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E988146-A4B1-4C2E-8BF7-7208B77D80C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S0">'Sanitation Data'!$B$1:$K$2</definedName>
    <definedName name="myrangeS1">'Sanitation Data'!$L$1:$U$2</definedName>
    <definedName name="myrangeS2">'Sanitation Data'!$V$1:$AE$2</definedName>
    <definedName name="myrangeW0">'Water Data'!$B$1:$K$2</definedName>
    <definedName name="myrangeW1">'Water Data'!$L$1:$U$2</definedName>
    <definedName name="myrangeW2">'Water Data'!$V$1:$AE$2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DY207" i="46"/>
  <c r="DX207" i="46"/>
  <c r="BI207" i="46" s="1"/>
  <c r="DW207" i="46"/>
  <c r="BH207" i="46" s="1"/>
  <c r="DV207" i="46"/>
  <c r="BG207" i="46" s="1"/>
  <c r="DU207" i="46"/>
  <c r="BF207" i="46" s="1"/>
  <c r="DT207" i="46"/>
  <c r="BE207" i="46" s="1"/>
  <c r="DS207" i="46"/>
  <c r="BD207" i="46" s="1"/>
  <c r="DR207" i="46"/>
  <c r="BC207" i="46" s="1"/>
  <c r="DQ207" i="46"/>
  <c r="DP207" i="46"/>
  <c r="BA207" i="46" s="1"/>
  <c r="DO207" i="46"/>
  <c r="AZ207" i="46" s="1"/>
  <c r="DN207" i="46"/>
  <c r="AY207" i="46" s="1"/>
  <c r="DM207" i="46"/>
  <c r="DL207" i="46"/>
  <c r="AW207" i="46" s="1"/>
  <c r="DK207" i="46"/>
  <c r="AV207" i="46" s="1"/>
  <c r="DJ207" i="46"/>
  <c r="AU207" i="46" s="1"/>
  <c r="DI207" i="46"/>
  <c r="DH207" i="46"/>
  <c r="AS207" i="46" s="1"/>
  <c r="DG207" i="46"/>
  <c r="AR207" i="46" s="1"/>
  <c r="DF207" i="46"/>
  <c r="DE207" i="46"/>
  <c r="DD207" i="46"/>
  <c r="AO207" i="46" s="1"/>
  <c r="DC207" i="46"/>
  <c r="AN207" i="46" s="1"/>
  <c r="DB207" i="46"/>
  <c r="AM207" i="46" s="1"/>
  <c r="DA207" i="46"/>
  <c r="CZ207" i="46"/>
  <c r="CY207" i="46"/>
  <c r="AJ207" i="46" s="1"/>
  <c r="CX207" i="46"/>
  <c r="CW207" i="46"/>
  <c r="CV207" i="46"/>
  <c r="AG207" i="46" s="1"/>
  <c r="CU207" i="46"/>
  <c r="AF207" i="46" s="1"/>
  <c r="CT207" i="46"/>
  <c r="AE207" i="46" s="1"/>
  <c r="CS207" i="46"/>
  <c r="CR207" i="46"/>
  <c r="AC207" i="46" s="1"/>
  <c r="CQ207" i="46"/>
  <c r="AB207" i="46" s="1"/>
  <c r="CP207" i="46"/>
  <c r="AA207" i="46" s="1"/>
  <c r="CO207" i="46"/>
  <c r="Z207" i="46" s="1"/>
  <c r="CN207" i="46"/>
  <c r="Y207" i="46" s="1"/>
  <c r="CM207" i="46"/>
  <c r="CL207" i="46"/>
  <c r="W207" i="46" s="1"/>
  <c r="CK207" i="46"/>
  <c r="CJ207" i="46"/>
  <c r="U207" i="46" s="1"/>
  <c r="CI207" i="46"/>
  <c r="T207" i="46" s="1"/>
  <c r="CH207" i="46"/>
  <c r="CG207" i="46"/>
  <c r="R207" i="46" s="1"/>
  <c r="CF207" i="46"/>
  <c r="Q207" i="46" s="1"/>
  <c r="CE207" i="46"/>
  <c r="P207" i="46" s="1"/>
  <c r="CD207" i="46"/>
  <c r="O207" i="46" s="1"/>
  <c r="CC207" i="46"/>
  <c r="CB207" i="46"/>
  <c r="M207" i="46" s="1"/>
  <c r="CA207" i="46"/>
  <c r="L207" i="46" s="1"/>
  <c r="BZ207" i="46"/>
  <c r="K207" i="46" s="1"/>
  <c r="BY207" i="46"/>
  <c r="BX207" i="46"/>
  <c r="I207" i="46" s="1"/>
  <c r="BW207" i="46"/>
  <c r="H207" i="46" s="1"/>
  <c r="BV207" i="46"/>
  <c r="G207" i="46" s="1"/>
  <c r="BU207" i="46"/>
  <c r="BT207" i="46"/>
  <c r="E207" i="46" s="1"/>
  <c r="BS207" i="46"/>
  <c r="D207" i="46" s="1"/>
  <c r="B207" i="46"/>
  <c r="A207" i="46"/>
  <c r="EF206" i="46"/>
  <c r="EE206" i="46"/>
  <c r="BP206" i="46" s="1"/>
  <c r="ED206" i="46"/>
  <c r="EC206" i="46"/>
  <c r="EB206" i="46"/>
  <c r="EA206" i="46"/>
  <c r="BL206" i="46" s="1"/>
  <c r="DZ206" i="46"/>
  <c r="DY206" i="46"/>
  <c r="BJ206" i="46" s="1"/>
  <c r="DX206" i="46"/>
  <c r="DW206" i="46"/>
  <c r="BH206" i="46" s="1"/>
  <c r="DV206" i="46"/>
  <c r="BG206" i="46" s="1"/>
  <c r="DU206" i="46"/>
  <c r="BF206" i="46" s="1"/>
  <c r="DT206" i="46"/>
  <c r="BE206" i="46" s="1"/>
  <c r="DS206" i="46"/>
  <c r="BD206" i="46" s="1"/>
  <c r="DR206" i="46"/>
  <c r="BC206" i="46" s="1"/>
  <c r="DQ206" i="46"/>
  <c r="BB206" i="46" s="1"/>
  <c r="DP206" i="46"/>
  <c r="DO206" i="46"/>
  <c r="AZ206" i="46" s="1"/>
  <c r="DN206" i="46"/>
  <c r="AY206" i="46" s="1"/>
  <c r="DM206" i="46"/>
  <c r="AX206" i="46" s="1"/>
  <c r="DL206" i="46"/>
  <c r="AW206" i="46" s="1"/>
  <c r="DK206" i="46"/>
  <c r="DJ206" i="46"/>
  <c r="DI206" i="46"/>
  <c r="AT206" i="46" s="1"/>
  <c r="DH206" i="46"/>
  <c r="DG206" i="46"/>
  <c r="AR206" i="46" s="1"/>
  <c r="DF206" i="46"/>
  <c r="AQ206" i="46" s="1"/>
  <c r="DE206" i="46"/>
  <c r="AP206" i="46" s="1"/>
  <c r="DD206" i="46"/>
  <c r="AO206" i="46" s="1"/>
  <c r="DC206" i="46"/>
  <c r="AN206" i="46" s="1"/>
  <c r="DB206" i="46"/>
  <c r="AM206" i="46" s="1"/>
  <c r="DA206" i="46"/>
  <c r="AL206" i="46" s="1"/>
  <c r="CZ206" i="46"/>
  <c r="CY206" i="46"/>
  <c r="AJ206" i="46" s="1"/>
  <c r="CX206" i="46"/>
  <c r="AI206" i="46" s="1"/>
  <c r="CW206" i="46"/>
  <c r="AH206" i="46" s="1"/>
  <c r="CV206" i="46"/>
  <c r="CU206" i="46"/>
  <c r="AF206" i="46" s="1"/>
  <c r="CT206" i="46"/>
  <c r="CS206" i="46"/>
  <c r="AD206" i="46" s="1"/>
  <c r="CR206" i="46"/>
  <c r="CQ206" i="46"/>
  <c r="AB206" i="46" s="1"/>
  <c r="CP206" i="46"/>
  <c r="AA206" i="46" s="1"/>
  <c r="CO206" i="46"/>
  <c r="Z206" i="46" s="1"/>
  <c r="CN206" i="46"/>
  <c r="Y206" i="46" s="1"/>
  <c r="CM206" i="46"/>
  <c r="CL206" i="46"/>
  <c r="W206" i="46" s="1"/>
  <c r="CK206" i="46"/>
  <c r="V206" i="46" s="1"/>
  <c r="CJ206" i="46"/>
  <c r="CI206" i="46"/>
  <c r="T206" i="46" s="1"/>
  <c r="CH206" i="46"/>
  <c r="S206" i="46" s="1"/>
  <c r="CG206" i="46"/>
  <c r="R206" i="46" s="1"/>
  <c r="CF206" i="46"/>
  <c r="Q206" i="46" s="1"/>
  <c r="CE206" i="46"/>
  <c r="CD206" i="46"/>
  <c r="CC206" i="46"/>
  <c r="N206" i="46" s="1"/>
  <c r="CB206" i="46"/>
  <c r="CA206" i="46"/>
  <c r="L206" i="46" s="1"/>
  <c r="BZ206" i="46"/>
  <c r="K206" i="46" s="1"/>
  <c r="BY206" i="46"/>
  <c r="J206" i="46" s="1"/>
  <c r="BX206" i="46"/>
  <c r="BW206" i="46"/>
  <c r="BV206" i="46"/>
  <c r="G206" i="46" s="1"/>
  <c r="BU206" i="46"/>
  <c r="F206" i="46" s="1"/>
  <c r="BT206" i="46"/>
  <c r="BS206" i="46"/>
  <c r="D206" i="46" s="1"/>
  <c r="BO206" i="46"/>
  <c r="BN206" i="46"/>
  <c r="BM206" i="46"/>
  <c r="B206" i="46"/>
  <c r="A206" i="46"/>
  <c r="EF205" i="46"/>
  <c r="EE205" i="46"/>
  <c r="BP205" i="46" s="1"/>
  <c r="ED205" i="46"/>
  <c r="BO205" i="46" s="1"/>
  <c r="EC205" i="46"/>
  <c r="BN205" i="46" s="1"/>
  <c r="EB205" i="46"/>
  <c r="BM205" i="46" s="1"/>
  <c r="EA205" i="46"/>
  <c r="DZ205" i="46"/>
  <c r="DY205" i="46"/>
  <c r="BJ205" i="46" s="1"/>
  <c r="DX205" i="46"/>
  <c r="DW205" i="46"/>
  <c r="BH205" i="46" s="1"/>
  <c r="DV205" i="46"/>
  <c r="DU205" i="46"/>
  <c r="BF205" i="46" s="1"/>
  <c r="DT205" i="46"/>
  <c r="BE205" i="46" s="1"/>
  <c r="DS205" i="46"/>
  <c r="DR205" i="46"/>
  <c r="BC205" i="46" s="1"/>
  <c r="DQ205" i="46"/>
  <c r="BB205" i="46" s="1"/>
  <c r="DP205" i="46"/>
  <c r="DO205" i="46"/>
  <c r="AZ205" i="46" s="1"/>
  <c r="DN205" i="46"/>
  <c r="AY205" i="46" s="1"/>
  <c r="DM205" i="46"/>
  <c r="AX205" i="46" s="1"/>
  <c r="DL205" i="46"/>
  <c r="AW205" i="46" s="1"/>
  <c r="DK205" i="46"/>
  <c r="DJ205" i="46"/>
  <c r="AU205" i="46" s="1"/>
  <c r="DI205" i="46"/>
  <c r="DH205" i="46"/>
  <c r="AS205" i="44" s="1"/>
  <c r="DG205" i="46"/>
  <c r="AR205" i="46" s="1"/>
  <c r="DF205" i="46"/>
  <c r="AQ205" i="46" s="1"/>
  <c r="DE205" i="46"/>
  <c r="AP205" i="46" s="1"/>
  <c r="DD205" i="46"/>
  <c r="AO205" i="46" s="1"/>
  <c r="DC205" i="46"/>
  <c r="AN205" i="46" s="1"/>
  <c r="DB205" i="46"/>
  <c r="DA205" i="46"/>
  <c r="AL205" i="46" s="1"/>
  <c r="CZ205" i="46"/>
  <c r="CY205" i="46"/>
  <c r="AJ205" i="46" s="1"/>
  <c r="CX205" i="46"/>
  <c r="AI205" i="46" s="1"/>
  <c r="CW205" i="46"/>
  <c r="AH205" i="46" s="1"/>
  <c r="CV205" i="46"/>
  <c r="AG205" i="46" s="1"/>
  <c r="CU205" i="46"/>
  <c r="CT205" i="46"/>
  <c r="CS205" i="46"/>
  <c r="AD205" i="46" s="1"/>
  <c r="CR205" i="46"/>
  <c r="CQ205" i="46"/>
  <c r="AB205" i="46" s="1"/>
  <c r="CP205" i="46"/>
  <c r="AA205" i="46" s="1"/>
  <c r="CO205" i="46"/>
  <c r="Z205" i="46" s="1"/>
  <c r="CN205" i="46"/>
  <c r="Y205" i="46" s="1"/>
  <c r="CM205" i="46"/>
  <c r="CL205" i="46"/>
  <c r="W205" i="46" s="1"/>
  <c r="CK205" i="46"/>
  <c r="CJ205" i="46"/>
  <c r="CI205" i="46"/>
  <c r="T205" i="46" s="1"/>
  <c r="CH205" i="46"/>
  <c r="S205" i="46" s="1"/>
  <c r="CG205" i="46"/>
  <c r="R205" i="46" s="1"/>
  <c r="CF205" i="46"/>
  <c r="Q205" i="46" s="1"/>
  <c r="CE205" i="46"/>
  <c r="CD205" i="46"/>
  <c r="O205" i="46" s="1"/>
  <c r="CC205" i="46"/>
  <c r="N205" i="46" s="1"/>
  <c r="CB205" i="46"/>
  <c r="CA205" i="46"/>
  <c r="L205" i="46" s="1"/>
  <c r="BZ205" i="46"/>
  <c r="K205" i="46" s="1"/>
  <c r="BY205" i="46"/>
  <c r="J205" i="46" s="1"/>
  <c r="BX205" i="46"/>
  <c r="I205" i="46" s="1"/>
  <c r="BW205" i="46"/>
  <c r="BV205" i="46"/>
  <c r="BU205" i="46"/>
  <c r="F205" i="46" s="1"/>
  <c r="BT205" i="46"/>
  <c r="BS205" i="46"/>
  <c r="D205" i="46" s="1"/>
  <c r="B205" i="46"/>
  <c r="A205" i="46"/>
  <c r="EF204" i="46"/>
  <c r="BQ204" i="46" s="1"/>
  <c r="EE204" i="46"/>
  <c r="BP204" i="46" s="1"/>
  <c r="ED204" i="46"/>
  <c r="BO204" i="46" s="1"/>
  <c r="EC204" i="46"/>
  <c r="BN204" i="46" s="1"/>
  <c r="EB204" i="46"/>
  <c r="EA204" i="46"/>
  <c r="BL204" i="46" s="1"/>
  <c r="DZ204" i="46"/>
  <c r="BK204" i="46" s="1"/>
  <c r="DY204" i="46"/>
  <c r="BJ204" i="46" s="1"/>
  <c r="DX204" i="46"/>
  <c r="BI204" i="46" s="1"/>
  <c r="DW204" i="46"/>
  <c r="BH204" i="46" s="1"/>
  <c r="DV204" i="46"/>
  <c r="BG204" i="46" s="1"/>
  <c r="DU204" i="46"/>
  <c r="DT204" i="46"/>
  <c r="DS204" i="46"/>
  <c r="BD204" i="46" s="1"/>
  <c r="DR204" i="46"/>
  <c r="BC204" i="46" s="1"/>
  <c r="DQ204" i="46"/>
  <c r="BB204" i="46" s="1"/>
  <c r="DP204" i="46"/>
  <c r="BA204" i="46" s="1"/>
  <c r="DO204" i="46"/>
  <c r="AZ204" i="46" s="1"/>
  <c r="DN204" i="46"/>
  <c r="DM204" i="46"/>
  <c r="AX204" i="46" s="1"/>
  <c r="DL204" i="46"/>
  <c r="DK204" i="46"/>
  <c r="AV204" i="46" s="1"/>
  <c r="DJ204" i="46"/>
  <c r="AU204" i="46" s="1"/>
  <c r="DI204" i="46"/>
  <c r="AT204" i="46" s="1"/>
  <c r="DH204" i="46"/>
  <c r="AS204" i="46" s="1"/>
  <c r="DG204" i="46"/>
  <c r="AR204" i="46" s="1"/>
  <c r="DF204" i="46"/>
  <c r="AQ204" i="46" s="1"/>
  <c r="DE204" i="46"/>
  <c r="DD204" i="46"/>
  <c r="DC204" i="46"/>
  <c r="AN204" i="46" s="1"/>
  <c r="DB204" i="46"/>
  <c r="AM204" i="46" s="1"/>
  <c r="DA204" i="46"/>
  <c r="AL204" i="46" s="1"/>
  <c r="CZ204" i="46"/>
  <c r="AK204" i="46" s="1"/>
  <c r="CY204" i="46"/>
  <c r="AJ204" i="46" s="1"/>
  <c r="CX204" i="46"/>
  <c r="AI204" i="46" s="1"/>
  <c r="CW204" i="46"/>
  <c r="CV204" i="46"/>
  <c r="CU204" i="46"/>
  <c r="AF204" i="46" s="1"/>
  <c r="CT204" i="46"/>
  <c r="AE204" i="46" s="1"/>
  <c r="CS204" i="46"/>
  <c r="AD204" i="46" s="1"/>
  <c r="CR204" i="46"/>
  <c r="AC204" i="46" s="1"/>
  <c r="CQ204" i="46"/>
  <c r="AB204" i="46" s="1"/>
  <c r="CP204" i="46"/>
  <c r="CO204" i="46"/>
  <c r="Z204" i="46" s="1"/>
  <c r="CN204" i="46"/>
  <c r="CM204" i="46"/>
  <c r="X204" i="46" s="1"/>
  <c r="CL204" i="46"/>
  <c r="W204" i="46" s="1"/>
  <c r="CK204" i="46"/>
  <c r="V204" i="46" s="1"/>
  <c r="CJ204" i="46"/>
  <c r="U204" i="46" s="1"/>
  <c r="CI204" i="46"/>
  <c r="CH204" i="46"/>
  <c r="CG204" i="46"/>
  <c r="CF204" i="46"/>
  <c r="CE204" i="46"/>
  <c r="P204" i="46" s="1"/>
  <c r="CD204" i="46"/>
  <c r="O204" i="46" s="1"/>
  <c r="CC204" i="46"/>
  <c r="N204" i="46" s="1"/>
  <c r="CB204" i="46"/>
  <c r="M204" i="46" s="1"/>
  <c r="CA204" i="46"/>
  <c r="L204" i="46" s="1"/>
  <c r="BZ204" i="46"/>
  <c r="BY204" i="46"/>
  <c r="J204" i="46" s="1"/>
  <c r="BX204" i="46"/>
  <c r="BW204" i="46"/>
  <c r="H204" i="46" s="1"/>
  <c r="BV204" i="46"/>
  <c r="G204" i="46" s="1"/>
  <c r="BU204" i="46"/>
  <c r="BT204" i="46"/>
  <c r="E204" i="46" s="1"/>
  <c r="BS204" i="46"/>
  <c r="D204" i="46" s="1"/>
  <c r="B204" i="46"/>
  <c r="B204" i="44" s="1"/>
  <c r="A204" i="46"/>
  <c r="A204" i="44" s="1"/>
  <c r="EF203" i="46"/>
  <c r="BQ203" i="46" s="1"/>
  <c r="EE203" i="46"/>
  <c r="BP203" i="46" s="1"/>
  <c r="ED203" i="46"/>
  <c r="BO203" i="46" s="1"/>
  <c r="EC203" i="46"/>
  <c r="BN203" i="46" s="1"/>
  <c r="EB203" i="46"/>
  <c r="BM203" i="46" s="1"/>
  <c r="EA203" i="46"/>
  <c r="DZ203" i="46"/>
  <c r="DY203" i="46"/>
  <c r="DX203" i="46"/>
  <c r="BI203" i="46" s="1"/>
  <c r="DW203" i="46"/>
  <c r="BH203" i="46" s="1"/>
  <c r="DV203" i="46"/>
  <c r="BG203" i="46" s="1"/>
  <c r="DU203" i="46"/>
  <c r="BF203" i="46" s="1"/>
  <c r="DT203" i="46"/>
  <c r="BE203" i="46" s="1"/>
  <c r="DS203" i="46"/>
  <c r="BD203" i="46" s="1"/>
  <c r="DR203" i="46"/>
  <c r="BC203" i="46" s="1"/>
  <c r="DQ203" i="46"/>
  <c r="DP203" i="46"/>
  <c r="BA203" i="46" s="1"/>
  <c r="DO203" i="46"/>
  <c r="AZ203" i="46" s="1"/>
  <c r="DN203" i="46"/>
  <c r="AY203" i="46" s="1"/>
  <c r="DM203" i="46"/>
  <c r="AX203" i="46" s="1"/>
  <c r="DL203" i="46"/>
  <c r="AW203" i="46" s="1"/>
  <c r="DK203" i="46"/>
  <c r="AV203" i="46" s="1"/>
  <c r="DJ203" i="46"/>
  <c r="AU203" i="46" s="1"/>
  <c r="DI203" i="46"/>
  <c r="DH203" i="46"/>
  <c r="AS203" i="46" s="1"/>
  <c r="DG203" i="46"/>
  <c r="AR203" i="46" s="1"/>
  <c r="DF203" i="46"/>
  <c r="AQ203" i="46" s="1"/>
  <c r="DE203" i="46"/>
  <c r="DD203" i="46"/>
  <c r="AO203" i="46" s="1"/>
  <c r="DC203" i="46"/>
  <c r="AN203" i="46" s="1"/>
  <c r="DB203" i="46"/>
  <c r="DA203" i="46"/>
  <c r="CZ203" i="46"/>
  <c r="AK203" i="46" s="1"/>
  <c r="CY203" i="46"/>
  <c r="AJ203" i="46" s="1"/>
  <c r="CX203" i="46"/>
  <c r="CW203" i="46"/>
  <c r="AH203" i="46" s="1"/>
  <c r="CV203" i="46"/>
  <c r="AG203" i="46" s="1"/>
  <c r="CU203" i="46"/>
  <c r="AF203" i="46" s="1"/>
  <c r="CT203" i="46"/>
  <c r="CS203" i="46"/>
  <c r="CR203" i="46"/>
  <c r="AC203" i="46" s="1"/>
  <c r="CQ203" i="46"/>
  <c r="AB203" i="46" s="1"/>
  <c r="CP203" i="46"/>
  <c r="AA203" i="46" s="1"/>
  <c r="CO203" i="46"/>
  <c r="Z203" i="46" s="1"/>
  <c r="CN203" i="46"/>
  <c r="Y203" i="46" s="1"/>
  <c r="CM203" i="46"/>
  <c r="X203" i="46" s="1"/>
  <c r="CL203" i="46"/>
  <c r="CK203" i="46"/>
  <c r="CJ203" i="46"/>
  <c r="U203" i="46" s="1"/>
  <c r="CI203" i="46"/>
  <c r="T203" i="46" s="1"/>
  <c r="CH203" i="46"/>
  <c r="S203" i="46" s="1"/>
  <c r="CG203" i="46"/>
  <c r="R203" i="46" s="1"/>
  <c r="CF203" i="46"/>
  <c r="Q203" i="46" s="1"/>
  <c r="CE203" i="46"/>
  <c r="P203" i="46" s="1"/>
  <c r="CD203" i="46"/>
  <c r="O203" i="46" s="1"/>
  <c r="CC203" i="46"/>
  <c r="CB203" i="46"/>
  <c r="M203" i="46" s="1"/>
  <c r="CA203" i="46"/>
  <c r="L203" i="46" s="1"/>
  <c r="BZ203" i="46"/>
  <c r="K203" i="46" s="1"/>
  <c r="BY203" i="46"/>
  <c r="BX203" i="46"/>
  <c r="I203" i="46" s="1"/>
  <c r="BW203" i="46"/>
  <c r="BV203" i="46"/>
  <c r="G203" i="46" s="1"/>
  <c r="BU203" i="46"/>
  <c r="BT203" i="46"/>
  <c r="E203" i="46" s="1"/>
  <c r="BS203" i="46"/>
  <c r="D203" i="46" s="1"/>
  <c r="B203" i="46"/>
  <c r="A203" i="46"/>
  <c r="EF202" i="46"/>
  <c r="BQ202" i="46" s="1"/>
  <c r="EE202" i="46"/>
  <c r="BP202" i="46" s="1"/>
  <c r="ED202" i="46"/>
  <c r="BO202" i="44" s="1"/>
  <c r="EC202" i="46"/>
  <c r="BN202" i="44" s="1"/>
  <c r="EB202" i="46"/>
  <c r="EA202" i="46"/>
  <c r="BL202" i="44" s="1"/>
  <c r="DZ202" i="46"/>
  <c r="BK202" i="44" s="1"/>
  <c r="DY202" i="46"/>
  <c r="DX202" i="46"/>
  <c r="BI202" i="46" s="1"/>
  <c r="DW202" i="46"/>
  <c r="BH202" i="46" s="1"/>
  <c r="DV202" i="46"/>
  <c r="DU202" i="46"/>
  <c r="BF202" i="46" s="1"/>
  <c r="DT202" i="46"/>
  <c r="BE202" i="46" s="1"/>
  <c r="DS202" i="46"/>
  <c r="BD202" i="46" s="1"/>
  <c r="DR202" i="46"/>
  <c r="DQ202" i="46"/>
  <c r="BB202" i="46" s="1"/>
  <c r="DP202" i="46"/>
  <c r="BA202" i="46" s="1"/>
  <c r="DO202" i="46"/>
  <c r="DN202" i="46"/>
  <c r="DM202" i="46"/>
  <c r="AX202" i="46" s="1"/>
  <c r="DL202" i="46"/>
  <c r="AW202" i="46" s="1"/>
  <c r="DK202" i="46"/>
  <c r="AV202" i="46" s="1"/>
  <c r="DJ202" i="46"/>
  <c r="DI202" i="46"/>
  <c r="AT202" i="46" s="1"/>
  <c r="DH202" i="46"/>
  <c r="AS202" i="46" s="1"/>
  <c r="DG202" i="46"/>
  <c r="AR202" i="46" s="1"/>
  <c r="DF202" i="46"/>
  <c r="DE202" i="46"/>
  <c r="DD202" i="46"/>
  <c r="AO202" i="46" s="1"/>
  <c r="DC202" i="46"/>
  <c r="AN202" i="46" s="1"/>
  <c r="DB202" i="46"/>
  <c r="DA202" i="46"/>
  <c r="AL202" i="46" s="1"/>
  <c r="CZ202" i="46"/>
  <c r="AK202" i="46" s="1"/>
  <c r="CY202" i="46"/>
  <c r="AJ202" i="46" s="1"/>
  <c r="CX202" i="46"/>
  <c r="CW202" i="46"/>
  <c r="AH202" i="46" s="1"/>
  <c r="CV202" i="46"/>
  <c r="AG202" i="46" s="1"/>
  <c r="CU202" i="46"/>
  <c r="AF202" i="46" s="1"/>
  <c r="CT202" i="46"/>
  <c r="CS202" i="46"/>
  <c r="AD202" i="46" s="1"/>
  <c r="CR202" i="46"/>
  <c r="AC202" i="46" s="1"/>
  <c r="CQ202" i="46"/>
  <c r="CP202" i="46"/>
  <c r="CO202" i="46"/>
  <c r="CN202" i="46"/>
  <c r="Y202" i="46" s="1"/>
  <c r="CM202" i="46"/>
  <c r="X202" i="46" s="1"/>
  <c r="CL202" i="46"/>
  <c r="CK202" i="46"/>
  <c r="V202" i="46" s="1"/>
  <c r="CJ202" i="46"/>
  <c r="U202" i="46" s="1"/>
  <c r="CI202" i="46"/>
  <c r="T202" i="46" s="1"/>
  <c r="CH202" i="46"/>
  <c r="CG202" i="46"/>
  <c r="R202" i="46" s="1"/>
  <c r="CF202" i="46"/>
  <c r="Q202" i="46" s="1"/>
  <c r="CE202" i="46"/>
  <c r="P202" i="46" s="1"/>
  <c r="CD202" i="46"/>
  <c r="CC202" i="46"/>
  <c r="N202" i="46" s="1"/>
  <c r="CB202" i="46"/>
  <c r="M202" i="46" s="1"/>
  <c r="CA202" i="46"/>
  <c r="L202" i="46" s="1"/>
  <c r="BZ202" i="46"/>
  <c r="BY202" i="46"/>
  <c r="BX202" i="46"/>
  <c r="I202" i="46" s="1"/>
  <c r="BW202" i="46"/>
  <c r="H202" i="46" s="1"/>
  <c r="BV202" i="46"/>
  <c r="BU202" i="46"/>
  <c r="F202" i="46" s="1"/>
  <c r="BT202" i="46"/>
  <c r="E202" i="46" s="1"/>
  <c r="BS202" i="46"/>
  <c r="D202" i="46" s="1"/>
  <c r="BO202" i="46"/>
  <c r="BN202" i="46"/>
  <c r="BM202" i="46"/>
  <c r="BL202" i="46"/>
  <c r="BK202" i="46"/>
  <c r="BJ202" i="46"/>
  <c r="B202" i="46"/>
  <c r="A202" i="46"/>
  <c r="EF201" i="46"/>
  <c r="BQ201" i="46" s="1"/>
  <c r="EE201" i="46"/>
  <c r="BP201" i="46" s="1"/>
  <c r="ED201" i="46"/>
  <c r="BO201" i="46" s="1"/>
  <c r="EC201" i="46"/>
  <c r="EB201" i="46"/>
  <c r="BM201" i="46" s="1"/>
  <c r="EA201" i="46"/>
  <c r="DZ201" i="46"/>
  <c r="BK201" i="46" s="1"/>
  <c r="DY201" i="46"/>
  <c r="BJ201" i="46" s="1"/>
  <c r="DX201" i="46"/>
  <c r="BI201" i="46" s="1"/>
  <c r="DW201" i="46"/>
  <c r="BH201" i="46" s="1"/>
  <c r="DV201" i="46"/>
  <c r="BG201" i="46" s="1"/>
  <c r="DU201" i="46"/>
  <c r="BF201" i="46" s="1"/>
  <c r="DT201" i="46"/>
  <c r="DS201" i="46"/>
  <c r="DR201" i="46"/>
  <c r="BC201" i="46" s="1"/>
  <c r="DQ201" i="46"/>
  <c r="BB201" i="46" s="1"/>
  <c r="DP201" i="46"/>
  <c r="DO201" i="46"/>
  <c r="DN201" i="46"/>
  <c r="AY201" i="46" s="1"/>
  <c r="DM201" i="46"/>
  <c r="DL201" i="46"/>
  <c r="AW201" i="46" s="1"/>
  <c r="DK201" i="46"/>
  <c r="DJ201" i="46"/>
  <c r="AU201" i="46" s="1"/>
  <c r="DI201" i="46"/>
  <c r="AT201" i="46" s="1"/>
  <c r="DH201" i="46"/>
  <c r="AS201" i="46" s="1"/>
  <c r="DG201" i="46"/>
  <c r="AR201" i="46" s="1"/>
  <c r="DF201" i="46"/>
  <c r="AQ201" i="46" s="1"/>
  <c r="DE201" i="46"/>
  <c r="DD201" i="46"/>
  <c r="DC201" i="46"/>
  <c r="DB201" i="46"/>
  <c r="AM201" i="46" s="1"/>
  <c r="DA201" i="46"/>
  <c r="AL201" i="46" s="1"/>
  <c r="CZ201" i="46"/>
  <c r="CY201" i="46"/>
  <c r="AJ201" i="46" s="1"/>
  <c r="CX201" i="46"/>
  <c r="AI201" i="46" s="1"/>
  <c r="CW201" i="46"/>
  <c r="CV201" i="46"/>
  <c r="AG201" i="46" s="1"/>
  <c r="CU201" i="46"/>
  <c r="CT201" i="46"/>
  <c r="AE201" i="46" s="1"/>
  <c r="CS201" i="46"/>
  <c r="AD201" i="46" s="1"/>
  <c r="CR201" i="46"/>
  <c r="AC201" i="46" s="1"/>
  <c r="CQ201" i="46"/>
  <c r="CP201" i="46"/>
  <c r="AA201" i="46" s="1"/>
  <c r="CO201" i="46"/>
  <c r="CN201" i="46"/>
  <c r="Y201" i="46" s="1"/>
  <c r="CM201" i="46"/>
  <c r="CL201" i="46"/>
  <c r="W201" i="46" s="1"/>
  <c r="CK201" i="46"/>
  <c r="V201" i="46" s="1"/>
  <c r="CJ201" i="46"/>
  <c r="CI201" i="46"/>
  <c r="CH201" i="46"/>
  <c r="S201" i="46" s="1"/>
  <c r="CG201" i="46"/>
  <c r="CF201" i="46"/>
  <c r="Q201" i="46" s="1"/>
  <c r="CE201" i="46"/>
  <c r="P201" i="44" s="1"/>
  <c r="CD201" i="46"/>
  <c r="CC201" i="46"/>
  <c r="N201" i="46" s="1"/>
  <c r="CB201" i="46"/>
  <c r="M201" i="46" s="1"/>
  <c r="CA201" i="46"/>
  <c r="L201" i="46" s="1"/>
  <c r="BZ201" i="46"/>
  <c r="K201" i="46" s="1"/>
  <c r="BY201" i="46"/>
  <c r="BX201" i="46"/>
  <c r="I201" i="46" s="1"/>
  <c r="BW201" i="46"/>
  <c r="BV201" i="46"/>
  <c r="G201" i="46" s="1"/>
  <c r="BU201" i="46"/>
  <c r="F201" i="46" s="1"/>
  <c r="BT201" i="46"/>
  <c r="BS201" i="46"/>
  <c r="D201" i="46" s="1"/>
  <c r="B201" i="46"/>
  <c r="A201" i="46"/>
  <c r="C201" i="46" s="1"/>
  <c r="C201" i="44" s="1"/>
  <c r="EF200" i="46"/>
  <c r="EE200" i="46"/>
  <c r="BP200" i="46" s="1"/>
  <c r="ED200" i="46"/>
  <c r="BO200" i="44" s="1"/>
  <c r="EC200" i="46"/>
  <c r="EB200" i="46"/>
  <c r="BM200" i="46" s="1"/>
  <c r="EA200" i="46"/>
  <c r="DZ200" i="46"/>
  <c r="BK200" i="46" s="1"/>
  <c r="DY200" i="46"/>
  <c r="DX200" i="46"/>
  <c r="BI200" i="46" s="1"/>
  <c r="DW200" i="46"/>
  <c r="BH200" i="46" s="1"/>
  <c r="DV200" i="46"/>
  <c r="BG200" i="46" s="1"/>
  <c r="DU200" i="46"/>
  <c r="BF200" i="46" s="1"/>
  <c r="DT200" i="46"/>
  <c r="BE200" i="46" s="1"/>
  <c r="DS200" i="46"/>
  <c r="BD200" i="46" s="1"/>
  <c r="DR200" i="46"/>
  <c r="BC200" i="46" s="1"/>
  <c r="DQ200" i="46"/>
  <c r="DP200" i="46"/>
  <c r="DO200" i="46"/>
  <c r="AZ200" i="46" s="1"/>
  <c r="DN200" i="46"/>
  <c r="AY200" i="46" s="1"/>
  <c r="DM200" i="46"/>
  <c r="AX200" i="46" s="1"/>
  <c r="DL200" i="46"/>
  <c r="DK200" i="46"/>
  <c r="DJ200" i="46"/>
  <c r="AU200" i="46" s="1"/>
  <c r="DI200" i="46"/>
  <c r="DH200" i="46"/>
  <c r="AS200" i="46" s="1"/>
  <c r="DG200" i="46"/>
  <c r="AR200" i="46" s="1"/>
  <c r="DF200" i="46"/>
  <c r="DE200" i="46"/>
  <c r="DD200" i="46"/>
  <c r="DC200" i="46"/>
  <c r="AN200" i="46" s="1"/>
  <c r="DB200" i="46"/>
  <c r="AM200" i="46" s="1"/>
  <c r="DA200" i="46"/>
  <c r="CZ200" i="46"/>
  <c r="AK200" i="46" s="1"/>
  <c r="CY200" i="46"/>
  <c r="AJ200" i="46" s="1"/>
  <c r="CX200" i="46"/>
  <c r="AI200" i="46" s="1"/>
  <c r="CW200" i="46"/>
  <c r="AH200" i="46" s="1"/>
  <c r="CV200" i="46"/>
  <c r="AG200" i="46" s="1"/>
  <c r="CU200" i="46"/>
  <c r="CT200" i="46"/>
  <c r="AE200" i="46" s="1"/>
  <c r="CS200" i="46"/>
  <c r="CR200" i="46"/>
  <c r="AC200" i="46" s="1"/>
  <c r="CQ200" i="46"/>
  <c r="AB200" i="46" s="1"/>
  <c r="CP200" i="46"/>
  <c r="CO200" i="46"/>
  <c r="Z200" i="46" s="1"/>
  <c r="CN200" i="46"/>
  <c r="Y200" i="46" s="1"/>
  <c r="CM200" i="46"/>
  <c r="X200" i="46" s="1"/>
  <c r="CL200" i="46"/>
  <c r="W200" i="46" s="1"/>
  <c r="CK200" i="46"/>
  <c r="CJ200" i="46"/>
  <c r="U200" i="46" s="1"/>
  <c r="CI200" i="46"/>
  <c r="CH200" i="46"/>
  <c r="S200" i="46" s="1"/>
  <c r="CG200" i="46"/>
  <c r="R200" i="46" s="1"/>
  <c r="CF200" i="46"/>
  <c r="CE200" i="46"/>
  <c r="CD200" i="46"/>
  <c r="O200" i="46" s="1"/>
  <c r="CC200" i="46"/>
  <c r="CB200" i="46"/>
  <c r="CA200" i="46"/>
  <c r="L200" i="46" s="1"/>
  <c r="BZ200" i="46"/>
  <c r="BY200" i="46"/>
  <c r="J200" i="46" s="1"/>
  <c r="BX200" i="46"/>
  <c r="I200" i="46" s="1"/>
  <c r="BW200" i="46"/>
  <c r="H200" i="46" s="1"/>
  <c r="BV200" i="46"/>
  <c r="G200" i="46" s="1"/>
  <c r="BU200" i="46"/>
  <c r="BT200" i="46"/>
  <c r="E200" i="46" s="1"/>
  <c r="BS200" i="46"/>
  <c r="D200" i="46" s="1"/>
  <c r="BO200" i="46"/>
  <c r="B200" i="46"/>
  <c r="A200" i="46"/>
  <c r="A200" i="44" s="1"/>
  <c r="EF199" i="46"/>
  <c r="EE199" i="46"/>
  <c r="BP199" i="46" s="1"/>
  <c r="ED199" i="46"/>
  <c r="BO199" i="44" s="1"/>
  <c r="EC199" i="46"/>
  <c r="BN199" i="46" s="1"/>
  <c r="EB199" i="46"/>
  <c r="EA199" i="46"/>
  <c r="DZ199" i="46"/>
  <c r="DY199" i="46"/>
  <c r="BJ199" i="46" s="1"/>
  <c r="DX199" i="46"/>
  <c r="DW199" i="46"/>
  <c r="BH199" i="46" s="1"/>
  <c r="DV199" i="46"/>
  <c r="BG199" i="46" s="1"/>
  <c r="DU199" i="46"/>
  <c r="BF199" i="46" s="1"/>
  <c r="DT199" i="46"/>
  <c r="BE199" i="46" s="1"/>
  <c r="DS199" i="46"/>
  <c r="BD199" i="46" s="1"/>
  <c r="DR199" i="46"/>
  <c r="DQ199" i="46"/>
  <c r="BB199" i="46" s="1"/>
  <c r="DP199" i="46"/>
  <c r="BA199" i="46" s="1"/>
  <c r="DO199" i="46"/>
  <c r="AZ199" i="46" s="1"/>
  <c r="DN199" i="46"/>
  <c r="AY199" i="46" s="1"/>
  <c r="DM199" i="46"/>
  <c r="DL199" i="46"/>
  <c r="AW199" i="46" s="1"/>
  <c r="DK199" i="46"/>
  <c r="AV199" i="46" s="1"/>
  <c r="DJ199" i="46"/>
  <c r="DI199" i="46"/>
  <c r="AT199" i="46" s="1"/>
  <c r="DH199" i="46"/>
  <c r="DG199" i="46"/>
  <c r="AR199" i="46" s="1"/>
  <c r="DF199" i="46"/>
  <c r="AQ199" i="46" s="1"/>
  <c r="DE199" i="46"/>
  <c r="DD199" i="46"/>
  <c r="DC199" i="46"/>
  <c r="DB199" i="46"/>
  <c r="DA199" i="46"/>
  <c r="CZ199" i="46"/>
  <c r="CY199" i="46"/>
  <c r="AJ199" i="46" s="1"/>
  <c r="CX199" i="46"/>
  <c r="AI199" i="46" s="1"/>
  <c r="CW199" i="46"/>
  <c r="AH199" i="46" s="1"/>
  <c r="CV199" i="46"/>
  <c r="AG199" i="46" s="1"/>
  <c r="CU199" i="46"/>
  <c r="AF199" i="46" s="1"/>
  <c r="CT199" i="46"/>
  <c r="CS199" i="46"/>
  <c r="AD199" i="46" s="1"/>
  <c r="CR199" i="46"/>
  <c r="CQ199" i="46"/>
  <c r="AB199" i="46" s="1"/>
  <c r="CP199" i="46"/>
  <c r="AA199" i="46" s="1"/>
  <c r="CO199" i="46"/>
  <c r="Z199" i="46" s="1"/>
  <c r="CN199" i="46"/>
  <c r="Y199" i="46" s="1"/>
  <c r="CM199" i="46"/>
  <c r="CL199" i="46"/>
  <c r="CK199" i="46"/>
  <c r="CJ199" i="46"/>
  <c r="CI199" i="46"/>
  <c r="T199" i="46" s="1"/>
  <c r="CH199" i="46"/>
  <c r="S199" i="46" s="1"/>
  <c r="CG199" i="46"/>
  <c r="R199" i="46" s="1"/>
  <c r="CF199" i="46"/>
  <c r="Q199" i="46" s="1"/>
  <c r="CE199" i="46"/>
  <c r="P199" i="46" s="1"/>
  <c r="CD199" i="46"/>
  <c r="CC199" i="46"/>
  <c r="N199" i="46" s="1"/>
  <c r="CB199" i="46"/>
  <c r="CA199" i="46"/>
  <c r="L199" i="46" s="1"/>
  <c r="BZ199" i="46"/>
  <c r="K199" i="46" s="1"/>
  <c r="BY199" i="46"/>
  <c r="J199" i="46" s="1"/>
  <c r="BX199" i="46"/>
  <c r="I199" i="46" s="1"/>
  <c r="BW199" i="46"/>
  <c r="H199" i="46" s="1"/>
  <c r="BV199" i="46"/>
  <c r="BU199" i="46"/>
  <c r="BT199" i="46"/>
  <c r="BS199" i="46"/>
  <c r="D199" i="46" s="1"/>
  <c r="BO199" i="46"/>
  <c r="AX199" i="46"/>
  <c r="B199" i="46"/>
  <c r="A199" i="46"/>
  <c r="EF198" i="46"/>
  <c r="BQ198" i="46" s="1"/>
  <c r="EE198" i="46"/>
  <c r="BP198" i="46" s="1"/>
  <c r="ED198" i="46"/>
  <c r="BO198" i="44" s="1"/>
  <c r="EC198" i="46"/>
  <c r="EB198" i="46"/>
  <c r="BM198" i="46" s="1"/>
  <c r="EA198" i="46"/>
  <c r="BL198" i="46" s="1"/>
  <c r="DZ198" i="46"/>
  <c r="BK198" i="46" s="1"/>
  <c r="DY198" i="46"/>
  <c r="DX198" i="46"/>
  <c r="BI198" i="46" s="1"/>
  <c r="DW198" i="46"/>
  <c r="BH198" i="46" s="1"/>
  <c r="DV198" i="46"/>
  <c r="DU198" i="46"/>
  <c r="BF198" i="46" s="1"/>
  <c r="DT198" i="46"/>
  <c r="BE198" i="46" s="1"/>
  <c r="DS198" i="46"/>
  <c r="BD198" i="46" s="1"/>
  <c r="DR198" i="46"/>
  <c r="DQ198" i="46"/>
  <c r="DP198" i="46"/>
  <c r="BA198" i="46" s="1"/>
  <c r="DO198" i="46"/>
  <c r="DN198" i="46"/>
  <c r="DM198" i="46"/>
  <c r="AX198" i="46" s="1"/>
  <c r="DL198" i="46"/>
  <c r="AW198" i="46" s="1"/>
  <c r="DK198" i="46"/>
  <c r="AV198" i="46" s="1"/>
  <c r="DJ198" i="46"/>
  <c r="AU198" i="46" s="1"/>
  <c r="DI198" i="46"/>
  <c r="DH198" i="46"/>
  <c r="AS198" i="46" s="1"/>
  <c r="DG198" i="46"/>
  <c r="AR198" i="46" s="1"/>
  <c r="DF198" i="46"/>
  <c r="DE198" i="46"/>
  <c r="AP198" i="46" s="1"/>
  <c r="DD198" i="46"/>
  <c r="AO198" i="46" s="1"/>
  <c r="DC198" i="46"/>
  <c r="AN198" i="46" s="1"/>
  <c r="DB198" i="46"/>
  <c r="AM198" i="46" s="1"/>
  <c r="DA198" i="46"/>
  <c r="CZ198" i="46"/>
  <c r="AK198" i="46" s="1"/>
  <c r="CY198" i="46"/>
  <c r="AJ198" i="46" s="1"/>
  <c r="CX198" i="46"/>
  <c r="CW198" i="46"/>
  <c r="AH198" i="46" s="1"/>
  <c r="CV198" i="46"/>
  <c r="AG198" i="46" s="1"/>
  <c r="CU198" i="46"/>
  <c r="AF198" i="46" s="1"/>
  <c r="CT198" i="46"/>
  <c r="AE198" i="46" s="1"/>
  <c r="CS198" i="46"/>
  <c r="CR198" i="46"/>
  <c r="AC198" i="46" s="1"/>
  <c r="CQ198" i="46"/>
  <c r="AB198" i="46" s="1"/>
  <c r="CP198" i="46"/>
  <c r="CO198" i="46"/>
  <c r="Z198" i="46" s="1"/>
  <c r="CN198" i="46"/>
  <c r="Y198" i="46" s="1"/>
  <c r="CM198" i="46"/>
  <c r="X198" i="46" s="1"/>
  <c r="CL198" i="46"/>
  <c r="W198" i="46" s="1"/>
  <c r="CK198" i="46"/>
  <c r="CJ198" i="46"/>
  <c r="U198" i="46" s="1"/>
  <c r="CI198" i="46"/>
  <c r="CH198" i="46"/>
  <c r="CG198" i="46"/>
  <c r="R198" i="46" s="1"/>
  <c r="CF198" i="46"/>
  <c r="Q198" i="46" s="1"/>
  <c r="CE198" i="46"/>
  <c r="P198" i="46" s="1"/>
  <c r="CD198" i="46"/>
  <c r="O198" i="46" s="1"/>
  <c r="CC198" i="46"/>
  <c r="CB198" i="46"/>
  <c r="M198" i="46" s="1"/>
  <c r="CA198" i="46"/>
  <c r="L198" i="46" s="1"/>
  <c r="BZ198" i="46"/>
  <c r="BY198" i="46"/>
  <c r="J198" i="46" s="1"/>
  <c r="BX198" i="46"/>
  <c r="I198" i="46" s="1"/>
  <c r="BW198" i="46"/>
  <c r="H198" i="46" s="1"/>
  <c r="BV198" i="46"/>
  <c r="G198" i="46" s="1"/>
  <c r="BU198" i="46"/>
  <c r="BT198" i="46"/>
  <c r="BS198" i="46"/>
  <c r="BO198" i="46"/>
  <c r="BN198" i="46"/>
  <c r="B198" i="46"/>
  <c r="A198" i="46"/>
  <c r="EF197" i="46"/>
  <c r="BQ197" i="46" s="1"/>
  <c r="EE197" i="46"/>
  <c r="ED197" i="46"/>
  <c r="BO197" i="46" s="1"/>
  <c r="EC197" i="46"/>
  <c r="EB197" i="46"/>
  <c r="EA197" i="46"/>
  <c r="DZ197" i="46"/>
  <c r="BK197" i="46" s="1"/>
  <c r="DY197" i="46"/>
  <c r="DX197" i="46"/>
  <c r="BI197" i="46" s="1"/>
  <c r="DW197" i="46"/>
  <c r="DV197" i="46"/>
  <c r="BG197" i="46" s="1"/>
  <c r="DU197" i="46"/>
  <c r="BF197" i="46" s="1"/>
  <c r="DT197" i="46"/>
  <c r="BE197" i="46" s="1"/>
  <c r="DS197" i="46"/>
  <c r="DR197" i="46"/>
  <c r="BC197" i="46" s="1"/>
  <c r="DQ197" i="46"/>
  <c r="BB197" i="46" s="1"/>
  <c r="DP197" i="46"/>
  <c r="BA197" i="46" s="1"/>
  <c r="DO197" i="46"/>
  <c r="DN197" i="46"/>
  <c r="AY197" i="46" s="1"/>
  <c r="DM197" i="46"/>
  <c r="AX197" i="46" s="1"/>
  <c r="DL197" i="46"/>
  <c r="AW197" i="46" s="1"/>
  <c r="DK197" i="46"/>
  <c r="DJ197" i="46"/>
  <c r="AU197" i="46" s="1"/>
  <c r="DI197" i="46"/>
  <c r="DH197" i="46"/>
  <c r="DG197" i="46"/>
  <c r="DF197" i="46"/>
  <c r="AQ197" i="46" s="1"/>
  <c r="DE197" i="46"/>
  <c r="AP197" i="46" s="1"/>
  <c r="DD197" i="46"/>
  <c r="AO197" i="46" s="1"/>
  <c r="DC197" i="46"/>
  <c r="DB197" i="46"/>
  <c r="AM197" i="46" s="1"/>
  <c r="DA197" i="46"/>
  <c r="AL197" i="46" s="1"/>
  <c r="CZ197" i="46"/>
  <c r="AK197" i="46" s="1"/>
  <c r="CY197" i="46"/>
  <c r="CX197" i="46"/>
  <c r="AI197" i="46" s="1"/>
  <c r="CW197" i="46"/>
  <c r="CV197" i="46"/>
  <c r="CU197" i="46"/>
  <c r="CT197" i="46"/>
  <c r="AE197" i="46" s="1"/>
  <c r="CS197" i="46"/>
  <c r="AD197" i="46" s="1"/>
  <c r="CR197" i="46"/>
  <c r="AC197" i="46" s="1"/>
  <c r="CQ197" i="46"/>
  <c r="CP197" i="46"/>
  <c r="AA197" i="46" s="1"/>
  <c r="CO197" i="46"/>
  <c r="Z197" i="46" s="1"/>
  <c r="CN197" i="46"/>
  <c r="CM197" i="46"/>
  <c r="CL197" i="46"/>
  <c r="W197" i="46" s="1"/>
  <c r="CK197" i="46"/>
  <c r="V197" i="46" s="1"/>
  <c r="CJ197" i="46"/>
  <c r="U197" i="46" s="1"/>
  <c r="CI197" i="46"/>
  <c r="CH197" i="46"/>
  <c r="S197" i="46" s="1"/>
  <c r="CG197" i="46"/>
  <c r="R197" i="46" s="1"/>
  <c r="CF197" i="46"/>
  <c r="Q197" i="46" s="1"/>
  <c r="CE197" i="46"/>
  <c r="CD197" i="46"/>
  <c r="O197" i="46" s="1"/>
  <c r="CC197" i="46"/>
  <c r="N197" i="46" s="1"/>
  <c r="CB197" i="46"/>
  <c r="M197" i="46" s="1"/>
  <c r="CA197" i="46"/>
  <c r="L197" i="46" s="1"/>
  <c r="BZ197" i="46"/>
  <c r="BY197" i="46"/>
  <c r="J197" i="46" s="1"/>
  <c r="BX197" i="46"/>
  <c r="BW197" i="46"/>
  <c r="BV197" i="46"/>
  <c r="G197" i="46" s="1"/>
  <c r="BU197" i="46"/>
  <c r="F197" i="46" s="1"/>
  <c r="BT197" i="46"/>
  <c r="E197" i="46" s="1"/>
  <c r="BS197" i="46"/>
  <c r="B197" i="46"/>
  <c r="A197" i="46"/>
  <c r="EF196" i="46"/>
  <c r="EE196" i="46"/>
  <c r="BP196" i="46" s="1"/>
  <c r="ED196" i="46"/>
  <c r="BO196" i="46" s="1"/>
  <c r="EC196" i="46"/>
  <c r="BN196" i="46" s="1"/>
  <c r="EB196" i="46"/>
  <c r="BM196" i="46" s="1"/>
  <c r="EA196" i="46"/>
  <c r="BL196" i="46" s="1"/>
  <c r="DZ196" i="46"/>
  <c r="BK196" i="46" s="1"/>
  <c r="DY196" i="46"/>
  <c r="BJ196" i="46" s="1"/>
  <c r="DX196" i="46"/>
  <c r="DW196" i="46"/>
  <c r="BH196" i="46" s="1"/>
  <c r="DV196" i="46"/>
  <c r="DU196" i="46"/>
  <c r="BF196" i="46" s="1"/>
  <c r="DT196" i="46"/>
  <c r="BE196" i="46" s="1"/>
  <c r="DS196" i="46"/>
  <c r="BD196" i="46" s="1"/>
  <c r="DR196" i="46"/>
  <c r="BC196" i="46" s="1"/>
  <c r="DQ196" i="46"/>
  <c r="DP196" i="46"/>
  <c r="DO196" i="46"/>
  <c r="AZ196" i="46" s="1"/>
  <c r="DN196" i="46"/>
  <c r="AY196" i="46" s="1"/>
  <c r="DM196" i="46"/>
  <c r="AX196" i="46" s="1"/>
  <c r="DL196" i="46"/>
  <c r="AW196" i="46" s="1"/>
  <c r="DK196" i="46"/>
  <c r="DJ196" i="46"/>
  <c r="AU196" i="46" s="1"/>
  <c r="DI196" i="46"/>
  <c r="AT196" i="46" s="1"/>
  <c r="DH196" i="46"/>
  <c r="DG196" i="46"/>
  <c r="AR196" i="46" s="1"/>
  <c r="DF196" i="46"/>
  <c r="AQ196" i="46" s="1"/>
  <c r="DE196" i="46"/>
  <c r="DD196" i="46"/>
  <c r="DC196" i="46"/>
  <c r="AN196" i="46" s="1"/>
  <c r="DB196" i="46"/>
  <c r="AM196" i="46" s="1"/>
  <c r="DA196" i="46"/>
  <c r="AL196" i="46" s="1"/>
  <c r="CZ196" i="46"/>
  <c r="CY196" i="46"/>
  <c r="CX196" i="46"/>
  <c r="AI196" i="46" s="1"/>
  <c r="CW196" i="46"/>
  <c r="AH196" i="46" s="1"/>
  <c r="CV196" i="46"/>
  <c r="AG196" i="46" s="1"/>
  <c r="CU196" i="46"/>
  <c r="AF196" i="46" s="1"/>
  <c r="CT196" i="46"/>
  <c r="AE196" i="46" s="1"/>
  <c r="CS196" i="46"/>
  <c r="AD196" i="46" s="1"/>
  <c r="CR196" i="46"/>
  <c r="CQ196" i="46"/>
  <c r="AB196" i="46" s="1"/>
  <c r="CP196" i="46"/>
  <c r="AA196" i="46" s="1"/>
  <c r="CO196" i="46"/>
  <c r="Z196" i="46" s="1"/>
  <c r="CN196" i="46"/>
  <c r="Y196" i="46" s="1"/>
  <c r="CM196" i="46"/>
  <c r="CL196" i="46"/>
  <c r="W196" i="46" s="1"/>
  <c r="CK196" i="46"/>
  <c r="CJ196" i="46"/>
  <c r="CI196" i="46"/>
  <c r="T196" i="46" s="1"/>
  <c r="CH196" i="46"/>
  <c r="S196" i="46" s="1"/>
  <c r="CG196" i="46"/>
  <c r="CF196" i="46"/>
  <c r="Q196" i="46" s="1"/>
  <c r="CE196" i="46"/>
  <c r="P196" i="46" s="1"/>
  <c r="CD196" i="46"/>
  <c r="O196" i="46" s="1"/>
  <c r="CC196" i="46"/>
  <c r="CB196" i="46"/>
  <c r="CA196" i="46"/>
  <c r="L196" i="46" s="1"/>
  <c r="BZ196" i="46"/>
  <c r="K196" i="46" s="1"/>
  <c r="BY196" i="46"/>
  <c r="J196" i="46" s="1"/>
  <c r="BX196" i="46"/>
  <c r="I196" i="46" s="1"/>
  <c r="BW196" i="46"/>
  <c r="H196" i="46" s="1"/>
  <c r="BV196" i="46"/>
  <c r="G196" i="46" s="1"/>
  <c r="BU196" i="46"/>
  <c r="F196" i="46" s="1"/>
  <c r="BT196" i="46"/>
  <c r="BS196" i="46"/>
  <c r="D196" i="46" s="1"/>
  <c r="B196" i="46"/>
  <c r="B196" i="44" s="1"/>
  <c r="A196" i="46"/>
  <c r="EF195" i="46"/>
  <c r="BQ195" i="46" s="1"/>
  <c r="EE195" i="46"/>
  <c r="BP195" i="46" s="1"/>
  <c r="ED195" i="46"/>
  <c r="BO195" i="44" s="1"/>
  <c r="EC195" i="46"/>
  <c r="BN195" i="46" s="1"/>
  <c r="EB195" i="46"/>
  <c r="EA195" i="46"/>
  <c r="BL195" i="46" s="1"/>
  <c r="DZ195" i="46"/>
  <c r="BK195" i="46" s="1"/>
  <c r="DY195" i="46"/>
  <c r="BJ195" i="46" s="1"/>
  <c r="DX195" i="46"/>
  <c r="BI195" i="46" s="1"/>
  <c r="DW195" i="46"/>
  <c r="DV195" i="46"/>
  <c r="BG195" i="46" s="1"/>
  <c r="DU195" i="46"/>
  <c r="BF195" i="46" s="1"/>
  <c r="DT195" i="46"/>
  <c r="BE195" i="46" s="1"/>
  <c r="DS195" i="46"/>
  <c r="BD195" i="46" s="1"/>
  <c r="DR195" i="46"/>
  <c r="BC195" i="46" s="1"/>
  <c r="DQ195" i="46"/>
  <c r="BB195" i="46" s="1"/>
  <c r="DP195" i="46"/>
  <c r="DO195" i="46"/>
  <c r="DN195" i="46"/>
  <c r="AY195" i="46" s="1"/>
  <c r="DM195" i="46"/>
  <c r="AX195" i="46" s="1"/>
  <c r="DL195" i="46"/>
  <c r="DK195" i="46"/>
  <c r="AV195" i="46" s="1"/>
  <c r="DJ195" i="46"/>
  <c r="AU195" i="46" s="1"/>
  <c r="DI195" i="46"/>
  <c r="DH195" i="46"/>
  <c r="AS195" i="46" s="1"/>
  <c r="DG195" i="46"/>
  <c r="AR195" i="46" s="1"/>
  <c r="DF195" i="46"/>
  <c r="AQ195" i="46" s="1"/>
  <c r="DE195" i="46"/>
  <c r="AP195" i="46" s="1"/>
  <c r="DD195" i="46"/>
  <c r="DC195" i="46"/>
  <c r="AN195" i="46" s="1"/>
  <c r="DB195" i="46"/>
  <c r="AM195" i="46" s="1"/>
  <c r="DA195" i="46"/>
  <c r="AL195" i="46" s="1"/>
  <c r="CZ195" i="46"/>
  <c r="AK195" i="46" s="1"/>
  <c r="CY195" i="46"/>
  <c r="AJ195" i="46" s="1"/>
  <c r="CX195" i="46"/>
  <c r="AI195" i="46" s="1"/>
  <c r="CW195" i="46"/>
  <c r="AH195" i="46" s="1"/>
  <c r="CV195" i="46"/>
  <c r="AG195" i="46" s="1"/>
  <c r="CU195" i="46"/>
  <c r="AF195" i="46" s="1"/>
  <c r="CT195" i="46"/>
  <c r="AE195" i="46" s="1"/>
  <c r="CS195" i="46"/>
  <c r="AD195" i="46" s="1"/>
  <c r="CR195" i="46"/>
  <c r="AC195" i="46" s="1"/>
  <c r="CQ195" i="46"/>
  <c r="CP195" i="46"/>
  <c r="AA195" i="46" s="1"/>
  <c r="CO195" i="46"/>
  <c r="Z195" i="46" s="1"/>
  <c r="CN195" i="46"/>
  <c r="Y195" i="46" s="1"/>
  <c r="CM195" i="46"/>
  <c r="X195" i="46" s="1"/>
  <c r="CL195" i="46"/>
  <c r="W195" i="46" s="1"/>
  <c r="CK195" i="46"/>
  <c r="V195" i="46" s="1"/>
  <c r="CJ195" i="46"/>
  <c r="U195" i="46" s="1"/>
  <c r="CI195" i="46"/>
  <c r="T195" i="46" s="1"/>
  <c r="CH195" i="46"/>
  <c r="S195" i="46" s="1"/>
  <c r="CG195" i="46"/>
  <c r="R195" i="46" s="1"/>
  <c r="CF195" i="46"/>
  <c r="CE195" i="46"/>
  <c r="P195" i="46" s="1"/>
  <c r="CD195" i="46"/>
  <c r="O195" i="46" s="1"/>
  <c r="CC195" i="46"/>
  <c r="N195" i="46" s="1"/>
  <c r="CB195" i="46"/>
  <c r="M195" i="46" s="1"/>
  <c r="CA195" i="46"/>
  <c r="L195" i="46" s="1"/>
  <c r="BZ195" i="46"/>
  <c r="K195" i="46" s="1"/>
  <c r="BY195" i="46"/>
  <c r="J195" i="46" s="1"/>
  <c r="BX195" i="46"/>
  <c r="I195" i="46" s="1"/>
  <c r="BW195" i="46"/>
  <c r="H195" i="46" s="1"/>
  <c r="BV195" i="46"/>
  <c r="G195" i="46" s="1"/>
  <c r="BU195" i="46"/>
  <c r="F195" i="46" s="1"/>
  <c r="BT195" i="46"/>
  <c r="E195" i="46" s="1"/>
  <c r="BS195" i="46"/>
  <c r="BO195" i="46"/>
  <c r="B195" i="46"/>
  <c r="B195" i="44" s="1"/>
  <c r="A195" i="46"/>
  <c r="C195" i="46" s="1"/>
  <c r="C195" i="44" s="1"/>
  <c r="EF194" i="46"/>
  <c r="BQ194" i="46" s="1"/>
  <c r="EE194" i="46"/>
  <c r="BP194" i="46" s="1"/>
  <c r="ED194" i="46"/>
  <c r="BO194" i="46" s="1"/>
  <c r="EC194" i="46"/>
  <c r="BN194" i="46" s="1"/>
  <c r="EB194" i="46"/>
  <c r="EA194" i="46"/>
  <c r="DZ194" i="46"/>
  <c r="DY194" i="46"/>
  <c r="BJ194" i="46" s="1"/>
  <c r="DX194" i="46"/>
  <c r="BI194" i="46" s="1"/>
  <c r="DW194" i="46"/>
  <c r="BH194" i="46" s="1"/>
  <c r="DV194" i="46"/>
  <c r="BG194" i="44" s="1"/>
  <c r="DU194" i="46"/>
  <c r="BF194" i="46" s="1"/>
  <c r="DT194" i="46"/>
  <c r="DS194" i="46"/>
  <c r="BD194" i="46" s="1"/>
  <c r="DR194" i="46"/>
  <c r="BC194" i="46" s="1"/>
  <c r="DQ194" i="46"/>
  <c r="DP194" i="46"/>
  <c r="DO194" i="46"/>
  <c r="AZ194" i="46" s="1"/>
  <c r="DN194" i="46"/>
  <c r="AY194" i="46" s="1"/>
  <c r="DM194" i="46"/>
  <c r="AX194" i="46" s="1"/>
  <c r="DL194" i="46"/>
  <c r="DK194" i="46"/>
  <c r="AV194" i="46" s="1"/>
  <c r="DJ194" i="46"/>
  <c r="AU194" i="46" s="1"/>
  <c r="DI194" i="46"/>
  <c r="DH194" i="46"/>
  <c r="AS194" i="46" s="1"/>
  <c r="DG194" i="46"/>
  <c r="DF194" i="46"/>
  <c r="AQ194" i="46" s="1"/>
  <c r="DE194" i="46"/>
  <c r="DD194" i="46"/>
  <c r="DC194" i="46"/>
  <c r="AN194" i="46" s="1"/>
  <c r="DB194" i="46"/>
  <c r="DA194" i="46"/>
  <c r="AL194" i="46" s="1"/>
  <c r="CZ194" i="46"/>
  <c r="AK194" i="46" s="1"/>
  <c r="CY194" i="46"/>
  <c r="AJ194" i="46" s="1"/>
  <c r="CX194" i="46"/>
  <c r="AI194" i="46" s="1"/>
  <c r="CW194" i="46"/>
  <c r="AH194" i="46" s="1"/>
  <c r="CV194" i="46"/>
  <c r="CU194" i="46"/>
  <c r="AF194" i="46" s="1"/>
  <c r="CT194" i="46"/>
  <c r="AE194" i="46" s="1"/>
  <c r="CS194" i="46"/>
  <c r="CR194" i="46"/>
  <c r="AC194" i="46" s="1"/>
  <c r="CQ194" i="46"/>
  <c r="AB194" i="46" s="1"/>
  <c r="CP194" i="46"/>
  <c r="AA194" i="46" s="1"/>
  <c r="CO194" i="46"/>
  <c r="Z194" i="46" s="1"/>
  <c r="CN194" i="46"/>
  <c r="CM194" i="46"/>
  <c r="CL194" i="46"/>
  <c r="W194" i="46" s="1"/>
  <c r="CK194" i="46"/>
  <c r="CJ194" i="46"/>
  <c r="U194" i="46" s="1"/>
  <c r="CI194" i="46"/>
  <c r="T194" i="46" s="1"/>
  <c r="CH194" i="46"/>
  <c r="S194" i="46" s="1"/>
  <c r="CG194" i="46"/>
  <c r="R194" i="46" s="1"/>
  <c r="CF194" i="46"/>
  <c r="CE194" i="46"/>
  <c r="P194" i="46" s="1"/>
  <c r="CD194" i="46"/>
  <c r="O194" i="46" s="1"/>
  <c r="CC194" i="46"/>
  <c r="N194" i="46" s="1"/>
  <c r="CB194" i="46"/>
  <c r="CA194" i="46"/>
  <c r="L194" i="46" s="1"/>
  <c r="BZ194" i="46"/>
  <c r="BY194" i="46"/>
  <c r="J194" i="46" s="1"/>
  <c r="BX194" i="46"/>
  <c r="BW194" i="46"/>
  <c r="BV194" i="46"/>
  <c r="BU194" i="46"/>
  <c r="F194" i="46" s="1"/>
  <c r="BT194" i="46"/>
  <c r="E194" i="46" s="1"/>
  <c r="BS194" i="46"/>
  <c r="D194" i="46" s="1"/>
  <c r="BG194" i="46"/>
  <c r="B194" i="46"/>
  <c r="A194" i="46"/>
  <c r="EF193" i="46"/>
  <c r="BQ193" i="46" s="1"/>
  <c r="EE193" i="46"/>
  <c r="BP193" i="46" s="1"/>
  <c r="ED193" i="46"/>
  <c r="BO193" i="46" s="1"/>
  <c r="EC193" i="46"/>
  <c r="BN193" i="46" s="1"/>
  <c r="EB193" i="46"/>
  <c r="BM193" i="46" s="1"/>
  <c r="EA193" i="46"/>
  <c r="DZ193" i="46"/>
  <c r="DY193" i="46"/>
  <c r="DX193" i="46"/>
  <c r="DW193" i="46"/>
  <c r="DV193" i="46"/>
  <c r="DU193" i="46"/>
  <c r="DT193" i="46"/>
  <c r="BE193" i="46" s="1"/>
  <c r="DS193" i="46"/>
  <c r="BD193" i="46" s="1"/>
  <c r="DR193" i="46"/>
  <c r="BC193" i="46" s="1"/>
  <c r="DQ193" i="46"/>
  <c r="DP193" i="46"/>
  <c r="BA193" i="46" s="1"/>
  <c r="DO193" i="46"/>
  <c r="AZ193" i="46" s="1"/>
  <c r="DN193" i="46"/>
  <c r="DM193" i="46"/>
  <c r="AX193" i="46" s="1"/>
  <c r="DL193" i="46"/>
  <c r="AW193" i="46" s="1"/>
  <c r="DK193" i="46"/>
  <c r="AV193" i="46" s="1"/>
  <c r="DJ193" i="46"/>
  <c r="AU193" i="46" s="1"/>
  <c r="DI193" i="46"/>
  <c r="DH193" i="46"/>
  <c r="DG193" i="46"/>
  <c r="AR193" i="46" s="1"/>
  <c r="DF193" i="46"/>
  <c r="AQ193" i="46" s="1"/>
  <c r="DE193" i="46"/>
  <c r="AP193" i="46" s="1"/>
  <c r="DD193" i="46"/>
  <c r="AO193" i="46" s="1"/>
  <c r="DC193" i="46"/>
  <c r="AN193" i="46" s="1"/>
  <c r="DB193" i="46"/>
  <c r="DA193" i="46"/>
  <c r="CZ193" i="46"/>
  <c r="AK193" i="46" s="1"/>
  <c r="CY193" i="46"/>
  <c r="AJ193" i="46" s="1"/>
  <c r="CX193" i="46"/>
  <c r="AI193" i="46" s="1"/>
  <c r="CW193" i="46"/>
  <c r="AH193" i="46" s="1"/>
  <c r="CV193" i="46"/>
  <c r="AG193" i="46" s="1"/>
  <c r="CU193" i="46"/>
  <c r="CT193" i="46"/>
  <c r="AE193" i="46" s="1"/>
  <c r="CS193" i="46"/>
  <c r="CR193" i="46"/>
  <c r="AC193" i="46" s="1"/>
  <c r="CQ193" i="46"/>
  <c r="CP193" i="46"/>
  <c r="AA193" i="46" s="1"/>
  <c r="CO193" i="46"/>
  <c r="CN193" i="46"/>
  <c r="Y193" i="46" s="1"/>
  <c r="CM193" i="46"/>
  <c r="CL193" i="46"/>
  <c r="W193" i="46" s="1"/>
  <c r="CK193" i="46"/>
  <c r="CJ193" i="46"/>
  <c r="U193" i="46" s="1"/>
  <c r="CI193" i="46"/>
  <c r="CH193" i="46"/>
  <c r="CG193" i="46"/>
  <c r="R193" i="46" s="1"/>
  <c r="CF193" i="46"/>
  <c r="Q193" i="46" s="1"/>
  <c r="CE193" i="46"/>
  <c r="P193" i="46" s="1"/>
  <c r="CD193" i="46"/>
  <c r="O193" i="46" s="1"/>
  <c r="CC193" i="46"/>
  <c r="CB193" i="46"/>
  <c r="M193" i="46" s="1"/>
  <c r="CA193" i="46"/>
  <c r="L193" i="46" s="1"/>
  <c r="BZ193" i="46"/>
  <c r="K193" i="46" s="1"/>
  <c r="BY193" i="46"/>
  <c r="J193" i="46" s="1"/>
  <c r="BX193" i="46"/>
  <c r="I193" i="46" s="1"/>
  <c r="BW193" i="46"/>
  <c r="H193" i="46" s="1"/>
  <c r="BV193" i="46"/>
  <c r="G193" i="46" s="1"/>
  <c r="BU193" i="46"/>
  <c r="BT193" i="46"/>
  <c r="E193" i="46" s="1"/>
  <c r="BS193" i="46"/>
  <c r="D193" i="46" s="1"/>
  <c r="B193" i="46"/>
  <c r="A193" i="46"/>
  <c r="EF192" i="46"/>
  <c r="BQ192" i="46" s="1"/>
  <c r="EE192" i="46"/>
  <c r="ED192" i="46"/>
  <c r="BO192" i="46" s="1"/>
  <c r="EC192" i="46"/>
  <c r="BN192" i="46" s="1"/>
  <c r="EB192" i="46"/>
  <c r="BM192" i="46" s="1"/>
  <c r="EA192" i="46"/>
  <c r="BL192" i="46" s="1"/>
  <c r="DZ192" i="46"/>
  <c r="BK192" i="46" s="1"/>
  <c r="DY192" i="46"/>
  <c r="BJ192" i="46" s="1"/>
  <c r="DX192" i="46"/>
  <c r="BI192" i="46" s="1"/>
  <c r="DW192" i="46"/>
  <c r="DV192" i="46"/>
  <c r="BG192" i="46" s="1"/>
  <c r="DU192" i="46"/>
  <c r="BF192" i="46" s="1"/>
  <c r="DT192" i="46"/>
  <c r="BE192" i="46" s="1"/>
  <c r="DS192" i="46"/>
  <c r="BD192" i="46" s="1"/>
  <c r="DR192" i="46"/>
  <c r="DQ192" i="46"/>
  <c r="BB192" i="46" s="1"/>
  <c r="DP192" i="46"/>
  <c r="BA192" i="46" s="1"/>
  <c r="DO192" i="46"/>
  <c r="DN192" i="46"/>
  <c r="AY192" i="46" s="1"/>
  <c r="DM192" i="46"/>
  <c r="DL192" i="46"/>
  <c r="AW192" i="46" s="1"/>
  <c r="DK192" i="46"/>
  <c r="DJ192" i="46"/>
  <c r="AU192" i="46" s="1"/>
  <c r="DI192" i="46"/>
  <c r="AT192" i="46" s="1"/>
  <c r="DH192" i="46"/>
  <c r="AS192" i="46" s="1"/>
  <c r="DG192" i="46"/>
  <c r="DF192" i="46"/>
  <c r="AQ192" i="46" s="1"/>
  <c r="DE192" i="46"/>
  <c r="AP192" i="46" s="1"/>
  <c r="DD192" i="46"/>
  <c r="AO192" i="46" s="1"/>
  <c r="DC192" i="46"/>
  <c r="DB192" i="46"/>
  <c r="DA192" i="46"/>
  <c r="AL192" i="46" s="1"/>
  <c r="CZ192" i="46"/>
  <c r="CY192" i="46"/>
  <c r="CX192" i="46"/>
  <c r="AI192" i="46" s="1"/>
  <c r="CW192" i="46"/>
  <c r="CV192" i="46"/>
  <c r="AG192" i="46" s="1"/>
  <c r="CU192" i="46"/>
  <c r="AF192" i="46" s="1"/>
  <c r="CT192" i="46"/>
  <c r="AE192" i="46" s="1"/>
  <c r="CS192" i="46"/>
  <c r="CR192" i="46"/>
  <c r="AC192" i="46" s="1"/>
  <c r="CQ192" i="46"/>
  <c r="CP192" i="46"/>
  <c r="AA192" i="46" s="1"/>
  <c r="CO192" i="46"/>
  <c r="CN192" i="46"/>
  <c r="CM192" i="46"/>
  <c r="CL192" i="46"/>
  <c r="CK192" i="46"/>
  <c r="V192" i="46" s="1"/>
  <c r="CJ192" i="46"/>
  <c r="U192" i="46" s="1"/>
  <c r="CI192" i="46"/>
  <c r="CH192" i="46"/>
  <c r="S192" i="46" s="1"/>
  <c r="CG192" i="46"/>
  <c r="CF192" i="46"/>
  <c r="Q192" i="46" s="1"/>
  <c r="CE192" i="46"/>
  <c r="P192" i="46" s="1"/>
  <c r="CD192" i="46"/>
  <c r="O192" i="46" s="1"/>
  <c r="CC192" i="46"/>
  <c r="N192" i="46" s="1"/>
  <c r="CB192" i="46"/>
  <c r="M192" i="46" s="1"/>
  <c r="CA192" i="46"/>
  <c r="BZ192" i="46"/>
  <c r="K192" i="46" s="1"/>
  <c r="BY192" i="46"/>
  <c r="J192" i="46" s="1"/>
  <c r="BX192" i="46"/>
  <c r="I192" i="46" s="1"/>
  <c r="BW192" i="46"/>
  <c r="H192" i="46" s="1"/>
  <c r="BV192" i="46"/>
  <c r="BU192" i="46"/>
  <c r="F192" i="46" s="1"/>
  <c r="BT192" i="46"/>
  <c r="E192" i="46" s="1"/>
  <c r="BS192" i="46"/>
  <c r="B192" i="46"/>
  <c r="A192" i="46"/>
  <c r="C192" i="46" s="1"/>
  <c r="C192" i="44" s="1"/>
  <c r="EF191" i="46"/>
  <c r="BQ191" i="46" s="1"/>
  <c r="EE191" i="46"/>
  <c r="ED191" i="46"/>
  <c r="BO191" i="44" s="1"/>
  <c r="EC191" i="46"/>
  <c r="EB191" i="46"/>
  <c r="BM191" i="46" s="1"/>
  <c r="EA191" i="46"/>
  <c r="DZ191" i="46"/>
  <c r="BK191" i="46" s="1"/>
  <c r="DY191" i="46"/>
  <c r="BJ191" i="46" s="1"/>
  <c r="DX191" i="46"/>
  <c r="BI191" i="46" s="1"/>
  <c r="DW191" i="46"/>
  <c r="BH191" i="46" s="1"/>
  <c r="DV191" i="46"/>
  <c r="BG191" i="46" s="1"/>
  <c r="DU191" i="46"/>
  <c r="DT191" i="46"/>
  <c r="BE191" i="46" s="1"/>
  <c r="DS191" i="46"/>
  <c r="BD191" i="46" s="1"/>
  <c r="DR191" i="46"/>
  <c r="BC191" i="46" s="1"/>
  <c r="DQ191" i="46"/>
  <c r="DP191" i="46"/>
  <c r="DO191" i="46"/>
  <c r="AZ191" i="46" s="1"/>
  <c r="DN191" i="46"/>
  <c r="DM191" i="46"/>
  <c r="DL191" i="46"/>
  <c r="AW191" i="46" s="1"/>
  <c r="DK191" i="46"/>
  <c r="AV191" i="46" s="1"/>
  <c r="DJ191" i="46"/>
  <c r="AU191" i="46" s="1"/>
  <c r="DI191" i="46"/>
  <c r="DH191" i="46"/>
  <c r="AS191" i="46" s="1"/>
  <c r="DG191" i="46"/>
  <c r="AR191" i="46" s="1"/>
  <c r="DF191" i="46"/>
  <c r="AQ191" i="46" s="1"/>
  <c r="DE191" i="46"/>
  <c r="DD191" i="46"/>
  <c r="AO191" i="46" s="1"/>
  <c r="DC191" i="46"/>
  <c r="AN191" i="46" s="1"/>
  <c r="DB191" i="46"/>
  <c r="AM191" i="46" s="1"/>
  <c r="DA191" i="46"/>
  <c r="CZ191" i="46"/>
  <c r="AK191" i="46" s="1"/>
  <c r="CY191" i="46"/>
  <c r="AJ191" i="46" s="1"/>
  <c r="CX191" i="46"/>
  <c r="CW191" i="46"/>
  <c r="CV191" i="46"/>
  <c r="AG191" i="46" s="1"/>
  <c r="CU191" i="46"/>
  <c r="AF191" i="46" s="1"/>
  <c r="CT191" i="46"/>
  <c r="AE191" i="46" s="1"/>
  <c r="CS191" i="46"/>
  <c r="AD191" i="46" s="1"/>
  <c r="CR191" i="46"/>
  <c r="AC191" i="46" s="1"/>
  <c r="CQ191" i="46"/>
  <c r="AB191" i="46" s="1"/>
  <c r="CP191" i="46"/>
  <c r="AA191" i="46" s="1"/>
  <c r="CO191" i="46"/>
  <c r="CN191" i="46"/>
  <c r="Y191" i="46" s="1"/>
  <c r="CM191" i="46"/>
  <c r="CL191" i="46"/>
  <c r="CK191" i="46"/>
  <c r="CJ191" i="46"/>
  <c r="U191" i="46" s="1"/>
  <c r="CI191" i="46"/>
  <c r="CH191" i="46"/>
  <c r="S191" i="46" s="1"/>
  <c r="CG191" i="46"/>
  <c r="CF191" i="46"/>
  <c r="Q191" i="46" s="1"/>
  <c r="CE191" i="46"/>
  <c r="P191" i="46" s="1"/>
  <c r="CD191" i="46"/>
  <c r="O191" i="46" s="1"/>
  <c r="CC191" i="46"/>
  <c r="N191" i="46" s="1"/>
  <c r="CB191" i="46"/>
  <c r="CA191" i="46"/>
  <c r="BZ191" i="46"/>
  <c r="BY191" i="46"/>
  <c r="BX191" i="46"/>
  <c r="I191" i="46" s="1"/>
  <c r="BW191" i="46"/>
  <c r="H191" i="46" s="1"/>
  <c r="BV191" i="46"/>
  <c r="G191" i="46" s="1"/>
  <c r="BU191" i="46"/>
  <c r="BT191" i="46"/>
  <c r="E191" i="46" s="1"/>
  <c r="BS191" i="46"/>
  <c r="D191" i="46" s="1"/>
  <c r="BO191" i="46"/>
  <c r="B191" i="46"/>
  <c r="A191" i="46"/>
  <c r="C191" i="46" s="1"/>
  <c r="C191" i="44" s="1"/>
  <c r="EF190" i="46"/>
  <c r="BQ190" i="46" s="1"/>
  <c r="EE190" i="46"/>
  <c r="ED190" i="46"/>
  <c r="EC190" i="46"/>
  <c r="BN190" i="46" s="1"/>
  <c r="EB190" i="46"/>
  <c r="BM190" i="46" s="1"/>
  <c r="EA190" i="46"/>
  <c r="DZ190" i="46"/>
  <c r="BK190" i="46" s="1"/>
  <c r="DY190" i="46"/>
  <c r="DX190" i="46"/>
  <c r="BI190" i="46" s="1"/>
  <c r="DW190" i="46"/>
  <c r="BH190" i="46" s="1"/>
  <c r="DV190" i="46"/>
  <c r="DU190" i="46"/>
  <c r="BF190" i="46" s="1"/>
  <c r="DT190" i="46"/>
  <c r="BE190" i="46" s="1"/>
  <c r="DS190" i="46"/>
  <c r="BD190" i="46" s="1"/>
  <c r="DR190" i="46"/>
  <c r="BC190" i="46" s="1"/>
  <c r="DQ190" i="46"/>
  <c r="BB190" i="46" s="1"/>
  <c r="DP190" i="46"/>
  <c r="BA190" i="46" s="1"/>
  <c r="DO190" i="46"/>
  <c r="AZ190" i="46" s="1"/>
  <c r="DN190" i="46"/>
  <c r="DM190" i="46"/>
  <c r="AX190" i="46" s="1"/>
  <c r="DL190" i="46"/>
  <c r="DK190" i="46"/>
  <c r="DJ190" i="46"/>
  <c r="AU190" i="46" s="1"/>
  <c r="DI190" i="46"/>
  <c r="AT190" i="46" s="1"/>
  <c r="DH190" i="46"/>
  <c r="DG190" i="46"/>
  <c r="AR190" i="46" s="1"/>
  <c r="DF190" i="46"/>
  <c r="DE190" i="46"/>
  <c r="AP190" i="46" s="1"/>
  <c r="DD190" i="46"/>
  <c r="DC190" i="46"/>
  <c r="AN190" i="46" s="1"/>
  <c r="DB190" i="46"/>
  <c r="AM190" i="46" s="1"/>
  <c r="DA190" i="46"/>
  <c r="AL190" i="46" s="1"/>
  <c r="CZ190" i="46"/>
  <c r="CY190" i="46"/>
  <c r="CX190" i="46"/>
  <c r="CW190" i="46"/>
  <c r="AH190" i="46" s="1"/>
  <c r="CV190" i="46"/>
  <c r="AG190" i="46" s="1"/>
  <c r="CU190" i="46"/>
  <c r="CT190" i="46"/>
  <c r="AE190" i="46" s="1"/>
  <c r="CS190" i="46"/>
  <c r="AD190" i="46" s="1"/>
  <c r="CR190" i="46"/>
  <c r="AC190" i="46" s="1"/>
  <c r="CQ190" i="46"/>
  <c r="AB190" i="46" s="1"/>
  <c r="CP190" i="46"/>
  <c r="CO190" i="46"/>
  <c r="Z190" i="46" s="1"/>
  <c r="CN190" i="46"/>
  <c r="Y190" i="46" s="1"/>
  <c r="CM190" i="46"/>
  <c r="X190" i="46" s="1"/>
  <c r="CL190" i="46"/>
  <c r="W190" i="46" s="1"/>
  <c r="CK190" i="46"/>
  <c r="V190" i="46" s="1"/>
  <c r="CJ190" i="46"/>
  <c r="U190" i="46" s="1"/>
  <c r="CI190" i="46"/>
  <c r="T190" i="46" s="1"/>
  <c r="CH190" i="46"/>
  <c r="CG190" i="46"/>
  <c r="R190" i="46" s="1"/>
  <c r="CF190" i="46"/>
  <c r="CE190" i="46"/>
  <c r="CD190" i="46"/>
  <c r="CC190" i="46"/>
  <c r="N190" i="46" s="1"/>
  <c r="CB190" i="46"/>
  <c r="M190" i="46" s="1"/>
  <c r="CA190" i="46"/>
  <c r="L190" i="46" s="1"/>
  <c r="BZ190" i="46"/>
  <c r="BY190" i="46"/>
  <c r="J190" i="46" s="1"/>
  <c r="BX190" i="46"/>
  <c r="I190" i="46" s="1"/>
  <c r="BW190" i="46"/>
  <c r="H190" i="46" s="1"/>
  <c r="BV190" i="46"/>
  <c r="G190" i="46" s="1"/>
  <c r="BU190" i="46"/>
  <c r="F190" i="46" s="1"/>
  <c r="BT190" i="46"/>
  <c r="E190" i="46" s="1"/>
  <c r="BS190" i="46"/>
  <c r="B190" i="46"/>
  <c r="A190" i="46"/>
  <c r="EF189" i="46"/>
  <c r="BQ189" i="46" s="1"/>
  <c r="EE189" i="46"/>
  <c r="BP189" i="46" s="1"/>
  <c r="ED189" i="46"/>
  <c r="BO189" i="46" s="1"/>
  <c r="EC189" i="46"/>
  <c r="BN189" i="46" s="1"/>
  <c r="EB189" i="46"/>
  <c r="EA189" i="46"/>
  <c r="BL189" i="46" s="1"/>
  <c r="DZ189" i="46"/>
  <c r="DY189" i="46"/>
  <c r="BJ189" i="46" s="1"/>
  <c r="DX189" i="46"/>
  <c r="DW189" i="46"/>
  <c r="DV189" i="46"/>
  <c r="DU189" i="46"/>
  <c r="BF189" i="46" s="1"/>
  <c r="DT189" i="46"/>
  <c r="DS189" i="46"/>
  <c r="BD189" i="46" s="1"/>
  <c r="DR189" i="46"/>
  <c r="BC189" i="46" s="1"/>
  <c r="DQ189" i="46"/>
  <c r="BB189" i="46" s="1"/>
  <c r="DP189" i="46"/>
  <c r="DO189" i="46"/>
  <c r="DN189" i="46"/>
  <c r="AY189" i="46" s="1"/>
  <c r="DM189" i="46"/>
  <c r="DL189" i="46"/>
  <c r="DK189" i="46"/>
  <c r="AV189" i="46" s="1"/>
  <c r="DJ189" i="46"/>
  <c r="DI189" i="46"/>
  <c r="AT189" i="46" s="1"/>
  <c r="DH189" i="46"/>
  <c r="AS189" i="46" s="1"/>
  <c r="DG189" i="46"/>
  <c r="AR189" i="46" s="1"/>
  <c r="DF189" i="46"/>
  <c r="AQ189" i="46" s="1"/>
  <c r="DE189" i="46"/>
  <c r="AP189" i="46" s="1"/>
  <c r="DD189" i="46"/>
  <c r="DC189" i="46"/>
  <c r="AN189" i="46" s="1"/>
  <c r="DB189" i="46"/>
  <c r="AM189" i="46" s="1"/>
  <c r="DA189" i="46"/>
  <c r="CZ189" i="46"/>
  <c r="AK189" i="46" s="1"/>
  <c r="CY189" i="46"/>
  <c r="CX189" i="46"/>
  <c r="AI189" i="46" s="1"/>
  <c r="CW189" i="46"/>
  <c r="AH189" i="46" s="1"/>
  <c r="CV189" i="46"/>
  <c r="CU189" i="46"/>
  <c r="AF189" i="46" s="1"/>
  <c r="CT189" i="46"/>
  <c r="CS189" i="46"/>
  <c r="AD189" i="46" s="1"/>
  <c r="CR189" i="46"/>
  <c r="CQ189" i="46"/>
  <c r="AB189" i="46" s="1"/>
  <c r="CP189" i="46"/>
  <c r="AA189" i="46" s="1"/>
  <c r="CO189" i="46"/>
  <c r="Z189" i="46" s="1"/>
  <c r="CN189" i="46"/>
  <c r="CM189" i="46"/>
  <c r="X189" i="46" s="1"/>
  <c r="CL189" i="46"/>
  <c r="CK189" i="46"/>
  <c r="V189" i="46" s="1"/>
  <c r="CJ189" i="46"/>
  <c r="U189" i="46" s="1"/>
  <c r="CI189" i="46"/>
  <c r="T189" i="46" s="1"/>
  <c r="CH189" i="46"/>
  <c r="S189" i="46" s="1"/>
  <c r="CG189" i="46"/>
  <c r="R189" i="46" s="1"/>
  <c r="CF189" i="46"/>
  <c r="CE189" i="46"/>
  <c r="P189" i="46" s="1"/>
  <c r="CD189" i="46"/>
  <c r="CC189" i="46"/>
  <c r="N189" i="46" s="1"/>
  <c r="CB189" i="46"/>
  <c r="M189" i="46" s="1"/>
  <c r="CA189" i="46"/>
  <c r="BZ189" i="46"/>
  <c r="K189" i="46" s="1"/>
  <c r="BY189" i="46"/>
  <c r="J189" i="46" s="1"/>
  <c r="BX189" i="46"/>
  <c r="BW189" i="46"/>
  <c r="H189" i="46" s="1"/>
  <c r="BV189" i="46"/>
  <c r="G189" i="46" s="1"/>
  <c r="BU189" i="46"/>
  <c r="F189" i="46" s="1"/>
  <c r="BT189" i="46"/>
  <c r="BS189" i="46"/>
  <c r="D189" i="46" s="1"/>
  <c r="BG189" i="46"/>
  <c r="B189" i="46"/>
  <c r="B189" i="44" s="1"/>
  <c r="A189" i="46"/>
  <c r="EF188" i="46"/>
  <c r="BQ188" i="46" s="1"/>
  <c r="EE188" i="46"/>
  <c r="ED188" i="46"/>
  <c r="EC188" i="46"/>
  <c r="BN188" i="46" s="1"/>
  <c r="EB188" i="46"/>
  <c r="BM188" i="46" s="1"/>
  <c r="EA188" i="46"/>
  <c r="BL188" i="46" s="1"/>
  <c r="DZ188" i="46"/>
  <c r="BK188" i="46" s="1"/>
  <c r="DY188" i="46"/>
  <c r="BJ188" i="46" s="1"/>
  <c r="DX188" i="46"/>
  <c r="BI188" i="46" s="1"/>
  <c r="DW188" i="46"/>
  <c r="BH188" i="46" s="1"/>
  <c r="DV188" i="46"/>
  <c r="BG188" i="46" s="1"/>
  <c r="DU188" i="46"/>
  <c r="BF188" i="46" s="1"/>
  <c r="DT188" i="46"/>
  <c r="BE188" i="46" s="1"/>
  <c r="DS188" i="46"/>
  <c r="BD188" i="46" s="1"/>
  <c r="DR188" i="46"/>
  <c r="BC188" i="46" s="1"/>
  <c r="DQ188" i="46"/>
  <c r="BB188" i="46" s="1"/>
  <c r="DP188" i="46"/>
  <c r="BA188" i="46" s="1"/>
  <c r="DO188" i="46"/>
  <c r="AZ188" i="46" s="1"/>
  <c r="DN188" i="46"/>
  <c r="AY188" i="46" s="1"/>
  <c r="DM188" i="46"/>
  <c r="AX188" i="46" s="1"/>
  <c r="DL188" i="46"/>
  <c r="AW188" i="46" s="1"/>
  <c r="DK188" i="46"/>
  <c r="AV188" i="46" s="1"/>
  <c r="DJ188" i="46"/>
  <c r="AU188" i="46" s="1"/>
  <c r="DI188" i="46"/>
  <c r="AT188" i="46" s="1"/>
  <c r="DH188" i="46"/>
  <c r="AS188" i="46" s="1"/>
  <c r="DG188" i="46"/>
  <c r="DF188" i="46"/>
  <c r="DE188" i="46"/>
  <c r="AP188" i="46" s="1"/>
  <c r="DD188" i="46"/>
  <c r="DC188" i="46"/>
  <c r="AN188" i="46" s="1"/>
  <c r="DB188" i="46"/>
  <c r="DA188" i="46"/>
  <c r="AL188" i="46" s="1"/>
  <c r="CZ188" i="46"/>
  <c r="AK188" i="46" s="1"/>
  <c r="CY188" i="46"/>
  <c r="AJ188" i="46" s="1"/>
  <c r="CX188" i="46"/>
  <c r="AI188" i="46" s="1"/>
  <c r="CW188" i="46"/>
  <c r="AH188" i="46" s="1"/>
  <c r="CV188" i="46"/>
  <c r="AG188" i="46" s="1"/>
  <c r="CU188" i="46"/>
  <c r="AF188" i="46" s="1"/>
  <c r="CT188" i="46"/>
  <c r="AE188" i="46" s="1"/>
  <c r="CS188" i="46"/>
  <c r="AD188" i="46" s="1"/>
  <c r="CR188" i="46"/>
  <c r="CQ188" i="46"/>
  <c r="AB188" i="46" s="1"/>
  <c r="CP188" i="46"/>
  <c r="AA188" i="46" s="1"/>
  <c r="CO188" i="46"/>
  <c r="Z188" i="46" s="1"/>
  <c r="CN188" i="46"/>
  <c r="CM188" i="46"/>
  <c r="X188" i="46" s="1"/>
  <c r="CL188" i="46"/>
  <c r="W188" i="46" s="1"/>
  <c r="CK188" i="46"/>
  <c r="V188" i="46" s="1"/>
  <c r="CJ188" i="46"/>
  <c r="U188" i="46" s="1"/>
  <c r="CI188" i="46"/>
  <c r="CH188" i="46"/>
  <c r="S188" i="46" s="1"/>
  <c r="CG188" i="46"/>
  <c r="R188" i="46" s="1"/>
  <c r="CF188" i="46"/>
  <c r="CE188" i="46"/>
  <c r="P188" i="46" s="1"/>
  <c r="CD188" i="46"/>
  <c r="O188" i="46" s="1"/>
  <c r="CC188" i="46"/>
  <c r="N188" i="46" s="1"/>
  <c r="CB188" i="46"/>
  <c r="M188" i="46" s="1"/>
  <c r="CA188" i="46"/>
  <c r="L188" i="46" s="1"/>
  <c r="BZ188" i="46"/>
  <c r="K188" i="46" s="1"/>
  <c r="BY188" i="46"/>
  <c r="J188" i="46" s="1"/>
  <c r="BX188" i="46"/>
  <c r="I188" i="46" s="1"/>
  <c r="BW188" i="46"/>
  <c r="BV188" i="46"/>
  <c r="G188" i="46" s="1"/>
  <c r="BU188" i="46"/>
  <c r="F188" i="46" s="1"/>
  <c r="BT188" i="46"/>
  <c r="E188" i="46" s="1"/>
  <c r="BS188" i="46"/>
  <c r="D188" i="46" s="1"/>
  <c r="BO188" i="46"/>
  <c r="B188" i="46"/>
  <c r="B188" i="44" s="1"/>
  <c r="A188" i="46"/>
  <c r="EF187" i="46"/>
  <c r="BQ187" i="46" s="1"/>
  <c r="EE187" i="46"/>
  <c r="ED187" i="46"/>
  <c r="BO187" i="44" s="1"/>
  <c r="EC187" i="46"/>
  <c r="BN187" i="44" s="1"/>
  <c r="EB187" i="46"/>
  <c r="EA187" i="46"/>
  <c r="BL187" i="46" s="1"/>
  <c r="DZ187" i="46"/>
  <c r="BK187" i="46" s="1"/>
  <c r="DY187" i="46"/>
  <c r="DX187" i="46"/>
  <c r="BI187" i="46" s="1"/>
  <c r="DW187" i="46"/>
  <c r="DV187" i="46"/>
  <c r="BG187" i="46" s="1"/>
  <c r="DU187" i="46"/>
  <c r="BF187" i="46" s="1"/>
  <c r="DT187" i="46"/>
  <c r="BE187" i="46" s="1"/>
  <c r="DS187" i="46"/>
  <c r="BD187" i="46" s="1"/>
  <c r="DR187" i="46"/>
  <c r="DQ187" i="46"/>
  <c r="BB187" i="46" s="1"/>
  <c r="DP187" i="46"/>
  <c r="BA187" i="46" s="1"/>
  <c r="DO187" i="46"/>
  <c r="DN187" i="46"/>
  <c r="AY187" i="46" s="1"/>
  <c r="DM187" i="46"/>
  <c r="AX187" i="46" s="1"/>
  <c r="DL187" i="46"/>
  <c r="AW187" i="46" s="1"/>
  <c r="DK187" i="46"/>
  <c r="DJ187" i="46"/>
  <c r="DI187" i="46"/>
  <c r="AT187" i="46" s="1"/>
  <c r="DH187" i="46"/>
  <c r="AS187" i="46" s="1"/>
  <c r="DG187" i="46"/>
  <c r="DF187" i="46"/>
  <c r="AQ187" i="46" s="1"/>
  <c r="DE187" i="46"/>
  <c r="AP187" i="46" s="1"/>
  <c r="DD187" i="46"/>
  <c r="AO187" i="46" s="1"/>
  <c r="DC187" i="46"/>
  <c r="AN187" i="46" s="1"/>
  <c r="DB187" i="46"/>
  <c r="AM187" i="46" s="1"/>
  <c r="DA187" i="46"/>
  <c r="CZ187" i="46"/>
  <c r="CY187" i="46"/>
  <c r="CX187" i="46"/>
  <c r="CW187" i="46"/>
  <c r="AH187" i="46" s="1"/>
  <c r="CV187" i="46"/>
  <c r="AG187" i="46" s="1"/>
  <c r="CU187" i="46"/>
  <c r="AF187" i="46" s="1"/>
  <c r="CT187" i="46"/>
  <c r="CS187" i="46"/>
  <c r="CR187" i="46"/>
  <c r="AC187" i="46" s="1"/>
  <c r="CQ187" i="46"/>
  <c r="CP187" i="46"/>
  <c r="CO187" i="46"/>
  <c r="Z187" i="46" s="1"/>
  <c r="CN187" i="46"/>
  <c r="CM187" i="46"/>
  <c r="X187" i="46" s="1"/>
  <c r="CL187" i="46"/>
  <c r="CK187" i="46"/>
  <c r="V187" i="46" s="1"/>
  <c r="CJ187" i="46"/>
  <c r="U187" i="46" s="1"/>
  <c r="CI187" i="46"/>
  <c r="CH187" i="46"/>
  <c r="CG187" i="46"/>
  <c r="R187" i="46" s="1"/>
  <c r="CF187" i="46"/>
  <c r="Q187" i="46" s="1"/>
  <c r="CE187" i="46"/>
  <c r="P187" i="46" s="1"/>
  <c r="CD187" i="46"/>
  <c r="CC187" i="46"/>
  <c r="CB187" i="46"/>
  <c r="M187" i="46" s="1"/>
  <c r="CA187" i="46"/>
  <c r="BZ187" i="46"/>
  <c r="K187" i="46" s="1"/>
  <c r="BY187" i="46"/>
  <c r="BX187" i="46"/>
  <c r="BW187" i="46"/>
  <c r="H187" i="46" s="1"/>
  <c r="BV187" i="46"/>
  <c r="G187" i="46" s="1"/>
  <c r="BU187" i="46"/>
  <c r="BT187" i="46"/>
  <c r="E187" i="46" s="1"/>
  <c r="BS187" i="46"/>
  <c r="BO187" i="46"/>
  <c r="BN187" i="46"/>
  <c r="BM187" i="46"/>
  <c r="B187" i="46"/>
  <c r="A187" i="46"/>
  <c r="C187" i="46" s="1"/>
  <c r="C187" i="44" s="1"/>
  <c r="EF186" i="46"/>
  <c r="BQ186" i="46" s="1"/>
  <c r="EE186" i="46"/>
  <c r="ED186" i="46"/>
  <c r="BO186" i="46" s="1"/>
  <c r="EC186" i="46"/>
  <c r="BN186" i="46" s="1"/>
  <c r="EB186" i="46"/>
  <c r="EA186" i="46"/>
  <c r="BL186" i="46" s="1"/>
  <c r="DZ186" i="46"/>
  <c r="BK186" i="46" s="1"/>
  <c r="DY186" i="46"/>
  <c r="DX186" i="46"/>
  <c r="DW186" i="46"/>
  <c r="BH186" i="46" s="1"/>
  <c r="DV186" i="46"/>
  <c r="BG186" i="46" s="1"/>
  <c r="DU186" i="46"/>
  <c r="BF186" i="46" s="1"/>
  <c r="DT186" i="46"/>
  <c r="BE186" i="46" s="1"/>
  <c r="DS186" i="46"/>
  <c r="BD186" i="46" s="1"/>
  <c r="DR186" i="46"/>
  <c r="BC186" i="46" s="1"/>
  <c r="DQ186" i="46"/>
  <c r="DP186" i="46"/>
  <c r="BA186" i="46" s="1"/>
  <c r="DO186" i="46"/>
  <c r="AZ186" i="46" s="1"/>
  <c r="DN186" i="46"/>
  <c r="AY186" i="46" s="1"/>
  <c r="DM186" i="46"/>
  <c r="AX186" i="46" s="1"/>
  <c r="DL186" i="46"/>
  <c r="AW186" i="46" s="1"/>
  <c r="DK186" i="46"/>
  <c r="AV186" i="46" s="1"/>
  <c r="DJ186" i="46"/>
  <c r="AU186" i="46" s="1"/>
  <c r="DI186" i="46"/>
  <c r="DH186" i="46"/>
  <c r="DG186" i="46"/>
  <c r="AR186" i="46" s="1"/>
  <c r="DF186" i="46"/>
  <c r="AQ186" i="46" s="1"/>
  <c r="DE186" i="46"/>
  <c r="AP186" i="46" s="1"/>
  <c r="DD186" i="46"/>
  <c r="AO186" i="46" s="1"/>
  <c r="DC186" i="46"/>
  <c r="AN186" i="46" s="1"/>
  <c r="DB186" i="46"/>
  <c r="AM186" i="46" s="1"/>
  <c r="DA186" i="46"/>
  <c r="CZ186" i="46"/>
  <c r="CY186" i="46"/>
  <c r="AJ186" i="46" s="1"/>
  <c r="CX186" i="46"/>
  <c r="AI186" i="46" s="1"/>
  <c r="CW186" i="46"/>
  <c r="AH186" i="46" s="1"/>
  <c r="CV186" i="46"/>
  <c r="AG186" i="46" s="1"/>
  <c r="CU186" i="46"/>
  <c r="CT186" i="46"/>
  <c r="AE186" i="46" s="1"/>
  <c r="CS186" i="46"/>
  <c r="CR186" i="46"/>
  <c r="AC186" i="46" s="1"/>
  <c r="CQ186" i="46"/>
  <c r="AB186" i="46" s="1"/>
  <c r="CP186" i="46"/>
  <c r="AA186" i="46" s="1"/>
  <c r="CO186" i="46"/>
  <c r="Z186" i="46" s="1"/>
  <c r="CN186" i="46"/>
  <c r="Y186" i="46" s="1"/>
  <c r="CM186" i="46"/>
  <c r="X186" i="46" s="1"/>
  <c r="CL186" i="46"/>
  <c r="W186" i="46" s="1"/>
  <c r="CK186" i="46"/>
  <c r="CJ186" i="46"/>
  <c r="CI186" i="46"/>
  <c r="T186" i="46" s="1"/>
  <c r="CH186" i="46"/>
  <c r="S186" i="46" s="1"/>
  <c r="CG186" i="46"/>
  <c r="R186" i="46" s="1"/>
  <c r="CF186" i="46"/>
  <c r="Q186" i="46" s="1"/>
  <c r="CE186" i="46"/>
  <c r="P186" i="46" s="1"/>
  <c r="CD186" i="46"/>
  <c r="O186" i="46" s="1"/>
  <c r="CC186" i="46"/>
  <c r="CB186" i="46"/>
  <c r="CA186" i="46"/>
  <c r="L186" i="46" s="1"/>
  <c r="BZ186" i="46"/>
  <c r="K186" i="46" s="1"/>
  <c r="BY186" i="46"/>
  <c r="J186" i="46" s="1"/>
  <c r="BX186" i="46"/>
  <c r="I186" i="46" s="1"/>
  <c r="BW186" i="46"/>
  <c r="BV186" i="46"/>
  <c r="G186" i="46" s="1"/>
  <c r="BU186" i="46"/>
  <c r="BT186" i="46"/>
  <c r="E186" i="46" s="1"/>
  <c r="BS186" i="46"/>
  <c r="B186" i="46"/>
  <c r="B186" i="44" s="1"/>
  <c r="A186" i="46"/>
  <c r="EF185" i="46"/>
  <c r="BQ185" i="46" s="1"/>
  <c r="EE185" i="46"/>
  <c r="ED185" i="46"/>
  <c r="BO185" i="44" s="1"/>
  <c r="EC185" i="46"/>
  <c r="EB185" i="46"/>
  <c r="EA185" i="46"/>
  <c r="BL185" i="46" s="1"/>
  <c r="DZ185" i="46"/>
  <c r="BK185" i="46" s="1"/>
  <c r="DY185" i="46"/>
  <c r="BJ185" i="46" s="1"/>
  <c r="DX185" i="46"/>
  <c r="DW185" i="46"/>
  <c r="DV185" i="46"/>
  <c r="BG185" i="46" s="1"/>
  <c r="DU185" i="46"/>
  <c r="DT185" i="46"/>
  <c r="BE185" i="44" s="1"/>
  <c r="DS185" i="46"/>
  <c r="BD185" i="46" s="1"/>
  <c r="DR185" i="46"/>
  <c r="BC185" i="46" s="1"/>
  <c r="DQ185" i="46"/>
  <c r="DP185" i="46"/>
  <c r="BA185" i="46" s="1"/>
  <c r="DO185" i="46"/>
  <c r="AZ185" i="46" s="1"/>
  <c r="DN185" i="46"/>
  <c r="AY185" i="46" s="1"/>
  <c r="DM185" i="46"/>
  <c r="DL185" i="46"/>
  <c r="DK185" i="46"/>
  <c r="AV185" i="46" s="1"/>
  <c r="DJ185" i="46"/>
  <c r="AU185" i="46" s="1"/>
  <c r="DI185" i="46"/>
  <c r="AT185" i="46" s="1"/>
  <c r="DH185" i="46"/>
  <c r="AS185" i="46" s="1"/>
  <c r="DG185" i="46"/>
  <c r="AR185" i="46" s="1"/>
  <c r="DF185" i="46"/>
  <c r="DE185" i="46"/>
  <c r="DD185" i="46"/>
  <c r="DC185" i="46"/>
  <c r="AN185" i="46" s="1"/>
  <c r="DB185" i="46"/>
  <c r="AM185" i="46" s="1"/>
  <c r="DA185" i="46"/>
  <c r="AL185" i="46" s="1"/>
  <c r="CZ185" i="46"/>
  <c r="AK185" i="46" s="1"/>
  <c r="CY185" i="46"/>
  <c r="CX185" i="46"/>
  <c r="AI185" i="46" s="1"/>
  <c r="CW185" i="46"/>
  <c r="CV185" i="46"/>
  <c r="CU185" i="46"/>
  <c r="AF185" i="46" s="1"/>
  <c r="CT185" i="46"/>
  <c r="CS185" i="46"/>
  <c r="AD185" i="46" s="1"/>
  <c r="CR185" i="46"/>
  <c r="CQ185" i="46"/>
  <c r="AB185" i="46" s="1"/>
  <c r="CP185" i="46"/>
  <c r="AA185" i="46" s="1"/>
  <c r="CO185" i="46"/>
  <c r="CN185" i="46"/>
  <c r="CM185" i="46"/>
  <c r="X185" i="46" s="1"/>
  <c r="CL185" i="46"/>
  <c r="W185" i="46" s="1"/>
  <c r="CK185" i="46"/>
  <c r="V185" i="46" s="1"/>
  <c r="CJ185" i="46"/>
  <c r="U185" i="46" s="1"/>
  <c r="CI185" i="46"/>
  <c r="T185" i="46" s="1"/>
  <c r="CH185" i="46"/>
  <c r="S185" i="46" s="1"/>
  <c r="CG185" i="46"/>
  <c r="R185" i="46" s="1"/>
  <c r="CF185" i="46"/>
  <c r="CE185" i="46"/>
  <c r="CD185" i="46"/>
  <c r="O185" i="46" s="1"/>
  <c r="CC185" i="46"/>
  <c r="N185" i="46" s="1"/>
  <c r="CB185" i="46"/>
  <c r="M185" i="46" s="1"/>
  <c r="CA185" i="46"/>
  <c r="BZ185" i="46"/>
  <c r="K185" i="46" s="1"/>
  <c r="BY185" i="46"/>
  <c r="J185" i="46" s="1"/>
  <c r="BX185" i="46"/>
  <c r="BW185" i="46"/>
  <c r="H185" i="46" s="1"/>
  <c r="BV185" i="46"/>
  <c r="G185" i="46" s="1"/>
  <c r="BU185" i="46"/>
  <c r="F185" i="46" s="1"/>
  <c r="BT185" i="46"/>
  <c r="E185" i="46" s="1"/>
  <c r="BS185" i="46"/>
  <c r="BO185" i="46"/>
  <c r="B185" i="46"/>
  <c r="A185" i="46"/>
  <c r="C185" i="46" s="1"/>
  <c r="C185" i="44" s="1"/>
  <c r="EF184" i="46"/>
  <c r="BQ184" i="46" s="1"/>
  <c r="EE184" i="46"/>
  <c r="BP184" i="46" s="1"/>
  <c r="ED184" i="46"/>
  <c r="BO184" i="46" s="1"/>
  <c r="EC184" i="46"/>
  <c r="BN184" i="46" s="1"/>
  <c r="EB184" i="46"/>
  <c r="EA184" i="46"/>
  <c r="BL184" i="46" s="1"/>
  <c r="DZ184" i="46"/>
  <c r="DY184" i="46"/>
  <c r="DX184" i="46"/>
  <c r="BI184" i="46" s="1"/>
  <c r="DW184" i="46"/>
  <c r="BH184" i="46" s="1"/>
  <c r="DV184" i="46"/>
  <c r="BG184" i="46" s="1"/>
  <c r="DU184" i="46"/>
  <c r="BF184" i="46" s="1"/>
  <c r="DT184" i="46"/>
  <c r="BE184" i="46" s="1"/>
  <c r="DS184" i="46"/>
  <c r="BD184" i="46" s="1"/>
  <c r="DR184" i="46"/>
  <c r="BC184" i="46" s="1"/>
  <c r="DQ184" i="46"/>
  <c r="DP184" i="46"/>
  <c r="DO184" i="46"/>
  <c r="AZ184" i="46" s="1"/>
  <c r="DN184" i="46"/>
  <c r="AY184" i="46" s="1"/>
  <c r="DM184" i="46"/>
  <c r="AX184" i="46" s="1"/>
  <c r="DL184" i="46"/>
  <c r="AW184" i="46" s="1"/>
  <c r="DK184" i="46"/>
  <c r="AV184" i="46" s="1"/>
  <c r="DJ184" i="46"/>
  <c r="AU184" i="46" s="1"/>
  <c r="DI184" i="46"/>
  <c r="DH184" i="46"/>
  <c r="AS184" i="46" s="1"/>
  <c r="DG184" i="46"/>
  <c r="AR184" i="46" s="1"/>
  <c r="DF184" i="46"/>
  <c r="AQ184" i="46" s="1"/>
  <c r="DE184" i="46"/>
  <c r="AP184" i="46" s="1"/>
  <c r="DD184" i="46"/>
  <c r="DC184" i="46"/>
  <c r="DB184" i="46"/>
  <c r="DA184" i="46"/>
  <c r="CZ184" i="46"/>
  <c r="AK184" i="46" s="1"/>
  <c r="CY184" i="46"/>
  <c r="AJ184" i="46" s="1"/>
  <c r="CX184" i="46"/>
  <c r="AI184" i="46" s="1"/>
  <c r="CW184" i="46"/>
  <c r="AH184" i="46" s="1"/>
  <c r="CV184" i="46"/>
  <c r="AG184" i="46" s="1"/>
  <c r="CU184" i="46"/>
  <c r="AF184" i="46" s="1"/>
  <c r="CT184" i="46"/>
  <c r="CS184" i="46"/>
  <c r="CR184" i="46"/>
  <c r="AC184" i="46" s="1"/>
  <c r="CQ184" i="46"/>
  <c r="CP184" i="46"/>
  <c r="AA184" i="46" s="1"/>
  <c r="CO184" i="46"/>
  <c r="Z184" i="46" s="1"/>
  <c r="CN184" i="46"/>
  <c r="Y184" i="46" s="1"/>
  <c r="CM184" i="46"/>
  <c r="X184" i="46" s="1"/>
  <c r="CL184" i="46"/>
  <c r="CK184" i="46"/>
  <c r="CJ184" i="46"/>
  <c r="U184" i="46" s="1"/>
  <c r="CI184" i="46"/>
  <c r="T184" i="46" s="1"/>
  <c r="CH184" i="46"/>
  <c r="CG184" i="46"/>
  <c r="R184" i="46" s="1"/>
  <c r="CF184" i="46"/>
  <c r="CE184" i="46"/>
  <c r="P184" i="46" s="1"/>
  <c r="CD184" i="46"/>
  <c r="CC184" i="46"/>
  <c r="CB184" i="46"/>
  <c r="M184" i="46" s="1"/>
  <c r="CA184" i="46"/>
  <c r="L184" i="46" s="1"/>
  <c r="BZ184" i="46"/>
  <c r="K184" i="46" s="1"/>
  <c r="BY184" i="46"/>
  <c r="J184" i="46" s="1"/>
  <c r="BX184" i="46"/>
  <c r="I184" i="46" s="1"/>
  <c r="BW184" i="46"/>
  <c r="BV184" i="46"/>
  <c r="G184" i="46" s="1"/>
  <c r="BU184" i="46"/>
  <c r="BT184" i="46"/>
  <c r="E184" i="46" s="1"/>
  <c r="BS184" i="46"/>
  <c r="D184" i="46" s="1"/>
  <c r="B184" i="46"/>
  <c r="A184" i="46"/>
  <c r="EF183" i="46"/>
  <c r="EE183" i="46"/>
  <c r="BP183" i="46" s="1"/>
  <c r="ED183" i="46"/>
  <c r="EC183" i="46"/>
  <c r="EB183" i="46"/>
  <c r="BM183" i="46" s="1"/>
  <c r="EA183" i="46"/>
  <c r="DZ183" i="46"/>
  <c r="DY183" i="46"/>
  <c r="DX183" i="46"/>
  <c r="BI183" i="46" s="1"/>
  <c r="DW183" i="46"/>
  <c r="BH183" i="46" s="1"/>
  <c r="DV183" i="46"/>
  <c r="DU183" i="46"/>
  <c r="DT183" i="46"/>
  <c r="BE183" i="46" s="1"/>
  <c r="DS183" i="46"/>
  <c r="BD183" i="46" s="1"/>
  <c r="DR183" i="46"/>
  <c r="BC183" i="46" s="1"/>
  <c r="DQ183" i="46"/>
  <c r="BB183" i="46" s="1"/>
  <c r="DP183" i="46"/>
  <c r="BA183" i="46" s="1"/>
  <c r="DO183" i="46"/>
  <c r="DN183" i="46"/>
  <c r="DM183" i="46"/>
  <c r="AX183" i="46" s="1"/>
  <c r="DL183" i="46"/>
  <c r="AW183" i="46" s="1"/>
  <c r="DK183" i="46"/>
  <c r="AV183" i="46" s="1"/>
  <c r="DJ183" i="46"/>
  <c r="AU183" i="46" s="1"/>
  <c r="DI183" i="46"/>
  <c r="AT183" i="46" s="1"/>
  <c r="DH183" i="46"/>
  <c r="DG183" i="46"/>
  <c r="AR183" i="46" s="1"/>
  <c r="DF183" i="46"/>
  <c r="DE183" i="46"/>
  <c r="AP183" i="46" s="1"/>
  <c r="DD183" i="46"/>
  <c r="DC183" i="46"/>
  <c r="AN183" i="46" s="1"/>
  <c r="DB183" i="46"/>
  <c r="AM183" i="46" s="1"/>
  <c r="DA183" i="46"/>
  <c r="AL183" i="46" s="1"/>
  <c r="CZ183" i="46"/>
  <c r="AK183" i="46" s="1"/>
  <c r="CY183" i="46"/>
  <c r="AJ183" i="46" s="1"/>
  <c r="CX183" i="46"/>
  <c r="CW183" i="46"/>
  <c r="CV183" i="46"/>
  <c r="AG183" i="46" s="1"/>
  <c r="CU183" i="46"/>
  <c r="CT183" i="46"/>
  <c r="CS183" i="46"/>
  <c r="AD183" i="46" s="1"/>
  <c r="CR183" i="46"/>
  <c r="CQ183" i="46"/>
  <c r="AB183" i="46" s="1"/>
  <c r="CP183" i="46"/>
  <c r="CO183" i="46"/>
  <c r="Z183" i="46" s="1"/>
  <c r="CN183" i="46"/>
  <c r="Y183" i="46" s="1"/>
  <c r="CM183" i="46"/>
  <c r="X183" i="46" s="1"/>
  <c r="CL183" i="46"/>
  <c r="W183" i="46" s="1"/>
  <c r="CK183" i="46"/>
  <c r="V183" i="46" s="1"/>
  <c r="CJ183" i="46"/>
  <c r="CI183" i="46"/>
  <c r="CH183" i="46"/>
  <c r="CG183" i="46"/>
  <c r="R183" i="46" s="1"/>
  <c r="CF183" i="46"/>
  <c r="Q183" i="46" s="1"/>
  <c r="CE183" i="46"/>
  <c r="CD183" i="46"/>
  <c r="O183" i="46" s="1"/>
  <c r="CC183" i="46"/>
  <c r="CB183" i="46"/>
  <c r="M183" i="46" s="1"/>
  <c r="CA183" i="46"/>
  <c r="L183" i="46" s="1"/>
  <c r="BZ183" i="46"/>
  <c r="BY183" i="46"/>
  <c r="J183" i="46" s="1"/>
  <c r="BX183" i="46"/>
  <c r="I183" i="46" s="1"/>
  <c r="BW183" i="46"/>
  <c r="H183" i="46" s="1"/>
  <c r="BV183" i="46"/>
  <c r="G183" i="46" s="1"/>
  <c r="BU183" i="46"/>
  <c r="F183" i="46" s="1"/>
  <c r="BT183" i="46"/>
  <c r="BS183" i="46"/>
  <c r="D183" i="46" s="1"/>
  <c r="B183" i="46"/>
  <c r="B183" i="44" s="1"/>
  <c r="A183" i="46"/>
  <c r="EF182" i="46"/>
  <c r="BQ182" i="46" s="1"/>
  <c r="EE182" i="46"/>
  <c r="ED182" i="46"/>
  <c r="BO182" i="44" s="1"/>
  <c r="EC182" i="46"/>
  <c r="BN182" i="46" s="1"/>
  <c r="EB182" i="46"/>
  <c r="BM182" i="46" s="1"/>
  <c r="EA182" i="46"/>
  <c r="DZ182" i="46"/>
  <c r="DY182" i="46"/>
  <c r="DX182" i="46"/>
  <c r="BI182" i="46" s="1"/>
  <c r="DW182" i="46"/>
  <c r="BH182" i="46" s="1"/>
  <c r="DV182" i="46"/>
  <c r="BG182" i="46" s="1"/>
  <c r="DU182" i="46"/>
  <c r="BF182" i="46" s="1"/>
  <c r="DT182" i="46"/>
  <c r="DS182" i="46"/>
  <c r="BD182" i="46" s="1"/>
  <c r="DR182" i="46"/>
  <c r="DQ182" i="46"/>
  <c r="BB182" i="46" s="1"/>
  <c r="DP182" i="46"/>
  <c r="DO182" i="46"/>
  <c r="DN182" i="46"/>
  <c r="AY182" i="46" s="1"/>
  <c r="DM182" i="46"/>
  <c r="AX182" i="46" s="1"/>
  <c r="DL182" i="46"/>
  <c r="AW182" i="46" s="1"/>
  <c r="DK182" i="46"/>
  <c r="AV182" i="46" s="1"/>
  <c r="DJ182" i="46"/>
  <c r="DI182" i="46"/>
  <c r="DH182" i="46"/>
  <c r="AS182" i="46" s="1"/>
  <c r="DG182" i="46"/>
  <c r="AR182" i="46" s="1"/>
  <c r="DF182" i="46"/>
  <c r="AQ182" i="46" s="1"/>
  <c r="DE182" i="46"/>
  <c r="AP182" i="46" s="1"/>
  <c r="DD182" i="46"/>
  <c r="AO182" i="46" s="1"/>
  <c r="DC182" i="46"/>
  <c r="DB182" i="46"/>
  <c r="DA182" i="46"/>
  <c r="CZ182" i="46"/>
  <c r="AK182" i="46" s="1"/>
  <c r="CY182" i="46"/>
  <c r="CX182" i="46"/>
  <c r="CW182" i="46"/>
  <c r="AH182" i="46" s="1"/>
  <c r="CV182" i="46"/>
  <c r="AG182" i="46" s="1"/>
  <c r="CU182" i="46"/>
  <c r="AF182" i="46" s="1"/>
  <c r="CT182" i="46"/>
  <c r="CS182" i="46"/>
  <c r="CR182" i="46"/>
  <c r="AC182" i="46" s="1"/>
  <c r="CQ182" i="46"/>
  <c r="AB182" i="46" s="1"/>
  <c r="CP182" i="46"/>
  <c r="AA182" i="46" s="1"/>
  <c r="CO182" i="46"/>
  <c r="Z182" i="46" s="1"/>
  <c r="CN182" i="46"/>
  <c r="Y182" i="46" s="1"/>
  <c r="CM182" i="46"/>
  <c r="X182" i="46" s="1"/>
  <c r="CL182" i="46"/>
  <c r="CK182" i="46"/>
  <c r="V182" i="46" s="1"/>
  <c r="CJ182" i="46"/>
  <c r="U182" i="46" s="1"/>
  <c r="CI182" i="46"/>
  <c r="T182" i="46" s="1"/>
  <c r="CH182" i="46"/>
  <c r="S182" i="46" s="1"/>
  <c r="CG182" i="46"/>
  <c r="R182" i="46" s="1"/>
  <c r="CF182" i="46"/>
  <c r="CE182" i="46"/>
  <c r="P182" i="46" s="1"/>
  <c r="CD182" i="46"/>
  <c r="CC182" i="46"/>
  <c r="N182" i="46" s="1"/>
  <c r="CB182" i="46"/>
  <c r="M182" i="46" s="1"/>
  <c r="CA182" i="46"/>
  <c r="L182" i="46" s="1"/>
  <c r="BZ182" i="46"/>
  <c r="K182" i="46" s="1"/>
  <c r="BY182" i="46"/>
  <c r="J182" i="46" s="1"/>
  <c r="BX182" i="46"/>
  <c r="BW182" i="46"/>
  <c r="H182" i="46" s="1"/>
  <c r="BV182" i="46"/>
  <c r="BU182" i="46"/>
  <c r="BT182" i="46"/>
  <c r="E182" i="46" s="1"/>
  <c r="BS182" i="46"/>
  <c r="D182" i="46" s="1"/>
  <c r="BO182" i="46"/>
  <c r="B182" i="46"/>
  <c r="A182" i="46"/>
  <c r="EF181" i="46"/>
  <c r="BQ181" i="46" s="1"/>
  <c r="EE181" i="46"/>
  <c r="BP181" i="46" s="1"/>
  <c r="ED181" i="46"/>
  <c r="EC181" i="46"/>
  <c r="BN181" i="46" s="1"/>
  <c r="EB181" i="46"/>
  <c r="BM181" i="46" s="1"/>
  <c r="EA181" i="46"/>
  <c r="BL181" i="46" s="1"/>
  <c r="DZ181" i="46"/>
  <c r="BK181" i="46" s="1"/>
  <c r="DY181" i="46"/>
  <c r="DX181" i="46"/>
  <c r="DW181" i="46"/>
  <c r="BH181" i="46" s="1"/>
  <c r="DV181" i="46"/>
  <c r="DU181" i="46"/>
  <c r="BF181" i="46" s="1"/>
  <c r="DT181" i="46"/>
  <c r="BE181" i="46" s="1"/>
  <c r="DS181" i="46"/>
  <c r="BD181" i="46" s="1"/>
  <c r="DR181" i="46"/>
  <c r="BC181" i="46" s="1"/>
  <c r="DQ181" i="46"/>
  <c r="BB181" i="46" s="1"/>
  <c r="DP181" i="46"/>
  <c r="BA181" i="46" s="1"/>
  <c r="DO181" i="46"/>
  <c r="AZ181" i="46" s="1"/>
  <c r="DN181" i="46"/>
  <c r="AY181" i="46" s="1"/>
  <c r="DM181" i="46"/>
  <c r="AX181" i="46" s="1"/>
  <c r="DL181" i="46"/>
  <c r="AW181" i="46" s="1"/>
  <c r="DK181" i="46"/>
  <c r="AV181" i="46" s="1"/>
  <c r="DJ181" i="46"/>
  <c r="AU181" i="46" s="1"/>
  <c r="DI181" i="46"/>
  <c r="DH181" i="46"/>
  <c r="AS181" i="46" s="1"/>
  <c r="DG181" i="46"/>
  <c r="AR181" i="46" s="1"/>
  <c r="DF181" i="46"/>
  <c r="DE181" i="46"/>
  <c r="AP181" i="46" s="1"/>
  <c r="DD181" i="46"/>
  <c r="AO181" i="46" s="1"/>
  <c r="DC181" i="46"/>
  <c r="AN181" i="46" s="1"/>
  <c r="DB181" i="46"/>
  <c r="AM181" i="46" s="1"/>
  <c r="DA181" i="46"/>
  <c r="AL181" i="46" s="1"/>
  <c r="CZ181" i="46"/>
  <c r="AK181" i="46" s="1"/>
  <c r="CY181" i="46"/>
  <c r="AJ181" i="46" s="1"/>
  <c r="CX181" i="46"/>
  <c r="AI181" i="46" s="1"/>
  <c r="CW181" i="46"/>
  <c r="AH181" i="46" s="1"/>
  <c r="CV181" i="46"/>
  <c r="AG181" i="46" s="1"/>
  <c r="CU181" i="46"/>
  <c r="AF181" i="46" s="1"/>
  <c r="CT181" i="46"/>
  <c r="AE181" i="46" s="1"/>
  <c r="CS181" i="46"/>
  <c r="AD181" i="46" s="1"/>
  <c r="CR181" i="46"/>
  <c r="CQ181" i="46"/>
  <c r="AB181" i="46" s="1"/>
  <c r="CP181" i="46"/>
  <c r="AA181" i="46" s="1"/>
  <c r="CO181" i="46"/>
  <c r="Z181" i="46" s="1"/>
  <c r="CN181" i="46"/>
  <c r="Y181" i="46" s="1"/>
  <c r="CM181" i="46"/>
  <c r="X181" i="46" s="1"/>
  <c r="CL181" i="46"/>
  <c r="CK181" i="46"/>
  <c r="V181" i="46" s="1"/>
  <c r="CJ181" i="46"/>
  <c r="U181" i="46" s="1"/>
  <c r="CI181" i="46"/>
  <c r="T181" i="46" s="1"/>
  <c r="CH181" i="46"/>
  <c r="CG181" i="46"/>
  <c r="R181" i="46" s="1"/>
  <c r="CF181" i="46"/>
  <c r="Q181" i="46" s="1"/>
  <c r="CE181" i="46"/>
  <c r="CD181" i="46"/>
  <c r="O181" i="46" s="1"/>
  <c r="CC181" i="46"/>
  <c r="N181" i="46" s="1"/>
  <c r="CB181" i="46"/>
  <c r="M181" i="46" s="1"/>
  <c r="CA181" i="46"/>
  <c r="L181" i="46" s="1"/>
  <c r="BZ181" i="46"/>
  <c r="BY181" i="46"/>
  <c r="J181" i="46" s="1"/>
  <c r="BX181" i="46"/>
  <c r="I181" i="46" s="1"/>
  <c r="BW181" i="46"/>
  <c r="H181" i="46" s="1"/>
  <c r="BV181" i="46"/>
  <c r="G181" i="46" s="1"/>
  <c r="BU181" i="46"/>
  <c r="BT181" i="46"/>
  <c r="BS181" i="46"/>
  <c r="D181" i="46" s="1"/>
  <c r="B181" i="46"/>
  <c r="B181" i="44" s="1"/>
  <c r="A181" i="46"/>
  <c r="EF180" i="46"/>
  <c r="BQ180" i="46" s="1"/>
  <c r="EE180" i="46"/>
  <c r="BP180" i="46" s="1"/>
  <c r="ED180" i="46"/>
  <c r="EC180" i="46"/>
  <c r="BN180" i="46" s="1"/>
  <c r="EB180" i="46"/>
  <c r="BM180" i="46" s="1"/>
  <c r="EA180" i="46"/>
  <c r="DZ180" i="46"/>
  <c r="BK180" i="46" s="1"/>
  <c r="DY180" i="46"/>
  <c r="BJ180" i="46" s="1"/>
  <c r="DX180" i="46"/>
  <c r="BI180" i="46" s="1"/>
  <c r="DW180" i="46"/>
  <c r="DV180" i="46"/>
  <c r="BG180" i="46" s="1"/>
  <c r="DU180" i="46"/>
  <c r="BF180" i="46" s="1"/>
  <c r="DT180" i="46"/>
  <c r="BE180" i="46" s="1"/>
  <c r="DS180" i="46"/>
  <c r="DR180" i="46"/>
  <c r="DQ180" i="46"/>
  <c r="BB180" i="46" s="1"/>
  <c r="DP180" i="46"/>
  <c r="BA180" i="46" s="1"/>
  <c r="DO180" i="46"/>
  <c r="AZ180" i="46" s="1"/>
  <c r="DN180" i="46"/>
  <c r="DM180" i="46"/>
  <c r="DL180" i="46"/>
  <c r="DK180" i="46"/>
  <c r="DJ180" i="46"/>
  <c r="AU180" i="46" s="1"/>
  <c r="DI180" i="46"/>
  <c r="AT180" i="46" s="1"/>
  <c r="DH180" i="46"/>
  <c r="AS180" i="46" s="1"/>
  <c r="DG180" i="46"/>
  <c r="AR180" i="46" s="1"/>
  <c r="DF180" i="46"/>
  <c r="AQ180" i="46" s="1"/>
  <c r="DE180" i="46"/>
  <c r="AP180" i="46" s="1"/>
  <c r="DD180" i="46"/>
  <c r="AO180" i="46" s="1"/>
  <c r="DC180" i="46"/>
  <c r="DB180" i="46"/>
  <c r="AM180" i="46" s="1"/>
  <c r="DA180" i="46"/>
  <c r="AL180" i="46" s="1"/>
  <c r="CZ180" i="46"/>
  <c r="AK180" i="46" s="1"/>
  <c r="CY180" i="46"/>
  <c r="CX180" i="46"/>
  <c r="AI180" i="46" s="1"/>
  <c r="CW180" i="46"/>
  <c r="AH180" i="46" s="1"/>
  <c r="CV180" i="46"/>
  <c r="CU180" i="46"/>
  <c r="CT180" i="46"/>
  <c r="CS180" i="46"/>
  <c r="CR180" i="46"/>
  <c r="AC180" i="46" s="1"/>
  <c r="CQ180" i="46"/>
  <c r="AB180" i="46" s="1"/>
  <c r="CP180" i="46"/>
  <c r="AA180" i="46" s="1"/>
  <c r="CO180" i="46"/>
  <c r="CN180" i="46"/>
  <c r="CM180" i="46"/>
  <c r="CL180" i="46"/>
  <c r="W180" i="46" s="1"/>
  <c r="CK180" i="46"/>
  <c r="V180" i="46" s="1"/>
  <c r="CJ180" i="46"/>
  <c r="U180" i="46" s="1"/>
  <c r="CI180" i="46"/>
  <c r="T180" i="46" s="1"/>
  <c r="CH180" i="46"/>
  <c r="S180" i="46" s="1"/>
  <c r="CG180" i="46"/>
  <c r="R180" i="46" s="1"/>
  <c r="CF180" i="46"/>
  <c r="CE180" i="46"/>
  <c r="CD180" i="46"/>
  <c r="CC180" i="46"/>
  <c r="N180" i="46" s="1"/>
  <c r="CB180" i="46"/>
  <c r="CA180" i="46"/>
  <c r="L180" i="46" s="1"/>
  <c r="BZ180" i="46"/>
  <c r="K180" i="46" s="1"/>
  <c r="BY180" i="46"/>
  <c r="BX180" i="46"/>
  <c r="I180" i="46" s="1"/>
  <c r="BW180" i="46"/>
  <c r="BV180" i="46"/>
  <c r="G180" i="46" s="1"/>
  <c r="BU180" i="46"/>
  <c r="F180" i="46" s="1"/>
  <c r="BT180" i="46"/>
  <c r="E180" i="46" s="1"/>
  <c r="BS180" i="46"/>
  <c r="D180" i="46" s="1"/>
  <c r="BO180" i="46"/>
  <c r="Z180" i="46"/>
  <c r="Y180" i="46"/>
  <c r="B180" i="46"/>
  <c r="B180" i="44" s="1"/>
  <c r="A180" i="46"/>
  <c r="C180" i="46" s="1"/>
  <c r="C180" i="44" s="1"/>
  <c r="EF179" i="46"/>
  <c r="BQ179" i="46" s="1"/>
  <c r="EE179" i="46"/>
  <c r="BP179" i="46" s="1"/>
  <c r="ED179" i="46"/>
  <c r="BO179" i="46" s="1"/>
  <c r="EC179" i="46"/>
  <c r="EB179" i="46"/>
  <c r="EA179" i="46"/>
  <c r="BL179" i="46" s="1"/>
  <c r="DZ179" i="46"/>
  <c r="DY179" i="46"/>
  <c r="BJ179" i="46" s="1"/>
  <c r="DX179" i="46"/>
  <c r="BI179" i="46" s="1"/>
  <c r="DW179" i="46"/>
  <c r="BH179" i="46" s="1"/>
  <c r="DV179" i="46"/>
  <c r="BG179" i="46" s="1"/>
  <c r="DU179" i="46"/>
  <c r="BF179" i="46" s="1"/>
  <c r="DT179" i="46"/>
  <c r="BE179" i="46" s="1"/>
  <c r="DS179" i="46"/>
  <c r="DR179" i="46"/>
  <c r="DQ179" i="46"/>
  <c r="DP179" i="46"/>
  <c r="BA179" i="46" s="1"/>
  <c r="DO179" i="46"/>
  <c r="AZ179" i="46" s="1"/>
  <c r="DN179" i="46"/>
  <c r="DM179" i="46"/>
  <c r="DL179" i="46"/>
  <c r="DK179" i="46"/>
  <c r="DJ179" i="46"/>
  <c r="DI179" i="46"/>
  <c r="DH179" i="46"/>
  <c r="AS179" i="46" s="1"/>
  <c r="DG179" i="46"/>
  <c r="AR179" i="46" s="1"/>
  <c r="DF179" i="46"/>
  <c r="AQ179" i="46" s="1"/>
  <c r="DE179" i="46"/>
  <c r="AP179" i="46" s="1"/>
  <c r="DD179" i="46"/>
  <c r="AO179" i="46" s="1"/>
  <c r="DC179" i="46"/>
  <c r="AN179" i="46" s="1"/>
  <c r="DB179" i="46"/>
  <c r="DA179" i="46"/>
  <c r="CZ179" i="46"/>
  <c r="AK179" i="46" s="1"/>
  <c r="CY179" i="46"/>
  <c r="AJ179" i="46" s="1"/>
  <c r="CX179" i="46"/>
  <c r="CW179" i="46"/>
  <c r="AH179" i="46" s="1"/>
  <c r="CV179" i="46"/>
  <c r="CU179" i="46"/>
  <c r="CT179" i="46"/>
  <c r="CS179" i="46"/>
  <c r="AD179" i="46" s="1"/>
  <c r="CR179" i="46"/>
  <c r="AC179" i="46" s="1"/>
  <c r="CQ179" i="46"/>
  <c r="AB179" i="46" s="1"/>
  <c r="CP179" i="46"/>
  <c r="AA179" i="46" s="1"/>
  <c r="CO179" i="46"/>
  <c r="Z179" i="46" s="1"/>
  <c r="CN179" i="46"/>
  <c r="Y179" i="46" s="1"/>
  <c r="CM179" i="46"/>
  <c r="CL179" i="46"/>
  <c r="CK179" i="46"/>
  <c r="V179" i="46" s="1"/>
  <c r="CJ179" i="46"/>
  <c r="CI179" i="46"/>
  <c r="T179" i="46" s="1"/>
  <c r="CH179" i="46"/>
  <c r="S179" i="46" s="1"/>
  <c r="CG179" i="46"/>
  <c r="R179" i="46" s="1"/>
  <c r="CF179" i="46"/>
  <c r="CE179" i="46"/>
  <c r="P179" i="46" s="1"/>
  <c r="CD179" i="46"/>
  <c r="CC179" i="46"/>
  <c r="CB179" i="46"/>
  <c r="M179" i="46" s="1"/>
  <c r="CA179" i="46"/>
  <c r="BZ179" i="46"/>
  <c r="K179" i="46" s="1"/>
  <c r="BY179" i="46"/>
  <c r="J179" i="46" s="1"/>
  <c r="BX179" i="46"/>
  <c r="BW179" i="46"/>
  <c r="BV179" i="46"/>
  <c r="BU179" i="46"/>
  <c r="F179" i="46" s="1"/>
  <c r="BT179" i="46"/>
  <c r="E179" i="46" s="1"/>
  <c r="BS179" i="46"/>
  <c r="D179" i="46" s="1"/>
  <c r="B179" i="46"/>
  <c r="A179" i="46"/>
  <c r="EF178" i="46"/>
  <c r="BQ178" i="46" s="1"/>
  <c r="EE178" i="46"/>
  <c r="ED178" i="46"/>
  <c r="BO178" i="46" s="1"/>
  <c r="EC178" i="46"/>
  <c r="EB178" i="46"/>
  <c r="BM178" i="46" s="1"/>
  <c r="EA178" i="46"/>
  <c r="BL178" i="46" s="1"/>
  <c r="DZ178" i="46"/>
  <c r="DY178" i="46"/>
  <c r="BJ178" i="46" s="1"/>
  <c r="DX178" i="46"/>
  <c r="BI178" i="46" s="1"/>
  <c r="DW178" i="46"/>
  <c r="BH178" i="46" s="1"/>
  <c r="DV178" i="46"/>
  <c r="BG178" i="46" s="1"/>
  <c r="DU178" i="46"/>
  <c r="BF178" i="46" s="1"/>
  <c r="DT178" i="46"/>
  <c r="BE178" i="46" s="1"/>
  <c r="DS178" i="46"/>
  <c r="BD178" i="46" s="1"/>
  <c r="DR178" i="46"/>
  <c r="BC178" i="46" s="1"/>
  <c r="DQ178" i="46"/>
  <c r="BB178" i="46" s="1"/>
  <c r="DP178" i="46"/>
  <c r="BA178" i="46" s="1"/>
  <c r="DO178" i="46"/>
  <c r="DN178" i="46"/>
  <c r="AY178" i="46" s="1"/>
  <c r="DM178" i="46"/>
  <c r="DL178" i="46"/>
  <c r="AW178" i="46" s="1"/>
  <c r="DK178" i="46"/>
  <c r="AV178" i="46" s="1"/>
  <c r="DJ178" i="46"/>
  <c r="AU178" i="46" s="1"/>
  <c r="DI178" i="46"/>
  <c r="DH178" i="46"/>
  <c r="AS178" i="46" s="1"/>
  <c r="DG178" i="46"/>
  <c r="AR178" i="46" s="1"/>
  <c r="DF178" i="46"/>
  <c r="AQ178" i="46" s="1"/>
  <c r="DE178" i="46"/>
  <c r="DD178" i="46"/>
  <c r="AO178" i="46" s="1"/>
  <c r="DC178" i="46"/>
  <c r="AN178" i="46" s="1"/>
  <c r="DB178" i="46"/>
  <c r="AM178" i="46" s="1"/>
  <c r="DA178" i="46"/>
  <c r="AL178" i="46" s="1"/>
  <c r="CZ178" i="46"/>
  <c r="AK178" i="46" s="1"/>
  <c r="CY178" i="46"/>
  <c r="CX178" i="46"/>
  <c r="AI178" i="46" s="1"/>
  <c r="CW178" i="46"/>
  <c r="AH178" i="46" s="1"/>
  <c r="CV178" i="46"/>
  <c r="AG178" i="46" s="1"/>
  <c r="CU178" i="46"/>
  <c r="AF178" i="46" s="1"/>
  <c r="CT178" i="46"/>
  <c r="CS178" i="46"/>
  <c r="AD178" i="46" s="1"/>
  <c r="CR178" i="46"/>
  <c r="CQ178" i="46"/>
  <c r="AB178" i="46" s="1"/>
  <c r="CP178" i="46"/>
  <c r="AA178" i="46" s="1"/>
  <c r="CO178" i="46"/>
  <c r="Z178" i="46" s="1"/>
  <c r="CN178" i="46"/>
  <c r="Y178" i="46" s="1"/>
  <c r="CM178" i="46"/>
  <c r="X178" i="46" s="1"/>
  <c r="CL178" i="46"/>
  <c r="W178" i="46" s="1"/>
  <c r="CK178" i="46"/>
  <c r="CJ178" i="46"/>
  <c r="U178" i="46" s="1"/>
  <c r="CI178" i="46"/>
  <c r="T178" i="46" s="1"/>
  <c r="CH178" i="46"/>
  <c r="S178" i="46" s="1"/>
  <c r="CG178" i="46"/>
  <c r="R178" i="46" s="1"/>
  <c r="CF178" i="46"/>
  <c r="Q178" i="46" s="1"/>
  <c r="CE178" i="46"/>
  <c r="P178" i="46" s="1"/>
  <c r="CD178" i="46"/>
  <c r="O178" i="46" s="1"/>
  <c r="CC178" i="46"/>
  <c r="CB178" i="46"/>
  <c r="CA178" i="46"/>
  <c r="BZ178" i="46"/>
  <c r="K178" i="46" s="1"/>
  <c r="BY178" i="46"/>
  <c r="BX178" i="46"/>
  <c r="I178" i="46" s="1"/>
  <c r="BW178" i="46"/>
  <c r="BV178" i="46"/>
  <c r="BU178" i="46"/>
  <c r="F178" i="46" s="1"/>
  <c r="BT178" i="46"/>
  <c r="E178" i="46" s="1"/>
  <c r="BS178" i="46"/>
  <c r="B178" i="46"/>
  <c r="B178" i="44" s="1"/>
  <c r="A178" i="46"/>
  <c r="EF177" i="46"/>
  <c r="BQ177" i="46" s="1"/>
  <c r="EE177" i="46"/>
  <c r="BP177" i="46" s="1"/>
  <c r="ED177" i="46"/>
  <c r="BO177" i="46" s="1"/>
  <c r="EC177" i="46"/>
  <c r="BN177" i="46" s="1"/>
  <c r="EB177" i="46"/>
  <c r="EA177" i="46"/>
  <c r="BL177" i="46" s="1"/>
  <c r="DZ177" i="46"/>
  <c r="DY177" i="46"/>
  <c r="DX177" i="46"/>
  <c r="BI177" i="46" s="1"/>
  <c r="DW177" i="46"/>
  <c r="DV177" i="46"/>
  <c r="BG177" i="46" s="1"/>
  <c r="DU177" i="46"/>
  <c r="BF177" i="46" s="1"/>
  <c r="DT177" i="46"/>
  <c r="BE177" i="46" s="1"/>
  <c r="DS177" i="46"/>
  <c r="DR177" i="46"/>
  <c r="DQ177" i="46"/>
  <c r="BB177" i="46" s="1"/>
  <c r="DP177" i="46"/>
  <c r="DO177" i="46"/>
  <c r="AZ177" i="46" s="1"/>
  <c r="DN177" i="46"/>
  <c r="DM177" i="46"/>
  <c r="AX177" i="46" s="1"/>
  <c r="DL177" i="46"/>
  <c r="DK177" i="46"/>
  <c r="AV177" i="46" s="1"/>
  <c r="DJ177" i="46"/>
  <c r="DI177" i="46"/>
  <c r="DH177" i="46"/>
  <c r="AS177" i="46" s="1"/>
  <c r="DG177" i="46"/>
  <c r="AR177" i="46" s="1"/>
  <c r="DF177" i="46"/>
  <c r="AQ177" i="46" s="1"/>
  <c r="DE177" i="46"/>
  <c r="DD177" i="46"/>
  <c r="AO177" i="46" s="1"/>
  <c r="DC177" i="46"/>
  <c r="AN177" i="46" s="1"/>
  <c r="DB177" i="46"/>
  <c r="DA177" i="46"/>
  <c r="AL177" i="46" s="1"/>
  <c r="CZ177" i="46"/>
  <c r="AK177" i="46" s="1"/>
  <c r="CY177" i="46"/>
  <c r="AJ177" i="46" s="1"/>
  <c r="CX177" i="46"/>
  <c r="AI177" i="46" s="1"/>
  <c r="CW177" i="46"/>
  <c r="AH177" i="46" s="1"/>
  <c r="CV177" i="46"/>
  <c r="AG177" i="46" s="1"/>
  <c r="CU177" i="46"/>
  <c r="AF177" i="46" s="1"/>
  <c r="CT177" i="46"/>
  <c r="CS177" i="46"/>
  <c r="AD177" i="46" s="1"/>
  <c r="CR177" i="46"/>
  <c r="AC177" i="46" s="1"/>
  <c r="CQ177" i="46"/>
  <c r="AB177" i="46" s="1"/>
  <c r="CP177" i="46"/>
  <c r="AA177" i="46" s="1"/>
  <c r="CO177" i="46"/>
  <c r="Z177" i="46" s="1"/>
  <c r="CN177" i="46"/>
  <c r="Y177" i="46" s="1"/>
  <c r="CM177" i="46"/>
  <c r="CL177" i="46"/>
  <c r="CK177" i="46"/>
  <c r="CJ177" i="46"/>
  <c r="U177" i="46" s="1"/>
  <c r="CI177" i="46"/>
  <c r="T177" i="46" s="1"/>
  <c r="CH177" i="46"/>
  <c r="CG177" i="46"/>
  <c r="R177" i="46" s="1"/>
  <c r="CF177" i="46"/>
  <c r="Q177" i="46" s="1"/>
  <c r="CE177" i="46"/>
  <c r="CD177" i="46"/>
  <c r="CC177" i="46"/>
  <c r="N177" i="46" s="1"/>
  <c r="CB177" i="46"/>
  <c r="M177" i="46" s="1"/>
  <c r="CA177" i="46"/>
  <c r="L177" i="46" s="1"/>
  <c r="BZ177" i="46"/>
  <c r="K177" i="46" s="1"/>
  <c r="BY177" i="46"/>
  <c r="BX177" i="46"/>
  <c r="I177" i="46" s="1"/>
  <c r="BW177" i="46"/>
  <c r="H177" i="46" s="1"/>
  <c r="BV177" i="46"/>
  <c r="BU177" i="46"/>
  <c r="BT177" i="46"/>
  <c r="E177" i="46" s="1"/>
  <c r="BS177" i="46"/>
  <c r="D177" i="46" s="1"/>
  <c r="B177" i="46"/>
  <c r="B177" i="44" s="1"/>
  <c r="A177" i="46"/>
  <c r="EF176" i="46"/>
  <c r="BQ176" i="46" s="1"/>
  <c r="EE176" i="46"/>
  <c r="ED176" i="46"/>
  <c r="EC176" i="46"/>
  <c r="BN176" i="46" s="1"/>
  <c r="EB176" i="46"/>
  <c r="BM176" i="46" s="1"/>
  <c r="EA176" i="46"/>
  <c r="BL176" i="46" s="1"/>
  <c r="DZ176" i="46"/>
  <c r="BK176" i="46" s="1"/>
  <c r="DY176" i="46"/>
  <c r="BJ176" i="46" s="1"/>
  <c r="DX176" i="46"/>
  <c r="DW176" i="46"/>
  <c r="BH176" i="46" s="1"/>
  <c r="DV176" i="46"/>
  <c r="DU176" i="46"/>
  <c r="DT176" i="46"/>
  <c r="BE176" i="46" s="1"/>
  <c r="DS176" i="46"/>
  <c r="BD176" i="46" s="1"/>
  <c r="DR176" i="46"/>
  <c r="BC176" i="46" s="1"/>
  <c r="DQ176" i="46"/>
  <c r="DP176" i="46"/>
  <c r="BA176" i="46" s="1"/>
  <c r="DO176" i="46"/>
  <c r="AZ176" i="46" s="1"/>
  <c r="DN176" i="46"/>
  <c r="DM176" i="46"/>
  <c r="AX176" i="46" s="1"/>
  <c r="DL176" i="46"/>
  <c r="AW176" i="46" s="1"/>
  <c r="DK176" i="46"/>
  <c r="AV176" i="46" s="1"/>
  <c r="DJ176" i="46"/>
  <c r="AU176" i="46" s="1"/>
  <c r="DI176" i="46"/>
  <c r="AT176" i="46" s="1"/>
  <c r="DH176" i="46"/>
  <c r="AS176" i="46" s="1"/>
  <c r="DG176" i="46"/>
  <c r="AR176" i="46" s="1"/>
  <c r="DF176" i="46"/>
  <c r="DE176" i="46"/>
  <c r="DD176" i="46"/>
  <c r="AO176" i="46" s="1"/>
  <c r="DC176" i="46"/>
  <c r="AN176" i="46" s="1"/>
  <c r="DB176" i="46"/>
  <c r="DA176" i="46"/>
  <c r="AL176" i="46" s="1"/>
  <c r="CZ176" i="46"/>
  <c r="CY176" i="46"/>
  <c r="CX176" i="46"/>
  <c r="CW176" i="46"/>
  <c r="AH176" i="46" s="1"/>
  <c r="CV176" i="46"/>
  <c r="CU176" i="46"/>
  <c r="AF176" i="46" s="1"/>
  <c r="CT176" i="46"/>
  <c r="AE176" i="46" s="1"/>
  <c r="CS176" i="46"/>
  <c r="AD176" i="46" s="1"/>
  <c r="CR176" i="46"/>
  <c r="AC176" i="46" s="1"/>
  <c r="CQ176" i="46"/>
  <c r="AB176" i="46" s="1"/>
  <c r="CP176" i="46"/>
  <c r="CO176" i="46"/>
  <c r="CN176" i="46"/>
  <c r="Y176" i="46" s="1"/>
  <c r="CM176" i="46"/>
  <c r="X176" i="46" s="1"/>
  <c r="CL176" i="46"/>
  <c r="W176" i="46" s="1"/>
  <c r="CK176" i="46"/>
  <c r="CJ176" i="46"/>
  <c r="U176" i="46" s="1"/>
  <c r="CI176" i="46"/>
  <c r="T176" i="46" s="1"/>
  <c r="CH176" i="46"/>
  <c r="CG176" i="46"/>
  <c r="R176" i="46" s="1"/>
  <c r="CF176" i="46"/>
  <c r="Q176" i="46" s="1"/>
  <c r="CE176" i="46"/>
  <c r="P176" i="46" s="1"/>
  <c r="CD176" i="46"/>
  <c r="O176" i="46" s="1"/>
  <c r="CC176" i="46"/>
  <c r="N176" i="46" s="1"/>
  <c r="CB176" i="46"/>
  <c r="CA176" i="46"/>
  <c r="L176" i="46" s="1"/>
  <c r="BZ176" i="46"/>
  <c r="BY176" i="46"/>
  <c r="BX176" i="46"/>
  <c r="I176" i="46" s="1"/>
  <c r="BW176" i="46"/>
  <c r="BV176" i="46"/>
  <c r="G176" i="46" s="1"/>
  <c r="BU176" i="46"/>
  <c r="F176" i="46" s="1"/>
  <c r="BT176" i="46"/>
  <c r="E176" i="46" s="1"/>
  <c r="BS176" i="46"/>
  <c r="B176" i="46"/>
  <c r="B176" i="44" s="1"/>
  <c r="A176" i="46"/>
  <c r="A176" i="44" s="1"/>
  <c r="EF175" i="46"/>
  <c r="BQ175" i="46" s="1"/>
  <c r="EE175" i="46"/>
  <c r="BP175" i="46" s="1"/>
  <c r="ED175" i="46"/>
  <c r="BO175" i="46" s="1"/>
  <c r="EC175" i="46"/>
  <c r="BN175" i="46" s="1"/>
  <c r="EB175" i="46"/>
  <c r="BM175" i="46" s="1"/>
  <c r="EA175" i="46"/>
  <c r="BL175" i="46" s="1"/>
  <c r="DZ175" i="46"/>
  <c r="BK175" i="46" s="1"/>
  <c r="DY175" i="46"/>
  <c r="BJ175" i="46" s="1"/>
  <c r="DX175" i="46"/>
  <c r="BI175" i="46" s="1"/>
  <c r="DW175" i="46"/>
  <c r="BH175" i="46" s="1"/>
  <c r="DV175" i="46"/>
  <c r="BG175" i="46" s="1"/>
  <c r="DU175" i="46"/>
  <c r="BF175" i="46" s="1"/>
  <c r="DT175" i="46"/>
  <c r="BE175" i="46" s="1"/>
  <c r="DS175" i="46"/>
  <c r="BD175" i="46" s="1"/>
  <c r="DR175" i="46"/>
  <c r="BC175" i="46" s="1"/>
  <c r="DQ175" i="46"/>
  <c r="BB175" i="46" s="1"/>
  <c r="DP175" i="46"/>
  <c r="BA175" i="46" s="1"/>
  <c r="DO175" i="46"/>
  <c r="DN175" i="46"/>
  <c r="AY175" i="46" s="1"/>
  <c r="DM175" i="46"/>
  <c r="AX175" i="46" s="1"/>
  <c r="DL175" i="46"/>
  <c r="DK175" i="46"/>
  <c r="DJ175" i="46"/>
  <c r="AU175" i="46" s="1"/>
  <c r="DI175" i="46"/>
  <c r="AT175" i="46" s="1"/>
  <c r="DH175" i="46"/>
  <c r="AS175" i="46" s="1"/>
  <c r="DG175" i="46"/>
  <c r="DF175" i="46"/>
  <c r="DE175" i="46"/>
  <c r="AP175" i="46" s="1"/>
  <c r="DD175" i="46"/>
  <c r="AO175" i="46" s="1"/>
  <c r="DC175" i="46"/>
  <c r="AN175" i="46" s="1"/>
  <c r="DB175" i="46"/>
  <c r="AM175" i="46" s="1"/>
  <c r="DA175" i="46"/>
  <c r="AL175" i="46" s="1"/>
  <c r="CZ175" i="46"/>
  <c r="AK175" i="46" s="1"/>
  <c r="CY175" i="46"/>
  <c r="CX175" i="46"/>
  <c r="CW175" i="46"/>
  <c r="AH175" i="46" s="1"/>
  <c r="CV175" i="46"/>
  <c r="AG175" i="46" s="1"/>
  <c r="CU175" i="46"/>
  <c r="AF175" i="46" s="1"/>
  <c r="CT175" i="46"/>
  <c r="AE175" i="46" s="1"/>
  <c r="CS175" i="46"/>
  <c r="AD175" i="46" s="1"/>
  <c r="CR175" i="46"/>
  <c r="AC175" i="46" s="1"/>
  <c r="CQ175" i="46"/>
  <c r="CP175" i="46"/>
  <c r="AA175" i="46" s="1"/>
  <c r="CO175" i="46"/>
  <c r="Z175" i="46" s="1"/>
  <c r="CN175" i="46"/>
  <c r="Y175" i="46" s="1"/>
  <c r="CM175" i="46"/>
  <c r="CL175" i="46"/>
  <c r="W175" i="46" s="1"/>
  <c r="CK175" i="46"/>
  <c r="V175" i="46" s="1"/>
  <c r="CJ175" i="46"/>
  <c r="U175" i="46" s="1"/>
  <c r="CI175" i="46"/>
  <c r="CH175" i="46"/>
  <c r="S175" i="46" s="1"/>
  <c r="CG175" i="46"/>
  <c r="R175" i="46" s="1"/>
  <c r="CF175" i="46"/>
  <c r="CE175" i="46"/>
  <c r="CD175" i="46"/>
  <c r="O175" i="46" s="1"/>
  <c r="CC175" i="46"/>
  <c r="N175" i="46" s="1"/>
  <c r="CB175" i="46"/>
  <c r="M175" i="46" s="1"/>
  <c r="CA175" i="46"/>
  <c r="BZ175" i="46"/>
  <c r="K175" i="46" s="1"/>
  <c r="BY175" i="46"/>
  <c r="J175" i="46" s="1"/>
  <c r="BX175" i="46"/>
  <c r="I175" i="46" s="1"/>
  <c r="BW175" i="46"/>
  <c r="H175" i="46" s="1"/>
  <c r="BV175" i="46"/>
  <c r="G175" i="46" s="1"/>
  <c r="BU175" i="46"/>
  <c r="F175" i="46" s="1"/>
  <c r="BT175" i="46"/>
  <c r="E175" i="46" s="1"/>
  <c r="BS175" i="46"/>
  <c r="B175" i="46"/>
  <c r="A175" i="46"/>
  <c r="EF174" i="46"/>
  <c r="BQ174" i="46" s="1"/>
  <c r="EE174" i="46"/>
  <c r="ED174" i="46"/>
  <c r="BO174" i="44" s="1"/>
  <c r="EC174" i="46"/>
  <c r="EB174" i="46"/>
  <c r="EA174" i="46"/>
  <c r="DZ174" i="46"/>
  <c r="BK174" i="46" s="1"/>
  <c r="DY174" i="46"/>
  <c r="DX174" i="46"/>
  <c r="BI174" i="46" s="1"/>
  <c r="DW174" i="46"/>
  <c r="BH174" i="46" s="1"/>
  <c r="DV174" i="46"/>
  <c r="DU174" i="46"/>
  <c r="DT174" i="46"/>
  <c r="BE174" i="46" s="1"/>
  <c r="DS174" i="46"/>
  <c r="DR174" i="46"/>
  <c r="DQ174" i="46"/>
  <c r="BB174" i="46" s="1"/>
  <c r="DP174" i="46"/>
  <c r="BA174" i="46" s="1"/>
  <c r="DO174" i="46"/>
  <c r="AZ174" i="46" s="1"/>
  <c r="DN174" i="46"/>
  <c r="DM174" i="46"/>
  <c r="AX174" i="46" s="1"/>
  <c r="DL174" i="46"/>
  <c r="AW174" i="46" s="1"/>
  <c r="DK174" i="46"/>
  <c r="DJ174" i="46"/>
  <c r="AU174" i="46" s="1"/>
  <c r="DI174" i="46"/>
  <c r="AT174" i="46" s="1"/>
  <c r="DH174" i="46"/>
  <c r="DG174" i="46"/>
  <c r="AR174" i="46" s="1"/>
  <c r="DF174" i="46"/>
  <c r="DE174" i="46"/>
  <c r="AP174" i="46" s="1"/>
  <c r="DD174" i="46"/>
  <c r="AO174" i="46" s="1"/>
  <c r="DC174" i="46"/>
  <c r="DB174" i="46"/>
  <c r="AM174" i="46" s="1"/>
  <c r="DA174" i="46"/>
  <c r="AL174" i="46" s="1"/>
  <c r="CZ174" i="46"/>
  <c r="AK174" i="46" s="1"/>
  <c r="CY174" i="46"/>
  <c r="CX174" i="46"/>
  <c r="CW174" i="46"/>
  <c r="CV174" i="46"/>
  <c r="AG174" i="46" s="1"/>
  <c r="CU174" i="46"/>
  <c r="AF174" i="46" s="1"/>
  <c r="CT174" i="46"/>
  <c r="CS174" i="46"/>
  <c r="AD174" i="46" s="1"/>
  <c r="CR174" i="46"/>
  <c r="AC174" i="46" s="1"/>
  <c r="CQ174" i="46"/>
  <c r="AB174" i="46" s="1"/>
  <c r="CP174" i="46"/>
  <c r="CO174" i="46"/>
  <c r="Z174" i="46" s="1"/>
  <c r="CN174" i="46"/>
  <c r="Y174" i="46" s="1"/>
  <c r="CM174" i="46"/>
  <c r="CL174" i="46"/>
  <c r="W174" i="46" s="1"/>
  <c r="CK174" i="46"/>
  <c r="CJ174" i="46"/>
  <c r="U174" i="46" s="1"/>
  <c r="CI174" i="46"/>
  <c r="CH174" i="46"/>
  <c r="CG174" i="46"/>
  <c r="CF174" i="46"/>
  <c r="Q174" i="46" s="1"/>
  <c r="CE174" i="46"/>
  <c r="CD174" i="46"/>
  <c r="CC174" i="46"/>
  <c r="N174" i="46" s="1"/>
  <c r="CB174" i="46"/>
  <c r="CA174" i="46"/>
  <c r="L174" i="46" s="1"/>
  <c r="BZ174" i="46"/>
  <c r="BY174" i="46"/>
  <c r="J174" i="46" s="1"/>
  <c r="BX174" i="46"/>
  <c r="BW174" i="46"/>
  <c r="BV174" i="46"/>
  <c r="G174" i="46" s="1"/>
  <c r="BU174" i="46"/>
  <c r="F174" i="46" s="1"/>
  <c r="BT174" i="46"/>
  <c r="E174" i="46" s="1"/>
  <c r="BS174" i="46"/>
  <c r="D174" i="46" s="1"/>
  <c r="BO174" i="46"/>
  <c r="B174" i="46"/>
  <c r="A174" i="46"/>
  <c r="EF173" i="46"/>
  <c r="EE173" i="46"/>
  <c r="BP173" i="46" s="1"/>
  <c r="ED173" i="46"/>
  <c r="BO173" i="46" s="1"/>
  <c r="EC173" i="46"/>
  <c r="BN173" i="46" s="1"/>
  <c r="EB173" i="46"/>
  <c r="EA173" i="46"/>
  <c r="DZ173" i="46"/>
  <c r="DY173" i="46"/>
  <c r="BJ173" i="46" s="1"/>
  <c r="DX173" i="46"/>
  <c r="DW173" i="46"/>
  <c r="BH173" i="46" s="1"/>
  <c r="DV173" i="46"/>
  <c r="BG173" i="46" s="1"/>
  <c r="DU173" i="46"/>
  <c r="BF173" i="46" s="1"/>
  <c r="DT173" i="46"/>
  <c r="BE173" i="46" s="1"/>
  <c r="DS173" i="46"/>
  <c r="DR173" i="46"/>
  <c r="DQ173" i="46"/>
  <c r="BB173" i="46" s="1"/>
  <c r="DP173" i="46"/>
  <c r="DO173" i="46"/>
  <c r="AZ173" i="46" s="1"/>
  <c r="DN173" i="46"/>
  <c r="AY173" i="46" s="1"/>
  <c r="DM173" i="46"/>
  <c r="AX173" i="46" s="1"/>
  <c r="DL173" i="46"/>
  <c r="AW173" i="46" s="1"/>
  <c r="DK173" i="46"/>
  <c r="DJ173" i="46"/>
  <c r="DI173" i="46"/>
  <c r="AT173" i="46" s="1"/>
  <c r="DH173" i="46"/>
  <c r="DG173" i="46"/>
  <c r="DF173" i="46"/>
  <c r="DE173" i="46"/>
  <c r="AP173" i="46" s="1"/>
  <c r="DD173" i="46"/>
  <c r="AO173" i="46" s="1"/>
  <c r="DC173" i="46"/>
  <c r="DB173" i="46"/>
  <c r="DA173" i="46"/>
  <c r="AL173" i="46" s="1"/>
  <c r="CZ173" i="46"/>
  <c r="AK173" i="46" s="1"/>
  <c r="CY173" i="46"/>
  <c r="AJ173" i="46" s="1"/>
  <c r="CX173" i="46"/>
  <c r="AI173" i="46" s="1"/>
  <c r="CW173" i="46"/>
  <c r="AH173" i="46" s="1"/>
  <c r="CV173" i="46"/>
  <c r="AG173" i="46" s="1"/>
  <c r="CU173" i="46"/>
  <c r="CT173" i="46"/>
  <c r="AE173" i="46" s="1"/>
  <c r="CS173" i="46"/>
  <c r="AD173" i="46" s="1"/>
  <c r="CR173" i="46"/>
  <c r="CQ173" i="46"/>
  <c r="CP173" i="46"/>
  <c r="CO173" i="46"/>
  <c r="Z173" i="46" s="1"/>
  <c r="CN173" i="46"/>
  <c r="Y173" i="46" s="1"/>
  <c r="CM173" i="46"/>
  <c r="CL173" i="46"/>
  <c r="CK173" i="46"/>
  <c r="V173" i="46" s="1"/>
  <c r="CJ173" i="46"/>
  <c r="CI173" i="46"/>
  <c r="T173" i="46" s="1"/>
  <c r="CH173" i="46"/>
  <c r="S173" i="46" s="1"/>
  <c r="CG173" i="46"/>
  <c r="R173" i="46" s="1"/>
  <c r="CF173" i="46"/>
  <c r="Q173" i="46" s="1"/>
  <c r="CE173" i="46"/>
  <c r="CD173" i="46"/>
  <c r="O173" i="46" s="1"/>
  <c r="CC173" i="46"/>
  <c r="N173" i="46" s="1"/>
  <c r="CB173" i="46"/>
  <c r="CA173" i="46"/>
  <c r="L173" i="46" s="1"/>
  <c r="BZ173" i="46"/>
  <c r="K173" i="46" s="1"/>
  <c r="BY173" i="46"/>
  <c r="J173" i="46" s="1"/>
  <c r="BX173" i="46"/>
  <c r="I173" i="46" s="1"/>
  <c r="BW173" i="46"/>
  <c r="BV173" i="46"/>
  <c r="G173" i="46" s="1"/>
  <c r="BU173" i="46"/>
  <c r="F173" i="46" s="1"/>
  <c r="BT173" i="46"/>
  <c r="BS173" i="46"/>
  <c r="D173" i="46" s="1"/>
  <c r="B173" i="46"/>
  <c r="A173" i="46"/>
  <c r="A173" i="44" s="1"/>
  <c r="EF172" i="46"/>
  <c r="BQ172" i="46" s="1"/>
  <c r="EE172" i="46"/>
  <c r="ED172" i="46"/>
  <c r="BO172" i="46" s="1"/>
  <c r="EC172" i="46"/>
  <c r="BN172" i="46" s="1"/>
  <c r="EB172" i="46"/>
  <c r="EA172" i="46"/>
  <c r="BL172" i="46" s="1"/>
  <c r="DZ172" i="46"/>
  <c r="DY172" i="46"/>
  <c r="BJ172" i="46" s="1"/>
  <c r="DX172" i="46"/>
  <c r="BI172" i="46" s="1"/>
  <c r="DW172" i="46"/>
  <c r="DV172" i="46"/>
  <c r="DU172" i="46"/>
  <c r="BF172" i="46" s="1"/>
  <c r="DT172" i="46"/>
  <c r="DS172" i="46"/>
  <c r="BD172" i="46" s="1"/>
  <c r="DR172" i="46"/>
  <c r="BC172" i="46" s="1"/>
  <c r="DQ172" i="46"/>
  <c r="DP172" i="46"/>
  <c r="BA172" i="46" s="1"/>
  <c r="DO172" i="46"/>
  <c r="DN172" i="46"/>
  <c r="DM172" i="46"/>
  <c r="AX172" i="46" s="1"/>
  <c r="DL172" i="46"/>
  <c r="AW172" i="46" s="1"/>
  <c r="DK172" i="46"/>
  <c r="DJ172" i="46"/>
  <c r="DI172" i="46"/>
  <c r="AT172" i="46" s="1"/>
  <c r="DH172" i="46"/>
  <c r="AS172" i="46" s="1"/>
  <c r="DG172" i="46"/>
  <c r="DF172" i="46"/>
  <c r="AQ172" i="46" s="1"/>
  <c r="DE172" i="46"/>
  <c r="AP172" i="46" s="1"/>
  <c r="DD172" i="46"/>
  <c r="DC172" i="46"/>
  <c r="AN172" i="46" s="1"/>
  <c r="DB172" i="46"/>
  <c r="AM172" i="46" s="1"/>
  <c r="DA172" i="46"/>
  <c r="AL172" i="46" s="1"/>
  <c r="CZ172" i="46"/>
  <c r="CY172" i="46"/>
  <c r="CX172" i="46"/>
  <c r="CW172" i="46"/>
  <c r="AH172" i="46" s="1"/>
  <c r="CV172" i="46"/>
  <c r="CU172" i="46"/>
  <c r="AF172" i="46" s="1"/>
  <c r="CT172" i="46"/>
  <c r="AE172" i="46" s="1"/>
  <c r="CS172" i="46"/>
  <c r="AD172" i="46" s="1"/>
  <c r="CR172" i="46"/>
  <c r="AC172" i="46" s="1"/>
  <c r="CQ172" i="46"/>
  <c r="CP172" i="46"/>
  <c r="AA172" i="46" s="1"/>
  <c r="CO172" i="46"/>
  <c r="Z172" i="46" s="1"/>
  <c r="CN172" i="46"/>
  <c r="CM172" i="46"/>
  <c r="X172" i="46" s="1"/>
  <c r="CL172" i="46"/>
  <c r="W172" i="46" s="1"/>
  <c r="CK172" i="46"/>
  <c r="V172" i="46" s="1"/>
  <c r="CJ172" i="46"/>
  <c r="U172" i="46" s="1"/>
  <c r="CI172" i="46"/>
  <c r="CH172" i="46"/>
  <c r="CG172" i="46"/>
  <c r="R172" i="46" s="1"/>
  <c r="CF172" i="46"/>
  <c r="CE172" i="46"/>
  <c r="P172" i="46" s="1"/>
  <c r="CD172" i="46"/>
  <c r="O172" i="46" s="1"/>
  <c r="CC172" i="46"/>
  <c r="CB172" i="46"/>
  <c r="CA172" i="46"/>
  <c r="BZ172" i="46"/>
  <c r="K172" i="46" s="1"/>
  <c r="BY172" i="46"/>
  <c r="J172" i="46" s="1"/>
  <c r="BX172" i="46"/>
  <c r="BW172" i="46"/>
  <c r="BV172" i="46"/>
  <c r="BU172" i="46"/>
  <c r="F172" i="46" s="1"/>
  <c r="BT172" i="46"/>
  <c r="E172" i="46" s="1"/>
  <c r="BS172" i="46"/>
  <c r="BG172" i="46"/>
  <c r="B172" i="46"/>
  <c r="A172" i="46"/>
  <c r="EF171" i="46"/>
  <c r="BQ171" i="46" s="1"/>
  <c r="EE171" i="46"/>
  <c r="BP171" i="46" s="1"/>
  <c r="ED171" i="46"/>
  <c r="BO171" i="46" s="1"/>
  <c r="EC171" i="46"/>
  <c r="EB171" i="46"/>
  <c r="EA171" i="46"/>
  <c r="DZ171" i="46"/>
  <c r="BK171" i="46" s="1"/>
  <c r="DY171" i="46"/>
  <c r="DX171" i="46"/>
  <c r="DW171" i="46"/>
  <c r="BH171" i="46" s="1"/>
  <c r="DV171" i="46"/>
  <c r="BG171" i="46" s="1"/>
  <c r="DU171" i="46"/>
  <c r="BF171" i="46" s="1"/>
  <c r="DT171" i="46"/>
  <c r="DS171" i="46"/>
  <c r="BD171" i="46" s="1"/>
  <c r="DR171" i="46"/>
  <c r="BC171" i="46" s="1"/>
  <c r="DQ171" i="46"/>
  <c r="DP171" i="46"/>
  <c r="BA171" i="46" s="1"/>
  <c r="DO171" i="46"/>
  <c r="AZ171" i="46" s="1"/>
  <c r="DN171" i="46"/>
  <c r="DM171" i="46"/>
  <c r="AX171" i="46" s="1"/>
  <c r="DL171" i="46"/>
  <c r="DK171" i="46"/>
  <c r="AV171" i="46" s="1"/>
  <c r="DJ171" i="46"/>
  <c r="AU171" i="46" s="1"/>
  <c r="DI171" i="46"/>
  <c r="DH171" i="46"/>
  <c r="AS171" i="46" s="1"/>
  <c r="DG171" i="46"/>
  <c r="DF171" i="46"/>
  <c r="AQ171" i="46" s="1"/>
  <c r="DE171" i="46"/>
  <c r="AP171" i="46" s="1"/>
  <c r="DD171" i="46"/>
  <c r="DC171" i="46"/>
  <c r="DB171" i="46"/>
  <c r="AM171" i="46" s="1"/>
  <c r="DA171" i="46"/>
  <c r="CZ171" i="46"/>
  <c r="AK171" i="46" s="1"/>
  <c r="CY171" i="46"/>
  <c r="AJ171" i="46" s="1"/>
  <c r="CX171" i="46"/>
  <c r="AI171" i="46" s="1"/>
  <c r="CW171" i="46"/>
  <c r="CV171" i="46"/>
  <c r="CU171" i="46"/>
  <c r="AF171" i="46" s="1"/>
  <c r="CT171" i="46"/>
  <c r="CS171" i="46"/>
  <c r="AD171" i="46" s="1"/>
  <c r="CR171" i="46"/>
  <c r="AC171" i="46" s="1"/>
  <c r="CQ171" i="46"/>
  <c r="AB171" i="46" s="1"/>
  <c r="CP171" i="46"/>
  <c r="AA171" i="46" s="1"/>
  <c r="CO171" i="46"/>
  <c r="Z171" i="46" s="1"/>
  <c r="CN171" i="46"/>
  <c r="CM171" i="46"/>
  <c r="CL171" i="46"/>
  <c r="W171" i="46" s="1"/>
  <c r="CK171" i="46"/>
  <c r="CJ171" i="46"/>
  <c r="U171" i="46" s="1"/>
  <c r="CI171" i="46"/>
  <c r="T171" i="46" s="1"/>
  <c r="CH171" i="46"/>
  <c r="S171" i="46" s="1"/>
  <c r="CG171" i="46"/>
  <c r="CF171" i="46"/>
  <c r="CE171" i="46"/>
  <c r="P171" i="46" s="1"/>
  <c r="CD171" i="46"/>
  <c r="O171" i="46" s="1"/>
  <c r="CC171" i="46"/>
  <c r="N171" i="46" s="1"/>
  <c r="CB171" i="46"/>
  <c r="M171" i="46" s="1"/>
  <c r="CA171" i="46"/>
  <c r="BZ171" i="46"/>
  <c r="K171" i="46" s="1"/>
  <c r="BY171" i="46"/>
  <c r="J171" i="46" s="1"/>
  <c r="BX171" i="46"/>
  <c r="BW171" i="46"/>
  <c r="H171" i="46" s="1"/>
  <c r="BV171" i="46"/>
  <c r="G171" i="46" s="1"/>
  <c r="BU171" i="46"/>
  <c r="BT171" i="46"/>
  <c r="BS171" i="46"/>
  <c r="D171" i="46" s="1"/>
  <c r="B171" i="46"/>
  <c r="A171" i="46"/>
  <c r="EF170" i="46"/>
  <c r="EE170" i="46"/>
  <c r="BP170" i="46" s="1"/>
  <c r="ED170" i="46"/>
  <c r="EC170" i="46"/>
  <c r="EB170" i="46"/>
  <c r="BM170" i="46" s="1"/>
  <c r="EA170" i="46"/>
  <c r="DZ170" i="46"/>
  <c r="BK170" i="46" s="1"/>
  <c r="DY170" i="46"/>
  <c r="BJ170" i="46" s="1"/>
  <c r="DX170" i="46"/>
  <c r="DW170" i="46"/>
  <c r="BH170" i="46" s="1"/>
  <c r="DV170" i="46"/>
  <c r="BG170" i="46" s="1"/>
  <c r="DU170" i="46"/>
  <c r="DT170" i="46"/>
  <c r="BE170" i="46" s="1"/>
  <c r="DS170" i="46"/>
  <c r="BD170" i="46" s="1"/>
  <c r="DR170" i="46"/>
  <c r="BC170" i="46" s="1"/>
  <c r="DQ170" i="46"/>
  <c r="DP170" i="46"/>
  <c r="DO170" i="46"/>
  <c r="AZ170" i="46" s="1"/>
  <c r="DN170" i="46"/>
  <c r="AY170" i="46" s="1"/>
  <c r="DM170" i="46"/>
  <c r="DL170" i="46"/>
  <c r="AW170" i="46" s="1"/>
  <c r="DK170" i="46"/>
  <c r="AV170" i="46" s="1"/>
  <c r="DJ170" i="46"/>
  <c r="AU170" i="46" s="1"/>
  <c r="DI170" i="46"/>
  <c r="AT170" i="46" s="1"/>
  <c r="DH170" i="46"/>
  <c r="DG170" i="46"/>
  <c r="DF170" i="46"/>
  <c r="AQ170" i="46" s="1"/>
  <c r="DE170" i="46"/>
  <c r="DD170" i="46"/>
  <c r="DC170" i="46"/>
  <c r="AN170" i="46" s="1"/>
  <c r="DB170" i="46"/>
  <c r="AM170" i="46" s="1"/>
  <c r="DA170" i="46"/>
  <c r="AL170" i="46" s="1"/>
  <c r="CZ170" i="46"/>
  <c r="CY170" i="46"/>
  <c r="CX170" i="46"/>
  <c r="AI170" i="46" s="1"/>
  <c r="CW170" i="46"/>
  <c r="CV170" i="46"/>
  <c r="CU170" i="46"/>
  <c r="CT170" i="46"/>
  <c r="AE170" i="46" s="1"/>
  <c r="CS170" i="46"/>
  <c r="CR170" i="46"/>
  <c r="CQ170" i="46"/>
  <c r="AB170" i="46" s="1"/>
  <c r="CP170" i="46"/>
  <c r="AA170" i="46" s="1"/>
  <c r="CO170" i="46"/>
  <c r="Z170" i="46" s="1"/>
  <c r="CN170" i="46"/>
  <c r="Y170" i="46" s="1"/>
  <c r="CM170" i="46"/>
  <c r="CL170" i="46"/>
  <c r="W170" i="46" s="1"/>
  <c r="CK170" i="46"/>
  <c r="CJ170" i="46"/>
  <c r="CI170" i="46"/>
  <c r="CH170" i="46"/>
  <c r="S170" i="46" s="1"/>
  <c r="CG170" i="46"/>
  <c r="CF170" i="46"/>
  <c r="Q170" i="46" s="1"/>
  <c r="CE170" i="46"/>
  <c r="P170" i="46" s="1"/>
  <c r="CD170" i="46"/>
  <c r="O170" i="46" s="1"/>
  <c r="CC170" i="46"/>
  <c r="N170" i="46" s="1"/>
  <c r="CB170" i="46"/>
  <c r="CA170" i="46"/>
  <c r="L170" i="46" s="1"/>
  <c r="BZ170" i="46"/>
  <c r="BY170" i="46"/>
  <c r="J170" i="46" s="1"/>
  <c r="BX170" i="46"/>
  <c r="I170" i="46" s="1"/>
  <c r="BW170" i="46"/>
  <c r="H170" i="46" s="1"/>
  <c r="BV170" i="46"/>
  <c r="G170" i="46" s="1"/>
  <c r="BU170" i="46"/>
  <c r="BT170" i="46"/>
  <c r="BS170" i="46"/>
  <c r="B170" i="46"/>
  <c r="A170" i="46"/>
  <c r="C170" i="46" s="1"/>
  <c r="C170" i="44" s="1"/>
  <c r="EF169" i="46"/>
  <c r="BQ169" i="46" s="1"/>
  <c r="EE169" i="46"/>
  <c r="ED169" i="46"/>
  <c r="BO169" i="44" s="1"/>
  <c r="EC169" i="46"/>
  <c r="BN169" i="46" s="1"/>
  <c r="EB169" i="46"/>
  <c r="EA169" i="46"/>
  <c r="BL169" i="46" s="1"/>
  <c r="DZ169" i="46"/>
  <c r="BK169" i="46" s="1"/>
  <c r="DY169" i="46"/>
  <c r="DX169" i="46"/>
  <c r="BI169" i="46" s="1"/>
  <c r="DW169" i="46"/>
  <c r="BH169" i="46" s="1"/>
  <c r="DV169" i="46"/>
  <c r="BG169" i="46" s="1"/>
  <c r="DU169" i="46"/>
  <c r="BF169" i="46" s="1"/>
  <c r="DT169" i="46"/>
  <c r="DS169" i="46"/>
  <c r="DR169" i="46"/>
  <c r="BC169" i="46" s="1"/>
  <c r="DQ169" i="46"/>
  <c r="BB169" i="46" s="1"/>
  <c r="DP169" i="46"/>
  <c r="BA169" i="46" s="1"/>
  <c r="DO169" i="46"/>
  <c r="AZ169" i="46" s="1"/>
  <c r="DN169" i="46"/>
  <c r="AY169" i="46" s="1"/>
  <c r="DM169" i="46"/>
  <c r="DL169" i="46"/>
  <c r="DK169" i="46"/>
  <c r="DJ169" i="46"/>
  <c r="AU169" i="46" s="1"/>
  <c r="DI169" i="46"/>
  <c r="DH169" i="46"/>
  <c r="AS169" i="46" s="1"/>
  <c r="DG169" i="46"/>
  <c r="AR169" i="46" s="1"/>
  <c r="DF169" i="46"/>
  <c r="AQ169" i="46" s="1"/>
  <c r="DE169" i="46"/>
  <c r="AP169" i="46" s="1"/>
  <c r="DD169" i="46"/>
  <c r="DC169" i="46"/>
  <c r="AN169" i="46" s="1"/>
  <c r="DB169" i="46"/>
  <c r="DA169" i="46"/>
  <c r="CZ169" i="46"/>
  <c r="CY169" i="46"/>
  <c r="CX169" i="46"/>
  <c r="AI169" i="46" s="1"/>
  <c r="CW169" i="46"/>
  <c r="CV169" i="46"/>
  <c r="CU169" i="46"/>
  <c r="AF169" i="46" s="1"/>
  <c r="CT169" i="46"/>
  <c r="AE169" i="46" s="1"/>
  <c r="CS169" i="46"/>
  <c r="AD169" i="46" s="1"/>
  <c r="CR169" i="46"/>
  <c r="AC169" i="46" s="1"/>
  <c r="CQ169" i="46"/>
  <c r="AB169" i="46" s="1"/>
  <c r="CP169" i="46"/>
  <c r="CO169" i="46"/>
  <c r="CN169" i="46"/>
  <c r="CM169" i="46"/>
  <c r="CL169" i="46"/>
  <c r="CK169" i="46"/>
  <c r="CJ169" i="46"/>
  <c r="U169" i="46" s="1"/>
  <c r="CI169" i="46"/>
  <c r="T169" i="46" s="1"/>
  <c r="CH169" i="46"/>
  <c r="S169" i="46" s="1"/>
  <c r="CG169" i="46"/>
  <c r="R169" i="46" s="1"/>
  <c r="CF169" i="46"/>
  <c r="CE169" i="46"/>
  <c r="P169" i="46" s="1"/>
  <c r="CD169" i="46"/>
  <c r="O169" i="46" s="1"/>
  <c r="CC169" i="46"/>
  <c r="CB169" i="46"/>
  <c r="CA169" i="46"/>
  <c r="BZ169" i="46"/>
  <c r="K169" i="46" s="1"/>
  <c r="BY169" i="46"/>
  <c r="J169" i="46" s="1"/>
  <c r="BX169" i="46"/>
  <c r="BW169" i="46"/>
  <c r="H169" i="46" s="1"/>
  <c r="BV169" i="46"/>
  <c r="G169" i="46" s="1"/>
  <c r="BU169" i="46"/>
  <c r="BT169" i="46"/>
  <c r="BS169" i="46"/>
  <c r="BO169" i="46"/>
  <c r="B169" i="46"/>
  <c r="B169" i="44" s="1"/>
  <c r="A169" i="46"/>
  <c r="C169" i="46" s="1"/>
  <c r="C169" i="44" s="1"/>
  <c r="EF168" i="46"/>
  <c r="BQ168" i="46" s="1"/>
  <c r="EE168" i="46"/>
  <c r="BP168" i="46" s="1"/>
  <c r="ED168" i="46"/>
  <c r="BO168" i="46" s="1"/>
  <c r="EC168" i="46"/>
  <c r="BN168" i="46" s="1"/>
  <c r="EB168" i="46"/>
  <c r="BM168" i="46" s="1"/>
  <c r="EA168" i="46"/>
  <c r="BL168" i="46" s="1"/>
  <c r="DZ168" i="46"/>
  <c r="BK168" i="46" s="1"/>
  <c r="DY168" i="46"/>
  <c r="BJ168" i="46" s="1"/>
  <c r="DX168" i="46"/>
  <c r="DW168" i="46"/>
  <c r="BH168" i="46" s="1"/>
  <c r="DV168" i="46"/>
  <c r="DU168" i="46"/>
  <c r="BF168" i="46" s="1"/>
  <c r="DT168" i="46"/>
  <c r="BE168" i="46" s="1"/>
  <c r="DS168" i="46"/>
  <c r="DR168" i="46"/>
  <c r="BC168" i="46" s="1"/>
  <c r="DQ168" i="46"/>
  <c r="BB168" i="46" s="1"/>
  <c r="DP168" i="46"/>
  <c r="DO168" i="46"/>
  <c r="DN168" i="46"/>
  <c r="AY168" i="46" s="1"/>
  <c r="DM168" i="46"/>
  <c r="DL168" i="46"/>
  <c r="DK168" i="46"/>
  <c r="AV168" i="46" s="1"/>
  <c r="DJ168" i="46"/>
  <c r="AU168" i="46" s="1"/>
  <c r="DI168" i="46"/>
  <c r="AT168" i="46" s="1"/>
  <c r="DH168" i="46"/>
  <c r="AS168" i="46" s="1"/>
  <c r="DG168" i="46"/>
  <c r="AR168" i="46" s="1"/>
  <c r="DF168" i="46"/>
  <c r="DE168" i="46"/>
  <c r="AP168" i="46" s="1"/>
  <c r="DD168" i="46"/>
  <c r="AO168" i="46" s="1"/>
  <c r="DC168" i="46"/>
  <c r="AN168" i="46" s="1"/>
  <c r="DB168" i="46"/>
  <c r="AM168" i="46" s="1"/>
  <c r="DA168" i="46"/>
  <c r="AL168" i="46" s="1"/>
  <c r="CZ168" i="46"/>
  <c r="AK168" i="46" s="1"/>
  <c r="CY168" i="46"/>
  <c r="AJ168" i="46" s="1"/>
  <c r="CX168" i="46"/>
  <c r="AI168" i="46" s="1"/>
  <c r="CW168" i="46"/>
  <c r="AH168" i="46" s="1"/>
  <c r="CV168" i="46"/>
  <c r="AG168" i="46" s="1"/>
  <c r="CU168" i="46"/>
  <c r="AF168" i="46" s="1"/>
  <c r="CT168" i="46"/>
  <c r="CS168" i="46"/>
  <c r="AD168" i="46" s="1"/>
  <c r="CR168" i="46"/>
  <c r="AC168" i="46" s="1"/>
  <c r="CQ168" i="46"/>
  <c r="CP168" i="46"/>
  <c r="CO168" i="46"/>
  <c r="CN168" i="46"/>
  <c r="CM168" i="46"/>
  <c r="CL168" i="46"/>
  <c r="W168" i="46" s="1"/>
  <c r="CK168" i="46"/>
  <c r="V168" i="46" s="1"/>
  <c r="CJ168" i="46"/>
  <c r="U168" i="46" s="1"/>
  <c r="CI168" i="46"/>
  <c r="T168" i="46" s="1"/>
  <c r="CH168" i="46"/>
  <c r="CG168" i="46"/>
  <c r="R168" i="46" s="1"/>
  <c r="CF168" i="46"/>
  <c r="Q168" i="46" s="1"/>
  <c r="CE168" i="46"/>
  <c r="P168" i="46" s="1"/>
  <c r="CD168" i="46"/>
  <c r="O168" i="46" s="1"/>
  <c r="CC168" i="46"/>
  <c r="N168" i="46" s="1"/>
  <c r="CB168" i="46"/>
  <c r="M168" i="46" s="1"/>
  <c r="CA168" i="46"/>
  <c r="BZ168" i="46"/>
  <c r="K168" i="46" s="1"/>
  <c r="BY168" i="46"/>
  <c r="J168" i="46" s="1"/>
  <c r="BX168" i="46"/>
  <c r="I168" i="46" s="1"/>
  <c r="BW168" i="46"/>
  <c r="H168" i="46" s="1"/>
  <c r="BV168" i="46"/>
  <c r="BU168" i="46"/>
  <c r="F168" i="46" s="1"/>
  <c r="BT168" i="46"/>
  <c r="E168" i="46" s="1"/>
  <c r="BS168" i="46"/>
  <c r="D168" i="46" s="1"/>
  <c r="B168" i="46"/>
  <c r="B168" i="44" s="1"/>
  <c r="A168" i="46"/>
  <c r="C168" i="46" s="1"/>
  <c r="C168" i="44" s="1"/>
  <c r="EF167" i="46"/>
  <c r="EE167" i="46"/>
  <c r="BP167" i="46" s="1"/>
  <c r="ED167" i="46"/>
  <c r="EC167" i="46"/>
  <c r="EB167" i="46"/>
  <c r="EA167" i="46"/>
  <c r="BL167" i="46" s="1"/>
  <c r="DZ167" i="46"/>
  <c r="BK167" i="46" s="1"/>
  <c r="DY167" i="46"/>
  <c r="BJ167" i="46" s="1"/>
  <c r="DX167" i="46"/>
  <c r="DW167" i="46"/>
  <c r="DV167" i="46"/>
  <c r="DU167" i="46"/>
  <c r="DT167" i="46"/>
  <c r="DS167" i="46"/>
  <c r="DR167" i="46"/>
  <c r="DQ167" i="46"/>
  <c r="BB167" i="46" s="1"/>
  <c r="DP167" i="46"/>
  <c r="DO167" i="46"/>
  <c r="AZ167" i="46" s="1"/>
  <c r="DN167" i="46"/>
  <c r="AY167" i="46" s="1"/>
  <c r="DM167" i="46"/>
  <c r="DL167" i="46"/>
  <c r="AW167" i="46" s="1"/>
  <c r="DK167" i="46"/>
  <c r="DJ167" i="46"/>
  <c r="AU167" i="46" s="1"/>
  <c r="DI167" i="46"/>
  <c r="AT167" i="46" s="1"/>
  <c r="DH167" i="46"/>
  <c r="DG167" i="46"/>
  <c r="DF167" i="46"/>
  <c r="DE167" i="46"/>
  <c r="DD167" i="46"/>
  <c r="DC167" i="46"/>
  <c r="AN167" i="46" s="1"/>
  <c r="DB167" i="46"/>
  <c r="DA167" i="46"/>
  <c r="AL167" i="46" s="1"/>
  <c r="CZ167" i="46"/>
  <c r="CY167" i="46"/>
  <c r="AJ167" i="46" s="1"/>
  <c r="CX167" i="46"/>
  <c r="AI167" i="46" s="1"/>
  <c r="CW167" i="46"/>
  <c r="CV167" i="46"/>
  <c r="AG167" i="46" s="1"/>
  <c r="CU167" i="46"/>
  <c r="AF167" i="46" s="1"/>
  <c r="CT167" i="46"/>
  <c r="CS167" i="46"/>
  <c r="CR167" i="46"/>
  <c r="CQ167" i="46"/>
  <c r="AB167" i="46" s="1"/>
  <c r="CP167" i="46"/>
  <c r="AA167" i="46" s="1"/>
  <c r="CO167" i="46"/>
  <c r="CN167" i="46"/>
  <c r="CM167" i="46"/>
  <c r="X167" i="46" s="1"/>
  <c r="CL167" i="46"/>
  <c r="W167" i="46" s="1"/>
  <c r="CK167" i="46"/>
  <c r="V167" i="46" s="1"/>
  <c r="CJ167" i="46"/>
  <c r="CI167" i="46"/>
  <c r="T167" i="46" s="1"/>
  <c r="CH167" i="46"/>
  <c r="S167" i="46" s="1"/>
  <c r="CG167" i="46"/>
  <c r="CF167" i="46"/>
  <c r="CE167" i="46"/>
  <c r="P167" i="46" s="1"/>
  <c r="CD167" i="46"/>
  <c r="CC167" i="46"/>
  <c r="N167" i="46" s="1"/>
  <c r="CB167" i="46"/>
  <c r="CA167" i="46"/>
  <c r="L167" i="46" s="1"/>
  <c r="BZ167" i="46"/>
  <c r="K167" i="46" s="1"/>
  <c r="BY167" i="46"/>
  <c r="J167" i="46" s="1"/>
  <c r="BX167" i="46"/>
  <c r="I167" i="46" s="1"/>
  <c r="BW167" i="46"/>
  <c r="H167" i="46" s="1"/>
  <c r="BV167" i="46"/>
  <c r="BU167" i="46"/>
  <c r="F167" i="46" s="1"/>
  <c r="BT167" i="46"/>
  <c r="BS167" i="46"/>
  <c r="D167" i="46" s="1"/>
  <c r="B167" i="46"/>
  <c r="B167" i="44" s="1"/>
  <c r="A167" i="46"/>
  <c r="C167" i="46" s="1"/>
  <c r="C167" i="44" s="1"/>
  <c r="EF166" i="46"/>
  <c r="BQ166" i="46" s="1"/>
  <c r="EE166" i="46"/>
  <c r="ED166" i="46"/>
  <c r="EC166" i="46"/>
  <c r="BN166" i="46" s="1"/>
  <c r="EB166" i="46"/>
  <c r="EA166" i="46"/>
  <c r="BL166" i="46" s="1"/>
  <c r="DZ166" i="46"/>
  <c r="BK166" i="46" s="1"/>
  <c r="DY166" i="46"/>
  <c r="DX166" i="46"/>
  <c r="BI166" i="46" s="1"/>
  <c r="DW166" i="46"/>
  <c r="BH166" i="46" s="1"/>
  <c r="DV166" i="46"/>
  <c r="BG166" i="46" s="1"/>
  <c r="DU166" i="46"/>
  <c r="BF166" i="46" s="1"/>
  <c r="DT166" i="46"/>
  <c r="DS166" i="46"/>
  <c r="BD166" i="46" s="1"/>
  <c r="DR166" i="46"/>
  <c r="DQ166" i="46"/>
  <c r="DP166" i="46"/>
  <c r="DO166" i="46"/>
  <c r="AZ166" i="46" s="1"/>
  <c r="DN166" i="46"/>
  <c r="AY166" i="46" s="1"/>
  <c r="DM166" i="46"/>
  <c r="DL166" i="46"/>
  <c r="DK166" i="46"/>
  <c r="AV166" i="46" s="1"/>
  <c r="DJ166" i="46"/>
  <c r="AU166" i="46" s="1"/>
  <c r="DI166" i="46"/>
  <c r="DH166" i="46"/>
  <c r="DG166" i="46"/>
  <c r="DF166" i="46"/>
  <c r="AQ166" i="46" s="1"/>
  <c r="DE166" i="46"/>
  <c r="AP166" i="46" s="1"/>
  <c r="DD166" i="46"/>
  <c r="DC166" i="46"/>
  <c r="DB166" i="46"/>
  <c r="DA166" i="46"/>
  <c r="CZ166" i="46"/>
  <c r="AK166" i="46" s="1"/>
  <c r="CY166" i="46"/>
  <c r="AJ166" i="46" s="1"/>
  <c r="CX166" i="46"/>
  <c r="CW166" i="46"/>
  <c r="CV166" i="46"/>
  <c r="CU166" i="46"/>
  <c r="AF166" i="46" s="1"/>
  <c r="CT166" i="46"/>
  <c r="AE166" i="46" s="1"/>
  <c r="CS166" i="46"/>
  <c r="AD166" i="46" s="1"/>
  <c r="CR166" i="46"/>
  <c r="CQ166" i="46"/>
  <c r="AB166" i="46" s="1"/>
  <c r="CP166" i="46"/>
  <c r="AA166" i="46" s="1"/>
  <c r="CO166" i="46"/>
  <c r="Z166" i="46" s="1"/>
  <c r="CN166" i="46"/>
  <c r="CM166" i="46"/>
  <c r="X166" i="46" s="1"/>
  <c r="CL166" i="46"/>
  <c r="W166" i="46" s="1"/>
  <c r="CK166" i="46"/>
  <c r="CJ166" i="46"/>
  <c r="CI166" i="46"/>
  <c r="CH166" i="46"/>
  <c r="CG166" i="46"/>
  <c r="R166" i="46" s="1"/>
  <c r="CF166" i="46"/>
  <c r="CE166" i="46"/>
  <c r="CD166" i="46"/>
  <c r="O166" i="46" s="1"/>
  <c r="CC166" i="46"/>
  <c r="CB166" i="46"/>
  <c r="CA166" i="46"/>
  <c r="L166" i="46" s="1"/>
  <c r="BZ166" i="46"/>
  <c r="BY166" i="46"/>
  <c r="J166" i="46" s="1"/>
  <c r="BX166" i="46"/>
  <c r="BW166" i="46"/>
  <c r="H166" i="46" s="1"/>
  <c r="BV166" i="46"/>
  <c r="G166" i="46" s="1"/>
  <c r="BU166" i="46"/>
  <c r="BT166" i="46"/>
  <c r="BS166" i="46"/>
  <c r="D166" i="46" s="1"/>
  <c r="B166" i="46"/>
  <c r="B166" i="44" s="1"/>
  <c r="A166" i="46"/>
  <c r="EF165" i="46"/>
  <c r="EE165" i="46"/>
  <c r="BP165" i="46" s="1"/>
  <c r="ED165" i="46"/>
  <c r="BO165" i="46" s="1"/>
  <c r="EC165" i="46"/>
  <c r="EB165" i="46"/>
  <c r="EA165" i="46"/>
  <c r="DZ165" i="46"/>
  <c r="BK165" i="46" s="1"/>
  <c r="DY165" i="46"/>
  <c r="DX165" i="46"/>
  <c r="BI165" i="46" s="1"/>
  <c r="DW165" i="46"/>
  <c r="BH165" i="46" s="1"/>
  <c r="DV165" i="46"/>
  <c r="BG165" i="46" s="1"/>
  <c r="DU165" i="46"/>
  <c r="DT165" i="46"/>
  <c r="BE165" i="46" s="1"/>
  <c r="DS165" i="46"/>
  <c r="BD165" i="46" s="1"/>
  <c r="DR165" i="46"/>
  <c r="DQ165" i="46"/>
  <c r="BB165" i="46" s="1"/>
  <c r="DP165" i="46"/>
  <c r="BA165" i="46" s="1"/>
  <c r="DO165" i="46"/>
  <c r="AZ165" i="46" s="1"/>
  <c r="DN165" i="46"/>
  <c r="DM165" i="46"/>
  <c r="DL165" i="46"/>
  <c r="DK165" i="46"/>
  <c r="AV165" i="46" s="1"/>
  <c r="DJ165" i="46"/>
  <c r="AU165" i="46" s="1"/>
  <c r="DI165" i="46"/>
  <c r="AT165" i="46" s="1"/>
  <c r="DH165" i="46"/>
  <c r="AS165" i="46" s="1"/>
  <c r="DG165" i="46"/>
  <c r="AR165" i="46" s="1"/>
  <c r="DF165" i="46"/>
  <c r="AQ165" i="46" s="1"/>
  <c r="DE165" i="46"/>
  <c r="DD165" i="46"/>
  <c r="DC165" i="46"/>
  <c r="AN165" i="46" s="1"/>
  <c r="DB165" i="46"/>
  <c r="DA165" i="46"/>
  <c r="AL165" i="46" s="1"/>
  <c r="CZ165" i="46"/>
  <c r="CY165" i="46"/>
  <c r="AJ165" i="46" s="1"/>
  <c r="CX165" i="46"/>
  <c r="CW165" i="46"/>
  <c r="CV165" i="46"/>
  <c r="AG165" i="46" s="1"/>
  <c r="CU165" i="46"/>
  <c r="AF165" i="46" s="1"/>
  <c r="CT165" i="46"/>
  <c r="CS165" i="46"/>
  <c r="AD165" i="46" s="1"/>
  <c r="CR165" i="46"/>
  <c r="AC165" i="46" s="1"/>
  <c r="CQ165" i="46"/>
  <c r="AB165" i="46" s="1"/>
  <c r="CP165" i="46"/>
  <c r="AA165" i="46" s="1"/>
  <c r="CO165" i="46"/>
  <c r="CN165" i="46"/>
  <c r="CM165" i="46"/>
  <c r="X165" i="46" s="1"/>
  <c r="CL165" i="46"/>
  <c r="W165" i="46" s="1"/>
  <c r="CK165" i="46"/>
  <c r="V165" i="46" s="1"/>
  <c r="CJ165" i="46"/>
  <c r="U165" i="46" s="1"/>
  <c r="CI165" i="46"/>
  <c r="T165" i="46" s="1"/>
  <c r="CH165" i="46"/>
  <c r="CG165" i="46"/>
  <c r="CF165" i="46"/>
  <c r="CE165" i="46"/>
  <c r="P165" i="46" s="1"/>
  <c r="CD165" i="46"/>
  <c r="O165" i="46" s="1"/>
  <c r="CC165" i="46"/>
  <c r="N165" i="46" s="1"/>
  <c r="CB165" i="46"/>
  <c r="M165" i="46" s="1"/>
  <c r="CA165" i="46"/>
  <c r="L165" i="46" s="1"/>
  <c r="BZ165" i="46"/>
  <c r="BY165" i="46"/>
  <c r="BX165" i="46"/>
  <c r="BW165" i="46"/>
  <c r="H165" i="46" s="1"/>
  <c r="BV165" i="46"/>
  <c r="G165" i="46" s="1"/>
  <c r="BU165" i="46"/>
  <c r="BT165" i="46"/>
  <c r="E165" i="46" s="1"/>
  <c r="BS165" i="46"/>
  <c r="D165" i="46" s="1"/>
  <c r="B165" i="46"/>
  <c r="A165" i="46"/>
  <c r="A165" i="44" s="1"/>
  <c r="EF164" i="46"/>
  <c r="EE164" i="46"/>
  <c r="BP164" i="46" s="1"/>
  <c r="ED164" i="46"/>
  <c r="BO164" i="46" s="1"/>
  <c r="EC164" i="46"/>
  <c r="BN164" i="46" s="1"/>
  <c r="EB164" i="46"/>
  <c r="BM164" i="46" s="1"/>
  <c r="EA164" i="46"/>
  <c r="BL164" i="46" s="1"/>
  <c r="DZ164" i="46"/>
  <c r="BK164" i="46" s="1"/>
  <c r="DY164" i="46"/>
  <c r="DX164" i="46"/>
  <c r="DW164" i="46"/>
  <c r="BH164" i="46" s="1"/>
  <c r="DV164" i="46"/>
  <c r="DU164" i="46"/>
  <c r="DT164" i="46"/>
  <c r="DS164" i="46"/>
  <c r="DR164" i="46"/>
  <c r="BC164" i="46" s="1"/>
  <c r="DQ164" i="46"/>
  <c r="DP164" i="46"/>
  <c r="DO164" i="46"/>
  <c r="DN164" i="46"/>
  <c r="DM164" i="46"/>
  <c r="AX164" i="46" s="1"/>
  <c r="DL164" i="46"/>
  <c r="AW164" i="46" s="1"/>
  <c r="DK164" i="46"/>
  <c r="AV164" i="46" s="1"/>
  <c r="DJ164" i="46"/>
  <c r="AU164" i="46" s="1"/>
  <c r="DI164" i="46"/>
  <c r="DH164" i="46"/>
  <c r="DG164" i="46"/>
  <c r="AR164" i="46" s="1"/>
  <c r="DF164" i="46"/>
  <c r="DE164" i="46"/>
  <c r="DD164" i="46"/>
  <c r="AO164" i="46" s="1"/>
  <c r="DC164" i="46"/>
  <c r="DB164" i="46"/>
  <c r="DA164" i="46"/>
  <c r="CZ164" i="46"/>
  <c r="AK164" i="46" s="1"/>
  <c r="CY164" i="46"/>
  <c r="AJ164" i="46" s="1"/>
  <c r="CX164" i="46"/>
  <c r="CW164" i="46"/>
  <c r="AH164" i="46" s="1"/>
  <c r="CV164" i="46"/>
  <c r="AG164" i="46" s="1"/>
  <c r="CU164" i="46"/>
  <c r="AF164" i="46" s="1"/>
  <c r="CT164" i="46"/>
  <c r="AE164" i="46" s="1"/>
  <c r="CS164" i="46"/>
  <c r="CR164" i="46"/>
  <c r="AC164" i="46" s="1"/>
  <c r="CQ164" i="46"/>
  <c r="AB164" i="46" s="1"/>
  <c r="CP164" i="46"/>
  <c r="CO164" i="46"/>
  <c r="Z164" i="46" s="1"/>
  <c r="CN164" i="46"/>
  <c r="CM164" i="46"/>
  <c r="X164" i="46" s="1"/>
  <c r="CL164" i="46"/>
  <c r="W164" i="46" s="1"/>
  <c r="CK164" i="46"/>
  <c r="CJ164" i="46"/>
  <c r="CI164" i="46"/>
  <c r="T164" i="46" s="1"/>
  <c r="CH164" i="46"/>
  <c r="CG164" i="46"/>
  <c r="CF164" i="46"/>
  <c r="Q164" i="46" s="1"/>
  <c r="CE164" i="46"/>
  <c r="P164" i="46" s="1"/>
  <c r="CD164" i="46"/>
  <c r="O164" i="46" s="1"/>
  <c r="CC164" i="46"/>
  <c r="CB164" i="46"/>
  <c r="M164" i="46" s="1"/>
  <c r="CA164" i="46"/>
  <c r="BZ164" i="46"/>
  <c r="K164" i="46" s="1"/>
  <c r="BY164" i="46"/>
  <c r="J164" i="46" s="1"/>
  <c r="BX164" i="46"/>
  <c r="I164" i="46" s="1"/>
  <c r="BW164" i="46"/>
  <c r="H164" i="46" s="1"/>
  <c r="BV164" i="46"/>
  <c r="G164" i="46" s="1"/>
  <c r="BU164" i="46"/>
  <c r="BT164" i="46"/>
  <c r="BS164" i="46"/>
  <c r="D164" i="46" s="1"/>
  <c r="B164" i="46"/>
  <c r="B164" i="44" s="1"/>
  <c r="A164" i="46"/>
  <c r="EF163" i="46"/>
  <c r="BQ163" i="46" s="1"/>
  <c r="EE163" i="46"/>
  <c r="BP163" i="46" s="1"/>
  <c r="ED163" i="46"/>
  <c r="EC163" i="46"/>
  <c r="EB163" i="46"/>
  <c r="BM163" i="46" s="1"/>
  <c r="EA163" i="46"/>
  <c r="BL163" i="46" s="1"/>
  <c r="DZ163" i="46"/>
  <c r="BK163" i="46" s="1"/>
  <c r="DY163" i="46"/>
  <c r="BJ163" i="46" s="1"/>
  <c r="DX163" i="46"/>
  <c r="BI163" i="46" s="1"/>
  <c r="DW163" i="46"/>
  <c r="BH163" i="46" s="1"/>
  <c r="DV163" i="46"/>
  <c r="DU163" i="46"/>
  <c r="DT163" i="46"/>
  <c r="DS163" i="46"/>
  <c r="BD163" i="46" s="1"/>
  <c r="DR163" i="46"/>
  <c r="DQ163" i="46"/>
  <c r="BB163" i="46" s="1"/>
  <c r="DP163" i="46"/>
  <c r="DO163" i="46"/>
  <c r="AZ163" i="46" s="1"/>
  <c r="DN163" i="46"/>
  <c r="AY163" i="46" s="1"/>
  <c r="DM163" i="46"/>
  <c r="DL163" i="46"/>
  <c r="AW163" i="46" s="1"/>
  <c r="DK163" i="46"/>
  <c r="AV163" i="46" s="1"/>
  <c r="DJ163" i="46"/>
  <c r="AU163" i="46" s="1"/>
  <c r="DI163" i="46"/>
  <c r="AT163" i="46" s="1"/>
  <c r="DH163" i="46"/>
  <c r="AS163" i="46" s="1"/>
  <c r="DG163" i="46"/>
  <c r="AR163" i="46" s="1"/>
  <c r="DF163" i="46"/>
  <c r="AQ163" i="46" s="1"/>
  <c r="DE163" i="46"/>
  <c r="DD163" i="46"/>
  <c r="DC163" i="46"/>
  <c r="DB163" i="46"/>
  <c r="DA163" i="46"/>
  <c r="AL163" i="46" s="1"/>
  <c r="CZ163" i="46"/>
  <c r="CY163" i="46"/>
  <c r="AJ163" i="46" s="1"/>
  <c r="CX163" i="46"/>
  <c r="CW163" i="46"/>
  <c r="CV163" i="46"/>
  <c r="CU163" i="46"/>
  <c r="AF163" i="46" s="1"/>
  <c r="CT163" i="46"/>
  <c r="AE163" i="46" s="1"/>
  <c r="CS163" i="46"/>
  <c r="AD163" i="46" s="1"/>
  <c r="CR163" i="46"/>
  <c r="AC163" i="46" s="1"/>
  <c r="CQ163" i="46"/>
  <c r="AB163" i="46" s="1"/>
  <c r="CP163" i="46"/>
  <c r="AA163" i="46" s="1"/>
  <c r="CO163" i="46"/>
  <c r="CN163" i="46"/>
  <c r="Y163" i="46" s="1"/>
  <c r="CM163" i="46"/>
  <c r="X163" i="46" s="1"/>
  <c r="CL163" i="46"/>
  <c r="W163" i="46" s="1"/>
  <c r="CK163" i="46"/>
  <c r="V163" i="46" s="1"/>
  <c r="CJ163" i="46"/>
  <c r="U163" i="46" s="1"/>
  <c r="CI163" i="46"/>
  <c r="T163" i="46" s="1"/>
  <c r="CH163" i="46"/>
  <c r="S163" i="46" s="1"/>
  <c r="CG163" i="46"/>
  <c r="CF163" i="46"/>
  <c r="Q163" i="46" s="1"/>
  <c r="CE163" i="46"/>
  <c r="P163" i="46" s="1"/>
  <c r="CD163" i="46"/>
  <c r="O163" i="46" s="1"/>
  <c r="CC163" i="46"/>
  <c r="N163" i="46" s="1"/>
  <c r="CB163" i="46"/>
  <c r="M163" i="46" s="1"/>
  <c r="CA163" i="46"/>
  <c r="L163" i="46" s="1"/>
  <c r="BZ163" i="46"/>
  <c r="BY163" i="46"/>
  <c r="BX163" i="46"/>
  <c r="BW163" i="46"/>
  <c r="H163" i="46" s="1"/>
  <c r="BV163" i="46"/>
  <c r="G163" i="46" s="1"/>
  <c r="BU163" i="46"/>
  <c r="F163" i="46" s="1"/>
  <c r="BT163" i="46"/>
  <c r="BS163" i="46"/>
  <c r="D163" i="46" s="1"/>
  <c r="B163" i="46"/>
  <c r="A163" i="46"/>
  <c r="A163" i="44" s="1"/>
  <c r="EF162" i="46"/>
  <c r="BQ162" i="46" s="1"/>
  <c r="EE162" i="46"/>
  <c r="BP162" i="46" s="1"/>
  <c r="ED162" i="46"/>
  <c r="BO162" i="44" s="1"/>
  <c r="EC162" i="46"/>
  <c r="BN162" i="44" s="1"/>
  <c r="EB162" i="46"/>
  <c r="BM162" i="44" s="1"/>
  <c r="EA162" i="46"/>
  <c r="BL162" i="46" s="1"/>
  <c r="DZ162" i="46"/>
  <c r="BK162" i="46" s="1"/>
  <c r="DY162" i="46"/>
  <c r="DX162" i="46"/>
  <c r="DW162" i="46"/>
  <c r="BH162" i="46" s="1"/>
  <c r="DV162" i="46"/>
  <c r="BG162" i="46" s="1"/>
  <c r="DU162" i="46"/>
  <c r="BF162" i="46" s="1"/>
  <c r="DT162" i="46"/>
  <c r="DS162" i="46"/>
  <c r="BD162" i="46" s="1"/>
  <c r="DR162" i="46"/>
  <c r="BC162" i="46" s="1"/>
  <c r="DQ162" i="46"/>
  <c r="DP162" i="46"/>
  <c r="DO162" i="46"/>
  <c r="AZ162" i="46" s="1"/>
  <c r="DN162" i="46"/>
  <c r="DM162" i="46"/>
  <c r="AX162" i="46" s="1"/>
  <c r="DL162" i="46"/>
  <c r="DK162" i="46"/>
  <c r="DJ162" i="46"/>
  <c r="AU162" i="46" s="1"/>
  <c r="DI162" i="46"/>
  <c r="AT162" i="46" s="1"/>
  <c r="DH162" i="46"/>
  <c r="DG162" i="46"/>
  <c r="DF162" i="46"/>
  <c r="DE162" i="46"/>
  <c r="AP162" i="46" s="1"/>
  <c r="DD162" i="46"/>
  <c r="DC162" i="46"/>
  <c r="AN162" i="46" s="1"/>
  <c r="DB162" i="46"/>
  <c r="AM162" i="46" s="1"/>
  <c r="DA162" i="46"/>
  <c r="CZ162" i="46"/>
  <c r="AK162" i="46" s="1"/>
  <c r="CY162" i="46"/>
  <c r="CX162" i="46"/>
  <c r="AI162" i="46" s="1"/>
  <c r="CW162" i="46"/>
  <c r="AH162" i="46" s="1"/>
  <c r="CV162" i="46"/>
  <c r="CU162" i="46"/>
  <c r="AF162" i="46" s="1"/>
  <c r="CT162" i="46"/>
  <c r="AE162" i="46" s="1"/>
  <c r="CS162" i="46"/>
  <c r="AD162" i="46" s="1"/>
  <c r="CR162" i="46"/>
  <c r="CQ162" i="46"/>
  <c r="AB162" i="46" s="1"/>
  <c r="CP162" i="46"/>
  <c r="CO162" i="46"/>
  <c r="CN162" i="46"/>
  <c r="CM162" i="46"/>
  <c r="X162" i="46" s="1"/>
  <c r="CL162" i="46"/>
  <c r="CK162" i="46"/>
  <c r="CJ162" i="46"/>
  <c r="U162" i="46" s="1"/>
  <c r="CI162" i="46"/>
  <c r="T162" i="46" s="1"/>
  <c r="CH162" i="46"/>
  <c r="CG162" i="46"/>
  <c r="R162" i="46" s="1"/>
  <c r="CF162" i="46"/>
  <c r="CE162" i="46"/>
  <c r="P162" i="46" s="1"/>
  <c r="CD162" i="46"/>
  <c r="O162" i="46" s="1"/>
  <c r="CC162" i="46"/>
  <c r="CB162" i="46"/>
  <c r="CA162" i="46"/>
  <c r="L162" i="46" s="1"/>
  <c r="BZ162" i="46"/>
  <c r="K162" i="46" s="1"/>
  <c r="BY162" i="46"/>
  <c r="J162" i="46" s="1"/>
  <c r="BX162" i="46"/>
  <c r="BW162" i="46"/>
  <c r="H162" i="46" s="1"/>
  <c r="BV162" i="46"/>
  <c r="BU162" i="46"/>
  <c r="F162" i="46" s="1"/>
  <c r="BT162" i="46"/>
  <c r="E162" i="46" s="1"/>
  <c r="BS162" i="46"/>
  <c r="B162" i="46"/>
  <c r="B162" i="44" s="1"/>
  <c r="A162" i="46"/>
  <c r="EF161" i="46"/>
  <c r="BQ161" i="46" s="1"/>
  <c r="EE161" i="46"/>
  <c r="BP161" i="46" s="1"/>
  <c r="ED161" i="46"/>
  <c r="BO161" i="46" s="1"/>
  <c r="EC161" i="46"/>
  <c r="BN161" i="46" s="1"/>
  <c r="EB161" i="46"/>
  <c r="BM161" i="46" s="1"/>
  <c r="EA161" i="46"/>
  <c r="BL161" i="46" s="1"/>
  <c r="DZ161" i="46"/>
  <c r="DY161" i="46"/>
  <c r="DX161" i="46"/>
  <c r="DW161" i="46"/>
  <c r="DV161" i="46"/>
  <c r="DU161" i="46"/>
  <c r="BF161" i="46" s="1"/>
  <c r="DT161" i="46"/>
  <c r="BE161" i="46" s="1"/>
  <c r="DS161" i="46"/>
  <c r="BD161" i="46" s="1"/>
  <c r="DR161" i="46"/>
  <c r="DQ161" i="46"/>
  <c r="BB161" i="46" s="1"/>
  <c r="DP161" i="46"/>
  <c r="BA161" i="46" s="1"/>
  <c r="DO161" i="46"/>
  <c r="AZ161" i="46" s="1"/>
  <c r="DN161" i="46"/>
  <c r="AY161" i="46" s="1"/>
  <c r="DM161" i="46"/>
  <c r="AX161" i="46" s="1"/>
  <c r="DL161" i="46"/>
  <c r="AW161" i="46" s="1"/>
  <c r="DK161" i="46"/>
  <c r="AV161" i="46" s="1"/>
  <c r="DJ161" i="46"/>
  <c r="DI161" i="46"/>
  <c r="DH161" i="46"/>
  <c r="DG161" i="46"/>
  <c r="DF161" i="46"/>
  <c r="DE161" i="46"/>
  <c r="DD161" i="46"/>
  <c r="AO161" i="46" s="1"/>
  <c r="DC161" i="46"/>
  <c r="AN161" i="46" s="1"/>
  <c r="DB161" i="46"/>
  <c r="DA161" i="46"/>
  <c r="CZ161" i="46"/>
  <c r="AK161" i="46" s="1"/>
  <c r="CY161" i="46"/>
  <c r="CX161" i="46"/>
  <c r="AI161" i="46" s="1"/>
  <c r="CW161" i="46"/>
  <c r="AH161" i="46" s="1"/>
  <c r="CV161" i="46"/>
  <c r="AG161" i="46" s="1"/>
  <c r="CU161" i="46"/>
  <c r="AF161" i="46" s="1"/>
  <c r="CT161" i="46"/>
  <c r="CS161" i="46"/>
  <c r="AD161" i="46" s="1"/>
  <c r="CR161" i="46"/>
  <c r="AC161" i="46" s="1"/>
  <c r="CQ161" i="46"/>
  <c r="AB161" i="46" s="1"/>
  <c r="CP161" i="46"/>
  <c r="AA161" i="46" s="1"/>
  <c r="CO161" i="46"/>
  <c r="Z161" i="46" s="1"/>
  <c r="CN161" i="46"/>
  <c r="Y161" i="46" s="1"/>
  <c r="CM161" i="46"/>
  <c r="X161" i="46" s="1"/>
  <c r="CL161" i="46"/>
  <c r="CK161" i="46"/>
  <c r="CJ161" i="46"/>
  <c r="U161" i="46" s="1"/>
  <c r="CI161" i="46"/>
  <c r="CH161" i="46"/>
  <c r="S161" i="46" s="1"/>
  <c r="CG161" i="46"/>
  <c r="R161" i="46" s="1"/>
  <c r="CF161" i="46"/>
  <c r="Q161" i="46" s="1"/>
  <c r="CE161" i="46"/>
  <c r="CD161" i="46"/>
  <c r="CC161" i="46"/>
  <c r="N161" i="46" s="1"/>
  <c r="CB161" i="46"/>
  <c r="CA161" i="46"/>
  <c r="L161" i="46" s="1"/>
  <c r="BZ161" i="46"/>
  <c r="K161" i="46" s="1"/>
  <c r="BY161" i="46"/>
  <c r="BX161" i="46"/>
  <c r="I161" i="46" s="1"/>
  <c r="BW161" i="46"/>
  <c r="H161" i="46" s="1"/>
  <c r="BV161" i="46"/>
  <c r="BU161" i="46"/>
  <c r="BT161" i="46"/>
  <c r="E161" i="46" s="1"/>
  <c r="BS161" i="46"/>
  <c r="AQ161" i="46"/>
  <c r="B161" i="46"/>
  <c r="B161" i="44" s="1"/>
  <c r="A161" i="46"/>
  <c r="A161" i="44" s="1"/>
  <c r="EF160" i="46"/>
  <c r="EE160" i="46"/>
  <c r="ED160" i="46"/>
  <c r="BO160" i="44" s="1"/>
  <c r="EC160" i="46"/>
  <c r="BN160" i="46" s="1"/>
  <c r="EB160" i="46"/>
  <c r="EA160" i="46"/>
  <c r="DZ160" i="46"/>
  <c r="BK160" i="46" s="1"/>
  <c r="DY160" i="46"/>
  <c r="BJ160" i="46" s="1"/>
  <c r="DX160" i="46"/>
  <c r="BI160" i="46" s="1"/>
  <c r="DW160" i="46"/>
  <c r="DV160" i="46"/>
  <c r="BG160" i="46" s="1"/>
  <c r="DU160" i="46"/>
  <c r="BF160" i="46" s="1"/>
  <c r="DT160" i="46"/>
  <c r="BE160" i="46" s="1"/>
  <c r="DS160" i="46"/>
  <c r="BD160" i="46" s="1"/>
  <c r="DR160" i="46"/>
  <c r="DQ160" i="46"/>
  <c r="BB160" i="46" s="1"/>
  <c r="DP160" i="46"/>
  <c r="DO160" i="46"/>
  <c r="DN160" i="46"/>
  <c r="AY160" i="46" s="1"/>
  <c r="DM160" i="46"/>
  <c r="DL160" i="46"/>
  <c r="DK160" i="46"/>
  <c r="AV160" i="46" s="1"/>
  <c r="DJ160" i="46"/>
  <c r="AU160" i="46" s="1"/>
  <c r="DI160" i="46"/>
  <c r="AT160" i="46" s="1"/>
  <c r="DH160" i="46"/>
  <c r="AS160" i="46" s="1"/>
  <c r="DG160" i="46"/>
  <c r="DF160" i="46"/>
  <c r="DE160" i="46"/>
  <c r="DD160" i="46"/>
  <c r="AO160" i="46" s="1"/>
  <c r="DC160" i="46"/>
  <c r="AN160" i="46" s="1"/>
  <c r="DB160" i="46"/>
  <c r="AM160" i="46" s="1"/>
  <c r="DA160" i="46"/>
  <c r="AL160" i="46" s="1"/>
  <c r="CZ160" i="46"/>
  <c r="CY160" i="46"/>
  <c r="CX160" i="46"/>
  <c r="AI160" i="46" s="1"/>
  <c r="CW160" i="46"/>
  <c r="AH160" i="46" s="1"/>
  <c r="CV160" i="46"/>
  <c r="CU160" i="46"/>
  <c r="AF160" i="46" s="1"/>
  <c r="CT160" i="46"/>
  <c r="CS160" i="46"/>
  <c r="AD160" i="46" s="1"/>
  <c r="CR160" i="46"/>
  <c r="AC160" i="46" s="1"/>
  <c r="CQ160" i="46"/>
  <c r="CP160" i="46"/>
  <c r="CO160" i="46"/>
  <c r="Z160" i="46" s="1"/>
  <c r="CN160" i="46"/>
  <c r="CM160" i="46"/>
  <c r="X160" i="46" s="1"/>
  <c r="CL160" i="46"/>
  <c r="W160" i="46" s="1"/>
  <c r="CK160" i="46"/>
  <c r="V160" i="46" s="1"/>
  <c r="CJ160" i="46"/>
  <c r="U160" i="46" s="1"/>
  <c r="CI160" i="46"/>
  <c r="CH160" i="46"/>
  <c r="CG160" i="46"/>
  <c r="R160" i="46" s="1"/>
  <c r="CF160" i="46"/>
  <c r="CE160" i="46"/>
  <c r="P160" i="46" s="1"/>
  <c r="CD160" i="46"/>
  <c r="O160" i="46" s="1"/>
  <c r="CC160" i="46"/>
  <c r="N160" i="46" s="1"/>
  <c r="CB160" i="46"/>
  <c r="CA160" i="46"/>
  <c r="BZ160" i="46"/>
  <c r="BY160" i="46"/>
  <c r="BX160" i="46"/>
  <c r="BW160" i="46"/>
  <c r="H160" i="46" s="1"/>
  <c r="BV160" i="46"/>
  <c r="G160" i="46" s="1"/>
  <c r="BU160" i="46"/>
  <c r="F160" i="46" s="1"/>
  <c r="BT160" i="46"/>
  <c r="BS160" i="46"/>
  <c r="BO160" i="46"/>
  <c r="B160" i="46"/>
  <c r="A160" i="46"/>
  <c r="EF159" i="46"/>
  <c r="EE159" i="46"/>
  <c r="BP159" i="46" s="1"/>
  <c r="ED159" i="46"/>
  <c r="BO159" i="46" s="1"/>
  <c r="EC159" i="46"/>
  <c r="EB159" i="46"/>
  <c r="EA159" i="46"/>
  <c r="BL159" i="46" s="1"/>
  <c r="DZ159" i="46"/>
  <c r="BK159" i="46" s="1"/>
  <c r="DY159" i="46"/>
  <c r="DX159" i="46"/>
  <c r="DW159" i="46"/>
  <c r="BH159" i="46" s="1"/>
  <c r="DV159" i="46"/>
  <c r="BG159" i="44" s="1"/>
  <c r="DU159" i="46"/>
  <c r="BF159" i="46" s="1"/>
  <c r="DT159" i="46"/>
  <c r="DS159" i="46"/>
  <c r="BD159" i="46" s="1"/>
  <c r="DR159" i="46"/>
  <c r="DQ159" i="46"/>
  <c r="DP159" i="46"/>
  <c r="DO159" i="46"/>
  <c r="DN159" i="46"/>
  <c r="AY159" i="46" s="1"/>
  <c r="DM159" i="46"/>
  <c r="DL159" i="46"/>
  <c r="AW159" i="46" s="1"/>
  <c r="DK159" i="46"/>
  <c r="AV159" i="46" s="1"/>
  <c r="DJ159" i="46"/>
  <c r="AU159" i="46" s="1"/>
  <c r="DI159" i="46"/>
  <c r="AT159" i="46" s="1"/>
  <c r="DH159" i="46"/>
  <c r="DG159" i="46"/>
  <c r="AR159" i="46" s="1"/>
  <c r="DF159" i="46"/>
  <c r="AQ159" i="46" s="1"/>
  <c r="DE159" i="46"/>
  <c r="AP159" i="46" s="1"/>
  <c r="DD159" i="46"/>
  <c r="AO159" i="46" s="1"/>
  <c r="DC159" i="46"/>
  <c r="AN159" i="46" s="1"/>
  <c r="DB159" i="46"/>
  <c r="AM159" i="46" s="1"/>
  <c r="DA159" i="46"/>
  <c r="CZ159" i="46"/>
  <c r="CY159" i="46"/>
  <c r="AJ159" i="46" s="1"/>
  <c r="CX159" i="46"/>
  <c r="AI159" i="46" s="1"/>
  <c r="CW159" i="46"/>
  <c r="CV159" i="46"/>
  <c r="CU159" i="46"/>
  <c r="CT159" i="46"/>
  <c r="AE159" i="46" s="1"/>
  <c r="CS159" i="46"/>
  <c r="CR159" i="46"/>
  <c r="CQ159" i="46"/>
  <c r="AB159" i="46" s="1"/>
  <c r="CP159" i="46"/>
  <c r="AA159" i="46" s="1"/>
  <c r="CO159" i="46"/>
  <c r="CN159" i="46"/>
  <c r="CM159" i="46"/>
  <c r="CL159" i="46"/>
  <c r="W159" i="46" s="1"/>
  <c r="CK159" i="46"/>
  <c r="V159" i="46" s="1"/>
  <c r="CJ159" i="46"/>
  <c r="CI159" i="46"/>
  <c r="T159" i="46" s="1"/>
  <c r="CH159" i="46"/>
  <c r="CG159" i="46"/>
  <c r="CF159" i="46"/>
  <c r="CE159" i="46"/>
  <c r="CD159" i="46"/>
  <c r="O159" i="46" s="1"/>
  <c r="CC159" i="46"/>
  <c r="CB159" i="46"/>
  <c r="CA159" i="46"/>
  <c r="L159" i="46" s="1"/>
  <c r="BZ159" i="46"/>
  <c r="K159" i="46" s="1"/>
  <c r="BY159" i="46"/>
  <c r="BX159" i="46"/>
  <c r="BW159" i="46"/>
  <c r="BV159" i="46"/>
  <c r="BU159" i="46"/>
  <c r="BT159" i="46"/>
  <c r="BS159" i="46"/>
  <c r="D159" i="46" s="1"/>
  <c r="BG159" i="46"/>
  <c r="B159" i="46"/>
  <c r="B159" i="44" s="1"/>
  <c r="A159" i="46"/>
  <c r="A159" i="44" s="1"/>
  <c r="EF158" i="46"/>
  <c r="BQ158" i="46" s="1"/>
  <c r="EE158" i="46"/>
  <c r="ED158" i="46"/>
  <c r="BO158" i="44" s="1"/>
  <c r="EC158" i="46"/>
  <c r="BN158" i="44" s="1"/>
  <c r="EB158" i="46"/>
  <c r="BM158" i="46" s="1"/>
  <c r="EA158" i="46"/>
  <c r="BL158" i="46" s="1"/>
  <c r="DZ158" i="46"/>
  <c r="DY158" i="46"/>
  <c r="DX158" i="46"/>
  <c r="DW158" i="46"/>
  <c r="DV158" i="46"/>
  <c r="BG158" i="46" s="1"/>
  <c r="DU158" i="46"/>
  <c r="BF158" i="46" s="1"/>
  <c r="DT158" i="46"/>
  <c r="BE158" i="46" s="1"/>
  <c r="DS158" i="46"/>
  <c r="BD158" i="46" s="1"/>
  <c r="DR158" i="46"/>
  <c r="DQ158" i="46"/>
  <c r="DP158" i="46"/>
  <c r="BA158" i="46" s="1"/>
  <c r="DO158" i="46"/>
  <c r="AZ158" i="46" s="1"/>
  <c r="DN158" i="46"/>
  <c r="DM158" i="46"/>
  <c r="AX158" i="46" s="1"/>
  <c r="DL158" i="46"/>
  <c r="AW158" i="46" s="1"/>
  <c r="DK158" i="46"/>
  <c r="AV158" i="46" s="1"/>
  <c r="DJ158" i="46"/>
  <c r="DI158" i="46"/>
  <c r="AT158" i="46" s="1"/>
  <c r="DH158" i="46"/>
  <c r="DG158" i="46"/>
  <c r="AR158" i="46" s="1"/>
  <c r="DF158" i="46"/>
  <c r="DE158" i="46"/>
  <c r="AP158" i="46" s="1"/>
  <c r="DD158" i="46"/>
  <c r="AO158" i="46" s="1"/>
  <c r="DC158" i="46"/>
  <c r="AN158" i="46" s="1"/>
  <c r="DB158" i="46"/>
  <c r="DA158" i="46"/>
  <c r="CZ158" i="46"/>
  <c r="CY158" i="46"/>
  <c r="AJ158" i="46" s="1"/>
  <c r="CX158" i="46"/>
  <c r="AI158" i="46" s="1"/>
  <c r="CW158" i="46"/>
  <c r="AH158" i="46" s="1"/>
  <c r="CV158" i="46"/>
  <c r="AG158" i="46" s="1"/>
  <c r="CU158" i="46"/>
  <c r="AF158" i="46" s="1"/>
  <c r="CT158" i="46"/>
  <c r="AE158" i="46" s="1"/>
  <c r="CS158" i="46"/>
  <c r="CR158" i="46"/>
  <c r="AC158" i="46" s="1"/>
  <c r="CQ158" i="46"/>
  <c r="CP158" i="46"/>
  <c r="CO158" i="46"/>
  <c r="CN158" i="46"/>
  <c r="Y158" i="46" s="1"/>
  <c r="CM158" i="46"/>
  <c r="X158" i="46" s="1"/>
  <c r="CL158" i="46"/>
  <c r="CK158" i="46"/>
  <c r="CJ158" i="46"/>
  <c r="CI158" i="46"/>
  <c r="CH158" i="46"/>
  <c r="S158" i="46" s="1"/>
  <c r="CG158" i="46"/>
  <c r="CF158" i="46"/>
  <c r="Q158" i="46" s="1"/>
  <c r="CE158" i="46"/>
  <c r="P158" i="46" s="1"/>
  <c r="CD158" i="46"/>
  <c r="CC158" i="46"/>
  <c r="CB158" i="46"/>
  <c r="M158" i="46" s="1"/>
  <c r="CA158" i="46"/>
  <c r="L158" i="46" s="1"/>
  <c r="BZ158" i="46"/>
  <c r="BY158" i="46"/>
  <c r="BX158" i="46"/>
  <c r="I158" i="46" s="1"/>
  <c r="BW158" i="46"/>
  <c r="H158" i="46" s="1"/>
  <c r="BV158" i="46"/>
  <c r="BU158" i="46"/>
  <c r="BT158" i="46"/>
  <c r="E158" i="46" s="1"/>
  <c r="BS158" i="46"/>
  <c r="D158" i="46" s="1"/>
  <c r="BO158" i="46"/>
  <c r="BN158" i="46"/>
  <c r="B158" i="46"/>
  <c r="B158" i="44" s="1"/>
  <c r="A158" i="46"/>
  <c r="C158" i="46" s="1"/>
  <c r="C158" i="44" s="1"/>
  <c r="EF157" i="46"/>
  <c r="BQ157" i="46" s="1"/>
  <c r="EE157" i="46"/>
  <c r="ED157" i="46"/>
  <c r="BO157" i="44" s="1"/>
  <c r="EC157" i="46"/>
  <c r="BN157" i="46" s="1"/>
  <c r="EB157" i="46"/>
  <c r="EA157" i="46"/>
  <c r="BL157" i="46" s="1"/>
  <c r="DZ157" i="46"/>
  <c r="BK157" i="46" s="1"/>
  <c r="DY157" i="46"/>
  <c r="BJ157" i="46" s="1"/>
  <c r="DX157" i="46"/>
  <c r="DW157" i="46"/>
  <c r="DV157" i="46"/>
  <c r="DU157" i="46"/>
  <c r="BF157" i="46" s="1"/>
  <c r="DT157" i="46"/>
  <c r="DS157" i="46"/>
  <c r="DR157" i="46"/>
  <c r="BC157" i="46" s="1"/>
  <c r="DQ157" i="46"/>
  <c r="BB157" i="46" s="1"/>
  <c r="DP157" i="46"/>
  <c r="DO157" i="46"/>
  <c r="DN157" i="46"/>
  <c r="AY157" i="46" s="1"/>
  <c r="DM157" i="46"/>
  <c r="DL157" i="46"/>
  <c r="DK157" i="46"/>
  <c r="AV157" i="46" s="1"/>
  <c r="DJ157" i="46"/>
  <c r="AU157" i="46" s="1"/>
  <c r="DI157" i="46"/>
  <c r="DH157" i="46"/>
  <c r="AS157" i="46" s="1"/>
  <c r="DG157" i="46"/>
  <c r="DF157" i="46"/>
  <c r="DE157" i="46"/>
  <c r="DD157" i="46"/>
  <c r="DC157" i="46"/>
  <c r="AN157" i="46" s="1"/>
  <c r="DB157" i="46"/>
  <c r="AM157" i="46" s="1"/>
  <c r="DA157" i="46"/>
  <c r="AL157" i="46" s="1"/>
  <c r="CZ157" i="46"/>
  <c r="CY157" i="46"/>
  <c r="CX157" i="46"/>
  <c r="AI157" i="46" s="1"/>
  <c r="CW157" i="46"/>
  <c r="AH157" i="46" s="1"/>
  <c r="CV157" i="46"/>
  <c r="AG157" i="46" s="1"/>
  <c r="CU157" i="46"/>
  <c r="CT157" i="46"/>
  <c r="AE157" i="46" s="1"/>
  <c r="CS157" i="46"/>
  <c r="CR157" i="46"/>
  <c r="CQ157" i="46"/>
  <c r="CP157" i="46"/>
  <c r="CO157" i="46"/>
  <c r="Z157" i="46" s="1"/>
  <c r="CN157" i="46"/>
  <c r="Y157" i="46" s="1"/>
  <c r="CM157" i="46"/>
  <c r="X157" i="46" s="1"/>
  <c r="CL157" i="46"/>
  <c r="CK157" i="46"/>
  <c r="V157" i="46" s="1"/>
  <c r="CJ157" i="46"/>
  <c r="U157" i="46" s="1"/>
  <c r="CI157" i="46"/>
  <c r="CH157" i="46"/>
  <c r="CG157" i="46"/>
  <c r="R157" i="46" s="1"/>
  <c r="CF157" i="46"/>
  <c r="Q157" i="46" s="1"/>
  <c r="CE157" i="46"/>
  <c r="CD157" i="46"/>
  <c r="O157" i="46" s="1"/>
  <c r="CC157" i="46"/>
  <c r="N157" i="46" s="1"/>
  <c r="CB157" i="46"/>
  <c r="M157" i="46" s="1"/>
  <c r="CA157" i="46"/>
  <c r="BZ157" i="46"/>
  <c r="K157" i="46" s="1"/>
  <c r="BY157" i="46"/>
  <c r="BX157" i="46"/>
  <c r="BW157" i="46"/>
  <c r="H157" i="46" s="1"/>
  <c r="BV157" i="46"/>
  <c r="G157" i="46" s="1"/>
  <c r="BU157" i="46"/>
  <c r="F157" i="46" s="1"/>
  <c r="BT157" i="46"/>
  <c r="BS157" i="46"/>
  <c r="BO157" i="46"/>
  <c r="B157" i="46"/>
  <c r="A157" i="46"/>
  <c r="C157" i="46" s="1"/>
  <c r="C157" i="44" s="1"/>
  <c r="EF156" i="46"/>
  <c r="EE156" i="46"/>
  <c r="BP156" i="46" s="1"/>
  <c r="ED156" i="46"/>
  <c r="BO156" i="46" s="1"/>
  <c r="EC156" i="46"/>
  <c r="BN156" i="46" s="1"/>
  <c r="EB156" i="46"/>
  <c r="EA156" i="46"/>
  <c r="BL156" i="46" s="1"/>
  <c r="DZ156" i="46"/>
  <c r="BK156" i="46" s="1"/>
  <c r="DY156" i="46"/>
  <c r="DX156" i="46"/>
  <c r="BI156" i="46" s="1"/>
  <c r="DW156" i="46"/>
  <c r="BH156" i="46" s="1"/>
  <c r="DV156" i="46"/>
  <c r="BG156" i="46" s="1"/>
  <c r="DU156" i="46"/>
  <c r="DT156" i="46"/>
  <c r="DS156" i="46"/>
  <c r="DR156" i="46"/>
  <c r="DQ156" i="46"/>
  <c r="DP156" i="46"/>
  <c r="DO156" i="46"/>
  <c r="DN156" i="46"/>
  <c r="AY156" i="46" s="1"/>
  <c r="DM156" i="46"/>
  <c r="DL156" i="46"/>
  <c r="DK156" i="46"/>
  <c r="AV156" i="46" s="1"/>
  <c r="DJ156" i="46"/>
  <c r="AU156" i="46" s="1"/>
  <c r="DI156" i="46"/>
  <c r="DH156" i="46"/>
  <c r="AS156" i="46" s="1"/>
  <c r="DG156" i="46"/>
  <c r="AR156" i="46" s="1"/>
  <c r="DF156" i="46"/>
  <c r="AQ156" i="46" s="1"/>
  <c r="DE156" i="46"/>
  <c r="DD156" i="46"/>
  <c r="DC156" i="46"/>
  <c r="AN156" i="46" s="1"/>
  <c r="DB156" i="46"/>
  <c r="DA156" i="46"/>
  <c r="CZ156" i="46"/>
  <c r="AK156" i="46" s="1"/>
  <c r="CY156" i="46"/>
  <c r="AJ156" i="46" s="1"/>
  <c r="CX156" i="46"/>
  <c r="AI156" i="46" s="1"/>
  <c r="CW156" i="46"/>
  <c r="AH156" i="46" s="1"/>
  <c r="CV156" i="46"/>
  <c r="CU156" i="46"/>
  <c r="CT156" i="46"/>
  <c r="AE156" i="46" s="1"/>
  <c r="CS156" i="46"/>
  <c r="AD156" i="46" s="1"/>
  <c r="CR156" i="46"/>
  <c r="AC156" i="46" s="1"/>
  <c r="CQ156" i="46"/>
  <c r="CP156" i="46"/>
  <c r="AA156" i="46" s="1"/>
  <c r="CO156" i="46"/>
  <c r="CN156" i="46"/>
  <c r="CM156" i="46"/>
  <c r="CL156" i="46"/>
  <c r="W156" i="46" s="1"/>
  <c r="CK156" i="46"/>
  <c r="CJ156" i="46"/>
  <c r="U156" i="46" s="1"/>
  <c r="CI156" i="46"/>
  <c r="T156" i="46" s="1"/>
  <c r="CH156" i="46"/>
  <c r="CG156" i="46"/>
  <c r="CF156" i="46"/>
  <c r="CE156" i="46"/>
  <c r="P156" i="46" s="1"/>
  <c r="CD156" i="46"/>
  <c r="CC156" i="46"/>
  <c r="CB156" i="46"/>
  <c r="M156" i="46" s="1"/>
  <c r="CA156" i="46"/>
  <c r="L156" i="46" s="1"/>
  <c r="BZ156" i="46"/>
  <c r="K156" i="46" s="1"/>
  <c r="BY156" i="46"/>
  <c r="BX156" i="46"/>
  <c r="BW156" i="46"/>
  <c r="BV156" i="46"/>
  <c r="BU156" i="46"/>
  <c r="BT156" i="46"/>
  <c r="E156" i="46" s="1"/>
  <c r="BS156" i="46"/>
  <c r="B156" i="46"/>
  <c r="A156" i="46"/>
  <c r="A156" i="44" s="1"/>
  <c r="EF155" i="46"/>
  <c r="EE155" i="46"/>
  <c r="ED155" i="46"/>
  <c r="BO155" i="44" s="1"/>
  <c r="EC155" i="46"/>
  <c r="BN155" i="46" s="1"/>
  <c r="EB155" i="46"/>
  <c r="EA155" i="46"/>
  <c r="BL155" i="46" s="1"/>
  <c r="DZ155" i="46"/>
  <c r="DY155" i="46"/>
  <c r="DX155" i="46"/>
  <c r="DW155" i="46"/>
  <c r="DV155" i="46"/>
  <c r="BG155" i="46" s="1"/>
  <c r="DU155" i="46"/>
  <c r="BF155" i="44" s="1"/>
  <c r="DT155" i="46"/>
  <c r="BE155" i="46" s="1"/>
  <c r="DS155" i="46"/>
  <c r="DR155" i="46"/>
  <c r="BC155" i="46" s="1"/>
  <c r="DQ155" i="46"/>
  <c r="DP155" i="46"/>
  <c r="DO155" i="46"/>
  <c r="DN155" i="46"/>
  <c r="DM155" i="46"/>
  <c r="DL155" i="46"/>
  <c r="AW155" i="46" s="1"/>
  <c r="DK155" i="46"/>
  <c r="AV155" i="46" s="1"/>
  <c r="DJ155" i="46"/>
  <c r="AU155" i="46" s="1"/>
  <c r="DI155" i="46"/>
  <c r="DH155" i="46"/>
  <c r="DG155" i="46"/>
  <c r="DF155" i="46"/>
  <c r="DE155" i="46"/>
  <c r="AP155" i="46" s="1"/>
  <c r="DD155" i="46"/>
  <c r="AO155" i="46" s="1"/>
  <c r="DC155" i="46"/>
  <c r="AN155" i="46" s="1"/>
  <c r="DB155" i="46"/>
  <c r="AM155" i="46" s="1"/>
  <c r="DA155" i="46"/>
  <c r="CZ155" i="46"/>
  <c r="CY155" i="46"/>
  <c r="AJ155" i="46" s="1"/>
  <c r="CX155" i="46"/>
  <c r="AI155" i="46" s="1"/>
  <c r="CW155" i="46"/>
  <c r="CV155" i="46"/>
  <c r="AG155" i="46" s="1"/>
  <c r="CU155" i="46"/>
  <c r="CT155" i="46"/>
  <c r="AE155" i="46" s="1"/>
  <c r="CS155" i="46"/>
  <c r="CR155" i="46"/>
  <c r="CQ155" i="46"/>
  <c r="AB155" i="46" s="1"/>
  <c r="CP155" i="46"/>
  <c r="CO155" i="46"/>
  <c r="Z155" i="46" s="1"/>
  <c r="CN155" i="46"/>
  <c r="Y155" i="46" s="1"/>
  <c r="CM155" i="46"/>
  <c r="X155" i="46" s="1"/>
  <c r="CL155" i="46"/>
  <c r="W155" i="46" s="1"/>
  <c r="CK155" i="46"/>
  <c r="CJ155" i="46"/>
  <c r="CI155" i="46"/>
  <c r="CH155" i="46"/>
  <c r="S155" i="46" s="1"/>
  <c r="CG155" i="46"/>
  <c r="R155" i="46" s="1"/>
  <c r="CF155" i="46"/>
  <c r="Q155" i="46" s="1"/>
  <c r="CE155" i="46"/>
  <c r="P155" i="46" s="1"/>
  <c r="CD155" i="46"/>
  <c r="O155" i="46" s="1"/>
  <c r="CC155" i="46"/>
  <c r="CB155" i="46"/>
  <c r="CA155" i="46"/>
  <c r="L155" i="46" s="1"/>
  <c r="BZ155" i="46"/>
  <c r="BY155" i="46"/>
  <c r="BX155" i="46"/>
  <c r="I155" i="46" s="1"/>
  <c r="BW155" i="46"/>
  <c r="BV155" i="46"/>
  <c r="G155" i="46" s="1"/>
  <c r="BU155" i="46"/>
  <c r="F155" i="46" s="1"/>
  <c r="BT155" i="46"/>
  <c r="BS155" i="46"/>
  <c r="BO155" i="46"/>
  <c r="BF155" i="46"/>
  <c r="B155" i="46"/>
  <c r="A155" i="46"/>
  <c r="EF154" i="46"/>
  <c r="BQ154" i="46" s="1"/>
  <c r="EE154" i="46"/>
  <c r="BP154" i="46" s="1"/>
  <c r="ED154" i="46"/>
  <c r="BO154" i="46" s="1"/>
  <c r="EC154" i="46"/>
  <c r="EB154" i="46"/>
  <c r="EA154" i="46"/>
  <c r="BL154" i="46" s="1"/>
  <c r="DZ154" i="46"/>
  <c r="DY154" i="46"/>
  <c r="BJ154" i="46" s="1"/>
  <c r="DX154" i="46"/>
  <c r="BI154" i="46" s="1"/>
  <c r="DW154" i="46"/>
  <c r="DV154" i="46"/>
  <c r="BG154" i="46" s="1"/>
  <c r="DU154" i="46"/>
  <c r="DT154" i="46"/>
  <c r="BE154" i="46" s="1"/>
  <c r="DS154" i="46"/>
  <c r="BD154" i="46" s="1"/>
  <c r="DR154" i="46"/>
  <c r="BC154" i="46" s="1"/>
  <c r="DQ154" i="46"/>
  <c r="BB154" i="46" s="1"/>
  <c r="DP154" i="46"/>
  <c r="BA154" i="46" s="1"/>
  <c r="DO154" i="46"/>
  <c r="DN154" i="46"/>
  <c r="AY154" i="46" s="1"/>
  <c r="DM154" i="46"/>
  <c r="DL154" i="46"/>
  <c r="DK154" i="46"/>
  <c r="DJ154" i="46"/>
  <c r="DI154" i="46"/>
  <c r="DH154" i="46"/>
  <c r="AS154" i="46" s="1"/>
  <c r="DG154" i="46"/>
  <c r="DF154" i="46"/>
  <c r="AQ154" i="46" s="1"/>
  <c r="DE154" i="46"/>
  <c r="DD154" i="46"/>
  <c r="AO154" i="46" s="1"/>
  <c r="DC154" i="46"/>
  <c r="AN154" i="46" s="1"/>
  <c r="DB154" i="46"/>
  <c r="AM154" i="46" s="1"/>
  <c r="DA154" i="46"/>
  <c r="AL154" i="46" s="1"/>
  <c r="CZ154" i="46"/>
  <c r="AK154" i="46" s="1"/>
  <c r="CY154" i="46"/>
  <c r="CX154" i="46"/>
  <c r="AI154" i="46" s="1"/>
  <c r="CW154" i="46"/>
  <c r="CV154" i="46"/>
  <c r="AG154" i="46" s="1"/>
  <c r="CU154" i="46"/>
  <c r="CT154" i="46"/>
  <c r="CS154" i="46"/>
  <c r="AD154" i="46" s="1"/>
  <c r="CR154" i="46"/>
  <c r="AC154" i="46" s="1"/>
  <c r="CQ154" i="46"/>
  <c r="AB154" i="46" s="1"/>
  <c r="CP154" i="46"/>
  <c r="AA154" i="46" s="1"/>
  <c r="CO154" i="46"/>
  <c r="CN154" i="46"/>
  <c r="Y154" i="46" s="1"/>
  <c r="CM154" i="46"/>
  <c r="CL154" i="46"/>
  <c r="W154" i="46" s="1"/>
  <c r="CK154" i="46"/>
  <c r="CJ154" i="46"/>
  <c r="U154" i="46" s="1"/>
  <c r="CI154" i="46"/>
  <c r="CH154" i="46"/>
  <c r="S154" i="46" s="1"/>
  <c r="CG154" i="46"/>
  <c r="CF154" i="46"/>
  <c r="CE154" i="46"/>
  <c r="P154" i="46" s="1"/>
  <c r="CD154" i="46"/>
  <c r="CC154" i="46"/>
  <c r="N154" i="46" s="1"/>
  <c r="CB154" i="46"/>
  <c r="M154" i="46" s="1"/>
  <c r="CA154" i="46"/>
  <c r="L154" i="46" s="1"/>
  <c r="BZ154" i="46"/>
  <c r="K154" i="46" s="1"/>
  <c r="BY154" i="46"/>
  <c r="BX154" i="46"/>
  <c r="I154" i="46" s="1"/>
  <c r="BW154" i="46"/>
  <c r="H154" i="46" s="1"/>
  <c r="BV154" i="46"/>
  <c r="G154" i="46" s="1"/>
  <c r="BU154" i="46"/>
  <c r="F154" i="46" s="1"/>
  <c r="BT154" i="46"/>
  <c r="E154" i="46" s="1"/>
  <c r="BS154" i="46"/>
  <c r="D154" i="46" s="1"/>
  <c r="B154" i="46"/>
  <c r="B154" i="44" s="1"/>
  <c r="A154" i="46"/>
  <c r="A154" i="44" s="1"/>
  <c r="EF153" i="46"/>
  <c r="EE153" i="46"/>
  <c r="BP153" i="46" s="1"/>
  <c r="ED153" i="46"/>
  <c r="BO153" i="44" s="1"/>
  <c r="EC153" i="46"/>
  <c r="BN153" i="46" s="1"/>
  <c r="EB153" i="46"/>
  <c r="BM153" i="46" s="1"/>
  <c r="EA153" i="46"/>
  <c r="BL153" i="46" s="1"/>
  <c r="DZ153" i="46"/>
  <c r="DY153" i="46"/>
  <c r="DX153" i="46"/>
  <c r="BI153" i="46" s="1"/>
  <c r="DW153" i="46"/>
  <c r="DV153" i="46"/>
  <c r="BG153" i="46" s="1"/>
  <c r="DU153" i="46"/>
  <c r="DT153" i="46"/>
  <c r="BE153" i="46" s="1"/>
  <c r="DS153" i="46"/>
  <c r="BD153" i="46" s="1"/>
  <c r="DR153" i="46"/>
  <c r="DQ153" i="46"/>
  <c r="DP153" i="46"/>
  <c r="DO153" i="46"/>
  <c r="DN153" i="46"/>
  <c r="AY153" i="46" s="1"/>
  <c r="DM153" i="46"/>
  <c r="AX153" i="46" s="1"/>
  <c r="DL153" i="46"/>
  <c r="AW153" i="46" s="1"/>
  <c r="DK153" i="46"/>
  <c r="AV153" i="46" s="1"/>
  <c r="DJ153" i="46"/>
  <c r="DI153" i="46"/>
  <c r="DH153" i="46"/>
  <c r="DG153" i="46"/>
  <c r="AR153" i="46" s="1"/>
  <c r="DF153" i="46"/>
  <c r="AQ153" i="46" s="1"/>
  <c r="DE153" i="46"/>
  <c r="AP153" i="46" s="1"/>
  <c r="DD153" i="46"/>
  <c r="DC153" i="46"/>
  <c r="AN153" i="46" s="1"/>
  <c r="DB153" i="46"/>
  <c r="AM153" i="46" s="1"/>
  <c r="DA153" i="46"/>
  <c r="CZ153" i="46"/>
  <c r="AK153" i="46" s="1"/>
  <c r="CY153" i="46"/>
  <c r="CX153" i="46"/>
  <c r="AI153" i="46" s="1"/>
  <c r="CW153" i="46"/>
  <c r="AH153" i="46" s="1"/>
  <c r="CV153" i="46"/>
  <c r="AG153" i="46" s="1"/>
  <c r="CU153" i="46"/>
  <c r="CT153" i="46"/>
  <c r="AE153" i="46" s="1"/>
  <c r="CS153" i="46"/>
  <c r="CR153" i="46"/>
  <c r="AC153" i="46" s="1"/>
  <c r="CQ153" i="46"/>
  <c r="CP153" i="46"/>
  <c r="AA153" i="46" s="1"/>
  <c r="CO153" i="46"/>
  <c r="Z153" i="46" s="1"/>
  <c r="CN153" i="46"/>
  <c r="CM153" i="46"/>
  <c r="CL153" i="46"/>
  <c r="CK153" i="46"/>
  <c r="CJ153" i="46"/>
  <c r="CI153" i="46"/>
  <c r="T153" i="46" s="1"/>
  <c r="CH153" i="46"/>
  <c r="S153" i="46" s="1"/>
  <c r="CG153" i="46"/>
  <c r="R153" i="46" s="1"/>
  <c r="CF153" i="46"/>
  <c r="Q153" i="46" s="1"/>
  <c r="CE153" i="46"/>
  <c r="CD153" i="46"/>
  <c r="CC153" i="46"/>
  <c r="N153" i="46" s="1"/>
  <c r="CB153" i="46"/>
  <c r="CA153" i="46"/>
  <c r="L153" i="46" s="1"/>
  <c r="BZ153" i="46"/>
  <c r="K153" i="46" s="1"/>
  <c r="BY153" i="46"/>
  <c r="J153" i="46" s="1"/>
  <c r="BX153" i="46"/>
  <c r="I153" i="46" s="1"/>
  <c r="BW153" i="46"/>
  <c r="BV153" i="46"/>
  <c r="BU153" i="46"/>
  <c r="BT153" i="46"/>
  <c r="E153" i="46" s="1"/>
  <c r="BS153" i="46"/>
  <c r="BO153" i="46"/>
  <c r="B153" i="46"/>
  <c r="A153" i="46"/>
  <c r="A153" i="44" s="1"/>
  <c r="EF152" i="46"/>
  <c r="EE152" i="46"/>
  <c r="ED152" i="46"/>
  <c r="BO152" i="46" s="1"/>
  <c r="EC152" i="46"/>
  <c r="BN152" i="46" s="1"/>
  <c r="EB152" i="46"/>
  <c r="EA152" i="46"/>
  <c r="BL152" i="46" s="1"/>
  <c r="DZ152" i="46"/>
  <c r="DY152" i="46"/>
  <c r="BJ152" i="46" s="1"/>
  <c r="DX152" i="46"/>
  <c r="DW152" i="46"/>
  <c r="DV152" i="46"/>
  <c r="DU152" i="46"/>
  <c r="BF152" i="46" s="1"/>
  <c r="DT152" i="46"/>
  <c r="BE152" i="46" s="1"/>
  <c r="DS152" i="46"/>
  <c r="BD152" i="46" s="1"/>
  <c r="DR152" i="46"/>
  <c r="DQ152" i="46"/>
  <c r="BB152" i="46" s="1"/>
  <c r="DP152" i="46"/>
  <c r="DO152" i="46"/>
  <c r="DN152" i="46"/>
  <c r="DM152" i="46"/>
  <c r="DL152" i="46"/>
  <c r="AW152" i="46" s="1"/>
  <c r="DK152" i="46"/>
  <c r="AV152" i="46" s="1"/>
  <c r="DJ152" i="46"/>
  <c r="AU152" i="46" s="1"/>
  <c r="DI152" i="46"/>
  <c r="AT152" i="46" s="1"/>
  <c r="DH152" i="46"/>
  <c r="DG152" i="46"/>
  <c r="DF152" i="46"/>
  <c r="AQ152" i="46" s="1"/>
  <c r="DE152" i="46"/>
  <c r="AP152" i="46" s="1"/>
  <c r="DD152" i="46"/>
  <c r="DC152" i="46"/>
  <c r="AN152" i="46" s="1"/>
  <c r="DB152" i="46"/>
  <c r="AM152" i="46" s="1"/>
  <c r="DA152" i="46"/>
  <c r="AL152" i="46" s="1"/>
  <c r="CZ152" i="46"/>
  <c r="AK152" i="46" s="1"/>
  <c r="CY152" i="46"/>
  <c r="CX152" i="46"/>
  <c r="AI152" i="46" s="1"/>
  <c r="CW152" i="46"/>
  <c r="AH152" i="46" s="1"/>
  <c r="CV152" i="46"/>
  <c r="CU152" i="46"/>
  <c r="AF152" i="46" s="1"/>
  <c r="CT152" i="46"/>
  <c r="AE152" i="46" s="1"/>
  <c r="CS152" i="46"/>
  <c r="CR152" i="46"/>
  <c r="CQ152" i="46"/>
  <c r="CP152" i="46"/>
  <c r="CO152" i="46"/>
  <c r="Z152" i="46" s="1"/>
  <c r="CN152" i="46"/>
  <c r="CM152" i="46"/>
  <c r="CL152" i="46"/>
  <c r="W152" i="46" s="1"/>
  <c r="CK152" i="46"/>
  <c r="V152" i="46" s="1"/>
  <c r="CJ152" i="46"/>
  <c r="CI152" i="46"/>
  <c r="CH152" i="46"/>
  <c r="S152" i="46" s="1"/>
  <c r="CG152" i="46"/>
  <c r="CF152" i="46"/>
  <c r="CE152" i="46"/>
  <c r="CD152" i="46"/>
  <c r="CC152" i="46"/>
  <c r="N152" i="46" s="1"/>
  <c r="CB152" i="46"/>
  <c r="CA152" i="46"/>
  <c r="BZ152" i="46"/>
  <c r="BY152" i="46"/>
  <c r="J152" i="46" s="1"/>
  <c r="BX152" i="46"/>
  <c r="BW152" i="46"/>
  <c r="H152" i="46" s="1"/>
  <c r="BV152" i="46"/>
  <c r="G152" i="46" s="1"/>
  <c r="BU152" i="46"/>
  <c r="F152" i="46" s="1"/>
  <c r="BT152" i="46"/>
  <c r="E152" i="46" s="1"/>
  <c r="BS152" i="46"/>
  <c r="B152" i="46"/>
  <c r="A152" i="46"/>
  <c r="A152" i="44" s="1"/>
  <c r="EF151" i="46"/>
  <c r="BQ151" i="46" s="1"/>
  <c r="EE151" i="46"/>
  <c r="BP151" i="46" s="1"/>
  <c r="ED151" i="46"/>
  <c r="BO151" i="46" s="1"/>
  <c r="EC151" i="46"/>
  <c r="BN151" i="46" s="1"/>
  <c r="EB151" i="46"/>
  <c r="EA151" i="46"/>
  <c r="BL151" i="46" s="1"/>
  <c r="DZ151" i="46"/>
  <c r="BK151" i="46" s="1"/>
  <c r="DY151" i="46"/>
  <c r="DX151" i="46"/>
  <c r="DW151" i="46"/>
  <c r="BH151" i="46" s="1"/>
  <c r="DV151" i="46"/>
  <c r="DU151" i="46"/>
  <c r="BF151" i="46" s="1"/>
  <c r="DT151" i="46"/>
  <c r="BE151" i="46" s="1"/>
  <c r="DS151" i="46"/>
  <c r="BD151" i="46" s="1"/>
  <c r="DR151" i="46"/>
  <c r="BC151" i="46" s="1"/>
  <c r="DQ151" i="46"/>
  <c r="DP151" i="46"/>
  <c r="DO151" i="46"/>
  <c r="AZ151" i="46" s="1"/>
  <c r="DN151" i="46"/>
  <c r="AY151" i="46" s="1"/>
  <c r="DM151" i="46"/>
  <c r="AX151" i="46" s="1"/>
  <c r="DL151" i="46"/>
  <c r="DK151" i="46"/>
  <c r="AV151" i="46" s="1"/>
  <c r="DJ151" i="46"/>
  <c r="DI151" i="46"/>
  <c r="AT151" i="46" s="1"/>
  <c r="DH151" i="46"/>
  <c r="DG151" i="46"/>
  <c r="AR151" i="46" s="1"/>
  <c r="DF151" i="46"/>
  <c r="AQ151" i="46" s="1"/>
  <c r="DE151" i="46"/>
  <c r="AP151" i="46" s="1"/>
  <c r="DD151" i="46"/>
  <c r="DC151" i="46"/>
  <c r="AN151" i="46" s="1"/>
  <c r="DB151" i="46"/>
  <c r="AM151" i="46" s="1"/>
  <c r="DA151" i="46"/>
  <c r="AL151" i="46" s="1"/>
  <c r="CZ151" i="46"/>
  <c r="AK151" i="46" s="1"/>
  <c r="CY151" i="46"/>
  <c r="CX151" i="46"/>
  <c r="AI151" i="46" s="1"/>
  <c r="CW151" i="46"/>
  <c r="AH151" i="46" s="1"/>
  <c r="CV151" i="46"/>
  <c r="AG151" i="46" s="1"/>
  <c r="CU151" i="46"/>
  <c r="AF151" i="46" s="1"/>
  <c r="CT151" i="46"/>
  <c r="CS151" i="46"/>
  <c r="CR151" i="46"/>
  <c r="CQ151" i="46"/>
  <c r="AB151" i="46" s="1"/>
  <c r="CP151" i="46"/>
  <c r="AA151" i="46" s="1"/>
  <c r="CO151" i="46"/>
  <c r="Z151" i="46" s="1"/>
  <c r="CN151" i="46"/>
  <c r="CM151" i="46"/>
  <c r="X151" i="46" s="1"/>
  <c r="CL151" i="46"/>
  <c r="CK151" i="46"/>
  <c r="CJ151" i="46"/>
  <c r="CI151" i="46"/>
  <c r="CH151" i="46"/>
  <c r="S151" i="46" s="1"/>
  <c r="CG151" i="46"/>
  <c r="R151" i="46" s="1"/>
  <c r="CF151" i="46"/>
  <c r="CE151" i="46"/>
  <c r="P151" i="46" s="1"/>
  <c r="CD151" i="46"/>
  <c r="O151" i="46" s="1"/>
  <c r="CC151" i="46"/>
  <c r="N151" i="46" s="1"/>
  <c r="CB151" i="46"/>
  <c r="M151" i="46" s="1"/>
  <c r="CA151" i="46"/>
  <c r="L151" i="46" s="1"/>
  <c r="BZ151" i="46"/>
  <c r="BY151" i="46"/>
  <c r="J151" i="46" s="1"/>
  <c r="BX151" i="46"/>
  <c r="BW151" i="46"/>
  <c r="H151" i="46" s="1"/>
  <c r="BV151" i="46"/>
  <c r="G151" i="46" s="1"/>
  <c r="BU151" i="46"/>
  <c r="F151" i="46" s="1"/>
  <c r="BT151" i="46"/>
  <c r="E151" i="46" s="1"/>
  <c r="BS151" i="46"/>
  <c r="B151" i="46"/>
  <c r="B151" i="44" s="1"/>
  <c r="A151" i="46"/>
  <c r="EF150" i="46"/>
  <c r="BQ150" i="46" s="1"/>
  <c r="EE150" i="46"/>
  <c r="ED150" i="46"/>
  <c r="BO150" i="44" s="1"/>
  <c r="EC150" i="46"/>
  <c r="EB150" i="46"/>
  <c r="EA150" i="46"/>
  <c r="BL150" i="46" s="1"/>
  <c r="DZ150" i="46"/>
  <c r="BK150" i="46" s="1"/>
  <c r="DY150" i="46"/>
  <c r="BJ150" i="46" s="1"/>
  <c r="DX150" i="46"/>
  <c r="DW150" i="46"/>
  <c r="DV150" i="46"/>
  <c r="DU150" i="46"/>
  <c r="DT150" i="46"/>
  <c r="DS150" i="46"/>
  <c r="BD150" i="46" s="1"/>
  <c r="DR150" i="46"/>
  <c r="BC150" i="46" s="1"/>
  <c r="DQ150" i="46"/>
  <c r="BB150" i="46" s="1"/>
  <c r="DP150" i="46"/>
  <c r="BA150" i="46" s="1"/>
  <c r="DO150" i="46"/>
  <c r="DN150" i="46"/>
  <c r="AY150" i="46" s="1"/>
  <c r="DM150" i="46"/>
  <c r="AX150" i="46" s="1"/>
  <c r="DL150" i="46"/>
  <c r="DK150" i="46"/>
  <c r="AV150" i="46" s="1"/>
  <c r="DJ150" i="46"/>
  <c r="AU150" i="46" s="1"/>
  <c r="DI150" i="46"/>
  <c r="AT150" i="46" s="1"/>
  <c r="DH150" i="46"/>
  <c r="AS150" i="46" s="1"/>
  <c r="DG150" i="46"/>
  <c r="DF150" i="46"/>
  <c r="DE150" i="46"/>
  <c r="AP150" i="46" s="1"/>
  <c r="DD150" i="46"/>
  <c r="DC150" i="46"/>
  <c r="AN150" i="46" s="1"/>
  <c r="DB150" i="46"/>
  <c r="AM150" i="46" s="1"/>
  <c r="DA150" i="46"/>
  <c r="AL150" i="46" s="1"/>
  <c r="CZ150" i="46"/>
  <c r="CY150" i="46"/>
  <c r="CX150" i="46"/>
  <c r="AI150" i="46" s="1"/>
  <c r="CW150" i="46"/>
  <c r="CV150" i="46"/>
  <c r="AG150" i="46" s="1"/>
  <c r="CU150" i="46"/>
  <c r="AF150" i="46" s="1"/>
  <c r="CT150" i="46"/>
  <c r="CS150" i="46"/>
  <c r="AD150" i="46" s="1"/>
  <c r="CR150" i="46"/>
  <c r="AC150" i="46" s="1"/>
  <c r="CQ150" i="46"/>
  <c r="CP150" i="46"/>
  <c r="AA150" i="46" s="1"/>
  <c r="CO150" i="46"/>
  <c r="CN150" i="46"/>
  <c r="CM150" i="46"/>
  <c r="X150" i="46" s="1"/>
  <c r="CL150" i="46"/>
  <c r="W150" i="46" s="1"/>
  <c r="CK150" i="46"/>
  <c r="CJ150" i="46"/>
  <c r="CI150" i="46"/>
  <c r="CH150" i="46"/>
  <c r="CG150" i="46"/>
  <c r="R150" i="46" s="1"/>
  <c r="CF150" i="46"/>
  <c r="CE150" i="46"/>
  <c r="CD150" i="46"/>
  <c r="O150" i="46" s="1"/>
  <c r="CC150" i="46"/>
  <c r="N150" i="46" s="1"/>
  <c r="CB150" i="46"/>
  <c r="CA150" i="46"/>
  <c r="BZ150" i="46"/>
  <c r="BY150" i="46"/>
  <c r="J150" i="46" s="1"/>
  <c r="BX150" i="46"/>
  <c r="BW150" i="46"/>
  <c r="H150" i="46" s="1"/>
  <c r="BV150" i="46"/>
  <c r="G150" i="46" s="1"/>
  <c r="BU150" i="46"/>
  <c r="F150" i="46" s="1"/>
  <c r="BT150" i="46"/>
  <c r="BS150" i="46"/>
  <c r="BO150" i="46"/>
  <c r="B150" i="46"/>
  <c r="A150" i="46"/>
  <c r="C150" i="46" s="1"/>
  <c r="C150" i="44" s="1"/>
  <c r="EF149" i="46"/>
  <c r="BQ149" i="46" s="1"/>
  <c r="EE149" i="46"/>
  <c r="BP149" i="46" s="1"/>
  <c r="ED149" i="46"/>
  <c r="BO149" i="44" s="1"/>
  <c r="EC149" i="46"/>
  <c r="EB149" i="46"/>
  <c r="BM149" i="46" s="1"/>
  <c r="EA149" i="46"/>
  <c r="BL149" i="46" s="1"/>
  <c r="DZ149" i="46"/>
  <c r="DY149" i="46"/>
  <c r="BJ149" i="46" s="1"/>
  <c r="DX149" i="46"/>
  <c r="BI149" i="46" s="1"/>
  <c r="DW149" i="46"/>
  <c r="BH149" i="46" s="1"/>
  <c r="DV149" i="46"/>
  <c r="BG149" i="46" s="1"/>
  <c r="DU149" i="46"/>
  <c r="DT149" i="46"/>
  <c r="BE149" i="46" s="1"/>
  <c r="DS149" i="46"/>
  <c r="DR149" i="46"/>
  <c r="BC149" i="46" s="1"/>
  <c r="DQ149" i="46"/>
  <c r="BB149" i="46" s="1"/>
  <c r="DP149" i="46"/>
  <c r="BA149" i="46" s="1"/>
  <c r="DO149" i="46"/>
  <c r="AZ149" i="46" s="1"/>
  <c r="DN149" i="46"/>
  <c r="AY149" i="46" s="1"/>
  <c r="DM149" i="46"/>
  <c r="AX149" i="46" s="1"/>
  <c r="DL149" i="46"/>
  <c r="AW149" i="46" s="1"/>
  <c r="DK149" i="46"/>
  <c r="DJ149" i="46"/>
  <c r="AU149" i="46" s="1"/>
  <c r="DI149" i="46"/>
  <c r="AT149" i="46" s="1"/>
  <c r="DH149" i="46"/>
  <c r="DG149" i="46"/>
  <c r="AR149" i="46" s="1"/>
  <c r="DF149" i="46"/>
  <c r="AQ149" i="46" s="1"/>
  <c r="DE149" i="46"/>
  <c r="DD149" i="46"/>
  <c r="AO149" i="46" s="1"/>
  <c r="DC149" i="46"/>
  <c r="AN149" i="46" s="1"/>
  <c r="DB149" i="46"/>
  <c r="AM149" i="46" s="1"/>
  <c r="DA149" i="46"/>
  <c r="CZ149" i="46"/>
  <c r="AK149" i="46" s="1"/>
  <c r="CY149" i="46"/>
  <c r="AJ149" i="46" s="1"/>
  <c r="CX149" i="46"/>
  <c r="AI149" i="46" s="1"/>
  <c r="CW149" i="46"/>
  <c r="AH149" i="46" s="1"/>
  <c r="CV149" i="46"/>
  <c r="AG149" i="46" s="1"/>
  <c r="CU149" i="46"/>
  <c r="CT149" i="46"/>
  <c r="CS149" i="46"/>
  <c r="CR149" i="46"/>
  <c r="AC149" i="46" s="1"/>
  <c r="CQ149" i="46"/>
  <c r="AB149" i="46" s="1"/>
  <c r="CP149" i="46"/>
  <c r="AA149" i="46" s="1"/>
  <c r="CO149" i="46"/>
  <c r="CN149" i="46"/>
  <c r="Y149" i="46" s="1"/>
  <c r="CM149" i="46"/>
  <c r="X149" i="46" s="1"/>
  <c r="CL149" i="46"/>
  <c r="CK149" i="46"/>
  <c r="V149" i="46" s="1"/>
  <c r="CJ149" i="46"/>
  <c r="U149" i="46" s="1"/>
  <c r="CI149" i="46"/>
  <c r="T149" i="46" s="1"/>
  <c r="CH149" i="46"/>
  <c r="S149" i="46" s="1"/>
  <c r="CG149" i="46"/>
  <c r="R149" i="46" s="1"/>
  <c r="CF149" i="46"/>
  <c r="Q149" i="46" s="1"/>
  <c r="CE149" i="46"/>
  <c r="P149" i="46" s="1"/>
  <c r="CD149" i="46"/>
  <c r="O149" i="46" s="1"/>
  <c r="CC149" i="46"/>
  <c r="CB149" i="46"/>
  <c r="M149" i="46" s="1"/>
  <c r="CA149" i="46"/>
  <c r="L149" i="46" s="1"/>
  <c r="BZ149" i="46"/>
  <c r="K149" i="46" s="1"/>
  <c r="BY149" i="46"/>
  <c r="BX149" i="46"/>
  <c r="I149" i="46" s="1"/>
  <c r="BW149" i="46"/>
  <c r="BV149" i="46"/>
  <c r="BU149" i="46"/>
  <c r="BT149" i="46"/>
  <c r="E149" i="46" s="1"/>
  <c r="BS149" i="46"/>
  <c r="D149" i="46" s="1"/>
  <c r="BO149" i="46"/>
  <c r="B149" i="46"/>
  <c r="A149" i="46"/>
  <c r="A147" i="27" s="1"/>
  <c r="EF148" i="46"/>
  <c r="BQ148" i="46" s="1"/>
  <c r="EE148" i="46"/>
  <c r="ED148" i="46"/>
  <c r="EC148" i="46"/>
  <c r="BN148" i="46" s="1"/>
  <c r="EB148" i="46"/>
  <c r="BM148" i="46" s="1"/>
  <c r="EA148" i="46"/>
  <c r="BL148" i="46" s="1"/>
  <c r="DZ148" i="46"/>
  <c r="DY148" i="46"/>
  <c r="BJ148" i="46" s="1"/>
  <c r="DX148" i="46"/>
  <c r="DW148" i="46"/>
  <c r="BH148" i="46" s="1"/>
  <c r="DV148" i="46"/>
  <c r="BG148" i="46" s="1"/>
  <c r="DU148" i="46"/>
  <c r="BF148" i="46" s="1"/>
  <c r="DT148" i="46"/>
  <c r="BE148" i="46" s="1"/>
  <c r="DS148" i="46"/>
  <c r="BD148" i="46" s="1"/>
  <c r="DR148" i="46"/>
  <c r="DQ148" i="46"/>
  <c r="BB148" i="46" s="1"/>
  <c r="DP148" i="46"/>
  <c r="DO148" i="46"/>
  <c r="DN148" i="46"/>
  <c r="DM148" i="46"/>
  <c r="AX148" i="46" s="1"/>
  <c r="DL148" i="46"/>
  <c r="DK148" i="46"/>
  <c r="AV148" i="46" s="1"/>
  <c r="DJ148" i="46"/>
  <c r="DI148" i="46"/>
  <c r="AT148" i="46" s="1"/>
  <c r="DH148" i="46"/>
  <c r="DG148" i="46"/>
  <c r="DF148" i="46"/>
  <c r="AQ148" i="46" s="1"/>
  <c r="DE148" i="46"/>
  <c r="AP148" i="46" s="1"/>
  <c r="DD148" i="46"/>
  <c r="AO148" i="46" s="1"/>
  <c r="DC148" i="46"/>
  <c r="AN148" i="46" s="1"/>
  <c r="DB148" i="46"/>
  <c r="DA148" i="46"/>
  <c r="AL148" i="46" s="1"/>
  <c r="CZ148" i="46"/>
  <c r="AK148" i="46" s="1"/>
  <c r="CY148" i="46"/>
  <c r="CX148" i="46"/>
  <c r="CW148" i="46"/>
  <c r="CV148" i="46"/>
  <c r="AG148" i="46" s="1"/>
  <c r="CU148" i="46"/>
  <c r="AF148" i="46" s="1"/>
  <c r="CT148" i="46"/>
  <c r="CS148" i="46"/>
  <c r="AD148" i="46" s="1"/>
  <c r="CR148" i="46"/>
  <c r="AC148" i="46" s="1"/>
  <c r="CQ148" i="46"/>
  <c r="AB148" i="46" s="1"/>
  <c r="CP148" i="46"/>
  <c r="AA148" i="46" s="1"/>
  <c r="CO148" i="46"/>
  <c r="Z148" i="46" s="1"/>
  <c r="CN148" i="46"/>
  <c r="CM148" i="46"/>
  <c r="X148" i="46" s="1"/>
  <c r="CL148" i="46"/>
  <c r="CK148" i="46"/>
  <c r="V148" i="46" s="1"/>
  <c r="CJ148" i="46"/>
  <c r="U148" i="46" s="1"/>
  <c r="CI148" i="46"/>
  <c r="CH148" i="46"/>
  <c r="S148" i="46" s="1"/>
  <c r="CG148" i="46"/>
  <c r="CF148" i="46"/>
  <c r="CE148" i="46"/>
  <c r="P148" i="46" s="1"/>
  <c r="CD148" i="46"/>
  <c r="O148" i="46" s="1"/>
  <c r="CC148" i="46"/>
  <c r="N148" i="46" s="1"/>
  <c r="CB148" i="46"/>
  <c r="CA148" i="46"/>
  <c r="BZ148" i="46"/>
  <c r="BY148" i="46"/>
  <c r="J148" i="46" s="1"/>
  <c r="BX148" i="46"/>
  <c r="BW148" i="46"/>
  <c r="H148" i="46" s="1"/>
  <c r="BV148" i="46"/>
  <c r="BU148" i="46"/>
  <c r="F148" i="46" s="1"/>
  <c r="BT148" i="46"/>
  <c r="E148" i="46" s="1"/>
  <c r="BS148" i="46"/>
  <c r="D148" i="46" s="1"/>
  <c r="B148" i="46"/>
  <c r="B148" i="44" s="1"/>
  <c r="A148" i="46"/>
  <c r="A146" i="27" s="1"/>
  <c r="EF147" i="46"/>
  <c r="BQ147" i="46" s="1"/>
  <c r="EE147" i="46"/>
  <c r="BP147" i="46" s="1"/>
  <c r="ED147" i="46"/>
  <c r="BO147" i="46" s="1"/>
  <c r="EC147" i="46"/>
  <c r="EB147" i="46"/>
  <c r="EA147" i="46"/>
  <c r="DZ147" i="46"/>
  <c r="DY147" i="46"/>
  <c r="DX147" i="46"/>
  <c r="DW147" i="46"/>
  <c r="BH147" i="46" s="1"/>
  <c r="DV147" i="46"/>
  <c r="DU147" i="46"/>
  <c r="DT147" i="46"/>
  <c r="BE147" i="46" s="1"/>
  <c r="DS147" i="46"/>
  <c r="BD147" i="46" s="1"/>
  <c r="DR147" i="46"/>
  <c r="BC147" i="46" s="1"/>
  <c r="DQ147" i="46"/>
  <c r="BB147" i="46" s="1"/>
  <c r="DP147" i="46"/>
  <c r="DO147" i="46"/>
  <c r="AZ147" i="46" s="1"/>
  <c r="DN147" i="46"/>
  <c r="DM147" i="46"/>
  <c r="DL147" i="46"/>
  <c r="AW147" i="46" s="1"/>
  <c r="DK147" i="46"/>
  <c r="DJ147" i="46"/>
  <c r="DI147" i="46"/>
  <c r="AT147" i="46" s="1"/>
  <c r="DH147" i="46"/>
  <c r="AS147" i="46" s="1"/>
  <c r="DG147" i="46"/>
  <c r="AR147" i="46" s="1"/>
  <c r="DF147" i="46"/>
  <c r="DE147" i="46"/>
  <c r="DD147" i="46"/>
  <c r="AO147" i="46" s="1"/>
  <c r="DC147" i="46"/>
  <c r="DB147" i="46"/>
  <c r="DA147" i="46"/>
  <c r="AL147" i="46" s="1"/>
  <c r="CZ147" i="46"/>
  <c r="CY147" i="46"/>
  <c r="AJ147" i="46" s="1"/>
  <c r="CX147" i="46"/>
  <c r="CW147" i="46"/>
  <c r="CV147" i="46"/>
  <c r="CU147" i="46"/>
  <c r="CT147" i="46"/>
  <c r="CS147" i="46"/>
  <c r="AD147" i="46" s="1"/>
  <c r="CR147" i="46"/>
  <c r="AC147" i="46" s="1"/>
  <c r="CQ147" i="46"/>
  <c r="AB147" i="46" s="1"/>
  <c r="CP147" i="46"/>
  <c r="CO147" i="46"/>
  <c r="CN147" i="46"/>
  <c r="Y147" i="46" s="1"/>
  <c r="CM147" i="46"/>
  <c r="X147" i="46" s="1"/>
  <c r="CL147" i="46"/>
  <c r="CK147" i="46"/>
  <c r="V147" i="46" s="1"/>
  <c r="CJ147" i="46"/>
  <c r="U147" i="46" s="1"/>
  <c r="CI147" i="46"/>
  <c r="T147" i="46" s="1"/>
  <c r="CH147" i="46"/>
  <c r="CG147" i="46"/>
  <c r="CF147" i="46"/>
  <c r="CE147" i="46"/>
  <c r="P147" i="46" s="1"/>
  <c r="CD147" i="46"/>
  <c r="O147" i="46" s="1"/>
  <c r="CC147" i="46"/>
  <c r="N147" i="46" s="1"/>
  <c r="CB147" i="46"/>
  <c r="CA147" i="46"/>
  <c r="BZ147" i="46"/>
  <c r="BY147" i="46"/>
  <c r="BX147" i="46"/>
  <c r="BW147" i="46"/>
  <c r="H147" i="46" s="1"/>
  <c r="BV147" i="46"/>
  <c r="BU147" i="46"/>
  <c r="F147" i="46" s="1"/>
  <c r="BT147" i="46"/>
  <c r="E147" i="46" s="1"/>
  <c r="BS147" i="46"/>
  <c r="D147" i="46" s="1"/>
  <c r="B147" i="46"/>
  <c r="B147" i="44" s="1"/>
  <c r="A147" i="46"/>
  <c r="A145" i="27" s="1"/>
  <c r="EF146" i="46"/>
  <c r="BQ146" i="46" s="1"/>
  <c r="EE146" i="46"/>
  <c r="BP146" i="46" s="1"/>
  <c r="ED146" i="46"/>
  <c r="EC146" i="46"/>
  <c r="BN146" i="46" s="1"/>
  <c r="EB146" i="46"/>
  <c r="BM146" i="46" s="1"/>
  <c r="EA146" i="46"/>
  <c r="BL146" i="46" s="1"/>
  <c r="DZ146" i="46"/>
  <c r="DY146" i="46"/>
  <c r="BJ146" i="46" s="1"/>
  <c r="DX146" i="46"/>
  <c r="BI146" i="46" s="1"/>
  <c r="DW146" i="46"/>
  <c r="BH146" i="46" s="1"/>
  <c r="DV146" i="46"/>
  <c r="DU146" i="46"/>
  <c r="BF146" i="46" s="1"/>
  <c r="DT146" i="46"/>
  <c r="BE146" i="46" s="1"/>
  <c r="DS146" i="46"/>
  <c r="BD146" i="46" s="1"/>
  <c r="DR146" i="46"/>
  <c r="DQ146" i="46"/>
  <c r="BB146" i="46" s="1"/>
  <c r="DP146" i="46"/>
  <c r="BA146" i="46" s="1"/>
  <c r="DO146" i="46"/>
  <c r="AZ146" i="46" s="1"/>
  <c r="DN146" i="46"/>
  <c r="AY146" i="46" s="1"/>
  <c r="DM146" i="46"/>
  <c r="AX146" i="46" s="1"/>
  <c r="DL146" i="46"/>
  <c r="AW146" i="46" s="1"/>
  <c r="DK146" i="46"/>
  <c r="AV146" i="46" s="1"/>
  <c r="DJ146" i="46"/>
  <c r="AU146" i="46" s="1"/>
  <c r="DI146" i="46"/>
  <c r="AT146" i="46" s="1"/>
  <c r="DH146" i="46"/>
  <c r="AS146" i="46" s="1"/>
  <c r="DG146" i="46"/>
  <c r="AR146" i="46" s="1"/>
  <c r="DF146" i="46"/>
  <c r="DE146" i="46"/>
  <c r="DD146" i="46"/>
  <c r="AO146" i="46" s="1"/>
  <c r="DC146" i="46"/>
  <c r="AN146" i="46" s="1"/>
  <c r="DB146" i="46"/>
  <c r="DA146" i="46"/>
  <c r="AL146" i="46" s="1"/>
  <c r="CZ146" i="46"/>
  <c r="AK146" i="46" s="1"/>
  <c r="CY146" i="46"/>
  <c r="CX146" i="46"/>
  <c r="CW146" i="46"/>
  <c r="AH146" i="46" s="1"/>
  <c r="CV146" i="46"/>
  <c r="AG146" i="46" s="1"/>
  <c r="CU146" i="46"/>
  <c r="AF146" i="46" s="1"/>
  <c r="CT146" i="46"/>
  <c r="CS146" i="46"/>
  <c r="AD146" i="46" s="1"/>
  <c r="CR146" i="46"/>
  <c r="AC146" i="46" s="1"/>
  <c r="CQ146" i="46"/>
  <c r="CP146" i="46"/>
  <c r="CO146" i="46"/>
  <c r="CN146" i="46"/>
  <c r="Y146" i="46" s="1"/>
  <c r="CM146" i="46"/>
  <c r="X146" i="46" s="1"/>
  <c r="CL146" i="46"/>
  <c r="W146" i="46" s="1"/>
  <c r="CK146" i="46"/>
  <c r="V146" i="46" s="1"/>
  <c r="CJ146" i="46"/>
  <c r="U146" i="46" s="1"/>
  <c r="CI146" i="46"/>
  <c r="T146" i="46" s="1"/>
  <c r="CH146" i="46"/>
  <c r="S146" i="46" s="1"/>
  <c r="CG146" i="46"/>
  <c r="R146" i="46" s="1"/>
  <c r="CF146" i="46"/>
  <c r="CE146" i="46"/>
  <c r="P146" i="46" s="1"/>
  <c r="CD146" i="46"/>
  <c r="CC146" i="46"/>
  <c r="N146" i="46" s="1"/>
  <c r="CB146" i="46"/>
  <c r="M146" i="46" s="1"/>
  <c r="CA146" i="46"/>
  <c r="L146" i="46" s="1"/>
  <c r="BZ146" i="46"/>
  <c r="K146" i="46" s="1"/>
  <c r="BY146" i="46"/>
  <c r="BX146" i="46"/>
  <c r="BW146" i="46"/>
  <c r="H146" i="46" s="1"/>
  <c r="BV146" i="46"/>
  <c r="BU146" i="46"/>
  <c r="F146" i="46" s="1"/>
  <c r="BT146" i="46"/>
  <c r="E146" i="46" s="1"/>
  <c r="BS146" i="46"/>
  <c r="D146" i="46" s="1"/>
  <c r="B146" i="46"/>
  <c r="B146" i="44" s="1"/>
  <c r="A146" i="46"/>
  <c r="A144" i="27" s="1"/>
  <c r="EF145" i="46"/>
  <c r="EE145" i="46"/>
  <c r="ED145" i="46"/>
  <c r="BO145" i="46" s="1"/>
  <c r="EC145" i="46"/>
  <c r="EB145" i="46"/>
  <c r="BM145" i="46" s="1"/>
  <c r="EA145" i="46"/>
  <c r="DZ145" i="46"/>
  <c r="BK145" i="46" s="1"/>
  <c r="DY145" i="46"/>
  <c r="BJ145" i="46" s="1"/>
  <c r="DX145" i="46"/>
  <c r="BI145" i="46" s="1"/>
  <c r="DW145" i="46"/>
  <c r="BH145" i="46" s="1"/>
  <c r="DV145" i="46"/>
  <c r="BG145" i="44" s="1"/>
  <c r="DU145" i="46"/>
  <c r="DT145" i="46"/>
  <c r="DS145" i="46"/>
  <c r="BD145" i="46" s="1"/>
  <c r="DR145" i="46"/>
  <c r="DQ145" i="46"/>
  <c r="BB145" i="46" s="1"/>
  <c r="DP145" i="46"/>
  <c r="BA145" i="46" s="1"/>
  <c r="DO145" i="46"/>
  <c r="AZ145" i="46" s="1"/>
  <c r="DN145" i="46"/>
  <c r="AY145" i="46" s="1"/>
  <c r="DM145" i="46"/>
  <c r="DL145" i="46"/>
  <c r="DK145" i="46"/>
  <c r="DJ145" i="46"/>
  <c r="AU145" i="46" s="1"/>
  <c r="DI145" i="46"/>
  <c r="AT145" i="46" s="1"/>
  <c r="DH145" i="46"/>
  <c r="DG145" i="46"/>
  <c r="AR145" i="46" s="1"/>
  <c r="DF145" i="46"/>
  <c r="DE145" i="46"/>
  <c r="DD145" i="46"/>
  <c r="DC145" i="46"/>
  <c r="AN145" i="46" s="1"/>
  <c r="DB145" i="46"/>
  <c r="DA145" i="46"/>
  <c r="CZ145" i="46"/>
  <c r="CY145" i="46"/>
  <c r="AJ145" i="46" s="1"/>
  <c r="CX145" i="46"/>
  <c r="AI145" i="46" s="1"/>
  <c r="CW145" i="46"/>
  <c r="CV145" i="46"/>
  <c r="CU145" i="46"/>
  <c r="AF145" i="46" s="1"/>
  <c r="CT145" i="46"/>
  <c r="CS145" i="46"/>
  <c r="AD145" i="46" s="1"/>
  <c r="CR145" i="46"/>
  <c r="AC145" i="46" s="1"/>
  <c r="CQ145" i="46"/>
  <c r="CP145" i="46"/>
  <c r="CO145" i="46"/>
  <c r="CN145" i="46"/>
  <c r="CM145" i="46"/>
  <c r="CL145" i="46"/>
  <c r="W145" i="46" s="1"/>
  <c r="CK145" i="46"/>
  <c r="V145" i="46" s="1"/>
  <c r="CJ145" i="46"/>
  <c r="U145" i="46" s="1"/>
  <c r="CI145" i="46"/>
  <c r="T145" i="46" s="1"/>
  <c r="CH145" i="46"/>
  <c r="CG145" i="46"/>
  <c r="CF145" i="46"/>
  <c r="Q145" i="46" s="1"/>
  <c r="CE145" i="46"/>
  <c r="P145" i="46" s="1"/>
  <c r="CD145" i="46"/>
  <c r="CC145" i="46"/>
  <c r="CB145" i="46"/>
  <c r="CA145" i="46"/>
  <c r="L145" i="46" s="1"/>
  <c r="BZ145" i="46"/>
  <c r="K145" i="46" s="1"/>
  <c r="BY145" i="46"/>
  <c r="BX145" i="46"/>
  <c r="I145" i="46" s="1"/>
  <c r="BW145" i="46"/>
  <c r="BV145" i="46"/>
  <c r="BU145" i="46"/>
  <c r="F145" i="46" s="1"/>
  <c r="BT145" i="46"/>
  <c r="BS145" i="46"/>
  <c r="D145" i="46" s="1"/>
  <c r="BG145" i="46"/>
  <c r="B145" i="46"/>
  <c r="B145" i="44" s="1"/>
  <c r="A145" i="46"/>
  <c r="A143" i="27" s="1"/>
  <c r="EF144" i="46"/>
  <c r="EE144" i="46"/>
  <c r="BP144" i="46" s="1"/>
  <c r="ED144" i="46"/>
  <c r="BO144" i="46" s="1"/>
  <c r="EC144" i="46"/>
  <c r="BN144" i="46" s="1"/>
  <c r="EB144" i="46"/>
  <c r="BM144" i="46" s="1"/>
  <c r="EA144" i="46"/>
  <c r="BL144" i="46" s="1"/>
  <c r="DZ144" i="46"/>
  <c r="DY144" i="46"/>
  <c r="DX144" i="46"/>
  <c r="BI144" i="46" s="1"/>
  <c r="DW144" i="46"/>
  <c r="DV144" i="46"/>
  <c r="BG144" i="44" s="1"/>
  <c r="DU144" i="46"/>
  <c r="BF144" i="46" s="1"/>
  <c r="DT144" i="46"/>
  <c r="BE144" i="46" s="1"/>
  <c r="DS144" i="46"/>
  <c r="BD144" i="46" s="1"/>
  <c r="DR144" i="46"/>
  <c r="DQ144" i="46"/>
  <c r="DP144" i="46"/>
  <c r="BA144" i="46" s="1"/>
  <c r="DO144" i="46"/>
  <c r="AZ144" i="46" s="1"/>
  <c r="DN144" i="46"/>
  <c r="AY144" i="46" s="1"/>
  <c r="DM144" i="46"/>
  <c r="AX144" i="46" s="1"/>
  <c r="DL144" i="46"/>
  <c r="AW144" i="46" s="1"/>
  <c r="DK144" i="46"/>
  <c r="DJ144" i="46"/>
  <c r="DI144" i="46"/>
  <c r="AT144" i="46" s="1"/>
  <c r="DH144" i="46"/>
  <c r="DG144" i="46"/>
  <c r="DF144" i="46"/>
  <c r="AQ144" i="46" s="1"/>
  <c r="DE144" i="46"/>
  <c r="AP144" i="46" s="1"/>
  <c r="DD144" i="46"/>
  <c r="AO144" i="46" s="1"/>
  <c r="DC144" i="46"/>
  <c r="DB144" i="46"/>
  <c r="DA144" i="46"/>
  <c r="CZ144" i="46"/>
  <c r="AK144" i="46" s="1"/>
  <c r="CY144" i="46"/>
  <c r="CX144" i="46"/>
  <c r="AI144" i="46" s="1"/>
  <c r="CW144" i="46"/>
  <c r="AH144" i="46" s="1"/>
  <c r="CV144" i="46"/>
  <c r="AG144" i="46" s="1"/>
  <c r="CU144" i="46"/>
  <c r="CT144" i="46"/>
  <c r="CS144" i="46"/>
  <c r="AD144" i="46" s="1"/>
  <c r="CR144" i="46"/>
  <c r="AC144" i="46" s="1"/>
  <c r="CQ144" i="46"/>
  <c r="CP144" i="46"/>
  <c r="AA144" i="46" s="1"/>
  <c r="CO144" i="46"/>
  <c r="CN144" i="46"/>
  <c r="Y144" i="46" s="1"/>
  <c r="CM144" i="46"/>
  <c r="CL144" i="46"/>
  <c r="CK144" i="46"/>
  <c r="V144" i="46" s="1"/>
  <c r="CJ144" i="46"/>
  <c r="U144" i="46" s="1"/>
  <c r="CI144" i="46"/>
  <c r="CH144" i="46"/>
  <c r="CG144" i="46"/>
  <c r="CF144" i="46"/>
  <c r="Q144" i="46" s="1"/>
  <c r="CE144" i="46"/>
  <c r="P144" i="46" s="1"/>
  <c r="CD144" i="46"/>
  <c r="CC144" i="46"/>
  <c r="CB144" i="46"/>
  <c r="CA144" i="46"/>
  <c r="L144" i="46" s="1"/>
  <c r="BZ144" i="46"/>
  <c r="BY144" i="46"/>
  <c r="J144" i="46" s="1"/>
  <c r="BX144" i="46"/>
  <c r="I144" i="46" s="1"/>
  <c r="BW144" i="46"/>
  <c r="BV144" i="46"/>
  <c r="BU144" i="46"/>
  <c r="F144" i="46" s="1"/>
  <c r="BT144" i="46"/>
  <c r="E144" i="46" s="1"/>
  <c r="BS144" i="46"/>
  <c r="BG144" i="46"/>
  <c r="B144" i="46"/>
  <c r="B144" i="44" s="1"/>
  <c r="A144" i="46"/>
  <c r="EF143" i="46"/>
  <c r="BQ143" i="46" s="1"/>
  <c r="EE143" i="46"/>
  <c r="BP143" i="46" s="1"/>
  <c r="ED143" i="46"/>
  <c r="BO143" i="44" s="1"/>
  <c r="EC143" i="46"/>
  <c r="BN143" i="44" s="1"/>
  <c r="EB143" i="46"/>
  <c r="BM143" i="44" s="1"/>
  <c r="EA143" i="46"/>
  <c r="BL143" i="46" s="1"/>
  <c r="DZ143" i="46"/>
  <c r="BK143" i="46" s="1"/>
  <c r="DY143" i="46"/>
  <c r="BJ143" i="46" s="1"/>
  <c r="DX143" i="46"/>
  <c r="DW143" i="46"/>
  <c r="BH143" i="46" s="1"/>
  <c r="DV143" i="46"/>
  <c r="BG143" i="46" s="1"/>
  <c r="DU143" i="46"/>
  <c r="BF143" i="46" s="1"/>
  <c r="DT143" i="46"/>
  <c r="DS143" i="46"/>
  <c r="BD143" i="46" s="1"/>
  <c r="DR143" i="46"/>
  <c r="BC143" i="46" s="1"/>
  <c r="DQ143" i="46"/>
  <c r="BB143" i="46" s="1"/>
  <c r="DP143" i="46"/>
  <c r="BA143" i="46" s="1"/>
  <c r="DO143" i="46"/>
  <c r="AZ143" i="46" s="1"/>
  <c r="DN143" i="46"/>
  <c r="AY143" i="46" s="1"/>
  <c r="DM143" i="46"/>
  <c r="DL143" i="46"/>
  <c r="DK143" i="46"/>
  <c r="DJ143" i="46"/>
  <c r="AU143" i="46" s="1"/>
  <c r="DI143" i="46"/>
  <c r="AT143" i="46" s="1"/>
  <c r="DH143" i="46"/>
  <c r="DG143" i="46"/>
  <c r="AR143" i="46" s="1"/>
  <c r="DF143" i="46"/>
  <c r="DE143" i="46"/>
  <c r="AP143" i="46" s="1"/>
  <c r="DD143" i="46"/>
  <c r="AO143" i="46" s="1"/>
  <c r="DC143" i="46"/>
  <c r="AN143" i="46" s="1"/>
  <c r="DB143" i="46"/>
  <c r="AM143" i="46" s="1"/>
  <c r="DA143" i="46"/>
  <c r="AL143" i="46" s="1"/>
  <c r="CZ143" i="46"/>
  <c r="CY143" i="46"/>
  <c r="AJ143" i="46" s="1"/>
  <c r="CX143" i="46"/>
  <c r="AI143" i="46" s="1"/>
  <c r="CW143" i="46"/>
  <c r="CV143" i="46"/>
  <c r="CU143" i="46"/>
  <c r="AF143" i="46" s="1"/>
  <c r="CT143" i="46"/>
  <c r="AE143" i="46" s="1"/>
  <c r="CS143" i="46"/>
  <c r="AD143" i="46" s="1"/>
  <c r="CR143" i="46"/>
  <c r="CQ143" i="46"/>
  <c r="AB143" i="46" s="1"/>
  <c r="CP143" i="46"/>
  <c r="AA143" i="46" s="1"/>
  <c r="CO143" i="46"/>
  <c r="CN143" i="46"/>
  <c r="Y143" i="46" s="1"/>
  <c r="CM143" i="46"/>
  <c r="X143" i="46" s="1"/>
  <c r="CL143" i="46"/>
  <c r="W143" i="46" s="1"/>
  <c r="CK143" i="46"/>
  <c r="V143" i="46" s="1"/>
  <c r="CJ143" i="46"/>
  <c r="CI143" i="46"/>
  <c r="T143" i="46" s="1"/>
  <c r="CH143" i="46"/>
  <c r="S143" i="46" s="1"/>
  <c r="CG143" i="46"/>
  <c r="R143" i="46" s="1"/>
  <c r="CF143" i="46"/>
  <c r="Q143" i="46" s="1"/>
  <c r="CE143" i="46"/>
  <c r="P143" i="46" s="1"/>
  <c r="CD143" i="46"/>
  <c r="O143" i="46" s="1"/>
  <c r="CC143" i="46"/>
  <c r="N143" i="46" s="1"/>
  <c r="CB143" i="46"/>
  <c r="CA143" i="46"/>
  <c r="L143" i="46" s="1"/>
  <c r="BZ143" i="46"/>
  <c r="BY143" i="46"/>
  <c r="J143" i="46" s="1"/>
  <c r="BX143" i="46"/>
  <c r="BW143" i="46"/>
  <c r="H143" i="46" s="1"/>
  <c r="BV143" i="46"/>
  <c r="G143" i="46" s="1"/>
  <c r="BU143" i="46"/>
  <c r="BT143" i="46"/>
  <c r="BS143" i="46"/>
  <c r="D143" i="46" s="1"/>
  <c r="BO143" i="46"/>
  <c r="BN143" i="46"/>
  <c r="BM143" i="46"/>
  <c r="B143" i="46"/>
  <c r="B143" i="44" s="1"/>
  <c r="A143" i="46"/>
  <c r="A141" i="27" s="1"/>
  <c r="EF142" i="46"/>
  <c r="BQ142" i="46" s="1"/>
  <c r="EE142" i="46"/>
  <c r="ED142" i="46"/>
  <c r="EC142" i="46"/>
  <c r="EB142" i="46"/>
  <c r="BM142" i="46" s="1"/>
  <c r="EA142" i="46"/>
  <c r="DZ142" i="46"/>
  <c r="BK142" i="46" s="1"/>
  <c r="DY142" i="46"/>
  <c r="DX142" i="46"/>
  <c r="BI142" i="46" s="1"/>
  <c r="DW142" i="46"/>
  <c r="DV142" i="46"/>
  <c r="DU142" i="46"/>
  <c r="DT142" i="46"/>
  <c r="DS142" i="46"/>
  <c r="DR142" i="46"/>
  <c r="BC142" i="46" s="1"/>
  <c r="DQ142" i="46"/>
  <c r="BB142" i="46" s="1"/>
  <c r="DP142" i="46"/>
  <c r="BA142" i="46" s="1"/>
  <c r="DO142" i="46"/>
  <c r="DN142" i="46"/>
  <c r="DM142" i="46"/>
  <c r="AX142" i="46" s="1"/>
  <c r="DL142" i="46"/>
  <c r="AW142" i="46" s="1"/>
  <c r="DK142" i="46"/>
  <c r="DJ142" i="46"/>
  <c r="DI142" i="46"/>
  <c r="AT142" i="46" s="1"/>
  <c r="DH142" i="46"/>
  <c r="DG142" i="46"/>
  <c r="AR142" i="46" s="1"/>
  <c r="DF142" i="46"/>
  <c r="DE142" i="46"/>
  <c r="DD142" i="46"/>
  <c r="DC142" i="46"/>
  <c r="AN142" i="46" s="1"/>
  <c r="DB142" i="46"/>
  <c r="AM142" i="46" s="1"/>
  <c r="DA142" i="46"/>
  <c r="AL142" i="46" s="1"/>
  <c r="CZ142" i="46"/>
  <c r="AK142" i="46" s="1"/>
  <c r="CY142" i="46"/>
  <c r="CX142" i="46"/>
  <c r="CW142" i="46"/>
  <c r="AH142" i="46" s="1"/>
  <c r="CV142" i="46"/>
  <c r="AG142" i="46" s="1"/>
  <c r="CU142" i="46"/>
  <c r="CT142" i="46"/>
  <c r="CS142" i="46"/>
  <c r="CR142" i="46"/>
  <c r="AC142" i="46" s="1"/>
  <c r="CQ142" i="46"/>
  <c r="CP142" i="46"/>
  <c r="CO142" i="46"/>
  <c r="CN142" i="46"/>
  <c r="Y142" i="46" s="1"/>
  <c r="CM142" i="46"/>
  <c r="CL142" i="46"/>
  <c r="W142" i="46" s="1"/>
  <c r="CK142" i="46"/>
  <c r="V142" i="46" s="1"/>
  <c r="CJ142" i="46"/>
  <c r="U142" i="46" s="1"/>
  <c r="CI142" i="46"/>
  <c r="CH142" i="46"/>
  <c r="CG142" i="46"/>
  <c r="CF142" i="46"/>
  <c r="Q142" i="46" s="1"/>
  <c r="CE142" i="46"/>
  <c r="P142" i="46" s="1"/>
  <c r="CD142" i="46"/>
  <c r="CC142" i="46"/>
  <c r="N142" i="46" s="1"/>
  <c r="CB142" i="46"/>
  <c r="CA142" i="46"/>
  <c r="BZ142" i="46"/>
  <c r="BY142" i="46"/>
  <c r="J142" i="46" s="1"/>
  <c r="BX142" i="46"/>
  <c r="I142" i="46" s="1"/>
  <c r="BW142" i="46"/>
  <c r="H142" i="46" s="1"/>
  <c r="BV142" i="46"/>
  <c r="G142" i="46" s="1"/>
  <c r="BU142" i="46"/>
  <c r="F142" i="46" s="1"/>
  <c r="BT142" i="46"/>
  <c r="E142" i="46" s="1"/>
  <c r="BS142" i="46"/>
  <c r="D142" i="46" s="1"/>
  <c r="B142" i="46"/>
  <c r="B142" i="44" s="1"/>
  <c r="A142" i="46"/>
  <c r="A140" i="27" s="1"/>
  <c r="EF141" i="46"/>
  <c r="BQ141" i="46" s="1"/>
  <c r="EE141" i="46"/>
  <c r="ED141" i="46"/>
  <c r="BO141" i="44" s="1"/>
  <c r="EC141" i="46"/>
  <c r="BN141" i="44" s="1"/>
  <c r="EB141" i="46"/>
  <c r="EA141" i="46"/>
  <c r="DZ141" i="46"/>
  <c r="DY141" i="46"/>
  <c r="DX141" i="46"/>
  <c r="DW141" i="46"/>
  <c r="DV141" i="46"/>
  <c r="BG141" i="46" s="1"/>
  <c r="DU141" i="46"/>
  <c r="BF141" i="46" s="1"/>
  <c r="DT141" i="46"/>
  <c r="DS141" i="46"/>
  <c r="BD141" i="46" s="1"/>
  <c r="DR141" i="46"/>
  <c r="DQ141" i="46"/>
  <c r="BB141" i="46" s="1"/>
  <c r="DP141" i="46"/>
  <c r="BA141" i="46" s="1"/>
  <c r="DO141" i="46"/>
  <c r="AZ141" i="46" s="1"/>
  <c r="DN141" i="46"/>
  <c r="DM141" i="46"/>
  <c r="AX141" i="46" s="1"/>
  <c r="DL141" i="46"/>
  <c r="AW141" i="46" s="1"/>
  <c r="DK141" i="46"/>
  <c r="DJ141" i="46"/>
  <c r="DI141" i="46"/>
  <c r="DH141" i="46"/>
  <c r="DG141" i="46"/>
  <c r="AR141" i="46" s="1"/>
  <c r="DF141" i="46"/>
  <c r="AQ141" i="46" s="1"/>
  <c r="DE141" i="46"/>
  <c r="DD141" i="46"/>
  <c r="DC141" i="46"/>
  <c r="AN141" i="46" s="1"/>
  <c r="DB141" i="46"/>
  <c r="DA141" i="46"/>
  <c r="CZ141" i="46"/>
  <c r="CY141" i="46"/>
  <c r="CX141" i="46"/>
  <c r="AI141" i="46" s="1"/>
  <c r="CW141" i="46"/>
  <c r="AH141" i="46" s="1"/>
  <c r="CV141" i="46"/>
  <c r="AG141" i="46" s="1"/>
  <c r="CU141" i="46"/>
  <c r="CT141" i="46"/>
  <c r="CS141" i="46"/>
  <c r="AD141" i="46" s="1"/>
  <c r="CR141" i="46"/>
  <c r="AC141" i="46" s="1"/>
  <c r="CQ141" i="46"/>
  <c r="CP141" i="46"/>
  <c r="AA141" i="46" s="1"/>
  <c r="CO141" i="46"/>
  <c r="Z141" i="46" s="1"/>
  <c r="CN141" i="46"/>
  <c r="Y141" i="46" s="1"/>
  <c r="CM141" i="46"/>
  <c r="CL141" i="46"/>
  <c r="CK141" i="46"/>
  <c r="CJ141" i="46"/>
  <c r="CI141" i="46"/>
  <c r="T141" i="46" s="1"/>
  <c r="CH141" i="46"/>
  <c r="S141" i="46" s="1"/>
  <c r="CG141" i="46"/>
  <c r="R141" i="46" s="1"/>
  <c r="CF141" i="46"/>
  <c r="CE141" i="46"/>
  <c r="CD141" i="46"/>
  <c r="CC141" i="46"/>
  <c r="CB141" i="46"/>
  <c r="M141" i="46" s="1"/>
  <c r="CA141" i="46"/>
  <c r="L141" i="46" s="1"/>
  <c r="BZ141" i="46"/>
  <c r="BY141" i="46"/>
  <c r="J141" i="46" s="1"/>
  <c r="BX141" i="46"/>
  <c r="BW141" i="46"/>
  <c r="BV141" i="46"/>
  <c r="BU141" i="46"/>
  <c r="BT141" i="46"/>
  <c r="BS141" i="46"/>
  <c r="D141" i="46" s="1"/>
  <c r="BO141" i="46"/>
  <c r="BN141" i="46"/>
  <c r="B141" i="46"/>
  <c r="B141" i="44" s="1"/>
  <c r="A141" i="46"/>
  <c r="EF140" i="46"/>
  <c r="EE140" i="46"/>
  <c r="BP140" i="46" s="1"/>
  <c r="ED140" i="46"/>
  <c r="BO140" i="44" s="1"/>
  <c r="EC140" i="46"/>
  <c r="EB140" i="46"/>
  <c r="BM140" i="46" s="1"/>
  <c r="EA140" i="46"/>
  <c r="BL140" i="46" s="1"/>
  <c r="DZ140" i="46"/>
  <c r="BK140" i="46" s="1"/>
  <c r="DY140" i="46"/>
  <c r="DX140" i="46"/>
  <c r="DW140" i="46"/>
  <c r="DV140" i="46"/>
  <c r="DU140" i="46"/>
  <c r="BF140" i="46" s="1"/>
  <c r="DT140" i="46"/>
  <c r="DS140" i="46"/>
  <c r="BD140" i="46" s="1"/>
  <c r="DR140" i="46"/>
  <c r="DQ140" i="46"/>
  <c r="DP140" i="46"/>
  <c r="DO140" i="46"/>
  <c r="DN140" i="46"/>
  <c r="DM140" i="46"/>
  <c r="DL140" i="46"/>
  <c r="AW140" i="46" s="1"/>
  <c r="DK140" i="46"/>
  <c r="AV140" i="46" s="1"/>
  <c r="DJ140" i="46"/>
  <c r="DI140" i="46"/>
  <c r="DH140" i="46"/>
  <c r="DG140" i="46"/>
  <c r="DF140" i="46"/>
  <c r="AQ140" i="46" s="1"/>
  <c r="DE140" i="46"/>
  <c r="DD140" i="46"/>
  <c r="AO140" i="46" s="1"/>
  <c r="DC140" i="46"/>
  <c r="AN140" i="46" s="1"/>
  <c r="DB140" i="46"/>
  <c r="DA140" i="46"/>
  <c r="CZ140" i="46"/>
  <c r="CY140" i="46"/>
  <c r="AJ140" i="46" s="1"/>
  <c r="CX140" i="46"/>
  <c r="CW140" i="46"/>
  <c r="AH140" i="46" s="1"/>
  <c r="CV140" i="46"/>
  <c r="AG140" i="46" s="1"/>
  <c r="CU140" i="46"/>
  <c r="AF140" i="46" s="1"/>
  <c r="CT140" i="46"/>
  <c r="CS140" i="46"/>
  <c r="CR140" i="46"/>
  <c r="CQ140" i="46"/>
  <c r="CP140" i="46"/>
  <c r="AA140" i="46" s="1"/>
  <c r="CO140" i="46"/>
  <c r="CN140" i="46"/>
  <c r="CM140" i="46"/>
  <c r="X140" i="46" s="1"/>
  <c r="CL140" i="46"/>
  <c r="W140" i="46" s="1"/>
  <c r="CK140" i="46"/>
  <c r="CJ140" i="46"/>
  <c r="CI140" i="46"/>
  <c r="T140" i="46" s="1"/>
  <c r="CH140" i="46"/>
  <c r="S140" i="46" s="1"/>
  <c r="CG140" i="46"/>
  <c r="CF140" i="46"/>
  <c r="Q140" i="46" s="1"/>
  <c r="CE140" i="46"/>
  <c r="CD140" i="46"/>
  <c r="O140" i="46" s="1"/>
  <c r="CC140" i="46"/>
  <c r="CB140" i="46"/>
  <c r="CA140" i="46"/>
  <c r="BZ140" i="46"/>
  <c r="BY140" i="46"/>
  <c r="BX140" i="46"/>
  <c r="BW140" i="46"/>
  <c r="BV140" i="46"/>
  <c r="BU140" i="46"/>
  <c r="BT140" i="46"/>
  <c r="BS140" i="46"/>
  <c r="BO140" i="46"/>
  <c r="B140" i="46"/>
  <c r="B140" i="44" s="1"/>
  <c r="A140" i="46"/>
  <c r="A138" i="27" s="1"/>
  <c r="EF139" i="46"/>
  <c r="EE139" i="46"/>
  <c r="ED139" i="46"/>
  <c r="BO139" i="44" s="1"/>
  <c r="EC139" i="46"/>
  <c r="BN139" i="44" s="1"/>
  <c r="EB139" i="46"/>
  <c r="BM139" i="44" s="1"/>
  <c r="EA139" i="46"/>
  <c r="DZ139" i="46"/>
  <c r="DY139" i="46"/>
  <c r="BJ139" i="46" s="1"/>
  <c r="DX139" i="46"/>
  <c r="BI139" i="46" s="1"/>
  <c r="DW139" i="46"/>
  <c r="BH139" i="46" s="1"/>
  <c r="DV139" i="46"/>
  <c r="DU139" i="46"/>
  <c r="DT139" i="46"/>
  <c r="DS139" i="46"/>
  <c r="BD139" i="46" s="1"/>
  <c r="DR139" i="46"/>
  <c r="BC139" i="46" s="1"/>
  <c r="DQ139" i="46"/>
  <c r="DP139" i="46"/>
  <c r="DO139" i="46"/>
  <c r="AZ139" i="46" s="1"/>
  <c r="DN139" i="46"/>
  <c r="DM139" i="46"/>
  <c r="DL139" i="46"/>
  <c r="DK139" i="46"/>
  <c r="AV139" i="46" s="1"/>
  <c r="DJ139" i="46"/>
  <c r="DI139" i="46"/>
  <c r="AT139" i="46" s="1"/>
  <c r="DH139" i="46"/>
  <c r="DG139" i="46"/>
  <c r="DF139" i="46"/>
  <c r="DE139" i="46"/>
  <c r="DD139" i="46"/>
  <c r="DC139" i="46"/>
  <c r="DB139" i="46"/>
  <c r="AM139" i="46" s="1"/>
  <c r="DA139" i="46"/>
  <c r="AL139" i="46" s="1"/>
  <c r="CZ139" i="46"/>
  <c r="AK139" i="46" s="1"/>
  <c r="CY139" i="46"/>
  <c r="CX139" i="46"/>
  <c r="AI139" i="46" s="1"/>
  <c r="CW139" i="46"/>
  <c r="CV139" i="46"/>
  <c r="CU139" i="46"/>
  <c r="AF139" i="46" s="1"/>
  <c r="CT139" i="46"/>
  <c r="CS139" i="46"/>
  <c r="AD139" i="46" s="1"/>
  <c r="CR139" i="46"/>
  <c r="CQ139" i="46"/>
  <c r="AB139" i="46" s="1"/>
  <c r="CP139" i="46"/>
  <c r="CO139" i="46"/>
  <c r="CN139" i="46"/>
  <c r="CM139" i="46"/>
  <c r="X139" i="46" s="1"/>
  <c r="CL139" i="46"/>
  <c r="W139" i="46" s="1"/>
  <c r="CK139" i="46"/>
  <c r="V139" i="46" s="1"/>
  <c r="CJ139" i="46"/>
  <c r="U139" i="46" s="1"/>
  <c r="CI139" i="46"/>
  <c r="CH139" i="46"/>
  <c r="S139" i="46" s="1"/>
  <c r="CG139" i="46"/>
  <c r="CF139" i="46"/>
  <c r="Q139" i="46" s="1"/>
  <c r="CE139" i="46"/>
  <c r="P139" i="44" s="1"/>
  <c r="CD139" i="46"/>
  <c r="CC139" i="46"/>
  <c r="N139" i="46" s="1"/>
  <c r="CB139" i="46"/>
  <c r="CA139" i="46"/>
  <c r="L139" i="46" s="1"/>
  <c r="BZ139" i="46"/>
  <c r="K139" i="46" s="1"/>
  <c r="BY139" i="46"/>
  <c r="BX139" i="46"/>
  <c r="I139" i="46" s="1"/>
  <c r="BW139" i="46"/>
  <c r="H139" i="46" s="1"/>
  <c r="BV139" i="46"/>
  <c r="BU139" i="46"/>
  <c r="F139" i="46" s="1"/>
  <c r="BT139" i="46"/>
  <c r="BS139" i="46"/>
  <c r="BO139" i="46"/>
  <c r="BN139" i="46"/>
  <c r="BM139" i="46"/>
  <c r="P139" i="46"/>
  <c r="B139" i="46"/>
  <c r="B139" i="44" s="1"/>
  <c r="A139" i="46"/>
  <c r="A137" i="27" s="1"/>
  <c r="EF138" i="46"/>
  <c r="EE138" i="46"/>
  <c r="ED138" i="46"/>
  <c r="EC138" i="46"/>
  <c r="EB138" i="46"/>
  <c r="EA138" i="46"/>
  <c r="DZ138" i="46"/>
  <c r="BK138" i="46" s="1"/>
  <c r="DY138" i="46"/>
  <c r="BJ138" i="46" s="1"/>
  <c r="DX138" i="46"/>
  <c r="BI138" i="46" s="1"/>
  <c r="DW138" i="46"/>
  <c r="DV138" i="46"/>
  <c r="DU138" i="46"/>
  <c r="DT138" i="46"/>
  <c r="BE138" i="46" s="1"/>
  <c r="DS138" i="46"/>
  <c r="BD138" i="46" s="1"/>
  <c r="DR138" i="46"/>
  <c r="BC138" i="46" s="1"/>
  <c r="DQ138" i="46"/>
  <c r="DP138" i="46"/>
  <c r="DO138" i="46"/>
  <c r="DN138" i="46"/>
  <c r="DM138" i="46"/>
  <c r="DL138" i="46"/>
  <c r="DK138" i="46"/>
  <c r="AV138" i="46" s="1"/>
  <c r="DJ138" i="46"/>
  <c r="DI138" i="46"/>
  <c r="AT138" i="46" s="1"/>
  <c r="DH138" i="46"/>
  <c r="AS138" i="46" s="1"/>
  <c r="DG138" i="46"/>
  <c r="DF138" i="46"/>
  <c r="AQ138" i="46" s="1"/>
  <c r="DE138" i="46"/>
  <c r="DD138" i="46"/>
  <c r="DC138" i="46"/>
  <c r="AN138" i="46" s="1"/>
  <c r="DB138" i="46"/>
  <c r="AM138" i="46" s="1"/>
  <c r="DA138" i="46"/>
  <c r="AL138" i="46" s="1"/>
  <c r="CZ138" i="46"/>
  <c r="CY138" i="46"/>
  <c r="AJ138" i="46" s="1"/>
  <c r="CX138" i="46"/>
  <c r="CW138" i="46"/>
  <c r="CV138" i="46"/>
  <c r="CU138" i="46"/>
  <c r="CT138" i="46"/>
  <c r="AE138" i="46" s="1"/>
  <c r="CS138" i="46"/>
  <c r="AD138" i="46" s="1"/>
  <c r="CR138" i="46"/>
  <c r="CQ138" i="46"/>
  <c r="CP138" i="46"/>
  <c r="AA138" i="46" s="1"/>
  <c r="CO138" i="46"/>
  <c r="CN138" i="46"/>
  <c r="CM138" i="46"/>
  <c r="X138" i="46" s="1"/>
  <c r="CL138" i="46"/>
  <c r="CK138" i="46"/>
  <c r="CJ138" i="46"/>
  <c r="CI138" i="46"/>
  <c r="CH138" i="46"/>
  <c r="S138" i="46" s="1"/>
  <c r="CG138" i="46"/>
  <c r="CF138" i="46"/>
  <c r="CE138" i="46"/>
  <c r="CD138" i="46"/>
  <c r="CC138" i="46"/>
  <c r="CB138" i="46"/>
  <c r="CA138" i="46"/>
  <c r="L138" i="46" s="1"/>
  <c r="BZ138" i="46"/>
  <c r="BY138" i="46"/>
  <c r="BX138" i="46"/>
  <c r="BW138" i="46"/>
  <c r="H138" i="46" s="1"/>
  <c r="BV138" i="46"/>
  <c r="BU138" i="46"/>
  <c r="F138" i="46" s="1"/>
  <c r="BT138" i="46"/>
  <c r="E138" i="46" s="1"/>
  <c r="BS138" i="46"/>
  <c r="D138" i="46" s="1"/>
  <c r="B138" i="46"/>
  <c r="B138" i="44" s="1"/>
  <c r="A138" i="46"/>
  <c r="A136" i="27" s="1"/>
  <c r="EF137" i="46"/>
  <c r="EE137" i="46"/>
  <c r="BP137" i="46" s="1"/>
  <c r="ED137" i="46"/>
  <c r="BO137" i="46" s="1"/>
  <c r="EC137" i="46"/>
  <c r="EB137" i="46"/>
  <c r="EA137" i="46"/>
  <c r="DZ137" i="46"/>
  <c r="DY137" i="46"/>
  <c r="DX137" i="46"/>
  <c r="DW137" i="46"/>
  <c r="BH137" i="46" s="1"/>
  <c r="DV137" i="46"/>
  <c r="BG137" i="46" s="1"/>
  <c r="DU137" i="46"/>
  <c r="BF137" i="46" s="1"/>
  <c r="DT137" i="46"/>
  <c r="BE137" i="46" s="1"/>
  <c r="DS137" i="46"/>
  <c r="BD137" i="46" s="1"/>
  <c r="DR137" i="46"/>
  <c r="BC137" i="46" s="1"/>
  <c r="DQ137" i="46"/>
  <c r="DP137" i="46"/>
  <c r="BA137" i="46" s="1"/>
  <c r="DO137" i="46"/>
  <c r="AZ137" i="46" s="1"/>
  <c r="DN137" i="46"/>
  <c r="DM137" i="46"/>
  <c r="AX137" i="46" s="1"/>
  <c r="DL137" i="46"/>
  <c r="AW137" i="46" s="1"/>
  <c r="DK137" i="46"/>
  <c r="DJ137" i="46"/>
  <c r="AU137" i="46" s="1"/>
  <c r="DI137" i="46"/>
  <c r="DH137" i="46"/>
  <c r="DG137" i="46"/>
  <c r="DF137" i="46"/>
  <c r="DE137" i="46"/>
  <c r="AP137" i="46" s="1"/>
  <c r="DD137" i="46"/>
  <c r="DC137" i="46"/>
  <c r="DB137" i="46"/>
  <c r="AM137" i="46" s="1"/>
  <c r="DA137" i="46"/>
  <c r="CZ137" i="46"/>
  <c r="CY137" i="46"/>
  <c r="CX137" i="46"/>
  <c r="CW137" i="46"/>
  <c r="CV137" i="46"/>
  <c r="AG137" i="46" s="1"/>
  <c r="CU137" i="46"/>
  <c r="AF137" i="46" s="1"/>
  <c r="CT137" i="46"/>
  <c r="AE137" i="46" s="1"/>
  <c r="CS137" i="46"/>
  <c r="CR137" i="46"/>
  <c r="AC137" i="46" s="1"/>
  <c r="CQ137" i="46"/>
  <c r="AB137" i="46" s="1"/>
  <c r="CP137" i="46"/>
  <c r="AA137" i="46" s="1"/>
  <c r="CO137" i="46"/>
  <c r="Z137" i="46" s="1"/>
  <c r="CN137" i="46"/>
  <c r="CM137" i="46"/>
  <c r="X137" i="46" s="1"/>
  <c r="CL137" i="46"/>
  <c r="CK137" i="46"/>
  <c r="CJ137" i="46"/>
  <c r="CI137" i="46"/>
  <c r="T137" i="46" s="1"/>
  <c r="CH137" i="46"/>
  <c r="CG137" i="46"/>
  <c r="R137" i="46" s="1"/>
  <c r="CF137" i="46"/>
  <c r="CE137" i="46"/>
  <c r="CD137" i="46"/>
  <c r="CC137" i="46"/>
  <c r="CB137" i="46"/>
  <c r="CA137" i="46"/>
  <c r="L137" i="46" s="1"/>
  <c r="BZ137" i="46"/>
  <c r="K137" i="46" s="1"/>
  <c r="BY137" i="46"/>
  <c r="BX137" i="46"/>
  <c r="I137" i="46" s="1"/>
  <c r="BW137" i="46"/>
  <c r="BV137" i="46"/>
  <c r="G137" i="46" s="1"/>
  <c r="BU137" i="46"/>
  <c r="BT137" i="46"/>
  <c r="E137" i="46" s="1"/>
  <c r="BS137" i="46"/>
  <c r="D137" i="46" s="1"/>
  <c r="B137" i="46"/>
  <c r="B137" i="44" s="1"/>
  <c r="A137" i="46"/>
  <c r="A135" i="27" s="1"/>
  <c r="EF136" i="46"/>
  <c r="BQ136" i="46" s="1"/>
  <c r="EE136" i="46"/>
  <c r="BP136" i="46" s="1"/>
  <c r="ED136" i="46"/>
  <c r="BO136" i="46" s="1"/>
  <c r="EC136" i="46"/>
  <c r="BN136" i="46" s="1"/>
  <c r="EB136" i="46"/>
  <c r="EA136" i="46"/>
  <c r="BL136" i="46" s="1"/>
  <c r="DZ136" i="46"/>
  <c r="DY136" i="46"/>
  <c r="BJ136" i="46" s="1"/>
  <c r="DX136" i="46"/>
  <c r="DW136" i="46"/>
  <c r="BH136" i="46" s="1"/>
  <c r="DV136" i="46"/>
  <c r="BG136" i="46" s="1"/>
  <c r="DU136" i="46"/>
  <c r="BF136" i="46" s="1"/>
  <c r="DT136" i="46"/>
  <c r="BE136" i="46" s="1"/>
  <c r="DS136" i="46"/>
  <c r="DR136" i="46"/>
  <c r="DQ136" i="46"/>
  <c r="DP136" i="46"/>
  <c r="BA136" i="46" s="1"/>
  <c r="DO136" i="46"/>
  <c r="DN136" i="46"/>
  <c r="AY136" i="44" s="1"/>
  <c r="DM136" i="46"/>
  <c r="AX136" i="44" s="1"/>
  <c r="DL136" i="46"/>
  <c r="DK136" i="46"/>
  <c r="AV136" i="46" s="1"/>
  <c r="DJ136" i="46"/>
  <c r="AU136" i="46" s="1"/>
  <c r="DI136" i="46"/>
  <c r="AT136" i="46" s="1"/>
  <c r="DH136" i="46"/>
  <c r="DG136" i="46"/>
  <c r="AR136" i="46" s="1"/>
  <c r="DF136" i="46"/>
  <c r="DE136" i="46"/>
  <c r="AP136" i="46" s="1"/>
  <c r="DD136" i="46"/>
  <c r="DC136" i="46"/>
  <c r="AN136" i="46" s="1"/>
  <c r="DB136" i="46"/>
  <c r="AM136" i="46" s="1"/>
  <c r="DA136" i="46"/>
  <c r="AL136" i="46" s="1"/>
  <c r="CZ136" i="46"/>
  <c r="AK136" i="46" s="1"/>
  <c r="CY136" i="46"/>
  <c r="AJ136" i="46" s="1"/>
  <c r="CX136" i="46"/>
  <c r="CW136" i="46"/>
  <c r="AH136" i="46" s="1"/>
  <c r="CV136" i="46"/>
  <c r="CU136" i="46"/>
  <c r="AF136" i="46" s="1"/>
  <c r="CT136" i="46"/>
  <c r="AE136" i="46" s="1"/>
  <c r="CS136" i="46"/>
  <c r="AD136" i="46" s="1"/>
  <c r="CR136" i="46"/>
  <c r="AC136" i="46" s="1"/>
  <c r="CQ136" i="46"/>
  <c r="CP136" i="46"/>
  <c r="AA136" i="46" s="1"/>
  <c r="CO136" i="46"/>
  <c r="Z136" i="46" s="1"/>
  <c r="CN136" i="46"/>
  <c r="CM136" i="46"/>
  <c r="CL136" i="46"/>
  <c r="CK136" i="46"/>
  <c r="V136" i="46" s="1"/>
  <c r="CJ136" i="46"/>
  <c r="U136" i="46" s="1"/>
  <c r="CI136" i="46"/>
  <c r="T136" i="46" s="1"/>
  <c r="CH136" i="46"/>
  <c r="S136" i="46" s="1"/>
  <c r="CG136" i="46"/>
  <c r="R136" i="46" s="1"/>
  <c r="CF136" i="46"/>
  <c r="CE136" i="46"/>
  <c r="P136" i="46" s="1"/>
  <c r="CD136" i="46"/>
  <c r="CC136" i="46"/>
  <c r="N136" i="46" s="1"/>
  <c r="CB136" i="46"/>
  <c r="CA136" i="46"/>
  <c r="BZ136" i="46"/>
  <c r="K136" i="46" s="1"/>
  <c r="BY136" i="46"/>
  <c r="J136" i="46" s="1"/>
  <c r="BX136" i="46"/>
  <c r="I136" i="46" s="1"/>
  <c r="BW136" i="46"/>
  <c r="H136" i="46" s="1"/>
  <c r="BV136" i="46"/>
  <c r="G136" i="46" s="1"/>
  <c r="BU136" i="46"/>
  <c r="BT136" i="46"/>
  <c r="BS136" i="46"/>
  <c r="AY136" i="46"/>
  <c r="AX136" i="46"/>
  <c r="B136" i="46"/>
  <c r="B136" i="44" s="1"/>
  <c r="A136" i="46"/>
  <c r="A134" i="27" s="1"/>
  <c r="EF135" i="46"/>
  <c r="BQ135" i="46" s="1"/>
  <c r="EE135" i="46"/>
  <c r="BP135" i="46" s="1"/>
  <c r="ED135" i="46"/>
  <c r="BO135" i="44" s="1"/>
  <c r="EC135" i="46"/>
  <c r="EB135" i="46"/>
  <c r="EA135" i="46"/>
  <c r="DZ135" i="46"/>
  <c r="DY135" i="46"/>
  <c r="BJ135" i="46" s="1"/>
  <c r="DX135" i="46"/>
  <c r="DW135" i="46"/>
  <c r="DV135" i="46"/>
  <c r="BG135" i="46" s="1"/>
  <c r="DU135" i="46"/>
  <c r="BF135" i="46" s="1"/>
  <c r="DT135" i="46"/>
  <c r="DS135" i="46"/>
  <c r="DR135" i="46"/>
  <c r="BC135" i="46" s="1"/>
  <c r="DQ135" i="46"/>
  <c r="BB135" i="46" s="1"/>
  <c r="DP135" i="46"/>
  <c r="BA135" i="46" s="1"/>
  <c r="DO135" i="46"/>
  <c r="DN135" i="46"/>
  <c r="DM135" i="46"/>
  <c r="DL135" i="46"/>
  <c r="DK135" i="46"/>
  <c r="DJ135" i="46"/>
  <c r="DI135" i="46"/>
  <c r="AT135" i="46" s="1"/>
  <c r="DH135" i="46"/>
  <c r="DG135" i="46"/>
  <c r="AR135" i="46" s="1"/>
  <c r="DF135" i="46"/>
  <c r="AQ135" i="46" s="1"/>
  <c r="DE135" i="46"/>
  <c r="DD135" i="46"/>
  <c r="AO135" i="46" s="1"/>
  <c r="DC135" i="46"/>
  <c r="DB135" i="46"/>
  <c r="DA135" i="46"/>
  <c r="CZ135" i="46"/>
  <c r="CY135" i="46"/>
  <c r="CX135" i="46"/>
  <c r="CW135" i="46"/>
  <c r="AH135" i="46" s="1"/>
  <c r="CV135" i="46"/>
  <c r="CU135" i="46"/>
  <c r="CT135" i="46"/>
  <c r="CS135" i="46"/>
  <c r="CR135" i="46"/>
  <c r="AC135" i="46" s="1"/>
  <c r="CQ135" i="46"/>
  <c r="CP135" i="46"/>
  <c r="AA135" i="46" s="1"/>
  <c r="CO135" i="46"/>
  <c r="CN135" i="46"/>
  <c r="Y135" i="46" s="1"/>
  <c r="CM135" i="46"/>
  <c r="CL135" i="46"/>
  <c r="CK135" i="46"/>
  <c r="V135" i="46" s="1"/>
  <c r="CJ135" i="46"/>
  <c r="U135" i="46" s="1"/>
  <c r="CI135" i="46"/>
  <c r="T135" i="46" s="1"/>
  <c r="CH135" i="46"/>
  <c r="S135" i="46" s="1"/>
  <c r="CG135" i="46"/>
  <c r="R135" i="46" s="1"/>
  <c r="CF135" i="46"/>
  <c r="CE135" i="46"/>
  <c r="CD135" i="46"/>
  <c r="CC135" i="46"/>
  <c r="CB135" i="46"/>
  <c r="M135" i="46" s="1"/>
  <c r="CA135" i="46"/>
  <c r="L135" i="46" s="1"/>
  <c r="BZ135" i="46"/>
  <c r="BY135" i="46"/>
  <c r="J135" i="46" s="1"/>
  <c r="BX135" i="46"/>
  <c r="BW135" i="46"/>
  <c r="BV135" i="46"/>
  <c r="G135" i="46" s="1"/>
  <c r="BU135" i="46"/>
  <c r="BT135" i="46"/>
  <c r="BS135" i="46"/>
  <c r="D135" i="46" s="1"/>
  <c r="BO135" i="46"/>
  <c r="BN135" i="46"/>
  <c r="B135" i="46"/>
  <c r="A135" i="46"/>
  <c r="A133" i="27" s="1"/>
  <c r="EF134" i="46"/>
  <c r="BQ134" i="46" s="1"/>
  <c r="EE134" i="46"/>
  <c r="BP134" i="46" s="1"/>
  <c r="ED134" i="46"/>
  <c r="EC134" i="46"/>
  <c r="EB134" i="46"/>
  <c r="EA134" i="46"/>
  <c r="BL134" i="46" s="1"/>
  <c r="DZ134" i="46"/>
  <c r="DY134" i="46"/>
  <c r="BJ134" i="46" s="1"/>
  <c r="DX134" i="46"/>
  <c r="DW134" i="46"/>
  <c r="BH134" i="46" s="1"/>
  <c r="DV134" i="46"/>
  <c r="BG134" i="46" s="1"/>
  <c r="DU134" i="46"/>
  <c r="BF134" i="46" s="1"/>
  <c r="DT134" i="46"/>
  <c r="BE134" i="46" s="1"/>
  <c r="DS134" i="46"/>
  <c r="BD134" i="46" s="1"/>
  <c r="DR134" i="46"/>
  <c r="BC134" i="46" s="1"/>
  <c r="DQ134" i="46"/>
  <c r="BB134" i="46" s="1"/>
  <c r="DP134" i="46"/>
  <c r="DO134" i="46"/>
  <c r="DN134" i="46"/>
  <c r="DM134" i="46"/>
  <c r="DL134" i="46"/>
  <c r="DK134" i="46"/>
  <c r="DJ134" i="46"/>
  <c r="AU134" i="46" s="1"/>
  <c r="DI134" i="46"/>
  <c r="AT134" i="46" s="1"/>
  <c r="DH134" i="46"/>
  <c r="DG134" i="46"/>
  <c r="AR134" i="46" s="1"/>
  <c r="DF134" i="46"/>
  <c r="DE134" i="46"/>
  <c r="AP134" i="46" s="1"/>
  <c r="DD134" i="46"/>
  <c r="AO134" i="46" s="1"/>
  <c r="DC134" i="46"/>
  <c r="AN134" i="46" s="1"/>
  <c r="DB134" i="46"/>
  <c r="DA134" i="46"/>
  <c r="AL134" i="46" s="1"/>
  <c r="CZ134" i="46"/>
  <c r="CY134" i="46"/>
  <c r="AJ134" i="46" s="1"/>
  <c r="CX134" i="46"/>
  <c r="CW134" i="46"/>
  <c r="CV134" i="46"/>
  <c r="CU134" i="46"/>
  <c r="CT134" i="46"/>
  <c r="AE134" i="46" s="1"/>
  <c r="CS134" i="46"/>
  <c r="AD134" i="46" s="1"/>
  <c r="CR134" i="46"/>
  <c r="CQ134" i="46"/>
  <c r="AB134" i="46" s="1"/>
  <c r="CP134" i="46"/>
  <c r="AA134" i="46" s="1"/>
  <c r="CO134" i="46"/>
  <c r="Z134" i="46" s="1"/>
  <c r="CN134" i="46"/>
  <c r="CM134" i="46"/>
  <c r="CL134" i="46"/>
  <c r="W134" i="46" s="1"/>
  <c r="CK134" i="46"/>
  <c r="V134" i="46" s="1"/>
  <c r="CJ134" i="46"/>
  <c r="CI134" i="46"/>
  <c r="CH134" i="46"/>
  <c r="S134" i="46" s="1"/>
  <c r="CG134" i="46"/>
  <c r="R134" i="46" s="1"/>
  <c r="CF134" i="46"/>
  <c r="CE134" i="46"/>
  <c r="P134" i="46" s="1"/>
  <c r="CD134" i="46"/>
  <c r="CC134" i="46"/>
  <c r="N134" i="46" s="1"/>
  <c r="CB134" i="46"/>
  <c r="CA134" i="46"/>
  <c r="BZ134" i="46"/>
  <c r="K134" i="46" s="1"/>
  <c r="BY134" i="46"/>
  <c r="J134" i="46" s="1"/>
  <c r="BX134" i="46"/>
  <c r="BW134" i="46"/>
  <c r="H134" i="46" s="1"/>
  <c r="BV134" i="46"/>
  <c r="BU134" i="46"/>
  <c r="F134" i="46" s="1"/>
  <c r="BT134" i="46"/>
  <c r="BS134" i="46"/>
  <c r="D134" i="46" s="1"/>
  <c r="B134" i="46"/>
  <c r="B134" i="44" s="1"/>
  <c r="A134" i="46"/>
  <c r="A132" i="27" s="1"/>
  <c r="EF133" i="46"/>
  <c r="EE133" i="46"/>
  <c r="ED133" i="46"/>
  <c r="BO133" i="44" s="1"/>
  <c r="EC133" i="46"/>
  <c r="BN133" i="44" s="1"/>
  <c r="EB133" i="46"/>
  <c r="BM133" i="44" s="1"/>
  <c r="EA133" i="46"/>
  <c r="BL133" i="44" s="1"/>
  <c r="DZ133" i="46"/>
  <c r="BK133" i="44" s="1"/>
  <c r="DY133" i="46"/>
  <c r="DX133" i="46"/>
  <c r="DW133" i="46"/>
  <c r="DV133" i="46"/>
  <c r="DU133" i="46"/>
  <c r="DT133" i="46"/>
  <c r="DS133" i="46"/>
  <c r="BD133" i="46" s="1"/>
  <c r="DR133" i="46"/>
  <c r="DQ133" i="46"/>
  <c r="BB133" i="46" s="1"/>
  <c r="DP133" i="46"/>
  <c r="DO133" i="46"/>
  <c r="AZ133" i="46" s="1"/>
  <c r="DN133" i="46"/>
  <c r="AY133" i="46" s="1"/>
  <c r="DM133" i="46"/>
  <c r="DL133" i="46"/>
  <c r="AW133" i="46" s="1"/>
  <c r="DK133" i="46"/>
  <c r="AV133" i="46" s="1"/>
  <c r="DJ133" i="46"/>
  <c r="DI133" i="46"/>
  <c r="DH133" i="46"/>
  <c r="AS133" i="46" s="1"/>
  <c r="DG133" i="46"/>
  <c r="DF133" i="46"/>
  <c r="DE133" i="46"/>
  <c r="DD133" i="46"/>
  <c r="DC133" i="46"/>
  <c r="DB133" i="46"/>
  <c r="DA133" i="46"/>
  <c r="CZ133" i="46"/>
  <c r="CY133" i="46"/>
  <c r="CX133" i="46"/>
  <c r="CW133" i="46"/>
  <c r="CV133" i="46"/>
  <c r="CU133" i="46"/>
  <c r="AF133" i="46" s="1"/>
  <c r="CT133" i="46"/>
  <c r="AE133" i="46" s="1"/>
  <c r="CS133" i="46"/>
  <c r="AD133" i="46" s="1"/>
  <c r="CR133" i="46"/>
  <c r="CQ133" i="46"/>
  <c r="AB133" i="46" s="1"/>
  <c r="CP133" i="46"/>
  <c r="CO133" i="46"/>
  <c r="CN133" i="46"/>
  <c r="CM133" i="46"/>
  <c r="X133" i="46" s="1"/>
  <c r="CL133" i="46"/>
  <c r="CK133" i="46"/>
  <c r="CJ133" i="46"/>
  <c r="CI133" i="46"/>
  <c r="CH133" i="46"/>
  <c r="CG133" i="46"/>
  <c r="CF133" i="46"/>
  <c r="Q133" i="46" s="1"/>
  <c r="CE133" i="46"/>
  <c r="CD133" i="46"/>
  <c r="CC133" i="46"/>
  <c r="N133" i="46" s="1"/>
  <c r="CB133" i="46"/>
  <c r="M133" i="46" s="1"/>
  <c r="CA133" i="46"/>
  <c r="BZ133" i="46"/>
  <c r="BY133" i="46"/>
  <c r="BX133" i="46"/>
  <c r="BW133" i="46"/>
  <c r="H133" i="46" s="1"/>
  <c r="BV133" i="46"/>
  <c r="G133" i="46" s="1"/>
  <c r="BU133" i="46"/>
  <c r="BT133" i="46"/>
  <c r="BS133" i="46"/>
  <c r="D133" i="46" s="1"/>
  <c r="BO133" i="46"/>
  <c r="BN133" i="46"/>
  <c r="BM133" i="46"/>
  <c r="BL133" i="46"/>
  <c r="BK133" i="46"/>
  <c r="BJ133" i="46"/>
  <c r="B133" i="46"/>
  <c r="B133" i="44" s="1"/>
  <c r="A133" i="46"/>
  <c r="EF132" i="46"/>
  <c r="EE132" i="46"/>
  <c r="ED132" i="46"/>
  <c r="EC132" i="46"/>
  <c r="EB132" i="46"/>
  <c r="EA132" i="46"/>
  <c r="BL132" i="46" s="1"/>
  <c r="DZ132" i="46"/>
  <c r="DY132" i="46"/>
  <c r="BJ132" i="46" s="1"/>
  <c r="DX132" i="46"/>
  <c r="DW132" i="46"/>
  <c r="DV132" i="46"/>
  <c r="DU132" i="46"/>
  <c r="DT132" i="46"/>
  <c r="BE132" i="46" s="1"/>
  <c r="DS132" i="46"/>
  <c r="BD132" i="46" s="1"/>
  <c r="DR132" i="46"/>
  <c r="DQ132" i="46"/>
  <c r="DP132" i="46"/>
  <c r="BA132" i="46" s="1"/>
  <c r="DO132" i="46"/>
  <c r="DN132" i="46"/>
  <c r="DM132" i="46"/>
  <c r="AX132" i="46" s="1"/>
  <c r="DL132" i="46"/>
  <c r="AW132" i="46" s="1"/>
  <c r="DK132" i="46"/>
  <c r="AV132" i="46" s="1"/>
  <c r="DJ132" i="46"/>
  <c r="DI132" i="46"/>
  <c r="DH132" i="46"/>
  <c r="AS132" i="46" s="1"/>
  <c r="DG132" i="46"/>
  <c r="DF132" i="46"/>
  <c r="DE132" i="46"/>
  <c r="DD132" i="46"/>
  <c r="DC132" i="46"/>
  <c r="AN132" i="46" s="1"/>
  <c r="DB132" i="46"/>
  <c r="DA132" i="46"/>
  <c r="AL132" i="46" s="1"/>
  <c r="CZ132" i="46"/>
  <c r="CY132" i="46"/>
  <c r="CX132" i="46"/>
  <c r="CW132" i="46"/>
  <c r="CV132" i="46"/>
  <c r="AG132" i="46" s="1"/>
  <c r="CU132" i="46"/>
  <c r="AF132" i="46" s="1"/>
  <c r="CT132" i="46"/>
  <c r="AE132" i="46" s="1"/>
  <c r="CS132" i="46"/>
  <c r="CR132" i="46"/>
  <c r="AC132" i="46" s="1"/>
  <c r="CQ132" i="46"/>
  <c r="CP132" i="46"/>
  <c r="AA132" i="46" s="1"/>
  <c r="CO132" i="46"/>
  <c r="CN132" i="46"/>
  <c r="CM132" i="46"/>
  <c r="X132" i="46" s="1"/>
  <c r="CL132" i="46"/>
  <c r="CK132" i="46"/>
  <c r="V132" i="46" s="1"/>
  <c r="CJ132" i="46"/>
  <c r="CI132" i="46"/>
  <c r="CH132" i="46"/>
  <c r="S132" i="46" s="1"/>
  <c r="CG132" i="46"/>
  <c r="R132" i="46" s="1"/>
  <c r="CF132" i="46"/>
  <c r="Q132" i="46" s="1"/>
  <c r="CE132" i="46"/>
  <c r="CD132" i="46"/>
  <c r="CC132" i="46"/>
  <c r="N132" i="46" s="1"/>
  <c r="CB132" i="46"/>
  <c r="M132" i="46" s="1"/>
  <c r="CA132" i="46"/>
  <c r="BZ132" i="46"/>
  <c r="BY132" i="46"/>
  <c r="BX132" i="46"/>
  <c r="I132" i="46" s="1"/>
  <c r="BW132" i="46"/>
  <c r="H132" i="46" s="1"/>
  <c r="BV132" i="46"/>
  <c r="BU132" i="46"/>
  <c r="BT132" i="46"/>
  <c r="BS132" i="46"/>
  <c r="B132" i="46"/>
  <c r="B132" i="44" s="1"/>
  <c r="A132" i="46"/>
  <c r="A130" i="27" s="1"/>
  <c r="EF131" i="46"/>
  <c r="EE131" i="46"/>
  <c r="BP131" i="46" s="1"/>
  <c r="ED131" i="46"/>
  <c r="BO131" i="46" s="1"/>
  <c r="EC131" i="46"/>
  <c r="EB131" i="46"/>
  <c r="BM131" i="46" s="1"/>
  <c r="EA131" i="46"/>
  <c r="BL131" i="46" s="1"/>
  <c r="DZ131" i="46"/>
  <c r="DY131" i="46"/>
  <c r="BJ131" i="46" s="1"/>
  <c r="DX131" i="46"/>
  <c r="DW131" i="46"/>
  <c r="BH131" i="46" s="1"/>
  <c r="DV131" i="46"/>
  <c r="DU131" i="46"/>
  <c r="BF131" i="46" s="1"/>
  <c r="DT131" i="46"/>
  <c r="BE131" i="46" s="1"/>
  <c r="DS131" i="46"/>
  <c r="BD131" i="46" s="1"/>
  <c r="DR131" i="46"/>
  <c r="BC131" i="46" s="1"/>
  <c r="DQ131" i="46"/>
  <c r="BB131" i="46" s="1"/>
  <c r="DP131" i="46"/>
  <c r="DO131" i="46"/>
  <c r="AZ131" i="46" s="1"/>
  <c r="DN131" i="46"/>
  <c r="AY131" i="46" s="1"/>
  <c r="DM131" i="46"/>
  <c r="DL131" i="46"/>
  <c r="AW131" i="46" s="1"/>
  <c r="DK131" i="46"/>
  <c r="AV131" i="46" s="1"/>
  <c r="DJ131" i="46"/>
  <c r="DI131" i="46"/>
  <c r="DH131" i="46"/>
  <c r="DG131" i="46"/>
  <c r="AR131" i="46" s="1"/>
  <c r="DF131" i="46"/>
  <c r="DE131" i="46"/>
  <c r="DD131" i="46"/>
  <c r="AO131" i="46" s="1"/>
  <c r="DC131" i="46"/>
  <c r="AN131" i="46" s="1"/>
  <c r="DB131" i="46"/>
  <c r="AM131" i="46" s="1"/>
  <c r="DA131" i="46"/>
  <c r="AL131" i="46" s="1"/>
  <c r="CZ131" i="46"/>
  <c r="CY131" i="46"/>
  <c r="AJ131" i="46" s="1"/>
  <c r="CX131" i="46"/>
  <c r="CW131" i="46"/>
  <c r="CV131" i="46"/>
  <c r="CU131" i="46"/>
  <c r="AF131" i="46" s="1"/>
  <c r="CT131" i="46"/>
  <c r="AE131" i="46" s="1"/>
  <c r="CS131" i="46"/>
  <c r="CR131" i="46"/>
  <c r="AC131" i="46" s="1"/>
  <c r="CQ131" i="46"/>
  <c r="AB131" i="46" s="1"/>
  <c r="CP131" i="46"/>
  <c r="CO131" i="46"/>
  <c r="Z131" i="46" s="1"/>
  <c r="CN131" i="46"/>
  <c r="CM131" i="46"/>
  <c r="X131" i="46" s="1"/>
  <c r="CL131" i="46"/>
  <c r="CK131" i="46"/>
  <c r="CJ131" i="46"/>
  <c r="U131" i="46" s="1"/>
  <c r="CI131" i="46"/>
  <c r="T131" i="46" s="1"/>
  <c r="CH131" i="46"/>
  <c r="S131" i="46" s="1"/>
  <c r="CG131" i="46"/>
  <c r="CF131" i="46"/>
  <c r="CE131" i="46"/>
  <c r="P131" i="46" s="1"/>
  <c r="CD131" i="46"/>
  <c r="CC131" i="46"/>
  <c r="N131" i="46" s="1"/>
  <c r="CB131" i="46"/>
  <c r="CA131" i="46"/>
  <c r="BZ131" i="46"/>
  <c r="K131" i="46" s="1"/>
  <c r="BY131" i="46"/>
  <c r="BX131" i="46"/>
  <c r="BW131" i="46"/>
  <c r="H131" i="46" s="1"/>
  <c r="BV131" i="46"/>
  <c r="BU131" i="46"/>
  <c r="BT131" i="46"/>
  <c r="BS131" i="46"/>
  <c r="B131" i="46"/>
  <c r="B131" i="44" s="1"/>
  <c r="A131" i="46"/>
  <c r="A131" i="44" s="1"/>
  <c r="EF130" i="46"/>
  <c r="EE130" i="46"/>
  <c r="ED130" i="46"/>
  <c r="BO130" i="44" s="1"/>
  <c r="EC130" i="46"/>
  <c r="BN130" i="44" s="1"/>
  <c r="EB130" i="46"/>
  <c r="BM130" i="46" s="1"/>
  <c r="EA130" i="46"/>
  <c r="BL130" i="46" s="1"/>
  <c r="DZ130" i="46"/>
  <c r="DY130" i="46"/>
  <c r="BJ130" i="46" s="1"/>
  <c r="DX130" i="46"/>
  <c r="DW130" i="46"/>
  <c r="DV130" i="46"/>
  <c r="DU130" i="46"/>
  <c r="DT130" i="46"/>
  <c r="DS130" i="46"/>
  <c r="DR130" i="46"/>
  <c r="DQ130" i="46"/>
  <c r="BB130" i="46" s="1"/>
  <c r="DP130" i="46"/>
  <c r="DO130" i="46"/>
  <c r="DN130" i="46"/>
  <c r="DM130" i="46"/>
  <c r="DL130" i="46"/>
  <c r="AW130" i="46" s="1"/>
  <c r="DK130" i="46"/>
  <c r="AV130" i="46" s="1"/>
  <c r="DJ130" i="46"/>
  <c r="DI130" i="46"/>
  <c r="AT130" i="46" s="1"/>
  <c r="DH130" i="46"/>
  <c r="AS130" i="46" s="1"/>
  <c r="DG130" i="46"/>
  <c r="DF130" i="46"/>
  <c r="AQ130" i="46" s="1"/>
  <c r="DE130" i="46"/>
  <c r="AP130" i="46" s="1"/>
  <c r="DD130" i="46"/>
  <c r="AO130" i="46" s="1"/>
  <c r="DC130" i="46"/>
  <c r="AN130" i="46" s="1"/>
  <c r="DB130" i="46"/>
  <c r="DA130" i="46"/>
  <c r="CZ130" i="46"/>
  <c r="CY130" i="46"/>
  <c r="CX130" i="46"/>
  <c r="CW130" i="46"/>
  <c r="AH130" i="46" s="1"/>
  <c r="CV130" i="46"/>
  <c r="CU130" i="46"/>
  <c r="CT130" i="46"/>
  <c r="AE130" i="46" s="1"/>
  <c r="CS130" i="46"/>
  <c r="AD130" i="46" s="1"/>
  <c r="CR130" i="46"/>
  <c r="AC130" i="46" s="1"/>
  <c r="CQ130" i="46"/>
  <c r="CP130" i="46"/>
  <c r="CO130" i="46"/>
  <c r="Z130" i="46" s="1"/>
  <c r="CN130" i="46"/>
  <c r="CM130" i="46"/>
  <c r="X130" i="46" s="1"/>
  <c r="CL130" i="46"/>
  <c r="W130" i="46" s="1"/>
  <c r="CK130" i="46"/>
  <c r="V130" i="46" s="1"/>
  <c r="CJ130" i="46"/>
  <c r="CI130" i="46"/>
  <c r="CH130" i="46"/>
  <c r="CG130" i="46"/>
  <c r="R130" i="46" s="1"/>
  <c r="CF130" i="46"/>
  <c r="CE130" i="46"/>
  <c r="P130" i="46" s="1"/>
  <c r="CD130" i="46"/>
  <c r="O130" i="46" s="1"/>
  <c r="CC130" i="46"/>
  <c r="CB130" i="46"/>
  <c r="M130" i="46" s="1"/>
  <c r="CA130" i="46"/>
  <c r="BZ130" i="46"/>
  <c r="BY130" i="46"/>
  <c r="J130" i="46" s="1"/>
  <c r="BX130" i="46"/>
  <c r="I130" i="46" s="1"/>
  <c r="BW130" i="46"/>
  <c r="H130" i="46" s="1"/>
  <c r="BV130" i="46"/>
  <c r="BU130" i="46"/>
  <c r="F130" i="46" s="1"/>
  <c r="BT130" i="46"/>
  <c r="BS130" i="46"/>
  <c r="BO130" i="46"/>
  <c r="BN130" i="46"/>
  <c r="B130" i="46"/>
  <c r="B130" i="44" s="1"/>
  <c r="A130" i="46"/>
  <c r="A128" i="27" s="1"/>
  <c r="EF129" i="46"/>
  <c r="EE129" i="46"/>
  <c r="BP129" i="46" s="1"/>
  <c r="ED129" i="46"/>
  <c r="BO129" i="44" s="1"/>
  <c r="EC129" i="46"/>
  <c r="BN129" i="44" s="1"/>
  <c r="EB129" i="46"/>
  <c r="BM129" i="44" s="1"/>
  <c r="EA129" i="46"/>
  <c r="BL129" i="44" s="1"/>
  <c r="DZ129" i="46"/>
  <c r="BK129" i="44" s="1"/>
  <c r="DY129" i="46"/>
  <c r="BJ129" i="44" s="1"/>
  <c r="DX129" i="46"/>
  <c r="BI129" i="46" s="1"/>
  <c r="DW129" i="46"/>
  <c r="BH129" i="46" s="1"/>
  <c r="DV129" i="46"/>
  <c r="BG129" i="46" s="1"/>
  <c r="DU129" i="46"/>
  <c r="BF129" i="46" s="1"/>
  <c r="DT129" i="46"/>
  <c r="DS129" i="46"/>
  <c r="BD129" i="46" s="1"/>
  <c r="DR129" i="46"/>
  <c r="BC129" i="46" s="1"/>
  <c r="DQ129" i="46"/>
  <c r="BB129" i="46" s="1"/>
  <c r="DP129" i="46"/>
  <c r="DO129" i="46"/>
  <c r="DN129" i="46"/>
  <c r="AY129" i="46" s="1"/>
  <c r="DM129" i="46"/>
  <c r="AX129" i="46" s="1"/>
  <c r="DL129" i="46"/>
  <c r="DK129" i="46"/>
  <c r="AV129" i="46" s="1"/>
  <c r="DJ129" i="46"/>
  <c r="DI129" i="46"/>
  <c r="AT129" i="46" s="1"/>
  <c r="DH129" i="46"/>
  <c r="DG129" i="46"/>
  <c r="AR129" i="46" s="1"/>
  <c r="DF129" i="46"/>
  <c r="AQ129" i="46" s="1"/>
  <c r="DE129" i="46"/>
  <c r="AP129" i="46" s="1"/>
  <c r="DD129" i="46"/>
  <c r="AO129" i="46" s="1"/>
  <c r="DC129" i="46"/>
  <c r="DB129" i="46"/>
  <c r="AM129" i="46" s="1"/>
  <c r="DA129" i="46"/>
  <c r="AL129" i="46" s="1"/>
  <c r="CZ129" i="46"/>
  <c r="AK129" i="46" s="1"/>
  <c r="CY129" i="46"/>
  <c r="AJ129" i="46" s="1"/>
  <c r="CX129" i="46"/>
  <c r="CW129" i="46"/>
  <c r="AH129" i="46" s="1"/>
  <c r="CV129" i="46"/>
  <c r="CU129" i="46"/>
  <c r="AF129" i="46" s="1"/>
  <c r="CT129" i="46"/>
  <c r="AE129" i="46" s="1"/>
  <c r="CS129" i="46"/>
  <c r="AD129" i="46" s="1"/>
  <c r="CR129" i="46"/>
  <c r="CQ129" i="46"/>
  <c r="CP129" i="46"/>
  <c r="AA129" i="46" s="1"/>
  <c r="CO129" i="46"/>
  <c r="Z129" i="46" s="1"/>
  <c r="CN129" i="46"/>
  <c r="CM129" i="46"/>
  <c r="X129" i="46" s="1"/>
  <c r="CL129" i="46"/>
  <c r="W129" i="46" s="1"/>
  <c r="CK129" i="46"/>
  <c r="CJ129" i="46"/>
  <c r="CI129" i="46"/>
  <c r="T129" i="46" s="1"/>
  <c r="CH129" i="46"/>
  <c r="S129" i="46" s="1"/>
  <c r="CG129" i="46"/>
  <c r="R129" i="46" s="1"/>
  <c r="CF129" i="46"/>
  <c r="CE129" i="46"/>
  <c r="CD129" i="46"/>
  <c r="CC129" i="46"/>
  <c r="N129" i="46" s="1"/>
  <c r="CB129" i="46"/>
  <c r="CA129" i="46"/>
  <c r="L129" i="46" s="1"/>
  <c r="BZ129" i="46"/>
  <c r="BY129" i="46"/>
  <c r="J129" i="46" s="1"/>
  <c r="BX129" i="46"/>
  <c r="BW129" i="46"/>
  <c r="H129" i="46" s="1"/>
  <c r="BV129" i="46"/>
  <c r="BU129" i="46"/>
  <c r="BT129" i="46"/>
  <c r="BS129" i="46"/>
  <c r="D129" i="46" s="1"/>
  <c r="BO129" i="46"/>
  <c r="BN129" i="46"/>
  <c r="BM129" i="46"/>
  <c r="BL129" i="46"/>
  <c r="BK129" i="46"/>
  <c r="BJ129" i="46"/>
  <c r="B129" i="46"/>
  <c r="B129" i="44" s="1"/>
  <c r="A129" i="46"/>
  <c r="A127" i="27" s="1"/>
  <c r="EF128" i="46"/>
  <c r="BQ128" i="46" s="1"/>
  <c r="EE128" i="46"/>
  <c r="BP128" i="46" s="1"/>
  <c r="ED128" i="46"/>
  <c r="EC128" i="46"/>
  <c r="EB128" i="46"/>
  <c r="BM128" i="46" s="1"/>
  <c r="EA128" i="46"/>
  <c r="BL128" i="46" s="1"/>
  <c r="DZ128" i="46"/>
  <c r="DY128" i="46"/>
  <c r="DX128" i="46"/>
  <c r="BI128" i="46" s="1"/>
  <c r="DW128" i="46"/>
  <c r="BH128" i="46" s="1"/>
  <c r="DV128" i="46"/>
  <c r="BG128" i="46" s="1"/>
  <c r="DU128" i="46"/>
  <c r="DT128" i="46"/>
  <c r="BE128" i="46" s="1"/>
  <c r="DS128" i="46"/>
  <c r="DR128" i="46"/>
  <c r="DQ128" i="46"/>
  <c r="BB128" i="46" s="1"/>
  <c r="DP128" i="46"/>
  <c r="BA128" i="46" s="1"/>
  <c r="DO128" i="46"/>
  <c r="AZ128" i="46" s="1"/>
  <c r="DN128" i="46"/>
  <c r="AY128" i="46" s="1"/>
  <c r="DM128" i="46"/>
  <c r="AX128" i="46" s="1"/>
  <c r="DL128" i="46"/>
  <c r="AW128" i="46" s="1"/>
  <c r="DK128" i="46"/>
  <c r="DJ128" i="46"/>
  <c r="DI128" i="46"/>
  <c r="DH128" i="46"/>
  <c r="AS128" i="46" s="1"/>
  <c r="DG128" i="46"/>
  <c r="AR128" i="46" s="1"/>
  <c r="DF128" i="46"/>
  <c r="DE128" i="46"/>
  <c r="AP128" i="46" s="1"/>
  <c r="DD128" i="46"/>
  <c r="AO128" i="46" s="1"/>
  <c r="DC128" i="46"/>
  <c r="AN128" i="46" s="1"/>
  <c r="DB128" i="46"/>
  <c r="AM128" i="46" s="1"/>
  <c r="DA128" i="46"/>
  <c r="AL128" i="46" s="1"/>
  <c r="CZ128" i="46"/>
  <c r="AK128" i="46" s="1"/>
  <c r="CY128" i="46"/>
  <c r="AJ128" i="46" s="1"/>
  <c r="CX128" i="46"/>
  <c r="AI128" i="46" s="1"/>
  <c r="CW128" i="46"/>
  <c r="AH128" i="46" s="1"/>
  <c r="CV128" i="46"/>
  <c r="CU128" i="46"/>
  <c r="CT128" i="46"/>
  <c r="CS128" i="46"/>
  <c r="AD128" i="46" s="1"/>
  <c r="CR128" i="46"/>
  <c r="AC128" i="46" s="1"/>
  <c r="CQ128" i="46"/>
  <c r="AB128" i="46" s="1"/>
  <c r="CP128" i="46"/>
  <c r="CO128" i="46"/>
  <c r="Z128" i="46" s="1"/>
  <c r="CN128" i="46"/>
  <c r="CM128" i="46"/>
  <c r="X128" i="46" s="1"/>
  <c r="CL128" i="46"/>
  <c r="CK128" i="46"/>
  <c r="CJ128" i="46"/>
  <c r="CI128" i="46"/>
  <c r="T128" i="46" s="1"/>
  <c r="CH128" i="46"/>
  <c r="CG128" i="46"/>
  <c r="CF128" i="46"/>
  <c r="CE128" i="46"/>
  <c r="P128" i="46" s="1"/>
  <c r="CD128" i="46"/>
  <c r="CC128" i="46"/>
  <c r="N128" i="46" s="1"/>
  <c r="CB128" i="46"/>
  <c r="CA128" i="46"/>
  <c r="L128" i="46" s="1"/>
  <c r="BZ128" i="46"/>
  <c r="BY128" i="46"/>
  <c r="BX128" i="46"/>
  <c r="I128" i="46" s="1"/>
  <c r="BW128" i="46"/>
  <c r="H128" i="46" s="1"/>
  <c r="BV128" i="46"/>
  <c r="G128" i="46" s="1"/>
  <c r="BU128" i="46"/>
  <c r="F128" i="46" s="1"/>
  <c r="BT128" i="46"/>
  <c r="BS128" i="46"/>
  <c r="D128" i="46" s="1"/>
  <c r="B128" i="46"/>
  <c r="B128" i="44" s="1"/>
  <c r="A128" i="46"/>
  <c r="EF127" i="46"/>
  <c r="BQ127" i="46" s="1"/>
  <c r="EE127" i="46"/>
  <c r="ED127" i="46"/>
  <c r="BO127" i="44" s="1"/>
  <c r="EC127" i="46"/>
  <c r="BN127" i="44" s="1"/>
  <c r="EB127" i="46"/>
  <c r="EA127" i="46"/>
  <c r="BL127" i="46" s="1"/>
  <c r="DZ127" i="46"/>
  <c r="DY127" i="46"/>
  <c r="DX127" i="46"/>
  <c r="DW127" i="46"/>
  <c r="BH127" i="46" s="1"/>
  <c r="DV127" i="46"/>
  <c r="BG127" i="46" s="1"/>
  <c r="DU127" i="46"/>
  <c r="DT127" i="46"/>
  <c r="DS127" i="46"/>
  <c r="BD127" i="46" s="1"/>
  <c r="DR127" i="46"/>
  <c r="DQ127" i="46"/>
  <c r="BB127" i="46" s="1"/>
  <c r="DP127" i="46"/>
  <c r="BA127" i="46" s="1"/>
  <c r="DO127" i="46"/>
  <c r="AZ127" i="46" s="1"/>
  <c r="DN127" i="46"/>
  <c r="AY127" i="46" s="1"/>
  <c r="DM127" i="46"/>
  <c r="AX127" i="46" s="1"/>
  <c r="DL127" i="46"/>
  <c r="AW127" i="46" s="1"/>
  <c r="DK127" i="46"/>
  <c r="DJ127" i="46"/>
  <c r="AU127" i="46" s="1"/>
  <c r="DI127" i="46"/>
  <c r="AT127" i="46" s="1"/>
  <c r="DH127" i="46"/>
  <c r="DG127" i="46"/>
  <c r="DF127" i="46"/>
  <c r="DE127" i="46"/>
  <c r="AP127" i="46" s="1"/>
  <c r="DD127" i="46"/>
  <c r="AO127" i="46" s="1"/>
  <c r="DC127" i="46"/>
  <c r="DB127" i="46"/>
  <c r="AM127" i="46" s="1"/>
  <c r="DA127" i="46"/>
  <c r="AL127" i="46" s="1"/>
  <c r="CZ127" i="46"/>
  <c r="AK127" i="46" s="1"/>
  <c r="CY127" i="46"/>
  <c r="AJ127" i="46" s="1"/>
  <c r="CX127" i="46"/>
  <c r="CW127" i="46"/>
  <c r="CV127" i="46"/>
  <c r="CU127" i="46"/>
  <c r="CT127" i="46"/>
  <c r="CS127" i="46"/>
  <c r="AD127" i="46" s="1"/>
  <c r="CR127" i="46"/>
  <c r="AC127" i="46" s="1"/>
  <c r="CQ127" i="46"/>
  <c r="CP127" i="46"/>
  <c r="CO127" i="46"/>
  <c r="Z127" i="46" s="1"/>
  <c r="CN127" i="46"/>
  <c r="Y127" i="46" s="1"/>
  <c r="CM127" i="46"/>
  <c r="CL127" i="46"/>
  <c r="CK127" i="46"/>
  <c r="V127" i="46" s="1"/>
  <c r="CJ127" i="46"/>
  <c r="U127" i="46" s="1"/>
  <c r="CI127" i="46"/>
  <c r="T127" i="46" s="1"/>
  <c r="CH127" i="46"/>
  <c r="S127" i="46" s="1"/>
  <c r="CG127" i="46"/>
  <c r="CF127" i="46"/>
  <c r="CE127" i="46"/>
  <c r="CD127" i="46"/>
  <c r="CC127" i="46"/>
  <c r="CB127" i="46"/>
  <c r="CA127" i="46"/>
  <c r="L127" i="46" s="1"/>
  <c r="BZ127" i="46"/>
  <c r="K127" i="46" s="1"/>
  <c r="BY127" i="46"/>
  <c r="J127" i="46" s="1"/>
  <c r="BX127" i="46"/>
  <c r="BW127" i="46"/>
  <c r="BV127" i="46"/>
  <c r="G127" i="46" s="1"/>
  <c r="BU127" i="46"/>
  <c r="F127" i="46" s="1"/>
  <c r="BT127" i="46"/>
  <c r="BS127" i="46"/>
  <c r="BO127" i="46"/>
  <c r="BN127" i="46"/>
  <c r="B127" i="46"/>
  <c r="A127" i="46"/>
  <c r="A125" i="27" s="1"/>
  <c r="EF126" i="46"/>
  <c r="BQ126" i="46" s="1"/>
  <c r="EE126" i="46"/>
  <c r="ED126" i="46"/>
  <c r="BO126" i="46" s="1"/>
  <c r="EC126" i="46"/>
  <c r="BN126" i="46" s="1"/>
  <c r="EB126" i="46"/>
  <c r="BM126" i="46" s="1"/>
  <c r="EA126" i="46"/>
  <c r="BL126" i="46" s="1"/>
  <c r="DZ126" i="46"/>
  <c r="DY126" i="46"/>
  <c r="DX126" i="46"/>
  <c r="BI126" i="46" s="1"/>
  <c r="DW126" i="46"/>
  <c r="BH126" i="46" s="1"/>
  <c r="DV126" i="46"/>
  <c r="BG126" i="46" s="1"/>
  <c r="DU126" i="46"/>
  <c r="DT126" i="46"/>
  <c r="DS126" i="46"/>
  <c r="DR126" i="46"/>
  <c r="DQ126" i="46"/>
  <c r="DP126" i="46"/>
  <c r="BA126" i="46" s="1"/>
  <c r="DO126" i="46"/>
  <c r="AZ126" i="46" s="1"/>
  <c r="DN126" i="46"/>
  <c r="DM126" i="46"/>
  <c r="AX126" i="46" s="1"/>
  <c r="DL126" i="46"/>
  <c r="DK126" i="46"/>
  <c r="AV126" i="46" s="1"/>
  <c r="DJ126" i="46"/>
  <c r="DI126" i="46"/>
  <c r="DH126" i="46"/>
  <c r="AS126" i="46" s="1"/>
  <c r="DG126" i="46"/>
  <c r="DF126" i="46"/>
  <c r="DE126" i="46"/>
  <c r="DD126" i="46"/>
  <c r="DC126" i="46"/>
  <c r="AN126" i="46" s="1"/>
  <c r="DB126" i="46"/>
  <c r="DA126" i="46"/>
  <c r="CZ126" i="46"/>
  <c r="CY126" i="46"/>
  <c r="AJ126" i="46" s="1"/>
  <c r="CX126" i="46"/>
  <c r="CW126" i="46"/>
  <c r="AH126" i="46" s="1"/>
  <c r="CV126" i="46"/>
  <c r="CU126" i="46"/>
  <c r="CT126" i="46"/>
  <c r="AE126" i="46" s="1"/>
  <c r="CS126" i="46"/>
  <c r="CR126" i="46"/>
  <c r="AC126" i="46" s="1"/>
  <c r="CQ126" i="46"/>
  <c r="CP126" i="46"/>
  <c r="AA126" i="46" s="1"/>
  <c r="CO126" i="46"/>
  <c r="Z126" i="46" s="1"/>
  <c r="CN126" i="46"/>
  <c r="CM126" i="46"/>
  <c r="X126" i="46" s="1"/>
  <c r="CL126" i="46"/>
  <c r="CK126" i="46"/>
  <c r="CJ126" i="46"/>
  <c r="U126" i="46" s="1"/>
  <c r="CI126" i="46"/>
  <c r="CH126" i="46"/>
  <c r="S126" i="46" s="1"/>
  <c r="CG126" i="46"/>
  <c r="R126" i="46" s="1"/>
  <c r="CF126" i="46"/>
  <c r="Q126" i="46" s="1"/>
  <c r="CE126" i="46"/>
  <c r="P126" i="46" s="1"/>
  <c r="CD126" i="46"/>
  <c r="CC126" i="46"/>
  <c r="CB126" i="46"/>
  <c r="CA126" i="46"/>
  <c r="L126" i="46" s="1"/>
  <c r="BZ126" i="46"/>
  <c r="K126" i="46" s="1"/>
  <c r="BY126" i="46"/>
  <c r="J126" i="46" s="1"/>
  <c r="BX126" i="46"/>
  <c r="BW126" i="46"/>
  <c r="H126" i="46" s="1"/>
  <c r="BV126" i="46"/>
  <c r="BU126" i="46"/>
  <c r="BT126" i="46"/>
  <c r="E126" i="46" s="1"/>
  <c r="BS126" i="46"/>
  <c r="D126" i="46" s="1"/>
  <c r="B126" i="46"/>
  <c r="B126" i="44" s="1"/>
  <c r="A126" i="46"/>
  <c r="A124" i="27" s="1"/>
  <c r="EF125" i="46"/>
  <c r="EE125" i="46"/>
  <c r="BP125" i="46" s="1"/>
  <c r="ED125" i="46"/>
  <c r="BO125" i="44" s="1"/>
  <c r="EC125" i="46"/>
  <c r="BN125" i="44" s="1"/>
  <c r="EB125" i="46"/>
  <c r="EA125" i="46"/>
  <c r="BL125" i="44" s="1"/>
  <c r="DZ125" i="46"/>
  <c r="BK125" i="44" s="1"/>
  <c r="DY125" i="46"/>
  <c r="BJ125" i="44" s="1"/>
  <c r="DX125" i="46"/>
  <c r="BI125" i="46" s="1"/>
  <c r="DW125" i="46"/>
  <c r="DV125" i="46"/>
  <c r="DU125" i="46"/>
  <c r="BF125" i="46" s="1"/>
  <c r="DT125" i="46"/>
  <c r="DS125" i="46"/>
  <c r="DR125" i="46"/>
  <c r="BC125" i="46" s="1"/>
  <c r="DQ125" i="46"/>
  <c r="BB125" i="46" s="1"/>
  <c r="DP125" i="46"/>
  <c r="BA125" i="46" s="1"/>
  <c r="DO125" i="46"/>
  <c r="AZ125" i="46" s="1"/>
  <c r="DN125" i="46"/>
  <c r="AY125" i="46" s="1"/>
  <c r="DM125" i="46"/>
  <c r="AX125" i="46" s="1"/>
  <c r="DL125" i="46"/>
  <c r="AW125" i="46" s="1"/>
  <c r="DK125" i="46"/>
  <c r="AV125" i="46" s="1"/>
  <c r="DJ125" i="46"/>
  <c r="DI125" i="46"/>
  <c r="AT125" i="46" s="1"/>
  <c r="DH125" i="46"/>
  <c r="DG125" i="46"/>
  <c r="DF125" i="46"/>
  <c r="DE125" i="46"/>
  <c r="DD125" i="46"/>
  <c r="DC125" i="46"/>
  <c r="AN125" i="46" s="1"/>
  <c r="DB125" i="46"/>
  <c r="AM125" i="46" s="1"/>
  <c r="DA125" i="46"/>
  <c r="AL125" i="46" s="1"/>
  <c r="CZ125" i="46"/>
  <c r="CY125" i="46"/>
  <c r="CX125" i="46"/>
  <c r="CW125" i="46"/>
  <c r="CV125" i="46"/>
  <c r="CU125" i="46"/>
  <c r="AF125" i="46" s="1"/>
  <c r="CT125" i="46"/>
  <c r="AE125" i="46" s="1"/>
  <c r="CS125" i="46"/>
  <c r="AD125" i="46" s="1"/>
  <c r="CR125" i="46"/>
  <c r="AC125" i="46" s="1"/>
  <c r="CQ125" i="46"/>
  <c r="AB125" i="46" s="1"/>
  <c r="CP125" i="46"/>
  <c r="CO125" i="46"/>
  <c r="CN125" i="46"/>
  <c r="CM125" i="46"/>
  <c r="X125" i="46" s="1"/>
  <c r="CL125" i="46"/>
  <c r="W125" i="46" s="1"/>
  <c r="CK125" i="46"/>
  <c r="V125" i="46" s="1"/>
  <c r="CJ125" i="46"/>
  <c r="U125" i="46" s="1"/>
  <c r="CI125" i="46"/>
  <c r="T125" i="46" s="1"/>
  <c r="CH125" i="46"/>
  <c r="CG125" i="46"/>
  <c r="CF125" i="46"/>
  <c r="CE125" i="46"/>
  <c r="P125" i="46" s="1"/>
  <c r="CD125" i="46"/>
  <c r="O125" i="46" s="1"/>
  <c r="CC125" i="46"/>
  <c r="N125" i="46" s="1"/>
  <c r="CB125" i="46"/>
  <c r="CA125" i="46"/>
  <c r="BZ125" i="46"/>
  <c r="BY125" i="46"/>
  <c r="BX125" i="46"/>
  <c r="I125" i="46" s="1"/>
  <c r="BW125" i="46"/>
  <c r="BV125" i="46"/>
  <c r="BU125" i="46"/>
  <c r="F125" i="46" s="1"/>
  <c r="BT125" i="46"/>
  <c r="BS125" i="46"/>
  <c r="BO125" i="46"/>
  <c r="BN125" i="46"/>
  <c r="BM125" i="46"/>
  <c r="BL125" i="46"/>
  <c r="BK125" i="46"/>
  <c r="BJ125" i="46"/>
  <c r="B125" i="46"/>
  <c r="B125" i="44" s="1"/>
  <c r="A125" i="46"/>
  <c r="A123" i="27" s="1"/>
  <c r="EF124" i="46"/>
  <c r="EE124" i="46"/>
  <c r="ED124" i="46"/>
  <c r="EC124" i="46"/>
  <c r="EB124" i="46"/>
  <c r="EA124" i="46"/>
  <c r="BL124" i="46" s="1"/>
  <c r="DZ124" i="46"/>
  <c r="BK124" i="46" s="1"/>
  <c r="DY124" i="46"/>
  <c r="BJ124" i="46" s="1"/>
  <c r="DX124" i="46"/>
  <c r="BI124" i="46" s="1"/>
  <c r="DW124" i="46"/>
  <c r="DV124" i="46"/>
  <c r="DU124" i="46"/>
  <c r="DT124" i="46"/>
  <c r="BE124" i="46" s="1"/>
  <c r="DS124" i="46"/>
  <c r="BD124" i="46" s="1"/>
  <c r="DR124" i="46"/>
  <c r="DQ124" i="46"/>
  <c r="BB124" i="46" s="1"/>
  <c r="DP124" i="46"/>
  <c r="DO124" i="46"/>
  <c r="DN124" i="46"/>
  <c r="DM124" i="46"/>
  <c r="AX124" i="46" s="1"/>
  <c r="DL124" i="46"/>
  <c r="DK124" i="46"/>
  <c r="DJ124" i="46"/>
  <c r="AU124" i="46" s="1"/>
  <c r="DI124" i="46"/>
  <c r="AT124" i="46" s="1"/>
  <c r="DH124" i="46"/>
  <c r="DG124" i="46"/>
  <c r="DF124" i="46"/>
  <c r="AQ124" i="46" s="1"/>
  <c r="DE124" i="46"/>
  <c r="AP124" i="46" s="1"/>
  <c r="DD124" i="46"/>
  <c r="DC124" i="46"/>
  <c r="AN124" i="46" s="1"/>
  <c r="DB124" i="46"/>
  <c r="AM124" i="46" s="1"/>
  <c r="DA124" i="46"/>
  <c r="CZ124" i="46"/>
  <c r="CY124" i="46"/>
  <c r="CX124" i="46"/>
  <c r="CW124" i="46"/>
  <c r="CV124" i="46"/>
  <c r="AG124" i="46" s="1"/>
  <c r="CU124" i="46"/>
  <c r="AF124" i="46" s="1"/>
  <c r="CT124" i="46"/>
  <c r="AE124" i="46" s="1"/>
  <c r="CS124" i="46"/>
  <c r="AD124" i="46" s="1"/>
  <c r="CR124" i="46"/>
  <c r="AC124" i="46" s="1"/>
  <c r="CQ124" i="46"/>
  <c r="CP124" i="46"/>
  <c r="CO124" i="46"/>
  <c r="Z124" i="46" s="1"/>
  <c r="CN124" i="46"/>
  <c r="Y124" i="46" s="1"/>
  <c r="CM124" i="46"/>
  <c r="CL124" i="46"/>
  <c r="CK124" i="46"/>
  <c r="V124" i="46" s="1"/>
  <c r="CJ124" i="46"/>
  <c r="CI124" i="46"/>
  <c r="CH124" i="46"/>
  <c r="S124" i="46" s="1"/>
  <c r="CG124" i="46"/>
  <c r="CF124" i="46"/>
  <c r="Q124" i="46" s="1"/>
  <c r="CE124" i="46"/>
  <c r="P124" i="46" s="1"/>
  <c r="CD124" i="46"/>
  <c r="O124" i="46" s="1"/>
  <c r="CC124" i="46"/>
  <c r="N124" i="46" s="1"/>
  <c r="CB124" i="46"/>
  <c r="M124" i="46" s="1"/>
  <c r="CA124" i="46"/>
  <c r="BZ124" i="46"/>
  <c r="BY124" i="46"/>
  <c r="BX124" i="46"/>
  <c r="BW124" i="46"/>
  <c r="BV124" i="46"/>
  <c r="G124" i="46" s="1"/>
  <c r="BU124" i="46"/>
  <c r="BT124" i="46"/>
  <c r="BS124" i="46"/>
  <c r="B124" i="46"/>
  <c r="A124" i="46"/>
  <c r="A122" i="27" s="1"/>
  <c r="EF123" i="46"/>
  <c r="BQ123" i="46" s="1"/>
  <c r="EE123" i="46"/>
  <c r="BP123" i="46" s="1"/>
  <c r="ED123" i="46"/>
  <c r="BO123" i="46" s="1"/>
  <c r="EC123" i="46"/>
  <c r="BN123" i="46" s="1"/>
  <c r="EB123" i="46"/>
  <c r="EA123" i="46"/>
  <c r="DZ123" i="46"/>
  <c r="DY123" i="46"/>
  <c r="BJ123" i="46" s="1"/>
  <c r="DX123" i="46"/>
  <c r="DW123" i="46"/>
  <c r="DV123" i="46"/>
  <c r="BG123" i="46" s="1"/>
  <c r="DU123" i="46"/>
  <c r="BF123" i="46" s="1"/>
  <c r="DT123" i="46"/>
  <c r="DS123" i="46"/>
  <c r="DR123" i="46"/>
  <c r="BC123" i="46" s="1"/>
  <c r="DQ123" i="46"/>
  <c r="BB123" i="46" s="1"/>
  <c r="DP123" i="46"/>
  <c r="DO123" i="46"/>
  <c r="AZ123" i="46" s="1"/>
  <c r="DN123" i="46"/>
  <c r="DM123" i="46"/>
  <c r="AX123" i="46" s="1"/>
  <c r="DL123" i="46"/>
  <c r="DK123" i="46"/>
  <c r="DJ123" i="46"/>
  <c r="DI123" i="46"/>
  <c r="DH123" i="46"/>
  <c r="AS123" i="46" s="1"/>
  <c r="DG123" i="46"/>
  <c r="AR123" i="46" s="1"/>
  <c r="DF123" i="46"/>
  <c r="DE123" i="46"/>
  <c r="DD123" i="46"/>
  <c r="DC123" i="46"/>
  <c r="DB123" i="46"/>
  <c r="DA123" i="46"/>
  <c r="AL123" i="46" s="1"/>
  <c r="CZ123" i="46"/>
  <c r="AK123" i="46" s="1"/>
  <c r="CY123" i="46"/>
  <c r="CX123" i="46"/>
  <c r="AI123" i="46" s="1"/>
  <c r="CW123" i="46"/>
  <c r="AH123" i="46" s="1"/>
  <c r="CV123" i="46"/>
  <c r="AG123" i="46" s="1"/>
  <c r="CU123" i="46"/>
  <c r="CT123" i="46"/>
  <c r="AE123" i="46" s="1"/>
  <c r="CS123" i="46"/>
  <c r="CR123" i="46"/>
  <c r="CQ123" i="46"/>
  <c r="AB123" i="46" s="1"/>
  <c r="CP123" i="46"/>
  <c r="CO123" i="46"/>
  <c r="Z123" i="46" s="1"/>
  <c r="CN123" i="46"/>
  <c r="Y123" i="46" s="1"/>
  <c r="CM123" i="46"/>
  <c r="CL123" i="46"/>
  <c r="CK123" i="46"/>
  <c r="V123" i="46" s="1"/>
  <c r="CJ123" i="46"/>
  <c r="U123" i="46" s="1"/>
  <c r="CI123" i="46"/>
  <c r="T123" i="46" s="1"/>
  <c r="CH123" i="46"/>
  <c r="CG123" i="46"/>
  <c r="CF123" i="46"/>
  <c r="CE123" i="46"/>
  <c r="CD123" i="46"/>
  <c r="CC123" i="46"/>
  <c r="CB123" i="46"/>
  <c r="CA123" i="46"/>
  <c r="L123" i="46" s="1"/>
  <c r="BZ123" i="46"/>
  <c r="K123" i="46" s="1"/>
  <c r="BY123" i="46"/>
  <c r="J123" i="46" s="1"/>
  <c r="BX123" i="46"/>
  <c r="I123" i="46" s="1"/>
  <c r="BW123" i="46"/>
  <c r="BV123" i="46"/>
  <c r="BU123" i="46"/>
  <c r="BT123" i="46"/>
  <c r="BS123" i="46"/>
  <c r="D123" i="46" s="1"/>
  <c r="B123" i="46"/>
  <c r="B123" i="44" s="1"/>
  <c r="A123" i="46"/>
  <c r="C123" i="46" s="1"/>
  <c r="C123" i="44" s="1"/>
  <c r="EF122" i="46"/>
  <c r="BQ122" i="46" s="1"/>
  <c r="EE122" i="46"/>
  <c r="ED122" i="46"/>
  <c r="BO122" i="44" s="1"/>
  <c r="EC122" i="46"/>
  <c r="BN122" i="44" s="1"/>
  <c r="EB122" i="46"/>
  <c r="BM122" i="46" s="1"/>
  <c r="EA122" i="46"/>
  <c r="DZ122" i="46"/>
  <c r="DY122" i="46"/>
  <c r="BJ122" i="46" s="1"/>
  <c r="DX122" i="46"/>
  <c r="DW122" i="46"/>
  <c r="DV122" i="46"/>
  <c r="DU122" i="46"/>
  <c r="DT122" i="46"/>
  <c r="BE122" i="46" s="1"/>
  <c r="DS122" i="46"/>
  <c r="BD122" i="46" s="1"/>
  <c r="DR122" i="46"/>
  <c r="DQ122" i="46"/>
  <c r="DP122" i="46"/>
  <c r="BA122" i="46" s="1"/>
  <c r="DO122" i="46"/>
  <c r="DN122" i="46"/>
  <c r="DM122" i="46"/>
  <c r="AX122" i="46" s="1"/>
  <c r="DL122" i="46"/>
  <c r="DK122" i="46"/>
  <c r="AV122" i="46" s="1"/>
  <c r="DJ122" i="46"/>
  <c r="DI122" i="46"/>
  <c r="AT122" i="46" s="1"/>
  <c r="DH122" i="46"/>
  <c r="DG122" i="46"/>
  <c r="DF122" i="46"/>
  <c r="DE122" i="46"/>
  <c r="AP122" i="46" s="1"/>
  <c r="DD122" i="46"/>
  <c r="AO122" i="46" s="1"/>
  <c r="DC122" i="46"/>
  <c r="AN122" i="46" s="1"/>
  <c r="DB122" i="46"/>
  <c r="AM122" i="46" s="1"/>
  <c r="DA122" i="46"/>
  <c r="AL122" i="46" s="1"/>
  <c r="CZ122" i="46"/>
  <c r="AK122" i="46" s="1"/>
  <c r="CY122" i="46"/>
  <c r="CX122" i="46"/>
  <c r="CW122" i="46"/>
  <c r="CV122" i="46"/>
  <c r="AG122" i="46" s="1"/>
  <c r="CU122" i="46"/>
  <c r="AF122" i="46" s="1"/>
  <c r="CT122" i="46"/>
  <c r="CS122" i="46"/>
  <c r="CR122" i="46"/>
  <c r="CQ122" i="46"/>
  <c r="CP122" i="46"/>
  <c r="CO122" i="46"/>
  <c r="Z122" i="46" s="1"/>
  <c r="CN122" i="46"/>
  <c r="CM122" i="46"/>
  <c r="CL122" i="46"/>
  <c r="W122" i="46" s="1"/>
  <c r="CK122" i="46"/>
  <c r="V122" i="46" s="1"/>
  <c r="CJ122" i="46"/>
  <c r="CI122" i="46"/>
  <c r="CH122" i="46"/>
  <c r="CG122" i="46"/>
  <c r="R122" i="46" s="1"/>
  <c r="CF122" i="46"/>
  <c r="CE122" i="46"/>
  <c r="P122" i="46" s="1"/>
  <c r="CD122" i="46"/>
  <c r="CC122" i="46"/>
  <c r="N122" i="46" s="1"/>
  <c r="CB122" i="46"/>
  <c r="CA122" i="46"/>
  <c r="BZ122" i="46"/>
  <c r="K122" i="46" s="1"/>
  <c r="BY122" i="46"/>
  <c r="J122" i="46" s="1"/>
  <c r="BX122" i="46"/>
  <c r="BW122" i="46"/>
  <c r="H122" i="46" s="1"/>
  <c r="BV122" i="46"/>
  <c r="G122" i="46" s="1"/>
  <c r="BU122" i="46"/>
  <c r="BT122" i="46"/>
  <c r="BS122" i="46"/>
  <c r="BO122" i="46"/>
  <c r="BN122" i="46"/>
  <c r="B122" i="46"/>
  <c r="B122" i="44" s="1"/>
  <c r="A122" i="46"/>
  <c r="A120" i="27" s="1"/>
  <c r="EF121" i="46"/>
  <c r="EE121" i="46"/>
  <c r="BP121" i="46" s="1"/>
  <c r="ED121" i="46"/>
  <c r="EC121" i="46"/>
  <c r="BN121" i="46" s="1"/>
  <c r="EB121" i="46"/>
  <c r="EA121" i="46"/>
  <c r="DZ121" i="46"/>
  <c r="BK121" i="46" s="1"/>
  <c r="DY121" i="46"/>
  <c r="BJ121" i="46" s="1"/>
  <c r="DX121" i="46"/>
  <c r="DW121" i="46"/>
  <c r="DV121" i="46"/>
  <c r="DU121" i="46"/>
  <c r="BF121" i="46" s="1"/>
  <c r="DT121" i="46"/>
  <c r="DS121" i="46"/>
  <c r="BD121" i="46" s="1"/>
  <c r="DR121" i="46"/>
  <c r="BC121" i="46" s="1"/>
  <c r="DQ121" i="46"/>
  <c r="BB121" i="46" s="1"/>
  <c r="DP121" i="46"/>
  <c r="DO121" i="46"/>
  <c r="AZ121" i="46" s="1"/>
  <c r="DN121" i="46"/>
  <c r="DM121" i="46"/>
  <c r="AX121" i="46" s="1"/>
  <c r="DL121" i="46"/>
  <c r="DK121" i="46"/>
  <c r="DJ121" i="46"/>
  <c r="DI121" i="46"/>
  <c r="AT121" i="46" s="1"/>
  <c r="DH121" i="46"/>
  <c r="AS121" i="46" s="1"/>
  <c r="DG121" i="46"/>
  <c r="AR121" i="46" s="1"/>
  <c r="DF121" i="46"/>
  <c r="DE121" i="46"/>
  <c r="AP121" i="46" s="1"/>
  <c r="DD121" i="46"/>
  <c r="DC121" i="46"/>
  <c r="AN121" i="46" s="1"/>
  <c r="DB121" i="46"/>
  <c r="AM121" i="46" s="1"/>
  <c r="DA121" i="46"/>
  <c r="AL121" i="46" s="1"/>
  <c r="CZ121" i="46"/>
  <c r="AK121" i="46" s="1"/>
  <c r="CY121" i="46"/>
  <c r="CX121" i="46"/>
  <c r="CW121" i="46"/>
  <c r="AH121" i="46" s="1"/>
  <c r="CV121" i="46"/>
  <c r="CU121" i="46"/>
  <c r="AF121" i="46" s="1"/>
  <c r="CT121" i="46"/>
  <c r="AE121" i="46" s="1"/>
  <c r="CS121" i="46"/>
  <c r="AD121" i="46" s="1"/>
  <c r="CR121" i="46"/>
  <c r="AC121" i="46" s="1"/>
  <c r="CQ121" i="46"/>
  <c r="AB121" i="46" s="1"/>
  <c r="CP121" i="46"/>
  <c r="AA121" i="46" s="1"/>
  <c r="CO121" i="46"/>
  <c r="Z121" i="46" s="1"/>
  <c r="CN121" i="46"/>
  <c r="CM121" i="46"/>
  <c r="CL121" i="46"/>
  <c r="CK121" i="46"/>
  <c r="V121" i="46" s="1"/>
  <c r="CJ121" i="46"/>
  <c r="U121" i="46" s="1"/>
  <c r="CI121" i="46"/>
  <c r="T121" i="46" s="1"/>
  <c r="CH121" i="46"/>
  <c r="CG121" i="46"/>
  <c r="R121" i="46" s="1"/>
  <c r="CF121" i="46"/>
  <c r="CE121" i="46"/>
  <c r="P121" i="46" s="1"/>
  <c r="CD121" i="46"/>
  <c r="O121" i="46" s="1"/>
  <c r="CC121" i="46"/>
  <c r="CB121" i="46"/>
  <c r="M121" i="46" s="1"/>
  <c r="CA121" i="46"/>
  <c r="BZ121" i="46"/>
  <c r="BY121" i="46"/>
  <c r="J121" i="46" s="1"/>
  <c r="BX121" i="46"/>
  <c r="BW121" i="46"/>
  <c r="BV121" i="46"/>
  <c r="G121" i="46" s="1"/>
  <c r="BU121" i="46"/>
  <c r="F121" i="46" s="1"/>
  <c r="BT121" i="46"/>
  <c r="BS121" i="46"/>
  <c r="D121" i="46" s="1"/>
  <c r="B121" i="46"/>
  <c r="B121" i="44" s="1"/>
  <c r="A121" i="46"/>
  <c r="A119" i="27" s="1"/>
  <c r="EF120" i="46"/>
  <c r="BQ120" i="46" s="1"/>
  <c r="EE120" i="46"/>
  <c r="ED120" i="46"/>
  <c r="BO120" i="46" s="1"/>
  <c r="EC120" i="46"/>
  <c r="BN120" i="46" s="1"/>
  <c r="EB120" i="46"/>
  <c r="BM120" i="46" s="1"/>
  <c r="EA120" i="46"/>
  <c r="BL120" i="46" s="1"/>
  <c r="DZ120" i="46"/>
  <c r="DY120" i="46"/>
  <c r="DX120" i="46"/>
  <c r="DW120" i="46"/>
  <c r="BH120" i="46" s="1"/>
  <c r="DV120" i="46"/>
  <c r="DU120" i="46"/>
  <c r="BF120" i="46" s="1"/>
  <c r="DT120" i="46"/>
  <c r="DS120" i="46"/>
  <c r="DR120" i="46"/>
  <c r="DQ120" i="46"/>
  <c r="DP120" i="46"/>
  <c r="DO120" i="46"/>
  <c r="DN120" i="46"/>
  <c r="AY120" i="46" s="1"/>
  <c r="DM120" i="46"/>
  <c r="AX120" i="46" s="1"/>
  <c r="DL120" i="46"/>
  <c r="AW120" i="46" s="1"/>
  <c r="DK120" i="46"/>
  <c r="DJ120" i="46"/>
  <c r="DI120" i="46"/>
  <c r="DH120" i="46"/>
  <c r="DG120" i="46"/>
  <c r="AR120" i="46" s="1"/>
  <c r="DF120" i="46"/>
  <c r="DE120" i="46"/>
  <c r="DD120" i="46"/>
  <c r="AO120" i="46" s="1"/>
  <c r="DC120" i="46"/>
  <c r="AN120" i="46" s="1"/>
  <c r="DB120" i="46"/>
  <c r="AM120" i="46" s="1"/>
  <c r="DA120" i="46"/>
  <c r="CZ120" i="46"/>
  <c r="AK120" i="46" s="1"/>
  <c r="CY120" i="46"/>
  <c r="AJ120" i="46" s="1"/>
  <c r="CX120" i="46"/>
  <c r="AI120" i="46" s="1"/>
  <c r="CW120" i="46"/>
  <c r="AH120" i="46" s="1"/>
  <c r="CV120" i="46"/>
  <c r="AG120" i="46" s="1"/>
  <c r="CU120" i="46"/>
  <c r="CT120" i="46"/>
  <c r="AE120" i="46" s="1"/>
  <c r="CS120" i="46"/>
  <c r="CR120" i="46"/>
  <c r="CQ120" i="46"/>
  <c r="AB120" i="46" s="1"/>
  <c r="CP120" i="46"/>
  <c r="CO120" i="46"/>
  <c r="Z120" i="46" s="1"/>
  <c r="CN120" i="46"/>
  <c r="CM120" i="46"/>
  <c r="X120" i="46" s="1"/>
  <c r="CL120" i="46"/>
  <c r="W120" i="46" s="1"/>
  <c r="CK120" i="46"/>
  <c r="CJ120" i="46"/>
  <c r="U120" i="46" s="1"/>
  <c r="CI120" i="46"/>
  <c r="CH120" i="46"/>
  <c r="CG120" i="46"/>
  <c r="R120" i="46" s="1"/>
  <c r="CF120" i="46"/>
  <c r="CE120" i="46"/>
  <c r="P120" i="46" s="1"/>
  <c r="CD120" i="46"/>
  <c r="CC120" i="46"/>
  <c r="CB120" i="46"/>
  <c r="CA120" i="46"/>
  <c r="BZ120" i="46"/>
  <c r="BY120" i="46"/>
  <c r="J120" i="46" s="1"/>
  <c r="BX120" i="46"/>
  <c r="BW120" i="46"/>
  <c r="BV120" i="46"/>
  <c r="BU120" i="46"/>
  <c r="BT120" i="46"/>
  <c r="E120" i="46" s="1"/>
  <c r="BS120" i="46"/>
  <c r="D120" i="46" s="1"/>
  <c r="B120" i="46"/>
  <c r="B120" i="44" s="1"/>
  <c r="A120" i="46"/>
  <c r="A118" i="27" s="1"/>
  <c r="EF119" i="46"/>
  <c r="BQ119" i="46" s="1"/>
  <c r="EE119" i="46"/>
  <c r="ED119" i="46"/>
  <c r="BO119" i="44" s="1"/>
  <c r="EC119" i="46"/>
  <c r="EB119" i="46"/>
  <c r="BM119" i="46" s="1"/>
  <c r="EA119" i="46"/>
  <c r="DZ119" i="46"/>
  <c r="BK119" i="46" s="1"/>
  <c r="DY119" i="46"/>
  <c r="DX119" i="46"/>
  <c r="BI119" i="46" s="1"/>
  <c r="DW119" i="46"/>
  <c r="BH119" i="46" s="1"/>
  <c r="DV119" i="46"/>
  <c r="DU119" i="46"/>
  <c r="DT119" i="46"/>
  <c r="DS119" i="46"/>
  <c r="BD119" i="46" s="1"/>
  <c r="DR119" i="46"/>
  <c r="BC119" i="46" s="1"/>
  <c r="DQ119" i="46"/>
  <c r="BB119" i="46" s="1"/>
  <c r="DP119" i="46"/>
  <c r="DO119" i="46"/>
  <c r="AZ119" i="46" s="1"/>
  <c r="DN119" i="46"/>
  <c r="DM119" i="46"/>
  <c r="DL119" i="46"/>
  <c r="DK119" i="46"/>
  <c r="AV119" i="46" s="1"/>
  <c r="DJ119" i="46"/>
  <c r="AU119" i="46" s="1"/>
  <c r="DI119" i="46"/>
  <c r="DH119" i="46"/>
  <c r="AS119" i="46" s="1"/>
  <c r="DG119" i="46"/>
  <c r="DF119" i="46"/>
  <c r="DE119" i="46"/>
  <c r="DD119" i="46"/>
  <c r="AO119" i="46" s="1"/>
  <c r="DC119" i="46"/>
  <c r="DB119" i="46"/>
  <c r="DA119" i="46"/>
  <c r="AL119" i="46" s="1"/>
  <c r="CZ119" i="46"/>
  <c r="AK119" i="46" s="1"/>
  <c r="CY119" i="46"/>
  <c r="AJ119" i="46" s="1"/>
  <c r="CX119" i="46"/>
  <c r="CW119" i="46"/>
  <c r="CV119" i="46"/>
  <c r="CU119" i="46"/>
  <c r="AF119" i="46" s="1"/>
  <c r="CT119" i="46"/>
  <c r="AE119" i="46" s="1"/>
  <c r="CS119" i="46"/>
  <c r="AD119" i="46" s="1"/>
  <c r="CR119" i="46"/>
  <c r="AC119" i="46" s="1"/>
  <c r="CQ119" i="46"/>
  <c r="AB119" i="46" s="1"/>
  <c r="CP119" i="46"/>
  <c r="CO119" i="46"/>
  <c r="CN119" i="46"/>
  <c r="CM119" i="46"/>
  <c r="CL119" i="46"/>
  <c r="CK119" i="46"/>
  <c r="V119" i="46" s="1"/>
  <c r="CJ119" i="46"/>
  <c r="U119" i="46" s="1"/>
  <c r="CI119" i="46"/>
  <c r="T119" i="46" s="1"/>
  <c r="CH119" i="46"/>
  <c r="CG119" i="46"/>
  <c r="CF119" i="46"/>
  <c r="CE119" i="46"/>
  <c r="P119" i="46" s="1"/>
  <c r="CD119" i="46"/>
  <c r="CC119" i="46"/>
  <c r="CB119" i="46"/>
  <c r="M119" i="46" s="1"/>
  <c r="CA119" i="46"/>
  <c r="BZ119" i="46"/>
  <c r="K119" i="46" s="1"/>
  <c r="BY119" i="46"/>
  <c r="BX119" i="46"/>
  <c r="I119" i="46" s="1"/>
  <c r="BW119" i="46"/>
  <c r="BV119" i="46"/>
  <c r="G119" i="46" s="1"/>
  <c r="BU119" i="46"/>
  <c r="F119" i="46" s="1"/>
  <c r="BT119" i="46"/>
  <c r="BS119" i="46"/>
  <c r="BO119" i="46"/>
  <c r="B119" i="46"/>
  <c r="B119" i="44" s="1"/>
  <c r="A119" i="46"/>
  <c r="A117" i="27" s="1"/>
  <c r="EF118" i="46"/>
  <c r="BQ118" i="46" s="1"/>
  <c r="EE118" i="46"/>
  <c r="BP118" i="46" s="1"/>
  <c r="ED118" i="46"/>
  <c r="BO118" i="46" s="1"/>
  <c r="EC118" i="46"/>
  <c r="EB118" i="46"/>
  <c r="BM118" i="46" s="1"/>
  <c r="EA118" i="46"/>
  <c r="DZ118" i="46"/>
  <c r="DY118" i="46"/>
  <c r="DX118" i="46"/>
  <c r="BI118" i="46" s="1"/>
  <c r="DW118" i="46"/>
  <c r="BH118" i="46" s="1"/>
  <c r="DV118" i="46"/>
  <c r="BG118" i="46" s="1"/>
  <c r="DU118" i="46"/>
  <c r="BF118" i="46" s="1"/>
  <c r="DT118" i="46"/>
  <c r="BE118" i="46" s="1"/>
  <c r="DS118" i="46"/>
  <c r="DR118" i="46"/>
  <c r="DQ118" i="46"/>
  <c r="DP118" i="46"/>
  <c r="BA118" i="46" s="1"/>
  <c r="DO118" i="46"/>
  <c r="DN118" i="46"/>
  <c r="AY118" i="46" s="1"/>
  <c r="DM118" i="46"/>
  <c r="DL118" i="46"/>
  <c r="DK118" i="46"/>
  <c r="DJ118" i="46"/>
  <c r="DI118" i="46"/>
  <c r="DH118" i="46"/>
  <c r="AS118" i="46" s="1"/>
  <c r="DG118" i="46"/>
  <c r="AR118" i="46" s="1"/>
  <c r="DF118" i="46"/>
  <c r="DE118" i="46"/>
  <c r="AP118" i="46" s="1"/>
  <c r="DD118" i="46"/>
  <c r="AO118" i="46" s="1"/>
  <c r="DC118" i="46"/>
  <c r="AN118" i="46" s="1"/>
  <c r="DB118" i="46"/>
  <c r="DA118" i="46"/>
  <c r="AL118" i="46" s="1"/>
  <c r="CZ118" i="46"/>
  <c r="CY118" i="46"/>
  <c r="CX118" i="46"/>
  <c r="AI118" i="46" s="1"/>
  <c r="CW118" i="46"/>
  <c r="CV118" i="46"/>
  <c r="CU118" i="46"/>
  <c r="CT118" i="46"/>
  <c r="CS118" i="46"/>
  <c r="CR118" i="46"/>
  <c r="AC118" i="46" s="1"/>
  <c r="CQ118" i="46"/>
  <c r="CP118" i="46"/>
  <c r="AA118" i="46" s="1"/>
  <c r="CO118" i="46"/>
  <c r="Z118" i="46" s="1"/>
  <c r="CN118" i="46"/>
  <c r="CM118" i="46"/>
  <c r="CL118" i="46"/>
  <c r="CK118" i="46"/>
  <c r="V118" i="46" s="1"/>
  <c r="CJ118" i="46"/>
  <c r="U118" i="46" s="1"/>
  <c r="CI118" i="46"/>
  <c r="T118" i="46" s="1"/>
  <c r="CH118" i="46"/>
  <c r="S118" i="46" s="1"/>
  <c r="CG118" i="46"/>
  <c r="CF118" i="46"/>
  <c r="Q118" i="46" s="1"/>
  <c r="CE118" i="46"/>
  <c r="CD118" i="46"/>
  <c r="CC118" i="46"/>
  <c r="N118" i="46" s="1"/>
  <c r="CB118" i="46"/>
  <c r="M118" i="46" s="1"/>
  <c r="CA118" i="46"/>
  <c r="BZ118" i="46"/>
  <c r="K118" i="46" s="1"/>
  <c r="BY118" i="46"/>
  <c r="J118" i="46" s="1"/>
  <c r="BX118" i="46"/>
  <c r="I118" i="46" s="1"/>
  <c r="BW118" i="46"/>
  <c r="H118" i="46" s="1"/>
  <c r="BV118" i="46"/>
  <c r="BU118" i="46"/>
  <c r="BT118" i="46"/>
  <c r="E118" i="46" s="1"/>
  <c r="BS118" i="46"/>
  <c r="B118" i="46"/>
  <c r="B118" i="44" s="1"/>
  <c r="A118" i="46"/>
  <c r="A116" i="27" s="1"/>
  <c r="EF117" i="46"/>
  <c r="EE117" i="46"/>
  <c r="ED117" i="46"/>
  <c r="BO117" i="44" s="1"/>
  <c r="EC117" i="46"/>
  <c r="BN117" i="44" s="1"/>
  <c r="EB117" i="46"/>
  <c r="BM117" i="46" s="1"/>
  <c r="EA117" i="46"/>
  <c r="DZ117" i="46"/>
  <c r="DY117" i="46"/>
  <c r="DX117" i="46"/>
  <c r="BI117" i="46" s="1"/>
  <c r="DW117" i="46"/>
  <c r="BH117" i="46" s="1"/>
  <c r="DV117" i="46"/>
  <c r="DU117" i="46"/>
  <c r="DT117" i="46"/>
  <c r="BE117" i="46" s="1"/>
  <c r="DS117" i="46"/>
  <c r="BD117" i="46" s="1"/>
  <c r="DR117" i="46"/>
  <c r="BC117" i="46" s="1"/>
  <c r="DQ117" i="46"/>
  <c r="DP117" i="46"/>
  <c r="DO117" i="46"/>
  <c r="AZ117" i="46" s="1"/>
  <c r="DN117" i="46"/>
  <c r="DM117" i="46"/>
  <c r="AX117" i="46" s="1"/>
  <c r="DL117" i="46"/>
  <c r="DK117" i="46"/>
  <c r="AV117" i="46" s="1"/>
  <c r="DJ117" i="46"/>
  <c r="AU117" i="46" s="1"/>
  <c r="DI117" i="46"/>
  <c r="AT117" i="46" s="1"/>
  <c r="DH117" i="46"/>
  <c r="AS117" i="46" s="1"/>
  <c r="DG117" i="46"/>
  <c r="DF117" i="46"/>
  <c r="DE117" i="46"/>
  <c r="DD117" i="46"/>
  <c r="AO117" i="46" s="1"/>
  <c r="DC117" i="46"/>
  <c r="AN117" i="46" s="1"/>
  <c r="DB117" i="46"/>
  <c r="AM117" i="46" s="1"/>
  <c r="DA117" i="46"/>
  <c r="AL117" i="46" s="1"/>
  <c r="CZ117" i="46"/>
  <c r="CY117" i="46"/>
  <c r="AJ117" i="46" s="1"/>
  <c r="CX117" i="46"/>
  <c r="CW117" i="46"/>
  <c r="AH117" i="46" s="1"/>
  <c r="CV117" i="46"/>
  <c r="AG117" i="46" s="1"/>
  <c r="CU117" i="46"/>
  <c r="AF117" i="46" s="1"/>
  <c r="CT117" i="46"/>
  <c r="CS117" i="46"/>
  <c r="CR117" i="46"/>
  <c r="AC117" i="46" s="1"/>
  <c r="CQ117" i="46"/>
  <c r="CP117" i="46"/>
  <c r="CO117" i="46"/>
  <c r="Z117" i="46" s="1"/>
  <c r="CN117" i="46"/>
  <c r="CM117" i="46"/>
  <c r="CL117" i="46"/>
  <c r="CK117" i="46"/>
  <c r="CJ117" i="46"/>
  <c r="U117" i="46" s="1"/>
  <c r="CI117" i="46"/>
  <c r="T117" i="46" s="1"/>
  <c r="CH117" i="46"/>
  <c r="CG117" i="46"/>
  <c r="CF117" i="46"/>
  <c r="Q117" i="46" s="1"/>
  <c r="CE117" i="46"/>
  <c r="P117" i="46" s="1"/>
  <c r="CD117" i="46"/>
  <c r="O117" i="46" s="1"/>
  <c r="CC117" i="46"/>
  <c r="CB117" i="46"/>
  <c r="CA117" i="46"/>
  <c r="BZ117" i="46"/>
  <c r="BY117" i="46"/>
  <c r="BX117" i="46"/>
  <c r="I117" i="46" s="1"/>
  <c r="BW117" i="46"/>
  <c r="BV117" i="46"/>
  <c r="G117" i="46" s="1"/>
  <c r="BU117" i="46"/>
  <c r="F117" i="46" s="1"/>
  <c r="BT117" i="46"/>
  <c r="E117" i="46" s="1"/>
  <c r="BS117" i="46"/>
  <c r="BO117" i="46"/>
  <c r="BN117" i="46"/>
  <c r="B117" i="46"/>
  <c r="B117" i="44" s="1"/>
  <c r="A117" i="46"/>
  <c r="EF116" i="46"/>
  <c r="BQ116" i="46" s="1"/>
  <c r="EE116" i="46"/>
  <c r="ED116" i="46"/>
  <c r="BO116" i="46" s="1"/>
  <c r="EC116" i="46"/>
  <c r="EB116" i="46"/>
  <c r="EA116" i="46"/>
  <c r="BL116" i="46" s="1"/>
  <c r="DZ116" i="46"/>
  <c r="DY116" i="46"/>
  <c r="BJ116" i="46" s="1"/>
  <c r="DX116" i="46"/>
  <c r="BI116" i="46" s="1"/>
  <c r="DW116" i="46"/>
  <c r="DV116" i="46"/>
  <c r="BG116" i="46" s="1"/>
  <c r="DU116" i="46"/>
  <c r="BF116" i="46" s="1"/>
  <c r="DT116" i="46"/>
  <c r="DS116" i="46"/>
  <c r="DR116" i="46"/>
  <c r="DQ116" i="46"/>
  <c r="BB116" i="46" s="1"/>
  <c r="DP116" i="46"/>
  <c r="DO116" i="46"/>
  <c r="AZ116" i="46" s="1"/>
  <c r="DN116" i="46"/>
  <c r="DM116" i="46"/>
  <c r="DL116" i="46"/>
  <c r="DK116" i="46"/>
  <c r="DJ116" i="46"/>
  <c r="AU116" i="46" s="1"/>
  <c r="DI116" i="46"/>
  <c r="DH116" i="46"/>
  <c r="AS116" i="46" s="1"/>
  <c r="DG116" i="46"/>
  <c r="AR116" i="46" s="1"/>
  <c r="DF116" i="46"/>
  <c r="AQ116" i="46" s="1"/>
  <c r="DE116" i="46"/>
  <c r="DD116" i="46"/>
  <c r="DC116" i="46"/>
  <c r="AN116" i="46" s="1"/>
  <c r="DB116" i="46"/>
  <c r="DA116" i="46"/>
  <c r="AL116" i="46" s="1"/>
  <c r="CZ116" i="46"/>
  <c r="AK116" i="46" s="1"/>
  <c r="CY116" i="46"/>
  <c r="CX116" i="46"/>
  <c r="CW116" i="46"/>
  <c r="CV116" i="46"/>
  <c r="CU116" i="46"/>
  <c r="CT116" i="46"/>
  <c r="AE116" i="46" s="1"/>
  <c r="CS116" i="46"/>
  <c r="AD116" i="46" s="1"/>
  <c r="CR116" i="46"/>
  <c r="AC116" i="46" s="1"/>
  <c r="CQ116" i="46"/>
  <c r="CP116" i="46"/>
  <c r="AA116" i="46" s="1"/>
  <c r="CO116" i="46"/>
  <c r="CN116" i="46"/>
  <c r="CM116" i="46"/>
  <c r="CL116" i="46"/>
  <c r="W116" i="46" s="1"/>
  <c r="CK116" i="46"/>
  <c r="CJ116" i="46"/>
  <c r="U116" i="46" s="1"/>
  <c r="CI116" i="46"/>
  <c r="T116" i="46" s="1"/>
  <c r="CH116" i="46"/>
  <c r="CG116" i="46"/>
  <c r="R116" i="46" s="1"/>
  <c r="CF116" i="46"/>
  <c r="CE116" i="46"/>
  <c r="CD116" i="46"/>
  <c r="O116" i="46" s="1"/>
  <c r="CC116" i="46"/>
  <c r="CB116" i="46"/>
  <c r="M116" i="46" s="1"/>
  <c r="CA116" i="46"/>
  <c r="BZ116" i="46"/>
  <c r="K116" i="46" s="1"/>
  <c r="BY116" i="46"/>
  <c r="BX116" i="46"/>
  <c r="BW116" i="46"/>
  <c r="BV116" i="46"/>
  <c r="G116" i="46" s="1"/>
  <c r="BU116" i="46"/>
  <c r="BT116" i="46"/>
  <c r="E116" i="46" s="1"/>
  <c r="BS116" i="46"/>
  <c r="D116" i="46" s="1"/>
  <c r="B116" i="46"/>
  <c r="B116" i="44" s="1"/>
  <c r="A116" i="46"/>
  <c r="EF115" i="46"/>
  <c r="EE115" i="46"/>
  <c r="BP115" i="46" s="1"/>
  <c r="ED115" i="46"/>
  <c r="BO115" i="44" s="1"/>
  <c r="EC115" i="46"/>
  <c r="BN115" i="46" s="1"/>
  <c r="EB115" i="46"/>
  <c r="BM115" i="46" s="1"/>
  <c r="EA115" i="46"/>
  <c r="BL115" i="46" s="1"/>
  <c r="DZ115" i="46"/>
  <c r="DY115" i="46"/>
  <c r="DX115" i="46"/>
  <c r="DW115" i="46"/>
  <c r="BH115" i="46" s="1"/>
  <c r="DV115" i="46"/>
  <c r="BG115" i="46" s="1"/>
  <c r="DU115" i="46"/>
  <c r="BF115" i="46" s="1"/>
  <c r="DT115" i="46"/>
  <c r="BE115" i="46" s="1"/>
  <c r="DS115" i="46"/>
  <c r="DR115" i="46"/>
  <c r="DQ115" i="46"/>
  <c r="BB115" i="46" s="1"/>
  <c r="DP115" i="46"/>
  <c r="DO115" i="46"/>
  <c r="DN115" i="46"/>
  <c r="DM115" i="46"/>
  <c r="AX115" i="46" s="1"/>
  <c r="DL115" i="46"/>
  <c r="AW115" i="46" s="1"/>
  <c r="DK115" i="46"/>
  <c r="DJ115" i="46"/>
  <c r="AU115" i="46" s="1"/>
  <c r="DI115" i="46"/>
  <c r="AT115" i="46" s="1"/>
  <c r="DH115" i="46"/>
  <c r="DG115" i="46"/>
  <c r="DF115" i="46"/>
  <c r="AQ115" i="46" s="1"/>
  <c r="DE115" i="46"/>
  <c r="AP115" i="46" s="1"/>
  <c r="DD115" i="46"/>
  <c r="AO115" i="46" s="1"/>
  <c r="DC115" i="46"/>
  <c r="AN115" i="46" s="1"/>
  <c r="DB115" i="46"/>
  <c r="DA115" i="46"/>
  <c r="CZ115" i="46"/>
  <c r="CY115" i="46"/>
  <c r="CX115" i="46"/>
  <c r="AI115" i="46" s="1"/>
  <c r="CW115" i="46"/>
  <c r="CV115" i="46"/>
  <c r="AG115" i="46" s="1"/>
  <c r="CU115" i="46"/>
  <c r="CT115" i="46"/>
  <c r="AE115" i="46" s="1"/>
  <c r="CS115" i="46"/>
  <c r="CR115" i="46"/>
  <c r="CQ115" i="46"/>
  <c r="CP115" i="46"/>
  <c r="AA115" i="46" s="1"/>
  <c r="CO115" i="46"/>
  <c r="Z115" i="46" s="1"/>
  <c r="CN115" i="46"/>
  <c r="Y115" i="46" s="1"/>
  <c r="CM115" i="46"/>
  <c r="CL115" i="46"/>
  <c r="CK115" i="46"/>
  <c r="CJ115" i="46"/>
  <c r="CI115" i="46"/>
  <c r="T115" i="46" s="1"/>
  <c r="CH115" i="46"/>
  <c r="S115" i="46" s="1"/>
  <c r="CG115" i="46"/>
  <c r="CF115" i="46"/>
  <c r="CE115" i="46"/>
  <c r="P115" i="46" s="1"/>
  <c r="CD115" i="46"/>
  <c r="O115" i="46" s="1"/>
  <c r="CC115" i="46"/>
  <c r="N115" i="46" s="1"/>
  <c r="CB115" i="46"/>
  <c r="CA115" i="46"/>
  <c r="BZ115" i="46"/>
  <c r="BY115" i="46"/>
  <c r="J115" i="46" s="1"/>
  <c r="BX115" i="46"/>
  <c r="BW115" i="46"/>
  <c r="H115" i="46" s="1"/>
  <c r="BV115" i="46"/>
  <c r="G115" i="46" s="1"/>
  <c r="BU115" i="46"/>
  <c r="F115" i="46" s="1"/>
  <c r="BT115" i="46"/>
  <c r="BS115" i="46"/>
  <c r="D115" i="46" s="1"/>
  <c r="BO115" i="46"/>
  <c r="B115" i="46"/>
  <c r="B115" i="44" s="1"/>
  <c r="A115" i="46"/>
  <c r="A113" i="27" s="1"/>
  <c r="EF114" i="46"/>
  <c r="BQ114" i="46" s="1"/>
  <c r="EE114" i="46"/>
  <c r="ED114" i="46"/>
  <c r="EC114" i="46"/>
  <c r="EB114" i="46"/>
  <c r="EA114" i="46"/>
  <c r="DZ114" i="46"/>
  <c r="BK114" i="46" s="1"/>
  <c r="DY114" i="46"/>
  <c r="DX114" i="46"/>
  <c r="BI114" i="46" s="1"/>
  <c r="DW114" i="46"/>
  <c r="DV114" i="46"/>
  <c r="DU114" i="46"/>
  <c r="DT114" i="46"/>
  <c r="DS114" i="46"/>
  <c r="BD114" i="46" s="1"/>
  <c r="DR114" i="46"/>
  <c r="BC114" i="46" s="1"/>
  <c r="DQ114" i="46"/>
  <c r="BB114" i="46" s="1"/>
  <c r="DP114" i="46"/>
  <c r="BA114" i="46" s="1"/>
  <c r="DO114" i="46"/>
  <c r="AZ114" i="46" s="1"/>
  <c r="DN114" i="46"/>
  <c r="AY114" i="46" s="1"/>
  <c r="DM114" i="46"/>
  <c r="DL114" i="46"/>
  <c r="DK114" i="46"/>
  <c r="AV114" i="46" s="1"/>
  <c r="DJ114" i="46"/>
  <c r="AU114" i="46" s="1"/>
  <c r="DI114" i="46"/>
  <c r="AT114" i="46" s="1"/>
  <c r="DH114" i="46"/>
  <c r="AS114" i="46" s="1"/>
  <c r="DG114" i="46"/>
  <c r="AR114" i="46" s="1"/>
  <c r="DF114" i="46"/>
  <c r="DE114" i="46"/>
  <c r="DD114" i="46"/>
  <c r="DC114" i="46"/>
  <c r="DB114" i="46"/>
  <c r="AM114" i="46" s="1"/>
  <c r="DA114" i="46"/>
  <c r="CZ114" i="46"/>
  <c r="AK114" i="46" s="1"/>
  <c r="CY114" i="46"/>
  <c r="AJ114" i="46" s="1"/>
  <c r="CX114" i="46"/>
  <c r="CW114" i="46"/>
  <c r="CV114" i="46"/>
  <c r="CU114" i="46"/>
  <c r="AF114" i="46" s="1"/>
  <c r="CT114" i="46"/>
  <c r="CS114" i="46"/>
  <c r="AD114" i="46" s="1"/>
  <c r="CR114" i="46"/>
  <c r="CQ114" i="46"/>
  <c r="AB114" i="46" s="1"/>
  <c r="CP114" i="46"/>
  <c r="CO114" i="46"/>
  <c r="CN114" i="46"/>
  <c r="Y114" i="46" s="1"/>
  <c r="CM114" i="46"/>
  <c r="CL114" i="46"/>
  <c r="CK114" i="46"/>
  <c r="V114" i="46" s="1"/>
  <c r="CJ114" i="46"/>
  <c r="CI114" i="46"/>
  <c r="T114" i="46" s="1"/>
  <c r="CH114" i="46"/>
  <c r="CG114" i="46"/>
  <c r="CF114" i="46"/>
  <c r="Q114" i="46" s="1"/>
  <c r="CE114" i="46"/>
  <c r="P114" i="46" s="1"/>
  <c r="CD114" i="46"/>
  <c r="CC114" i="46"/>
  <c r="N114" i="46" s="1"/>
  <c r="CB114" i="46"/>
  <c r="CA114" i="46"/>
  <c r="L114" i="46" s="1"/>
  <c r="BZ114" i="46"/>
  <c r="K114" i="46" s="1"/>
  <c r="BY114" i="46"/>
  <c r="BX114" i="46"/>
  <c r="BW114" i="46"/>
  <c r="H114" i="46" s="1"/>
  <c r="BV114" i="46"/>
  <c r="BU114" i="46"/>
  <c r="BT114" i="46"/>
  <c r="BS114" i="46"/>
  <c r="B114" i="46"/>
  <c r="B114" i="44" s="1"/>
  <c r="A114" i="46"/>
  <c r="A112" i="27" s="1"/>
  <c r="EF113" i="46"/>
  <c r="BQ113" i="46" s="1"/>
  <c r="EE113" i="46"/>
  <c r="BP113" i="46" s="1"/>
  <c r="ED113" i="46"/>
  <c r="BO113" i="44" s="1"/>
  <c r="EC113" i="46"/>
  <c r="BN113" i="46" s="1"/>
  <c r="EB113" i="46"/>
  <c r="BM113" i="46" s="1"/>
  <c r="EA113" i="46"/>
  <c r="BL113" i="46" s="1"/>
  <c r="DZ113" i="46"/>
  <c r="BK113" i="46" s="1"/>
  <c r="DY113" i="46"/>
  <c r="DX113" i="46"/>
  <c r="DW113" i="46"/>
  <c r="BH113" i="46" s="1"/>
  <c r="DV113" i="46"/>
  <c r="BG113" i="46" s="1"/>
  <c r="DU113" i="46"/>
  <c r="DT113" i="46"/>
  <c r="BE113" i="46" s="1"/>
  <c r="DS113" i="46"/>
  <c r="BD113" i="46" s="1"/>
  <c r="DR113" i="46"/>
  <c r="DQ113" i="46"/>
  <c r="DP113" i="46"/>
  <c r="DO113" i="46"/>
  <c r="DN113" i="46"/>
  <c r="AY113" i="46" s="1"/>
  <c r="DM113" i="46"/>
  <c r="AX113" i="46" s="1"/>
  <c r="DL113" i="46"/>
  <c r="AW113" i="46" s="1"/>
  <c r="DK113" i="46"/>
  <c r="AV113" i="46" s="1"/>
  <c r="DJ113" i="46"/>
  <c r="DI113" i="46"/>
  <c r="DH113" i="46"/>
  <c r="DG113" i="46"/>
  <c r="AR113" i="46" s="1"/>
  <c r="DF113" i="46"/>
  <c r="AQ113" i="46" s="1"/>
  <c r="DE113" i="46"/>
  <c r="AP113" i="46" s="1"/>
  <c r="DD113" i="46"/>
  <c r="DC113" i="46"/>
  <c r="AN113" i="46" s="1"/>
  <c r="DB113" i="46"/>
  <c r="DA113" i="46"/>
  <c r="CZ113" i="46"/>
  <c r="CY113" i="46"/>
  <c r="AJ113" i="46" s="1"/>
  <c r="CX113" i="46"/>
  <c r="CW113" i="46"/>
  <c r="AH113" i="46" s="1"/>
  <c r="CV113" i="46"/>
  <c r="AG113" i="46" s="1"/>
  <c r="CU113" i="46"/>
  <c r="CT113" i="46"/>
  <c r="CS113" i="46"/>
  <c r="CR113" i="46"/>
  <c r="AC113" i="46" s="1"/>
  <c r="CQ113" i="46"/>
  <c r="CP113" i="46"/>
  <c r="AA113" i="46" s="1"/>
  <c r="CO113" i="46"/>
  <c r="Z113" i="46" s="1"/>
  <c r="CN113" i="46"/>
  <c r="CM113" i="46"/>
  <c r="X113" i="46" s="1"/>
  <c r="CL113" i="46"/>
  <c r="CK113" i="46"/>
  <c r="CJ113" i="46"/>
  <c r="CI113" i="46"/>
  <c r="T113" i="46" s="1"/>
  <c r="CH113" i="46"/>
  <c r="S113" i="46" s="1"/>
  <c r="CG113" i="46"/>
  <c r="CF113" i="46"/>
  <c r="Q113" i="46" s="1"/>
  <c r="CE113" i="46"/>
  <c r="CD113" i="46"/>
  <c r="O113" i="46" s="1"/>
  <c r="CC113" i="46"/>
  <c r="CB113" i="46"/>
  <c r="CA113" i="46"/>
  <c r="L113" i="46" s="1"/>
  <c r="BZ113" i="46"/>
  <c r="K113" i="46" s="1"/>
  <c r="BY113" i="46"/>
  <c r="J113" i="46" s="1"/>
  <c r="BX113" i="46"/>
  <c r="BW113" i="46"/>
  <c r="H113" i="46" s="1"/>
  <c r="BV113" i="46"/>
  <c r="BU113" i="46"/>
  <c r="BT113" i="46"/>
  <c r="E113" i="46" s="1"/>
  <c r="BS113" i="46"/>
  <c r="D113" i="46" s="1"/>
  <c r="BO113" i="46"/>
  <c r="B113" i="46"/>
  <c r="B113" i="44" s="1"/>
  <c r="A113" i="46"/>
  <c r="A111" i="27" s="1"/>
  <c r="EF112" i="46"/>
  <c r="EE112" i="46"/>
  <c r="ED112" i="46"/>
  <c r="EC112" i="46"/>
  <c r="EB112" i="46"/>
  <c r="BM112" i="46" s="1"/>
  <c r="EA112" i="46"/>
  <c r="DZ112" i="46"/>
  <c r="BK112" i="46" s="1"/>
  <c r="DY112" i="46"/>
  <c r="BJ112" i="46" s="1"/>
  <c r="DX112" i="46"/>
  <c r="BI112" i="46" s="1"/>
  <c r="DW112" i="46"/>
  <c r="DV112" i="46"/>
  <c r="DU112" i="46"/>
  <c r="DT112" i="46"/>
  <c r="BE112" i="46" s="1"/>
  <c r="DS112" i="46"/>
  <c r="BD112" i="46" s="1"/>
  <c r="DR112" i="46"/>
  <c r="BC112" i="46" s="1"/>
  <c r="DQ112" i="46"/>
  <c r="DP112" i="46"/>
  <c r="BA112" i="46" s="1"/>
  <c r="DO112" i="46"/>
  <c r="AZ112" i="46" s="1"/>
  <c r="DN112" i="46"/>
  <c r="DM112" i="46"/>
  <c r="AX112" i="46" s="1"/>
  <c r="DL112" i="46"/>
  <c r="DK112" i="46"/>
  <c r="AV112" i="46" s="1"/>
  <c r="DJ112" i="46"/>
  <c r="AU112" i="46" s="1"/>
  <c r="DI112" i="46"/>
  <c r="DH112" i="46"/>
  <c r="DG112" i="46"/>
  <c r="AR112" i="46" s="1"/>
  <c r="DF112" i="46"/>
  <c r="DE112" i="46"/>
  <c r="AP112" i="46" s="1"/>
  <c r="DD112" i="46"/>
  <c r="AO112" i="46" s="1"/>
  <c r="DC112" i="46"/>
  <c r="DB112" i="46"/>
  <c r="DA112" i="46"/>
  <c r="CZ112" i="46"/>
  <c r="AK112" i="46" s="1"/>
  <c r="CY112" i="46"/>
  <c r="CX112" i="46"/>
  <c r="CW112" i="46"/>
  <c r="AH112" i="46" s="1"/>
  <c r="CV112" i="46"/>
  <c r="AG112" i="46" s="1"/>
  <c r="CU112" i="46"/>
  <c r="AF112" i="46" s="1"/>
  <c r="CT112" i="46"/>
  <c r="AE112" i="46" s="1"/>
  <c r="CS112" i="46"/>
  <c r="AD112" i="46" s="1"/>
  <c r="CR112" i="46"/>
  <c r="AC112" i="46" s="1"/>
  <c r="CQ112" i="46"/>
  <c r="CP112" i="46"/>
  <c r="CO112" i="46"/>
  <c r="CN112" i="46"/>
  <c r="Y112" i="46" s="1"/>
  <c r="CM112" i="46"/>
  <c r="X112" i="46" s="1"/>
  <c r="CL112" i="46"/>
  <c r="W112" i="46" s="1"/>
  <c r="CK112" i="46"/>
  <c r="CJ112" i="46"/>
  <c r="U112" i="46" s="1"/>
  <c r="CI112" i="46"/>
  <c r="CH112" i="46"/>
  <c r="CG112" i="46"/>
  <c r="R112" i="46" s="1"/>
  <c r="CF112" i="46"/>
  <c r="CE112" i="46"/>
  <c r="P112" i="46" s="1"/>
  <c r="CD112" i="46"/>
  <c r="O112" i="46" s="1"/>
  <c r="CC112" i="46"/>
  <c r="CB112" i="46"/>
  <c r="M112" i="46" s="1"/>
  <c r="CA112" i="46"/>
  <c r="BZ112" i="46"/>
  <c r="BY112" i="46"/>
  <c r="BX112" i="46"/>
  <c r="I112" i="46" s="1"/>
  <c r="BW112" i="46"/>
  <c r="BV112" i="46"/>
  <c r="G112" i="46" s="1"/>
  <c r="BU112" i="46"/>
  <c r="F112" i="46" s="1"/>
  <c r="BT112" i="46"/>
  <c r="E112" i="46" s="1"/>
  <c r="BS112" i="46"/>
  <c r="B112" i="46"/>
  <c r="B112" i="44" s="1"/>
  <c r="A112" i="46"/>
  <c r="A110" i="27" s="1"/>
  <c r="EF111" i="46"/>
  <c r="BQ111" i="46" s="1"/>
  <c r="EE111" i="46"/>
  <c r="BP111" i="46" s="1"/>
  <c r="ED111" i="46"/>
  <c r="BO111" i="44" s="1"/>
  <c r="EC111" i="46"/>
  <c r="BN111" i="46" s="1"/>
  <c r="EB111" i="46"/>
  <c r="BM111" i="46" s="1"/>
  <c r="EA111" i="46"/>
  <c r="DZ111" i="46"/>
  <c r="BK111" i="46" s="1"/>
  <c r="DY111" i="46"/>
  <c r="DX111" i="46"/>
  <c r="BI111" i="46" s="1"/>
  <c r="DW111" i="46"/>
  <c r="BH111" i="46" s="1"/>
  <c r="DV111" i="46"/>
  <c r="BG111" i="46" s="1"/>
  <c r="DU111" i="46"/>
  <c r="BF111" i="46" s="1"/>
  <c r="DT111" i="46"/>
  <c r="DS111" i="46"/>
  <c r="BD111" i="46" s="1"/>
  <c r="DR111" i="46"/>
  <c r="BC111" i="46" s="1"/>
  <c r="DQ111" i="46"/>
  <c r="BB111" i="46" s="1"/>
  <c r="DP111" i="46"/>
  <c r="DO111" i="46"/>
  <c r="AZ111" i="46" s="1"/>
  <c r="DN111" i="46"/>
  <c r="AY111" i="46" s="1"/>
  <c r="DM111" i="46"/>
  <c r="AX111" i="46" s="1"/>
  <c r="DL111" i="46"/>
  <c r="AW111" i="46" s="1"/>
  <c r="DK111" i="46"/>
  <c r="DJ111" i="46"/>
  <c r="AU111" i="46" s="1"/>
  <c r="DI111" i="46"/>
  <c r="AT111" i="46" s="1"/>
  <c r="DH111" i="46"/>
  <c r="DG111" i="46"/>
  <c r="AR111" i="46" s="1"/>
  <c r="DF111" i="46"/>
  <c r="AQ111" i="46" s="1"/>
  <c r="DE111" i="46"/>
  <c r="DD111" i="46"/>
  <c r="AO111" i="46" s="1"/>
  <c r="DC111" i="46"/>
  <c r="DB111" i="46"/>
  <c r="AM111" i="46" s="1"/>
  <c r="DA111" i="46"/>
  <c r="CZ111" i="46"/>
  <c r="AK111" i="46" s="1"/>
  <c r="CY111" i="46"/>
  <c r="AJ111" i="46" s="1"/>
  <c r="CX111" i="46"/>
  <c r="AI111" i="46" s="1"/>
  <c r="CW111" i="46"/>
  <c r="CV111" i="46"/>
  <c r="CU111" i="46"/>
  <c r="CT111" i="46"/>
  <c r="AE111" i="46" s="1"/>
  <c r="CS111" i="46"/>
  <c r="CR111" i="46"/>
  <c r="CQ111" i="46"/>
  <c r="AB111" i="46" s="1"/>
  <c r="CP111" i="46"/>
  <c r="AA111" i="46" s="1"/>
  <c r="CO111" i="46"/>
  <c r="CN111" i="46"/>
  <c r="Y111" i="46" s="1"/>
  <c r="CM111" i="46"/>
  <c r="X111" i="46" s="1"/>
  <c r="CL111" i="46"/>
  <c r="W111" i="46" s="1"/>
  <c r="CK111" i="46"/>
  <c r="V111" i="46" s="1"/>
  <c r="CJ111" i="46"/>
  <c r="U111" i="46" s="1"/>
  <c r="CI111" i="46"/>
  <c r="CH111" i="46"/>
  <c r="S111" i="46" s="1"/>
  <c r="CG111" i="46"/>
  <c r="CF111" i="46"/>
  <c r="Q111" i="46" s="1"/>
  <c r="CE111" i="46"/>
  <c r="P111" i="46" s="1"/>
  <c r="CD111" i="46"/>
  <c r="O111" i="46" s="1"/>
  <c r="CC111" i="46"/>
  <c r="N111" i="46" s="1"/>
  <c r="CB111" i="46"/>
  <c r="CA111" i="46"/>
  <c r="L111" i="46" s="1"/>
  <c r="BZ111" i="46"/>
  <c r="K111" i="46" s="1"/>
  <c r="BY111" i="46"/>
  <c r="BX111" i="46"/>
  <c r="I111" i="46" s="1"/>
  <c r="BW111" i="46"/>
  <c r="H111" i="46" s="1"/>
  <c r="BV111" i="46"/>
  <c r="G111" i="46" s="1"/>
  <c r="BU111" i="46"/>
  <c r="F111" i="46" s="1"/>
  <c r="BT111" i="46"/>
  <c r="E111" i="46" s="1"/>
  <c r="BS111" i="46"/>
  <c r="D111" i="46" s="1"/>
  <c r="BO111" i="46"/>
  <c r="B111" i="46"/>
  <c r="B111" i="44" s="1"/>
  <c r="A111" i="46"/>
  <c r="EF110" i="46"/>
  <c r="EE110" i="46"/>
  <c r="ED110" i="46"/>
  <c r="BO110" i="44" s="1"/>
  <c r="EC110" i="46"/>
  <c r="BN110" i="44" s="1"/>
  <c r="EB110" i="46"/>
  <c r="BM110" i="46" s="1"/>
  <c r="EA110" i="46"/>
  <c r="BL110" i="46" s="1"/>
  <c r="DZ110" i="46"/>
  <c r="DY110" i="46"/>
  <c r="BJ110" i="46" s="1"/>
  <c r="DX110" i="46"/>
  <c r="BI110" i="46" s="1"/>
  <c r="DW110" i="46"/>
  <c r="DV110" i="46"/>
  <c r="BG110" i="46" s="1"/>
  <c r="DU110" i="46"/>
  <c r="DT110" i="46"/>
  <c r="BE110" i="46" s="1"/>
  <c r="DS110" i="46"/>
  <c r="BD110" i="46" s="1"/>
  <c r="DR110" i="46"/>
  <c r="DQ110" i="46"/>
  <c r="DP110" i="46"/>
  <c r="BA110" i="46" s="1"/>
  <c r="DO110" i="46"/>
  <c r="DN110" i="46"/>
  <c r="DM110" i="46"/>
  <c r="DL110" i="46"/>
  <c r="AW110" i="46" s="1"/>
  <c r="DK110" i="46"/>
  <c r="DJ110" i="46"/>
  <c r="DI110" i="46"/>
  <c r="AT110" i="46" s="1"/>
  <c r="DH110" i="46"/>
  <c r="AS110" i="46" s="1"/>
  <c r="DG110" i="46"/>
  <c r="DF110" i="46"/>
  <c r="AQ110" i="46" s="1"/>
  <c r="DE110" i="46"/>
  <c r="AP110" i="46" s="1"/>
  <c r="DD110" i="46"/>
  <c r="AO110" i="46" s="1"/>
  <c r="DC110" i="46"/>
  <c r="AN110" i="46" s="1"/>
  <c r="DB110" i="46"/>
  <c r="AM110" i="46" s="1"/>
  <c r="DA110" i="46"/>
  <c r="CZ110" i="46"/>
  <c r="AK110" i="46" s="1"/>
  <c r="CY110" i="46"/>
  <c r="CX110" i="46"/>
  <c r="AI110" i="46" s="1"/>
  <c r="CW110" i="46"/>
  <c r="AH110" i="46" s="1"/>
  <c r="CV110" i="46"/>
  <c r="AG110" i="46" s="1"/>
  <c r="CU110" i="46"/>
  <c r="AF110" i="46" s="1"/>
  <c r="CT110" i="46"/>
  <c r="AE110" i="46" s="1"/>
  <c r="CS110" i="46"/>
  <c r="CR110" i="46"/>
  <c r="CQ110" i="46"/>
  <c r="CP110" i="46"/>
  <c r="AA110" i="46" s="1"/>
  <c r="CO110" i="46"/>
  <c r="Z110" i="46" s="1"/>
  <c r="CN110" i="46"/>
  <c r="Y110" i="46" s="1"/>
  <c r="CM110" i="46"/>
  <c r="X110" i="46" s="1"/>
  <c r="CL110" i="46"/>
  <c r="W110" i="46" s="1"/>
  <c r="CK110" i="46"/>
  <c r="CJ110" i="46"/>
  <c r="CI110" i="46"/>
  <c r="CH110" i="46"/>
  <c r="S110" i="46" s="1"/>
  <c r="CG110" i="46"/>
  <c r="R110" i="46" s="1"/>
  <c r="CF110" i="46"/>
  <c r="Q110" i="46" s="1"/>
  <c r="CE110" i="46"/>
  <c r="P110" i="46" s="1"/>
  <c r="CD110" i="46"/>
  <c r="CC110" i="46"/>
  <c r="N110" i="46" s="1"/>
  <c r="CB110" i="46"/>
  <c r="CA110" i="46"/>
  <c r="BZ110" i="46"/>
  <c r="BY110" i="46"/>
  <c r="J110" i="46" s="1"/>
  <c r="BX110" i="46"/>
  <c r="I110" i="46" s="1"/>
  <c r="BW110" i="46"/>
  <c r="H110" i="46" s="1"/>
  <c r="BV110" i="46"/>
  <c r="G110" i="46" s="1"/>
  <c r="BU110" i="46"/>
  <c r="F110" i="46" s="1"/>
  <c r="BT110" i="46"/>
  <c r="E110" i="46" s="1"/>
  <c r="BS110" i="46"/>
  <c r="BO110" i="46"/>
  <c r="BN110" i="46"/>
  <c r="B110" i="46"/>
  <c r="B110" i="44" s="1"/>
  <c r="A110" i="46"/>
  <c r="A108" i="27" s="1"/>
  <c r="EF109" i="46"/>
  <c r="BQ109" i="46" s="1"/>
  <c r="EE109" i="46"/>
  <c r="ED109" i="46"/>
  <c r="EC109" i="46"/>
  <c r="EB109" i="46"/>
  <c r="EA109" i="46"/>
  <c r="DZ109" i="46"/>
  <c r="BK109" i="46" s="1"/>
  <c r="DY109" i="46"/>
  <c r="BJ109" i="46" s="1"/>
  <c r="DX109" i="46"/>
  <c r="BI109" i="46" s="1"/>
  <c r="DW109" i="46"/>
  <c r="DV109" i="46"/>
  <c r="BG109" i="46" s="1"/>
  <c r="DU109" i="46"/>
  <c r="DT109" i="46"/>
  <c r="DS109" i="46"/>
  <c r="BD109" i="46" s="1"/>
  <c r="DR109" i="46"/>
  <c r="BC109" i="46" s="1"/>
  <c r="DQ109" i="46"/>
  <c r="BB109" i="46" s="1"/>
  <c r="DP109" i="46"/>
  <c r="DO109" i="46"/>
  <c r="AZ109" i="46" s="1"/>
  <c r="DN109" i="46"/>
  <c r="DM109" i="46"/>
  <c r="DL109" i="46"/>
  <c r="AW109" i="46" s="1"/>
  <c r="DK109" i="46"/>
  <c r="DJ109" i="46"/>
  <c r="AU109" i="46" s="1"/>
  <c r="DI109" i="46"/>
  <c r="AT109" i="46" s="1"/>
  <c r="DH109" i="46"/>
  <c r="AS109" i="46" s="1"/>
  <c r="DG109" i="46"/>
  <c r="DF109" i="46"/>
  <c r="DE109" i="46"/>
  <c r="DD109" i="46"/>
  <c r="DC109" i="46"/>
  <c r="AN109" i="46" s="1"/>
  <c r="DB109" i="46"/>
  <c r="DA109" i="46"/>
  <c r="AL109" i="46" s="1"/>
  <c r="CZ109" i="46"/>
  <c r="CY109" i="46"/>
  <c r="AJ109" i="46" s="1"/>
  <c r="CX109" i="46"/>
  <c r="CW109" i="46"/>
  <c r="CV109" i="46"/>
  <c r="AG109" i="46" s="1"/>
  <c r="CU109" i="46"/>
  <c r="CT109" i="46"/>
  <c r="AE109" i="46" s="1"/>
  <c r="CS109" i="46"/>
  <c r="AD109" i="46" s="1"/>
  <c r="CR109" i="46"/>
  <c r="CQ109" i="46"/>
  <c r="AB109" i="46" s="1"/>
  <c r="CP109" i="46"/>
  <c r="CO109" i="46"/>
  <c r="CN109" i="46"/>
  <c r="Y109" i="46" s="1"/>
  <c r="CM109" i="46"/>
  <c r="X109" i="46" s="1"/>
  <c r="CL109" i="46"/>
  <c r="W109" i="46" s="1"/>
  <c r="CK109" i="46"/>
  <c r="V109" i="46" s="1"/>
  <c r="CJ109" i="46"/>
  <c r="CI109" i="46"/>
  <c r="T109" i="46" s="1"/>
  <c r="CH109" i="46"/>
  <c r="S109" i="46" s="1"/>
  <c r="CG109" i="46"/>
  <c r="CF109" i="46"/>
  <c r="Q109" i="46" s="1"/>
  <c r="CE109" i="46"/>
  <c r="P109" i="46" s="1"/>
  <c r="CD109" i="46"/>
  <c r="O109" i="46" s="1"/>
  <c r="CC109" i="46"/>
  <c r="N109" i="46" s="1"/>
  <c r="CB109" i="46"/>
  <c r="M109" i="46" s="1"/>
  <c r="CA109" i="46"/>
  <c r="BZ109" i="46"/>
  <c r="K109" i="46" s="1"/>
  <c r="BY109" i="46"/>
  <c r="BX109" i="46"/>
  <c r="BW109" i="46"/>
  <c r="H109" i="46" s="1"/>
  <c r="BV109" i="46"/>
  <c r="G109" i="46" s="1"/>
  <c r="BU109" i="46"/>
  <c r="F109" i="46" s="1"/>
  <c r="BT109" i="46"/>
  <c r="E109" i="46" s="1"/>
  <c r="BS109" i="46"/>
  <c r="D109" i="46" s="1"/>
  <c r="B109" i="46"/>
  <c r="B109" i="44" s="1"/>
  <c r="A109" i="46"/>
  <c r="A107" i="27" s="1"/>
  <c r="EF108" i="46"/>
  <c r="BQ108" i="46" s="1"/>
  <c r="EE108" i="46"/>
  <c r="BP108" i="46" s="1"/>
  <c r="ED108" i="46"/>
  <c r="BO108" i="46" s="1"/>
  <c r="EC108" i="46"/>
  <c r="BN108" i="46" s="1"/>
  <c r="EB108" i="46"/>
  <c r="EA108" i="46"/>
  <c r="BL108" i="46" s="1"/>
  <c r="DZ108" i="46"/>
  <c r="DY108" i="46"/>
  <c r="DX108" i="46"/>
  <c r="BI108" i="46" s="1"/>
  <c r="DW108" i="46"/>
  <c r="BH108" i="46" s="1"/>
  <c r="DV108" i="46"/>
  <c r="BG108" i="46" s="1"/>
  <c r="DU108" i="46"/>
  <c r="BF108" i="46" s="1"/>
  <c r="DT108" i="46"/>
  <c r="DS108" i="46"/>
  <c r="BD108" i="46" s="1"/>
  <c r="DR108" i="46"/>
  <c r="DQ108" i="46"/>
  <c r="DP108" i="46"/>
  <c r="BA108" i="46" s="1"/>
  <c r="DO108" i="46"/>
  <c r="DN108" i="46"/>
  <c r="AY108" i="46" s="1"/>
  <c r="DM108" i="46"/>
  <c r="AX108" i="46" s="1"/>
  <c r="DL108" i="46"/>
  <c r="DK108" i="46"/>
  <c r="AV108" i="46" s="1"/>
  <c r="DJ108" i="46"/>
  <c r="DI108" i="46"/>
  <c r="DH108" i="46"/>
  <c r="DG108" i="46"/>
  <c r="DF108" i="46"/>
  <c r="AQ108" i="46" s="1"/>
  <c r="DE108" i="46"/>
  <c r="AP108" i="46" s="1"/>
  <c r="DD108" i="46"/>
  <c r="AO108" i="46" s="1"/>
  <c r="DC108" i="46"/>
  <c r="AN108" i="46" s="1"/>
  <c r="DB108" i="46"/>
  <c r="DA108" i="46"/>
  <c r="CZ108" i="46"/>
  <c r="CY108" i="46"/>
  <c r="AJ108" i="46" s="1"/>
  <c r="CX108" i="46"/>
  <c r="AI108" i="46" s="1"/>
  <c r="CW108" i="46"/>
  <c r="AH108" i="46" s="1"/>
  <c r="CV108" i="46"/>
  <c r="CU108" i="46"/>
  <c r="AF108" i="46" s="1"/>
  <c r="CT108" i="46"/>
  <c r="AE108" i="46" s="1"/>
  <c r="CS108" i="46"/>
  <c r="CR108" i="46"/>
  <c r="CQ108" i="46"/>
  <c r="AB108" i="46" s="1"/>
  <c r="CP108" i="46"/>
  <c r="AA108" i="46" s="1"/>
  <c r="CO108" i="46"/>
  <c r="Z108" i="46" s="1"/>
  <c r="CN108" i="46"/>
  <c r="Y108" i="46" s="1"/>
  <c r="CM108" i="46"/>
  <c r="CL108" i="46"/>
  <c r="W108" i="46" s="1"/>
  <c r="CK108" i="46"/>
  <c r="CJ108" i="46"/>
  <c r="CI108" i="46"/>
  <c r="T108" i="46" s="1"/>
  <c r="CH108" i="46"/>
  <c r="S108" i="46" s="1"/>
  <c r="CG108" i="46"/>
  <c r="R108" i="46" s="1"/>
  <c r="CF108" i="46"/>
  <c r="Q108" i="46" s="1"/>
  <c r="CE108" i="46"/>
  <c r="CD108" i="46"/>
  <c r="O108" i="46" s="1"/>
  <c r="CC108" i="46"/>
  <c r="CB108" i="46"/>
  <c r="M108" i="46" s="1"/>
  <c r="CA108" i="46"/>
  <c r="BZ108" i="46"/>
  <c r="K108" i="46" s="1"/>
  <c r="BY108" i="46"/>
  <c r="J108" i="46" s="1"/>
  <c r="BX108" i="46"/>
  <c r="BW108" i="46"/>
  <c r="BV108" i="46"/>
  <c r="G108" i="46" s="1"/>
  <c r="BU108" i="46"/>
  <c r="BT108" i="46"/>
  <c r="BS108" i="46"/>
  <c r="D108" i="46" s="1"/>
  <c r="B108" i="46"/>
  <c r="B108" i="44" s="1"/>
  <c r="A108" i="46"/>
  <c r="A106" i="27" s="1"/>
  <c r="EF107" i="46"/>
  <c r="EE107" i="46"/>
  <c r="BP107" i="46" s="1"/>
  <c r="ED107" i="46"/>
  <c r="BO107" i="46" s="1"/>
  <c r="EC107" i="46"/>
  <c r="EB107" i="46"/>
  <c r="BM107" i="46" s="1"/>
  <c r="EA107" i="46"/>
  <c r="DZ107" i="46"/>
  <c r="BK107" i="46" s="1"/>
  <c r="DY107" i="46"/>
  <c r="BJ107" i="46" s="1"/>
  <c r="DX107" i="46"/>
  <c r="BI107" i="46" s="1"/>
  <c r="DW107" i="46"/>
  <c r="BH107" i="46" s="1"/>
  <c r="DV107" i="46"/>
  <c r="DU107" i="46"/>
  <c r="DT107" i="46"/>
  <c r="DS107" i="46"/>
  <c r="BD107" i="46" s="1"/>
  <c r="DR107" i="46"/>
  <c r="BC107" i="46" s="1"/>
  <c r="DQ107" i="46"/>
  <c r="BB107" i="46" s="1"/>
  <c r="DP107" i="46"/>
  <c r="DO107" i="46"/>
  <c r="AZ107" i="46" s="1"/>
  <c r="DN107" i="46"/>
  <c r="AY107" i="46" s="1"/>
  <c r="DM107" i="46"/>
  <c r="DL107" i="46"/>
  <c r="AW107" i="46" s="1"/>
  <c r="DK107" i="46"/>
  <c r="AV107" i="46" s="1"/>
  <c r="DJ107" i="46"/>
  <c r="DI107" i="46"/>
  <c r="AT107" i="46" s="1"/>
  <c r="DH107" i="46"/>
  <c r="AS107" i="46" s="1"/>
  <c r="DG107" i="46"/>
  <c r="DF107" i="46"/>
  <c r="DE107" i="46"/>
  <c r="DD107" i="46"/>
  <c r="DC107" i="46"/>
  <c r="AN107" i="46" s="1"/>
  <c r="DB107" i="46"/>
  <c r="DA107" i="46"/>
  <c r="CZ107" i="46"/>
  <c r="AK107" i="46" s="1"/>
  <c r="CY107" i="46"/>
  <c r="AJ107" i="46" s="1"/>
  <c r="CX107" i="46"/>
  <c r="CW107" i="46"/>
  <c r="CV107" i="46"/>
  <c r="CU107" i="46"/>
  <c r="AF107" i="46" s="1"/>
  <c r="CT107" i="46"/>
  <c r="AE107" i="46" s="1"/>
  <c r="CS107" i="46"/>
  <c r="AD107" i="46" s="1"/>
  <c r="CR107" i="46"/>
  <c r="CQ107" i="46"/>
  <c r="CP107" i="46"/>
  <c r="AA107" i="46" s="1"/>
  <c r="CO107" i="46"/>
  <c r="CN107" i="46"/>
  <c r="CM107" i="46"/>
  <c r="X107" i="46" s="1"/>
  <c r="CL107" i="46"/>
  <c r="W107" i="46" s="1"/>
  <c r="CK107" i="46"/>
  <c r="V107" i="46" s="1"/>
  <c r="CJ107" i="46"/>
  <c r="U107" i="46" s="1"/>
  <c r="CI107" i="46"/>
  <c r="T107" i="46" s="1"/>
  <c r="CH107" i="46"/>
  <c r="CG107" i="46"/>
  <c r="CF107" i="46"/>
  <c r="Q107" i="46" s="1"/>
  <c r="CE107" i="46"/>
  <c r="P107" i="46" s="1"/>
  <c r="CD107" i="46"/>
  <c r="O107" i="46" s="1"/>
  <c r="CC107" i="46"/>
  <c r="N107" i="46" s="1"/>
  <c r="CB107" i="46"/>
  <c r="CA107" i="46"/>
  <c r="BZ107" i="46"/>
  <c r="K107" i="46" s="1"/>
  <c r="BY107" i="46"/>
  <c r="BX107" i="46"/>
  <c r="BW107" i="46"/>
  <c r="BV107" i="46"/>
  <c r="G107" i="46" s="1"/>
  <c r="BU107" i="46"/>
  <c r="F107" i="46" s="1"/>
  <c r="BT107" i="46"/>
  <c r="E107" i="46" s="1"/>
  <c r="BS107" i="46"/>
  <c r="D107" i="46" s="1"/>
  <c r="B107" i="46"/>
  <c r="B107" i="44" s="1"/>
  <c r="A107" i="46"/>
  <c r="A107" i="44" s="1"/>
  <c r="EF106" i="46"/>
  <c r="EE106" i="46"/>
  <c r="ED106" i="46"/>
  <c r="BO106" i="46" s="1"/>
  <c r="EC106" i="46"/>
  <c r="EB106" i="46"/>
  <c r="EA106" i="46"/>
  <c r="BL106" i="46" s="1"/>
  <c r="DZ106" i="46"/>
  <c r="DY106" i="46"/>
  <c r="DX106" i="46"/>
  <c r="DW106" i="46"/>
  <c r="DV106" i="46"/>
  <c r="BG106" i="46" s="1"/>
  <c r="DU106" i="46"/>
  <c r="BF106" i="46" s="1"/>
  <c r="DT106" i="46"/>
  <c r="BE106" i="46" s="1"/>
  <c r="DS106" i="46"/>
  <c r="BD106" i="46" s="1"/>
  <c r="DR106" i="46"/>
  <c r="DQ106" i="46"/>
  <c r="DP106" i="46"/>
  <c r="DO106" i="46"/>
  <c r="AZ106" i="46" s="1"/>
  <c r="DN106" i="46"/>
  <c r="AY106" i="46" s="1"/>
  <c r="DM106" i="46"/>
  <c r="DL106" i="46"/>
  <c r="DK106" i="46"/>
  <c r="AV106" i="46" s="1"/>
  <c r="DJ106" i="46"/>
  <c r="AU106" i="46" s="1"/>
  <c r="DI106" i="46"/>
  <c r="DH106" i="46"/>
  <c r="DG106" i="46"/>
  <c r="DF106" i="46"/>
  <c r="AQ106" i="46" s="1"/>
  <c r="DE106" i="46"/>
  <c r="AP106" i="46" s="1"/>
  <c r="DD106" i="46"/>
  <c r="DC106" i="46"/>
  <c r="DB106" i="46"/>
  <c r="DA106" i="46"/>
  <c r="CZ106" i="46"/>
  <c r="CY106" i="46"/>
  <c r="AJ106" i="46" s="1"/>
  <c r="CX106" i="46"/>
  <c r="AI106" i="46" s="1"/>
  <c r="CW106" i="46"/>
  <c r="CV106" i="46"/>
  <c r="CU106" i="46"/>
  <c r="AF106" i="46" s="1"/>
  <c r="CT106" i="46"/>
  <c r="CS106" i="46"/>
  <c r="CR106" i="46"/>
  <c r="AC106" i="46" s="1"/>
  <c r="CQ106" i="46"/>
  <c r="AB106" i="46" s="1"/>
  <c r="CP106" i="46"/>
  <c r="AA106" i="46" s="1"/>
  <c r="CO106" i="46"/>
  <c r="CN106" i="46"/>
  <c r="CM106" i="46"/>
  <c r="X106" i="46" s="1"/>
  <c r="CL106" i="46"/>
  <c r="W106" i="46" s="1"/>
  <c r="CK106" i="46"/>
  <c r="CJ106" i="46"/>
  <c r="U106" i="46" s="1"/>
  <c r="CI106" i="46"/>
  <c r="T106" i="46" s="1"/>
  <c r="CH106" i="46"/>
  <c r="S106" i="46" s="1"/>
  <c r="CG106" i="46"/>
  <c r="CF106" i="46"/>
  <c r="CE106" i="46"/>
  <c r="CD106" i="46"/>
  <c r="O106" i="46" s="1"/>
  <c r="CC106" i="46"/>
  <c r="CB106" i="46"/>
  <c r="CA106" i="46"/>
  <c r="BZ106" i="46"/>
  <c r="K106" i="46" s="1"/>
  <c r="BY106" i="46"/>
  <c r="J106" i="46" s="1"/>
  <c r="BX106" i="46"/>
  <c r="BW106" i="46"/>
  <c r="H106" i="46" s="1"/>
  <c r="BV106" i="46"/>
  <c r="G106" i="46" s="1"/>
  <c r="BU106" i="46"/>
  <c r="BT106" i="46"/>
  <c r="BS106" i="46"/>
  <c r="D106" i="46" s="1"/>
  <c r="B106" i="46"/>
  <c r="B106" i="44" s="1"/>
  <c r="A106" i="46"/>
  <c r="A104" i="27" s="1"/>
  <c r="EF105" i="46"/>
  <c r="BQ105" i="46" s="1"/>
  <c r="EE105" i="46"/>
  <c r="BP105" i="46" s="1"/>
  <c r="ED105" i="46"/>
  <c r="BO105" i="46" s="1"/>
  <c r="EC105" i="46"/>
  <c r="EB105" i="46"/>
  <c r="EA105" i="46"/>
  <c r="BL105" i="46" s="1"/>
  <c r="DZ105" i="46"/>
  <c r="BK105" i="46" s="1"/>
  <c r="DY105" i="46"/>
  <c r="BJ105" i="46" s="1"/>
  <c r="DX105" i="46"/>
  <c r="DW105" i="46"/>
  <c r="DV105" i="46"/>
  <c r="BG105" i="46" s="1"/>
  <c r="DU105" i="46"/>
  <c r="DT105" i="46"/>
  <c r="DS105" i="46"/>
  <c r="BD105" i="46" s="1"/>
  <c r="DR105" i="46"/>
  <c r="BC105" i="46" s="1"/>
  <c r="DQ105" i="46"/>
  <c r="DP105" i="46"/>
  <c r="DO105" i="46"/>
  <c r="DN105" i="46"/>
  <c r="DM105" i="46"/>
  <c r="AX105" i="46" s="1"/>
  <c r="DL105" i="46"/>
  <c r="DK105" i="46"/>
  <c r="AV105" i="46" s="1"/>
  <c r="DJ105" i="46"/>
  <c r="AU105" i="46" s="1"/>
  <c r="DI105" i="46"/>
  <c r="DH105" i="46"/>
  <c r="AS105" i="46" s="1"/>
  <c r="DG105" i="46"/>
  <c r="AR105" i="46" s="1"/>
  <c r="DF105" i="46"/>
  <c r="DE105" i="46"/>
  <c r="AP105" i="46" s="1"/>
  <c r="DD105" i="46"/>
  <c r="DC105" i="46"/>
  <c r="DB105" i="46"/>
  <c r="AM105" i="46" s="1"/>
  <c r="DA105" i="46"/>
  <c r="CZ105" i="46"/>
  <c r="AK105" i="46" s="1"/>
  <c r="CY105" i="46"/>
  <c r="AJ105" i="46" s="1"/>
  <c r="CX105" i="46"/>
  <c r="AI105" i="46" s="1"/>
  <c r="CW105" i="46"/>
  <c r="AH105" i="46" s="1"/>
  <c r="CV105" i="46"/>
  <c r="AG105" i="46" s="1"/>
  <c r="CU105" i="46"/>
  <c r="CT105" i="46"/>
  <c r="CS105" i="46"/>
  <c r="CR105" i="46"/>
  <c r="AC105" i="46" s="1"/>
  <c r="CQ105" i="46"/>
  <c r="AB105" i="46" s="1"/>
  <c r="CP105" i="46"/>
  <c r="CO105" i="46"/>
  <c r="Z105" i="46" s="1"/>
  <c r="CN105" i="46"/>
  <c r="CM105" i="46"/>
  <c r="X105" i="46" s="1"/>
  <c r="CL105" i="46"/>
  <c r="CK105" i="46"/>
  <c r="V105" i="46" s="1"/>
  <c r="CJ105" i="46"/>
  <c r="U105" i="46" s="1"/>
  <c r="CI105" i="46"/>
  <c r="T105" i="46" s="1"/>
  <c r="CH105" i="46"/>
  <c r="S105" i="46" s="1"/>
  <c r="CG105" i="46"/>
  <c r="R105" i="46" s="1"/>
  <c r="CF105" i="46"/>
  <c r="CE105" i="46"/>
  <c r="P105" i="46" s="1"/>
  <c r="CD105" i="46"/>
  <c r="O105" i="46" s="1"/>
  <c r="CC105" i="46"/>
  <c r="N105" i="46" s="1"/>
  <c r="CB105" i="46"/>
  <c r="M105" i="46" s="1"/>
  <c r="CA105" i="46"/>
  <c r="L105" i="46" s="1"/>
  <c r="BZ105" i="46"/>
  <c r="K105" i="46" s="1"/>
  <c r="BY105" i="46"/>
  <c r="J105" i="46" s="1"/>
  <c r="BX105" i="46"/>
  <c r="BW105" i="46"/>
  <c r="H105" i="46" s="1"/>
  <c r="BV105" i="46"/>
  <c r="G105" i="46" s="1"/>
  <c r="BU105" i="46"/>
  <c r="F105" i="46" s="1"/>
  <c r="BT105" i="46"/>
  <c r="E105" i="46" s="1"/>
  <c r="BS105" i="46"/>
  <c r="D105" i="46" s="1"/>
  <c r="B105" i="46"/>
  <c r="B105" i="44" s="1"/>
  <c r="A105" i="46"/>
  <c r="A103" i="27" s="1"/>
  <c r="EF104" i="46"/>
  <c r="BQ104" i="46" s="1"/>
  <c r="EE104" i="46"/>
  <c r="BP104" i="46" s="1"/>
  <c r="ED104" i="46"/>
  <c r="BO104" i="46" s="1"/>
  <c r="EC104" i="46"/>
  <c r="BN104" i="46" s="1"/>
  <c r="EB104" i="46"/>
  <c r="BM104" i="46" s="1"/>
  <c r="EA104" i="46"/>
  <c r="BL104" i="46" s="1"/>
  <c r="DZ104" i="46"/>
  <c r="BK104" i="46" s="1"/>
  <c r="DY104" i="46"/>
  <c r="DX104" i="46"/>
  <c r="BI104" i="46" s="1"/>
  <c r="DW104" i="46"/>
  <c r="DV104" i="46"/>
  <c r="BG104" i="46" s="1"/>
  <c r="DU104" i="46"/>
  <c r="BF104" i="46" s="1"/>
  <c r="DT104" i="46"/>
  <c r="BE104" i="46" s="1"/>
  <c r="DS104" i="46"/>
  <c r="BD104" i="46" s="1"/>
  <c r="DR104" i="46"/>
  <c r="BC104" i="46" s="1"/>
  <c r="DQ104" i="46"/>
  <c r="DP104" i="46"/>
  <c r="DO104" i="46"/>
  <c r="DN104" i="46"/>
  <c r="AY104" i="46" s="1"/>
  <c r="DM104" i="46"/>
  <c r="DL104" i="46"/>
  <c r="AW104" i="46" s="1"/>
  <c r="DK104" i="46"/>
  <c r="AV104" i="46" s="1"/>
  <c r="DJ104" i="46"/>
  <c r="DI104" i="46"/>
  <c r="DH104" i="46"/>
  <c r="DG104" i="46"/>
  <c r="AR104" i="46" s="1"/>
  <c r="DF104" i="46"/>
  <c r="AQ104" i="46" s="1"/>
  <c r="DE104" i="46"/>
  <c r="AP104" i="46" s="1"/>
  <c r="DD104" i="46"/>
  <c r="AO104" i="46" s="1"/>
  <c r="DC104" i="46"/>
  <c r="AN104" i="46" s="1"/>
  <c r="DB104" i="46"/>
  <c r="AM104" i="46" s="1"/>
  <c r="DA104" i="46"/>
  <c r="CZ104" i="46"/>
  <c r="AK104" i="46" s="1"/>
  <c r="CY104" i="46"/>
  <c r="AJ104" i="46" s="1"/>
  <c r="CX104" i="46"/>
  <c r="AI104" i="46" s="1"/>
  <c r="CW104" i="46"/>
  <c r="AH104" i="46" s="1"/>
  <c r="CV104" i="46"/>
  <c r="CU104" i="46"/>
  <c r="CT104" i="46"/>
  <c r="CS104" i="46"/>
  <c r="CR104" i="46"/>
  <c r="AC104" i="46" s="1"/>
  <c r="CQ104" i="46"/>
  <c r="AB104" i="46" s="1"/>
  <c r="CP104" i="46"/>
  <c r="AA104" i="46" s="1"/>
  <c r="CO104" i="46"/>
  <c r="CN104" i="46"/>
  <c r="CM104" i="46"/>
  <c r="X104" i="46" s="1"/>
  <c r="CL104" i="46"/>
  <c r="CK104" i="46"/>
  <c r="CJ104" i="46"/>
  <c r="U104" i="46" s="1"/>
  <c r="CI104" i="46"/>
  <c r="CH104" i="46"/>
  <c r="S104" i="46" s="1"/>
  <c r="CG104" i="46"/>
  <c r="R104" i="46" s="1"/>
  <c r="CF104" i="46"/>
  <c r="CE104" i="46"/>
  <c r="CD104" i="46"/>
  <c r="CC104" i="46"/>
  <c r="CB104" i="46"/>
  <c r="M104" i="46" s="1"/>
  <c r="CA104" i="46"/>
  <c r="BZ104" i="46"/>
  <c r="K104" i="46" s="1"/>
  <c r="BY104" i="46"/>
  <c r="J104" i="46" s="1"/>
  <c r="BX104" i="46"/>
  <c r="BW104" i="46"/>
  <c r="H104" i="46" s="1"/>
  <c r="BV104" i="46"/>
  <c r="BU104" i="46"/>
  <c r="BT104" i="46"/>
  <c r="E104" i="46" s="1"/>
  <c r="BS104" i="46"/>
  <c r="B104" i="46"/>
  <c r="B104" i="44" s="1"/>
  <c r="A104" i="46"/>
  <c r="A102" i="27" s="1"/>
  <c r="EF103" i="46"/>
  <c r="BQ103" i="46" s="1"/>
  <c r="EE103" i="46"/>
  <c r="ED103" i="46"/>
  <c r="EC103" i="46"/>
  <c r="BN103" i="46" s="1"/>
  <c r="EB103" i="46"/>
  <c r="BM103" i="46" s="1"/>
  <c r="EA103" i="46"/>
  <c r="DZ103" i="46"/>
  <c r="BK103" i="46" s="1"/>
  <c r="DY103" i="46"/>
  <c r="BJ103" i="46" s="1"/>
  <c r="DX103" i="46"/>
  <c r="BI103" i="46" s="1"/>
  <c r="DW103" i="46"/>
  <c r="BH103" i="46" s="1"/>
  <c r="DV103" i="46"/>
  <c r="DU103" i="46"/>
  <c r="BF103" i="46" s="1"/>
  <c r="DT103" i="46"/>
  <c r="DS103" i="46"/>
  <c r="BD103" i="46" s="1"/>
  <c r="DR103" i="46"/>
  <c r="BC103" i="46" s="1"/>
  <c r="DQ103" i="46"/>
  <c r="BB103" i="46" s="1"/>
  <c r="DP103" i="46"/>
  <c r="DO103" i="46"/>
  <c r="DN103" i="46"/>
  <c r="AY103" i="46" s="1"/>
  <c r="DM103" i="46"/>
  <c r="AX103" i="46" s="1"/>
  <c r="DL103" i="46"/>
  <c r="AW103" i="46" s="1"/>
  <c r="DK103" i="46"/>
  <c r="AV103" i="46" s="1"/>
  <c r="DJ103" i="46"/>
  <c r="AU103" i="46" s="1"/>
  <c r="DI103" i="46"/>
  <c r="DH103" i="46"/>
  <c r="AS103" i="46" s="1"/>
  <c r="DG103" i="46"/>
  <c r="AR103" i="46" s="1"/>
  <c r="DF103" i="46"/>
  <c r="AQ103" i="46" s="1"/>
  <c r="DE103" i="46"/>
  <c r="AP103" i="46" s="1"/>
  <c r="DD103" i="46"/>
  <c r="DC103" i="46"/>
  <c r="DB103" i="46"/>
  <c r="AM103" i="46" s="1"/>
  <c r="DA103" i="46"/>
  <c r="AL103" i="46" s="1"/>
  <c r="CZ103" i="46"/>
  <c r="CY103" i="46"/>
  <c r="CX103" i="46"/>
  <c r="CW103" i="46"/>
  <c r="AH103" i="46" s="1"/>
  <c r="CV103" i="46"/>
  <c r="CU103" i="46"/>
  <c r="CT103" i="46"/>
  <c r="AE103" i="46" s="1"/>
  <c r="CS103" i="46"/>
  <c r="AD103" i="46" s="1"/>
  <c r="CR103" i="46"/>
  <c r="AC103" i="46" s="1"/>
  <c r="CQ103" i="46"/>
  <c r="AB103" i="46" s="1"/>
  <c r="CP103" i="46"/>
  <c r="CO103" i="46"/>
  <c r="Z103" i="46" s="1"/>
  <c r="CN103" i="46"/>
  <c r="Y103" i="46" s="1"/>
  <c r="CM103" i="46"/>
  <c r="CL103" i="46"/>
  <c r="W103" i="46" s="1"/>
  <c r="CK103" i="46"/>
  <c r="V103" i="46" s="1"/>
  <c r="CJ103" i="46"/>
  <c r="CI103" i="46"/>
  <c r="CH103" i="46"/>
  <c r="CG103" i="46"/>
  <c r="R103" i="46" s="1"/>
  <c r="CF103" i="46"/>
  <c r="CE103" i="46"/>
  <c r="P103" i="46" s="1"/>
  <c r="CD103" i="46"/>
  <c r="O103" i="46" s="1"/>
  <c r="CC103" i="46"/>
  <c r="CB103" i="46"/>
  <c r="M103" i="46" s="1"/>
  <c r="CA103" i="46"/>
  <c r="BZ103" i="46"/>
  <c r="BY103" i="46"/>
  <c r="BX103" i="46"/>
  <c r="BW103" i="46"/>
  <c r="BV103" i="46"/>
  <c r="G103" i="46" s="1"/>
  <c r="BU103" i="46"/>
  <c r="BT103" i="46"/>
  <c r="BS103" i="46"/>
  <c r="D103" i="46" s="1"/>
  <c r="B103" i="46"/>
  <c r="B103" i="44" s="1"/>
  <c r="A103" i="46"/>
  <c r="A101" i="27" s="1"/>
  <c r="EF102" i="46"/>
  <c r="EE102" i="46"/>
  <c r="ED102" i="46"/>
  <c r="BO102" i="44" s="1"/>
  <c r="EC102" i="46"/>
  <c r="BN102" i="46" s="1"/>
  <c r="EB102" i="46"/>
  <c r="BM102" i="46" s="1"/>
  <c r="EA102" i="46"/>
  <c r="BL102" i="46" s="1"/>
  <c r="DZ102" i="46"/>
  <c r="BK102" i="46" s="1"/>
  <c r="DY102" i="46"/>
  <c r="DX102" i="46"/>
  <c r="BI102" i="46" s="1"/>
  <c r="DW102" i="46"/>
  <c r="DV102" i="46"/>
  <c r="BG102" i="46" s="1"/>
  <c r="DU102" i="46"/>
  <c r="BF102" i="46" s="1"/>
  <c r="DT102" i="46"/>
  <c r="BE102" i="46" s="1"/>
  <c r="DS102" i="46"/>
  <c r="BD102" i="46" s="1"/>
  <c r="DR102" i="46"/>
  <c r="BC102" i="46" s="1"/>
  <c r="DQ102" i="46"/>
  <c r="DP102" i="46"/>
  <c r="DO102" i="46"/>
  <c r="AZ102" i="46" s="1"/>
  <c r="DN102" i="46"/>
  <c r="AY102" i="46" s="1"/>
  <c r="DM102" i="46"/>
  <c r="DL102" i="46"/>
  <c r="AW102" i="46" s="1"/>
  <c r="DK102" i="46"/>
  <c r="DJ102" i="46"/>
  <c r="DI102" i="46"/>
  <c r="DH102" i="46"/>
  <c r="DG102" i="46"/>
  <c r="AR102" i="46" s="1"/>
  <c r="DF102" i="46"/>
  <c r="AQ102" i="46" s="1"/>
  <c r="DE102" i="46"/>
  <c r="DD102" i="46"/>
  <c r="AO102" i="46" s="1"/>
  <c r="DC102" i="46"/>
  <c r="AN102" i="46" s="1"/>
  <c r="DB102" i="46"/>
  <c r="DA102" i="46"/>
  <c r="CZ102" i="46"/>
  <c r="AK102" i="46" s="1"/>
  <c r="CY102" i="46"/>
  <c r="CX102" i="46"/>
  <c r="AI102" i="46" s="1"/>
  <c r="CW102" i="46"/>
  <c r="AH102" i="46" s="1"/>
  <c r="CV102" i="46"/>
  <c r="CU102" i="46"/>
  <c r="AF102" i="46" s="1"/>
  <c r="CT102" i="46"/>
  <c r="AE102" i="46" s="1"/>
  <c r="CS102" i="46"/>
  <c r="CR102" i="46"/>
  <c r="CQ102" i="46"/>
  <c r="CP102" i="46"/>
  <c r="AA102" i="46" s="1"/>
  <c r="CO102" i="46"/>
  <c r="Z102" i="46" s="1"/>
  <c r="CN102" i="46"/>
  <c r="Y102" i="46" s="1"/>
  <c r="CM102" i="46"/>
  <c r="X102" i="46" s="1"/>
  <c r="CL102" i="46"/>
  <c r="CK102" i="46"/>
  <c r="CJ102" i="46"/>
  <c r="CI102" i="46"/>
  <c r="CH102" i="46"/>
  <c r="S102" i="46" s="1"/>
  <c r="CG102" i="46"/>
  <c r="CF102" i="46"/>
  <c r="CE102" i="46"/>
  <c r="P102" i="46" s="1"/>
  <c r="CD102" i="46"/>
  <c r="O102" i="46" s="1"/>
  <c r="CC102" i="46"/>
  <c r="CB102" i="46"/>
  <c r="M102" i="46" s="1"/>
  <c r="CA102" i="46"/>
  <c r="L102" i="46" s="1"/>
  <c r="BZ102" i="46"/>
  <c r="K102" i="46" s="1"/>
  <c r="BY102" i="46"/>
  <c r="J102" i="46" s="1"/>
  <c r="BX102" i="46"/>
  <c r="BW102" i="46"/>
  <c r="H102" i="46" s="1"/>
  <c r="BV102" i="46"/>
  <c r="G102" i="46" s="1"/>
  <c r="BU102" i="46"/>
  <c r="BT102" i="46"/>
  <c r="E102" i="46" s="1"/>
  <c r="BS102" i="46"/>
  <c r="BO102" i="46"/>
  <c r="B102" i="46"/>
  <c r="B102" i="44" s="1"/>
  <c r="A102" i="46"/>
  <c r="EF101" i="46"/>
  <c r="BQ101" i="46" s="1"/>
  <c r="EE101" i="46"/>
  <c r="ED101" i="46"/>
  <c r="EC101" i="46"/>
  <c r="BN101" i="46" s="1"/>
  <c r="EB101" i="46"/>
  <c r="BM101" i="46" s="1"/>
  <c r="EA101" i="46"/>
  <c r="BL101" i="46" s="1"/>
  <c r="DZ101" i="46"/>
  <c r="BK101" i="46" s="1"/>
  <c r="DY101" i="46"/>
  <c r="BJ101" i="46" s="1"/>
  <c r="DX101" i="46"/>
  <c r="BI101" i="46" s="1"/>
  <c r="DW101" i="46"/>
  <c r="DV101" i="46"/>
  <c r="DU101" i="46"/>
  <c r="DT101" i="46"/>
  <c r="BE101" i="46" s="1"/>
  <c r="DS101" i="46"/>
  <c r="BD101" i="46" s="1"/>
  <c r="DR101" i="46"/>
  <c r="DQ101" i="46"/>
  <c r="DP101" i="46"/>
  <c r="BA101" i="46" s="1"/>
  <c r="DO101" i="46"/>
  <c r="AZ101" i="46" s="1"/>
  <c r="DN101" i="46"/>
  <c r="DM101" i="46"/>
  <c r="DL101" i="46"/>
  <c r="AW101" i="46" s="1"/>
  <c r="DK101" i="46"/>
  <c r="AV101" i="46" s="1"/>
  <c r="DJ101" i="46"/>
  <c r="AU101" i="46" s="1"/>
  <c r="DI101" i="46"/>
  <c r="AT101" i="46" s="1"/>
  <c r="DH101" i="46"/>
  <c r="AS101" i="46" s="1"/>
  <c r="DG101" i="46"/>
  <c r="DF101" i="46"/>
  <c r="DE101" i="46"/>
  <c r="DD101" i="46"/>
  <c r="AO101" i="46" s="1"/>
  <c r="DC101" i="46"/>
  <c r="AN101" i="46" s="1"/>
  <c r="DB101" i="46"/>
  <c r="AM101" i="46" s="1"/>
  <c r="DA101" i="46"/>
  <c r="CZ101" i="46"/>
  <c r="CY101" i="46"/>
  <c r="AJ101" i="46" s="1"/>
  <c r="CX101" i="46"/>
  <c r="CW101" i="46"/>
  <c r="AH101" i="46" s="1"/>
  <c r="CV101" i="46"/>
  <c r="AG101" i="46" s="1"/>
  <c r="CU101" i="46"/>
  <c r="AF101" i="46" s="1"/>
  <c r="CT101" i="46"/>
  <c r="CS101" i="46"/>
  <c r="AD101" i="46" s="1"/>
  <c r="CR101" i="46"/>
  <c r="AC101" i="46" s="1"/>
  <c r="CQ101" i="46"/>
  <c r="CP101" i="46"/>
  <c r="CO101" i="46"/>
  <c r="Z101" i="46" s="1"/>
  <c r="CN101" i="46"/>
  <c r="CM101" i="46"/>
  <c r="X101" i="46" s="1"/>
  <c r="CL101" i="46"/>
  <c r="W101" i="46" s="1"/>
  <c r="CK101" i="46"/>
  <c r="CJ101" i="46"/>
  <c r="U101" i="46" s="1"/>
  <c r="CI101" i="46"/>
  <c r="CH101" i="46"/>
  <c r="CG101" i="46"/>
  <c r="CF101" i="46"/>
  <c r="Q101" i="46" s="1"/>
  <c r="CE101" i="46"/>
  <c r="P101" i="46" s="1"/>
  <c r="CD101" i="46"/>
  <c r="O101" i="46" s="1"/>
  <c r="CC101" i="46"/>
  <c r="N101" i="46" s="1"/>
  <c r="CB101" i="46"/>
  <c r="M101" i="46" s="1"/>
  <c r="CA101" i="46"/>
  <c r="L101" i="46" s="1"/>
  <c r="BZ101" i="46"/>
  <c r="BY101" i="46"/>
  <c r="J101" i="46" s="1"/>
  <c r="BX101" i="46"/>
  <c r="BW101" i="46"/>
  <c r="H101" i="46" s="1"/>
  <c r="BV101" i="46"/>
  <c r="BU101" i="46"/>
  <c r="F101" i="46" s="1"/>
  <c r="BT101" i="46"/>
  <c r="E101" i="46" s="1"/>
  <c r="BS101" i="46"/>
  <c r="B101" i="46"/>
  <c r="B101" i="44" s="1"/>
  <c r="A101" i="46"/>
  <c r="A99" i="27" s="1"/>
  <c r="EF100" i="46"/>
  <c r="BQ100" i="46" s="1"/>
  <c r="EE100" i="46"/>
  <c r="BP100" i="46" s="1"/>
  <c r="ED100" i="46"/>
  <c r="EC100" i="46"/>
  <c r="BN100" i="46" s="1"/>
  <c r="EB100" i="46"/>
  <c r="EA100" i="46"/>
  <c r="BL100" i="46" s="1"/>
  <c r="DZ100" i="46"/>
  <c r="DY100" i="46"/>
  <c r="DX100" i="46"/>
  <c r="DW100" i="46"/>
  <c r="BH100" i="46" s="1"/>
  <c r="DV100" i="46"/>
  <c r="BG100" i="46" s="1"/>
  <c r="DU100" i="46"/>
  <c r="BF100" i="46" s="1"/>
  <c r="DT100" i="46"/>
  <c r="BE100" i="46" s="1"/>
  <c r="DS100" i="46"/>
  <c r="DR100" i="46"/>
  <c r="DQ100" i="46"/>
  <c r="BB100" i="46" s="1"/>
  <c r="DP100" i="46"/>
  <c r="BA100" i="46" s="1"/>
  <c r="DO100" i="46"/>
  <c r="AZ100" i="46" s="1"/>
  <c r="DN100" i="46"/>
  <c r="AY100" i="46" s="1"/>
  <c r="DM100" i="46"/>
  <c r="DL100" i="46"/>
  <c r="DK100" i="46"/>
  <c r="AV100" i="46" s="1"/>
  <c r="DJ100" i="46"/>
  <c r="DI100" i="46"/>
  <c r="AT100" i="46" s="1"/>
  <c r="DH100" i="46"/>
  <c r="DG100" i="46"/>
  <c r="AR100" i="46" s="1"/>
  <c r="DF100" i="46"/>
  <c r="AQ100" i="46" s="1"/>
  <c r="DE100" i="46"/>
  <c r="AP100" i="46" s="1"/>
  <c r="DD100" i="46"/>
  <c r="DC100" i="46"/>
  <c r="DB100" i="46"/>
  <c r="DA100" i="46"/>
  <c r="CZ100" i="46"/>
  <c r="AK100" i="46" s="1"/>
  <c r="CY100" i="46"/>
  <c r="AJ100" i="46" s="1"/>
  <c r="CX100" i="46"/>
  <c r="CW100" i="46"/>
  <c r="CV100" i="46"/>
  <c r="AG100" i="46" s="1"/>
  <c r="CU100" i="46"/>
  <c r="AF100" i="46" s="1"/>
  <c r="CT100" i="46"/>
  <c r="CS100" i="46"/>
  <c r="AD100" i="46" s="1"/>
  <c r="CR100" i="46"/>
  <c r="AC100" i="46" s="1"/>
  <c r="CQ100" i="46"/>
  <c r="AB100" i="46" s="1"/>
  <c r="CP100" i="46"/>
  <c r="AA100" i="46" s="1"/>
  <c r="CO100" i="46"/>
  <c r="Z100" i="46" s="1"/>
  <c r="CN100" i="46"/>
  <c r="CM100" i="46"/>
  <c r="CL100" i="46"/>
  <c r="CK100" i="46"/>
  <c r="V100" i="46" s="1"/>
  <c r="CJ100" i="46"/>
  <c r="CI100" i="46"/>
  <c r="T100" i="46" s="1"/>
  <c r="CH100" i="46"/>
  <c r="S100" i="46" s="1"/>
  <c r="CG100" i="46"/>
  <c r="R100" i="46" s="1"/>
  <c r="CF100" i="46"/>
  <c r="CE100" i="46"/>
  <c r="CD100" i="46"/>
  <c r="CC100" i="46"/>
  <c r="N100" i="46" s="1"/>
  <c r="CB100" i="46"/>
  <c r="M100" i="46" s="1"/>
  <c r="CA100" i="46"/>
  <c r="L100" i="46" s="1"/>
  <c r="BZ100" i="46"/>
  <c r="K100" i="46" s="1"/>
  <c r="BY100" i="46"/>
  <c r="J100" i="46" s="1"/>
  <c r="BX100" i="46"/>
  <c r="I100" i="46" s="1"/>
  <c r="BW100" i="46"/>
  <c r="H100" i="46" s="1"/>
  <c r="BV100" i="46"/>
  <c r="BU100" i="46"/>
  <c r="BT100" i="46"/>
  <c r="BS100" i="46"/>
  <c r="D100" i="46" s="1"/>
  <c r="B100" i="46"/>
  <c r="B100" i="44" s="1"/>
  <c r="A100" i="46"/>
  <c r="A98" i="27" s="1"/>
  <c r="EF99" i="46"/>
  <c r="EE99" i="46"/>
  <c r="ED99" i="46"/>
  <c r="BO99" i="44" s="1"/>
  <c r="EC99" i="46"/>
  <c r="BN99" i="46" s="1"/>
  <c r="EB99" i="46"/>
  <c r="EA99" i="46"/>
  <c r="BL99" i="46" s="1"/>
  <c r="DZ99" i="46"/>
  <c r="BK99" i="46" s="1"/>
  <c r="DY99" i="46"/>
  <c r="BJ99" i="46" s="1"/>
  <c r="DX99" i="46"/>
  <c r="DW99" i="46"/>
  <c r="DV99" i="46"/>
  <c r="DU99" i="46"/>
  <c r="BF99" i="46" s="1"/>
  <c r="DT99" i="46"/>
  <c r="DS99" i="46"/>
  <c r="BD99" i="46" s="1"/>
  <c r="DR99" i="46"/>
  <c r="BC99" i="46" s="1"/>
  <c r="DQ99" i="46"/>
  <c r="BB99" i="46" s="1"/>
  <c r="DP99" i="46"/>
  <c r="DO99" i="46"/>
  <c r="AZ99" i="46" s="1"/>
  <c r="DN99" i="46"/>
  <c r="DM99" i="46"/>
  <c r="DL99" i="46"/>
  <c r="DK99" i="46"/>
  <c r="AV99" i="46" s="1"/>
  <c r="DJ99" i="46"/>
  <c r="DI99" i="46"/>
  <c r="DH99" i="46"/>
  <c r="DG99" i="46"/>
  <c r="AR99" i="46" s="1"/>
  <c r="DF99" i="46"/>
  <c r="DE99" i="46"/>
  <c r="AP99" i="46" s="1"/>
  <c r="DD99" i="46"/>
  <c r="AO99" i="46" s="1"/>
  <c r="DC99" i="46"/>
  <c r="AN99" i="46" s="1"/>
  <c r="DB99" i="46"/>
  <c r="AM99" i="46" s="1"/>
  <c r="DA99" i="46"/>
  <c r="AL99" i="46" s="1"/>
  <c r="CZ99" i="46"/>
  <c r="CY99" i="46"/>
  <c r="CX99" i="46"/>
  <c r="CW99" i="46"/>
  <c r="AH99" i="46" s="1"/>
  <c r="CV99" i="46"/>
  <c r="AG99" i="46" s="1"/>
  <c r="CU99" i="46"/>
  <c r="AF99" i="46" s="1"/>
  <c r="CT99" i="46"/>
  <c r="CS99" i="46"/>
  <c r="AD99" i="46" s="1"/>
  <c r="CR99" i="46"/>
  <c r="CQ99" i="46"/>
  <c r="CP99" i="46"/>
  <c r="CO99" i="46"/>
  <c r="CN99" i="46"/>
  <c r="CM99" i="46"/>
  <c r="X99" i="46" s="1"/>
  <c r="CL99" i="46"/>
  <c r="W99" i="46" s="1"/>
  <c r="CK99" i="46"/>
  <c r="CJ99" i="46"/>
  <c r="CI99" i="46"/>
  <c r="CH99" i="46"/>
  <c r="CG99" i="46"/>
  <c r="CF99" i="46"/>
  <c r="Q99" i="46" s="1"/>
  <c r="CE99" i="46"/>
  <c r="P99" i="46" s="1"/>
  <c r="CD99" i="46"/>
  <c r="CC99" i="46"/>
  <c r="N99" i="46" s="1"/>
  <c r="CB99" i="46"/>
  <c r="CA99" i="46"/>
  <c r="L99" i="46" s="1"/>
  <c r="BZ99" i="46"/>
  <c r="BY99" i="46"/>
  <c r="J99" i="46" s="1"/>
  <c r="BX99" i="46"/>
  <c r="I99" i="46" s="1"/>
  <c r="BW99" i="46"/>
  <c r="H99" i="46" s="1"/>
  <c r="BV99" i="46"/>
  <c r="BU99" i="46"/>
  <c r="BT99" i="46"/>
  <c r="BS99" i="46"/>
  <c r="BO99" i="46"/>
  <c r="B99" i="46"/>
  <c r="B99" i="44" s="1"/>
  <c r="A99" i="46"/>
  <c r="A97" i="27" s="1"/>
  <c r="EF98" i="46"/>
  <c r="BQ98" i="46" s="1"/>
  <c r="EE98" i="46"/>
  <c r="BP98" i="46" s="1"/>
  <c r="ED98" i="46"/>
  <c r="BO98" i="46" s="1"/>
  <c r="EC98" i="46"/>
  <c r="EB98" i="46"/>
  <c r="EA98" i="46"/>
  <c r="DZ98" i="46"/>
  <c r="BK98" i="46" s="1"/>
  <c r="DY98" i="46"/>
  <c r="BJ98" i="46" s="1"/>
  <c r="DX98" i="46"/>
  <c r="BI98" i="46" s="1"/>
  <c r="DW98" i="46"/>
  <c r="BH98" i="46" s="1"/>
  <c r="DV98" i="46"/>
  <c r="BG98" i="46" s="1"/>
  <c r="DU98" i="46"/>
  <c r="DT98" i="46"/>
  <c r="DS98" i="46"/>
  <c r="DR98" i="46"/>
  <c r="DQ98" i="46"/>
  <c r="DP98" i="46"/>
  <c r="BA98" i="46" s="1"/>
  <c r="DO98" i="46"/>
  <c r="AZ98" i="46" s="1"/>
  <c r="DN98" i="46"/>
  <c r="AY98" i="46" s="1"/>
  <c r="DM98" i="46"/>
  <c r="DL98" i="46"/>
  <c r="DK98" i="46"/>
  <c r="DJ98" i="46"/>
  <c r="AU98" i="46" s="1"/>
  <c r="DI98" i="46"/>
  <c r="AT98" i="46" s="1"/>
  <c r="DH98" i="46"/>
  <c r="AS98" i="46" s="1"/>
  <c r="DG98" i="46"/>
  <c r="AR98" i="46" s="1"/>
  <c r="DF98" i="46"/>
  <c r="DE98" i="46"/>
  <c r="DD98" i="46"/>
  <c r="DC98" i="46"/>
  <c r="AN98" i="46" s="1"/>
  <c r="DB98" i="46"/>
  <c r="AM98" i="46" s="1"/>
  <c r="DA98" i="46"/>
  <c r="CZ98" i="46"/>
  <c r="AK98" i="46" s="1"/>
  <c r="CY98" i="46"/>
  <c r="AJ98" i="46" s="1"/>
  <c r="CX98" i="46"/>
  <c r="AI98" i="46" s="1"/>
  <c r="CW98" i="46"/>
  <c r="CV98" i="46"/>
  <c r="CU98" i="46"/>
  <c r="CT98" i="46"/>
  <c r="AE98" i="46" s="1"/>
  <c r="CS98" i="46"/>
  <c r="AD98" i="46" s="1"/>
  <c r="CR98" i="46"/>
  <c r="AC98" i="46" s="1"/>
  <c r="CQ98" i="46"/>
  <c r="AB98" i="46" s="1"/>
  <c r="CP98" i="46"/>
  <c r="CO98" i="46"/>
  <c r="CN98" i="46"/>
  <c r="CM98" i="46"/>
  <c r="CL98" i="46"/>
  <c r="CK98" i="46"/>
  <c r="CJ98" i="46"/>
  <c r="U98" i="46" s="1"/>
  <c r="CI98" i="46"/>
  <c r="CH98" i="46"/>
  <c r="CG98" i="46"/>
  <c r="CF98" i="46"/>
  <c r="CE98" i="46"/>
  <c r="CD98" i="46"/>
  <c r="O98" i="46" s="1"/>
  <c r="CC98" i="46"/>
  <c r="N98" i="46" s="1"/>
  <c r="CB98" i="46"/>
  <c r="M98" i="46" s="1"/>
  <c r="CA98" i="46"/>
  <c r="L98" i="46" s="1"/>
  <c r="BZ98" i="46"/>
  <c r="BY98" i="46"/>
  <c r="BX98" i="46"/>
  <c r="I98" i="46" s="1"/>
  <c r="BW98" i="46"/>
  <c r="BV98" i="46"/>
  <c r="G98" i="46" s="1"/>
  <c r="BU98" i="46"/>
  <c r="BT98" i="46"/>
  <c r="E98" i="46" s="1"/>
  <c r="BS98" i="46"/>
  <c r="B98" i="46"/>
  <c r="B98" i="44" s="1"/>
  <c r="A98" i="46"/>
  <c r="A96" i="27" s="1"/>
  <c r="EF97" i="46"/>
  <c r="BQ97" i="46" s="1"/>
  <c r="EE97" i="46"/>
  <c r="ED97" i="46"/>
  <c r="EC97" i="46"/>
  <c r="EB97" i="46"/>
  <c r="BM97" i="46" s="1"/>
  <c r="EA97" i="46"/>
  <c r="BL97" i="46" s="1"/>
  <c r="DZ97" i="46"/>
  <c r="DY97" i="46"/>
  <c r="DX97" i="46"/>
  <c r="DW97" i="46"/>
  <c r="DV97" i="46"/>
  <c r="BG97" i="46" s="1"/>
  <c r="DU97" i="46"/>
  <c r="BF97" i="46" s="1"/>
  <c r="DT97" i="46"/>
  <c r="BE97" i="46" s="1"/>
  <c r="DS97" i="46"/>
  <c r="BD97" i="46" s="1"/>
  <c r="DR97" i="46"/>
  <c r="BC97" i="46" s="1"/>
  <c r="DQ97" i="46"/>
  <c r="DP97" i="46"/>
  <c r="DO97" i="46"/>
  <c r="DN97" i="46"/>
  <c r="DM97" i="46"/>
  <c r="DL97" i="46"/>
  <c r="AW97" i="46" s="1"/>
  <c r="DK97" i="46"/>
  <c r="AV97" i="46" s="1"/>
  <c r="DJ97" i="46"/>
  <c r="AU97" i="46" s="1"/>
  <c r="DI97" i="46"/>
  <c r="AT97" i="46" s="1"/>
  <c r="DH97" i="46"/>
  <c r="DG97" i="46"/>
  <c r="DF97" i="46"/>
  <c r="DE97" i="46"/>
  <c r="AP97" i="46" s="1"/>
  <c r="DD97" i="46"/>
  <c r="AO97" i="46" s="1"/>
  <c r="DC97" i="46"/>
  <c r="DB97" i="46"/>
  <c r="DA97" i="46"/>
  <c r="CZ97" i="46"/>
  <c r="AK97" i="46" s="1"/>
  <c r="CY97" i="46"/>
  <c r="CX97" i="46"/>
  <c r="AI97" i="46" s="1"/>
  <c r="CW97" i="46"/>
  <c r="AH97" i="46" s="1"/>
  <c r="CV97" i="46"/>
  <c r="AG97" i="46" s="1"/>
  <c r="CU97" i="46"/>
  <c r="AF97" i="46" s="1"/>
  <c r="CT97" i="46"/>
  <c r="CS97" i="46"/>
  <c r="AD97" i="46" s="1"/>
  <c r="CR97" i="46"/>
  <c r="CQ97" i="46"/>
  <c r="CP97" i="46"/>
  <c r="AA97" i="46" s="1"/>
  <c r="CO97" i="46"/>
  <c r="CN97" i="46"/>
  <c r="Y97" i="46" s="1"/>
  <c r="CM97" i="46"/>
  <c r="X97" i="46" s="1"/>
  <c r="CL97" i="46"/>
  <c r="CK97" i="46"/>
  <c r="CJ97" i="46"/>
  <c r="U97" i="46" s="1"/>
  <c r="CI97" i="46"/>
  <c r="CH97" i="46"/>
  <c r="S97" i="46" s="1"/>
  <c r="CG97" i="46"/>
  <c r="CF97" i="46"/>
  <c r="Q97" i="46" s="1"/>
  <c r="CE97" i="46"/>
  <c r="CD97" i="46"/>
  <c r="O97" i="46" s="1"/>
  <c r="CC97" i="46"/>
  <c r="N97" i="46" s="1"/>
  <c r="CB97" i="46"/>
  <c r="M97" i="46" s="1"/>
  <c r="CA97" i="46"/>
  <c r="BZ97" i="46"/>
  <c r="K97" i="46" s="1"/>
  <c r="BY97" i="46"/>
  <c r="BX97" i="46"/>
  <c r="I97" i="46" s="1"/>
  <c r="BW97" i="46"/>
  <c r="H97" i="46" s="1"/>
  <c r="BV97" i="46"/>
  <c r="G97" i="46" s="1"/>
  <c r="BU97" i="46"/>
  <c r="F97" i="46" s="1"/>
  <c r="BT97" i="46"/>
  <c r="BS97" i="46"/>
  <c r="B97" i="46"/>
  <c r="B97" i="44" s="1"/>
  <c r="A97" i="46"/>
  <c r="A95" i="27" s="1"/>
  <c r="EF96" i="46"/>
  <c r="BQ96" i="46" s="1"/>
  <c r="EE96" i="46"/>
  <c r="BP96" i="46" s="1"/>
  <c r="ED96" i="46"/>
  <c r="EC96" i="46"/>
  <c r="BN96" i="46" s="1"/>
  <c r="EB96" i="46"/>
  <c r="EA96" i="46"/>
  <c r="DZ96" i="46"/>
  <c r="DY96" i="46"/>
  <c r="BJ96" i="46" s="1"/>
  <c r="DX96" i="46"/>
  <c r="BI96" i="46" s="1"/>
  <c r="DW96" i="46"/>
  <c r="BH96" i="46" s="1"/>
  <c r="DV96" i="46"/>
  <c r="DU96" i="46"/>
  <c r="BF96" i="46" s="1"/>
  <c r="DT96" i="46"/>
  <c r="DS96" i="46"/>
  <c r="DR96" i="46"/>
  <c r="DQ96" i="46"/>
  <c r="DP96" i="46"/>
  <c r="BA96" i="46" s="1"/>
  <c r="DO96" i="46"/>
  <c r="AZ96" i="46" s="1"/>
  <c r="DN96" i="46"/>
  <c r="AY96" i="46" s="1"/>
  <c r="DM96" i="46"/>
  <c r="DL96" i="46"/>
  <c r="AW96" i="46" s="1"/>
  <c r="DK96" i="46"/>
  <c r="DJ96" i="46"/>
  <c r="AU96" i="46" s="1"/>
  <c r="DI96" i="46"/>
  <c r="DH96" i="46"/>
  <c r="AS96" i="46" s="1"/>
  <c r="DG96" i="46"/>
  <c r="AR96" i="46" s="1"/>
  <c r="DF96" i="46"/>
  <c r="AQ96" i="46" s="1"/>
  <c r="DE96" i="46"/>
  <c r="AP96" i="46" s="1"/>
  <c r="DD96" i="46"/>
  <c r="AO96" i="46" s="1"/>
  <c r="DC96" i="46"/>
  <c r="DB96" i="46"/>
  <c r="DA96" i="46"/>
  <c r="CZ96" i="46"/>
  <c r="AK96" i="46" s="1"/>
  <c r="CY96" i="46"/>
  <c r="AJ96" i="46" s="1"/>
  <c r="CX96" i="46"/>
  <c r="AI96" i="44" s="1"/>
  <c r="CW96" i="46"/>
  <c r="AH96" i="46" s="1"/>
  <c r="CV96" i="46"/>
  <c r="AG96" i="46" s="1"/>
  <c r="CU96" i="46"/>
  <c r="CT96" i="46"/>
  <c r="CS96" i="46"/>
  <c r="CR96" i="46"/>
  <c r="AC96" i="46" s="1"/>
  <c r="CQ96" i="46"/>
  <c r="CP96" i="46"/>
  <c r="CO96" i="46"/>
  <c r="Z96" i="46" s="1"/>
  <c r="CN96" i="46"/>
  <c r="Y96" i="46" s="1"/>
  <c r="CM96" i="46"/>
  <c r="CL96" i="46"/>
  <c r="W96" i="46" s="1"/>
  <c r="CK96" i="46"/>
  <c r="CJ96" i="46"/>
  <c r="U96" i="46" s="1"/>
  <c r="CI96" i="46"/>
  <c r="T96" i="46" s="1"/>
  <c r="CH96" i="46"/>
  <c r="CG96" i="46"/>
  <c r="R96" i="46" s="1"/>
  <c r="CF96" i="46"/>
  <c r="CE96" i="46"/>
  <c r="CD96" i="46"/>
  <c r="CC96" i="46"/>
  <c r="CB96" i="46"/>
  <c r="M96" i="46" s="1"/>
  <c r="CA96" i="46"/>
  <c r="L96" i="46" s="1"/>
  <c r="BZ96" i="46"/>
  <c r="BY96" i="46"/>
  <c r="BX96" i="46"/>
  <c r="I96" i="46" s="1"/>
  <c r="BW96" i="46"/>
  <c r="BV96" i="46"/>
  <c r="BU96" i="46"/>
  <c r="F96" i="46" s="1"/>
  <c r="BT96" i="46"/>
  <c r="E96" i="46" s="1"/>
  <c r="BS96" i="46"/>
  <c r="AI96" i="46"/>
  <c r="B96" i="46"/>
  <c r="B96" i="44" s="1"/>
  <c r="A96" i="46"/>
  <c r="EF95" i="46"/>
  <c r="EE95" i="46"/>
  <c r="ED95" i="46"/>
  <c r="BO95" i="46" s="1"/>
  <c r="EC95" i="46"/>
  <c r="BN95" i="46" s="1"/>
  <c r="EB95" i="46"/>
  <c r="BM95" i="46" s="1"/>
  <c r="EA95" i="46"/>
  <c r="DZ95" i="46"/>
  <c r="BK95" i="46" s="1"/>
  <c r="DY95" i="46"/>
  <c r="BJ95" i="46" s="1"/>
  <c r="DX95" i="46"/>
  <c r="DW95" i="46"/>
  <c r="DV95" i="46"/>
  <c r="DU95" i="46"/>
  <c r="BF95" i="46" s="1"/>
  <c r="DT95" i="46"/>
  <c r="DS95" i="46"/>
  <c r="DR95" i="46"/>
  <c r="DQ95" i="46"/>
  <c r="DP95" i="46"/>
  <c r="DO95" i="46"/>
  <c r="DN95" i="46"/>
  <c r="AY95" i="46" s="1"/>
  <c r="DM95" i="46"/>
  <c r="AX95" i="46" s="1"/>
  <c r="DL95" i="46"/>
  <c r="AW95" i="46" s="1"/>
  <c r="DK95" i="46"/>
  <c r="AV95" i="46" s="1"/>
  <c r="DJ95" i="46"/>
  <c r="DI95" i="46"/>
  <c r="DH95" i="46"/>
  <c r="DG95" i="46"/>
  <c r="AR95" i="46" s="1"/>
  <c r="DF95" i="46"/>
  <c r="DE95" i="46"/>
  <c r="AP95" i="46" s="1"/>
  <c r="DD95" i="46"/>
  <c r="AO95" i="46" s="1"/>
  <c r="DC95" i="46"/>
  <c r="DB95" i="46"/>
  <c r="DA95" i="46"/>
  <c r="CZ95" i="46"/>
  <c r="CY95" i="46"/>
  <c r="CX95" i="46"/>
  <c r="CW95" i="46"/>
  <c r="AH95" i="46" s="1"/>
  <c r="CV95" i="46"/>
  <c r="CU95" i="46"/>
  <c r="AF95" i="46" s="1"/>
  <c r="CT95" i="46"/>
  <c r="AE95" i="46" s="1"/>
  <c r="CS95" i="46"/>
  <c r="CR95" i="46"/>
  <c r="CQ95" i="46"/>
  <c r="AB95" i="46" s="1"/>
  <c r="CP95" i="46"/>
  <c r="CO95" i="46"/>
  <c r="Z95" i="46" s="1"/>
  <c r="CN95" i="46"/>
  <c r="CM95" i="46"/>
  <c r="X95" i="46" s="1"/>
  <c r="CL95" i="46"/>
  <c r="W95" i="46" s="1"/>
  <c r="CK95" i="46"/>
  <c r="CJ95" i="46"/>
  <c r="CI95" i="46"/>
  <c r="T95" i="46" s="1"/>
  <c r="CH95" i="46"/>
  <c r="CG95" i="46"/>
  <c r="R95" i="46" s="1"/>
  <c r="CF95" i="46"/>
  <c r="Q95" i="46" s="1"/>
  <c r="CE95" i="46"/>
  <c r="CD95" i="46"/>
  <c r="CC95" i="46"/>
  <c r="CB95" i="46"/>
  <c r="M95" i="46" s="1"/>
  <c r="CA95" i="46"/>
  <c r="L95" i="46" s="1"/>
  <c r="BZ95" i="46"/>
  <c r="BY95" i="46"/>
  <c r="J95" i="46" s="1"/>
  <c r="BX95" i="46"/>
  <c r="I95" i="46" s="1"/>
  <c r="BW95" i="46"/>
  <c r="BV95" i="46"/>
  <c r="G95" i="46" s="1"/>
  <c r="BU95" i="46"/>
  <c r="F95" i="46" s="1"/>
  <c r="BT95" i="46"/>
  <c r="E95" i="46" s="1"/>
  <c r="BS95" i="46"/>
  <c r="B95" i="46"/>
  <c r="B95" i="44" s="1"/>
  <c r="A95" i="46"/>
  <c r="A93" i="27" s="1"/>
  <c r="EF94" i="46"/>
  <c r="BQ94" i="46" s="1"/>
  <c r="EE94" i="46"/>
  <c r="BP94" i="46" s="1"/>
  <c r="ED94" i="46"/>
  <c r="BO94" i="44" s="1"/>
  <c r="EC94" i="46"/>
  <c r="EB94" i="46"/>
  <c r="EA94" i="46"/>
  <c r="BL94" i="46" s="1"/>
  <c r="DZ94" i="46"/>
  <c r="DY94" i="46"/>
  <c r="BJ94" i="46" s="1"/>
  <c r="DX94" i="46"/>
  <c r="BI94" i="46" s="1"/>
  <c r="DW94" i="46"/>
  <c r="DV94" i="46"/>
  <c r="BG94" i="46" s="1"/>
  <c r="DU94" i="46"/>
  <c r="DT94" i="46"/>
  <c r="DS94" i="46"/>
  <c r="DR94" i="46"/>
  <c r="DQ94" i="46"/>
  <c r="BB94" i="46" s="1"/>
  <c r="DP94" i="46"/>
  <c r="BA94" i="46" s="1"/>
  <c r="DO94" i="46"/>
  <c r="AZ94" i="46" s="1"/>
  <c r="DN94" i="46"/>
  <c r="AY94" i="46" s="1"/>
  <c r="DM94" i="46"/>
  <c r="AX94" i="46" s="1"/>
  <c r="DL94" i="46"/>
  <c r="DK94" i="46"/>
  <c r="AV94" i="46" s="1"/>
  <c r="DJ94" i="46"/>
  <c r="DI94" i="46"/>
  <c r="AT94" i="46" s="1"/>
  <c r="DH94" i="46"/>
  <c r="AS94" i="46" s="1"/>
  <c r="DG94" i="46"/>
  <c r="AR94" i="46" s="1"/>
  <c r="DF94" i="46"/>
  <c r="AQ94" i="46" s="1"/>
  <c r="DE94" i="46"/>
  <c r="AP94" i="46" s="1"/>
  <c r="DD94" i="46"/>
  <c r="DC94" i="46"/>
  <c r="DB94" i="46"/>
  <c r="AM94" i="46" s="1"/>
  <c r="DA94" i="46"/>
  <c r="AL94" i="46" s="1"/>
  <c r="CZ94" i="46"/>
  <c r="AK94" i="46" s="1"/>
  <c r="CY94" i="46"/>
  <c r="CX94" i="46"/>
  <c r="AI94" i="46" s="1"/>
  <c r="CW94" i="46"/>
  <c r="CV94" i="46"/>
  <c r="AG94" i="46" s="1"/>
  <c r="CU94" i="46"/>
  <c r="CT94" i="46"/>
  <c r="CS94" i="46"/>
  <c r="CR94" i="46"/>
  <c r="CQ94" i="46"/>
  <c r="AB94" i="46" s="1"/>
  <c r="CP94" i="46"/>
  <c r="AA94" i="46" s="1"/>
  <c r="CO94" i="46"/>
  <c r="CN94" i="46"/>
  <c r="CM94" i="46"/>
  <c r="X94" i="46" s="1"/>
  <c r="CL94" i="46"/>
  <c r="CK94" i="46"/>
  <c r="V94" i="46" s="1"/>
  <c r="CJ94" i="46"/>
  <c r="U94" i="46" s="1"/>
  <c r="CI94" i="46"/>
  <c r="CH94" i="46"/>
  <c r="S94" i="46" s="1"/>
  <c r="CG94" i="46"/>
  <c r="R94" i="46" s="1"/>
  <c r="CF94" i="46"/>
  <c r="CE94" i="46"/>
  <c r="P94" i="46" s="1"/>
  <c r="CD94" i="46"/>
  <c r="CC94" i="46"/>
  <c r="CB94" i="46"/>
  <c r="M94" i="46" s="1"/>
  <c r="CA94" i="46"/>
  <c r="L94" i="46" s="1"/>
  <c r="BZ94" i="46"/>
  <c r="K94" i="46" s="1"/>
  <c r="BY94" i="46"/>
  <c r="BX94" i="46"/>
  <c r="BW94" i="46"/>
  <c r="BV94" i="46"/>
  <c r="G94" i="46" s="1"/>
  <c r="BU94" i="46"/>
  <c r="F94" i="46" s="1"/>
  <c r="BT94" i="46"/>
  <c r="E94" i="46" s="1"/>
  <c r="BS94" i="46"/>
  <c r="D94" i="46" s="1"/>
  <c r="B94" i="46"/>
  <c r="B94" i="44" s="1"/>
  <c r="A94" i="46"/>
  <c r="A92" i="27" s="1"/>
  <c r="EF93" i="46"/>
  <c r="EE93" i="46"/>
  <c r="ED93" i="46"/>
  <c r="EC93" i="46"/>
  <c r="BN93" i="46" s="1"/>
  <c r="EB93" i="46"/>
  <c r="BM93" i="46" s="1"/>
  <c r="EA93" i="46"/>
  <c r="BL93" i="46" s="1"/>
  <c r="DZ93" i="46"/>
  <c r="BK93" i="46" s="1"/>
  <c r="DY93" i="46"/>
  <c r="DX93" i="46"/>
  <c r="BI93" i="46" s="1"/>
  <c r="DW93" i="46"/>
  <c r="DV93" i="46"/>
  <c r="DU93" i="46"/>
  <c r="BF93" i="46" s="1"/>
  <c r="DT93" i="46"/>
  <c r="BE93" i="46" s="1"/>
  <c r="DS93" i="46"/>
  <c r="DR93" i="46"/>
  <c r="BC93" i="46" s="1"/>
  <c r="DQ93" i="46"/>
  <c r="DP93" i="46"/>
  <c r="BA93" i="46" s="1"/>
  <c r="DO93" i="46"/>
  <c r="AZ93" i="46" s="1"/>
  <c r="DN93" i="46"/>
  <c r="DM93" i="46"/>
  <c r="AX93" i="46" s="1"/>
  <c r="DL93" i="46"/>
  <c r="AW93" i="46" s="1"/>
  <c r="DK93" i="46"/>
  <c r="AV93" i="46" s="1"/>
  <c r="DJ93" i="46"/>
  <c r="DI93" i="46"/>
  <c r="DH93" i="46"/>
  <c r="DG93" i="46"/>
  <c r="DF93" i="46"/>
  <c r="AQ93" i="46" s="1"/>
  <c r="DE93" i="46"/>
  <c r="AP93" i="46" s="1"/>
  <c r="DD93" i="46"/>
  <c r="AO93" i="46" s="1"/>
  <c r="DC93" i="46"/>
  <c r="AN93" i="46" s="1"/>
  <c r="DB93" i="46"/>
  <c r="DA93" i="46"/>
  <c r="CZ93" i="46"/>
  <c r="AK93" i="46" s="1"/>
  <c r="CY93" i="46"/>
  <c r="AJ93" i="46" s="1"/>
  <c r="CX93" i="46"/>
  <c r="CW93" i="46"/>
  <c r="AH93" i="46" s="1"/>
  <c r="CV93" i="46"/>
  <c r="AG93" i="46" s="1"/>
  <c r="CU93" i="46"/>
  <c r="AF93" i="46" s="1"/>
  <c r="CT93" i="46"/>
  <c r="AE93" i="46" s="1"/>
  <c r="CS93" i="46"/>
  <c r="CR93" i="46"/>
  <c r="CQ93" i="46"/>
  <c r="AB93" i="46" s="1"/>
  <c r="CP93" i="46"/>
  <c r="AA93" i="46" s="1"/>
  <c r="CO93" i="46"/>
  <c r="CN93" i="46"/>
  <c r="CM93" i="46"/>
  <c r="CL93" i="46"/>
  <c r="CK93" i="46"/>
  <c r="CJ93" i="46"/>
  <c r="U93" i="46" s="1"/>
  <c r="CI93" i="46"/>
  <c r="T93" i="46" s="1"/>
  <c r="CH93" i="46"/>
  <c r="CG93" i="46"/>
  <c r="CF93" i="46"/>
  <c r="Q93" i="46" s="1"/>
  <c r="CE93" i="46"/>
  <c r="CD93" i="46"/>
  <c r="CC93" i="46"/>
  <c r="CB93" i="46"/>
  <c r="CA93" i="46"/>
  <c r="L93" i="46" s="1"/>
  <c r="BZ93" i="46"/>
  <c r="BY93" i="46"/>
  <c r="J93" i="46" s="1"/>
  <c r="BX93" i="46"/>
  <c r="I93" i="46" s="1"/>
  <c r="BW93" i="46"/>
  <c r="H93" i="46" s="1"/>
  <c r="BV93" i="46"/>
  <c r="G93" i="46" s="1"/>
  <c r="BU93" i="46"/>
  <c r="BT93" i="46"/>
  <c r="E93" i="46" s="1"/>
  <c r="BS93" i="46"/>
  <c r="D93" i="46" s="1"/>
  <c r="B93" i="46"/>
  <c r="B93" i="44" s="1"/>
  <c r="A93" i="46"/>
  <c r="A91" i="27" s="1"/>
  <c r="EF92" i="46"/>
  <c r="EE92" i="46"/>
  <c r="ED92" i="46"/>
  <c r="EC92" i="46"/>
  <c r="EB92" i="46"/>
  <c r="EA92" i="46"/>
  <c r="BL92" i="46" s="1"/>
  <c r="DZ92" i="46"/>
  <c r="DY92" i="46"/>
  <c r="BJ92" i="46" s="1"/>
  <c r="DX92" i="46"/>
  <c r="BI92" i="46" s="1"/>
  <c r="DW92" i="46"/>
  <c r="DV92" i="46"/>
  <c r="DU92" i="46"/>
  <c r="DT92" i="46"/>
  <c r="DS92" i="46"/>
  <c r="BD92" i="46" s="1"/>
  <c r="DR92" i="46"/>
  <c r="DQ92" i="46"/>
  <c r="BB92" i="46" s="1"/>
  <c r="DP92" i="46"/>
  <c r="BA92" i="46" s="1"/>
  <c r="DO92" i="46"/>
  <c r="DN92" i="46"/>
  <c r="AY92" i="46" s="1"/>
  <c r="DM92" i="46"/>
  <c r="DL92" i="46"/>
  <c r="DK92" i="46"/>
  <c r="DJ92" i="46"/>
  <c r="DI92" i="46"/>
  <c r="AT92" i="46" s="1"/>
  <c r="DH92" i="46"/>
  <c r="AS92" i="46" s="1"/>
  <c r="DG92" i="46"/>
  <c r="DF92" i="46"/>
  <c r="AQ92" i="46" s="1"/>
  <c r="DE92" i="46"/>
  <c r="DD92" i="46"/>
  <c r="AO92" i="46" s="1"/>
  <c r="DC92" i="46"/>
  <c r="AN92" i="46" s="1"/>
  <c r="DB92" i="46"/>
  <c r="DA92" i="46"/>
  <c r="CZ92" i="46"/>
  <c r="CY92" i="46"/>
  <c r="CX92" i="46"/>
  <c r="AI92" i="46" s="1"/>
  <c r="CW92" i="46"/>
  <c r="AH92" i="46" s="1"/>
  <c r="CV92" i="46"/>
  <c r="CU92" i="46"/>
  <c r="AF92" i="46" s="1"/>
  <c r="CT92" i="46"/>
  <c r="CS92" i="46"/>
  <c r="AD92" i="46" s="1"/>
  <c r="CR92" i="46"/>
  <c r="CQ92" i="46"/>
  <c r="CP92" i="46"/>
  <c r="CO92" i="46"/>
  <c r="CN92" i="46"/>
  <c r="Y92" i="46" s="1"/>
  <c r="CM92" i="46"/>
  <c r="CL92" i="46"/>
  <c r="W92" i="46" s="1"/>
  <c r="CK92" i="46"/>
  <c r="V92" i="46" s="1"/>
  <c r="CJ92" i="46"/>
  <c r="U92" i="46" s="1"/>
  <c r="CI92" i="46"/>
  <c r="CH92" i="46"/>
  <c r="S92" i="46" s="1"/>
  <c r="CG92" i="46"/>
  <c r="CF92" i="46"/>
  <c r="Q92" i="46" s="1"/>
  <c r="CE92" i="46"/>
  <c r="P92" i="46" s="1"/>
  <c r="CD92" i="46"/>
  <c r="CC92" i="46"/>
  <c r="CB92" i="46"/>
  <c r="CA92" i="46"/>
  <c r="BZ92" i="46"/>
  <c r="K92" i="46" s="1"/>
  <c r="BY92" i="46"/>
  <c r="J92" i="46" s="1"/>
  <c r="BX92" i="46"/>
  <c r="I92" i="46" s="1"/>
  <c r="BW92" i="46"/>
  <c r="H92" i="46" s="1"/>
  <c r="BV92" i="46"/>
  <c r="BU92" i="46"/>
  <c r="F92" i="46" s="1"/>
  <c r="BT92" i="46"/>
  <c r="E92" i="46" s="1"/>
  <c r="BS92" i="46"/>
  <c r="B92" i="46"/>
  <c r="B92" i="44" s="1"/>
  <c r="A92" i="46"/>
  <c r="EF91" i="46"/>
  <c r="BQ91" i="46" s="1"/>
  <c r="EE91" i="46"/>
  <c r="BP91" i="46" s="1"/>
  <c r="ED91" i="46"/>
  <c r="BO91" i="46" s="1"/>
  <c r="EC91" i="46"/>
  <c r="EB91" i="46"/>
  <c r="EA91" i="46"/>
  <c r="DZ91" i="46"/>
  <c r="DY91" i="46"/>
  <c r="DX91" i="46"/>
  <c r="DW91" i="46"/>
  <c r="BH91" i="46" s="1"/>
  <c r="DV91" i="46"/>
  <c r="DU91" i="46"/>
  <c r="BF91" i="46" s="1"/>
  <c r="DT91" i="46"/>
  <c r="DS91" i="46"/>
  <c r="DR91" i="46"/>
  <c r="BC91" i="46" s="1"/>
  <c r="DQ91" i="46"/>
  <c r="DP91" i="46"/>
  <c r="DO91" i="46"/>
  <c r="DN91" i="46"/>
  <c r="DM91" i="46"/>
  <c r="AX91" i="46" s="1"/>
  <c r="DL91" i="46"/>
  <c r="DK91" i="46"/>
  <c r="DJ91" i="46"/>
  <c r="DI91" i="46"/>
  <c r="DH91" i="46"/>
  <c r="DG91" i="46"/>
  <c r="AR91" i="46" s="1"/>
  <c r="DF91" i="46"/>
  <c r="AQ91" i="46" s="1"/>
  <c r="DE91" i="46"/>
  <c r="AP91" i="46" s="1"/>
  <c r="DD91" i="46"/>
  <c r="DC91" i="46"/>
  <c r="DB91" i="46"/>
  <c r="DA91" i="46"/>
  <c r="AL91" i="46" s="1"/>
  <c r="CZ91" i="46"/>
  <c r="AK91" i="46" s="1"/>
  <c r="CY91" i="46"/>
  <c r="AJ91" i="46" s="1"/>
  <c r="CX91" i="46"/>
  <c r="AI91" i="46" s="1"/>
  <c r="CW91" i="46"/>
  <c r="CV91" i="46"/>
  <c r="CU91" i="46"/>
  <c r="CT91" i="46"/>
  <c r="CS91" i="46"/>
  <c r="CR91" i="46"/>
  <c r="AC91" i="46" s="1"/>
  <c r="CQ91" i="46"/>
  <c r="AB91" i="46" s="1"/>
  <c r="CP91" i="46"/>
  <c r="AA91" i="46" s="1"/>
  <c r="CO91" i="46"/>
  <c r="CN91" i="46"/>
  <c r="Y91" i="46" s="1"/>
  <c r="CM91" i="46"/>
  <c r="CL91" i="46"/>
  <c r="CK91" i="46"/>
  <c r="CJ91" i="46"/>
  <c r="CI91" i="46"/>
  <c r="CH91" i="46"/>
  <c r="S91" i="46" s="1"/>
  <c r="CG91" i="46"/>
  <c r="R91" i="46" s="1"/>
  <c r="CF91" i="46"/>
  <c r="CE91" i="46"/>
  <c r="CD91" i="46"/>
  <c r="O91" i="46" s="1"/>
  <c r="CC91" i="46"/>
  <c r="CB91" i="46"/>
  <c r="M91" i="46" s="1"/>
  <c r="CA91" i="46"/>
  <c r="L91" i="46" s="1"/>
  <c r="BZ91" i="46"/>
  <c r="K91" i="46" s="1"/>
  <c r="BY91" i="46"/>
  <c r="J91" i="46" s="1"/>
  <c r="BX91" i="46"/>
  <c r="I91" i="46" s="1"/>
  <c r="BW91" i="46"/>
  <c r="BV91" i="46"/>
  <c r="G91" i="46" s="1"/>
  <c r="BU91" i="46"/>
  <c r="BT91" i="46"/>
  <c r="E91" i="46" s="1"/>
  <c r="BS91" i="46"/>
  <c r="B91" i="46"/>
  <c r="B91" i="44" s="1"/>
  <c r="A91" i="46"/>
  <c r="A89" i="27" s="1"/>
  <c r="EF90" i="46"/>
  <c r="EE90" i="46"/>
  <c r="BP90" i="46" s="1"/>
  <c r="ED90" i="46"/>
  <c r="BO90" i="44" s="1"/>
  <c r="EC90" i="46"/>
  <c r="EB90" i="46"/>
  <c r="BM90" i="46" s="1"/>
  <c r="EA90" i="46"/>
  <c r="BL90" i="46" s="1"/>
  <c r="DZ90" i="46"/>
  <c r="BK90" i="46" s="1"/>
  <c r="DY90" i="46"/>
  <c r="BJ90" i="46" s="1"/>
  <c r="DX90" i="46"/>
  <c r="BI90" i="46" s="1"/>
  <c r="DW90" i="46"/>
  <c r="BH90" i="46" s="1"/>
  <c r="DV90" i="46"/>
  <c r="DU90" i="46"/>
  <c r="DT90" i="46"/>
  <c r="BE90" i="46" s="1"/>
  <c r="DS90" i="46"/>
  <c r="DR90" i="46"/>
  <c r="DQ90" i="46"/>
  <c r="BB90" i="46" s="1"/>
  <c r="DP90" i="46"/>
  <c r="DO90" i="46"/>
  <c r="AZ90" i="46" s="1"/>
  <c r="DN90" i="46"/>
  <c r="DM90" i="46"/>
  <c r="DL90" i="46"/>
  <c r="AW90" i="46" s="1"/>
  <c r="DK90" i="46"/>
  <c r="DJ90" i="46"/>
  <c r="AU90" i="46" s="1"/>
  <c r="DI90" i="46"/>
  <c r="AT90" i="46" s="1"/>
  <c r="DH90" i="46"/>
  <c r="AS90" i="46" s="1"/>
  <c r="DG90" i="46"/>
  <c r="AR90" i="46" s="1"/>
  <c r="DF90" i="46"/>
  <c r="AQ90" i="46" s="1"/>
  <c r="DE90" i="46"/>
  <c r="DD90" i="46"/>
  <c r="DC90" i="46"/>
  <c r="DB90" i="46"/>
  <c r="AM90" i="46" s="1"/>
  <c r="DA90" i="46"/>
  <c r="CZ90" i="46"/>
  <c r="AK90" i="46" s="1"/>
  <c r="CY90" i="46"/>
  <c r="CX90" i="46"/>
  <c r="AI90" i="46" s="1"/>
  <c r="CW90" i="46"/>
  <c r="CV90" i="46"/>
  <c r="CU90" i="46"/>
  <c r="AF90" i="46" s="1"/>
  <c r="CT90" i="46"/>
  <c r="AE90" i="46" s="1"/>
  <c r="CS90" i="46"/>
  <c r="AD90" i="46" s="1"/>
  <c r="CR90" i="46"/>
  <c r="AC90" i="46" s="1"/>
  <c r="CQ90" i="46"/>
  <c r="CP90" i="46"/>
  <c r="AA90" i="46" s="1"/>
  <c r="CO90" i="46"/>
  <c r="CN90" i="46"/>
  <c r="CM90" i="46"/>
  <c r="X90" i="46" s="1"/>
  <c r="CL90" i="46"/>
  <c r="W90" i="46" s="1"/>
  <c r="CK90" i="46"/>
  <c r="V90" i="46" s="1"/>
  <c r="CJ90" i="46"/>
  <c r="U90" i="46" s="1"/>
  <c r="CI90" i="46"/>
  <c r="CH90" i="46"/>
  <c r="CG90" i="46"/>
  <c r="CF90" i="46"/>
  <c r="CE90" i="46"/>
  <c r="P90" i="46" s="1"/>
  <c r="CD90" i="46"/>
  <c r="CC90" i="46"/>
  <c r="N90" i="46" s="1"/>
  <c r="CB90" i="46"/>
  <c r="M90" i="46" s="1"/>
  <c r="CA90" i="46"/>
  <c r="BZ90" i="46"/>
  <c r="K90" i="46" s="1"/>
  <c r="BY90" i="46"/>
  <c r="J90" i="46" s="1"/>
  <c r="BX90" i="46"/>
  <c r="BW90" i="46"/>
  <c r="BV90" i="46"/>
  <c r="G90" i="46" s="1"/>
  <c r="BU90" i="46"/>
  <c r="BT90" i="46"/>
  <c r="BS90" i="46"/>
  <c r="BO90" i="46"/>
  <c r="B90" i="46"/>
  <c r="B90" i="44" s="1"/>
  <c r="A90" i="46"/>
  <c r="A88" i="27" s="1"/>
  <c r="EF89" i="46"/>
  <c r="BQ89" i="46" s="1"/>
  <c r="EE89" i="46"/>
  <c r="BP89" i="46" s="1"/>
  <c r="ED89" i="46"/>
  <c r="BO89" i="46" s="1"/>
  <c r="EC89" i="46"/>
  <c r="BN89" i="46" s="1"/>
  <c r="EB89" i="46"/>
  <c r="EA89" i="46"/>
  <c r="BL89" i="46" s="1"/>
  <c r="DZ89" i="46"/>
  <c r="DY89" i="46"/>
  <c r="DX89" i="46"/>
  <c r="BI89" i="46" s="1"/>
  <c r="DW89" i="46"/>
  <c r="DV89" i="46"/>
  <c r="DU89" i="46"/>
  <c r="DT89" i="46"/>
  <c r="BE89" i="46" s="1"/>
  <c r="DS89" i="46"/>
  <c r="DR89" i="46"/>
  <c r="DQ89" i="46"/>
  <c r="BB89" i="46" s="1"/>
  <c r="DP89" i="46"/>
  <c r="BA89" i="46" s="1"/>
  <c r="DO89" i="46"/>
  <c r="AZ89" i="46" s="1"/>
  <c r="DN89" i="46"/>
  <c r="AY89" i="46" s="1"/>
  <c r="DM89" i="46"/>
  <c r="AX89" i="46" s="1"/>
  <c r="DL89" i="46"/>
  <c r="DK89" i="46"/>
  <c r="AV89" i="46" s="1"/>
  <c r="DJ89" i="46"/>
  <c r="DI89" i="46"/>
  <c r="AT89" i="46" s="1"/>
  <c r="DH89" i="46"/>
  <c r="AS89" i="46" s="1"/>
  <c r="DG89" i="46"/>
  <c r="DF89" i="46"/>
  <c r="AQ89" i="46" s="1"/>
  <c r="DE89" i="46"/>
  <c r="AP89" i="46" s="1"/>
  <c r="DD89" i="46"/>
  <c r="DC89" i="46"/>
  <c r="DB89" i="46"/>
  <c r="DA89" i="46"/>
  <c r="CZ89" i="46"/>
  <c r="CY89" i="46"/>
  <c r="CX89" i="46"/>
  <c r="AI89" i="46" s="1"/>
  <c r="CW89" i="46"/>
  <c r="AH89" i="46" s="1"/>
  <c r="CV89" i="46"/>
  <c r="CU89" i="46"/>
  <c r="AF89" i="46" s="1"/>
  <c r="CT89" i="46"/>
  <c r="CS89" i="46"/>
  <c r="CR89" i="46"/>
  <c r="AC89" i="46" s="1"/>
  <c r="CQ89" i="46"/>
  <c r="AB89" i="46" s="1"/>
  <c r="CP89" i="46"/>
  <c r="AA89" i="46" s="1"/>
  <c r="CO89" i="46"/>
  <c r="Z89" i="46" s="1"/>
  <c r="CN89" i="46"/>
  <c r="Y89" i="46" s="1"/>
  <c r="CM89" i="46"/>
  <c r="X89" i="46" s="1"/>
  <c r="CL89" i="46"/>
  <c r="CK89" i="46"/>
  <c r="CJ89" i="46"/>
  <c r="CI89" i="46"/>
  <c r="T89" i="46" s="1"/>
  <c r="CH89" i="46"/>
  <c r="S89" i="46" s="1"/>
  <c r="CG89" i="46"/>
  <c r="R89" i="46" s="1"/>
  <c r="CF89" i="46"/>
  <c r="Q89" i="46" s="1"/>
  <c r="CE89" i="46"/>
  <c r="CD89" i="46"/>
  <c r="CC89" i="46"/>
  <c r="N89" i="46" s="1"/>
  <c r="CB89" i="46"/>
  <c r="M89" i="46" s="1"/>
  <c r="CA89" i="46"/>
  <c r="L89" i="46" s="1"/>
  <c r="BZ89" i="46"/>
  <c r="K89" i="46" s="1"/>
  <c r="BY89" i="46"/>
  <c r="BX89" i="46"/>
  <c r="I89" i="46" s="1"/>
  <c r="BW89" i="46"/>
  <c r="H89" i="46" s="1"/>
  <c r="BV89" i="46"/>
  <c r="G89" i="46" s="1"/>
  <c r="BU89" i="46"/>
  <c r="BT89" i="46"/>
  <c r="BS89" i="46"/>
  <c r="D89" i="46" s="1"/>
  <c r="B89" i="46"/>
  <c r="B89" i="44" s="1"/>
  <c r="A89" i="46"/>
  <c r="A87" i="27" s="1"/>
  <c r="EF88" i="46"/>
  <c r="EE88" i="46"/>
  <c r="ED88" i="46"/>
  <c r="BO88" i="46" s="1"/>
  <c r="EC88" i="46"/>
  <c r="BN88" i="46" s="1"/>
  <c r="EB88" i="46"/>
  <c r="EA88" i="46"/>
  <c r="DZ88" i="46"/>
  <c r="BK88" i="46" s="1"/>
  <c r="DY88" i="46"/>
  <c r="DX88" i="46"/>
  <c r="DW88" i="46"/>
  <c r="BH88" i="46" s="1"/>
  <c r="DV88" i="46"/>
  <c r="BG88" i="46" s="1"/>
  <c r="DU88" i="46"/>
  <c r="BF88" i="46" s="1"/>
  <c r="DT88" i="46"/>
  <c r="BE88" i="46" s="1"/>
  <c r="DS88" i="46"/>
  <c r="BD88" i="46" s="1"/>
  <c r="DR88" i="46"/>
  <c r="BC88" i="46" s="1"/>
  <c r="DQ88" i="46"/>
  <c r="DP88" i="46"/>
  <c r="DO88" i="46"/>
  <c r="AZ88" i="46" s="1"/>
  <c r="DN88" i="46"/>
  <c r="DM88" i="46"/>
  <c r="DL88" i="46"/>
  <c r="AW88" i="46" s="1"/>
  <c r="DK88" i="46"/>
  <c r="DJ88" i="46"/>
  <c r="AU88" i="46" s="1"/>
  <c r="DI88" i="46"/>
  <c r="DH88" i="46"/>
  <c r="DG88" i="46"/>
  <c r="DF88" i="46"/>
  <c r="DE88" i="46"/>
  <c r="AP88" i="46" s="1"/>
  <c r="DD88" i="46"/>
  <c r="AO88" i="46" s="1"/>
  <c r="DC88" i="46"/>
  <c r="AN88" i="46" s="1"/>
  <c r="DB88" i="46"/>
  <c r="AM88" i="46" s="1"/>
  <c r="DA88" i="46"/>
  <c r="AL88" i="46" s="1"/>
  <c r="CZ88" i="46"/>
  <c r="CY88" i="46"/>
  <c r="AJ88" i="46" s="1"/>
  <c r="CX88" i="46"/>
  <c r="AI88" i="46" s="1"/>
  <c r="CW88" i="46"/>
  <c r="AH88" i="46" s="1"/>
  <c r="CV88" i="46"/>
  <c r="AG88" i="46" s="1"/>
  <c r="CU88" i="46"/>
  <c r="CT88" i="46"/>
  <c r="AE88" i="46" s="1"/>
  <c r="CS88" i="46"/>
  <c r="AD88" i="46" s="1"/>
  <c r="CR88" i="46"/>
  <c r="CQ88" i="46"/>
  <c r="CP88" i="46"/>
  <c r="CO88" i="46"/>
  <c r="Z88" i="46" s="1"/>
  <c r="CN88" i="46"/>
  <c r="Y88" i="46" s="1"/>
  <c r="CM88" i="46"/>
  <c r="X88" i="46" s="1"/>
  <c r="CL88" i="46"/>
  <c r="W88" i="46" s="1"/>
  <c r="CK88" i="46"/>
  <c r="CJ88" i="46"/>
  <c r="CI88" i="46"/>
  <c r="T88" i="46" s="1"/>
  <c r="CH88" i="46"/>
  <c r="CG88" i="46"/>
  <c r="R88" i="46" s="1"/>
  <c r="CF88" i="46"/>
  <c r="CE88" i="46"/>
  <c r="CD88" i="46"/>
  <c r="CC88" i="46"/>
  <c r="CB88" i="46"/>
  <c r="CA88" i="46"/>
  <c r="BZ88" i="46"/>
  <c r="BY88" i="46"/>
  <c r="BX88" i="46"/>
  <c r="I88" i="46" s="1"/>
  <c r="BW88" i="46"/>
  <c r="H88" i="46" s="1"/>
  <c r="BV88" i="46"/>
  <c r="G88" i="46" s="1"/>
  <c r="BU88" i="46"/>
  <c r="F88" i="46" s="1"/>
  <c r="BT88" i="46"/>
  <c r="BS88" i="46"/>
  <c r="B88" i="46"/>
  <c r="B88" i="44" s="1"/>
  <c r="A88" i="46"/>
  <c r="A86" i="27" s="1"/>
  <c r="EF87" i="46"/>
  <c r="EE87" i="46"/>
  <c r="BP87" i="46" s="1"/>
  <c r="ED87" i="46"/>
  <c r="EC87" i="46"/>
  <c r="EB87" i="46"/>
  <c r="BM87" i="46" s="1"/>
  <c r="EA87" i="46"/>
  <c r="BL87" i="46" s="1"/>
  <c r="DZ87" i="46"/>
  <c r="DY87" i="46"/>
  <c r="DX87" i="46"/>
  <c r="DW87" i="46"/>
  <c r="DV87" i="46"/>
  <c r="BG87" i="46" s="1"/>
  <c r="DU87" i="46"/>
  <c r="BF87" i="46" s="1"/>
  <c r="DT87" i="46"/>
  <c r="BE87" i="46" s="1"/>
  <c r="DS87" i="46"/>
  <c r="BD87" i="46" s="1"/>
  <c r="DR87" i="46"/>
  <c r="DQ87" i="46"/>
  <c r="BB87" i="46" s="1"/>
  <c r="DP87" i="46"/>
  <c r="BA87" i="46" s="1"/>
  <c r="DO87" i="46"/>
  <c r="DN87" i="46"/>
  <c r="DM87" i="46"/>
  <c r="AX87" i="46" s="1"/>
  <c r="DL87" i="46"/>
  <c r="DK87" i="46"/>
  <c r="AV87" i="46" s="1"/>
  <c r="DJ87" i="46"/>
  <c r="DI87" i="46"/>
  <c r="DH87" i="46"/>
  <c r="AS87" i="46" s="1"/>
  <c r="DG87" i="46"/>
  <c r="AR87" i="46" s="1"/>
  <c r="DF87" i="46"/>
  <c r="AQ87" i="46" s="1"/>
  <c r="DE87" i="46"/>
  <c r="AP87" i="46" s="1"/>
  <c r="DD87" i="46"/>
  <c r="AO87" i="46" s="1"/>
  <c r="DC87" i="46"/>
  <c r="AN87" i="46" s="1"/>
  <c r="DB87" i="46"/>
  <c r="DA87" i="46"/>
  <c r="AL87" i="46" s="1"/>
  <c r="CZ87" i="46"/>
  <c r="AK87" i="46" s="1"/>
  <c r="CY87" i="46"/>
  <c r="AJ87" i="46" s="1"/>
  <c r="CX87" i="46"/>
  <c r="AI87" i="46" s="1"/>
  <c r="CW87" i="46"/>
  <c r="CV87" i="46"/>
  <c r="CU87" i="46"/>
  <c r="CT87" i="46"/>
  <c r="CS87" i="46"/>
  <c r="AD87" i="46" s="1"/>
  <c r="CR87" i="46"/>
  <c r="CQ87" i="46"/>
  <c r="AB87" i="46" s="1"/>
  <c r="CP87" i="46"/>
  <c r="AA87" i="46" s="1"/>
  <c r="CO87" i="46"/>
  <c r="CN87" i="46"/>
  <c r="Y87" i="46" s="1"/>
  <c r="CM87" i="46"/>
  <c r="CL87" i="46"/>
  <c r="CK87" i="46"/>
  <c r="V87" i="46" s="1"/>
  <c r="CJ87" i="46"/>
  <c r="CI87" i="46"/>
  <c r="T87" i="46" s="1"/>
  <c r="CH87" i="46"/>
  <c r="S87" i="46" s="1"/>
  <c r="CG87" i="46"/>
  <c r="CF87" i="46"/>
  <c r="Q87" i="46" s="1"/>
  <c r="CE87" i="46"/>
  <c r="P87" i="46" s="1"/>
  <c r="CD87" i="46"/>
  <c r="CC87" i="46"/>
  <c r="CB87" i="46"/>
  <c r="M87" i="46" s="1"/>
  <c r="CA87" i="46"/>
  <c r="BZ87" i="46"/>
  <c r="BY87" i="46"/>
  <c r="BX87" i="46"/>
  <c r="BW87" i="46"/>
  <c r="H87" i="46" s="1"/>
  <c r="BV87" i="46"/>
  <c r="BU87" i="46"/>
  <c r="BT87" i="46"/>
  <c r="BS87" i="46"/>
  <c r="D87" i="46" s="1"/>
  <c r="B87" i="46"/>
  <c r="B87" i="44" s="1"/>
  <c r="A87" i="46"/>
  <c r="A85" i="27" s="1"/>
  <c r="EF86" i="46"/>
  <c r="BQ86" i="46" s="1"/>
  <c r="EE86" i="46"/>
  <c r="BP86" i="46" s="1"/>
  <c r="ED86" i="46"/>
  <c r="BO86" i="44" s="1"/>
  <c r="EC86" i="46"/>
  <c r="BN86" i="44" s="1"/>
  <c r="EB86" i="46"/>
  <c r="BM86" i="44" s="1"/>
  <c r="EA86" i="46"/>
  <c r="BL86" i="46" s="1"/>
  <c r="DZ86" i="46"/>
  <c r="DY86" i="46"/>
  <c r="DX86" i="46"/>
  <c r="DW86" i="46"/>
  <c r="BH86" i="46" s="1"/>
  <c r="DV86" i="46"/>
  <c r="BG86" i="46" s="1"/>
  <c r="DU86" i="46"/>
  <c r="DT86" i="46"/>
  <c r="DS86" i="46"/>
  <c r="DR86" i="46"/>
  <c r="DQ86" i="46"/>
  <c r="BB86" i="46" s="1"/>
  <c r="DP86" i="46"/>
  <c r="DO86" i="46"/>
  <c r="AZ86" i="46" s="1"/>
  <c r="DN86" i="46"/>
  <c r="AY86" i="46" s="1"/>
  <c r="DM86" i="46"/>
  <c r="AX86" i="46" s="1"/>
  <c r="DL86" i="46"/>
  <c r="AW86" i="46" s="1"/>
  <c r="DK86" i="46"/>
  <c r="AV86" i="46" s="1"/>
  <c r="DJ86" i="46"/>
  <c r="AU86" i="46" s="1"/>
  <c r="DI86" i="46"/>
  <c r="AT86" i="46" s="1"/>
  <c r="DH86" i="46"/>
  <c r="AS86" i="46" s="1"/>
  <c r="DG86" i="46"/>
  <c r="DF86" i="46"/>
  <c r="AQ86" i="46" s="1"/>
  <c r="DE86" i="46"/>
  <c r="AP86" i="46" s="1"/>
  <c r="DD86" i="46"/>
  <c r="AO86" i="46" s="1"/>
  <c r="DC86" i="46"/>
  <c r="AN86" i="46" s="1"/>
  <c r="DB86" i="46"/>
  <c r="DA86" i="46"/>
  <c r="CZ86" i="46"/>
  <c r="AK86" i="46" s="1"/>
  <c r="CY86" i="46"/>
  <c r="CX86" i="46"/>
  <c r="AI86" i="46" s="1"/>
  <c r="CW86" i="46"/>
  <c r="CV86" i="46"/>
  <c r="CU86" i="46"/>
  <c r="AF86" i="46" s="1"/>
  <c r="CT86" i="46"/>
  <c r="CS86" i="46"/>
  <c r="AD86" i="46" s="1"/>
  <c r="CR86" i="46"/>
  <c r="CQ86" i="46"/>
  <c r="CP86" i="46"/>
  <c r="AA86" i="46" s="1"/>
  <c r="CO86" i="46"/>
  <c r="Z86" i="46" s="1"/>
  <c r="CN86" i="46"/>
  <c r="CM86" i="46"/>
  <c r="X86" i="46" s="1"/>
  <c r="CL86" i="46"/>
  <c r="CK86" i="46"/>
  <c r="V86" i="46" s="1"/>
  <c r="CJ86" i="46"/>
  <c r="U86" i="46" s="1"/>
  <c r="CI86" i="46"/>
  <c r="CH86" i="46"/>
  <c r="S86" i="46" s="1"/>
  <c r="CG86" i="46"/>
  <c r="CF86" i="46"/>
  <c r="CE86" i="46"/>
  <c r="CD86" i="46"/>
  <c r="CC86" i="46"/>
  <c r="N86" i="46" s="1"/>
  <c r="CB86" i="46"/>
  <c r="M86" i="46" s="1"/>
  <c r="CA86" i="46"/>
  <c r="BZ86" i="46"/>
  <c r="K86" i="46" s="1"/>
  <c r="BY86" i="46"/>
  <c r="J86" i="46" s="1"/>
  <c r="BX86" i="46"/>
  <c r="BW86" i="46"/>
  <c r="H86" i="46" s="1"/>
  <c r="BV86" i="46"/>
  <c r="BU86" i="46"/>
  <c r="BT86" i="46"/>
  <c r="E86" i="46" s="1"/>
  <c r="BS86" i="46"/>
  <c r="D86" i="46" s="1"/>
  <c r="BO86" i="46"/>
  <c r="BN86" i="46"/>
  <c r="BM86" i="46"/>
  <c r="B86" i="46"/>
  <c r="B86" i="44" s="1"/>
  <c r="A86" i="46"/>
  <c r="A84" i="27" s="1"/>
  <c r="EF85" i="46"/>
  <c r="BQ85" i="46" s="1"/>
  <c r="EE85" i="46"/>
  <c r="BP85" i="46" s="1"/>
  <c r="ED85" i="46"/>
  <c r="EC85" i="46"/>
  <c r="BN85" i="46" s="1"/>
  <c r="EB85" i="46"/>
  <c r="BM85" i="46" s="1"/>
  <c r="EA85" i="46"/>
  <c r="DZ85" i="46"/>
  <c r="DY85" i="46"/>
  <c r="DX85" i="46"/>
  <c r="BI85" i="46" s="1"/>
  <c r="DW85" i="46"/>
  <c r="BH85" i="46" s="1"/>
  <c r="DV85" i="46"/>
  <c r="BG85" i="46" s="1"/>
  <c r="DU85" i="46"/>
  <c r="BF85" i="46" s="1"/>
  <c r="DT85" i="46"/>
  <c r="BE85" i="46" s="1"/>
  <c r="DS85" i="46"/>
  <c r="BD85" i="46" s="1"/>
  <c r="DR85" i="46"/>
  <c r="DQ85" i="46"/>
  <c r="BB85" i="46" s="1"/>
  <c r="DP85" i="46"/>
  <c r="DO85" i="46"/>
  <c r="AZ85" i="46" s="1"/>
  <c r="DN85" i="46"/>
  <c r="AY85" i="46" s="1"/>
  <c r="DM85" i="46"/>
  <c r="AX85" i="46" s="1"/>
  <c r="DL85" i="46"/>
  <c r="AW85" i="46" s="1"/>
  <c r="DK85" i="46"/>
  <c r="DJ85" i="46"/>
  <c r="AU85" i="46" s="1"/>
  <c r="DI85" i="46"/>
  <c r="AT85" i="46" s="1"/>
  <c r="DH85" i="46"/>
  <c r="AS85" i="46" s="1"/>
  <c r="DG85" i="46"/>
  <c r="AR85" i="46" s="1"/>
  <c r="DF85" i="46"/>
  <c r="AQ85" i="46" s="1"/>
  <c r="DE85" i="46"/>
  <c r="AP85" i="46" s="1"/>
  <c r="DD85" i="46"/>
  <c r="AO85" i="46" s="1"/>
  <c r="DC85" i="46"/>
  <c r="AN85" i="46" s="1"/>
  <c r="DB85" i="46"/>
  <c r="AM85" i="46" s="1"/>
  <c r="DA85" i="46"/>
  <c r="AL85" i="46" s="1"/>
  <c r="CZ85" i="46"/>
  <c r="AK85" i="46" s="1"/>
  <c r="CY85" i="46"/>
  <c r="CX85" i="46"/>
  <c r="CW85" i="46"/>
  <c r="AH85" i="46" s="1"/>
  <c r="CV85" i="46"/>
  <c r="CU85" i="46"/>
  <c r="AF85" i="46" s="1"/>
  <c r="CT85" i="46"/>
  <c r="AE85" i="46" s="1"/>
  <c r="CS85" i="46"/>
  <c r="AD85" i="46" s="1"/>
  <c r="CR85" i="46"/>
  <c r="AC85" i="46" s="1"/>
  <c r="CQ85" i="46"/>
  <c r="AB85" i="46" s="1"/>
  <c r="CP85" i="46"/>
  <c r="CO85" i="46"/>
  <c r="Z85" i="46" s="1"/>
  <c r="CN85" i="46"/>
  <c r="Y85" i="46" s="1"/>
  <c r="CM85" i="46"/>
  <c r="CL85" i="46"/>
  <c r="CK85" i="46"/>
  <c r="CJ85" i="46"/>
  <c r="CI85" i="46"/>
  <c r="T85" i="46" s="1"/>
  <c r="CH85" i="46"/>
  <c r="S85" i="46" s="1"/>
  <c r="CG85" i="46"/>
  <c r="R85" i="46" s="1"/>
  <c r="CF85" i="46"/>
  <c r="CE85" i="46"/>
  <c r="CD85" i="46"/>
  <c r="O85" i="46" s="1"/>
  <c r="CC85" i="46"/>
  <c r="N85" i="46" s="1"/>
  <c r="CB85" i="46"/>
  <c r="M85" i="46" s="1"/>
  <c r="CA85" i="46"/>
  <c r="L85" i="46" s="1"/>
  <c r="BZ85" i="46"/>
  <c r="K85" i="46" s="1"/>
  <c r="BY85" i="46"/>
  <c r="J85" i="46" s="1"/>
  <c r="BX85" i="46"/>
  <c r="BW85" i="46"/>
  <c r="BV85" i="46"/>
  <c r="G85" i="46" s="1"/>
  <c r="BU85" i="46"/>
  <c r="BT85" i="46"/>
  <c r="BS85" i="46"/>
  <c r="D85" i="46" s="1"/>
  <c r="B85" i="46"/>
  <c r="B85" i="44" s="1"/>
  <c r="A85" i="46"/>
  <c r="A83" i="27" s="1"/>
  <c r="EF84" i="46"/>
  <c r="BQ84" i="46" s="1"/>
  <c r="EE84" i="46"/>
  <c r="BP84" i="46" s="1"/>
  <c r="ED84" i="46"/>
  <c r="EC84" i="46"/>
  <c r="BN84" i="46" s="1"/>
  <c r="EB84" i="46"/>
  <c r="BM84" i="46" s="1"/>
  <c r="EA84" i="46"/>
  <c r="DZ84" i="46"/>
  <c r="DY84" i="46"/>
  <c r="DX84" i="46"/>
  <c r="BI84" i="46" s="1"/>
  <c r="DW84" i="46"/>
  <c r="BH84" i="46" s="1"/>
  <c r="DV84" i="46"/>
  <c r="DU84" i="46"/>
  <c r="BF84" i="46" s="1"/>
  <c r="DT84" i="46"/>
  <c r="DS84" i="46"/>
  <c r="BD84" i="46" s="1"/>
  <c r="DR84" i="46"/>
  <c r="DQ84" i="46"/>
  <c r="DP84" i="46"/>
  <c r="DO84" i="46"/>
  <c r="AZ84" i="46" s="1"/>
  <c r="DN84" i="46"/>
  <c r="DM84" i="46"/>
  <c r="DL84" i="46"/>
  <c r="AW84" i="46" s="1"/>
  <c r="DK84" i="46"/>
  <c r="DJ84" i="46"/>
  <c r="DI84" i="46"/>
  <c r="DH84" i="46"/>
  <c r="AS84" i="46" s="1"/>
  <c r="DG84" i="46"/>
  <c r="AR84" i="46" s="1"/>
  <c r="DF84" i="46"/>
  <c r="DE84" i="46"/>
  <c r="DD84" i="46"/>
  <c r="AO84" i="46" s="1"/>
  <c r="DC84" i="46"/>
  <c r="DB84" i="46"/>
  <c r="AM84" i="46" s="1"/>
  <c r="DA84" i="46"/>
  <c r="CZ84" i="46"/>
  <c r="AK84" i="46" s="1"/>
  <c r="CY84" i="46"/>
  <c r="AJ84" i="46" s="1"/>
  <c r="CX84" i="46"/>
  <c r="CW84" i="46"/>
  <c r="CV84" i="46"/>
  <c r="AG84" i="46" s="1"/>
  <c r="CU84" i="46"/>
  <c r="CT84" i="46"/>
  <c r="CS84" i="46"/>
  <c r="AD84" i="46" s="1"/>
  <c r="CR84" i="46"/>
  <c r="CQ84" i="46"/>
  <c r="AB84" i="46" s="1"/>
  <c r="CP84" i="46"/>
  <c r="AA84" i="46" s="1"/>
  <c r="CO84" i="46"/>
  <c r="Z84" i="46" s="1"/>
  <c r="CN84" i="46"/>
  <c r="CM84" i="46"/>
  <c r="X84" i="46" s="1"/>
  <c r="CL84" i="46"/>
  <c r="W84" i="46" s="1"/>
  <c r="CK84" i="46"/>
  <c r="V84" i="46" s="1"/>
  <c r="CJ84" i="46"/>
  <c r="CI84" i="46"/>
  <c r="T84" i="46" s="1"/>
  <c r="CH84" i="46"/>
  <c r="S84" i="46" s="1"/>
  <c r="CG84" i="46"/>
  <c r="R84" i="46" s="1"/>
  <c r="CF84" i="46"/>
  <c r="CE84" i="46"/>
  <c r="CD84" i="46"/>
  <c r="CC84" i="46"/>
  <c r="CB84" i="46"/>
  <c r="M84" i="46" s="1"/>
  <c r="CA84" i="46"/>
  <c r="L84" i="46" s="1"/>
  <c r="BZ84" i="46"/>
  <c r="BY84" i="46"/>
  <c r="BX84" i="46"/>
  <c r="BW84" i="46"/>
  <c r="BV84" i="46"/>
  <c r="BU84" i="46"/>
  <c r="BT84" i="46"/>
  <c r="E84" i="46" s="1"/>
  <c r="BS84" i="46"/>
  <c r="D84" i="46" s="1"/>
  <c r="B84" i="46"/>
  <c r="B84" i="44" s="1"/>
  <c r="A84" i="46"/>
  <c r="EF83" i="46"/>
  <c r="EE83" i="46"/>
  <c r="BP83" i="46" s="1"/>
  <c r="ED83" i="46"/>
  <c r="EC83" i="46"/>
  <c r="BN83" i="46" s="1"/>
  <c r="EB83" i="46"/>
  <c r="BM83" i="46" s="1"/>
  <c r="EA83" i="46"/>
  <c r="BL83" i="46" s="1"/>
  <c r="DZ83" i="46"/>
  <c r="BK83" i="46" s="1"/>
  <c r="DY83" i="46"/>
  <c r="DX83" i="46"/>
  <c r="DW83" i="46"/>
  <c r="BH83" i="46" s="1"/>
  <c r="DV83" i="46"/>
  <c r="BG83" i="46" s="1"/>
  <c r="DU83" i="46"/>
  <c r="BF83" i="46" s="1"/>
  <c r="DT83" i="46"/>
  <c r="DS83" i="46"/>
  <c r="BD83" i="46" s="1"/>
  <c r="DR83" i="46"/>
  <c r="DQ83" i="46"/>
  <c r="BB83" i="46" s="1"/>
  <c r="DP83" i="46"/>
  <c r="BA83" i="46" s="1"/>
  <c r="DO83" i="46"/>
  <c r="DN83" i="46"/>
  <c r="AY83" i="46" s="1"/>
  <c r="DM83" i="46"/>
  <c r="DL83" i="46"/>
  <c r="DK83" i="46"/>
  <c r="AV83" i="46" s="1"/>
  <c r="DJ83" i="46"/>
  <c r="DI83" i="46"/>
  <c r="AT83" i="46" s="1"/>
  <c r="DH83" i="46"/>
  <c r="DG83" i="46"/>
  <c r="DF83" i="46"/>
  <c r="DE83" i="46"/>
  <c r="DD83" i="46"/>
  <c r="AO83" i="46" s="1"/>
  <c r="DC83" i="46"/>
  <c r="AN83" i="46" s="1"/>
  <c r="DB83" i="46"/>
  <c r="DA83" i="46"/>
  <c r="CZ83" i="46"/>
  <c r="CY83" i="46"/>
  <c r="AJ83" i="46" s="1"/>
  <c r="CX83" i="46"/>
  <c r="AI83" i="46" s="1"/>
  <c r="CW83" i="46"/>
  <c r="CV83" i="46"/>
  <c r="AG83" i="46" s="1"/>
  <c r="CU83" i="46"/>
  <c r="AF83" i="46" s="1"/>
  <c r="CT83" i="46"/>
  <c r="AE83" i="46" s="1"/>
  <c r="CS83" i="46"/>
  <c r="AD83" i="46" s="1"/>
  <c r="CR83" i="46"/>
  <c r="AC83" i="46" s="1"/>
  <c r="CQ83" i="46"/>
  <c r="AB83" i="46" s="1"/>
  <c r="CP83" i="46"/>
  <c r="CO83" i="46"/>
  <c r="Z83" i="46" s="1"/>
  <c r="CN83" i="46"/>
  <c r="Y83" i="46" s="1"/>
  <c r="CM83" i="46"/>
  <c r="X83" i="46" s="1"/>
  <c r="CL83" i="46"/>
  <c r="CK83" i="46"/>
  <c r="CJ83" i="46"/>
  <c r="U83" i="46" s="1"/>
  <c r="CI83" i="46"/>
  <c r="CH83" i="46"/>
  <c r="CG83" i="46"/>
  <c r="CF83" i="46"/>
  <c r="CE83" i="46"/>
  <c r="P83" i="46" s="1"/>
  <c r="CD83" i="46"/>
  <c r="O83" i="46" s="1"/>
  <c r="CC83" i="46"/>
  <c r="N83" i="46" s="1"/>
  <c r="CB83" i="46"/>
  <c r="M83" i="46" s="1"/>
  <c r="CA83" i="46"/>
  <c r="L83" i="46" s="1"/>
  <c r="BZ83" i="46"/>
  <c r="BY83" i="46"/>
  <c r="BX83" i="46"/>
  <c r="I83" i="46" s="1"/>
  <c r="BW83" i="46"/>
  <c r="H83" i="46" s="1"/>
  <c r="BV83" i="46"/>
  <c r="BU83" i="46"/>
  <c r="BT83" i="46"/>
  <c r="BS83" i="46"/>
  <c r="D83" i="46" s="1"/>
  <c r="B83" i="46"/>
  <c r="B83" i="44" s="1"/>
  <c r="A83" i="46"/>
  <c r="C83" i="46" s="1"/>
  <c r="C83" i="44" s="1"/>
  <c r="EF82" i="46"/>
  <c r="BQ82" i="46" s="1"/>
  <c r="EE82" i="46"/>
  <c r="BP82" i="46" s="1"/>
  <c r="ED82" i="46"/>
  <c r="BO82" i="46" s="1"/>
  <c r="EC82" i="46"/>
  <c r="BN82" i="46" s="1"/>
  <c r="EB82" i="46"/>
  <c r="BM82" i="46" s="1"/>
  <c r="EA82" i="46"/>
  <c r="DZ82" i="46"/>
  <c r="BK82" i="46" s="1"/>
  <c r="DY82" i="46"/>
  <c r="DX82" i="46"/>
  <c r="DW82" i="46"/>
  <c r="DV82" i="46"/>
  <c r="BG82" i="46" s="1"/>
  <c r="DU82" i="46"/>
  <c r="BF82" i="46" s="1"/>
  <c r="DT82" i="46"/>
  <c r="BE82" i="46" s="1"/>
  <c r="DS82" i="46"/>
  <c r="DR82" i="46"/>
  <c r="DQ82" i="46"/>
  <c r="DP82" i="46"/>
  <c r="DO82" i="46"/>
  <c r="AZ82" i="46" s="1"/>
  <c r="DN82" i="46"/>
  <c r="DM82" i="46"/>
  <c r="DL82" i="46"/>
  <c r="DK82" i="46"/>
  <c r="DJ82" i="46"/>
  <c r="AU82" i="46" s="1"/>
  <c r="DI82" i="46"/>
  <c r="AT82" i="46" s="1"/>
  <c r="DH82" i="46"/>
  <c r="DG82" i="46"/>
  <c r="DF82" i="46"/>
  <c r="DE82" i="46"/>
  <c r="DD82" i="46"/>
  <c r="AO82" i="46" s="1"/>
  <c r="DC82" i="46"/>
  <c r="DB82" i="46"/>
  <c r="DA82" i="46"/>
  <c r="CZ82" i="46"/>
  <c r="AK82" i="46" s="1"/>
  <c r="CY82" i="46"/>
  <c r="AJ82" i="46" s="1"/>
  <c r="CX82" i="46"/>
  <c r="AI82" i="46" s="1"/>
  <c r="CW82" i="46"/>
  <c r="AH82" i="46" s="1"/>
  <c r="CV82" i="46"/>
  <c r="CU82" i="46"/>
  <c r="CT82" i="46"/>
  <c r="AE82" i="46" s="1"/>
  <c r="CS82" i="46"/>
  <c r="CR82" i="46"/>
  <c r="AC82" i="46" s="1"/>
  <c r="CQ82" i="46"/>
  <c r="CP82" i="46"/>
  <c r="CO82" i="46"/>
  <c r="Z82" i="46" s="1"/>
  <c r="CN82" i="46"/>
  <c r="Y82" i="46" s="1"/>
  <c r="CM82" i="46"/>
  <c r="CL82" i="46"/>
  <c r="CK82" i="46"/>
  <c r="CJ82" i="46"/>
  <c r="CI82" i="46"/>
  <c r="CH82" i="46"/>
  <c r="CG82" i="46"/>
  <c r="R82" i="46" s="1"/>
  <c r="CF82" i="46"/>
  <c r="Q82" i="46" s="1"/>
  <c r="CE82" i="46"/>
  <c r="CD82" i="46"/>
  <c r="CC82" i="46"/>
  <c r="CB82" i="46"/>
  <c r="CA82" i="46"/>
  <c r="L82" i="46" s="1"/>
  <c r="BZ82" i="46"/>
  <c r="K82" i="46" s="1"/>
  <c r="BY82" i="46"/>
  <c r="BX82" i="46"/>
  <c r="BW82" i="46"/>
  <c r="BV82" i="46"/>
  <c r="G82" i="46" s="1"/>
  <c r="BU82" i="46"/>
  <c r="BT82" i="46"/>
  <c r="E82" i="46" s="1"/>
  <c r="BS82" i="46"/>
  <c r="B82" i="46"/>
  <c r="B82" i="44" s="1"/>
  <c r="A82" i="46"/>
  <c r="A80" i="27" s="1"/>
  <c r="EF81" i="46"/>
  <c r="EE81" i="46"/>
  <c r="ED81" i="46"/>
  <c r="BO81" i="44" s="1"/>
  <c r="EC81" i="46"/>
  <c r="EB81" i="46"/>
  <c r="BM81" i="46" s="1"/>
  <c r="EA81" i="46"/>
  <c r="BL81" i="46" s="1"/>
  <c r="DZ81" i="46"/>
  <c r="DY81" i="46"/>
  <c r="BJ81" i="46" s="1"/>
  <c r="DX81" i="46"/>
  <c r="BI81" i="46" s="1"/>
  <c r="DW81" i="46"/>
  <c r="DV81" i="46"/>
  <c r="DU81" i="46"/>
  <c r="DT81" i="46"/>
  <c r="BE81" i="46" s="1"/>
  <c r="DS81" i="46"/>
  <c r="BD81" i="46" s="1"/>
  <c r="DR81" i="46"/>
  <c r="DQ81" i="46"/>
  <c r="DP81" i="46"/>
  <c r="DO81" i="46"/>
  <c r="DN81" i="46"/>
  <c r="DM81" i="46"/>
  <c r="DL81" i="46"/>
  <c r="AW81" i="46" s="1"/>
  <c r="DK81" i="46"/>
  <c r="AV81" i="46" s="1"/>
  <c r="DJ81" i="46"/>
  <c r="DI81" i="46"/>
  <c r="AT81" i="46" s="1"/>
  <c r="DH81" i="46"/>
  <c r="AS81" i="46" s="1"/>
  <c r="DG81" i="46"/>
  <c r="AR81" i="46" s="1"/>
  <c r="DF81" i="46"/>
  <c r="AQ81" i="46" s="1"/>
  <c r="DE81" i="46"/>
  <c r="DD81" i="46"/>
  <c r="AO81" i="46" s="1"/>
  <c r="DC81" i="46"/>
  <c r="DB81" i="46"/>
  <c r="DA81" i="46"/>
  <c r="CZ81" i="46"/>
  <c r="AK81" i="46" s="1"/>
  <c r="CY81" i="46"/>
  <c r="AJ81" i="46" s="1"/>
  <c r="CX81" i="46"/>
  <c r="CW81" i="46"/>
  <c r="CV81" i="46"/>
  <c r="AG81" i="46" s="1"/>
  <c r="CU81" i="46"/>
  <c r="AF81" i="46" s="1"/>
  <c r="CT81" i="46"/>
  <c r="CS81" i="46"/>
  <c r="AD81" i="46" s="1"/>
  <c r="CR81" i="46"/>
  <c r="CQ81" i="46"/>
  <c r="AB81" i="46" s="1"/>
  <c r="CP81" i="46"/>
  <c r="CO81" i="46"/>
  <c r="CN81" i="46"/>
  <c r="Y81" i="46" s="1"/>
  <c r="CM81" i="46"/>
  <c r="X81" i="46" s="1"/>
  <c r="CL81" i="46"/>
  <c r="CK81" i="46"/>
  <c r="V81" i="46" s="1"/>
  <c r="CJ81" i="46"/>
  <c r="CI81" i="46"/>
  <c r="CH81" i="46"/>
  <c r="S81" i="46" s="1"/>
  <c r="CG81" i="46"/>
  <c r="CF81" i="46"/>
  <c r="Q81" i="46" s="1"/>
  <c r="CE81" i="46"/>
  <c r="P81" i="46" s="1"/>
  <c r="CD81" i="46"/>
  <c r="CC81" i="46"/>
  <c r="CB81" i="46"/>
  <c r="CA81" i="46"/>
  <c r="L81" i="46" s="1"/>
  <c r="BZ81" i="46"/>
  <c r="BY81" i="46"/>
  <c r="BX81" i="46"/>
  <c r="I81" i="46" s="1"/>
  <c r="BW81" i="46"/>
  <c r="H81" i="46" s="1"/>
  <c r="BV81" i="46"/>
  <c r="G81" i="46" s="1"/>
  <c r="BU81" i="46"/>
  <c r="F81" i="46" s="1"/>
  <c r="BT81" i="46"/>
  <c r="BS81" i="46"/>
  <c r="D81" i="46" s="1"/>
  <c r="BO81" i="46"/>
  <c r="B81" i="46"/>
  <c r="B81" i="44" s="1"/>
  <c r="A81" i="46"/>
  <c r="A79" i="27" s="1"/>
  <c r="EF80" i="46"/>
  <c r="BQ80" i="46" s="1"/>
  <c r="EE80" i="46"/>
  <c r="ED80" i="46"/>
  <c r="BO80" i="46" s="1"/>
  <c r="EC80" i="46"/>
  <c r="BN80" i="46" s="1"/>
  <c r="EB80" i="46"/>
  <c r="EA80" i="46"/>
  <c r="BL80" i="46" s="1"/>
  <c r="DZ80" i="46"/>
  <c r="DY80" i="46"/>
  <c r="BJ80" i="46" s="1"/>
  <c r="DX80" i="46"/>
  <c r="DW80" i="46"/>
  <c r="DV80" i="46"/>
  <c r="BG80" i="46" s="1"/>
  <c r="DU80" i="46"/>
  <c r="BF80" i="46" s="1"/>
  <c r="DT80" i="46"/>
  <c r="BE80" i="46" s="1"/>
  <c r="DS80" i="46"/>
  <c r="DR80" i="46"/>
  <c r="DQ80" i="46"/>
  <c r="BB80" i="46" s="1"/>
  <c r="DP80" i="46"/>
  <c r="DO80" i="46"/>
  <c r="DN80" i="46"/>
  <c r="AY80" i="46" s="1"/>
  <c r="DM80" i="46"/>
  <c r="DL80" i="46"/>
  <c r="AW80" i="46" s="1"/>
  <c r="DK80" i="46"/>
  <c r="AV80" i="46" s="1"/>
  <c r="DJ80" i="46"/>
  <c r="DI80" i="46"/>
  <c r="AT80" i="46" s="1"/>
  <c r="DH80" i="46"/>
  <c r="AS80" i="46" s="1"/>
  <c r="DG80" i="46"/>
  <c r="AR80" i="46" s="1"/>
  <c r="DF80" i="46"/>
  <c r="DE80" i="46"/>
  <c r="AP80" i="46" s="1"/>
  <c r="DD80" i="46"/>
  <c r="DC80" i="46"/>
  <c r="AN80" i="46" s="1"/>
  <c r="DB80" i="46"/>
  <c r="DA80" i="46"/>
  <c r="AL80" i="46" s="1"/>
  <c r="CZ80" i="46"/>
  <c r="AK80" i="46" s="1"/>
  <c r="CY80" i="46"/>
  <c r="CX80" i="46"/>
  <c r="AI80" i="46" s="1"/>
  <c r="CW80" i="46"/>
  <c r="AH80" i="46" s="1"/>
  <c r="CV80" i="46"/>
  <c r="AG80" i="46" s="1"/>
  <c r="CU80" i="46"/>
  <c r="CT80" i="46"/>
  <c r="AE80" i="46" s="1"/>
  <c r="CS80" i="46"/>
  <c r="AD80" i="46" s="1"/>
  <c r="CR80" i="46"/>
  <c r="AC80" i="46" s="1"/>
  <c r="CQ80" i="46"/>
  <c r="CP80" i="46"/>
  <c r="AA80" i="46" s="1"/>
  <c r="CO80" i="46"/>
  <c r="Z80" i="46" s="1"/>
  <c r="CN80" i="46"/>
  <c r="Y80" i="46" s="1"/>
  <c r="CM80" i="46"/>
  <c r="X80" i="46" s="1"/>
  <c r="CL80" i="46"/>
  <c r="CK80" i="46"/>
  <c r="V80" i="46" s="1"/>
  <c r="CJ80" i="46"/>
  <c r="U80" i="46" s="1"/>
  <c r="CI80" i="46"/>
  <c r="T80" i="46" s="1"/>
  <c r="CH80" i="46"/>
  <c r="S80" i="46" s="1"/>
  <c r="CG80" i="46"/>
  <c r="CF80" i="46"/>
  <c r="CE80" i="46"/>
  <c r="P80" i="46" s="1"/>
  <c r="CD80" i="46"/>
  <c r="CC80" i="46"/>
  <c r="N80" i="46" s="1"/>
  <c r="CB80" i="46"/>
  <c r="CA80" i="46"/>
  <c r="L80" i="46" s="1"/>
  <c r="BZ80" i="46"/>
  <c r="K80" i="46" s="1"/>
  <c r="BY80" i="46"/>
  <c r="BX80" i="46"/>
  <c r="BW80" i="46"/>
  <c r="BV80" i="46"/>
  <c r="BU80" i="46"/>
  <c r="F80" i="46" s="1"/>
  <c r="BT80" i="46"/>
  <c r="BS80" i="46"/>
  <c r="D80" i="46" s="1"/>
  <c r="B80" i="46"/>
  <c r="B80" i="44" s="1"/>
  <c r="A80" i="46"/>
  <c r="A78" i="27" s="1"/>
  <c r="EF79" i="46"/>
  <c r="BQ79" i="46" s="1"/>
  <c r="EE79" i="46"/>
  <c r="BP79" i="46" s="1"/>
  <c r="ED79" i="46"/>
  <c r="EC79" i="46"/>
  <c r="BN79" i="46" s="1"/>
  <c r="EB79" i="46"/>
  <c r="EA79" i="46"/>
  <c r="DZ79" i="46"/>
  <c r="DY79" i="46"/>
  <c r="DX79" i="46"/>
  <c r="DW79" i="46"/>
  <c r="BH79" i="46" s="1"/>
  <c r="DV79" i="46"/>
  <c r="DU79" i="46"/>
  <c r="BF79" i="46" s="1"/>
  <c r="DT79" i="46"/>
  <c r="DS79" i="46"/>
  <c r="DR79" i="46"/>
  <c r="BC79" i="46" s="1"/>
  <c r="DQ79" i="46"/>
  <c r="DP79" i="46"/>
  <c r="BA79" i="46" s="1"/>
  <c r="DO79" i="46"/>
  <c r="AZ79" i="46" s="1"/>
  <c r="DN79" i="46"/>
  <c r="DM79" i="46"/>
  <c r="AX79" i="46" s="1"/>
  <c r="DL79" i="46"/>
  <c r="AW79" i="46" s="1"/>
  <c r="DK79" i="46"/>
  <c r="DJ79" i="46"/>
  <c r="AU79" i="46" s="1"/>
  <c r="DI79" i="46"/>
  <c r="DH79" i="46"/>
  <c r="AS79" i="46" s="1"/>
  <c r="DG79" i="46"/>
  <c r="DF79" i="46"/>
  <c r="DE79" i="46"/>
  <c r="AP79" i="46" s="1"/>
  <c r="DD79" i="46"/>
  <c r="AO79" i="46" s="1"/>
  <c r="DC79" i="46"/>
  <c r="DB79" i="46"/>
  <c r="AM79" i="46" s="1"/>
  <c r="DA79" i="46"/>
  <c r="AL79" i="46" s="1"/>
  <c r="CZ79" i="46"/>
  <c r="CY79" i="46"/>
  <c r="AJ79" i="46" s="1"/>
  <c r="CX79" i="46"/>
  <c r="AI79" i="46" s="1"/>
  <c r="CW79" i="46"/>
  <c r="AH79" i="46" s="1"/>
  <c r="CV79" i="46"/>
  <c r="AG79" i="46" s="1"/>
  <c r="CU79" i="46"/>
  <c r="CT79" i="46"/>
  <c r="AE79" i="46" s="1"/>
  <c r="CS79" i="46"/>
  <c r="AD79" i="46" s="1"/>
  <c r="CR79" i="46"/>
  <c r="AC79" i="46" s="1"/>
  <c r="CQ79" i="46"/>
  <c r="CP79" i="46"/>
  <c r="CO79" i="46"/>
  <c r="Z79" i="46" s="1"/>
  <c r="CN79" i="46"/>
  <c r="CM79" i="46"/>
  <c r="X79" i="46" s="1"/>
  <c r="CL79" i="46"/>
  <c r="W79" i="46" s="1"/>
  <c r="CK79" i="46"/>
  <c r="CJ79" i="46"/>
  <c r="U79" i="46" s="1"/>
  <c r="CI79" i="46"/>
  <c r="T79" i="46" s="1"/>
  <c r="CH79" i="46"/>
  <c r="CG79" i="46"/>
  <c r="R79" i="46" s="1"/>
  <c r="CF79" i="46"/>
  <c r="CE79" i="46"/>
  <c r="CD79" i="46"/>
  <c r="O79" i="46" s="1"/>
  <c r="CC79" i="46"/>
  <c r="CB79" i="46"/>
  <c r="CA79" i="46"/>
  <c r="L79" i="46" s="1"/>
  <c r="BZ79" i="46"/>
  <c r="BY79" i="46"/>
  <c r="J79" i="46" s="1"/>
  <c r="BX79" i="46"/>
  <c r="BW79" i="46"/>
  <c r="H79" i="46" s="1"/>
  <c r="BV79" i="46"/>
  <c r="BU79" i="46"/>
  <c r="BT79" i="46"/>
  <c r="E79" i="46" s="1"/>
  <c r="BS79" i="46"/>
  <c r="D79" i="46" s="1"/>
  <c r="B79" i="46"/>
  <c r="B79" i="44" s="1"/>
  <c r="A79" i="46"/>
  <c r="EF78" i="46"/>
  <c r="BQ78" i="46" s="1"/>
  <c r="EE78" i="46"/>
  <c r="BP78" i="46" s="1"/>
  <c r="ED78" i="46"/>
  <c r="EC78" i="46"/>
  <c r="EB78" i="46"/>
  <c r="BM78" i="46" s="1"/>
  <c r="EA78" i="46"/>
  <c r="BL78" i="46" s="1"/>
  <c r="DZ78" i="46"/>
  <c r="DY78" i="46"/>
  <c r="BJ78" i="46" s="1"/>
  <c r="DX78" i="46"/>
  <c r="BI78" i="46" s="1"/>
  <c r="DW78" i="46"/>
  <c r="BH78" i="46" s="1"/>
  <c r="DV78" i="46"/>
  <c r="BG78" i="46" s="1"/>
  <c r="DU78" i="46"/>
  <c r="DT78" i="46"/>
  <c r="DS78" i="46"/>
  <c r="DR78" i="46"/>
  <c r="DQ78" i="46"/>
  <c r="BB78" i="46" s="1"/>
  <c r="DP78" i="46"/>
  <c r="BA78" i="46" s="1"/>
  <c r="DO78" i="46"/>
  <c r="DN78" i="46"/>
  <c r="AY78" i="46" s="1"/>
  <c r="DM78" i="46"/>
  <c r="AX78" i="46" s="1"/>
  <c r="DL78" i="46"/>
  <c r="AW78" i="46" s="1"/>
  <c r="DK78" i="46"/>
  <c r="AV78" i="46" s="1"/>
  <c r="DJ78" i="46"/>
  <c r="DI78" i="46"/>
  <c r="AT78" i="46" s="1"/>
  <c r="DH78" i="46"/>
  <c r="AS78" i="46" s="1"/>
  <c r="DG78" i="46"/>
  <c r="AR78" i="46" s="1"/>
  <c r="DF78" i="46"/>
  <c r="AQ78" i="44" s="1"/>
  <c r="DE78" i="46"/>
  <c r="DD78" i="46"/>
  <c r="AO78" i="46" s="1"/>
  <c r="DC78" i="46"/>
  <c r="DB78" i="46"/>
  <c r="DA78" i="46"/>
  <c r="AL78" i="46" s="1"/>
  <c r="CZ78" i="46"/>
  <c r="AK78" i="46" s="1"/>
  <c r="CY78" i="46"/>
  <c r="AJ78" i="46" s="1"/>
  <c r="CX78" i="46"/>
  <c r="AI78" i="46" s="1"/>
  <c r="CW78" i="46"/>
  <c r="AH78" i="46" s="1"/>
  <c r="CV78" i="46"/>
  <c r="CU78" i="46"/>
  <c r="CT78" i="46"/>
  <c r="CS78" i="46"/>
  <c r="AD78" i="46" s="1"/>
  <c r="CR78" i="46"/>
  <c r="CQ78" i="46"/>
  <c r="AB78" i="46" s="1"/>
  <c r="CP78" i="46"/>
  <c r="CO78" i="46"/>
  <c r="Z78" i="46" s="1"/>
  <c r="CN78" i="46"/>
  <c r="Y78" i="46" s="1"/>
  <c r="CM78" i="46"/>
  <c r="CL78" i="46"/>
  <c r="CK78" i="46"/>
  <c r="V78" i="46" s="1"/>
  <c r="CJ78" i="46"/>
  <c r="CI78" i="46"/>
  <c r="CH78" i="46"/>
  <c r="S78" i="46" s="1"/>
  <c r="CG78" i="46"/>
  <c r="CF78" i="46"/>
  <c r="Q78" i="46" s="1"/>
  <c r="CE78" i="46"/>
  <c r="CD78" i="46"/>
  <c r="CC78" i="46"/>
  <c r="N78" i="46" s="1"/>
  <c r="CB78" i="46"/>
  <c r="M78" i="46" s="1"/>
  <c r="CA78" i="46"/>
  <c r="L78" i="46" s="1"/>
  <c r="BZ78" i="46"/>
  <c r="K78" i="46" s="1"/>
  <c r="BY78" i="46"/>
  <c r="J78" i="46" s="1"/>
  <c r="BX78" i="46"/>
  <c r="BW78" i="46"/>
  <c r="H78" i="46" s="1"/>
  <c r="BV78" i="46"/>
  <c r="BU78" i="46"/>
  <c r="F78" i="46" s="1"/>
  <c r="BT78" i="46"/>
  <c r="BS78" i="46"/>
  <c r="D78" i="46" s="1"/>
  <c r="AQ78" i="46"/>
  <c r="B78" i="46"/>
  <c r="B78" i="44" s="1"/>
  <c r="A78" i="46"/>
  <c r="A76" i="27" s="1"/>
  <c r="EF77" i="46"/>
  <c r="BQ77" i="46" s="1"/>
  <c r="EE77" i="46"/>
  <c r="ED77" i="46"/>
  <c r="BO77" i="44" s="1"/>
  <c r="EC77" i="46"/>
  <c r="BN77" i="46" s="1"/>
  <c r="EB77" i="46"/>
  <c r="EA77" i="46"/>
  <c r="BL77" i="46" s="1"/>
  <c r="DZ77" i="46"/>
  <c r="DY77" i="46"/>
  <c r="BJ77" i="46" s="1"/>
  <c r="DX77" i="46"/>
  <c r="DW77" i="46"/>
  <c r="DV77" i="46"/>
  <c r="BG77" i="46" s="1"/>
  <c r="DU77" i="46"/>
  <c r="BF77" i="46" s="1"/>
  <c r="DT77" i="46"/>
  <c r="DS77" i="46"/>
  <c r="BD77" i="46" s="1"/>
  <c r="DR77" i="46"/>
  <c r="BC77" i="46" s="1"/>
  <c r="DQ77" i="46"/>
  <c r="BB77" i="46" s="1"/>
  <c r="DP77" i="46"/>
  <c r="BA77" i="46" s="1"/>
  <c r="DO77" i="46"/>
  <c r="AZ77" i="46" s="1"/>
  <c r="DN77" i="46"/>
  <c r="AY77" i="46" s="1"/>
  <c r="DM77" i="46"/>
  <c r="AX77" i="46" s="1"/>
  <c r="DL77" i="46"/>
  <c r="AW77" i="46" s="1"/>
  <c r="DK77" i="46"/>
  <c r="AV77" i="46" s="1"/>
  <c r="DJ77" i="46"/>
  <c r="DI77" i="46"/>
  <c r="AT77" i="46" s="1"/>
  <c r="DH77" i="46"/>
  <c r="DG77" i="46"/>
  <c r="DF77" i="46"/>
  <c r="AQ77" i="46" s="1"/>
  <c r="DE77" i="46"/>
  <c r="AP77" i="46" s="1"/>
  <c r="DD77" i="46"/>
  <c r="AO77" i="46" s="1"/>
  <c r="DC77" i="46"/>
  <c r="DB77" i="46"/>
  <c r="AM77" i="46" s="1"/>
  <c r="DA77" i="46"/>
  <c r="CZ77" i="46"/>
  <c r="CY77" i="46"/>
  <c r="CX77" i="46"/>
  <c r="AI77" i="46" s="1"/>
  <c r="CW77" i="46"/>
  <c r="AH77" i="46" s="1"/>
  <c r="CV77" i="46"/>
  <c r="CU77" i="46"/>
  <c r="AF77" i="46" s="1"/>
  <c r="CT77" i="46"/>
  <c r="AE77" i="46" s="1"/>
  <c r="CS77" i="46"/>
  <c r="AD77" i="46" s="1"/>
  <c r="CR77" i="46"/>
  <c r="CQ77" i="46"/>
  <c r="CP77" i="46"/>
  <c r="AA77" i="46" s="1"/>
  <c r="CO77" i="46"/>
  <c r="Z77" i="46" s="1"/>
  <c r="CN77" i="46"/>
  <c r="CM77" i="46"/>
  <c r="X77" i="46" s="1"/>
  <c r="CL77" i="46"/>
  <c r="CK77" i="46"/>
  <c r="V77" i="46" s="1"/>
  <c r="CJ77" i="46"/>
  <c r="CI77" i="46"/>
  <c r="CH77" i="46"/>
  <c r="S77" i="46" s="1"/>
  <c r="CG77" i="46"/>
  <c r="R77" i="46" s="1"/>
  <c r="CF77" i="46"/>
  <c r="CE77" i="46"/>
  <c r="P77" i="46" s="1"/>
  <c r="CD77" i="46"/>
  <c r="CC77" i="46"/>
  <c r="CB77" i="46"/>
  <c r="M77" i="46" s="1"/>
  <c r="CA77" i="46"/>
  <c r="BZ77" i="46"/>
  <c r="K77" i="46" s="1"/>
  <c r="BY77" i="46"/>
  <c r="J77" i="46" s="1"/>
  <c r="BX77" i="46"/>
  <c r="BW77" i="46"/>
  <c r="H77" i="46" s="1"/>
  <c r="BV77" i="46"/>
  <c r="BU77" i="46"/>
  <c r="BT77" i="46"/>
  <c r="E77" i="46" s="1"/>
  <c r="BS77" i="46"/>
  <c r="D77" i="46" s="1"/>
  <c r="BO77" i="46"/>
  <c r="B77" i="46"/>
  <c r="B77" i="44" s="1"/>
  <c r="A77" i="46"/>
  <c r="A77" i="44" s="1"/>
  <c r="EF76" i="46"/>
  <c r="EE76" i="46"/>
  <c r="BP76" i="46" s="1"/>
  <c r="ED76" i="46"/>
  <c r="BO76" i="46" s="1"/>
  <c r="EC76" i="46"/>
  <c r="EB76" i="46"/>
  <c r="EA76" i="46"/>
  <c r="BL76" i="46" s="1"/>
  <c r="DZ76" i="46"/>
  <c r="BK76" i="46" s="1"/>
  <c r="DY76" i="46"/>
  <c r="DX76" i="46"/>
  <c r="DW76" i="46"/>
  <c r="DV76" i="46"/>
  <c r="DU76" i="46"/>
  <c r="DT76" i="46"/>
  <c r="DS76" i="46"/>
  <c r="BD76" i="46" s="1"/>
  <c r="DR76" i="46"/>
  <c r="BC76" i="46" s="1"/>
  <c r="DQ76" i="46"/>
  <c r="BB76" i="46" s="1"/>
  <c r="DP76" i="46"/>
  <c r="BA76" i="46" s="1"/>
  <c r="DO76" i="46"/>
  <c r="DN76" i="46"/>
  <c r="AY76" i="46" s="1"/>
  <c r="DM76" i="46"/>
  <c r="DL76" i="46"/>
  <c r="DK76" i="46"/>
  <c r="AV76" i="46" s="1"/>
  <c r="DJ76" i="46"/>
  <c r="DI76" i="46"/>
  <c r="AT76" i="46" s="1"/>
  <c r="DH76" i="46"/>
  <c r="AS76" i="46" s="1"/>
  <c r="DG76" i="46"/>
  <c r="DF76" i="46"/>
  <c r="AQ76" i="46" s="1"/>
  <c r="DE76" i="46"/>
  <c r="AP76" i="46" s="1"/>
  <c r="DD76" i="46"/>
  <c r="DC76" i="46"/>
  <c r="AN76" i="46" s="1"/>
  <c r="DB76" i="46"/>
  <c r="AM76" i="46" s="1"/>
  <c r="DA76" i="46"/>
  <c r="CZ76" i="46"/>
  <c r="CY76" i="46"/>
  <c r="AJ76" i="46" s="1"/>
  <c r="CX76" i="46"/>
  <c r="AI76" i="46" s="1"/>
  <c r="CW76" i="46"/>
  <c r="CV76" i="46"/>
  <c r="CU76" i="46"/>
  <c r="AF76" i="46" s="1"/>
  <c r="CT76" i="46"/>
  <c r="CS76" i="46"/>
  <c r="CR76" i="46"/>
  <c r="AC76" i="46" s="1"/>
  <c r="CQ76" i="46"/>
  <c r="AB76" i="46" s="1"/>
  <c r="CP76" i="46"/>
  <c r="AA76" i="46" s="1"/>
  <c r="CO76" i="46"/>
  <c r="Z76" i="46" s="1"/>
  <c r="CN76" i="46"/>
  <c r="CM76" i="46"/>
  <c r="X76" i="46" s="1"/>
  <c r="CL76" i="46"/>
  <c r="CK76" i="46"/>
  <c r="V76" i="46" s="1"/>
  <c r="CJ76" i="46"/>
  <c r="U76" i="46" s="1"/>
  <c r="CI76" i="46"/>
  <c r="CH76" i="46"/>
  <c r="S76" i="46" s="1"/>
  <c r="CG76" i="46"/>
  <c r="CF76" i="46"/>
  <c r="Q76" i="46" s="1"/>
  <c r="CE76" i="46"/>
  <c r="P76" i="46" s="1"/>
  <c r="CD76" i="46"/>
  <c r="O76" i="46" s="1"/>
  <c r="CC76" i="46"/>
  <c r="N76" i="46" s="1"/>
  <c r="CB76" i="46"/>
  <c r="M76" i="46" s="1"/>
  <c r="CA76" i="46"/>
  <c r="L76" i="46" s="1"/>
  <c r="BZ76" i="46"/>
  <c r="BY76" i="46"/>
  <c r="BX76" i="46"/>
  <c r="BW76" i="46"/>
  <c r="H76" i="46" s="1"/>
  <c r="BV76" i="46"/>
  <c r="BU76" i="46"/>
  <c r="F76" i="46" s="1"/>
  <c r="BT76" i="46"/>
  <c r="E76" i="46" s="1"/>
  <c r="BS76" i="46"/>
  <c r="D76" i="46" s="1"/>
  <c r="B76" i="46"/>
  <c r="B76" i="44" s="1"/>
  <c r="A76" i="46"/>
  <c r="EF75" i="46"/>
  <c r="EE75" i="46"/>
  <c r="ED75" i="46"/>
  <c r="BO75" i="44" s="1"/>
  <c r="EC75" i="46"/>
  <c r="BN75" i="44" s="1"/>
  <c r="EB75" i="46"/>
  <c r="EA75" i="46"/>
  <c r="DZ75" i="46"/>
  <c r="BK75" i="46" s="1"/>
  <c r="DY75" i="46"/>
  <c r="BJ75" i="46" s="1"/>
  <c r="DX75" i="46"/>
  <c r="DW75" i="46"/>
  <c r="BH75" i="46" s="1"/>
  <c r="DV75" i="46"/>
  <c r="DU75" i="46"/>
  <c r="BF75" i="46" s="1"/>
  <c r="DT75" i="46"/>
  <c r="BE75" i="46" s="1"/>
  <c r="DS75" i="46"/>
  <c r="BD75" i="46" s="1"/>
  <c r="DR75" i="46"/>
  <c r="BC75" i="46" s="1"/>
  <c r="DQ75" i="46"/>
  <c r="BB75" i="46" s="1"/>
  <c r="DP75" i="46"/>
  <c r="DO75" i="46"/>
  <c r="DN75" i="46"/>
  <c r="AY75" i="46" s="1"/>
  <c r="DM75" i="46"/>
  <c r="AX75" i="46" s="1"/>
  <c r="DL75" i="46"/>
  <c r="DK75" i="46"/>
  <c r="AV75" i="46" s="1"/>
  <c r="DJ75" i="46"/>
  <c r="AU75" i="46" s="1"/>
  <c r="DI75" i="46"/>
  <c r="DH75" i="46"/>
  <c r="DG75" i="46"/>
  <c r="AR75" i="46" s="1"/>
  <c r="DF75" i="46"/>
  <c r="AQ75" i="46" s="1"/>
  <c r="DE75" i="46"/>
  <c r="DD75" i="46"/>
  <c r="AO75" i="46" s="1"/>
  <c r="DC75" i="46"/>
  <c r="DB75" i="46"/>
  <c r="DA75" i="46"/>
  <c r="AL75" i="46" s="1"/>
  <c r="CZ75" i="46"/>
  <c r="CY75" i="46"/>
  <c r="CX75" i="46"/>
  <c r="AI75" i="46" s="1"/>
  <c r="CW75" i="46"/>
  <c r="AH75" i="46" s="1"/>
  <c r="CV75" i="46"/>
  <c r="CU75" i="46"/>
  <c r="AF75" i="46" s="1"/>
  <c r="CT75" i="46"/>
  <c r="AE75" i="46" s="1"/>
  <c r="CS75" i="46"/>
  <c r="AD75" i="46" s="1"/>
  <c r="CR75" i="46"/>
  <c r="CQ75" i="46"/>
  <c r="CP75" i="46"/>
  <c r="CO75" i="46"/>
  <c r="Z75" i="46" s="1"/>
  <c r="CN75" i="46"/>
  <c r="Y75" i="46" s="1"/>
  <c r="CM75" i="46"/>
  <c r="CL75" i="46"/>
  <c r="W75" i="46" s="1"/>
  <c r="CK75" i="46"/>
  <c r="V75" i="46" s="1"/>
  <c r="CJ75" i="46"/>
  <c r="CI75" i="46"/>
  <c r="CH75" i="46"/>
  <c r="S75" i="46" s="1"/>
  <c r="CG75" i="46"/>
  <c r="CF75" i="46"/>
  <c r="Q75" i="46" s="1"/>
  <c r="CE75" i="46"/>
  <c r="CD75" i="46"/>
  <c r="O75" i="46" s="1"/>
  <c r="CC75" i="46"/>
  <c r="CB75" i="46"/>
  <c r="CA75" i="46"/>
  <c r="L75" i="46" s="1"/>
  <c r="BZ75" i="46"/>
  <c r="K75" i="46" s="1"/>
  <c r="BY75" i="46"/>
  <c r="J75" i="46" s="1"/>
  <c r="BX75" i="46"/>
  <c r="I75" i="46" s="1"/>
  <c r="BW75" i="46"/>
  <c r="H75" i="46" s="1"/>
  <c r="BV75" i="46"/>
  <c r="G75" i="46" s="1"/>
  <c r="BU75" i="46"/>
  <c r="F75" i="46" s="1"/>
  <c r="BT75" i="46"/>
  <c r="BS75" i="46"/>
  <c r="BO75" i="46"/>
  <c r="BN75" i="46"/>
  <c r="B75" i="46"/>
  <c r="B75" i="44" s="1"/>
  <c r="A75" i="46"/>
  <c r="A73" i="27" s="1"/>
  <c r="EF74" i="46"/>
  <c r="BQ74" i="46" s="1"/>
  <c r="EE74" i="46"/>
  <c r="ED74" i="46"/>
  <c r="BO74" i="46" s="1"/>
  <c r="EC74" i="46"/>
  <c r="BN74" i="46" s="1"/>
  <c r="EB74" i="46"/>
  <c r="BM74" i="46" s="1"/>
  <c r="EA74" i="46"/>
  <c r="DZ74" i="46"/>
  <c r="BK74" i="46" s="1"/>
  <c r="DY74" i="46"/>
  <c r="DX74" i="46"/>
  <c r="BI74" i="46" s="1"/>
  <c r="DW74" i="46"/>
  <c r="DV74" i="46"/>
  <c r="DU74" i="46"/>
  <c r="DT74" i="46"/>
  <c r="BE74" i="46" s="1"/>
  <c r="DS74" i="46"/>
  <c r="BD74" i="46" s="1"/>
  <c r="DR74" i="46"/>
  <c r="BC74" i="46" s="1"/>
  <c r="DQ74" i="46"/>
  <c r="BB74" i="46" s="1"/>
  <c r="DP74" i="46"/>
  <c r="DO74" i="46"/>
  <c r="DN74" i="46"/>
  <c r="DM74" i="46"/>
  <c r="AX74" i="46" s="1"/>
  <c r="DL74" i="46"/>
  <c r="AW74" i="46" s="1"/>
  <c r="DK74" i="46"/>
  <c r="AV74" i="46" s="1"/>
  <c r="DJ74" i="46"/>
  <c r="DI74" i="46"/>
  <c r="AT74" i="46" s="1"/>
  <c r="DH74" i="46"/>
  <c r="DG74" i="46"/>
  <c r="DF74" i="46"/>
  <c r="DE74" i="46"/>
  <c r="AP74" i="46" s="1"/>
  <c r="DD74" i="46"/>
  <c r="DC74" i="46"/>
  <c r="DB74" i="46"/>
  <c r="AM74" i="46" s="1"/>
  <c r="DA74" i="46"/>
  <c r="AL74" i="46" s="1"/>
  <c r="CZ74" i="46"/>
  <c r="AK74" i="46" s="1"/>
  <c r="CY74" i="46"/>
  <c r="CX74" i="46"/>
  <c r="CW74" i="46"/>
  <c r="CV74" i="46"/>
  <c r="CU74" i="46"/>
  <c r="AF74" i="46" s="1"/>
  <c r="CT74" i="46"/>
  <c r="AE74" i="46" s="1"/>
  <c r="CS74" i="46"/>
  <c r="CR74" i="46"/>
  <c r="AC74" i="46" s="1"/>
  <c r="CQ74" i="46"/>
  <c r="AB74" i="46" s="1"/>
  <c r="CP74" i="46"/>
  <c r="CO74" i="46"/>
  <c r="Z74" i="46" s="1"/>
  <c r="CN74" i="46"/>
  <c r="CM74" i="46"/>
  <c r="X74" i="46" s="1"/>
  <c r="CL74" i="46"/>
  <c r="W74" i="46" s="1"/>
  <c r="CK74" i="46"/>
  <c r="V74" i="46" s="1"/>
  <c r="CJ74" i="46"/>
  <c r="U74" i="46" s="1"/>
  <c r="CI74" i="46"/>
  <c r="CH74" i="46"/>
  <c r="CG74" i="46"/>
  <c r="CF74" i="46"/>
  <c r="CE74" i="46"/>
  <c r="CD74" i="46"/>
  <c r="O74" i="46" s="1"/>
  <c r="CC74" i="46"/>
  <c r="N74" i="46" s="1"/>
  <c r="CB74" i="46"/>
  <c r="M74" i="46" s="1"/>
  <c r="CA74" i="46"/>
  <c r="BZ74" i="46"/>
  <c r="BY74" i="46"/>
  <c r="J74" i="46" s="1"/>
  <c r="BX74" i="46"/>
  <c r="BW74" i="46"/>
  <c r="H74" i="46" s="1"/>
  <c r="BV74" i="46"/>
  <c r="G74" i="46" s="1"/>
  <c r="BU74" i="46"/>
  <c r="BT74" i="46"/>
  <c r="BS74" i="46"/>
  <c r="B74" i="46"/>
  <c r="B74" i="44" s="1"/>
  <c r="A74" i="46"/>
  <c r="A72" i="27" s="1"/>
  <c r="EF73" i="46"/>
  <c r="BQ73" i="46" s="1"/>
  <c r="EE73" i="46"/>
  <c r="ED73" i="46"/>
  <c r="BO73" i="44" s="1"/>
  <c r="EC73" i="46"/>
  <c r="BN73" i="46" s="1"/>
  <c r="EB73" i="46"/>
  <c r="EA73" i="46"/>
  <c r="BL73" i="46" s="1"/>
  <c r="DZ73" i="46"/>
  <c r="DY73" i="46"/>
  <c r="BJ73" i="46" s="1"/>
  <c r="DX73" i="46"/>
  <c r="BI73" i="46" s="1"/>
  <c r="DW73" i="46"/>
  <c r="BH73" i="46" s="1"/>
  <c r="DV73" i="46"/>
  <c r="DU73" i="46"/>
  <c r="BF73" i="46" s="1"/>
  <c r="DT73" i="46"/>
  <c r="DS73" i="46"/>
  <c r="BD73" i="46" s="1"/>
  <c r="DR73" i="46"/>
  <c r="BC73" i="46" s="1"/>
  <c r="DQ73" i="46"/>
  <c r="DP73" i="46"/>
  <c r="BA73" i="46" s="1"/>
  <c r="DO73" i="46"/>
  <c r="DN73" i="46"/>
  <c r="DM73" i="46"/>
  <c r="DL73" i="46"/>
  <c r="DK73" i="46"/>
  <c r="AV73" i="46" s="1"/>
  <c r="DJ73" i="46"/>
  <c r="DI73" i="46"/>
  <c r="AT73" i="46" s="1"/>
  <c r="DH73" i="46"/>
  <c r="AS73" i="46" s="1"/>
  <c r="DG73" i="46"/>
  <c r="DF73" i="46"/>
  <c r="AQ73" i="46" s="1"/>
  <c r="DE73" i="46"/>
  <c r="AP73" i="46" s="1"/>
  <c r="DD73" i="46"/>
  <c r="DC73" i="46"/>
  <c r="DB73" i="46"/>
  <c r="AM73" i="46" s="1"/>
  <c r="DA73" i="46"/>
  <c r="CZ73" i="46"/>
  <c r="AK73" i="46" s="1"/>
  <c r="CY73" i="46"/>
  <c r="AJ73" i="46" s="1"/>
  <c r="CX73" i="46"/>
  <c r="AI73" i="46" s="1"/>
  <c r="CW73" i="46"/>
  <c r="AH73" i="46" s="1"/>
  <c r="CV73" i="46"/>
  <c r="CU73" i="46"/>
  <c r="CT73" i="46"/>
  <c r="AE73" i="46" s="1"/>
  <c r="CS73" i="46"/>
  <c r="AD73" i="46" s="1"/>
  <c r="CR73" i="46"/>
  <c r="AC73" i="46" s="1"/>
  <c r="CQ73" i="46"/>
  <c r="CP73" i="46"/>
  <c r="AA73" i="46" s="1"/>
  <c r="CO73" i="46"/>
  <c r="Z73" i="46" s="1"/>
  <c r="CN73" i="46"/>
  <c r="CM73" i="46"/>
  <c r="X73" i="46" s="1"/>
  <c r="CL73" i="46"/>
  <c r="CK73" i="46"/>
  <c r="V73" i="46" s="1"/>
  <c r="CJ73" i="46"/>
  <c r="U73" i="46" s="1"/>
  <c r="CI73" i="46"/>
  <c r="CH73" i="46"/>
  <c r="S73" i="46" s="1"/>
  <c r="CG73" i="46"/>
  <c r="CF73" i="46"/>
  <c r="CE73" i="46"/>
  <c r="CD73" i="46"/>
  <c r="O73" i="46" s="1"/>
  <c r="CC73" i="46"/>
  <c r="N73" i="46" s="1"/>
  <c r="CB73" i="46"/>
  <c r="M73" i="46" s="1"/>
  <c r="CA73" i="46"/>
  <c r="BZ73" i="46"/>
  <c r="K73" i="46" s="1"/>
  <c r="BY73" i="46"/>
  <c r="J73" i="46" s="1"/>
  <c r="BX73" i="46"/>
  <c r="BW73" i="46"/>
  <c r="H73" i="46" s="1"/>
  <c r="BV73" i="46"/>
  <c r="G73" i="46" s="1"/>
  <c r="BU73" i="46"/>
  <c r="BT73" i="46"/>
  <c r="BS73" i="46"/>
  <c r="D73" i="46" s="1"/>
  <c r="BO73" i="46"/>
  <c r="B73" i="46"/>
  <c r="B73" i="44" s="1"/>
  <c r="A73" i="46"/>
  <c r="A71" i="27" s="1"/>
  <c r="EF72" i="46"/>
  <c r="BQ72" i="46" s="1"/>
  <c r="EE72" i="46"/>
  <c r="ED72" i="46"/>
  <c r="BO72" i="46" s="1"/>
  <c r="EC72" i="46"/>
  <c r="EB72" i="46"/>
  <c r="BM72" i="46" s="1"/>
  <c r="EA72" i="46"/>
  <c r="BL72" i="46" s="1"/>
  <c r="DZ72" i="46"/>
  <c r="BK72" i="46" s="1"/>
  <c r="DY72" i="46"/>
  <c r="BJ72" i="46" s="1"/>
  <c r="DX72" i="46"/>
  <c r="DW72" i="46"/>
  <c r="DV72" i="46"/>
  <c r="DU72" i="46"/>
  <c r="BF72" i="46" s="1"/>
  <c r="DT72" i="46"/>
  <c r="DS72" i="46"/>
  <c r="DR72" i="46"/>
  <c r="BC72" i="46" s="1"/>
  <c r="DQ72" i="46"/>
  <c r="BB72" i="46" s="1"/>
  <c r="DP72" i="46"/>
  <c r="DO72" i="46"/>
  <c r="DN72" i="46"/>
  <c r="AY72" i="46" s="1"/>
  <c r="DM72" i="46"/>
  <c r="DL72" i="46"/>
  <c r="AW72" i="46" s="1"/>
  <c r="DK72" i="46"/>
  <c r="DJ72" i="46"/>
  <c r="DI72" i="46"/>
  <c r="DH72" i="46"/>
  <c r="AS72" i="46" s="1"/>
  <c r="DG72" i="46"/>
  <c r="DF72" i="46"/>
  <c r="DE72" i="46"/>
  <c r="AP72" i="46" s="1"/>
  <c r="DD72" i="46"/>
  <c r="DC72" i="46"/>
  <c r="AN72" i="46" s="1"/>
  <c r="DB72" i="46"/>
  <c r="AM72" i="46" s="1"/>
  <c r="DA72" i="46"/>
  <c r="AL72" i="46" s="1"/>
  <c r="CZ72" i="46"/>
  <c r="CY72" i="46"/>
  <c r="CX72" i="46"/>
  <c r="AI72" i="46" s="1"/>
  <c r="CW72" i="46"/>
  <c r="CV72" i="46"/>
  <c r="CU72" i="46"/>
  <c r="CT72" i="46"/>
  <c r="AE72" i="46" s="1"/>
  <c r="CS72" i="46"/>
  <c r="CR72" i="46"/>
  <c r="AC72" i="46" s="1"/>
  <c r="CQ72" i="46"/>
  <c r="CP72" i="46"/>
  <c r="AA72" i="46" s="1"/>
  <c r="CO72" i="46"/>
  <c r="CN72" i="46"/>
  <c r="Y72" i="46" s="1"/>
  <c r="CM72" i="46"/>
  <c r="X72" i="46" s="1"/>
  <c r="CL72" i="46"/>
  <c r="W72" i="46" s="1"/>
  <c r="CK72" i="46"/>
  <c r="CJ72" i="46"/>
  <c r="U72" i="46" s="1"/>
  <c r="CI72" i="46"/>
  <c r="CH72" i="46"/>
  <c r="CG72" i="46"/>
  <c r="CF72" i="46"/>
  <c r="Q72" i="46" s="1"/>
  <c r="CE72" i="46"/>
  <c r="P72" i="46" s="1"/>
  <c r="CD72" i="46"/>
  <c r="CC72" i="46"/>
  <c r="N72" i="46" s="1"/>
  <c r="CB72" i="46"/>
  <c r="M72" i="46" s="1"/>
  <c r="CA72" i="46"/>
  <c r="BZ72" i="46"/>
  <c r="BY72" i="46"/>
  <c r="BX72" i="46"/>
  <c r="BW72" i="46"/>
  <c r="H72" i="46" s="1"/>
  <c r="BV72" i="46"/>
  <c r="G72" i="46" s="1"/>
  <c r="BU72" i="46"/>
  <c r="F72" i="46" s="1"/>
  <c r="BT72" i="46"/>
  <c r="BS72" i="46"/>
  <c r="B72" i="46"/>
  <c r="B72" i="44" s="1"/>
  <c r="A72" i="46"/>
  <c r="A70" i="27" s="1"/>
  <c r="EF71" i="46"/>
  <c r="EE71" i="46"/>
  <c r="BP71" i="46" s="1"/>
  <c r="ED71" i="46"/>
  <c r="EC71" i="46"/>
  <c r="BN71" i="46" s="1"/>
  <c r="EB71" i="46"/>
  <c r="EA71" i="46"/>
  <c r="BL71" i="46" s="1"/>
  <c r="DZ71" i="46"/>
  <c r="BK71" i="46" s="1"/>
  <c r="DY71" i="46"/>
  <c r="DX71" i="46"/>
  <c r="BI71" i="46" s="1"/>
  <c r="DW71" i="46"/>
  <c r="BH71" i="46" s="1"/>
  <c r="DV71" i="46"/>
  <c r="BG71" i="46" s="1"/>
  <c r="DU71" i="46"/>
  <c r="BF71" i="46" s="1"/>
  <c r="DT71" i="46"/>
  <c r="BE71" i="46" s="1"/>
  <c r="DS71" i="46"/>
  <c r="BD71" i="46" s="1"/>
  <c r="DR71" i="46"/>
  <c r="BC71" i="46" s="1"/>
  <c r="DQ71" i="46"/>
  <c r="BB71" i="46" s="1"/>
  <c r="DP71" i="46"/>
  <c r="DO71" i="46"/>
  <c r="AZ71" i="46" s="1"/>
  <c r="DN71" i="46"/>
  <c r="DM71" i="46"/>
  <c r="DL71" i="46"/>
  <c r="DK71" i="46"/>
  <c r="DJ71" i="46"/>
  <c r="DI71" i="46"/>
  <c r="DH71" i="46"/>
  <c r="DG71" i="46"/>
  <c r="AR71" i="46" s="1"/>
  <c r="DF71" i="46"/>
  <c r="AQ71" i="46" s="1"/>
  <c r="DE71" i="46"/>
  <c r="AP71" i="46" s="1"/>
  <c r="DD71" i="46"/>
  <c r="DC71" i="46"/>
  <c r="DB71" i="46"/>
  <c r="AM71" i="46" s="1"/>
  <c r="DA71" i="46"/>
  <c r="AL71" i="46" s="1"/>
  <c r="CZ71" i="46"/>
  <c r="AK71" i="46" s="1"/>
  <c r="CY71" i="46"/>
  <c r="AJ71" i="46" s="1"/>
  <c r="CX71" i="46"/>
  <c r="CW71" i="46"/>
  <c r="AH71" i="46" s="1"/>
  <c r="CV71" i="46"/>
  <c r="AG71" i="46" s="1"/>
  <c r="CU71" i="46"/>
  <c r="CT71" i="46"/>
  <c r="CS71" i="46"/>
  <c r="CR71" i="46"/>
  <c r="CQ71" i="46"/>
  <c r="AB71" i="46" s="1"/>
  <c r="CP71" i="46"/>
  <c r="AA71" i="46" s="1"/>
  <c r="CO71" i="46"/>
  <c r="Z71" i="46" s="1"/>
  <c r="CN71" i="46"/>
  <c r="CM71" i="46"/>
  <c r="CL71" i="46"/>
  <c r="W71" i="46" s="1"/>
  <c r="CK71" i="46"/>
  <c r="CJ71" i="46"/>
  <c r="U71" i="46" s="1"/>
  <c r="CI71" i="46"/>
  <c r="T71" i="46" s="1"/>
  <c r="CH71" i="46"/>
  <c r="S71" i="46" s="1"/>
  <c r="CG71" i="46"/>
  <c r="R71" i="46" s="1"/>
  <c r="CF71" i="46"/>
  <c r="Q71" i="46" s="1"/>
  <c r="CE71" i="46"/>
  <c r="P71" i="46" s="1"/>
  <c r="CD71" i="46"/>
  <c r="CC71" i="46"/>
  <c r="N71" i="46" s="1"/>
  <c r="CB71" i="46"/>
  <c r="CA71" i="46"/>
  <c r="L71" i="46" s="1"/>
  <c r="BZ71" i="46"/>
  <c r="K71" i="46" s="1"/>
  <c r="BY71" i="46"/>
  <c r="BX71" i="46"/>
  <c r="I71" i="46" s="1"/>
  <c r="BW71" i="46"/>
  <c r="BV71" i="46"/>
  <c r="BU71" i="46"/>
  <c r="F71" i="46" s="1"/>
  <c r="BT71" i="46"/>
  <c r="E71" i="46" s="1"/>
  <c r="BS71" i="46"/>
  <c r="D71" i="46" s="1"/>
  <c r="B71" i="46"/>
  <c r="B71" i="44" s="1"/>
  <c r="A71" i="46"/>
  <c r="A69" i="27" s="1"/>
  <c r="EF70" i="46"/>
  <c r="BQ70" i="46" s="1"/>
  <c r="EE70" i="46"/>
  <c r="ED70" i="46"/>
  <c r="BO70" i="44" s="1"/>
  <c r="EC70" i="46"/>
  <c r="BN70" i="46" s="1"/>
  <c r="EB70" i="46"/>
  <c r="BM70" i="46" s="1"/>
  <c r="EA70" i="46"/>
  <c r="BL70" i="46" s="1"/>
  <c r="DZ70" i="46"/>
  <c r="DY70" i="46"/>
  <c r="DX70" i="46"/>
  <c r="BI70" i="46" s="1"/>
  <c r="DW70" i="46"/>
  <c r="BH70" i="46" s="1"/>
  <c r="DV70" i="46"/>
  <c r="DU70" i="46"/>
  <c r="BF70" i="46" s="1"/>
  <c r="DT70" i="46"/>
  <c r="BE70" i="46" s="1"/>
  <c r="DS70" i="46"/>
  <c r="BD70" i="46" s="1"/>
  <c r="DR70" i="46"/>
  <c r="DQ70" i="46"/>
  <c r="DP70" i="46"/>
  <c r="BA70" i="46" s="1"/>
  <c r="DO70" i="46"/>
  <c r="DN70" i="46"/>
  <c r="AY70" i="46" s="1"/>
  <c r="DM70" i="46"/>
  <c r="DL70" i="46"/>
  <c r="DK70" i="46"/>
  <c r="DJ70" i="46"/>
  <c r="DI70" i="46"/>
  <c r="DH70" i="46"/>
  <c r="AS70" i="46" s="1"/>
  <c r="DG70" i="46"/>
  <c r="DF70" i="46"/>
  <c r="AQ70" i="46" s="1"/>
  <c r="DE70" i="46"/>
  <c r="AP70" i="46" s="1"/>
  <c r="DD70" i="46"/>
  <c r="DC70" i="46"/>
  <c r="AN70" i="46" s="1"/>
  <c r="DB70" i="46"/>
  <c r="DA70" i="46"/>
  <c r="CZ70" i="46"/>
  <c r="AK70" i="46" s="1"/>
  <c r="CY70" i="46"/>
  <c r="AJ70" i="46" s="1"/>
  <c r="CX70" i="46"/>
  <c r="AI70" i="46" s="1"/>
  <c r="CW70" i="46"/>
  <c r="CV70" i="46"/>
  <c r="AG70" i="46" s="1"/>
  <c r="CU70" i="46"/>
  <c r="AF70" i="46" s="1"/>
  <c r="CT70" i="46"/>
  <c r="CS70" i="46"/>
  <c r="CR70" i="46"/>
  <c r="CQ70" i="46"/>
  <c r="CP70" i="46"/>
  <c r="CO70" i="46"/>
  <c r="CN70" i="46"/>
  <c r="Y70" i="46" s="1"/>
  <c r="CM70" i="46"/>
  <c r="X70" i="46" s="1"/>
  <c r="CL70" i="46"/>
  <c r="W70" i="46" s="1"/>
  <c r="CK70" i="46"/>
  <c r="CJ70" i="46"/>
  <c r="U70" i="46" s="1"/>
  <c r="CI70" i="46"/>
  <c r="CH70" i="46"/>
  <c r="S70" i="46" s="1"/>
  <c r="CG70" i="46"/>
  <c r="CF70" i="46"/>
  <c r="CE70" i="46"/>
  <c r="P70" i="46" s="1"/>
  <c r="CD70" i="46"/>
  <c r="CC70" i="46"/>
  <c r="CB70" i="46"/>
  <c r="CA70" i="46"/>
  <c r="L70" i="46" s="1"/>
  <c r="BZ70" i="46"/>
  <c r="BY70" i="46"/>
  <c r="J70" i="46" s="1"/>
  <c r="BX70" i="46"/>
  <c r="BW70" i="46"/>
  <c r="H70" i="46" s="1"/>
  <c r="BV70" i="46"/>
  <c r="G70" i="46" s="1"/>
  <c r="BU70" i="46"/>
  <c r="BT70" i="46"/>
  <c r="E70" i="46" s="1"/>
  <c r="BS70" i="46"/>
  <c r="BO70" i="46"/>
  <c r="B70" i="46"/>
  <c r="B70" i="44" s="1"/>
  <c r="A70" i="46"/>
  <c r="A68" i="27" s="1"/>
  <c r="EF69" i="46"/>
  <c r="BQ69" i="46" s="1"/>
  <c r="EE69" i="46"/>
  <c r="ED69" i="46"/>
  <c r="BO69" i="46" s="1"/>
  <c r="EC69" i="46"/>
  <c r="EB69" i="46"/>
  <c r="EA69" i="46"/>
  <c r="BL69" i="46" s="1"/>
  <c r="DZ69" i="46"/>
  <c r="BK69" i="46" s="1"/>
  <c r="DY69" i="46"/>
  <c r="DX69" i="46"/>
  <c r="BI69" i="46" s="1"/>
  <c r="DW69" i="46"/>
  <c r="DV69" i="46"/>
  <c r="BG69" i="46" s="1"/>
  <c r="DU69" i="46"/>
  <c r="DT69" i="46"/>
  <c r="DS69" i="46"/>
  <c r="DR69" i="46"/>
  <c r="BC69" i="46" s="1"/>
  <c r="DQ69" i="46"/>
  <c r="DP69" i="46"/>
  <c r="DO69" i="46"/>
  <c r="AZ69" i="46" s="1"/>
  <c r="DN69" i="46"/>
  <c r="AY69" i="46" s="1"/>
  <c r="DM69" i="46"/>
  <c r="AX69" i="46" s="1"/>
  <c r="DL69" i="46"/>
  <c r="DK69" i="46"/>
  <c r="DJ69" i="46"/>
  <c r="AU69" i="46" s="1"/>
  <c r="DI69" i="46"/>
  <c r="DH69" i="46"/>
  <c r="AS69" i="46" s="1"/>
  <c r="DG69" i="46"/>
  <c r="DF69" i="46"/>
  <c r="AQ69" i="46" s="1"/>
  <c r="DE69" i="46"/>
  <c r="DD69" i="46"/>
  <c r="AO69" i="46" s="1"/>
  <c r="DC69" i="46"/>
  <c r="DB69" i="46"/>
  <c r="AM69" i="46" s="1"/>
  <c r="DA69" i="46"/>
  <c r="AL69" i="46" s="1"/>
  <c r="CZ69" i="46"/>
  <c r="AK69" i="46" s="1"/>
  <c r="CY69" i="46"/>
  <c r="AJ69" i="46" s="1"/>
  <c r="CX69" i="46"/>
  <c r="CW69" i="46"/>
  <c r="AH69" i="46" s="1"/>
  <c r="CV69" i="46"/>
  <c r="AG69" i="46" s="1"/>
  <c r="CU69" i="46"/>
  <c r="AF69" i="46" s="1"/>
  <c r="CT69" i="46"/>
  <c r="AE69" i="46" s="1"/>
  <c r="CS69" i="46"/>
  <c r="CR69" i="46"/>
  <c r="AC69" i="46" s="1"/>
  <c r="CQ69" i="46"/>
  <c r="CP69" i="46"/>
  <c r="CO69" i="46"/>
  <c r="CN69" i="46"/>
  <c r="CM69" i="46"/>
  <c r="CL69" i="46"/>
  <c r="W69" i="46" s="1"/>
  <c r="CK69" i="46"/>
  <c r="CJ69" i="46"/>
  <c r="U69" i="46" s="1"/>
  <c r="CI69" i="46"/>
  <c r="CH69" i="46"/>
  <c r="S69" i="46" s="1"/>
  <c r="CG69" i="46"/>
  <c r="R69" i="46" s="1"/>
  <c r="CF69" i="46"/>
  <c r="Q69" i="46" s="1"/>
  <c r="CE69" i="46"/>
  <c r="P69" i="46" s="1"/>
  <c r="CD69" i="46"/>
  <c r="O69" i="46" s="1"/>
  <c r="CC69" i="46"/>
  <c r="N69" i="46" s="1"/>
  <c r="CB69" i="46"/>
  <c r="M69" i="46" s="1"/>
  <c r="CA69" i="46"/>
  <c r="BZ69" i="46"/>
  <c r="BY69" i="46"/>
  <c r="BX69" i="46"/>
  <c r="BW69" i="46"/>
  <c r="BV69" i="46"/>
  <c r="G69" i="46" s="1"/>
  <c r="BU69" i="46"/>
  <c r="BT69" i="46"/>
  <c r="E69" i="46" s="1"/>
  <c r="BS69" i="46"/>
  <c r="D69" i="46" s="1"/>
  <c r="B69" i="46"/>
  <c r="B69" i="44" s="1"/>
  <c r="A69" i="46"/>
  <c r="A69" i="44" s="1"/>
  <c r="EF68" i="46"/>
  <c r="BQ68" i="46" s="1"/>
  <c r="EE68" i="46"/>
  <c r="ED68" i="46"/>
  <c r="BO68" i="46" s="1"/>
  <c r="EC68" i="46"/>
  <c r="BN68" i="46" s="1"/>
  <c r="EB68" i="46"/>
  <c r="BM68" i="46" s="1"/>
  <c r="EA68" i="46"/>
  <c r="DZ68" i="46"/>
  <c r="DY68" i="46"/>
  <c r="BJ68" i="46" s="1"/>
  <c r="DX68" i="46"/>
  <c r="DW68" i="46"/>
  <c r="DV68" i="46"/>
  <c r="DU68" i="46"/>
  <c r="DT68" i="46"/>
  <c r="DS68" i="46"/>
  <c r="DR68" i="46"/>
  <c r="DQ68" i="46"/>
  <c r="BB68" i="46" s="1"/>
  <c r="DP68" i="46"/>
  <c r="DO68" i="46"/>
  <c r="DN68" i="46"/>
  <c r="AY68" i="46" s="1"/>
  <c r="DM68" i="46"/>
  <c r="AX68" i="46" s="1"/>
  <c r="DL68" i="46"/>
  <c r="AW68" i="46" s="1"/>
  <c r="DK68" i="46"/>
  <c r="AV68" i="46" s="1"/>
  <c r="DJ68" i="46"/>
  <c r="DI68" i="46"/>
  <c r="DH68" i="46"/>
  <c r="AS68" i="46" s="1"/>
  <c r="DG68" i="46"/>
  <c r="DF68" i="46"/>
  <c r="AQ68" i="46" s="1"/>
  <c r="DE68" i="46"/>
  <c r="DD68" i="46"/>
  <c r="AO68" i="46" s="1"/>
  <c r="DC68" i="46"/>
  <c r="AN68" i="46" s="1"/>
  <c r="DB68" i="46"/>
  <c r="DA68" i="46"/>
  <c r="AL68" i="46" s="1"/>
  <c r="CZ68" i="46"/>
  <c r="CY68" i="46"/>
  <c r="AJ68" i="46" s="1"/>
  <c r="CX68" i="46"/>
  <c r="CW68" i="46"/>
  <c r="CV68" i="46"/>
  <c r="AG68" i="46" s="1"/>
  <c r="CU68" i="46"/>
  <c r="CT68" i="46"/>
  <c r="CS68" i="46"/>
  <c r="CR68" i="46"/>
  <c r="CQ68" i="46"/>
  <c r="AB68" i="46" s="1"/>
  <c r="CP68" i="46"/>
  <c r="CO68" i="46"/>
  <c r="CN68" i="46"/>
  <c r="Y68" i="46" s="1"/>
  <c r="CM68" i="46"/>
  <c r="X68" i="46" s="1"/>
  <c r="CL68" i="46"/>
  <c r="CK68" i="46"/>
  <c r="V68" i="46" s="1"/>
  <c r="CJ68" i="46"/>
  <c r="CI68" i="46"/>
  <c r="CH68" i="46"/>
  <c r="CG68" i="46"/>
  <c r="R68" i="46" s="1"/>
  <c r="CF68" i="46"/>
  <c r="Q68" i="46" s="1"/>
  <c r="CE68" i="46"/>
  <c r="CD68" i="46"/>
  <c r="CC68" i="46"/>
  <c r="N68" i="46" s="1"/>
  <c r="CB68" i="46"/>
  <c r="CA68" i="46"/>
  <c r="BZ68" i="46"/>
  <c r="K68" i="46" s="1"/>
  <c r="BY68" i="46"/>
  <c r="BX68" i="46"/>
  <c r="I68" i="46" s="1"/>
  <c r="BW68" i="46"/>
  <c r="H68" i="46" s="1"/>
  <c r="BV68" i="46"/>
  <c r="BU68" i="46"/>
  <c r="F68" i="46" s="1"/>
  <c r="BT68" i="46"/>
  <c r="E68" i="46" s="1"/>
  <c r="BS68" i="46"/>
  <c r="B68" i="46"/>
  <c r="B68" i="44" s="1"/>
  <c r="A68" i="46"/>
  <c r="A68" i="44" s="1"/>
  <c r="EF67" i="46"/>
  <c r="BQ67" i="46" s="1"/>
  <c r="EE67" i="46"/>
  <c r="BP67" i="46" s="1"/>
  <c r="ED67" i="46"/>
  <c r="BO67" i="44" s="1"/>
  <c r="EC67" i="46"/>
  <c r="BN67" i="46" s="1"/>
  <c r="EB67" i="46"/>
  <c r="EA67" i="46"/>
  <c r="BL67" i="46" s="1"/>
  <c r="DZ67" i="46"/>
  <c r="DY67" i="46"/>
  <c r="DX67" i="46"/>
  <c r="DW67" i="46"/>
  <c r="BH67" i="46" s="1"/>
  <c r="DV67" i="46"/>
  <c r="BG67" i="46" s="1"/>
  <c r="DU67" i="46"/>
  <c r="DT67" i="46"/>
  <c r="DS67" i="46"/>
  <c r="BD67" i="46" s="1"/>
  <c r="DR67" i="46"/>
  <c r="BC67" i="46" s="1"/>
  <c r="DQ67" i="46"/>
  <c r="BB67" i="46" s="1"/>
  <c r="DP67" i="46"/>
  <c r="BA67" i="46" s="1"/>
  <c r="DO67" i="46"/>
  <c r="AZ67" i="46" s="1"/>
  <c r="DN67" i="46"/>
  <c r="AY67" i="46" s="1"/>
  <c r="DM67" i="46"/>
  <c r="DL67" i="46"/>
  <c r="DK67" i="46"/>
  <c r="AV67" i="46" s="1"/>
  <c r="DJ67" i="46"/>
  <c r="AU67" i="46" s="1"/>
  <c r="DI67" i="46"/>
  <c r="AT67" i="46" s="1"/>
  <c r="DH67" i="46"/>
  <c r="AS67" i="46" s="1"/>
  <c r="DG67" i="46"/>
  <c r="AR67" i="46" s="1"/>
  <c r="DF67" i="46"/>
  <c r="DE67" i="46"/>
  <c r="AP67" i="44" s="1"/>
  <c r="DD67" i="46"/>
  <c r="DC67" i="46"/>
  <c r="DB67" i="46"/>
  <c r="AM67" i="46" s="1"/>
  <c r="DA67" i="46"/>
  <c r="CZ67" i="46"/>
  <c r="AK67" i="46" s="1"/>
  <c r="CY67" i="46"/>
  <c r="AJ67" i="46" s="1"/>
  <c r="CX67" i="46"/>
  <c r="AI67" i="46" s="1"/>
  <c r="CW67" i="46"/>
  <c r="CV67" i="46"/>
  <c r="CU67" i="46"/>
  <c r="CT67" i="46"/>
  <c r="AE67" i="46" s="1"/>
  <c r="CS67" i="46"/>
  <c r="CR67" i="46"/>
  <c r="AC67" i="46" s="1"/>
  <c r="CQ67" i="46"/>
  <c r="CP67" i="46"/>
  <c r="AA67" i="46" s="1"/>
  <c r="CO67" i="46"/>
  <c r="CN67" i="46"/>
  <c r="CM67" i="46"/>
  <c r="CL67" i="46"/>
  <c r="W67" i="46" s="1"/>
  <c r="CK67" i="46"/>
  <c r="V67" i="46" s="1"/>
  <c r="CJ67" i="46"/>
  <c r="CI67" i="46"/>
  <c r="T67" i="46" s="1"/>
  <c r="CH67" i="46"/>
  <c r="CG67" i="46"/>
  <c r="R67" i="46" s="1"/>
  <c r="CF67" i="46"/>
  <c r="CE67" i="46"/>
  <c r="CD67" i="46"/>
  <c r="O67" i="46" s="1"/>
  <c r="CC67" i="46"/>
  <c r="CB67" i="46"/>
  <c r="M67" i="46" s="1"/>
  <c r="CA67" i="46"/>
  <c r="BZ67" i="46"/>
  <c r="K67" i="46" s="1"/>
  <c r="BY67" i="46"/>
  <c r="J67" i="46" s="1"/>
  <c r="BX67" i="46"/>
  <c r="BW67" i="46"/>
  <c r="BV67" i="46"/>
  <c r="BU67" i="46"/>
  <c r="BT67" i="46"/>
  <c r="E67" i="46" s="1"/>
  <c r="BS67" i="46"/>
  <c r="D67" i="46" s="1"/>
  <c r="BO67" i="46"/>
  <c r="AP67" i="46"/>
  <c r="B67" i="46"/>
  <c r="B67" i="44" s="1"/>
  <c r="A67" i="46"/>
  <c r="A65" i="27" s="1"/>
  <c r="EF66" i="46"/>
  <c r="BQ66" i="46" s="1"/>
  <c r="EE66" i="46"/>
  <c r="BP66" i="46" s="1"/>
  <c r="ED66" i="46"/>
  <c r="BO66" i="44" s="1"/>
  <c r="EC66" i="46"/>
  <c r="EB66" i="46"/>
  <c r="BM66" i="46" s="1"/>
  <c r="EA66" i="46"/>
  <c r="BL66" i="46" s="1"/>
  <c r="DZ66" i="46"/>
  <c r="DY66" i="46"/>
  <c r="BJ66" i="46" s="1"/>
  <c r="DX66" i="46"/>
  <c r="DW66" i="46"/>
  <c r="BH66" i="46" s="1"/>
  <c r="DV66" i="46"/>
  <c r="BG66" i="46" s="1"/>
  <c r="DU66" i="46"/>
  <c r="DT66" i="46"/>
  <c r="BE66" i="46" s="1"/>
  <c r="DS66" i="46"/>
  <c r="DR66" i="46"/>
  <c r="DQ66" i="46"/>
  <c r="DP66" i="46"/>
  <c r="BA66" i="46" s="1"/>
  <c r="DO66" i="46"/>
  <c r="DN66" i="46"/>
  <c r="AY66" i="46" s="1"/>
  <c r="DM66" i="46"/>
  <c r="AX66" i="46" s="1"/>
  <c r="DL66" i="46"/>
  <c r="AW66" i="46" s="1"/>
  <c r="DK66" i="46"/>
  <c r="DJ66" i="46"/>
  <c r="DI66" i="46"/>
  <c r="DH66" i="46"/>
  <c r="DG66" i="46"/>
  <c r="AR66" i="46" s="1"/>
  <c r="DF66" i="46"/>
  <c r="AQ66" i="46" s="1"/>
  <c r="DE66" i="46"/>
  <c r="AP66" i="46" s="1"/>
  <c r="DD66" i="46"/>
  <c r="AO66" i="46" s="1"/>
  <c r="DC66" i="46"/>
  <c r="AN66" i="46" s="1"/>
  <c r="DB66" i="46"/>
  <c r="DA66" i="46"/>
  <c r="CZ66" i="46"/>
  <c r="CY66" i="46"/>
  <c r="CX66" i="46"/>
  <c r="AI66" i="46" s="1"/>
  <c r="CW66" i="46"/>
  <c r="AH66" i="46" s="1"/>
  <c r="CV66" i="46"/>
  <c r="AG66" i="46" s="1"/>
  <c r="CU66" i="46"/>
  <c r="AF66" i="46" s="1"/>
  <c r="CT66" i="46"/>
  <c r="CS66" i="46"/>
  <c r="CR66" i="46"/>
  <c r="AC66" i="46" s="1"/>
  <c r="CQ66" i="46"/>
  <c r="CP66" i="46"/>
  <c r="AA66" i="46" s="1"/>
  <c r="CO66" i="46"/>
  <c r="Z66" i="46" s="1"/>
  <c r="CN66" i="46"/>
  <c r="Y66" i="46" s="1"/>
  <c r="CM66" i="46"/>
  <c r="X66" i="46" s="1"/>
  <c r="CL66" i="46"/>
  <c r="CK66" i="46"/>
  <c r="CJ66" i="46"/>
  <c r="U66" i="46" s="1"/>
  <c r="CI66" i="46"/>
  <c r="T66" i="46" s="1"/>
  <c r="CH66" i="46"/>
  <c r="S66" i="46" s="1"/>
  <c r="CG66" i="46"/>
  <c r="CF66" i="46"/>
  <c r="Q66" i="46" s="1"/>
  <c r="CE66" i="46"/>
  <c r="CD66" i="46"/>
  <c r="CC66" i="46"/>
  <c r="CB66" i="46"/>
  <c r="M66" i="46" s="1"/>
  <c r="CA66" i="46"/>
  <c r="L66" i="46" s="1"/>
  <c r="BZ66" i="46"/>
  <c r="K66" i="46" s="1"/>
  <c r="BY66" i="46"/>
  <c r="BX66" i="46"/>
  <c r="I66" i="46" s="1"/>
  <c r="BW66" i="46"/>
  <c r="BV66" i="46"/>
  <c r="BU66" i="46"/>
  <c r="BT66" i="46"/>
  <c r="E66" i="46" s="1"/>
  <c r="BS66" i="46"/>
  <c r="D66" i="46" s="1"/>
  <c r="BO66" i="46"/>
  <c r="B66" i="46"/>
  <c r="B66" i="44" s="1"/>
  <c r="A66" i="46"/>
  <c r="A64" i="27" s="1"/>
  <c r="EF65" i="46"/>
  <c r="BQ65" i="46" s="1"/>
  <c r="EE65" i="46"/>
  <c r="BP65" i="46" s="1"/>
  <c r="ED65" i="46"/>
  <c r="BO65" i="46" s="1"/>
  <c r="EC65" i="46"/>
  <c r="EB65" i="46"/>
  <c r="EA65" i="46"/>
  <c r="BL65" i="46" s="1"/>
  <c r="DZ65" i="46"/>
  <c r="BK65" i="46" s="1"/>
  <c r="DY65" i="46"/>
  <c r="BJ65" i="46" s="1"/>
  <c r="DX65" i="46"/>
  <c r="DW65" i="46"/>
  <c r="DV65" i="46"/>
  <c r="DU65" i="46"/>
  <c r="BF65" i="46" s="1"/>
  <c r="DT65" i="46"/>
  <c r="BE65" i="46" s="1"/>
  <c r="DS65" i="46"/>
  <c r="DR65" i="46"/>
  <c r="BC65" i="46" s="1"/>
  <c r="DQ65" i="46"/>
  <c r="BB65" i="46" s="1"/>
  <c r="DP65" i="46"/>
  <c r="BA65" i="46" s="1"/>
  <c r="DO65" i="46"/>
  <c r="DN65" i="46"/>
  <c r="AY65" i="46" s="1"/>
  <c r="DM65" i="46"/>
  <c r="DL65" i="46"/>
  <c r="DK65" i="46"/>
  <c r="AV65" i="46" s="1"/>
  <c r="DJ65" i="46"/>
  <c r="AU65" i="46" s="1"/>
  <c r="DI65" i="46"/>
  <c r="AT65" i="46" s="1"/>
  <c r="DH65" i="46"/>
  <c r="DG65" i="46"/>
  <c r="DF65" i="46"/>
  <c r="DE65" i="46"/>
  <c r="AP65" i="46" s="1"/>
  <c r="DD65" i="46"/>
  <c r="DC65" i="46"/>
  <c r="AN65" i="46" s="1"/>
  <c r="DB65" i="46"/>
  <c r="AM65" i="46" s="1"/>
  <c r="DA65" i="46"/>
  <c r="AL65" i="46" s="1"/>
  <c r="CZ65" i="46"/>
  <c r="CY65" i="46"/>
  <c r="CX65" i="46"/>
  <c r="CW65" i="46"/>
  <c r="AH65" i="46" s="1"/>
  <c r="CV65" i="46"/>
  <c r="CU65" i="46"/>
  <c r="AF65" i="46" s="1"/>
  <c r="CT65" i="46"/>
  <c r="AE65" i="46" s="1"/>
  <c r="CS65" i="46"/>
  <c r="AD65" i="46" s="1"/>
  <c r="CR65" i="46"/>
  <c r="CQ65" i="46"/>
  <c r="CP65" i="46"/>
  <c r="AA65" i="46" s="1"/>
  <c r="CO65" i="46"/>
  <c r="CN65" i="46"/>
  <c r="CM65" i="46"/>
  <c r="X65" i="46" s="1"/>
  <c r="CL65" i="46"/>
  <c r="CK65" i="46"/>
  <c r="V65" i="46" s="1"/>
  <c r="CJ65" i="46"/>
  <c r="CI65" i="46"/>
  <c r="CH65" i="46"/>
  <c r="S65" i="46" s="1"/>
  <c r="CG65" i="46"/>
  <c r="CF65" i="46"/>
  <c r="Q65" i="46" s="1"/>
  <c r="CE65" i="46"/>
  <c r="P65" i="46" s="1"/>
  <c r="CD65" i="46"/>
  <c r="O65" i="46" s="1"/>
  <c r="CC65" i="46"/>
  <c r="N65" i="46" s="1"/>
  <c r="CB65" i="46"/>
  <c r="CA65" i="46"/>
  <c r="BZ65" i="46"/>
  <c r="K65" i="46" s="1"/>
  <c r="BY65" i="46"/>
  <c r="J65" i="46" s="1"/>
  <c r="BX65" i="46"/>
  <c r="I65" i="46" s="1"/>
  <c r="BW65" i="46"/>
  <c r="H65" i="46" s="1"/>
  <c r="BV65" i="46"/>
  <c r="G65" i="46" s="1"/>
  <c r="BU65" i="46"/>
  <c r="F65" i="46" s="1"/>
  <c r="BT65" i="46"/>
  <c r="E65" i="46" s="1"/>
  <c r="BS65" i="46"/>
  <c r="B65" i="46"/>
  <c r="B65" i="44" s="1"/>
  <c r="A65" i="46"/>
  <c r="A63" i="27" s="1"/>
  <c r="EF64" i="46"/>
  <c r="EE64" i="46"/>
  <c r="BP64" i="46" s="1"/>
  <c r="ED64" i="46"/>
  <c r="EC64" i="46"/>
  <c r="BN64" i="46" s="1"/>
  <c r="EB64" i="46"/>
  <c r="BM64" i="46" s="1"/>
  <c r="EA64" i="46"/>
  <c r="BL64" i="46" s="1"/>
  <c r="DZ64" i="46"/>
  <c r="DY64" i="46"/>
  <c r="BJ64" i="46" s="1"/>
  <c r="DX64" i="46"/>
  <c r="DW64" i="46"/>
  <c r="BH64" i="46" s="1"/>
  <c r="DV64" i="46"/>
  <c r="BG64" i="46" s="1"/>
  <c r="DU64" i="46"/>
  <c r="BF64" i="46" s="1"/>
  <c r="DT64" i="46"/>
  <c r="DS64" i="46"/>
  <c r="BD64" i="46" s="1"/>
  <c r="DR64" i="46"/>
  <c r="BC64" i="46" s="1"/>
  <c r="DQ64" i="46"/>
  <c r="DP64" i="46"/>
  <c r="DO64" i="46"/>
  <c r="AZ64" i="46" s="1"/>
  <c r="DN64" i="46"/>
  <c r="AY64" i="46" s="1"/>
  <c r="DM64" i="46"/>
  <c r="AX64" i="46" s="1"/>
  <c r="DL64" i="46"/>
  <c r="AW64" i="46" s="1"/>
  <c r="DK64" i="46"/>
  <c r="AV64" i="46" s="1"/>
  <c r="DJ64" i="46"/>
  <c r="AU64" i="46" s="1"/>
  <c r="DI64" i="46"/>
  <c r="AT64" i="46" s="1"/>
  <c r="DH64" i="46"/>
  <c r="AS64" i="46" s="1"/>
  <c r="DG64" i="46"/>
  <c r="AR64" i="46" s="1"/>
  <c r="DF64" i="46"/>
  <c r="DE64" i="46"/>
  <c r="AP64" i="46" s="1"/>
  <c r="DD64" i="46"/>
  <c r="DC64" i="46"/>
  <c r="AN64" i="46" s="1"/>
  <c r="DB64" i="46"/>
  <c r="DA64" i="46"/>
  <c r="AL64" i="46" s="1"/>
  <c r="CZ64" i="46"/>
  <c r="AK64" i="46" s="1"/>
  <c r="CY64" i="46"/>
  <c r="AJ64" i="46" s="1"/>
  <c r="CX64" i="46"/>
  <c r="CW64" i="46"/>
  <c r="AH64" i="46" s="1"/>
  <c r="CV64" i="46"/>
  <c r="CU64" i="46"/>
  <c r="AF64" i="46" s="1"/>
  <c r="CT64" i="46"/>
  <c r="CS64" i="46"/>
  <c r="AD64" i="46" s="1"/>
  <c r="CR64" i="46"/>
  <c r="AC64" i="46" s="1"/>
  <c r="CQ64" i="46"/>
  <c r="AB64" i="46" s="1"/>
  <c r="CP64" i="46"/>
  <c r="AA64" i="46" s="1"/>
  <c r="CO64" i="46"/>
  <c r="CN64" i="46"/>
  <c r="CM64" i="46"/>
  <c r="X64" i="46" s="1"/>
  <c r="CL64" i="46"/>
  <c r="CK64" i="46"/>
  <c r="CJ64" i="46"/>
  <c r="U64" i="46" s="1"/>
  <c r="CI64" i="46"/>
  <c r="T64" i="46" s="1"/>
  <c r="CH64" i="46"/>
  <c r="S64" i="46" s="1"/>
  <c r="CG64" i="46"/>
  <c r="CF64" i="46"/>
  <c r="Q64" i="46" s="1"/>
  <c r="CE64" i="46"/>
  <c r="P64" i="46" s="1"/>
  <c r="CD64" i="46"/>
  <c r="O64" i="46" s="1"/>
  <c r="CC64" i="46"/>
  <c r="N64" i="46" s="1"/>
  <c r="CB64" i="46"/>
  <c r="M64" i="46" s="1"/>
  <c r="CA64" i="46"/>
  <c r="L64" i="46" s="1"/>
  <c r="BZ64" i="46"/>
  <c r="K64" i="46" s="1"/>
  <c r="BY64" i="46"/>
  <c r="J64" i="46" s="1"/>
  <c r="BX64" i="46"/>
  <c r="BW64" i="46"/>
  <c r="H64" i="46" s="1"/>
  <c r="BV64" i="46"/>
  <c r="BU64" i="46"/>
  <c r="BT64" i="46"/>
  <c r="BS64" i="46"/>
  <c r="D64" i="46" s="1"/>
  <c r="B64" i="46"/>
  <c r="B64" i="44" s="1"/>
  <c r="A64" i="46"/>
  <c r="A62" i="27" s="1"/>
  <c r="EF63" i="46"/>
  <c r="BQ63" i="46" s="1"/>
  <c r="EE63" i="46"/>
  <c r="BP63" i="46" s="1"/>
  <c r="ED63" i="46"/>
  <c r="BO63" i="46" s="1"/>
  <c r="EC63" i="46"/>
  <c r="BN63" i="46" s="1"/>
  <c r="EB63" i="46"/>
  <c r="BM63" i="46" s="1"/>
  <c r="EA63" i="46"/>
  <c r="BL63" i="46" s="1"/>
  <c r="DZ63" i="46"/>
  <c r="DY63" i="46"/>
  <c r="DX63" i="46"/>
  <c r="DW63" i="46"/>
  <c r="DV63" i="46"/>
  <c r="DU63" i="46"/>
  <c r="BF63" i="46" s="1"/>
  <c r="DT63" i="46"/>
  <c r="BE63" i="46" s="1"/>
  <c r="DS63" i="46"/>
  <c r="DR63" i="46"/>
  <c r="DQ63" i="46"/>
  <c r="DP63" i="46"/>
  <c r="DO63" i="46"/>
  <c r="DN63" i="46"/>
  <c r="AY63" i="46" s="1"/>
  <c r="DM63" i="46"/>
  <c r="AX63" i="46" s="1"/>
  <c r="DL63" i="46"/>
  <c r="AW63" i="46" s="1"/>
  <c r="DK63" i="46"/>
  <c r="AV63" i="46" s="1"/>
  <c r="DJ63" i="46"/>
  <c r="AU63" i="46" s="1"/>
  <c r="DI63" i="46"/>
  <c r="DH63" i="46"/>
  <c r="DG63" i="46"/>
  <c r="AR63" i="46" s="1"/>
  <c r="DF63" i="46"/>
  <c r="AQ63" i="46" s="1"/>
  <c r="DE63" i="46"/>
  <c r="DD63" i="46"/>
  <c r="DC63" i="46"/>
  <c r="AN63" i="46" s="1"/>
  <c r="DB63" i="46"/>
  <c r="DA63" i="46"/>
  <c r="CZ63" i="46"/>
  <c r="CY63" i="46"/>
  <c r="CX63" i="46"/>
  <c r="CW63" i="46"/>
  <c r="AH63" i="46" s="1"/>
  <c r="CV63" i="46"/>
  <c r="CU63" i="46"/>
  <c r="AF63" i="46" s="1"/>
  <c r="CT63" i="46"/>
  <c r="AE63" i="46" s="1"/>
  <c r="CS63" i="46"/>
  <c r="CR63" i="46"/>
  <c r="AC63" i="46" s="1"/>
  <c r="CQ63" i="46"/>
  <c r="CP63" i="46"/>
  <c r="CO63" i="46"/>
  <c r="Z63" i="46" s="1"/>
  <c r="CN63" i="46"/>
  <c r="Y63" i="46" s="1"/>
  <c r="CM63" i="46"/>
  <c r="X63" i="46" s="1"/>
  <c r="CL63" i="46"/>
  <c r="W63" i="46" s="1"/>
  <c r="CK63" i="46"/>
  <c r="CJ63" i="46"/>
  <c r="U63" i="46" s="1"/>
  <c r="CI63" i="46"/>
  <c r="T63" i="46" s="1"/>
  <c r="CH63" i="46"/>
  <c r="S63" i="46" s="1"/>
  <c r="CG63" i="46"/>
  <c r="R63" i="46" s="1"/>
  <c r="CF63" i="46"/>
  <c r="CE63" i="46"/>
  <c r="P63" i="46" s="1"/>
  <c r="CD63" i="46"/>
  <c r="O63" i="46" s="1"/>
  <c r="CC63" i="46"/>
  <c r="CB63" i="46"/>
  <c r="CA63" i="46"/>
  <c r="BZ63" i="46"/>
  <c r="BY63" i="46"/>
  <c r="BX63" i="46"/>
  <c r="BW63" i="46"/>
  <c r="H63" i="46" s="1"/>
  <c r="BV63" i="46"/>
  <c r="G63" i="46" s="1"/>
  <c r="BU63" i="46"/>
  <c r="BT63" i="46"/>
  <c r="E63" i="46" s="1"/>
  <c r="BS63" i="46"/>
  <c r="B63" i="46"/>
  <c r="B63" i="44" s="1"/>
  <c r="A63" i="46"/>
  <c r="EF62" i="46"/>
  <c r="BQ62" i="46" s="1"/>
  <c r="EE62" i="46"/>
  <c r="BP62" i="46" s="1"/>
  <c r="ED62" i="46"/>
  <c r="BO62" i="46" s="1"/>
  <c r="EC62" i="46"/>
  <c r="BN62" i="46" s="1"/>
  <c r="EB62" i="46"/>
  <c r="EA62" i="46"/>
  <c r="DZ62" i="46"/>
  <c r="DY62" i="46"/>
  <c r="BJ62" i="46" s="1"/>
  <c r="DX62" i="46"/>
  <c r="BI62" i="46" s="1"/>
  <c r="DW62" i="46"/>
  <c r="BH62" i="46" s="1"/>
  <c r="DV62" i="46"/>
  <c r="DU62" i="46"/>
  <c r="DT62" i="46"/>
  <c r="BE62" i="46" s="1"/>
  <c r="DS62" i="46"/>
  <c r="DR62" i="46"/>
  <c r="DQ62" i="46"/>
  <c r="BB62" i="46" s="1"/>
  <c r="DP62" i="46"/>
  <c r="DO62" i="46"/>
  <c r="AZ62" i="46" s="1"/>
  <c r="DN62" i="46"/>
  <c r="AY62" i="46" s="1"/>
  <c r="DM62" i="46"/>
  <c r="AX62" i="46" s="1"/>
  <c r="DL62" i="46"/>
  <c r="AW62" i="46" s="1"/>
  <c r="DK62" i="46"/>
  <c r="AV62" i="46" s="1"/>
  <c r="DJ62" i="46"/>
  <c r="DI62" i="46"/>
  <c r="AT62" i="46" s="1"/>
  <c r="DH62" i="46"/>
  <c r="AS62" i="46" s="1"/>
  <c r="DG62" i="46"/>
  <c r="AR62" i="46" s="1"/>
  <c r="DF62" i="46"/>
  <c r="DE62" i="46"/>
  <c r="AP62" i="46" s="1"/>
  <c r="DD62" i="46"/>
  <c r="AO62" i="46" s="1"/>
  <c r="DC62" i="46"/>
  <c r="AN62" i="46" s="1"/>
  <c r="DB62" i="46"/>
  <c r="DA62" i="46"/>
  <c r="AL62" i="46" s="1"/>
  <c r="CZ62" i="46"/>
  <c r="AK62" i="46" s="1"/>
  <c r="CY62" i="46"/>
  <c r="CX62" i="46"/>
  <c r="AI62" i="46" s="1"/>
  <c r="CW62" i="46"/>
  <c r="AH62" i="46" s="1"/>
  <c r="CV62" i="46"/>
  <c r="CU62" i="46"/>
  <c r="AF62" i="46" s="1"/>
  <c r="CT62" i="46"/>
  <c r="CS62" i="46"/>
  <c r="AD62" i="46" s="1"/>
  <c r="CR62" i="46"/>
  <c r="CQ62" i="46"/>
  <c r="AB62" i="46" s="1"/>
  <c r="CP62" i="46"/>
  <c r="AA62" i="46" s="1"/>
  <c r="CO62" i="46"/>
  <c r="CN62" i="46"/>
  <c r="Y62" i="46" s="1"/>
  <c r="CM62" i="46"/>
  <c r="X62" i="46" s="1"/>
  <c r="CL62" i="46"/>
  <c r="CK62" i="46"/>
  <c r="V62" i="46" s="1"/>
  <c r="CJ62" i="46"/>
  <c r="CI62" i="46"/>
  <c r="T62" i="46" s="1"/>
  <c r="CH62" i="46"/>
  <c r="S62" i="46" s="1"/>
  <c r="CG62" i="46"/>
  <c r="CF62" i="46"/>
  <c r="CE62" i="46"/>
  <c r="P62" i="46" s="1"/>
  <c r="CD62" i="46"/>
  <c r="CC62" i="46"/>
  <c r="CB62" i="46"/>
  <c r="M62" i="46" s="1"/>
  <c r="CA62" i="46"/>
  <c r="L62" i="46" s="1"/>
  <c r="BZ62" i="46"/>
  <c r="BY62" i="46"/>
  <c r="BX62" i="46"/>
  <c r="I62" i="46" s="1"/>
  <c r="BW62" i="46"/>
  <c r="H62" i="46" s="1"/>
  <c r="BV62" i="46"/>
  <c r="G62" i="46" s="1"/>
  <c r="BU62" i="46"/>
  <c r="F62" i="46" s="1"/>
  <c r="BT62" i="46"/>
  <c r="E62" i="46" s="1"/>
  <c r="BS62" i="46"/>
  <c r="B62" i="46"/>
  <c r="B62" i="44" s="1"/>
  <c r="A62" i="46"/>
  <c r="A60" i="27" s="1"/>
  <c r="EF61" i="46"/>
  <c r="EE61" i="46"/>
  <c r="BP61" i="46" s="1"/>
  <c r="ED61" i="46"/>
  <c r="BO61" i="44" s="1"/>
  <c r="EC61" i="46"/>
  <c r="BN61" i="46" s="1"/>
  <c r="EB61" i="46"/>
  <c r="EA61" i="46"/>
  <c r="DZ61" i="46"/>
  <c r="DY61" i="46"/>
  <c r="BJ61" i="46" s="1"/>
  <c r="DX61" i="46"/>
  <c r="BI61" i="46" s="1"/>
  <c r="DW61" i="46"/>
  <c r="BH61" i="46" s="1"/>
  <c r="DV61" i="46"/>
  <c r="BG61" i="46" s="1"/>
  <c r="DU61" i="46"/>
  <c r="DT61" i="46"/>
  <c r="DS61" i="46"/>
  <c r="DR61" i="46"/>
  <c r="BC61" i="46" s="1"/>
  <c r="DQ61" i="46"/>
  <c r="DP61" i="46"/>
  <c r="DO61" i="46"/>
  <c r="AZ61" i="46" s="1"/>
  <c r="DN61" i="46"/>
  <c r="AY61" i="46" s="1"/>
  <c r="DM61" i="46"/>
  <c r="DL61" i="46"/>
  <c r="DK61" i="46"/>
  <c r="DJ61" i="46"/>
  <c r="AU61" i="46" s="1"/>
  <c r="DI61" i="46"/>
  <c r="DH61" i="46"/>
  <c r="AS61" i="46" s="1"/>
  <c r="DG61" i="46"/>
  <c r="AR61" i="46" s="1"/>
  <c r="DF61" i="46"/>
  <c r="DE61" i="46"/>
  <c r="AP61" i="46" s="1"/>
  <c r="DD61" i="46"/>
  <c r="DC61" i="46"/>
  <c r="DB61" i="46"/>
  <c r="AM61" i="46" s="1"/>
  <c r="DA61" i="46"/>
  <c r="CZ61" i="46"/>
  <c r="AK61" i="46" s="1"/>
  <c r="CY61" i="46"/>
  <c r="AJ61" i="46" s="1"/>
  <c r="CX61" i="46"/>
  <c r="AI61" i="46" s="1"/>
  <c r="CW61" i="46"/>
  <c r="CV61" i="46"/>
  <c r="CU61" i="46"/>
  <c r="AF61" i="46" s="1"/>
  <c r="CT61" i="46"/>
  <c r="CS61" i="46"/>
  <c r="AD61" i="46" s="1"/>
  <c r="CR61" i="46"/>
  <c r="CQ61" i="46"/>
  <c r="AB61" i="46" s="1"/>
  <c r="CP61" i="46"/>
  <c r="CO61" i="46"/>
  <c r="Z61" i="46" s="1"/>
  <c r="CN61" i="46"/>
  <c r="CM61" i="46"/>
  <c r="X61" i="46" s="1"/>
  <c r="CL61" i="46"/>
  <c r="W61" i="46" s="1"/>
  <c r="CK61" i="46"/>
  <c r="V61" i="46" s="1"/>
  <c r="CJ61" i="46"/>
  <c r="CI61" i="46"/>
  <c r="T61" i="46" s="1"/>
  <c r="CH61" i="46"/>
  <c r="CG61" i="46"/>
  <c r="CF61" i="46"/>
  <c r="CE61" i="46"/>
  <c r="P61" i="46" s="1"/>
  <c r="CD61" i="46"/>
  <c r="O61" i="46" s="1"/>
  <c r="CC61" i="46"/>
  <c r="N61" i="46" s="1"/>
  <c r="CB61" i="46"/>
  <c r="M61" i="46" s="1"/>
  <c r="CA61" i="46"/>
  <c r="L61" i="46" s="1"/>
  <c r="BZ61" i="46"/>
  <c r="BY61" i="46"/>
  <c r="BX61" i="46"/>
  <c r="BW61" i="46"/>
  <c r="H61" i="46" s="1"/>
  <c r="BV61" i="46"/>
  <c r="BU61" i="46"/>
  <c r="F61" i="46" s="1"/>
  <c r="BT61" i="46"/>
  <c r="E61" i="46" s="1"/>
  <c r="BS61" i="46"/>
  <c r="D61" i="46" s="1"/>
  <c r="BO61" i="46"/>
  <c r="B61" i="46"/>
  <c r="B61" i="44" s="1"/>
  <c r="A61" i="46"/>
  <c r="A59" i="27" s="1"/>
  <c r="EF60" i="46"/>
  <c r="BQ60" i="46" s="1"/>
  <c r="EE60" i="46"/>
  <c r="BP60" i="46" s="1"/>
  <c r="ED60" i="46"/>
  <c r="BO60" i="46" s="1"/>
  <c r="EC60" i="46"/>
  <c r="EB60" i="46"/>
  <c r="BM60" i="46" s="1"/>
  <c r="EA60" i="46"/>
  <c r="DZ60" i="46"/>
  <c r="DY60" i="46"/>
  <c r="BJ60" i="46" s="1"/>
  <c r="DX60" i="46"/>
  <c r="BI60" i="46" s="1"/>
  <c r="DW60" i="46"/>
  <c r="BH60" i="46" s="1"/>
  <c r="DV60" i="46"/>
  <c r="DU60" i="46"/>
  <c r="DT60" i="46"/>
  <c r="BE60" i="46" s="1"/>
  <c r="DS60" i="46"/>
  <c r="DR60" i="46"/>
  <c r="DQ60" i="46"/>
  <c r="BB60" i="46" s="1"/>
  <c r="DP60" i="46"/>
  <c r="BA60" i="46" s="1"/>
  <c r="DO60" i="46"/>
  <c r="AZ60" i="46" s="1"/>
  <c r="DN60" i="46"/>
  <c r="AY60" i="46" s="1"/>
  <c r="DM60" i="46"/>
  <c r="DL60" i="46"/>
  <c r="DK60" i="46"/>
  <c r="AV60" i="46" s="1"/>
  <c r="DJ60" i="46"/>
  <c r="AU60" i="46" s="1"/>
  <c r="DI60" i="46"/>
  <c r="AT60" i="46" s="1"/>
  <c r="DH60" i="46"/>
  <c r="DG60" i="46"/>
  <c r="AR60" i="46" s="1"/>
  <c r="DF60" i="46"/>
  <c r="AQ60" i="46" s="1"/>
  <c r="DE60" i="46"/>
  <c r="DD60" i="46"/>
  <c r="DC60" i="46"/>
  <c r="AN60" i="46" s="1"/>
  <c r="DB60" i="46"/>
  <c r="DA60" i="46"/>
  <c r="AL60" i="46" s="1"/>
  <c r="CZ60" i="46"/>
  <c r="AK60" i="46" s="1"/>
  <c r="CY60" i="46"/>
  <c r="AJ60" i="46" s="1"/>
  <c r="CX60" i="46"/>
  <c r="CW60" i="46"/>
  <c r="AH60" i="46" s="1"/>
  <c r="CV60" i="46"/>
  <c r="CU60" i="46"/>
  <c r="AF60" i="46" s="1"/>
  <c r="CT60" i="46"/>
  <c r="CS60" i="46"/>
  <c r="AD60" i="46" s="1"/>
  <c r="CR60" i="46"/>
  <c r="AC60" i="46" s="1"/>
  <c r="CQ60" i="46"/>
  <c r="CP60" i="46"/>
  <c r="AA60" i="46" s="1"/>
  <c r="CO60" i="46"/>
  <c r="CN60" i="46"/>
  <c r="CM60" i="46"/>
  <c r="CL60" i="46"/>
  <c r="W60" i="46" s="1"/>
  <c r="CK60" i="46"/>
  <c r="CJ60" i="46"/>
  <c r="U60" i="46" s="1"/>
  <c r="CI60" i="46"/>
  <c r="T60" i="46" s="1"/>
  <c r="CH60" i="46"/>
  <c r="S60" i="46" s="1"/>
  <c r="CG60" i="46"/>
  <c r="CF60" i="46"/>
  <c r="CE60" i="46"/>
  <c r="CD60" i="46"/>
  <c r="O60" i="46" s="1"/>
  <c r="CC60" i="46"/>
  <c r="N60" i="46" s="1"/>
  <c r="CB60" i="46"/>
  <c r="M60" i="46" s="1"/>
  <c r="CA60" i="46"/>
  <c r="L60" i="46" s="1"/>
  <c r="BZ60" i="46"/>
  <c r="K60" i="46" s="1"/>
  <c r="BY60" i="46"/>
  <c r="BX60" i="46"/>
  <c r="BW60" i="46"/>
  <c r="H60" i="46" s="1"/>
  <c r="BV60" i="46"/>
  <c r="G60" i="46" s="1"/>
  <c r="BU60" i="46"/>
  <c r="F60" i="46" s="1"/>
  <c r="BT60" i="46"/>
  <c r="E60" i="46" s="1"/>
  <c r="BS60" i="46"/>
  <c r="D60" i="46" s="1"/>
  <c r="B60" i="46"/>
  <c r="B60" i="44" s="1"/>
  <c r="A60" i="46"/>
  <c r="A58" i="27" s="1"/>
  <c r="EF59" i="46"/>
  <c r="EE59" i="46"/>
  <c r="BP59" i="46" s="1"/>
  <c r="ED59" i="46"/>
  <c r="EC59" i="46"/>
  <c r="BN59" i="46" s="1"/>
  <c r="EB59" i="46"/>
  <c r="BM59" i="46" s="1"/>
  <c r="EA59" i="46"/>
  <c r="BL59" i="46" s="1"/>
  <c r="DZ59" i="46"/>
  <c r="DY59" i="46"/>
  <c r="BJ59" i="46" s="1"/>
  <c r="DX59" i="46"/>
  <c r="DW59" i="46"/>
  <c r="DV59" i="46"/>
  <c r="BG59" i="46" s="1"/>
  <c r="DU59" i="46"/>
  <c r="BF59" i="46" s="1"/>
  <c r="DT59" i="46"/>
  <c r="BE59" i="46" s="1"/>
  <c r="DS59" i="46"/>
  <c r="DR59" i="46"/>
  <c r="DQ59" i="46"/>
  <c r="DP59" i="46"/>
  <c r="DO59" i="46"/>
  <c r="AZ59" i="46" s="1"/>
  <c r="DN59" i="46"/>
  <c r="DM59" i="46"/>
  <c r="DL59" i="46"/>
  <c r="AW59" i="46" s="1"/>
  <c r="DK59" i="46"/>
  <c r="DJ59" i="46"/>
  <c r="DI59" i="46"/>
  <c r="AT59" i="46" s="1"/>
  <c r="DH59" i="46"/>
  <c r="AS59" i="46" s="1"/>
  <c r="DG59" i="46"/>
  <c r="DF59" i="46"/>
  <c r="AQ59" i="46" s="1"/>
  <c r="DE59" i="46"/>
  <c r="AP59" i="46" s="1"/>
  <c r="DD59" i="46"/>
  <c r="DC59" i="46"/>
  <c r="DB59" i="46"/>
  <c r="DA59" i="46"/>
  <c r="CZ59" i="46"/>
  <c r="AK59" i="46" s="1"/>
  <c r="CY59" i="46"/>
  <c r="AJ59" i="46" s="1"/>
  <c r="CX59" i="46"/>
  <c r="AI59" i="46" s="1"/>
  <c r="CW59" i="46"/>
  <c r="CV59" i="46"/>
  <c r="AG59" i="46" s="1"/>
  <c r="CU59" i="46"/>
  <c r="AF59" i="46" s="1"/>
  <c r="CT59" i="46"/>
  <c r="CS59" i="46"/>
  <c r="AD59" i="46" s="1"/>
  <c r="CR59" i="46"/>
  <c r="CQ59" i="46"/>
  <c r="CP59" i="46"/>
  <c r="AA59" i="46" s="1"/>
  <c r="CO59" i="46"/>
  <c r="Z59" i="46" s="1"/>
  <c r="CN59" i="46"/>
  <c r="Y59" i="46" s="1"/>
  <c r="CM59" i="46"/>
  <c r="X59" i="46" s="1"/>
  <c r="CL59" i="46"/>
  <c r="CK59" i="46"/>
  <c r="V59" i="46" s="1"/>
  <c r="CJ59" i="46"/>
  <c r="CI59" i="46"/>
  <c r="CH59" i="46"/>
  <c r="CG59" i="46"/>
  <c r="R59" i="46" s="1"/>
  <c r="CF59" i="46"/>
  <c r="Q59" i="46" s="1"/>
  <c r="CE59" i="46"/>
  <c r="P59" i="46" s="1"/>
  <c r="CD59" i="46"/>
  <c r="CC59" i="46"/>
  <c r="CB59" i="46"/>
  <c r="CA59" i="46"/>
  <c r="L59" i="46" s="1"/>
  <c r="BZ59" i="46"/>
  <c r="K59" i="46" s="1"/>
  <c r="BY59" i="46"/>
  <c r="J59" i="46" s="1"/>
  <c r="BX59" i="46"/>
  <c r="I59" i="46" s="1"/>
  <c r="BW59" i="46"/>
  <c r="BV59" i="46"/>
  <c r="BU59" i="46"/>
  <c r="F59" i="46" s="1"/>
  <c r="BT59" i="46"/>
  <c r="E59" i="46" s="1"/>
  <c r="BS59" i="46"/>
  <c r="D59" i="46" s="1"/>
  <c r="B59" i="46"/>
  <c r="B59" i="44" s="1"/>
  <c r="A59" i="46"/>
  <c r="A57" i="27" s="1"/>
  <c r="EF58" i="46"/>
  <c r="BQ58" i="46" s="1"/>
  <c r="EE58" i="46"/>
  <c r="BP58" i="46" s="1"/>
  <c r="ED58" i="46"/>
  <c r="BO58" i="46" s="1"/>
  <c r="EC58" i="46"/>
  <c r="BN58" i="46" s="1"/>
  <c r="EB58" i="46"/>
  <c r="EA58" i="46"/>
  <c r="DZ58" i="46"/>
  <c r="BK58" i="46" s="1"/>
  <c r="DY58" i="46"/>
  <c r="BJ58" i="46" s="1"/>
  <c r="DX58" i="46"/>
  <c r="BI58" i="46" s="1"/>
  <c r="DW58" i="46"/>
  <c r="DV58" i="46"/>
  <c r="BG58" i="46" s="1"/>
  <c r="DU58" i="46"/>
  <c r="DT58" i="46"/>
  <c r="DS58" i="46"/>
  <c r="DR58" i="46"/>
  <c r="BC58" i="46" s="1"/>
  <c r="DQ58" i="46"/>
  <c r="BB58" i="46" s="1"/>
  <c r="DP58" i="46"/>
  <c r="BA58" i="46" s="1"/>
  <c r="DO58" i="46"/>
  <c r="AZ58" i="46" s="1"/>
  <c r="DN58" i="46"/>
  <c r="AY58" i="46" s="1"/>
  <c r="DM58" i="46"/>
  <c r="AX58" i="46" s="1"/>
  <c r="DL58" i="46"/>
  <c r="DK58" i="46"/>
  <c r="AV58" i="46" s="1"/>
  <c r="DJ58" i="46"/>
  <c r="DI58" i="46"/>
  <c r="DH58" i="46"/>
  <c r="DG58" i="46"/>
  <c r="AR58" i="46" s="1"/>
  <c r="DF58" i="46"/>
  <c r="AQ58" i="46" s="1"/>
  <c r="DE58" i="46"/>
  <c r="AP58" i="46" s="1"/>
  <c r="DD58" i="46"/>
  <c r="DC58" i="46"/>
  <c r="AN58" i="46" s="1"/>
  <c r="DB58" i="46"/>
  <c r="DA58" i="46"/>
  <c r="CZ58" i="46"/>
  <c r="AK58" i="46" s="1"/>
  <c r="CY58" i="46"/>
  <c r="AJ58" i="46" s="1"/>
  <c r="CX58" i="46"/>
  <c r="AI58" i="46" s="1"/>
  <c r="CW58" i="46"/>
  <c r="CV58" i="46"/>
  <c r="CU58" i="46"/>
  <c r="CT58" i="46"/>
  <c r="AE58" i="46" s="1"/>
  <c r="CS58" i="46"/>
  <c r="AD58" i="46" s="1"/>
  <c r="CR58" i="46"/>
  <c r="AC58" i="46" s="1"/>
  <c r="CQ58" i="46"/>
  <c r="AB58" i="46" s="1"/>
  <c r="CP58" i="46"/>
  <c r="AA58" i="46" s="1"/>
  <c r="CO58" i="46"/>
  <c r="Z58" i="46" s="1"/>
  <c r="CN58" i="46"/>
  <c r="CM58" i="46"/>
  <c r="X58" i="46" s="1"/>
  <c r="CL58" i="46"/>
  <c r="W58" i="46" s="1"/>
  <c r="CK58" i="46"/>
  <c r="V58" i="46" s="1"/>
  <c r="CJ58" i="46"/>
  <c r="U58" i="46" s="1"/>
  <c r="CI58" i="46"/>
  <c r="T58" i="46" s="1"/>
  <c r="CH58" i="46"/>
  <c r="S58" i="46" s="1"/>
  <c r="CG58" i="46"/>
  <c r="CF58" i="46"/>
  <c r="CE58" i="46"/>
  <c r="P58" i="46" s="1"/>
  <c r="CD58" i="46"/>
  <c r="O58" i="46" s="1"/>
  <c r="CC58" i="46"/>
  <c r="CB58" i="46"/>
  <c r="M58" i="46" s="1"/>
  <c r="CA58" i="46"/>
  <c r="BZ58" i="46"/>
  <c r="K58" i="46" s="1"/>
  <c r="BY58" i="46"/>
  <c r="BX58" i="46"/>
  <c r="BW58" i="46"/>
  <c r="H58" i="46" s="1"/>
  <c r="BV58" i="46"/>
  <c r="G58" i="46" s="1"/>
  <c r="BU58" i="46"/>
  <c r="F58" i="46" s="1"/>
  <c r="BT58" i="46"/>
  <c r="E58" i="46" s="1"/>
  <c r="BS58" i="46"/>
  <c r="D58" i="46" s="1"/>
  <c r="B58" i="46"/>
  <c r="B58" i="44" s="1"/>
  <c r="A58" i="46"/>
  <c r="EF57" i="46"/>
  <c r="EE57" i="46"/>
  <c r="ED57" i="46"/>
  <c r="BO57" i="44" s="1"/>
  <c r="EC57" i="46"/>
  <c r="BN57" i="46" s="1"/>
  <c r="EB57" i="46"/>
  <c r="BM57" i="46" s="1"/>
  <c r="EA57" i="46"/>
  <c r="BL57" i="46" s="1"/>
  <c r="DZ57" i="46"/>
  <c r="BK57" i="46" s="1"/>
  <c r="DY57" i="46"/>
  <c r="DX57" i="46"/>
  <c r="DW57" i="46"/>
  <c r="DV57" i="46"/>
  <c r="BG57" i="46" s="1"/>
  <c r="DU57" i="46"/>
  <c r="BF57" i="44" s="1"/>
  <c r="DT57" i="46"/>
  <c r="BE57" i="46" s="1"/>
  <c r="DS57" i="46"/>
  <c r="BD57" i="46" s="1"/>
  <c r="DR57" i="46"/>
  <c r="BC57" i="46" s="1"/>
  <c r="DQ57" i="46"/>
  <c r="DP57" i="46"/>
  <c r="BA57" i="46" s="1"/>
  <c r="DO57" i="46"/>
  <c r="DN57" i="46"/>
  <c r="DM57" i="46"/>
  <c r="AX57" i="46" s="1"/>
  <c r="DL57" i="46"/>
  <c r="AW57" i="44" s="1"/>
  <c r="DK57" i="46"/>
  <c r="DJ57" i="46"/>
  <c r="AU57" i="46" s="1"/>
  <c r="DI57" i="46"/>
  <c r="DH57" i="46"/>
  <c r="DG57" i="46"/>
  <c r="AR57" i="46" s="1"/>
  <c r="DF57" i="46"/>
  <c r="DE57" i="46"/>
  <c r="AP57" i="46" s="1"/>
  <c r="DD57" i="46"/>
  <c r="AO57" i="46" s="1"/>
  <c r="DC57" i="46"/>
  <c r="AN57" i="46" s="1"/>
  <c r="DB57" i="46"/>
  <c r="DA57" i="46"/>
  <c r="CZ57" i="46"/>
  <c r="CY57" i="46"/>
  <c r="AJ57" i="46" s="1"/>
  <c r="CX57" i="46"/>
  <c r="AI57" i="46" s="1"/>
  <c r="CW57" i="46"/>
  <c r="CV57" i="46"/>
  <c r="AG57" i="46" s="1"/>
  <c r="CU57" i="46"/>
  <c r="AF57" i="46" s="1"/>
  <c r="CT57" i="46"/>
  <c r="AE57" i="46" s="1"/>
  <c r="CS57" i="46"/>
  <c r="CR57" i="46"/>
  <c r="AC57" i="46" s="1"/>
  <c r="CQ57" i="46"/>
  <c r="AB57" i="46" s="1"/>
  <c r="CP57" i="46"/>
  <c r="CO57" i="46"/>
  <c r="Z57" i="46" s="1"/>
  <c r="CN57" i="46"/>
  <c r="Y57" i="46" s="1"/>
  <c r="CM57" i="46"/>
  <c r="CL57" i="46"/>
  <c r="W57" i="46" s="1"/>
  <c r="CK57" i="46"/>
  <c r="CJ57" i="46"/>
  <c r="CI57" i="46"/>
  <c r="T57" i="46" s="1"/>
  <c r="CH57" i="46"/>
  <c r="S57" i="46" s="1"/>
  <c r="CG57" i="46"/>
  <c r="R57" i="46" s="1"/>
  <c r="CF57" i="46"/>
  <c r="Q57" i="46" s="1"/>
  <c r="CE57" i="46"/>
  <c r="P57" i="46" s="1"/>
  <c r="CD57" i="46"/>
  <c r="O57" i="46" s="1"/>
  <c r="CC57" i="46"/>
  <c r="CB57" i="46"/>
  <c r="CA57" i="46"/>
  <c r="BZ57" i="46"/>
  <c r="K57" i="46" s="1"/>
  <c r="BY57" i="46"/>
  <c r="BX57" i="46"/>
  <c r="I57" i="46" s="1"/>
  <c r="BW57" i="46"/>
  <c r="BV57" i="46"/>
  <c r="G57" i="46" s="1"/>
  <c r="BU57" i="46"/>
  <c r="BT57" i="46"/>
  <c r="BS57" i="46"/>
  <c r="D57" i="46" s="1"/>
  <c r="BO57" i="46"/>
  <c r="BF57" i="46"/>
  <c r="B57" i="46"/>
  <c r="B57" i="44" s="1"/>
  <c r="A57" i="46"/>
  <c r="EF56" i="46"/>
  <c r="EE56" i="46"/>
  <c r="ED56" i="46"/>
  <c r="BO56" i="46" s="1"/>
  <c r="EC56" i="46"/>
  <c r="EB56" i="46"/>
  <c r="EA56" i="46"/>
  <c r="BL56" i="46" s="1"/>
  <c r="DZ56" i="46"/>
  <c r="BK56" i="46" s="1"/>
  <c r="DY56" i="46"/>
  <c r="BJ56" i="46" s="1"/>
  <c r="DX56" i="46"/>
  <c r="BI56" i="46" s="1"/>
  <c r="DW56" i="46"/>
  <c r="DV56" i="46"/>
  <c r="BG56" i="46" s="1"/>
  <c r="DU56" i="46"/>
  <c r="DT56" i="46"/>
  <c r="BE56" i="46" s="1"/>
  <c r="DS56" i="46"/>
  <c r="BD56" i="46" s="1"/>
  <c r="DR56" i="46"/>
  <c r="BC56" i="46" s="1"/>
  <c r="DQ56" i="46"/>
  <c r="DP56" i="46"/>
  <c r="BA56" i="46" s="1"/>
  <c r="DO56" i="46"/>
  <c r="DN56" i="46"/>
  <c r="AY56" i="46" s="1"/>
  <c r="DM56" i="46"/>
  <c r="DL56" i="46"/>
  <c r="AW56" i="46" s="1"/>
  <c r="DK56" i="46"/>
  <c r="AV56" i="46" s="1"/>
  <c r="DJ56" i="46"/>
  <c r="AU56" i="46" s="1"/>
  <c r="DI56" i="46"/>
  <c r="AT56" i="46" s="1"/>
  <c r="DH56" i="46"/>
  <c r="AS56" i="46" s="1"/>
  <c r="DG56" i="46"/>
  <c r="DF56" i="46"/>
  <c r="DE56" i="46"/>
  <c r="AP56" i="46" s="1"/>
  <c r="DD56" i="46"/>
  <c r="DC56" i="46"/>
  <c r="AN56" i="46" s="1"/>
  <c r="DB56" i="46"/>
  <c r="DA56" i="46"/>
  <c r="AL56" i="46" s="1"/>
  <c r="CZ56" i="46"/>
  <c r="CY56" i="46"/>
  <c r="CX56" i="46"/>
  <c r="AI56" i="46" s="1"/>
  <c r="CW56" i="46"/>
  <c r="AH56" i="46" s="1"/>
  <c r="CV56" i="46"/>
  <c r="AG56" i="46" s="1"/>
  <c r="CU56" i="46"/>
  <c r="AF56" i="46" s="1"/>
  <c r="CT56" i="46"/>
  <c r="AE56" i="46" s="1"/>
  <c r="CS56" i="46"/>
  <c r="AD56" i="46" s="1"/>
  <c r="CR56" i="46"/>
  <c r="AC56" i="46" s="1"/>
  <c r="CQ56" i="46"/>
  <c r="CP56" i="46"/>
  <c r="AA56" i="46" s="1"/>
  <c r="CO56" i="46"/>
  <c r="Z56" i="46" s="1"/>
  <c r="CN56" i="46"/>
  <c r="Y56" i="46" s="1"/>
  <c r="CM56" i="46"/>
  <c r="X56" i="46" s="1"/>
  <c r="CL56" i="46"/>
  <c r="W56" i="46" s="1"/>
  <c r="CK56" i="46"/>
  <c r="V56" i="46" s="1"/>
  <c r="CJ56" i="46"/>
  <c r="U56" i="46" s="1"/>
  <c r="CI56" i="46"/>
  <c r="CH56" i="46"/>
  <c r="S56" i="46" s="1"/>
  <c r="CG56" i="46"/>
  <c r="CF56" i="46"/>
  <c r="CE56" i="46"/>
  <c r="P56" i="46" s="1"/>
  <c r="CD56" i="46"/>
  <c r="CC56" i="46"/>
  <c r="N56" i="46" s="1"/>
  <c r="CB56" i="46"/>
  <c r="M56" i="46" s="1"/>
  <c r="CA56" i="46"/>
  <c r="BZ56" i="46"/>
  <c r="K56" i="46" s="1"/>
  <c r="BY56" i="46"/>
  <c r="J56" i="46" s="1"/>
  <c r="BX56" i="46"/>
  <c r="BW56" i="46"/>
  <c r="H56" i="46" s="1"/>
  <c r="BV56" i="46"/>
  <c r="G56" i="46" s="1"/>
  <c r="BU56" i="46"/>
  <c r="F56" i="46" s="1"/>
  <c r="BT56" i="46"/>
  <c r="E56" i="46" s="1"/>
  <c r="BS56" i="46"/>
  <c r="D56" i="46" s="1"/>
  <c r="B56" i="46"/>
  <c r="B56" i="44" s="1"/>
  <c r="A56" i="46"/>
  <c r="A54" i="27" s="1"/>
  <c r="EF55" i="46"/>
  <c r="EE55" i="46"/>
  <c r="BP55" i="46" s="1"/>
  <c r="ED55" i="46"/>
  <c r="BO55" i="46" s="1"/>
  <c r="EC55" i="46"/>
  <c r="BN55" i="46" s="1"/>
  <c r="EB55" i="46"/>
  <c r="EA55" i="46"/>
  <c r="DZ55" i="46"/>
  <c r="BK55" i="46" s="1"/>
  <c r="DY55" i="46"/>
  <c r="BJ55" i="46" s="1"/>
  <c r="DX55" i="46"/>
  <c r="DW55" i="46"/>
  <c r="BH55" i="46" s="1"/>
  <c r="DV55" i="46"/>
  <c r="BG55" i="46" s="1"/>
  <c r="DU55" i="46"/>
  <c r="BF55" i="46" s="1"/>
  <c r="DT55" i="46"/>
  <c r="BE55" i="46" s="1"/>
  <c r="DS55" i="46"/>
  <c r="BD55" i="46" s="1"/>
  <c r="DR55" i="46"/>
  <c r="BC55" i="46" s="1"/>
  <c r="DQ55" i="46"/>
  <c r="DP55" i="46"/>
  <c r="BA55" i="46" s="1"/>
  <c r="DO55" i="46"/>
  <c r="AZ55" i="46" s="1"/>
  <c r="DN55" i="46"/>
  <c r="AY55" i="46" s="1"/>
  <c r="DM55" i="46"/>
  <c r="AX55" i="46" s="1"/>
  <c r="DL55" i="46"/>
  <c r="AW55" i="46" s="1"/>
  <c r="DK55" i="46"/>
  <c r="AV55" i="46" s="1"/>
  <c r="DJ55" i="46"/>
  <c r="AU55" i="46" s="1"/>
  <c r="DI55" i="46"/>
  <c r="DH55" i="46"/>
  <c r="DG55" i="46"/>
  <c r="AR55" i="46" s="1"/>
  <c r="DF55" i="46"/>
  <c r="AQ55" i="46" s="1"/>
  <c r="DE55" i="46"/>
  <c r="AP55" i="46" s="1"/>
  <c r="DD55" i="46"/>
  <c r="AO55" i="46" s="1"/>
  <c r="DC55" i="46"/>
  <c r="DB55" i="46"/>
  <c r="AM55" i="46" s="1"/>
  <c r="DA55" i="46"/>
  <c r="CZ55" i="46"/>
  <c r="AK55" i="46" s="1"/>
  <c r="CY55" i="46"/>
  <c r="CX55" i="46"/>
  <c r="CW55" i="46"/>
  <c r="AH55" i="46" s="1"/>
  <c r="CV55" i="46"/>
  <c r="AG55" i="46" s="1"/>
  <c r="CU55" i="46"/>
  <c r="CT55" i="46"/>
  <c r="AE55" i="46" s="1"/>
  <c r="CS55" i="46"/>
  <c r="CR55" i="46"/>
  <c r="AC55" i="46" s="1"/>
  <c r="CQ55" i="46"/>
  <c r="AB55" i="46" s="1"/>
  <c r="CP55" i="46"/>
  <c r="AA55" i="46" s="1"/>
  <c r="CO55" i="46"/>
  <c r="Z55" i="46" s="1"/>
  <c r="CN55" i="46"/>
  <c r="CM55" i="46"/>
  <c r="X55" i="46" s="1"/>
  <c r="CL55" i="46"/>
  <c r="W55" i="46" s="1"/>
  <c r="CK55" i="46"/>
  <c r="V55" i="46" s="1"/>
  <c r="CJ55" i="46"/>
  <c r="CI55" i="46"/>
  <c r="T55" i="46" s="1"/>
  <c r="CH55" i="46"/>
  <c r="CG55" i="46"/>
  <c r="R55" i="46" s="1"/>
  <c r="CF55" i="46"/>
  <c r="CE55" i="46"/>
  <c r="CD55" i="46"/>
  <c r="O55" i="46" s="1"/>
  <c r="CC55" i="46"/>
  <c r="N55" i="46" s="1"/>
  <c r="CB55" i="46"/>
  <c r="M55" i="46" s="1"/>
  <c r="CA55" i="46"/>
  <c r="L55" i="46" s="1"/>
  <c r="BZ55" i="46"/>
  <c r="K55" i="46" s="1"/>
  <c r="BY55" i="46"/>
  <c r="J55" i="46" s="1"/>
  <c r="BX55" i="46"/>
  <c r="BW55" i="46"/>
  <c r="BV55" i="46"/>
  <c r="G55" i="46" s="1"/>
  <c r="BU55" i="46"/>
  <c r="F55" i="46" s="1"/>
  <c r="BT55" i="46"/>
  <c r="BS55" i="46"/>
  <c r="D55" i="46" s="1"/>
  <c r="B55" i="46"/>
  <c r="B55" i="44" s="1"/>
  <c r="A55" i="46"/>
  <c r="A53" i="27" s="1"/>
  <c r="EF54" i="46"/>
  <c r="EE54" i="46"/>
  <c r="ED54" i="46"/>
  <c r="BO54" i="46" s="1"/>
  <c r="EC54" i="46"/>
  <c r="BN54" i="46" s="1"/>
  <c r="EB54" i="46"/>
  <c r="BM54" i="46" s="1"/>
  <c r="EA54" i="46"/>
  <c r="BL54" i="46" s="1"/>
  <c r="DZ54" i="46"/>
  <c r="BK54" i="46" s="1"/>
  <c r="DY54" i="46"/>
  <c r="BJ54" i="46" s="1"/>
  <c r="DX54" i="46"/>
  <c r="DW54" i="46"/>
  <c r="DV54" i="46"/>
  <c r="BG54" i="44" s="1"/>
  <c r="DU54" i="46"/>
  <c r="BF54" i="46" s="1"/>
  <c r="DT54" i="46"/>
  <c r="BE54" i="46" s="1"/>
  <c r="DS54" i="46"/>
  <c r="BD54" i="46" s="1"/>
  <c r="DR54" i="46"/>
  <c r="DQ54" i="46"/>
  <c r="BB54" i="46" s="1"/>
  <c r="DP54" i="46"/>
  <c r="DO54" i="46"/>
  <c r="DN54" i="46"/>
  <c r="AY54" i="46" s="1"/>
  <c r="DM54" i="46"/>
  <c r="AX54" i="46" s="1"/>
  <c r="DL54" i="46"/>
  <c r="AW54" i="46" s="1"/>
  <c r="DK54" i="46"/>
  <c r="AV54" i="46" s="1"/>
  <c r="DJ54" i="46"/>
  <c r="AU54" i="46" s="1"/>
  <c r="DI54" i="46"/>
  <c r="AT54" i="46" s="1"/>
  <c r="DH54" i="46"/>
  <c r="DG54" i="46"/>
  <c r="DF54" i="46"/>
  <c r="AQ54" i="46" s="1"/>
  <c r="DE54" i="46"/>
  <c r="AP54" i="46" s="1"/>
  <c r="DD54" i="46"/>
  <c r="AO54" i="46" s="1"/>
  <c r="DC54" i="46"/>
  <c r="AN54" i="46" s="1"/>
  <c r="DB54" i="46"/>
  <c r="AM54" i="46" s="1"/>
  <c r="DA54" i="46"/>
  <c r="AL54" i="46" s="1"/>
  <c r="CZ54" i="46"/>
  <c r="CY54" i="46"/>
  <c r="CX54" i="46"/>
  <c r="AI54" i="46" s="1"/>
  <c r="CW54" i="46"/>
  <c r="CV54" i="46"/>
  <c r="AG54" i="46" s="1"/>
  <c r="CU54" i="46"/>
  <c r="AF54" i="46" s="1"/>
  <c r="CT54" i="46"/>
  <c r="AE54" i="46" s="1"/>
  <c r="CS54" i="46"/>
  <c r="AD54" i="46" s="1"/>
  <c r="CR54" i="46"/>
  <c r="AC54" i="46" s="1"/>
  <c r="CQ54" i="46"/>
  <c r="CP54" i="46"/>
  <c r="CO54" i="46"/>
  <c r="Z54" i="46" s="1"/>
  <c r="CN54" i="46"/>
  <c r="Y54" i="46" s="1"/>
  <c r="CM54" i="46"/>
  <c r="X54" i="46" s="1"/>
  <c r="CL54" i="46"/>
  <c r="W54" i="46" s="1"/>
  <c r="CK54" i="46"/>
  <c r="V54" i="46" s="1"/>
  <c r="CJ54" i="46"/>
  <c r="U54" i="46" s="1"/>
  <c r="CI54" i="46"/>
  <c r="CH54" i="46"/>
  <c r="S54" i="46" s="1"/>
  <c r="CG54" i="46"/>
  <c r="R54" i="46" s="1"/>
  <c r="CF54" i="46"/>
  <c r="Q54" i="46" s="1"/>
  <c r="CE54" i="46"/>
  <c r="P54" i="46" s="1"/>
  <c r="CD54" i="46"/>
  <c r="O54" i="46" s="1"/>
  <c r="CC54" i="46"/>
  <c r="N54" i="46" s="1"/>
  <c r="CB54" i="46"/>
  <c r="CA54" i="46"/>
  <c r="BZ54" i="46"/>
  <c r="BY54" i="46"/>
  <c r="BX54" i="46"/>
  <c r="I54" i="46" s="1"/>
  <c r="BW54" i="46"/>
  <c r="H54" i="46" s="1"/>
  <c r="BV54" i="46"/>
  <c r="G54" i="46" s="1"/>
  <c r="BU54" i="46"/>
  <c r="F54" i="46" s="1"/>
  <c r="BT54" i="46"/>
  <c r="BS54" i="46"/>
  <c r="BG54" i="46"/>
  <c r="B54" i="46"/>
  <c r="B54" i="44" s="1"/>
  <c r="A54" i="46"/>
  <c r="C54" i="46" s="1"/>
  <c r="C54" i="44" s="1"/>
  <c r="EF53" i="46"/>
  <c r="BQ53" i="46" s="1"/>
  <c r="EE53" i="46"/>
  <c r="ED53" i="46"/>
  <c r="BO53" i="44" s="1"/>
  <c r="EC53" i="46"/>
  <c r="BN53" i="44" s="1"/>
  <c r="EB53" i="46"/>
  <c r="EA53" i="46"/>
  <c r="BL53" i="46" s="1"/>
  <c r="DZ53" i="46"/>
  <c r="BK53" i="46" s="1"/>
  <c r="DY53" i="46"/>
  <c r="BJ53" i="46" s="1"/>
  <c r="DX53" i="46"/>
  <c r="BI53" i="46" s="1"/>
  <c r="DW53" i="46"/>
  <c r="BH53" i="46" s="1"/>
  <c r="DV53" i="46"/>
  <c r="DU53" i="46"/>
  <c r="DT53" i="46"/>
  <c r="DS53" i="46"/>
  <c r="BD53" i="46" s="1"/>
  <c r="DR53" i="46"/>
  <c r="BC53" i="46" s="1"/>
  <c r="DQ53" i="46"/>
  <c r="DP53" i="46"/>
  <c r="BA53" i="46" s="1"/>
  <c r="DO53" i="46"/>
  <c r="AZ53" i="46" s="1"/>
  <c r="DN53" i="46"/>
  <c r="DM53" i="46"/>
  <c r="AX53" i="46" s="1"/>
  <c r="DL53" i="46"/>
  <c r="DK53" i="46"/>
  <c r="AV53" i="46" s="1"/>
  <c r="DJ53" i="46"/>
  <c r="DI53" i="46"/>
  <c r="AT53" i="46" s="1"/>
  <c r="DH53" i="46"/>
  <c r="AS53" i="46" s="1"/>
  <c r="DG53" i="46"/>
  <c r="DF53" i="46"/>
  <c r="DE53" i="46"/>
  <c r="DD53" i="46"/>
  <c r="AO53" i="46" s="1"/>
  <c r="DC53" i="46"/>
  <c r="AN53" i="46" s="1"/>
  <c r="DB53" i="46"/>
  <c r="DA53" i="46"/>
  <c r="AL53" i="46" s="1"/>
  <c r="CZ53" i="46"/>
  <c r="CY53" i="46"/>
  <c r="AJ53" i="46" s="1"/>
  <c r="CX53" i="46"/>
  <c r="CW53" i="46"/>
  <c r="AH53" i="46" s="1"/>
  <c r="CV53" i="46"/>
  <c r="CU53" i="46"/>
  <c r="AF53" i="46" s="1"/>
  <c r="CT53" i="46"/>
  <c r="AE53" i="46" s="1"/>
  <c r="CS53" i="46"/>
  <c r="CR53" i="46"/>
  <c r="AC53" i="46" s="1"/>
  <c r="CQ53" i="46"/>
  <c r="CP53" i="46"/>
  <c r="CO53" i="46"/>
  <c r="CN53" i="46"/>
  <c r="CM53" i="46"/>
  <c r="X53" i="46" s="1"/>
  <c r="CL53" i="46"/>
  <c r="W53" i="46" s="1"/>
  <c r="CK53" i="46"/>
  <c r="V53" i="46" s="1"/>
  <c r="CJ53" i="46"/>
  <c r="U53" i="46" s="1"/>
  <c r="CI53" i="46"/>
  <c r="T53" i="46" s="1"/>
  <c r="CH53" i="46"/>
  <c r="CG53" i="46"/>
  <c r="R53" i="46" s="1"/>
  <c r="CF53" i="46"/>
  <c r="Q53" i="46" s="1"/>
  <c r="CE53" i="46"/>
  <c r="P53" i="46" s="1"/>
  <c r="CD53" i="46"/>
  <c r="CC53" i="46"/>
  <c r="CB53" i="46"/>
  <c r="M53" i="46" s="1"/>
  <c r="CA53" i="46"/>
  <c r="L53" i="46" s="1"/>
  <c r="BZ53" i="46"/>
  <c r="BY53" i="46"/>
  <c r="BX53" i="46"/>
  <c r="I53" i="46" s="1"/>
  <c r="BW53" i="46"/>
  <c r="BV53" i="46"/>
  <c r="G53" i="46" s="1"/>
  <c r="BU53" i="46"/>
  <c r="F53" i="46" s="1"/>
  <c r="BT53" i="46"/>
  <c r="BS53" i="46"/>
  <c r="BO53" i="46"/>
  <c r="BN53" i="46"/>
  <c r="B53" i="46"/>
  <c r="B53" i="44" s="1"/>
  <c r="A53" i="46"/>
  <c r="A51" i="27" s="1"/>
  <c r="EF52" i="46"/>
  <c r="BQ52" i="46" s="1"/>
  <c r="EE52" i="46"/>
  <c r="ED52" i="46"/>
  <c r="BO52" i="46" s="1"/>
  <c r="EC52" i="46"/>
  <c r="BN52" i="46" s="1"/>
  <c r="EB52" i="46"/>
  <c r="BM52" i="46" s="1"/>
  <c r="EA52" i="46"/>
  <c r="DZ52" i="46"/>
  <c r="BK52" i="46" s="1"/>
  <c r="DY52" i="46"/>
  <c r="DX52" i="46"/>
  <c r="BI52" i="46" s="1"/>
  <c r="DW52" i="46"/>
  <c r="BH52" i="46" s="1"/>
  <c r="DV52" i="46"/>
  <c r="BG52" i="46" s="1"/>
  <c r="DU52" i="46"/>
  <c r="BF52" i="46" s="1"/>
  <c r="DT52" i="46"/>
  <c r="BE52" i="46" s="1"/>
  <c r="DS52" i="46"/>
  <c r="DR52" i="46"/>
  <c r="BC52" i="46" s="1"/>
  <c r="DQ52" i="46"/>
  <c r="BB52" i="46" s="1"/>
  <c r="DP52" i="46"/>
  <c r="BA52" i="46" s="1"/>
  <c r="DO52" i="46"/>
  <c r="AZ52" i="46" s="1"/>
  <c r="DN52" i="46"/>
  <c r="AY52" i="46" s="1"/>
  <c r="DM52" i="46"/>
  <c r="DL52" i="46"/>
  <c r="AW52" i="46" s="1"/>
  <c r="DK52" i="46"/>
  <c r="AV52" i="46" s="1"/>
  <c r="DJ52" i="46"/>
  <c r="AU52" i="46" s="1"/>
  <c r="DI52" i="46"/>
  <c r="AT52" i="46" s="1"/>
  <c r="DH52" i="46"/>
  <c r="DG52" i="46"/>
  <c r="DF52" i="46"/>
  <c r="AQ52" i="46" s="1"/>
  <c r="DE52" i="46"/>
  <c r="AP52" i="46" s="1"/>
  <c r="DD52" i="46"/>
  <c r="AO52" i="46" s="1"/>
  <c r="DC52" i="46"/>
  <c r="AN52" i="46" s="1"/>
  <c r="DB52" i="46"/>
  <c r="AM52" i="46" s="1"/>
  <c r="DA52" i="46"/>
  <c r="AL52" i="46" s="1"/>
  <c r="CZ52" i="46"/>
  <c r="CY52" i="46"/>
  <c r="AJ52" i="46" s="1"/>
  <c r="CX52" i="46"/>
  <c r="AI52" i="46" s="1"/>
  <c r="CW52" i="46"/>
  <c r="AH52" i="46" s="1"/>
  <c r="CV52" i="46"/>
  <c r="CU52" i="46"/>
  <c r="CT52" i="46"/>
  <c r="AE52" i="46" s="1"/>
  <c r="CS52" i="46"/>
  <c r="AD52" i="46" s="1"/>
  <c r="CR52" i="46"/>
  <c r="AC52" i="46" s="1"/>
  <c r="CQ52" i="46"/>
  <c r="AB52" i="46" s="1"/>
  <c r="CP52" i="46"/>
  <c r="AA52" i="46" s="1"/>
  <c r="CO52" i="46"/>
  <c r="Z52" i="46" s="1"/>
  <c r="CN52" i="46"/>
  <c r="CM52" i="46"/>
  <c r="CL52" i="46"/>
  <c r="W52" i="46" s="1"/>
  <c r="CK52" i="46"/>
  <c r="V52" i="46" s="1"/>
  <c r="CJ52" i="46"/>
  <c r="CI52" i="46"/>
  <c r="T52" i="46" s="1"/>
  <c r="CH52" i="46"/>
  <c r="S52" i="46" s="1"/>
  <c r="CG52" i="46"/>
  <c r="CF52" i="46"/>
  <c r="Q52" i="46" s="1"/>
  <c r="CE52" i="46"/>
  <c r="CD52" i="46"/>
  <c r="O52" i="46" s="1"/>
  <c r="CC52" i="46"/>
  <c r="N52" i="46" s="1"/>
  <c r="CB52" i="46"/>
  <c r="CA52" i="46"/>
  <c r="L52" i="46" s="1"/>
  <c r="BZ52" i="46"/>
  <c r="K52" i="46" s="1"/>
  <c r="BY52" i="46"/>
  <c r="BX52" i="46"/>
  <c r="I52" i="46" s="1"/>
  <c r="BW52" i="46"/>
  <c r="BV52" i="46"/>
  <c r="G52" i="46" s="1"/>
  <c r="BU52" i="46"/>
  <c r="F52" i="46" s="1"/>
  <c r="BT52" i="46"/>
  <c r="E52" i="46" s="1"/>
  <c r="BS52" i="46"/>
  <c r="D52" i="46" s="1"/>
  <c r="B52" i="46"/>
  <c r="B52" i="44" s="1"/>
  <c r="A52" i="46"/>
  <c r="A50" i="27" s="1"/>
  <c r="EF51" i="46"/>
  <c r="EE51" i="46"/>
  <c r="ED51" i="46"/>
  <c r="BO51" i="44" s="1"/>
  <c r="EC51" i="46"/>
  <c r="BN51" i="44" s="1"/>
  <c r="EB51" i="46"/>
  <c r="BM51" i="46" s="1"/>
  <c r="EA51" i="46"/>
  <c r="BL51" i="46" s="1"/>
  <c r="DZ51" i="46"/>
  <c r="BK51" i="46" s="1"/>
  <c r="DY51" i="46"/>
  <c r="BJ51" i="46" s="1"/>
  <c r="DX51" i="46"/>
  <c r="BI51" i="46" s="1"/>
  <c r="DW51" i="46"/>
  <c r="BH51" i="46" s="1"/>
  <c r="DV51" i="46"/>
  <c r="DU51" i="46"/>
  <c r="BF51" i="46" s="1"/>
  <c r="DT51" i="46"/>
  <c r="BE51" i="46" s="1"/>
  <c r="DS51" i="46"/>
  <c r="DR51" i="46"/>
  <c r="BC51" i="46" s="1"/>
  <c r="DQ51" i="46"/>
  <c r="DP51" i="46"/>
  <c r="BA51" i="46" s="1"/>
  <c r="DO51" i="46"/>
  <c r="AZ51" i="46" s="1"/>
  <c r="DN51" i="46"/>
  <c r="AY51" i="46" s="1"/>
  <c r="DM51" i="46"/>
  <c r="AX51" i="46" s="1"/>
  <c r="DL51" i="46"/>
  <c r="DK51" i="46"/>
  <c r="AV51" i="46" s="1"/>
  <c r="DJ51" i="46"/>
  <c r="AU51" i="46" s="1"/>
  <c r="DI51" i="46"/>
  <c r="AT51" i="46" s="1"/>
  <c r="DH51" i="46"/>
  <c r="AS51" i="46" s="1"/>
  <c r="DG51" i="46"/>
  <c r="AR51" i="46" s="1"/>
  <c r="DF51" i="46"/>
  <c r="DE51" i="46"/>
  <c r="AP51" i="46" s="1"/>
  <c r="DD51" i="46"/>
  <c r="DC51" i="46"/>
  <c r="AN51" i="46" s="1"/>
  <c r="DB51" i="46"/>
  <c r="AM51" i="46" s="1"/>
  <c r="DA51" i="46"/>
  <c r="AL51" i="46" s="1"/>
  <c r="CZ51" i="46"/>
  <c r="AK51" i="46" s="1"/>
  <c r="CY51" i="46"/>
  <c r="CX51" i="46"/>
  <c r="CW51" i="46"/>
  <c r="AH51" i="46" s="1"/>
  <c r="CV51" i="46"/>
  <c r="AG51" i="46" s="1"/>
  <c r="CU51" i="46"/>
  <c r="AF51" i="46" s="1"/>
  <c r="CT51" i="46"/>
  <c r="AE51" i="46" s="1"/>
  <c r="CS51" i="46"/>
  <c r="CR51" i="46"/>
  <c r="AC51" i="46" s="1"/>
  <c r="CQ51" i="46"/>
  <c r="AB51" i="46" s="1"/>
  <c r="CP51" i="46"/>
  <c r="CO51" i="46"/>
  <c r="Z51" i="46" s="1"/>
  <c r="CN51" i="46"/>
  <c r="Y51" i="46" s="1"/>
  <c r="CM51" i="46"/>
  <c r="CL51" i="46"/>
  <c r="W51" i="46" s="1"/>
  <c r="CK51" i="46"/>
  <c r="V51" i="46" s="1"/>
  <c r="CJ51" i="46"/>
  <c r="U51" i="46" s="1"/>
  <c r="CI51" i="46"/>
  <c r="T51" i="46" s="1"/>
  <c r="CH51" i="46"/>
  <c r="CG51" i="46"/>
  <c r="R51" i="46" s="1"/>
  <c r="CF51" i="46"/>
  <c r="CE51" i="46"/>
  <c r="P51" i="46" s="1"/>
  <c r="CD51" i="46"/>
  <c r="O51" i="46" s="1"/>
  <c r="CC51" i="46"/>
  <c r="N51" i="46" s="1"/>
  <c r="CB51" i="46"/>
  <c r="M51" i="46" s="1"/>
  <c r="CA51" i="46"/>
  <c r="BZ51" i="46"/>
  <c r="K51" i="46" s="1"/>
  <c r="BY51" i="46"/>
  <c r="J51" i="46" s="1"/>
  <c r="BX51" i="46"/>
  <c r="I51" i="46" s="1"/>
  <c r="BW51" i="46"/>
  <c r="H51" i="46" s="1"/>
  <c r="BV51" i="46"/>
  <c r="G51" i="46" s="1"/>
  <c r="BU51" i="46"/>
  <c r="BT51" i="46"/>
  <c r="BS51" i="46"/>
  <c r="BO51" i="46"/>
  <c r="BN51" i="46"/>
  <c r="B51" i="46"/>
  <c r="B51" i="44" s="1"/>
  <c r="A51" i="46"/>
  <c r="A49" i="27" s="1"/>
  <c r="EF50" i="46"/>
  <c r="BQ50" i="46" s="1"/>
  <c r="EE50" i="46"/>
  <c r="BP50" i="46" s="1"/>
  <c r="ED50" i="46"/>
  <c r="BO50" i="44" s="1"/>
  <c r="EC50" i="46"/>
  <c r="EB50" i="46"/>
  <c r="EA50" i="46"/>
  <c r="BL50" i="46" s="1"/>
  <c r="DZ50" i="46"/>
  <c r="BK50" i="46" s="1"/>
  <c r="DY50" i="46"/>
  <c r="BJ50" i="46" s="1"/>
  <c r="DX50" i="46"/>
  <c r="BI50" i="46" s="1"/>
  <c r="DW50" i="46"/>
  <c r="BH50" i="46" s="1"/>
  <c r="DV50" i="46"/>
  <c r="BG50" i="46" s="1"/>
  <c r="DU50" i="46"/>
  <c r="DT50" i="46"/>
  <c r="DS50" i="46"/>
  <c r="BD50" i="46" s="1"/>
  <c r="DR50" i="46"/>
  <c r="DQ50" i="46"/>
  <c r="DP50" i="46"/>
  <c r="BA50" i="46" s="1"/>
  <c r="DO50" i="46"/>
  <c r="AZ50" i="46" s="1"/>
  <c r="DN50" i="46"/>
  <c r="AY50" i="46" s="1"/>
  <c r="DM50" i="46"/>
  <c r="DL50" i="46"/>
  <c r="DK50" i="46"/>
  <c r="AV50" i="46" s="1"/>
  <c r="DJ50" i="46"/>
  <c r="AU50" i="46" s="1"/>
  <c r="DI50" i="46"/>
  <c r="DH50" i="46"/>
  <c r="AS50" i="46" s="1"/>
  <c r="DG50" i="46"/>
  <c r="AR50" i="46" s="1"/>
  <c r="DF50" i="46"/>
  <c r="AQ50" i="46" s="1"/>
  <c r="DE50" i="46"/>
  <c r="DD50" i="46"/>
  <c r="DC50" i="46"/>
  <c r="DB50" i="46"/>
  <c r="AM50" i="46" s="1"/>
  <c r="DA50" i="46"/>
  <c r="AL50" i="46" s="1"/>
  <c r="CZ50" i="46"/>
  <c r="AK50" i="46" s="1"/>
  <c r="CY50" i="46"/>
  <c r="AJ50" i="46" s="1"/>
  <c r="CX50" i="46"/>
  <c r="AI50" i="46" s="1"/>
  <c r="CW50" i="46"/>
  <c r="CV50" i="46"/>
  <c r="CU50" i="46"/>
  <c r="AF50" i="46" s="1"/>
  <c r="CT50" i="46"/>
  <c r="AE50" i="46" s="1"/>
  <c r="CS50" i="46"/>
  <c r="AD50" i="46" s="1"/>
  <c r="CR50" i="46"/>
  <c r="AC50" i="46" s="1"/>
  <c r="CQ50" i="46"/>
  <c r="AB50" i="46" s="1"/>
  <c r="CP50" i="46"/>
  <c r="CO50" i="46"/>
  <c r="Z50" i="46" s="1"/>
  <c r="CN50" i="46"/>
  <c r="CM50" i="46"/>
  <c r="X50" i="46" s="1"/>
  <c r="CL50" i="46"/>
  <c r="CK50" i="46"/>
  <c r="V50" i="46" s="1"/>
  <c r="CJ50" i="46"/>
  <c r="CI50" i="46"/>
  <c r="CH50" i="46"/>
  <c r="S50" i="46" s="1"/>
  <c r="CG50" i="46"/>
  <c r="CF50" i="46"/>
  <c r="CE50" i="46"/>
  <c r="P50" i="46" s="1"/>
  <c r="CD50" i="46"/>
  <c r="CC50" i="46"/>
  <c r="CB50" i="46"/>
  <c r="M50" i="46" s="1"/>
  <c r="CA50" i="46"/>
  <c r="L50" i="46" s="1"/>
  <c r="BZ50" i="46"/>
  <c r="K50" i="46" s="1"/>
  <c r="BY50" i="46"/>
  <c r="J50" i="46" s="1"/>
  <c r="BX50" i="46"/>
  <c r="BW50" i="46"/>
  <c r="H50" i="46" s="1"/>
  <c r="BV50" i="46"/>
  <c r="BU50" i="46"/>
  <c r="F50" i="46" s="1"/>
  <c r="BT50" i="46"/>
  <c r="E50" i="46" s="1"/>
  <c r="BS50" i="46"/>
  <c r="D50" i="46" s="1"/>
  <c r="BO50" i="46"/>
  <c r="B50" i="46"/>
  <c r="B50" i="44" s="1"/>
  <c r="A50" i="46"/>
  <c r="EF49" i="46"/>
  <c r="BQ49" i="46" s="1"/>
  <c r="EE49" i="46"/>
  <c r="BP49" i="46" s="1"/>
  <c r="ED49" i="46"/>
  <c r="BO49" i="44" s="1"/>
  <c r="EC49" i="46"/>
  <c r="BN49" i="46" s="1"/>
  <c r="EB49" i="46"/>
  <c r="EA49" i="46"/>
  <c r="BL49" i="46" s="1"/>
  <c r="DZ49" i="46"/>
  <c r="DY49" i="46"/>
  <c r="DX49" i="46"/>
  <c r="BI49" i="46" s="1"/>
  <c r="DW49" i="46"/>
  <c r="BH49" i="46" s="1"/>
  <c r="DV49" i="46"/>
  <c r="BG49" i="46" s="1"/>
  <c r="DU49" i="46"/>
  <c r="BF49" i="46" s="1"/>
  <c r="DT49" i="46"/>
  <c r="BE49" i="46" s="1"/>
  <c r="DS49" i="46"/>
  <c r="BD49" i="46" s="1"/>
  <c r="DR49" i="46"/>
  <c r="DQ49" i="46"/>
  <c r="DP49" i="46"/>
  <c r="BA49" i="46" s="1"/>
  <c r="DO49" i="46"/>
  <c r="DN49" i="46"/>
  <c r="DM49" i="46"/>
  <c r="AX49" i="46" s="1"/>
  <c r="DL49" i="46"/>
  <c r="AW49" i="46" s="1"/>
  <c r="DK49" i="46"/>
  <c r="AV49" i="46" s="1"/>
  <c r="DJ49" i="46"/>
  <c r="AU49" i="46" s="1"/>
  <c r="DI49" i="46"/>
  <c r="DH49" i="46"/>
  <c r="AS49" i="46" s="1"/>
  <c r="DG49" i="46"/>
  <c r="DF49" i="46"/>
  <c r="AQ49" i="46" s="1"/>
  <c r="DE49" i="46"/>
  <c r="AP49" i="46" s="1"/>
  <c r="DD49" i="46"/>
  <c r="AO49" i="46" s="1"/>
  <c r="DC49" i="46"/>
  <c r="AN49" i="46" s="1"/>
  <c r="DB49" i="46"/>
  <c r="DA49" i="46"/>
  <c r="CZ49" i="46"/>
  <c r="AK49" i="46" s="1"/>
  <c r="CY49" i="46"/>
  <c r="CX49" i="46"/>
  <c r="AI49" i="46" s="1"/>
  <c r="CW49" i="46"/>
  <c r="AH49" i="46" s="1"/>
  <c r="CV49" i="46"/>
  <c r="AG49" i="46" s="1"/>
  <c r="CU49" i="46"/>
  <c r="AF49" i="46" s="1"/>
  <c r="CT49" i="46"/>
  <c r="CS49" i="46"/>
  <c r="CR49" i="46"/>
  <c r="AC49" i="46" s="1"/>
  <c r="CQ49" i="46"/>
  <c r="AB49" i="46" s="1"/>
  <c r="CP49" i="46"/>
  <c r="AA49" i="46" s="1"/>
  <c r="CO49" i="46"/>
  <c r="Z49" i="46" s="1"/>
  <c r="CN49" i="46"/>
  <c r="Y49" i="46" s="1"/>
  <c r="CM49" i="46"/>
  <c r="CL49" i="46"/>
  <c r="W49" i="46" s="1"/>
  <c r="CK49" i="46"/>
  <c r="CJ49" i="46"/>
  <c r="U49" i="46" s="1"/>
  <c r="CI49" i="46"/>
  <c r="T49" i="46" s="1"/>
  <c r="CH49" i="46"/>
  <c r="CG49" i="46"/>
  <c r="R49" i="46" s="1"/>
  <c r="CF49" i="46"/>
  <c r="Q49" i="46" s="1"/>
  <c r="CE49" i="46"/>
  <c r="P49" i="46" s="1"/>
  <c r="CD49" i="46"/>
  <c r="CC49" i="46"/>
  <c r="CB49" i="46"/>
  <c r="M49" i="46" s="1"/>
  <c r="CA49" i="46"/>
  <c r="L49" i="46" s="1"/>
  <c r="BZ49" i="46"/>
  <c r="BY49" i="46"/>
  <c r="J49" i="46" s="1"/>
  <c r="BX49" i="46"/>
  <c r="I49" i="46" s="1"/>
  <c r="BW49" i="46"/>
  <c r="H49" i="46" s="1"/>
  <c r="BV49" i="46"/>
  <c r="BU49" i="46"/>
  <c r="BT49" i="46"/>
  <c r="E49" i="46" s="1"/>
  <c r="BS49" i="46"/>
  <c r="BO49" i="46"/>
  <c r="B49" i="46"/>
  <c r="B49" i="44" s="1"/>
  <c r="A49" i="46"/>
  <c r="A47" i="27" s="1"/>
  <c r="EF48" i="46"/>
  <c r="EE48" i="46"/>
  <c r="ED48" i="46"/>
  <c r="EC48" i="46"/>
  <c r="BN48" i="46" s="1"/>
  <c r="EB48" i="46"/>
  <c r="BM48" i="46" s="1"/>
  <c r="EA48" i="46"/>
  <c r="BL48" i="46" s="1"/>
  <c r="DZ48" i="46"/>
  <c r="BK48" i="46" s="1"/>
  <c r="DY48" i="46"/>
  <c r="DX48" i="46"/>
  <c r="DW48" i="46"/>
  <c r="DV48" i="46"/>
  <c r="DU48" i="46"/>
  <c r="BF48" i="46" s="1"/>
  <c r="DT48" i="46"/>
  <c r="DS48" i="46"/>
  <c r="BD48" i="46" s="1"/>
  <c r="DR48" i="46"/>
  <c r="BC48" i="46" s="1"/>
  <c r="DQ48" i="46"/>
  <c r="BB48" i="46" s="1"/>
  <c r="DP48" i="46"/>
  <c r="DO48" i="46"/>
  <c r="DN48" i="46"/>
  <c r="DM48" i="46"/>
  <c r="AX48" i="46" s="1"/>
  <c r="DL48" i="46"/>
  <c r="DK48" i="46"/>
  <c r="AV48" i="46" s="1"/>
  <c r="DJ48" i="46"/>
  <c r="AU48" i="46" s="1"/>
  <c r="DI48" i="46"/>
  <c r="AT48" i="46" s="1"/>
  <c r="DH48" i="46"/>
  <c r="DG48" i="46"/>
  <c r="DF48" i="46"/>
  <c r="AQ48" i="46" s="1"/>
  <c r="DE48" i="46"/>
  <c r="AP48" i="46" s="1"/>
  <c r="DD48" i="46"/>
  <c r="AO48" i="46" s="1"/>
  <c r="DC48" i="46"/>
  <c r="AN48" i="46" s="1"/>
  <c r="DB48" i="46"/>
  <c r="AM48" i="46" s="1"/>
  <c r="DA48" i="46"/>
  <c r="CZ48" i="46"/>
  <c r="CY48" i="46"/>
  <c r="CX48" i="46"/>
  <c r="CW48" i="46"/>
  <c r="AH48" i="46" s="1"/>
  <c r="CV48" i="46"/>
  <c r="CU48" i="46"/>
  <c r="AF48" i="46" s="1"/>
  <c r="CT48" i="46"/>
  <c r="AE48" i="46" s="1"/>
  <c r="CS48" i="46"/>
  <c r="AD48" i="46" s="1"/>
  <c r="CR48" i="46"/>
  <c r="CQ48" i="46"/>
  <c r="CP48" i="46"/>
  <c r="CO48" i="46"/>
  <c r="Z48" i="46" s="1"/>
  <c r="CN48" i="46"/>
  <c r="Y48" i="46" s="1"/>
  <c r="CM48" i="46"/>
  <c r="X48" i="46" s="1"/>
  <c r="CL48" i="46"/>
  <c r="W48" i="46" s="1"/>
  <c r="CK48" i="46"/>
  <c r="V48" i="46" s="1"/>
  <c r="CJ48" i="46"/>
  <c r="CI48" i="46"/>
  <c r="T48" i="46" s="1"/>
  <c r="CH48" i="46"/>
  <c r="S48" i="46" s="1"/>
  <c r="CG48" i="46"/>
  <c r="CF48" i="46"/>
  <c r="Q48" i="46" s="1"/>
  <c r="CE48" i="46"/>
  <c r="P48" i="46" s="1"/>
  <c r="CD48" i="46"/>
  <c r="O48" i="46" s="1"/>
  <c r="CC48" i="46"/>
  <c r="N48" i="46" s="1"/>
  <c r="CB48" i="46"/>
  <c r="CA48" i="46"/>
  <c r="BZ48" i="46"/>
  <c r="K48" i="46" s="1"/>
  <c r="BY48" i="46"/>
  <c r="J48" i="46" s="1"/>
  <c r="BX48" i="46"/>
  <c r="BW48" i="46"/>
  <c r="H48" i="46" s="1"/>
  <c r="BV48" i="46"/>
  <c r="G48" i="46" s="1"/>
  <c r="BU48" i="46"/>
  <c r="F48" i="46" s="1"/>
  <c r="BT48" i="46"/>
  <c r="BS48" i="46"/>
  <c r="D48" i="46" s="1"/>
  <c r="B48" i="46"/>
  <c r="B48" i="44" s="1"/>
  <c r="A48" i="46"/>
  <c r="A46" i="27" s="1"/>
  <c r="EF47" i="46"/>
  <c r="EE47" i="46"/>
  <c r="BP47" i="46" s="1"/>
  <c r="ED47" i="46"/>
  <c r="BO47" i="46" s="1"/>
  <c r="EC47" i="46"/>
  <c r="BN47" i="46" s="1"/>
  <c r="EB47" i="46"/>
  <c r="BM47" i="46" s="1"/>
  <c r="EA47" i="46"/>
  <c r="DZ47" i="46"/>
  <c r="DY47" i="46"/>
  <c r="BJ47" i="46" s="1"/>
  <c r="DX47" i="46"/>
  <c r="BI47" i="46" s="1"/>
  <c r="DW47" i="46"/>
  <c r="DV47" i="46"/>
  <c r="BG47" i="46" s="1"/>
  <c r="DU47" i="46"/>
  <c r="BF47" i="46" s="1"/>
  <c r="DT47" i="46"/>
  <c r="DS47" i="46"/>
  <c r="DR47" i="46"/>
  <c r="DQ47" i="46"/>
  <c r="BB47" i="46" s="1"/>
  <c r="DP47" i="46"/>
  <c r="BA47" i="46" s="1"/>
  <c r="DO47" i="46"/>
  <c r="AZ47" i="46" s="1"/>
  <c r="DN47" i="46"/>
  <c r="AY47" i="46" s="1"/>
  <c r="DM47" i="46"/>
  <c r="AX47" i="46" s="1"/>
  <c r="DL47" i="46"/>
  <c r="AW47" i="46" s="1"/>
  <c r="DK47" i="46"/>
  <c r="DJ47" i="46"/>
  <c r="DI47" i="46"/>
  <c r="AT47" i="46" s="1"/>
  <c r="DH47" i="46"/>
  <c r="AS47" i="46" s="1"/>
  <c r="DG47" i="46"/>
  <c r="AR47" i="46" s="1"/>
  <c r="DF47" i="46"/>
  <c r="AQ47" i="46" s="1"/>
  <c r="DE47" i="46"/>
  <c r="AP47" i="46" s="1"/>
  <c r="DD47" i="46"/>
  <c r="DC47" i="46"/>
  <c r="DB47" i="46"/>
  <c r="DA47" i="46"/>
  <c r="AL47" i="46" s="1"/>
  <c r="CZ47" i="46"/>
  <c r="CY47" i="46"/>
  <c r="AJ47" i="46" s="1"/>
  <c r="CX47" i="46"/>
  <c r="AI47" i="46" s="1"/>
  <c r="CW47" i="46"/>
  <c r="AH47" i="46" s="1"/>
  <c r="CV47" i="46"/>
  <c r="AG47" i="46" s="1"/>
  <c r="CU47" i="46"/>
  <c r="AF47" i="46" s="1"/>
  <c r="CT47" i="46"/>
  <c r="CS47" i="46"/>
  <c r="AD47" i="46" s="1"/>
  <c r="CR47" i="46"/>
  <c r="AC47" i="46" s="1"/>
  <c r="CQ47" i="46"/>
  <c r="CP47" i="46"/>
  <c r="AA47" i="46" s="1"/>
  <c r="CO47" i="46"/>
  <c r="Z47" i="46" s="1"/>
  <c r="CN47" i="46"/>
  <c r="Y47" i="46" s="1"/>
  <c r="CM47" i="46"/>
  <c r="CL47" i="46"/>
  <c r="CK47" i="46"/>
  <c r="V47" i="46" s="1"/>
  <c r="CJ47" i="46"/>
  <c r="U47" i="46" s="1"/>
  <c r="CI47" i="46"/>
  <c r="T47" i="46" s="1"/>
  <c r="CH47" i="46"/>
  <c r="S47" i="46" s="1"/>
  <c r="CG47" i="46"/>
  <c r="R47" i="46" s="1"/>
  <c r="CF47" i="46"/>
  <c r="Q47" i="46" s="1"/>
  <c r="CE47" i="46"/>
  <c r="CD47" i="46"/>
  <c r="CC47" i="46"/>
  <c r="N47" i="46" s="1"/>
  <c r="CB47" i="46"/>
  <c r="M47" i="46" s="1"/>
  <c r="CA47" i="46"/>
  <c r="L47" i="46" s="1"/>
  <c r="BZ47" i="46"/>
  <c r="K47" i="46" s="1"/>
  <c r="BY47" i="46"/>
  <c r="J47" i="46" s="1"/>
  <c r="BX47" i="46"/>
  <c r="I47" i="46" s="1"/>
  <c r="BW47" i="46"/>
  <c r="H47" i="46" s="1"/>
  <c r="BV47" i="46"/>
  <c r="BU47" i="46"/>
  <c r="F47" i="46" s="1"/>
  <c r="BT47" i="46"/>
  <c r="BS47" i="46"/>
  <c r="D47" i="46" s="1"/>
  <c r="B47" i="46"/>
  <c r="B47" i="44" s="1"/>
  <c r="A47" i="46"/>
  <c r="A45" i="27" s="1"/>
  <c r="EF46" i="46"/>
  <c r="BQ46" i="46" s="1"/>
  <c r="EE46" i="46"/>
  <c r="ED46" i="46"/>
  <c r="EC46" i="46"/>
  <c r="BN46" i="46" s="1"/>
  <c r="EB46" i="46"/>
  <c r="EA46" i="46"/>
  <c r="BL46" i="46" s="1"/>
  <c r="DZ46" i="46"/>
  <c r="DY46" i="46"/>
  <c r="BJ46" i="46" s="1"/>
  <c r="DX46" i="46"/>
  <c r="BI46" i="46" s="1"/>
  <c r="DW46" i="46"/>
  <c r="DV46" i="46"/>
  <c r="BG46" i="46" s="1"/>
  <c r="DU46" i="46"/>
  <c r="BF46" i="46" s="1"/>
  <c r="DT46" i="46"/>
  <c r="DS46" i="46"/>
  <c r="DR46" i="46"/>
  <c r="DQ46" i="46"/>
  <c r="DP46" i="46"/>
  <c r="DO46" i="46"/>
  <c r="DN46" i="46"/>
  <c r="DM46" i="46"/>
  <c r="AX46" i="46" s="1"/>
  <c r="DL46" i="46"/>
  <c r="AW46" i="46" s="1"/>
  <c r="DK46" i="46"/>
  <c r="AV46" i="46" s="1"/>
  <c r="DJ46" i="46"/>
  <c r="AU46" i="46" s="1"/>
  <c r="DI46" i="46"/>
  <c r="AT46" i="46" s="1"/>
  <c r="DH46" i="46"/>
  <c r="AS46" i="46" s="1"/>
  <c r="DG46" i="46"/>
  <c r="DF46" i="46"/>
  <c r="AQ46" i="46" s="1"/>
  <c r="DE46" i="46"/>
  <c r="AP46" i="46" s="1"/>
  <c r="DD46" i="46"/>
  <c r="AO46" i="46" s="1"/>
  <c r="DC46" i="46"/>
  <c r="AN46" i="46" s="1"/>
  <c r="DB46" i="46"/>
  <c r="AM46" i="46" s="1"/>
  <c r="DA46" i="46"/>
  <c r="AL46" i="46" s="1"/>
  <c r="CZ46" i="46"/>
  <c r="CY46" i="46"/>
  <c r="CX46" i="46"/>
  <c r="CW46" i="46"/>
  <c r="AH46" i="46" s="1"/>
  <c r="CV46" i="46"/>
  <c r="CU46" i="46"/>
  <c r="AF46" i="46" s="1"/>
  <c r="CT46" i="46"/>
  <c r="AE46" i="46" s="1"/>
  <c r="CS46" i="46"/>
  <c r="AD46" i="46" s="1"/>
  <c r="CR46" i="46"/>
  <c r="AC46" i="46" s="1"/>
  <c r="CQ46" i="46"/>
  <c r="CP46" i="46"/>
  <c r="CO46" i="46"/>
  <c r="Z46" i="46" s="1"/>
  <c r="CN46" i="46"/>
  <c r="CM46" i="46"/>
  <c r="CL46" i="46"/>
  <c r="W46" i="46" s="1"/>
  <c r="CK46" i="46"/>
  <c r="V46" i="46" s="1"/>
  <c r="CJ46" i="46"/>
  <c r="U46" i="46" s="1"/>
  <c r="CI46" i="46"/>
  <c r="CH46" i="46"/>
  <c r="CG46" i="46"/>
  <c r="R46" i="46" s="1"/>
  <c r="CF46" i="46"/>
  <c r="Q46" i="46" s="1"/>
  <c r="CE46" i="46"/>
  <c r="P46" i="46" s="1"/>
  <c r="CD46" i="46"/>
  <c r="O46" i="46" s="1"/>
  <c r="CC46" i="46"/>
  <c r="N46" i="46" s="1"/>
  <c r="CB46" i="46"/>
  <c r="M46" i="46" s="1"/>
  <c r="CA46" i="46"/>
  <c r="L46" i="46" s="1"/>
  <c r="BZ46" i="46"/>
  <c r="K46" i="46" s="1"/>
  <c r="BY46" i="46"/>
  <c r="J46" i="46" s="1"/>
  <c r="BX46" i="46"/>
  <c r="I46" i="46" s="1"/>
  <c r="BW46" i="46"/>
  <c r="BV46" i="46"/>
  <c r="G46" i="46" s="1"/>
  <c r="BU46" i="46"/>
  <c r="F46" i="46" s="1"/>
  <c r="BT46" i="46"/>
  <c r="BS46" i="46"/>
  <c r="D46" i="46" s="1"/>
  <c r="B46" i="46"/>
  <c r="B46" i="44" s="1"/>
  <c r="A46" i="46"/>
  <c r="A44" i="27" s="1"/>
  <c r="EF45" i="46"/>
  <c r="BQ45" i="46" s="1"/>
  <c r="EE45" i="46"/>
  <c r="BP45" i="46" s="1"/>
  <c r="ED45" i="46"/>
  <c r="BO45" i="44" s="1"/>
  <c r="EC45" i="46"/>
  <c r="EB45" i="46"/>
  <c r="BM45" i="46" s="1"/>
  <c r="EA45" i="46"/>
  <c r="DZ45" i="46"/>
  <c r="BK45" i="46" s="1"/>
  <c r="DY45" i="46"/>
  <c r="BJ45" i="46" s="1"/>
  <c r="DX45" i="46"/>
  <c r="DW45" i="46"/>
  <c r="DV45" i="46"/>
  <c r="BG45" i="46" s="1"/>
  <c r="DU45" i="46"/>
  <c r="BF45" i="46" s="1"/>
  <c r="DT45" i="46"/>
  <c r="BE45" i="46" s="1"/>
  <c r="DS45" i="46"/>
  <c r="DR45" i="46"/>
  <c r="BC45" i="46" s="1"/>
  <c r="DQ45" i="46"/>
  <c r="BB45" i="46" s="1"/>
  <c r="DP45" i="46"/>
  <c r="DO45" i="46"/>
  <c r="AZ45" i="46" s="1"/>
  <c r="DN45" i="46"/>
  <c r="AY45" i="46" s="1"/>
  <c r="DM45" i="46"/>
  <c r="AX45" i="46" s="1"/>
  <c r="DL45" i="46"/>
  <c r="DK45" i="46"/>
  <c r="DJ45" i="46"/>
  <c r="AU45" i="46" s="1"/>
  <c r="DI45" i="46"/>
  <c r="AT45" i="46" s="1"/>
  <c r="DH45" i="46"/>
  <c r="DG45" i="46"/>
  <c r="DF45" i="46"/>
  <c r="AQ45" i="46" s="1"/>
  <c r="DE45" i="46"/>
  <c r="AP45" i="46" s="1"/>
  <c r="DD45" i="46"/>
  <c r="AO45" i="46" s="1"/>
  <c r="DC45" i="46"/>
  <c r="AN45" i="46" s="1"/>
  <c r="DB45" i="46"/>
  <c r="AM45" i="46" s="1"/>
  <c r="DA45" i="46"/>
  <c r="AL45" i="46" s="1"/>
  <c r="CZ45" i="46"/>
  <c r="AK45" i="46" s="1"/>
  <c r="CY45" i="46"/>
  <c r="CX45" i="46"/>
  <c r="CW45" i="46"/>
  <c r="AH45" i="46" s="1"/>
  <c r="CV45" i="46"/>
  <c r="AG45" i="46" s="1"/>
  <c r="CU45" i="46"/>
  <c r="AF45" i="46" s="1"/>
  <c r="CT45" i="46"/>
  <c r="AE45" i="46" s="1"/>
  <c r="CS45" i="46"/>
  <c r="AD45" i="46" s="1"/>
  <c r="CR45" i="46"/>
  <c r="CQ45" i="46"/>
  <c r="AB45" i="46" s="1"/>
  <c r="CP45" i="46"/>
  <c r="AA45" i="46" s="1"/>
  <c r="CO45" i="46"/>
  <c r="Z45" i="46" s="1"/>
  <c r="CN45" i="46"/>
  <c r="CM45" i="46"/>
  <c r="X45" i="46" s="1"/>
  <c r="CL45" i="46"/>
  <c r="W45" i="46" s="1"/>
  <c r="CK45" i="46"/>
  <c r="V45" i="46" s="1"/>
  <c r="CJ45" i="46"/>
  <c r="U45" i="46" s="1"/>
  <c r="CI45" i="46"/>
  <c r="T45" i="46" s="1"/>
  <c r="CH45" i="46"/>
  <c r="S45" i="46" s="1"/>
  <c r="CG45" i="46"/>
  <c r="CF45" i="46"/>
  <c r="Q45" i="46" s="1"/>
  <c r="CE45" i="46"/>
  <c r="CD45" i="46"/>
  <c r="O45" i="46" s="1"/>
  <c r="CC45" i="46"/>
  <c r="N45" i="46" s="1"/>
  <c r="CB45" i="46"/>
  <c r="CA45" i="46"/>
  <c r="L45" i="46" s="1"/>
  <c r="BZ45" i="46"/>
  <c r="K45" i="46" s="1"/>
  <c r="BY45" i="46"/>
  <c r="J45" i="46" s="1"/>
  <c r="BX45" i="46"/>
  <c r="I45" i="46" s="1"/>
  <c r="BW45" i="46"/>
  <c r="H45" i="46" s="1"/>
  <c r="BV45" i="46"/>
  <c r="G45" i="46" s="1"/>
  <c r="BU45" i="46"/>
  <c r="F45" i="46" s="1"/>
  <c r="BT45" i="46"/>
  <c r="BS45" i="46"/>
  <c r="D45" i="46" s="1"/>
  <c r="B45" i="46"/>
  <c r="B45" i="44" s="1"/>
  <c r="A45" i="46"/>
  <c r="A43" i="27" s="1"/>
  <c r="EF44" i="46"/>
  <c r="EE44" i="46"/>
  <c r="ED44" i="46"/>
  <c r="BO44" i="46" s="1"/>
  <c r="EC44" i="46"/>
  <c r="EB44" i="46"/>
  <c r="EA44" i="46"/>
  <c r="BL44" i="46" s="1"/>
  <c r="DZ44" i="46"/>
  <c r="DY44" i="46"/>
  <c r="BJ44" i="46" s="1"/>
  <c r="DX44" i="46"/>
  <c r="BI44" i="46" s="1"/>
  <c r="DW44" i="46"/>
  <c r="BH44" i="46" s="1"/>
  <c r="DV44" i="46"/>
  <c r="DU44" i="46"/>
  <c r="BF44" i="46" s="1"/>
  <c r="DT44" i="46"/>
  <c r="BE44" i="46" s="1"/>
  <c r="DS44" i="46"/>
  <c r="BD44" i="46" s="1"/>
  <c r="DR44" i="46"/>
  <c r="BC44" i="46" s="1"/>
  <c r="DQ44" i="46"/>
  <c r="BB44" i="46" s="1"/>
  <c r="DP44" i="46"/>
  <c r="DO44" i="46"/>
  <c r="AZ44" i="46" s="1"/>
  <c r="DN44" i="46"/>
  <c r="AY44" i="46" s="1"/>
  <c r="DM44" i="46"/>
  <c r="AX44" i="46" s="1"/>
  <c r="DL44" i="46"/>
  <c r="AW44" i="46" s="1"/>
  <c r="DK44" i="46"/>
  <c r="AV44" i="46" s="1"/>
  <c r="DJ44" i="46"/>
  <c r="DI44" i="46"/>
  <c r="AT44" i="46" s="1"/>
  <c r="DH44" i="46"/>
  <c r="AS44" i="46" s="1"/>
  <c r="DG44" i="46"/>
  <c r="DF44" i="46"/>
  <c r="AQ44" i="46" s="1"/>
  <c r="DE44" i="46"/>
  <c r="AP44" i="46" s="1"/>
  <c r="DD44" i="46"/>
  <c r="AO44" i="46" s="1"/>
  <c r="DC44" i="46"/>
  <c r="AN44" i="46" s="1"/>
  <c r="DB44" i="46"/>
  <c r="DA44" i="46"/>
  <c r="AL44" i="46" s="1"/>
  <c r="CZ44" i="46"/>
  <c r="AK44" i="46" s="1"/>
  <c r="CY44" i="46"/>
  <c r="CX44" i="46"/>
  <c r="AI44" i="46" s="1"/>
  <c r="CW44" i="46"/>
  <c r="AH44" i="46" s="1"/>
  <c r="CV44" i="46"/>
  <c r="CU44" i="46"/>
  <c r="AF44" i="46" s="1"/>
  <c r="CT44" i="46"/>
  <c r="AE44" i="46" s="1"/>
  <c r="CS44" i="46"/>
  <c r="AD44" i="46" s="1"/>
  <c r="CR44" i="46"/>
  <c r="CQ44" i="46"/>
  <c r="AB44" i="46" s="1"/>
  <c r="CP44" i="46"/>
  <c r="AA44" i="46" s="1"/>
  <c r="CO44" i="46"/>
  <c r="Z44" i="46" s="1"/>
  <c r="CN44" i="46"/>
  <c r="CM44" i="46"/>
  <c r="X44" i="46" s="1"/>
  <c r="CL44" i="46"/>
  <c r="W44" i="46" s="1"/>
  <c r="CK44" i="46"/>
  <c r="V44" i="46" s="1"/>
  <c r="CJ44" i="46"/>
  <c r="U44" i="46" s="1"/>
  <c r="CI44" i="46"/>
  <c r="CH44" i="46"/>
  <c r="S44" i="46" s="1"/>
  <c r="CG44" i="46"/>
  <c r="R44" i="46" s="1"/>
  <c r="CF44" i="46"/>
  <c r="Q44" i="46" s="1"/>
  <c r="CE44" i="46"/>
  <c r="P44" i="46" s="1"/>
  <c r="CD44" i="46"/>
  <c r="O44" i="46" s="1"/>
  <c r="CC44" i="46"/>
  <c r="N44" i="46" s="1"/>
  <c r="CB44" i="46"/>
  <c r="M44" i="46" s="1"/>
  <c r="CA44" i="46"/>
  <c r="L44" i="46" s="1"/>
  <c r="BZ44" i="46"/>
  <c r="K44" i="46" s="1"/>
  <c r="BY44" i="46"/>
  <c r="BX44" i="46"/>
  <c r="I44" i="46" s="1"/>
  <c r="BW44" i="46"/>
  <c r="H44" i="46" s="1"/>
  <c r="BV44" i="46"/>
  <c r="G44" i="46" s="1"/>
  <c r="BU44" i="46"/>
  <c r="F44" i="46" s="1"/>
  <c r="BT44" i="46"/>
  <c r="BS44" i="46"/>
  <c r="B44" i="46"/>
  <c r="B44" i="44" s="1"/>
  <c r="A44" i="46"/>
  <c r="A44" i="44" s="1"/>
  <c r="EF43" i="46"/>
  <c r="BQ43" i="46" s="1"/>
  <c r="EE43" i="46"/>
  <c r="BP43" i="46" s="1"/>
  <c r="ED43" i="46"/>
  <c r="BO43" i="46" s="1"/>
  <c r="EC43" i="46"/>
  <c r="EB43" i="46"/>
  <c r="BM43" i="46" s="1"/>
  <c r="EA43" i="46"/>
  <c r="DZ43" i="46"/>
  <c r="BK43" i="46" s="1"/>
  <c r="DY43" i="46"/>
  <c r="BJ43" i="46" s="1"/>
  <c r="DX43" i="46"/>
  <c r="DW43" i="46"/>
  <c r="BH43" i="46" s="1"/>
  <c r="DV43" i="46"/>
  <c r="BG43" i="46" s="1"/>
  <c r="DU43" i="46"/>
  <c r="DT43" i="46"/>
  <c r="DS43" i="46"/>
  <c r="BD43" i="46" s="1"/>
  <c r="DR43" i="46"/>
  <c r="BC43" i="46" s="1"/>
  <c r="DQ43" i="46"/>
  <c r="BB43" i="46" s="1"/>
  <c r="DP43" i="46"/>
  <c r="BA43" i="46" s="1"/>
  <c r="DO43" i="46"/>
  <c r="AZ43" i="46" s="1"/>
  <c r="DN43" i="46"/>
  <c r="AY43" i="46" s="1"/>
  <c r="DM43" i="46"/>
  <c r="DL43" i="46"/>
  <c r="DK43" i="46"/>
  <c r="AV43" i="46" s="1"/>
  <c r="DJ43" i="46"/>
  <c r="AU43" i="46" s="1"/>
  <c r="DI43" i="46"/>
  <c r="DH43" i="46"/>
  <c r="DG43" i="46"/>
  <c r="AR43" i="46" s="1"/>
  <c r="DF43" i="46"/>
  <c r="AQ43" i="44" s="1"/>
  <c r="DE43" i="46"/>
  <c r="DD43" i="46"/>
  <c r="AO43" i="46" s="1"/>
  <c r="DC43" i="46"/>
  <c r="DB43" i="46"/>
  <c r="DA43" i="46"/>
  <c r="CZ43" i="46"/>
  <c r="AK43" i="46" s="1"/>
  <c r="CY43" i="46"/>
  <c r="AJ43" i="46" s="1"/>
  <c r="CX43" i="46"/>
  <c r="AI43" i="46" s="1"/>
  <c r="CW43" i="46"/>
  <c r="CV43" i="46"/>
  <c r="CU43" i="46"/>
  <c r="AF43" i="46" s="1"/>
  <c r="CT43" i="46"/>
  <c r="AE43" i="46" s="1"/>
  <c r="CS43" i="46"/>
  <c r="CR43" i="46"/>
  <c r="AC43" i="46" s="1"/>
  <c r="CQ43" i="46"/>
  <c r="AB43" i="46" s="1"/>
  <c r="CP43" i="46"/>
  <c r="AA43" i="46" s="1"/>
  <c r="CO43" i="46"/>
  <c r="CN43" i="46"/>
  <c r="CM43" i="46"/>
  <c r="CL43" i="46"/>
  <c r="CK43" i="46"/>
  <c r="V43" i="46" s="1"/>
  <c r="CJ43" i="46"/>
  <c r="CI43" i="46"/>
  <c r="T43" i="46" s="1"/>
  <c r="CH43" i="46"/>
  <c r="S43" i="46" s="1"/>
  <c r="CG43" i="46"/>
  <c r="CF43" i="46"/>
  <c r="CE43" i="46"/>
  <c r="P43" i="46" s="1"/>
  <c r="CD43" i="46"/>
  <c r="O43" i="46" s="1"/>
  <c r="CC43" i="46"/>
  <c r="N43" i="46" s="1"/>
  <c r="CB43" i="46"/>
  <c r="M43" i="46" s="1"/>
  <c r="CA43" i="46"/>
  <c r="L43" i="46" s="1"/>
  <c r="BZ43" i="46"/>
  <c r="K43" i="46" s="1"/>
  <c r="BY43" i="46"/>
  <c r="BX43" i="46"/>
  <c r="BW43" i="46"/>
  <c r="H43" i="46" s="1"/>
  <c r="BV43" i="46"/>
  <c r="G43" i="46" s="1"/>
  <c r="BU43" i="46"/>
  <c r="F43" i="46" s="1"/>
  <c r="BT43" i="46"/>
  <c r="E43" i="46" s="1"/>
  <c r="BS43" i="46"/>
  <c r="D43" i="46" s="1"/>
  <c r="AQ43" i="46"/>
  <c r="B43" i="46"/>
  <c r="B43" i="44" s="1"/>
  <c r="A43" i="46"/>
  <c r="A41" i="27" s="1"/>
  <c r="EF42" i="46"/>
  <c r="BQ42" i="46" s="1"/>
  <c r="EE42" i="46"/>
  <c r="BP42" i="46" s="1"/>
  <c r="ED42" i="46"/>
  <c r="EC42" i="46"/>
  <c r="EB42" i="46"/>
  <c r="BM42" i="46" s="1"/>
  <c r="EA42" i="46"/>
  <c r="DZ42" i="46"/>
  <c r="BK42" i="46" s="1"/>
  <c r="DY42" i="46"/>
  <c r="BJ42" i="46" s="1"/>
  <c r="DX42" i="46"/>
  <c r="BI42" i="46" s="1"/>
  <c r="DW42" i="46"/>
  <c r="BH42" i="46" s="1"/>
  <c r="DV42" i="46"/>
  <c r="BG42" i="46" s="1"/>
  <c r="DU42" i="46"/>
  <c r="BF42" i="46" s="1"/>
  <c r="DT42" i="46"/>
  <c r="BE42" i="46" s="1"/>
  <c r="DS42" i="46"/>
  <c r="BD42" i="46" s="1"/>
  <c r="DR42" i="46"/>
  <c r="DQ42" i="46"/>
  <c r="BB42" i="46" s="1"/>
  <c r="DP42" i="46"/>
  <c r="BA42" i="46" s="1"/>
  <c r="DO42" i="46"/>
  <c r="AZ42" i="46" s="1"/>
  <c r="DN42" i="46"/>
  <c r="DM42" i="46"/>
  <c r="DL42" i="46"/>
  <c r="AW42" i="46" s="1"/>
  <c r="DK42" i="46"/>
  <c r="DJ42" i="46"/>
  <c r="AU42" i="46" s="1"/>
  <c r="DI42" i="46"/>
  <c r="AT42" i="46" s="1"/>
  <c r="DH42" i="46"/>
  <c r="AS42" i="46" s="1"/>
  <c r="DG42" i="46"/>
  <c r="DF42" i="46"/>
  <c r="DE42" i="46"/>
  <c r="DD42" i="46"/>
  <c r="AO42" i="46" s="1"/>
  <c r="DC42" i="46"/>
  <c r="AN42" i="46" s="1"/>
  <c r="DB42" i="46"/>
  <c r="AM42" i="46" s="1"/>
  <c r="DA42" i="46"/>
  <c r="CZ42" i="46"/>
  <c r="AK42" i="46" s="1"/>
  <c r="CY42" i="46"/>
  <c r="AJ42" i="46" s="1"/>
  <c r="CX42" i="46"/>
  <c r="AI42" i="46" s="1"/>
  <c r="CW42" i="46"/>
  <c r="CV42" i="46"/>
  <c r="AG42" i="46" s="1"/>
  <c r="CU42" i="46"/>
  <c r="AF42" i="46" s="1"/>
  <c r="CT42" i="46"/>
  <c r="CS42" i="46"/>
  <c r="CR42" i="46"/>
  <c r="AC42" i="46" s="1"/>
  <c r="CQ42" i="46"/>
  <c r="AB42" i="46" s="1"/>
  <c r="CP42" i="46"/>
  <c r="AA42" i="46" s="1"/>
  <c r="CO42" i="46"/>
  <c r="Z42" i="46" s="1"/>
  <c r="CN42" i="46"/>
  <c r="Y42" i="46" s="1"/>
  <c r="CM42" i="46"/>
  <c r="X42" i="46" s="1"/>
  <c r="CL42" i="46"/>
  <c r="W42" i="46" s="1"/>
  <c r="CK42" i="46"/>
  <c r="CJ42" i="46"/>
  <c r="U42" i="46" s="1"/>
  <c r="CI42" i="46"/>
  <c r="T42" i="46" s="1"/>
  <c r="CH42" i="46"/>
  <c r="CG42" i="46"/>
  <c r="R42" i="46" s="1"/>
  <c r="CF42" i="46"/>
  <c r="Q42" i="46" s="1"/>
  <c r="CE42" i="46"/>
  <c r="P42" i="46" s="1"/>
  <c r="CD42" i="46"/>
  <c r="CC42" i="46"/>
  <c r="CB42" i="46"/>
  <c r="M42" i="46" s="1"/>
  <c r="CA42" i="46"/>
  <c r="L42" i="46" s="1"/>
  <c r="BZ42" i="46"/>
  <c r="K42" i="46" s="1"/>
  <c r="BY42" i="46"/>
  <c r="J42" i="46" s="1"/>
  <c r="BX42" i="46"/>
  <c r="I42" i="46" s="1"/>
  <c r="BW42" i="46"/>
  <c r="BV42" i="46"/>
  <c r="G42" i="46" s="1"/>
  <c r="BU42" i="46"/>
  <c r="F42" i="46" s="1"/>
  <c r="BT42" i="46"/>
  <c r="E42" i="46" s="1"/>
  <c r="BS42" i="46"/>
  <c r="D42" i="46" s="1"/>
  <c r="B42" i="46"/>
  <c r="B42" i="44" s="1"/>
  <c r="A42" i="46"/>
  <c r="C42" i="46" s="1"/>
  <c r="C42" i="44" s="1"/>
  <c r="EF41" i="46"/>
  <c r="BQ41" i="46" s="1"/>
  <c r="EE41" i="46"/>
  <c r="BP41" i="46" s="1"/>
  <c r="ED41" i="46"/>
  <c r="BO41" i="44" s="1"/>
  <c r="EC41" i="46"/>
  <c r="EB41" i="46"/>
  <c r="BM41" i="46" s="1"/>
  <c r="EA41" i="46"/>
  <c r="BL41" i="46" s="1"/>
  <c r="DZ41" i="46"/>
  <c r="BK41" i="46" s="1"/>
  <c r="DY41" i="46"/>
  <c r="BJ41" i="46" s="1"/>
  <c r="DX41" i="46"/>
  <c r="BI41" i="46" s="1"/>
  <c r="DW41" i="46"/>
  <c r="BH41" i="46" s="1"/>
  <c r="DV41" i="46"/>
  <c r="DU41" i="46"/>
  <c r="BF41" i="46" s="1"/>
  <c r="DT41" i="46"/>
  <c r="DS41" i="46"/>
  <c r="BD41" i="46" s="1"/>
  <c r="DR41" i="46"/>
  <c r="DQ41" i="46"/>
  <c r="BB41" i="46" s="1"/>
  <c r="DP41" i="46"/>
  <c r="BA41" i="46" s="1"/>
  <c r="DO41" i="46"/>
  <c r="AZ41" i="46" s="1"/>
  <c r="DN41" i="46"/>
  <c r="DM41" i="46"/>
  <c r="DL41" i="46"/>
  <c r="AW41" i="46" s="1"/>
  <c r="DK41" i="46"/>
  <c r="AV41" i="46" s="1"/>
  <c r="DJ41" i="46"/>
  <c r="AU41" i="46" s="1"/>
  <c r="DI41" i="46"/>
  <c r="AT41" i="46" s="1"/>
  <c r="DH41" i="46"/>
  <c r="AS41" i="46" s="1"/>
  <c r="DG41" i="46"/>
  <c r="AR41" i="46" s="1"/>
  <c r="DF41" i="46"/>
  <c r="DE41" i="46"/>
  <c r="DD41" i="46"/>
  <c r="DC41" i="46"/>
  <c r="AN41" i="46" s="1"/>
  <c r="DB41" i="46"/>
  <c r="AM41" i="46" s="1"/>
  <c r="DA41" i="46"/>
  <c r="AL41" i="46" s="1"/>
  <c r="CZ41" i="46"/>
  <c r="AK41" i="46" s="1"/>
  <c r="CY41" i="46"/>
  <c r="AJ41" i="46" s="1"/>
  <c r="CX41" i="46"/>
  <c r="CW41" i="46"/>
  <c r="CV41" i="46"/>
  <c r="CU41" i="46"/>
  <c r="AF41" i="46" s="1"/>
  <c r="CT41" i="46"/>
  <c r="AE41" i="46" s="1"/>
  <c r="CS41" i="46"/>
  <c r="CR41" i="46"/>
  <c r="AC41" i="46" s="1"/>
  <c r="CQ41" i="46"/>
  <c r="AB41" i="46" s="1"/>
  <c r="CP41" i="46"/>
  <c r="CO41" i="46"/>
  <c r="CN41" i="46"/>
  <c r="Y41" i="46" s="1"/>
  <c r="CM41" i="46"/>
  <c r="X41" i="46" s="1"/>
  <c r="CL41" i="46"/>
  <c r="CK41" i="46"/>
  <c r="V41" i="46" s="1"/>
  <c r="CJ41" i="46"/>
  <c r="U41" i="46" s="1"/>
  <c r="CI41" i="46"/>
  <c r="CH41" i="46"/>
  <c r="CG41" i="46"/>
  <c r="R41" i="46" s="1"/>
  <c r="CF41" i="46"/>
  <c r="CE41" i="46"/>
  <c r="P41" i="46" s="1"/>
  <c r="CD41" i="46"/>
  <c r="CC41" i="46"/>
  <c r="CB41" i="46"/>
  <c r="M41" i="46" s="1"/>
  <c r="CA41" i="46"/>
  <c r="L41" i="46" s="1"/>
  <c r="BZ41" i="46"/>
  <c r="BY41" i="46"/>
  <c r="J41" i="46" s="1"/>
  <c r="BX41" i="46"/>
  <c r="I41" i="46" s="1"/>
  <c r="BW41" i="46"/>
  <c r="H41" i="46" s="1"/>
  <c r="BV41" i="46"/>
  <c r="BU41" i="46"/>
  <c r="BT41" i="46"/>
  <c r="E41" i="46" s="1"/>
  <c r="BS41" i="46"/>
  <c r="D41" i="46" s="1"/>
  <c r="BO41" i="46"/>
  <c r="B41" i="46"/>
  <c r="B41" i="44" s="1"/>
  <c r="A41" i="46"/>
  <c r="EF40" i="46"/>
  <c r="BQ40" i="46" s="1"/>
  <c r="EE40" i="46"/>
  <c r="BP40" i="46" s="1"/>
  <c r="ED40" i="46"/>
  <c r="EC40" i="46"/>
  <c r="BN40" i="46" s="1"/>
  <c r="EB40" i="46"/>
  <c r="BM40" i="46" s="1"/>
  <c r="EA40" i="46"/>
  <c r="DZ40" i="46"/>
  <c r="BK40" i="46" s="1"/>
  <c r="DY40" i="46"/>
  <c r="DX40" i="46"/>
  <c r="DW40" i="46"/>
  <c r="DV40" i="46"/>
  <c r="BG40" i="46" s="1"/>
  <c r="DU40" i="46"/>
  <c r="BF40" i="46" s="1"/>
  <c r="DT40" i="46"/>
  <c r="DS40" i="46"/>
  <c r="DR40" i="46"/>
  <c r="DQ40" i="46"/>
  <c r="DP40" i="46"/>
  <c r="DO40" i="46"/>
  <c r="AZ40" i="46" s="1"/>
  <c r="DN40" i="46"/>
  <c r="DM40" i="46"/>
  <c r="AX40" i="46" s="1"/>
  <c r="DL40" i="46"/>
  <c r="AW40" i="46" s="1"/>
  <c r="DK40" i="46"/>
  <c r="DJ40" i="46"/>
  <c r="AU40" i="46" s="1"/>
  <c r="DI40" i="46"/>
  <c r="AT40" i="46" s="1"/>
  <c r="DH40" i="46"/>
  <c r="DG40" i="46"/>
  <c r="AR40" i="46" s="1"/>
  <c r="DF40" i="46"/>
  <c r="AQ40" i="46" s="1"/>
  <c r="DE40" i="46"/>
  <c r="AP40" i="46" s="1"/>
  <c r="DD40" i="46"/>
  <c r="AO40" i="46" s="1"/>
  <c r="DC40" i="46"/>
  <c r="DB40" i="46"/>
  <c r="AM40" i="46" s="1"/>
  <c r="DA40" i="46"/>
  <c r="CZ40" i="46"/>
  <c r="AK40" i="46" s="1"/>
  <c r="CY40" i="46"/>
  <c r="CX40" i="46"/>
  <c r="CW40" i="46"/>
  <c r="AH40" i="46" s="1"/>
  <c r="CV40" i="46"/>
  <c r="CU40" i="46"/>
  <c r="CT40" i="46"/>
  <c r="AE40" i="46" s="1"/>
  <c r="CS40" i="46"/>
  <c r="CR40" i="46"/>
  <c r="CQ40" i="46"/>
  <c r="AB40" i="46" s="1"/>
  <c r="CP40" i="46"/>
  <c r="AA40" i="46" s="1"/>
  <c r="CO40" i="46"/>
  <c r="CN40" i="46"/>
  <c r="Y40" i="46" s="1"/>
  <c r="CM40" i="46"/>
  <c r="CL40" i="46"/>
  <c r="W40" i="46" s="1"/>
  <c r="CK40" i="46"/>
  <c r="CJ40" i="46"/>
  <c r="CI40" i="46"/>
  <c r="CH40" i="46"/>
  <c r="CG40" i="46"/>
  <c r="R40" i="46" s="1"/>
  <c r="CF40" i="46"/>
  <c r="Q40" i="46" s="1"/>
  <c r="CE40" i="46"/>
  <c r="CD40" i="46"/>
  <c r="O40" i="46" s="1"/>
  <c r="CC40" i="46"/>
  <c r="N40" i="46" s="1"/>
  <c r="CB40" i="46"/>
  <c r="CA40" i="46"/>
  <c r="BZ40" i="46"/>
  <c r="K40" i="46" s="1"/>
  <c r="BY40" i="46"/>
  <c r="J40" i="46" s="1"/>
  <c r="BX40" i="46"/>
  <c r="I40" i="46" s="1"/>
  <c r="BW40" i="46"/>
  <c r="BV40" i="46"/>
  <c r="BU40" i="46"/>
  <c r="F40" i="46" s="1"/>
  <c r="BT40" i="46"/>
  <c r="BS40" i="46"/>
  <c r="D40" i="46" s="1"/>
  <c r="B40" i="46"/>
  <c r="B40" i="44" s="1"/>
  <c r="A40" i="46"/>
  <c r="A38" i="27" s="1"/>
  <c r="EF39" i="46"/>
  <c r="BQ39" i="46" s="1"/>
  <c r="EE39" i="46"/>
  <c r="BP39" i="46" s="1"/>
  <c r="ED39" i="46"/>
  <c r="EC39" i="46"/>
  <c r="EB39" i="46"/>
  <c r="EA39" i="46"/>
  <c r="DZ39" i="46"/>
  <c r="BK39" i="46" s="1"/>
  <c r="DY39" i="46"/>
  <c r="BJ39" i="46" s="1"/>
  <c r="DX39" i="46"/>
  <c r="BI39" i="46" s="1"/>
  <c r="DW39" i="46"/>
  <c r="DV39" i="46"/>
  <c r="BG39" i="46" s="1"/>
  <c r="DU39" i="46"/>
  <c r="DT39" i="46"/>
  <c r="BE39" i="46" s="1"/>
  <c r="DS39" i="46"/>
  <c r="DR39" i="46"/>
  <c r="BC39" i="46" s="1"/>
  <c r="DQ39" i="46"/>
  <c r="BB39" i="46" s="1"/>
  <c r="DP39" i="46"/>
  <c r="DO39" i="46"/>
  <c r="DN39" i="46"/>
  <c r="AY39" i="46" s="1"/>
  <c r="DM39" i="46"/>
  <c r="DL39" i="46"/>
  <c r="AW39" i="46" s="1"/>
  <c r="DK39" i="46"/>
  <c r="DJ39" i="46"/>
  <c r="DI39" i="46"/>
  <c r="AT39" i="46" s="1"/>
  <c r="DH39" i="46"/>
  <c r="AS39" i="46" s="1"/>
  <c r="DG39" i="46"/>
  <c r="AR39" i="46" s="1"/>
  <c r="DF39" i="46"/>
  <c r="DE39" i="46"/>
  <c r="DD39" i="46"/>
  <c r="DC39" i="46"/>
  <c r="AN39" i="46" s="1"/>
  <c r="DB39" i="46"/>
  <c r="AM39" i="46" s="1"/>
  <c r="DA39" i="46"/>
  <c r="AL39" i="46" s="1"/>
  <c r="CZ39" i="46"/>
  <c r="AK39" i="46" s="1"/>
  <c r="CY39" i="46"/>
  <c r="AJ39" i="46" s="1"/>
  <c r="CX39" i="46"/>
  <c r="CW39" i="46"/>
  <c r="CV39" i="46"/>
  <c r="CU39" i="46"/>
  <c r="AF39" i="46" s="1"/>
  <c r="CT39" i="46"/>
  <c r="CS39" i="46"/>
  <c r="AD39" i="46" s="1"/>
  <c r="CR39" i="46"/>
  <c r="AC39" i="46" s="1"/>
  <c r="CQ39" i="46"/>
  <c r="AB39" i="46" s="1"/>
  <c r="CP39" i="46"/>
  <c r="CO39" i="46"/>
  <c r="CN39" i="46"/>
  <c r="Y39" i="46" s="1"/>
  <c r="CM39" i="46"/>
  <c r="CL39" i="46"/>
  <c r="W39" i="46" s="1"/>
  <c r="CK39" i="46"/>
  <c r="V39" i="46" s="1"/>
  <c r="CJ39" i="46"/>
  <c r="U39" i="46" s="1"/>
  <c r="CI39" i="46"/>
  <c r="CH39" i="46"/>
  <c r="S39" i="46" s="1"/>
  <c r="CG39" i="46"/>
  <c r="CF39" i="46"/>
  <c r="Q39" i="46" s="1"/>
  <c r="CE39" i="46"/>
  <c r="CD39" i="46"/>
  <c r="CC39" i="46"/>
  <c r="N39" i="46" s="1"/>
  <c r="CB39" i="46"/>
  <c r="M39" i="46" s="1"/>
  <c r="CA39" i="46"/>
  <c r="L39" i="46" s="1"/>
  <c r="BZ39" i="46"/>
  <c r="K39" i="46" s="1"/>
  <c r="BY39" i="46"/>
  <c r="BX39" i="46"/>
  <c r="I39" i="46" s="1"/>
  <c r="BW39" i="46"/>
  <c r="BV39" i="46"/>
  <c r="G39" i="46" s="1"/>
  <c r="BU39" i="46"/>
  <c r="F39" i="46" s="1"/>
  <c r="BT39" i="46"/>
  <c r="E39" i="46" s="1"/>
  <c r="BS39" i="46"/>
  <c r="B39" i="46"/>
  <c r="B39" i="44" s="1"/>
  <c r="A39" i="46"/>
  <c r="A37" i="27" s="1"/>
  <c r="EF38" i="46"/>
  <c r="EE38" i="46"/>
  <c r="BP38" i="46" s="1"/>
  <c r="ED38" i="46"/>
  <c r="BO38" i="46" s="1"/>
  <c r="EC38" i="46"/>
  <c r="BN38" i="46" s="1"/>
  <c r="EB38" i="46"/>
  <c r="BM38" i="46" s="1"/>
  <c r="EA38" i="46"/>
  <c r="DZ38" i="46"/>
  <c r="BK38" i="46" s="1"/>
  <c r="DY38" i="46"/>
  <c r="DX38" i="46"/>
  <c r="DW38" i="46"/>
  <c r="BH38" i="46" s="1"/>
  <c r="DV38" i="46"/>
  <c r="BG38" i="46" s="1"/>
  <c r="DU38" i="46"/>
  <c r="BF38" i="46" s="1"/>
  <c r="DT38" i="46"/>
  <c r="BE38" i="46" s="1"/>
  <c r="DS38" i="46"/>
  <c r="BD38" i="46" s="1"/>
  <c r="DR38" i="46"/>
  <c r="BC38" i="46" s="1"/>
  <c r="DQ38" i="46"/>
  <c r="DP38" i="46"/>
  <c r="BA38" i="46" s="1"/>
  <c r="DO38" i="46"/>
  <c r="DN38" i="46"/>
  <c r="AY38" i="46" s="1"/>
  <c r="DM38" i="46"/>
  <c r="AX38" i="46" s="1"/>
  <c r="DL38" i="46"/>
  <c r="AW38" i="44" s="1"/>
  <c r="DK38" i="46"/>
  <c r="DJ38" i="46"/>
  <c r="AU38" i="46" s="1"/>
  <c r="DI38" i="46"/>
  <c r="DH38" i="46"/>
  <c r="AS38" i="46" s="1"/>
  <c r="DG38" i="46"/>
  <c r="AR38" i="46" s="1"/>
  <c r="DF38" i="46"/>
  <c r="AQ38" i="46" s="1"/>
  <c r="DE38" i="46"/>
  <c r="AP38" i="46" s="1"/>
  <c r="DD38" i="46"/>
  <c r="AO38" i="46" s="1"/>
  <c r="DC38" i="46"/>
  <c r="DB38" i="46"/>
  <c r="AM38" i="46" s="1"/>
  <c r="DA38" i="46"/>
  <c r="AL38" i="46" s="1"/>
  <c r="CZ38" i="46"/>
  <c r="AK38" i="46" s="1"/>
  <c r="CY38" i="46"/>
  <c r="CX38" i="46"/>
  <c r="AI38" i="46" s="1"/>
  <c r="CW38" i="46"/>
  <c r="AH38" i="46" s="1"/>
  <c r="CV38" i="46"/>
  <c r="AG38" i="46" s="1"/>
  <c r="CU38" i="46"/>
  <c r="CT38" i="46"/>
  <c r="AE38" i="46" s="1"/>
  <c r="CS38" i="46"/>
  <c r="CR38" i="46"/>
  <c r="AC38" i="46" s="1"/>
  <c r="CQ38" i="46"/>
  <c r="CP38" i="46"/>
  <c r="AA38" i="46" s="1"/>
  <c r="CO38" i="46"/>
  <c r="Z38" i="46" s="1"/>
  <c r="CN38" i="46"/>
  <c r="Y38" i="46" s="1"/>
  <c r="CM38" i="46"/>
  <c r="X38" i="46" s="1"/>
  <c r="CL38" i="46"/>
  <c r="CK38" i="46"/>
  <c r="CJ38" i="46"/>
  <c r="U38" i="46" s="1"/>
  <c r="CI38" i="46"/>
  <c r="CH38" i="46"/>
  <c r="S38" i="46" s="1"/>
  <c r="CG38" i="46"/>
  <c r="R38" i="46" s="1"/>
  <c r="CF38" i="46"/>
  <c r="Q38" i="46" s="1"/>
  <c r="CE38" i="46"/>
  <c r="CD38" i="46"/>
  <c r="O38" i="46" s="1"/>
  <c r="CC38" i="46"/>
  <c r="N38" i="46" s="1"/>
  <c r="CB38" i="46"/>
  <c r="M38" i="46" s="1"/>
  <c r="CA38" i="46"/>
  <c r="BZ38" i="46"/>
  <c r="K38" i="46" s="1"/>
  <c r="BY38" i="46"/>
  <c r="J38" i="46" s="1"/>
  <c r="BX38" i="46"/>
  <c r="I38" i="46" s="1"/>
  <c r="BW38" i="46"/>
  <c r="H38" i="46" s="1"/>
  <c r="BV38" i="46"/>
  <c r="G38" i="46" s="1"/>
  <c r="BU38" i="46"/>
  <c r="F38" i="46" s="1"/>
  <c r="BT38" i="46"/>
  <c r="BS38" i="46"/>
  <c r="D38" i="46" s="1"/>
  <c r="B38" i="46"/>
  <c r="B38" i="44" s="1"/>
  <c r="A38" i="46"/>
  <c r="A36" i="27" s="1"/>
  <c r="EF37" i="46"/>
  <c r="BQ37" i="46" s="1"/>
  <c r="EE37" i="46"/>
  <c r="ED37" i="46"/>
  <c r="BO37" i="44" s="1"/>
  <c r="EC37" i="46"/>
  <c r="BN37" i="46" s="1"/>
  <c r="EB37" i="46"/>
  <c r="EA37" i="46"/>
  <c r="BL37" i="46" s="1"/>
  <c r="DZ37" i="46"/>
  <c r="BK37" i="46" s="1"/>
  <c r="DY37" i="46"/>
  <c r="BJ37" i="46" s="1"/>
  <c r="DX37" i="46"/>
  <c r="BI37" i="46" s="1"/>
  <c r="DW37" i="46"/>
  <c r="DV37" i="46"/>
  <c r="DU37" i="46"/>
  <c r="DT37" i="46"/>
  <c r="BE37" i="46" s="1"/>
  <c r="DS37" i="46"/>
  <c r="DR37" i="46"/>
  <c r="BC37" i="46" s="1"/>
  <c r="DQ37" i="46"/>
  <c r="BB37" i="46" s="1"/>
  <c r="DP37" i="46"/>
  <c r="DO37" i="46"/>
  <c r="AZ37" i="46" s="1"/>
  <c r="DN37" i="46"/>
  <c r="DM37" i="46"/>
  <c r="AX37" i="46" s="1"/>
  <c r="DL37" i="46"/>
  <c r="DK37" i="46"/>
  <c r="DJ37" i="46"/>
  <c r="AU37" i="46" s="1"/>
  <c r="DI37" i="46"/>
  <c r="AT37" i="46" s="1"/>
  <c r="DH37" i="46"/>
  <c r="AS37" i="46" s="1"/>
  <c r="DG37" i="46"/>
  <c r="AR37" i="46" s="1"/>
  <c r="DF37" i="46"/>
  <c r="DE37" i="46"/>
  <c r="DD37" i="46"/>
  <c r="AO37" i="46" s="1"/>
  <c r="DC37" i="46"/>
  <c r="AN37" i="46" s="1"/>
  <c r="DB37" i="46"/>
  <c r="AM37" i="46" s="1"/>
  <c r="DA37" i="46"/>
  <c r="AL37" i="46" s="1"/>
  <c r="CZ37" i="46"/>
  <c r="CY37" i="46"/>
  <c r="CX37" i="46"/>
  <c r="AI37" i="46" s="1"/>
  <c r="CW37" i="46"/>
  <c r="AH37" i="46" s="1"/>
  <c r="CV37" i="46"/>
  <c r="AG37" i="46" s="1"/>
  <c r="CU37" i="46"/>
  <c r="AF37" i="46" s="1"/>
  <c r="CT37" i="46"/>
  <c r="AE37" i="46" s="1"/>
  <c r="CS37" i="46"/>
  <c r="AD37" i="46" s="1"/>
  <c r="CR37" i="46"/>
  <c r="AC37" i="46" s="1"/>
  <c r="CQ37" i="46"/>
  <c r="AB37" i="46" s="1"/>
  <c r="CP37" i="46"/>
  <c r="AA37" i="46" s="1"/>
  <c r="CO37" i="46"/>
  <c r="CN37" i="46"/>
  <c r="CM37" i="46"/>
  <c r="X37" i="46" s="1"/>
  <c r="CL37" i="46"/>
  <c r="CK37" i="46"/>
  <c r="V37" i="46" s="1"/>
  <c r="CJ37" i="46"/>
  <c r="U37" i="46" s="1"/>
  <c r="CI37" i="46"/>
  <c r="T37" i="46" s="1"/>
  <c r="CH37" i="46"/>
  <c r="CG37" i="46"/>
  <c r="CF37" i="46"/>
  <c r="CE37" i="46"/>
  <c r="CD37" i="46"/>
  <c r="O37" i="46" s="1"/>
  <c r="CC37" i="46"/>
  <c r="N37" i="46" s="1"/>
  <c r="CB37" i="46"/>
  <c r="M37" i="46" s="1"/>
  <c r="CA37" i="46"/>
  <c r="L37" i="46" s="1"/>
  <c r="BZ37" i="46"/>
  <c r="BY37" i="46"/>
  <c r="J37" i="46" s="1"/>
  <c r="BX37" i="46"/>
  <c r="I37" i="46" s="1"/>
  <c r="BW37" i="46"/>
  <c r="H37" i="46" s="1"/>
  <c r="BV37" i="46"/>
  <c r="G37" i="46" s="1"/>
  <c r="BU37" i="46"/>
  <c r="F37" i="46" s="1"/>
  <c r="BT37" i="46"/>
  <c r="E37" i="46" s="1"/>
  <c r="BS37" i="46"/>
  <c r="BO37" i="46"/>
  <c r="B37" i="46"/>
  <c r="B37" i="44" s="1"/>
  <c r="A37" i="46"/>
  <c r="A35" i="27" s="1"/>
  <c r="EF36" i="46"/>
  <c r="BQ36" i="46" s="1"/>
  <c r="EE36" i="46"/>
  <c r="BP36" i="46" s="1"/>
  <c r="ED36" i="46"/>
  <c r="BO36" i="46" s="1"/>
  <c r="EC36" i="46"/>
  <c r="BN36" i="46" s="1"/>
  <c r="EB36" i="46"/>
  <c r="EA36" i="46"/>
  <c r="BL36" i="46" s="1"/>
  <c r="DZ36" i="46"/>
  <c r="DY36" i="46"/>
  <c r="BJ36" i="46" s="1"/>
  <c r="DX36" i="46"/>
  <c r="BI36" i="46" s="1"/>
  <c r="DW36" i="46"/>
  <c r="BH36" i="46" s="1"/>
  <c r="DV36" i="46"/>
  <c r="BG36" i="46" s="1"/>
  <c r="DU36" i="46"/>
  <c r="BF36" i="46" s="1"/>
  <c r="DT36" i="46"/>
  <c r="BE36" i="46" s="1"/>
  <c r="DS36" i="46"/>
  <c r="BD36" i="46" s="1"/>
  <c r="DR36" i="46"/>
  <c r="BC36" i="46" s="1"/>
  <c r="DQ36" i="46"/>
  <c r="DP36" i="46"/>
  <c r="BA36" i="46" s="1"/>
  <c r="DO36" i="46"/>
  <c r="DN36" i="46"/>
  <c r="AY36" i="46" s="1"/>
  <c r="DM36" i="46"/>
  <c r="AX36" i="46" s="1"/>
  <c r="DL36" i="46"/>
  <c r="AW36" i="46" s="1"/>
  <c r="DK36" i="46"/>
  <c r="AV36" i="46" s="1"/>
  <c r="DJ36" i="46"/>
  <c r="AU36" i="46" s="1"/>
  <c r="DI36" i="46"/>
  <c r="DH36" i="46"/>
  <c r="AS36" i="46" s="1"/>
  <c r="DG36" i="46"/>
  <c r="AR36" i="46" s="1"/>
  <c r="DF36" i="46"/>
  <c r="AQ36" i="46" s="1"/>
  <c r="DE36" i="46"/>
  <c r="AP36" i="46" s="1"/>
  <c r="DD36" i="46"/>
  <c r="DC36" i="46"/>
  <c r="DB36" i="46"/>
  <c r="AM36" i="46" s="1"/>
  <c r="DA36" i="46"/>
  <c r="AL36" i="46" s="1"/>
  <c r="CZ36" i="46"/>
  <c r="AK36" i="46" s="1"/>
  <c r="CY36" i="46"/>
  <c r="AJ36" i="46" s="1"/>
  <c r="CX36" i="46"/>
  <c r="AI36" i="46" s="1"/>
  <c r="CW36" i="46"/>
  <c r="AH36" i="46" s="1"/>
  <c r="CV36" i="46"/>
  <c r="AG36" i="46" s="1"/>
  <c r="CU36" i="46"/>
  <c r="AF36" i="46" s="1"/>
  <c r="CT36" i="46"/>
  <c r="CS36" i="46"/>
  <c r="AD36" i="46" s="1"/>
  <c r="CR36" i="46"/>
  <c r="AC36" i="46" s="1"/>
  <c r="CQ36" i="46"/>
  <c r="CP36" i="46"/>
  <c r="AA36" i="46" s="1"/>
  <c r="CO36" i="46"/>
  <c r="CN36" i="46"/>
  <c r="CM36" i="46"/>
  <c r="CL36" i="46"/>
  <c r="CK36" i="46"/>
  <c r="CJ36" i="46"/>
  <c r="U36" i="46" s="1"/>
  <c r="CI36" i="46"/>
  <c r="T36" i="46" s="1"/>
  <c r="CH36" i="46"/>
  <c r="S36" i="46" s="1"/>
  <c r="CG36" i="46"/>
  <c r="R36" i="46" s="1"/>
  <c r="CF36" i="46"/>
  <c r="Q36" i="46" s="1"/>
  <c r="CE36" i="46"/>
  <c r="CD36" i="46"/>
  <c r="CC36" i="46"/>
  <c r="N36" i="46" s="1"/>
  <c r="CB36" i="46"/>
  <c r="M36" i="46" s="1"/>
  <c r="CA36" i="46"/>
  <c r="BZ36" i="46"/>
  <c r="K36" i="46" s="1"/>
  <c r="BY36" i="46"/>
  <c r="J36" i="46" s="1"/>
  <c r="BX36" i="46"/>
  <c r="BW36" i="46"/>
  <c r="H36" i="46" s="1"/>
  <c r="BV36" i="46"/>
  <c r="G36" i="46" s="1"/>
  <c r="BU36" i="46"/>
  <c r="F36" i="46" s="1"/>
  <c r="BT36" i="46"/>
  <c r="E36" i="46" s="1"/>
  <c r="BS36" i="46"/>
  <c r="B36" i="46"/>
  <c r="B36" i="44" s="1"/>
  <c r="A36" i="46"/>
  <c r="A34" i="27" s="1"/>
  <c r="EF35" i="46"/>
  <c r="BQ35" i="46" s="1"/>
  <c r="EE35" i="46"/>
  <c r="BP35" i="46" s="1"/>
  <c r="ED35" i="46"/>
  <c r="EC35" i="46"/>
  <c r="EB35" i="46"/>
  <c r="BM35" i="46" s="1"/>
  <c r="EA35" i="46"/>
  <c r="BL35" i="46" s="1"/>
  <c r="DZ35" i="46"/>
  <c r="BK35" i="46" s="1"/>
  <c r="DY35" i="46"/>
  <c r="DX35" i="46"/>
  <c r="BI35" i="46" s="1"/>
  <c r="DW35" i="46"/>
  <c r="BH35" i="46" s="1"/>
  <c r="DV35" i="46"/>
  <c r="BG35" i="46" s="1"/>
  <c r="DU35" i="46"/>
  <c r="BF35" i="46" s="1"/>
  <c r="DT35" i="46"/>
  <c r="BE35" i="46" s="1"/>
  <c r="DS35" i="46"/>
  <c r="BD35" i="46" s="1"/>
  <c r="DR35" i="46"/>
  <c r="DQ35" i="46"/>
  <c r="BB35" i="46" s="1"/>
  <c r="DP35" i="46"/>
  <c r="DO35" i="46"/>
  <c r="DN35" i="46"/>
  <c r="AY35" i="46" s="1"/>
  <c r="DM35" i="46"/>
  <c r="DL35" i="46"/>
  <c r="AW35" i="46" s="1"/>
  <c r="DK35" i="46"/>
  <c r="DJ35" i="46"/>
  <c r="AU35" i="46" s="1"/>
  <c r="DI35" i="46"/>
  <c r="AT35" i="46" s="1"/>
  <c r="DH35" i="46"/>
  <c r="AS35" i="46" s="1"/>
  <c r="DG35" i="46"/>
  <c r="DF35" i="46"/>
  <c r="AQ35" i="46" s="1"/>
  <c r="DE35" i="46"/>
  <c r="AP35" i="46" s="1"/>
  <c r="DD35" i="46"/>
  <c r="AO35" i="46" s="1"/>
  <c r="DC35" i="46"/>
  <c r="AN35" i="46" s="1"/>
  <c r="DB35" i="46"/>
  <c r="AM35" i="46" s="1"/>
  <c r="DA35" i="46"/>
  <c r="CZ35" i="46"/>
  <c r="AK35" i="46" s="1"/>
  <c r="CY35" i="46"/>
  <c r="AJ35" i="46" s="1"/>
  <c r="CX35" i="46"/>
  <c r="CW35" i="46"/>
  <c r="CV35" i="46"/>
  <c r="AG35" i="46" s="1"/>
  <c r="CU35" i="46"/>
  <c r="AF35" i="46" s="1"/>
  <c r="CT35" i="46"/>
  <c r="AE35" i="46" s="1"/>
  <c r="CS35" i="46"/>
  <c r="CR35" i="46"/>
  <c r="CQ35" i="46"/>
  <c r="AB35" i="46" s="1"/>
  <c r="CP35" i="46"/>
  <c r="AA35" i="46" s="1"/>
  <c r="CO35" i="46"/>
  <c r="Z35" i="46" s="1"/>
  <c r="CN35" i="46"/>
  <c r="Y35" i="46" s="1"/>
  <c r="CM35" i="46"/>
  <c r="CL35" i="46"/>
  <c r="W35" i="46" s="1"/>
  <c r="CK35" i="46"/>
  <c r="V35" i="46" s="1"/>
  <c r="CJ35" i="46"/>
  <c r="U35" i="46" s="1"/>
  <c r="CI35" i="46"/>
  <c r="CH35" i="46"/>
  <c r="CG35" i="46"/>
  <c r="R35" i="46" s="1"/>
  <c r="CF35" i="46"/>
  <c r="Q35" i="46" s="1"/>
  <c r="CE35" i="46"/>
  <c r="P35" i="46" s="1"/>
  <c r="CD35" i="46"/>
  <c r="O35" i="46" s="1"/>
  <c r="CC35" i="46"/>
  <c r="N35" i="46" s="1"/>
  <c r="CB35" i="46"/>
  <c r="M35" i="46" s="1"/>
  <c r="CA35" i="46"/>
  <c r="BZ35" i="46"/>
  <c r="BY35" i="46"/>
  <c r="BX35" i="46"/>
  <c r="I35" i="46" s="1"/>
  <c r="BW35" i="46"/>
  <c r="H35" i="46" s="1"/>
  <c r="BV35" i="46"/>
  <c r="G35" i="46" s="1"/>
  <c r="BU35" i="46"/>
  <c r="BT35" i="46"/>
  <c r="E35" i="46" s="1"/>
  <c r="BS35" i="46"/>
  <c r="D35" i="46" s="1"/>
  <c r="B35" i="46"/>
  <c r="B35" i="44" s="1"/>
  <c r="A35" i="46"/>
  <c r="A33" i="27" s="1"/>
  <c r="EF34" i="46"/>
  <c r="EE34" i="46"/>
  <c r="BP34" i="46" s="1"/>
  <c r="ED34" i="46"/>
  <c r="BO34" i="46" s="1"/>
  <c r="EC34" i="46"/>
  <c r="BN34" i="46" s="1"/>
  <c r="EB34" i="46"/>
  <c r="EA34" i="46"/>
  <c r="BL34" i="46" s="1"/>
  <c r="DZ34" i="46"/>
  <c r="BK34" i="46" s="1"/>
  <c r="DY34" i="46"/>
  <c r="DX34" i="46"/>
  <c r="BI34" i="46" s="1"/>
  <c r="DW34" i="46"/>
  <c r="DV34" i="46"/>
  <c r="BG34" i="46" s="1"/>
  <c r="DU34" i="46"/>
  <c r="DT34" i="46"/>
  <c r="DS34" i="46"/>
  <c r="BD34" i="46" s="1"/>
  <c r="DR34" i="46"/>
  <c r="DQ34" i="46"/>
  <c r="BB34" i="46" s="1"/>
  <c r="DP34" i="46"/>
  <c r="BA34" i="46" s="1"/>
  <c r="DO34" i="46"/>
  <c r="DN34" i="46"/>
  <c r="AY34" i="46" s="1"/>
  <c r="DM34" i="46"/>
  <c r="AX34" i="46" s="1"/>
  <c r="DL34" i="46"/>
  <c r="DK34" i="46"/>
  <c r="AV34" i="46" s="1"/>
  <c r="DJ34" i="46"/>
  <c r="AU34" i="46" s="1"/>
  <c r="DI34" i="46"/>
  <c r="AT34" i="46" s="1"/>
  <c r="DH34" i="46"/>
  <c r="DG34" i="46"/>
  <c r="AR34" i="46" s="1"/>
  <c r="DF34" i="46"/>
  <c r="AQ34" i="46" s="1"/>
  <c r="DE34" i="46"/>
  <c r="AP34" i="46" s="1"/>
  <c r="DD34" i="46"/>
  <c r="DC34" i="46"/>
  <c r="AN34" i="46" s="1"/>
  <c r="DB34" i="46"/>
  <c r="AM34" i="46" s="1"/>
  <c r="DA34" i="46"/>
  <c r="AL34" i="46" s="1"/>
  <c r="CZ34" i="46"/>
  <c r="CY34" i="46"/>
  <c r="AJ34" i="46" s="1"/>
  <c r="CX34" i="46"/>
  <c r="AI34" i="46" s="1"/>
  <c r="CW34" i="46"/>
  <c r="AH34" i="46" s="1"/>
  <c r="CV34" i="46"/>
  <c r="CU34" i="46"/>
  <c r="AF34" i="46" s="1"/>
  <c r="CT34" i="46"/>
  <c r="CS34" i="46"/>
  <c r="AD34" i="46" s="1"/>
  <c r="CR34" i="46"/>
  <c r="CQ34" i="46"/>
  <c r="AB34" i="46" s="1"/>
  <c r="CP34" i="46"/>
  <c r="AA34" i="46" s="1"/>
  <c r="CO34" i="46"/>
  <c r="Z34" i="46" s="1"/>
  <c r="CN34" i="46"/>
  <c r="CM34" i="46"/>
  <c r="CL34" i="46"/>
  <c r="W34" i="46" s="1"/>
  <c r="CK34" i="46"/>
  <c r="V34" i="46" s="1"/>
  <c r="CJ34" i="46"/>
  <c r="U34" i="46" s="1"/>
  <c r="CI34" i="46"/>
  <c r="T34" i="46" s="1"/>
  <c r="CH34" i="46"/>
  <c r="S34" i="46" s="1"/>
  <c r="CG34" i="46"/>
  <c r="R34" i="46" s="1"/>
  <c r="CF34" i="46"/>
  <c r="CE34" i="46"/>
  <c r="P34" i="46" s="1"/>
  <c r="CD34" i="46"/>
  <c r="O34" i="46" s="1"/>
  <c r="CC34" i="46"/>
  <c r="N34" i="46" s="1"/>
  <c r="CB34" i="46"/>
  <c r="M34" i="46" s="1"/>
  <c r="CA34" i="46"/>
  <c r="L34" i="46" s="1"/>
  <c r="BZ34" i="46"/>
  <c r="K34" i="46" s="1"/>
  <c r="BY34" i="46"/>
  <c r="J34" i="46" s="1"/>
  <c r="BX34" i="46"/>
  <c r="BW34" i="46"/>
  <c r="BV34" i="46"/>
  <c r="G34" i="46" s="1"/>
  <c r="BU34" i="46"/>
  <c r="F34" i="46" s="1"/>
  <c r="BT34" i="46"/>
  <c r="BS34" i="46"/>
  <c r="B34" i="46"/>
  <c r="B34" i="44" s="1"/>
  <c r="A34" i="46"/>
  <c r="A32" i="27" s="1"/>
  <c r="EF33" i="46"/>
  <c r="BQ33" i="46" s="1"/>
  <c r="EE33" i="46"/>
  <c r="BP33" i="46" s="1"/>
  <c r="ED33" i="46"/>
  <c r="EC33" i="46"/>
  <c r="EB33" i="46"/>
  <c r="BM33" i="46" s="1"/>
  <c r="EA33" i="46"/>
  <c r="BL33" i="46" s="1"/>
  <c r="DZ33" i="46"/>
  <c r="BK33" i="46" s="1"/>
  <c r="DY33" i="46"/>
  <c r="DX33" i="46"/>
  <c r="BI33" i="46" s="1"/>
  <c r="DW33" i="46"/>
  <c r="DV33" i="46"/>
  <c r="DU33" i="46"/>
  <c r="BF33" i="46" s="1"/>
  <c r="DT33" i="46"/>
  <c r="BE33" i="46" s="1"/>
  <c r="DS33" i="46"/>
  <c r="BD33" i="46" s="1"/>
  <c r="DR33" i="46"/>
  <c r="BC33" i="46" s="1"/>
  <c r="DQ33" i="46"/>
  <c r="DP33" i="46"/>
  <c r="DO33" i="46"/>
  <c r="AZ33" i="46" s="1"/>
  <c r="DN33" i="46"/>
  <c r="DM33" i="46"/>
  <c r="AX33" i="46" s="1"/>
  <c r="DL33" i="46"/>
  <c r="DK33" i="46"/>
  <c r="AV33" i="46" s="1"/>
  <c r="DJ33" i="46"/>
  <c r="AU33" i="46" s="1"/>
  <c r="DI33" i="46"/>
  <c r="DH33" i="46"/>
  <c r="DG33" i="46"/>
  <c r="AR33" i="46" s="1"/>
  <c r="DF33" i="46"/>
  <c r="DE33" i="46"/>
  <c r="AP33" i="46" s="1"/>
  <c r="DD33" i="46"/>
  <c r="AO33" i="46" s="1"/>
  <c r="DC33" i="46"/>
  <c r="AN33" i="46" s="1"/>
  <c r="DB33" i="46"/>
  <c r="AM33" i="46" s="1"/>
  <c r="DA33" i="46"/>
  <c r="CZ33" i="46"/>
  <c r="AK33" i="46" s="1"/>
  <c r="CY33" i="46"/>
  <c r="AJ33" i="46" s="1"/>
  <c r="CX33" i="46"/>
  <c r="CW33" i="46"/>
  <c r="AH33" i="46" s="1"/>
  <c r="CV33" i="46"/>
  <c r="CU33" i="46"/>
  <c r="AF33" i="46" s="1"/>
  <c r="CT33" i="46"/>
  <c r="AE33" i="46" s="1"/>
  <c r="CS33" i="46"/>
  <c r="CR33" i="46"/>
  <c r="AC33" i="46" s="1"/>
  <c r="CQ33" i="46"/>
  <c r="CP33" i="46"/>
  <c r="CO33" i="46"/>
  <c r="Z33" i="46" s="1"/>
  <c r="CN33" i="46"/>
  <c r="CM33" i="46"/>
  <c r="X33" i="46" s="1"/>
  <c r="CL33" i="46"/>
  <c r="W33" i="46" s="1"/>
  <c r="CK33" i="46"/>
  <c r="CJ33" i="46"/>
  <c r="U33" i="46" s="1"/>
  <c r="CI33" i="46"/>
  <c r="T33" i="46" s="1"/>
  <c r="CH33" i="46"/>
  <c r="CG33" i="46"/>
  <c r="R33" i="46" s="1"/>
  <c r="CF33" i="46"/>
  <c r="CE33" i="46"/>
  <c r="P33" i="46" s="1"/>
  <c r="CD33" i="46"/>
  <c r="O33" i="46" s="1"/>
  <c r="CC33" i="46"/>
  <c r="CB33" i="46"/>
  <c r="M33" i="46" s="1"/>
  <c r="CA33" i="46"/>
  <c r="BZ33" i="46"/>
  <c r="BY33" i="46"/>
  <c r="BX33" i="46"/>
  <c r="I33" i="46" s="1"/>
  <c r="BW33" i="46"/>
  <c r="H33" i="46" s="1"/>
  <c r="BV33" i="46"/>
  <c r="G33" i="46" s="1"/>
  <c r="BU33" i="46"/>
  <c r="BT33" i="46"/>
  <c r="E33" i="46" s="1"/>
  <c r="BS33" i="46"/>
  <c r="D33" i="46" s="1"/>
  <c r="B33" i="46"/>
  <c r="B33" i="44" s="1"/>
  <c r="A33" i="46"/>
  <c r="A31" i="27" s="1"/>
  <c r="EF32" i="46"/>
  <c r="BQ32" i="46" s="1"/>
  <c r="EE32" i="46"/>
  <c r="ED32" i="46"/>
  <c r="BO32" i="46" s="1"/>
  <c r="EC32" i="46"/>
  <c r="BN32" i="46" s="1"/>
  <c r="EB32" i="46"/>
  <c r="BM32" i="46" s="1"/>
  <c r="EA32" i="46"/>
  <c r="BL32" i="46" s="1"/>
  <c r="DZ32" i="46"/>
  <c r="BK32" i="46" s="1"/>
  <c r="DY32" i="46"/>
  <c r="DX32" i="46"/>
  <c r="BI32" i="46" s="1"/>
  <c r="DW32" i="46"/>
  <c r="BH32" i="46" s="1"/>
  <c r="DV32" i="46"/>
  <c r="BG32" i="46" s="1"/>
  <c r="DU32" i="46"/>
  <c r="BF32" i="46" s="1"/>
  <c r="DT32" i="46"/>
  <c r="BE32" i="46" s="1"/>
  <c r="DS32" i="46"/>
  <c r="DR32" i="46"/>
  <c r="BC32" i="46" s="1"/>
  <c r="DQ32" i="46"/>
  <c r="BB32" i="46" s="1"/>
  <c r="DP32" i="46"/>
  <c r="DO32" i="46"/>
  <c r="AZ32" i="46" s="1"/>
  <c r="DN32" i="46"/>
  <c r="AY32" i="46" s="1"/>
  <c r="DM32" i="46"/>
  <c r="AX32" i="46" s="1"/>
  <c r="DL32" i="46"/>
  <c r="DK32" i="46"/>
  <c r="DJ32" i="46"/>
  <c r="AU32" i="46" s="1"/>
  <c r="DI32" i="46"/>
  <c r="AT32" i="46" s="1"/>
  <c r="DH32" i="46"/>
  <c r="AS32" i="46" s="1"/>
  <c r="DG32" i="46"/>
  <c r="AR32" i="46" s="1"/>
  <c r="DF32" i="46"/>
  <c r="AQ32" i="46" s="1"/>
  <c r="DE32" i="46"/>
  <c r="DD32" i="46"/>
  <c r="DC32" i="46"/>
  <c r="AN32" i="46" s="1"/>
  <c r="DB32" i="46"/>
  <c r="AM32" i="46" s="1"/>
  <c r="DA32" i="46"/>
  <c r="AL32" i="46" s="1"/>
  <c r="CZ32" i="46"/>
  <c r="CY32" i="46"/>
  <c r="AJ32" i="46" s="1"/>
  <c r="CX32" i="46"/>
  <c r="CW32" i="46"/>
  <c r="AH32" i="46" s="1"/>
  <c r="CV32" i="46"/>
  <c r="AG32" i="46" s="1"/>
  <c r="CU32" i="46"/>
  <c r="AF32" i="46" s="1"/>
  <c r="CT32" i="46"/>
  <c r="AE32" i="46" s="1"/>
  <c r="CS32" i="46"/>
  <c r="AD32" i="46" s="1"/>
  <c r="CR32" i="46"/>
  <c r="AC32" i="46" s="1"/>
  <c r="CQ32" i="46"/>
  <c r="CP32" i="46"/>
  <c r="AA32" i="46" s="1"/>
  <c r="CO32" i="46"/>
  <c r="Z32" i="46" s="1"/>
  <c r="CN32" i="46"/>
  <c r="Y32" i="46" s="1"/>
  <c r="CM32" i="46"/>
  <c r="X32" i="46" s="1"/>
  <c r="CL32" i="46"/>
  <c r="W32" i="46" s="1"/>
  <c r="CK32" i="46"/>
  <c r="V32" i="46" s="1"/>
  <c r="CJ32" i="46"/>
  <c r="U32" i="46" s="1"/>
  <c r="CI32" i="46"/>
  <c r="T32" i="46" s="1"/>
  <c r="CH32" i="46"/>
  <c r="S32" i="46" s="1"/>
  <c r="CG32" i="46"/>
  <c r="CF32" i="46"/>
  <c r="Q32" i="46" s="1"/>
  <c r="CE32" i="46"/>
  <c r="CD32" i="46"/>
  <c r="O32" i="46" s="1"/>
  <c r="CC32" i="46"/>
  <c r="N32" i="46" s="1"/>
  <c r="CB32" i="46"/>
  <c r="CA32" i="46"/>
  <c r="L32" i="46" s="1"/>
  <c r="BZ32" i="46"/>
  <c r="K32" i="46" s="1"/>
  <c r="BY32" i="46"/>
  <c r="J32" i="46" s="1"/>
  <c r="BX32" i="46"/>
  <c r="I32" i="46" s="1"/>
  <c r="BW32" i="46"/>
  <c r="H32" i="46" s="1"/>
  <c r="BV32" i="46"/>
  <c r="G32" i="46" s="1"/>
  <c r="BU32" i="46"/>
  <c r="BT32" i="46"/>
  <c r="E32" i="46" s="1"/>
  <c r="BS32" i="46"/>
  <c r="D32" i="46" s="1"/>
  <c r="B32" i="46"/>
  <c r="B32" i="44" s="1"/>
  <c r="A32" i="46"/>
  <c r="A30" i="27" s="1"/>
  <c r="EF31" i="46"/>
  <c r="EE31" i="46"/>
  <c r="ED31" i="46"/>
  <c r="BO31" i="44" s="1"/>
  <c r="EC31" i="46"/>
  <c r="BN31" i="44" s="1"/>
  <c r="EB31" i="46"/>
  <c r="BM31" i="46" s="1"/>
  <c r="EA31" i="46"/>
  <c r="BL31" i="46" s="1"/>
  <c r="DZ31" i="46"/>
  <c r="BK31" i="46" s="1"/>
  <c r="DY31" i="46"/>
  <c r="BJ31" i="46" s="1"/>
  <c r="DX31" i="46"/>
  <c r="BI31" i="46" s="1"/>
  <c r="DW31" i="46"/>
  <c r="BH31" i="46" s="1"/>
  <c r="DV31" i="46"/>
  <c r="DU31" i="46"/>
  <c r="BF31" i="46" s="1"/>
  <c r="DT31" i="46"/>
  <c r="BE31" i="46" s="1"/>
  <c r="DS31" i="46"/>
  <c r="BD31" i="46" s="1"/>
  <c r="DR31" i="46"/>
  <c r="BC31" i="46" s="1"/>
  <c r="DQ31" i="46"/>
  <c r="BB31" i="46" s="1"/>
  <c r="DP31" i="46"/>
  <c r="BA31" i="46" s="1"/>
  <c r="DO31" i="46"/>
  <c r="DN31" i="46"/>
  <c r="DM31" i="46"/>
  <c r="AX31" i="46" s="1"/>
  <c r="DL31" i="46"/>
  <c r="AW31" i="46" s="1"/>
  <c r="DK31" i="46"/>
  <c r="AV31" i="46" s="1"/>
  <c r="DJ31" i="46"/>
  <c r="AU31" i="46" s="1"/>
  <c r="DI31" i="46"/>
  <c r="AT31" i="46" s="1"/>
  <c r="DH31" i="46"/>
  <c r="AS31" i="46" s="1"/>
  <c r="DG31" i="46"/>
  <c r="AR31" i="46" s="1"/>
  <c r="DF31" i="46"/>
  <c r="AQ31" i="46" s="1"/>
  <c r="DE31" i="46"/>
  <c r="AP31" i="46" s="1"/>
  <c r="DD31" i="46"/>
  <c r="AO31" i="46" s="1"/>
  <c r="DC31" i="46"/>
  <c r="AN31" i="46" s="1"/>
  <c r="DB31" i="46"/>
  <c r="AM31" i="46" s="1"/>
  <c r="DA31" i="46"/>
  <c r="AL31" i="46" s="1"/>
  <c r="CZ31" i="46"/>
  <c r="AK31" i="46" s="1"/>
  <c r="CY31" i="46"/>
  <c r="AJ31" i="46" s="1"/>
  <c r="CX31" i="46"/>
  <c r="AI31" i="46" s="1"/>
  <c r="CW31" i="46"/>
  <c r="AH31" i="46" s="1"/>
  <c r="CV31" i="46"/>
  <c r="AG31" i="46" s="1"/>
  <c r="CU31" i="46"/>
  <c r="AF31" i="46" s="1"/>
  <c r="CT31" i="46"/>
  <c r="AE31" i="46" s="1"/>
  <c r="CS31" i="46"/>
  <c r="AD31" i="46" s="1"/>
  <c r="CR31" i="46"/>
  <c r="CQ31" i="46"/>
  <c r="AB31" i="46" s="1"/>
  <c r="CP31" i="46"/>
  <c r="AA31" i="46" s="1"/>
  <c r="CO31" i="46"/>
  <c r="Z31" i="46" s="1"/>
  <c r="CN31" i="46"/>
  <c r="Y31" i="46" s="1"/>
  <c r="CM31" i="46"/>
  <c r="X31" i="46" s="1"/>
  <c r="CL31" i="46"/>
  <c r="W31" i="46" s="1"/>
  <c r="CK31" i="46"/>
  <c r="V31" i="46" s="1"/>
  <c r="CJ31" i="46"/>
  <c r="U31" i="46" s="1"/>
  <c r="CI31" i="46"/>
  <c r="CH31" i="46"/>
  <c r="CG31" i="46"/>
  <c r="R31" i="46" s="1"/>
  <c r="CF31" i="46"/>
  <c r="Q31" i="46" s="1"/>
  <c r="CE31" i="46"/>
  <c r="P31" i="46" s="1"/>
  <c r="CD31" i="46"/>
  <c r="O31" i="46" s="1"/>
  <c r="CC31" i="46"/>
  <c r="N31" i="46" s="1"/>
  <c r="CB31" i="46"/>
  <c r="M31" i="46" s="1"/>
  <c r="CA31" i="46"/>
  <c r="L31" i="46" s="1"/>
  <c r="BZ31" i="46"/>
  <c r="BY31" i="46"/>
  <c r="J31" i="46" s="1"/>
  <c r="BX31" i="46"/>
  <c r="I31" i="46" s="1"/>
  <c r="BW31" i="46"/>
  <c r="BV31" i="46"/>
  <c r="G31" i="46" s="1"/>
  <c r="BU31" i="46"/>
  <c r="F31" i="46" s="1"/>
  <c r="BT31" i="46"/>
  <c r="BS31" i="46"/>
  <c r="D31" i="46" s="1"/>
  <c r="BO31" i="46"/>
  <c r="BN31" i="46"/>
  <c r="B31" i="46"/>
  <c r="B31" i="44" s="1"/>
  <c r="A31" i="46"/>
  <c r="A29" i="27" s="1"/>
  <c r="EF30" i="46"/>
  <c r="BQ30" i="46" s="1"/>
  <c r="EE30" i="46"/>
  <c r="ED30" i="46"/>
  <c r="EC30" i="46"/>
  <c r="BN30" i="46" s="1"/>
  <c r="EB30" i="46"/>
  <c r="EA30" i="46"/>
  <c r="BL30" i="46" s="1"/>
  <c r="DZ30" i="46"/>
  <c r="BK30" i="46" s="1"/>
  <c r="DY30" i="46"/>
  <c r="BJ30" i="46" s="1"/>
  <c r="DX30" i="46"/>
  <c r="BI30" i="46" s="1"/>
  <c r="DW30" i="46"/>
  <c r="DV30" i="46"/>
  <c r="BG30" i="46" s="1"/>
  <c r="DU30" i="46"/>
  <c r="BF30" i="46" s="1"/>
  <c r="DT30" i="46"/>
  <c r="BE30" i="46" s="1"/>
  <c r="DS30" i="46"/>
  <c r="BD30" i="46" s="1"/>
  <c r="DR30" i="46"/>
  <c r="BC30" i="46" s="1"/>
  <c r="DQ30" i="46"/>
  <c r="DP30" i="46"/>
  <c r="BA30" i="46" s="1"/>
  <c r="DO30" i="46"/>
  <c r="DN30" i="46"/>
  <c r="AY30" i="46" s="1"/>
  <c r="DM30" i="46"/>
  <c r="DL30" i="46"/>
  <c r="DK30" i="46"/>
  <c r="AV30" i="46" s="1"/>
  <c r="DJ30" i="46"/>
  <c r="DI30" i="46"/>
  <c r="AT30" i="46" s="1"/>
  <c r="DH30" i="46"/>
  <c r="AS30" i="46" s="1"/>
  <c r="DG30" i="46"/>
  <c r="DF30" i="46"/>
  <c r="AQ30" i="46" s="1"/>
  <c r="DE30" i="46"/>
  <c r="AP30" i="46" s="1"/>
  <c r="DD30" i="46"/>
  <c r="DC30" i="46"/>
  <c r="AN30" i="46" s="1"/>
  <c r="DB30" i="46"/>
  <c r="DA30" i="46"/>
  <c r="AL30" i="46" s="1"/>
  <c r="CZ30" i="46"/>
  <c r="AK30" i="46" s="1"/>
  <c r="CY30" i="46"/>
  <c r="CX30" i="46"/>
  <c r="AI30" i="46" s="1"/>
  <c r="CW30" i="46"/>
  <c r="AH30" i="46" s="1"/>
  <c r="CV30" i="46"/>
  <c r="AG30" i="46" s="1"/>
  <c r="CU30" i="46"/>
  <c r="AF30" i="46" s="1"/>
  <c r="CT30" i="46"/>
  <c r="AE30" i="46" s="1"/>
  <c r="CS30" i="46"/>
  <c r="AD30" i="46" s="1"/>
  <c r="CR30" i="46"/>
  <c r="AC30" i="46" s="1"/>
  <c r="CQ30" i="46"/>
  <c r="CP30" i="46"/>
  <c r="CO30" i="46"/>
  <c r="CN30" i="46"/>
  <c r="CM30" i="46"/>
  <c r="CL30" i="46"/>
  <c r="W30" i="46" s="1"/>
  <c r="CK30" i="46"/>
  <c r="CJ30" i="46"/>
  <c r="U30" i="46" s="1"/>
  <c r="CI30" i="46"/>
  <c r="CH30" i="46"/>
  <c r="S30" i="46" s="1"/>
  <c r="CG30" i="46"/>
  <c r="R30" i="46" s="1"/>
  <c r="CF30" i="46"/>
  <c r="Q30" i="46" s="1"/>
  <c r="CE30" i="46"/>
  <c r="P30" i="46" s="1"/>
  <c r="CD30" i="46"/>
  <c r="CC30" i="46"/>
  <c r="N30" i="46" s="1"/>
  <c r="CB30" i="46"/>
  <c r="M30" i="46" s="1"/>
  <c r="CA30" i="46"/>
  <c r="BZ30" i="46"/>
  <c r="K30" i="46" s="1"/>
  <c r="BY30" i="46"/>
  <c r="J30" i="46" s="1"/>
  <c r="BX30" i="46"/>
  <c r="BW30" i="46"/>
  <c r="BV30" i="46"/>
  <c r="BU30" i="46"/>
  <c r="F30" i="46" s="1"/>
  <c r="BT30" i="46"/>
  <c r="E30" i="46" s="1"/>
  <c r="BS30" i="46"/>
  <c r="B30" i="46"/>
  <c r="B30" i="44" s="1"/>
  <c r="A30" i="46"/>
  <c r="A28" i="27" s="1"/>
  <c r="EF29" i="46"/>
  <c r="BQ29" i="46" s="1"/>
  <c r="EE29" i="46"/>
  <c r="BP29" i="46" s="1"/>
  <c r="ED29" i="46"/>
  <c r="BO29" i="44" s="1"/>
  <c r="EC29" i="46"/>
  <c r="BN29" i="44" s="1"/>
  <c r="EB29" i="46"/>
  <c r="BM29" i="44" s="1"/>
  <c r="EA29" i="46"/>
  <c r="BL29" i="46" s="1"/>
  <c r="DZ29" i="46"/>
  <c r="BK29" i="46" s="1"/>
  <c r="DY29" i="46"/>
  <c r="BJ29" i="46" s="1"/>
  <c r="DX29" i="46"/>
  <c r="DW29" i="46"/>
  <c r="DV29" i="46"/>
  <c r="BG29" i="46" s="1"/>
  <c r="DU29" i="46"/>
  <c r="BF29" i="46" s="1"/>
  <c r="DT29" i="46"/>
  <c r="BE29" i="46" s="1"/>
  <c r="DS29" i="46"/>
  <c r="DR29" i="46"/>
  <c r="BC29" i="46" s="1"/>
  <c r="DQ29" i="46"/>
  <c r="BB29" i="46" s="1"/>
  <c r="DP29" i="46"/>
  <c r="BA29" i="46" s="1"/>
  <c r="DO29" i="46"/>
  <c r="AZ29" i="46" s="1"/>
  <c r="DN29" i="46"/>
  <c r="DM29" i="46"/>
  <c r="AX29" i="46" s="1"/>
  <c r="DL29" i="46"/>
  <c r="AW29" i="46" s="1"/>
  <c r="DK29" i="46"/>
  <c r="AV29" i="46" s="1"/>
  <c r="DJ29" i="46"/>
  <c r="AU29" i="46" s="1"/>
  <c r="DI29" i="46"/>
  <c r="AT29" i="46" s="1"/>
  <c r="DH29" i="46"/>
  <c r="DG29" i="46"/>
  <c r="AR29" i="46" s="1"/>
  <c r="DF29" i="46"/>
  <c r="AQ29" i="46" s="1"/>
  <c r="DE29" i="46"/>
  <c r="DD29" i="46"/>
  <c r="AO29" i="46" s="1"/>
  <c r="DC29" i="46"/>
  <c r="AN29" i="46" s="1"/>
  <c r="DB29" i="46"/>
  <c r="AM29" i="46" s="1"/>
  <c r="DA29" i="46"/>
  <c r="CZ29" i="46"/>
  <c r="CY29" i="46"/>
  <c r="AJ29" i="46" s="1"/>
  <c r="CX29" i="46"/>
  <c r="AI29" i="46" s="1"/>
  <c r="CW29" i="46"/>
  <c r="AH29" i="46" s="1"/>
  <c r="CV29" i="46"/>
  <c r="AG29" i="46" s="1"/>
  <c r="CU29" i="46"/>
  <c r="AF29" i="46" s="1"/>
  <c r="CT29" i="46"/>
  <c r="AE29" i="46" s="1"/>
  <c r="CS29" i="46"/>
  <c r="AD29" i="46" s="1"/>
  <c r="CR29" i="46"/>
  <c r="CQ29" i="46"/>
  <c r="AB29" i="46" s="1"/>
  <c r="CP29" i="46"/>
  <c r="AA29" i="46" s="1"/>
  <c r="CO29" i="46"/>
  <c r="Z29" i="46" s="1"/>
  <c r="CN29" i="46"/>
  <c r="Y29" i="46" s="1"/>
  <c r="CM29" i="46"/>
  <c r="CL29" i="46"/>
  <c r="W29" i="46" s="1"/>
  <c r="CK29" i="46"/>
  <c r="V29" i="46" s="1"/>
  <c r="CJ29" i="46"/>
  <c r="CI29" i="46"/>
  <c r="T29" i="46" s="1"/>
  <c r="CH29" i="46"/>
  <c r="CG29" i="46"/>
  <c r="R29" i="46" s="1"/>
  <c r="CF29" i="46"/>
  <c r="Q29" i="46" s="1"/>
  <c r="CE29" i="46"/>
  <c r="P29" i="46" s="1"/>
  <c r="CD29" i="46"/>
  <c r="O29" i="46" s="1"/>
  <c r="CC29" i="46"/>
  <c r="N29" i="46" s="1"/>
  <c r="CB29" i="46"/>
  <c r="M29" i="46" s="1"/>
  <c r="CA29" i="46"/>
  <c r="L29" i="46" s="1"/>
  <c r="BZ29" i="46"/>
  <c r="K29" i="46" s="1"/>
  <c r="BY29" i="46"/>
  <c r="BX29" i="46"/>
  <c r="I29" i="46" s="1"/>
  <c r="BW29" i="46"/>
  <c r="H29" i="46" s="1"/>
  <c r="BV29" i="46"/>
  <c r="G29" i="46" s="1"/>
  <c r="BU29" i="46"/>
  <c r="BT29" i="46"/>
  <c r="BS29" i="46"/>
  <c r="D29" i="46" s="1"/>
  <c r="BO29" i="46"/>
  <c r="B29" i="46"/>
  <c r="B29" i="44" s="1"/>
  <c r="A29" i="46"/>
  <c r="A27" i="27" s="1"/>
  <c r="EF28" i="46"/>
  <c r="BQ28" i="46" s="1"/>
  <c r="EE28" i="46"/>
  <c r="ED28" i="46"/>
  <c r="EC28" i="46"/>
  <c r="BN28" i="46" s="1"/>
  <c r="EB28" i="46"/>
  <c r="BM28" i="46" s="1"/>
  <c r="EA28" i="46"/>
  <c r="BL28" i="46" s="1"/>
  <c r="DZ28" i="46"/>
  <c r="DY28" i="46"/>
  <c r="DX28" i="46"/>
  <c r="DW28" i="46"/>
  <c r="BH28" i="46" s="1"/>
  <c r="DV28" i="46"/>
  <c r="BG28" i="46" s="1"/>
  <c r="DU28" i="46"/>
  <c r="BF28" i="46" s="1"/>
  <c r="DT28" i="46"/>
  <c r="BE28" i="46" s="1"/>
  <c r="DS28" i="46"/>
  <c r="BD28" i="46" s="1"/>
  <c r="DR28" i="46"/>
  <c r="DQ28" i="46"/>
  <c r="BB28" i="46" s="1"/>
  <c r="DP28" i="46"/>
  <c r="BA28" i="46" s="1"/>
  <c r="DO28" i="46"/>
  <c r="DN28" i="46"/>
  <c r="DM28" i="46"/>
  <c r="DL28" i="46"/>
  <c r="AW28" i="46" s="1"/>
  <c r="DK28" i="46"/>
  <c r="AV28" i="46" s="1"/>
  <c r="DJ28" i="46"/>
  <c r="DI28" i="46"/>
  <c r="AT28" i="46" s="1"/>
  <c r="DH28" i="46"/>
  <c r="DG28" i="46"/>
  <c r="DF28" i="46"/>
  <c r="AQ28" i="46" s="1"/>
  <c r="DE28" i="46"/>
  <c r="AP28" i="46" s="1"/>
  <c r="DD28" i="46"/>
  <c r="AO28" i="46" s="1"/>
  <c r="DC28" i="46"/>
  <c r="AN28" i="46" s="1"/>
  <c r="DB28" i="46"/>
  <c r="DA28" i="46"/>
  <c r="CZ28" i="46"/>
  <c r="AK28" i="46" s="1"/>
  <c r="CY28" i="46"/>
  <c r="AJ28" i="46" s="1"/>
  <c r="CX28" i="46"/>
  <c r="AI28" i="46" s="1"/>
  <c r="CW28" i="46"/>
  <c r="AH28" i="46" s="1"/>
  <c r="CV28" i="46"/>
  <c r="CU28" i="46"/>
  <c r="CT28" i="46"/>
  <c r="CS28" i="46"/>
  <c r="AD28" i="46" s="1"/>
  <c r="CR28" i="46"/>
  <c r="CQ28" i="46"/>
  <c r="CP28" i="46"/>
  <c r="AA28" i="44" s="1"/>
  <c r="CO28" i="46"/>
  <c r="Z28" i="46" s="1"/>
  <c r="CN28" i="46"/>
  <c r="Y28" i="46" s="1"/>
  <c r="CM28" i="46"/>
  <c r="X28" i="46" s="1"/>
  <c r="CL28" i="46"/>
  <c r="CK28" i="46"/>
  <c r="CJ28" i="46"/>
  <c r="U28" i="46" s="1"/>
  <c r="CI28" i="46"/>
  <c r="T28" i="46" s="1"/>
  <c r="CH28" i="46"/>
  <c r="S28" i="46" s="1"/>
  <c r="CG28" i="46"/>
  <c r="R28" i="46" s="1"/>
  <c r="CF28" i="46"/>
  <c r="Q28" i="46" s="1"/>
  <c r="CE28" i="46"/>
  <c r="P28" i="46" s="1"/>
  <c r="CD28" i="46"/>
  <c r="CC28" i="46"/>
  <c r="N28" i="46" s="1"/>
  <c r="CB28" i="46"/>
  <c r="M28" i="46" s="1"/>
  <c r="CA28" i="46"/>
  <c r="BZ28" i="46"/>
  <c r="K28" i="46" s="1"/>
  <c r="BY28" i="46"/>
  <c r="J28" i="46" s="1"/>
  <c r="BX28" i="46"/>
  <c r="BW28" i="46"/>
  <c r="H28" i="46" s="1"/>
  <c r="BV28" i="46"/>
  <c r="BU28" i="46"/>
  <c r="F28" i="46" s="1"/>
  <c r="BT28" i="46"/>
  <c r="E28" i="46" s="1"/>
  <c r="BS28" i="46"/>
  <c r="D28" i="46" s="1"/>
  <c r="AA28" i="46"/>
  <c r="B28" i="46"/>
  <c r="A28" i="46"/>
  <c r="A26" i="27" s="1"/>
  <c r="EF27" i="46"/>
  <c r="BQ27" i="46" s="1"/>
  <c r="EE27" i="46"/>
  <c r="ED27" i="46"/>
  <c r="EC27" i="46"/>
  <c r="EB27" i="46"/>
  <c r="EA27" i="46"/>
  <c r="BL27" i="46" s="1"/>
  <c r="DZ27" i="46"/>
  <c r="DY27" i="46"/>
  <c r="BJ27" i="46" s="1"/>
  <c r="DX27" i="46"/>
  <c r="DW27" i="46"/>
  <c r="DV27" i="46"/>
  <c r="BG27" i="46" s="1"/>
  <c r="DU27" i="46"/>
  <c r="BF27" i="46" s="1"/>
  <c r="DT27" i="46"/>
  <c r="DS27" i="46"/>
  <c r="BD27" i="46" s="1"/>
  <c r="DR27" i="46"/>
  <c r="DQ27" i="46"/>
  <c r="DP27" i="46"/>
  <c r="BA27" i="46" s="1"/>
  <c r="DO27" i="46"/>
  <c r="DN27" i="46"/>
  <c r="DM27" i="46"/>
  <c r="AX27" i="46" s="1"/>
  <c r="DL27" i="46"/>
  <c r="DK27" i="46"/>
  <c r="AV27" i="46" s="1"/>
  <c r="DJ27" i="46"/>
  <c r="AU27" i="46" s="1"/>
  <c r="DI27" i="46"/>
  <c r="AT27" i="46" s="1"/>
  <c r="DH27" i="46"/>
  <c r="AS27" i="46" s="1"/>
  <c r="DG27" i="46"/>
  <c r="DF27" i="46"/>
  <c r="AQ27" i="46" s="1"/>
  <c r="DE27" i="46"/>
  <c r="AP27" i="46" s="1"/>
  <c r="DD27" i="46"/>
  <c r="DC27" i="46"/>
  <c r="AN27" i="46" s="1"/>
  <c r="DB27" i="46"/>
  <c r="AM27" i="46" s="1"/>
  <c r="DA27" i="46"/>
  <c r="AL27" i="46" s="1"/>
  <c r="CZ27" i="46"/>
  <c r="AK27" i="46" s="1"/>
  <c r="CY27" i="46"/>
  <c r="CX27" i="46"/>
  <c r="AI27" i="46" s="1"/>
  <c r="CW27" i="46"/>
  <c r="AH27" i="46" s="1"/>
  <c r="CV27" i="46"/>
  <c r="CU27" i="46"/>
  <c r="AF27" i="46" s="1"/>
  <c r="CT27" i="46"/>
  <c r="AE27" i="46" s="1"/>
  <c r="CS27" i="46"/>
  <c r="CR27" i="46"/>
  <c r="AC27" i="46" s="1"/>
  <c r="CQ27" i="46"/>
  <c r="CP27" i="46"/>
  <c r="AA27" i="46" s="1"/>
  <c r="CO27" i="46"/>
  <c r="CN27" i="46"/>
  <c r="CM27" i="46"/>
  <c r="X27" i="46" s="1"/>
  <c r="CL27" i="46"/>
  <c r="W27" i="46" s="1"/>
  <c r="CK27" i="46"/>
  <c r="V27" i="46" s="1"/>
  <c r="CJ27" i="46"/>
  <c r="U27" i="46" s="1"/>
  <c r="CI27" i="46"/>
  <c r="CH27" i="46"/>
  <c r="S27" i="46" s="1"/>
  <c r="CG27" i="46"/>
  <c r="CF27" i="46"/>
  <c r="CE27" i="46"/>
  <c r="CD27" i="46"/>
  <c r="O27" i="46" s="1"/>
  <c r="CC27" i="46"/>
  <c r="N27" i="46" s="1"/>
  <c r="CB27" i="46"/>
  <c r="M27" i="46" s="1"/>
  <c r="CA27" i="46"/>
  <c r="BZ27" i="46"/>
  <c r="K27" i="46" s="1"/>
  <c r="BY27" i="46"/>
  <c r="J27" i="46" s="1"/>
  <c r="BX27" i="46"/>
  <c r="BW27" i="46"/>
  <c r="H27" i="46" s="1"/>
  <c r="BV27" i="46"/>
  <c r="G27" i="46" s="1"/>
  <c r="BU27" i="46"/>
  <c r="BT27" i="46"/>
  <c r="E27" i="46" s="1"/>
  <c r="BS27" i="46"/>
  <c r="B27" i="46"/>
  <c r="A27" i="46"/>
  <c r="EF26" i="46"/>
  <c r="EE26" i="46"/>
  <c r="ED26" i="46"/>
  <c r="BO26" i="46" s="1"/>
  <c r="EC26" i="46"/>
  <c r="BN26" i="46" s="1"/>
  <c r="EB26" i="46"/>
  <c r="BM26" i="46" s="1"/>
  <c r="EA26" i="46"/>
  <c r="BL26" i="46" s="1"/>
  <c r="DZ26" i="46"/>
  <c r="BK26" i="46" s="1"/>
  <c r="DY26" i="46"/>
  <c r="BJ26" i="46" s="1"/>
  <c r="DX26" i="46"/>
  <c r="DW26" i="46"/>
  <c r="BH26" i="46" s="1"/>
  <c r="DV26" i="46"/>
  <c r="BG26" i="46" s="1"/>
  <c r="DU26" i="46"/>
  <c r="BF26" i="46" s="1"/>
  <c r="DT26" i="46"/>
  <c r="BE26" i="46" s="1"/>
  <c r="DS26" i="46"/>
  <c r="BD26" i="46" s="1"/>
  <c r="DR26" i="46"/>
  <c r="BC26" i="46" s="1"/>
  <c r="DQ26" i="46"/>
  <c r="DP26" i="46"/>
  <c r="BA26" i="46" s="1"/>
  <c r="DO26" i="46"/>
  <c r="AZ26" i="46" s="1"/>
  <c r="DN26" i="46"/>
  <c r="AY26" i="46" s="1"/>
  <c r="DM26" i="46"/>
  <c r="DL26" i="46"/>
  <c r="AW26" i="46" s="1"/>
  <c r="DK26" i="46"/>
  <c r="AV26" i="46" s="1"/>
  <c r="DJ26" i="46"/>
  <c r="AU26" i="46" s="1"/>
  <c r="DI26" i="46"/>
  <c r="AT26" i="46" s="1"/>
  <c r="DH26" i="46"/>
  <c r="DG26" i="46"/>
  <c r="AR26" i="46" s="1"/>
  <c r="DF26" i="46"/>
  <c r="AQ26" i="46" s="1"/>
  <c r="DE26" i="46"/>
  <c r="AP26" i="46" s="1"/>
  <c r="DD26" i="46"/>
  <c r="AO26" i="46" s="1"/>
  <c r="DC26" i="46"/>
  <c r="AN26" i="46" s="1"/>
  <c r="DB26" i="46"/>
  <c r="DA26" i="46"/>
  <c r="AL26" i="46" s="1"/>
  <c r="CZ26" i="46"/>
  <c r="AK26" i="46" s="1"/>
  <c r="CY26" i="46"/>
  <c r="CX26" i="46"/>
  <c r="AI26" i="46" s="1"/>
  <c r="CW26" i="46"/>
  <c r="AH26" i="46" s="1"/>
  <c r="CV26" i="46"/>
  <c r="AG26" i="46" s="1"/>
  <c r="CU26" i="46"/>
  <c r="AF26" i="46" s="1"/>
  <c r="CT26" i="46"/>
  <c r="AE26" i="46" s="1"/>
  <c r="CS26" i="46"/>
  <c r="AD26" i="46" s="1"/>
  <c r="CR26" i="46"/>
  <c r="CQ26" i="46"/>
  <c r="AB26" i="46" s="1"/>
  <c r="CP26" i="46"/>
  <c r="CO26" i="46"/>
  <c r="Z26" i="46" s="1"/>
  <c r="CN26" i="46"/>
  <c r="Y26" i="46" s="1"/>
  <c r="CM26" i="46"/>
  <c r="X26" i="46" s="1"/>
  <c r="CL26" i="46"/>
  <c r="W26" i="46" s="1"/>
  <c r="CK26" i="46"/>
  <c r="CJ26" i="46"/>
  <c r="CI26" i="46"/>
  <c r="T26" i="46" s="1"/>
  <c r="CH26" i="46"/>
  <c r="S26" i="46" s="1"/>
  <c r="CG26" i="46"/>
  <c r="R26" i="46" s="1"/>
  <c r="CF26" i="46"/>
  <c r="Q26" i="46" s="1"/>
  <c r="CE26" i="46"/>
  <c r="P26" i="46" s="1"/>
  <c r="CD26" i="46"/>
  <c r="CC26" i="46"/>
  <c r="CB26" i="46"/>
  <c r="M26" i="46" s="1"/>
  <c r="CA26" i="46"/>
  <c r="L26" i="46" s="1"/>
  <c r="BZ26" i="46"/>
  <c r="K26" i="46" s="1"/>
  <c r="BY26" i="46"/>
  <c r="BX26" i="46"/>
  <c r="I26" i="46" s="1"/>
  <c r="BW26" i="46"/>
  <c r="H26" i="46" s="1"/>
  <c r="BV26" i="46"/>
  <c r="G26" i="46" s="1"/>
  <c r="BU26" i="46"/>
  <c r="F26" i="46" s="1"/>
  <c r="BT26" i="46"/>
  <c r="E26" i="46" s="1"/>
  <c r="BS26" i="46"/>
  <c r="D26" i="46" s="1"/>
  <c r="B26" i="46"/>
  <c r="A26" i="46"/>
  <c r="A24" i="27" s="1"/>
  <c r="EF25" i="46"/>
  <c r="BQ25" i="46" s="1"/>
  <c r="EE25" i="46"/>
  <c r="BP25" i="46" s="1"/>
  <c r="ED25" i="46"/>
  <c r="BO25" i="46" s="1"/>
  <c r="EC25" i="46"/>
  <c r="BN25" i="46" s="1"/>
  <c r="EB25" i="46"/>
  <c r="BM25" i="46" s="1"/>
  <c r="EA25" i="46"/>
  <c r="BL25" i="46" s="1"/>
  <c r="DZ25" i="46"/>
  <c r="DY25" i="46"/>
  <c r="BJ25" i="46" s="1"/>
  <c r="DX25" i="46"/>
  <c r="BI25" i="46" s="1"/>
  <c r="DW25" i="46"/>
  <c r="DV25" i="46"/>
  <c r="BG25" i="46" s="1"/>
  <c r="DU25" i="46"/>
  <c r="BF25" i="46" s="1"/>
  <c r="DT25" i="46"/>
  <c r="BE25" i="46" s="1"/>
  <c r="DS25" i="46"/>
  <c r="BD25" i="46" s="1"/>
  <c r="DR25" i="46"/>
  <c r="DQ25" i="46"/>
  <c r="DP25" i="46"/>
  <c r="BA25" i="46" s="1"/>
  <c r="DO25" i="46"/>
  <c r="AZ25" i="46" s="1"/>
  <c r="DN25" i="46"/>
  <c r="AY25" i="46" s="1"/>
  <c r="DM25" i="46"/>
  <c r="AX25" i="46" s="1"/>
  <c r="DL25" i="46"/>
  <c r="AW25" i="46" s="1"/>
  <c r="DK25" i="46"/>
  <c r="AV25" i="46" s="1"/>
  <c r="DJ25" i="46"/>
  <c r="AU25" i="46" s="1"/>
  <c r="DI25" i="46"/>
  <c r="AT25" i="46" s="1"/>
  <c r="DH25" i="46"/>
  <c r="AS25" i="46" s="1"/>
  <c r="DG25" i="46"/>
  <c r="AR25" i="46" s="1"/>
  <c r="DF25" i="46"/>
  <c r="AQ25" i="46" s="1"/>
  <c r="DE25" i="46"/>
  <c r="AP25" i="46" s="1"/>
  <c r="DD25" i="46"/>
  <c r="AO25" i="46" s="1"/>
  <c r="DC25" i="46"/>
  <c r="AN25" i="46" s="1"/>
  <c r="DB25" i="46"/>
  <c r="AM25" i="46" s="1"/>
  <c r="DA25" i="46"/>
  <c r="CZ25" i="46"/>
  <c r="AK25" i="46" s="1"/>
  <c r="CY25" i="46"/>
  <c r="CX25" i="46"/>
  <c r="AI25" i="46" s="1"/>
  <c r="CW25" i="46"/>
  <c r="CV25" i="46"/>
  <c r="AG25" i="46" s="1"/>
  <c r="CU25" i="46"/>
  <c r="AF25" i="46" s="1"/>
  <c r="CT25" i="46"/>
  <c r="AE25" i="46" s="1"/>
  <c r="CS25" i="46"/>
  <c r="AD25" i="46" s="1"/>
  <c r="CR25" i="46"/>
  <c r="AC25" i="46" s="1"/>
  <c r="CQ25" i="46"/>
  <c r="AB25" i="46" s="1"/>
  <c r="CP25" i="46"/>
  <c r="AA25" i="46" s="1"/>
  <c r="CO25" i="46"/>
  <c r="Z25" i="46" s="1"/>
  <c r="CN25" i="46"/>
  <c r="Y25" i="46" s="1"/>
  <c r="CM25" i="46"/>
  <c r="X25" i="46" s="1"/>
  <c r="CL25" i="46"/>
  <c r="CK25" i="46"/>
  <c r="V25" i="46" s="1"/>
  <c r="CJ25" i="46"/>
  <c r="U25" i="46" s="1"/>
  <c r="CI25" i="46"/>
  <c r="T25" i="46" s="1"/>
  <c r="CH25" i="46"/>
  <c r="S25" i="46" s="1"/>
  <c r="CG25" i="46"/>
  <c r="CF25" i="46"/>
  <c r="Q25" i="46" s="1"/>
  <c r="CE25" i="46"/>
  <c r="P25" i="46" s="1"/>
  <c r="CD25" i="46"/>
  <c r="O25" i="46" s="1"/>
  <c r="CC25" i="46"/>
  <c r="N25" i="46" s="1"/>
  <c r="CB25" i="46"/>
  <c r="M25" i="46" s="1"/>
  <c r="CA25" i="46"/>
  <c r="L25" i="46" s="1"/>
  <c r="BZ25" i="46"/>
  <c r="BY25" i="46"/>
  <c r="J25" i="46" s="1"/>
  <c r="BX25" i="46"/>
  <c r="I25" i="46" s="1"/>
  <c r="BW25" i="46"/>
  <c r="H25" i="46" s="1"/>
  <c r="BV25" i="46"/>
  <c r="G25" i="46" s="1"/>
  <c r="BU25" i="46"/>
  <c r="F25" i="46" s="1"/>
  <c r="BT25" i="46"/>
  <c r="E25" i="46" s="1"/>
  <c r="BS25" i="46"/>
  <c r="D25" i="46" s="1"/>
  <c r="B25" i="46"/>
  <c r="A25" i="46"/>
  <c r="A23" i="27" s="1"/>
  <c r="EF24" i="46"/>
  <c r="EE24" i="46"/>
  <c r="BP24" i="46" s="1"/>
  <c r="ED24" i="46"/>
  <c r="BO24" i="46" s="1"/>
  <c r="EC24" i="46"/>
  <c r="BN24" i="46" s="1"/>
  <c r="EB24" i="46"/>
  <c r="BM24" i="46" s="1"/>
  <c r="EA24" i="46"/>
  <c r="BL24" i="46" s="1"/>
  <c r="DZ24" i="46"/>
  <c r="DY24" i="46"/>
  <c r="BJ24" i="46" s="1"/>
  <c r="DX24" i="46"/>
  <c r="DW24" i="46"/>
  <c r="DV24" i="46"/>
  <c r="BG24" i="46" s="1"/>
  <c r="DU24" i="46"/>
  <c r="BF24" i="46" s="1"/>
  <c r="DT24" i="46"/>
  <c r="BE24" i="46" s="1"/>
  <c r="DS24" i="46"/>
  <c r="BD24" i="46" s="1"/>
  <c r="DR24" i="46"/>
  <c r="DQ24" i="46"/>
  <c r="DP24" i="46"/>
  <c r="DO24" i="46"/>
  <c r="AZ24" i="46" s="1"/>
  <c r="DN24" i="46"/>
  <c r="AY24" i="46" s="1"/>
  <c r="DM24" i="46"/>
  <c r="DL24" i="46"/>
  <c r="AW24" i="46" s="1"/>
  <c r="DK24" i="46"/>
  <c r="AV24" i="46" s="1"/>
  <c r="DJ24" i="46"/>
  <c r="DI24" i="46"/>
  <c r="AT24" i="46" s="1"/>
  <c r="DH24" i="46"/>
  <c r="AS24" i="46" s="1"/>
  <c r="DG24" i="46"/>
  <c r="AR24" i="46" s="1"/>
  <c r="DF24" i="46"/>
  <c r="DE24" i="46"/>
  <c r="AP24" i="46" s="1"/>
  <c r="DD24" i="46"/>
  <c r="AO24" i="46" s="1"/>
  <c r="DC24" i="46"/>
  <c r="AN24" i="46" s="1"/>
  <c r="DB24" i="46"/>
  <c r="DA24" i="46"/>
  <c r="AL24" i="46" s="1"/>
  <c r="CZ24" i="46"/>
  <c r="AK24" i="46" s="1"/>
  <c r="CY24" i="46"/>
  <c r="AJ24" i="46" s="1"/>
  <c r="CX24" i="46"/>
  <c r="AI24" i="46" s="1"/>
  <c r="CW24" i="46"/>
  <c r="AH24" i="46" s="1"/>
  <c r="CV24" i="46"/>
  <c r="AG24" i="46" s="1"/>
  <c r="CU24" i="46"/>
  <c r="AF24" i="46" s="1"/>
  <c r="CT24" i="46"/>
  <c r="CS24" i="46"/>
  <c r="AD24" i="46" s="1"/>
  <c r="CR24" i="46"/>
  <c r="CQ24" i="46"/>
  <c r="AB24" i="46" s="1"/>
  <c r="CP24" i="46"/>
  <c r="AA24" i="46" s="1"/>
  <c r="CO24" i="46"/>
  <c r="CN24" i="46"/>
  <c r="Y24" i="46" s="1"/>
  <c r="CM24" i="46"/>
  <c r="X24" i="46" s="1"/>
  <c r="CL24" i="46"/>
  <c r="CK24" i="46"/>
  <c r="V24" i="46" s="1"/>
  <c r="CJ24" i="46"/>
  <c r="U24" i="46" s="1"/>
  <c r="CI24" i="46"/>
  <c r="T24" i="46" s="1"/>
  <c r="CH24" i="46"/>
  <c r="S24" i="46" s="1"/>
  <c r="CG24" i="46"/>
  <c r="R24" i="46" s="1"/>
  <c r="CF24" i="46"/>
  <c r="Q24" i="46" s="1"/>
  <c r="CE24" i="46"/>
  <c r="P24" i="46" s="1"/>
  <c r="CD24" i="46"/>
  <c r="CC24" i="46"/>
  <c r="N24" i="46" s="1"/>
  <c r="CB24" i="46"/>
  <c r="CA24" i="46"/>
  <c r="L24" i="46" s="1"/>
  <c r="BZ24" i="46"/>
  <c r="K24" i="46" s="1"/>
  <c r="BY24" i="46"/>
  <c r="J24" i="46" s="1"/>
  <c r="BX24" i="46"/>
  <c r="I24" i="46" s="1"/>
  <c r="BW24" i="46"/>
  <c r="H24" i="46" s="1"/>
  <c r="BV24" i="46"/>
  <c r="BU24" i="46"/>
  <c r="BT24" i="46"/>
  <c r="BS24" i="46"/>
  <c r="D24" i="46" s="1"/>
  <c r="B24" i="46"/>
  <c r="A24" i="46"/>
  <c r="A22" i="27" s="1"/>
  <c r="EF23" i="46"/>
  <c r="BQ23" i="46" s="1"/>
  <c r="EE23" i="46"/>
  <c r="ED23" i="46"/>
  <c r="BO23" i="44" s="1"/>
  <c r="EC23" i="46"/>
  <c r="EB23" i="46"/>
  <c r="EA23" i="46"/>
  <c r="BL23" i="46" s="1"/>
  <c r="DZ23" i="46"/>
  <c r="BK23" i="46" s="1"/>
  <c r="DY23" i="46"/>
  <c r="BJ23" i="46" s="1"/>
  <c r="DX23" i="46"/>
  <c r="BI23" i="46" s="1"/>
  <c r="DW23" i="46"/>
  <c r="DV23" i="46"/>
  <c r="BG23" i="46" s="1"/>
  <c r="DU23" i="46"/>
  <c r="BF23" i="46" s="1"/>
  <c r="DT23" i="46"/>
  <c r="DS23" i="46"/>
  <c r="BD23" i="46" s="1"/>
  <c r="DR23" i="46"/>
  <c r="DQ23" i="46"/>
  <c r="BB23" i="46" s="1"/>
  <c r="DP23" i="46"/>
  <c r="BA23" i="46" s="1"/>
  <c r="DO23" i="46"/>
  <c r="DN23" i="46"/>
  <c r="DM23" i="46"/>
  <c r="AX23" i="46" s="1"/>
  <c r="DL23" i="46"/>
  <c r="DK23" i="46"/>
  <c r="AV23" i="46" s="1"/>
  <c r="DJ23" i="46"/>
  <c r="AU23" i="46" s="1"/>
  <c r="DI23" i="46"/>
  <c r="AT23" i="46" s="1"/>
  <c r="DH23" i="46"/>
  <c r="AS23" i="46" s="1"/>
  <c r="DG23" i="46"/>
  <c r="DF23" i="46"/>
  <c r="AQ23" i="46" s="1"/>
  <c r="DE23" i="46"/>
  <c r="DD23" i="46"/>
  <c r="DC23" i="46"/>
  <c r="AN23" i="46" s="1"/>
  <c r="DB23" i="46"/>
  <c r="AM23" i="46" s="1"/>
  <c r="DA23" i="46"/>
  <c r="AL23" i="46" s="1"/>
  <c r="CZ23" i="46"/>
  <c r="AK23" i="46" s="1"/>
  <c r="CY23" i="46"/>
  <c r="CX23" i="46"/>
  <c r="CW23" i="46"/>
  <c r="AH23" i="46" s="1"/>
  <c r="CV23" i="46"/>
  <c r="CU23" i="46"/>
  <c r="AF23" i="46" s="1"/>
  <c r="CT23" i="46"/>
  <c r="AE23" i="46" s="1"/>
  <c r="CS23" i="46"/>
  <c r="AD23" i="46" s="1"/>
  <c r="CR23" i="46"/>
  <c r="AC23" i="46" s="1"/>
  <c r="CQ23" i="46"/>
  <c r="CP23" i="46"/>
  <c r="AA23" i="46" s="1"/>
  <c r="CO23" i="46"/>
  <c r="Z23" i="46" s="1"/>
  <c r="CN23" i="46"/>
  <c r="CM23" i="46"/>
  <c r="X23" i="46" s="1"/>
  <c r="CL23" i="46"/>
  <c r="CK23" i="46"/>
  <c r="V23" i="46" s="1"/>
  <c r="CJ23" i="46"/>
  <c r="U23" i="46" s="1"/>
  <c r="CI23" i="46"/>
  <c r="CH23" i="46"/>
  <c r="S23" i="46" s="1"/>
  <c r="CG23" i="46"/>
  <c r="CF23" i="46"/>
  <c r="CE23" i="46"/>
  <c r="P23" i="46" s="1"/>
  <c r="CD23" i="46"/>
  <c r="CC23" i="46"/>
  <c r="N23" i="46" s="1"/>
  <c r="CB23" i="46"/>
  <c r="M23" i="46" s="1"/>
  <c r="CA23" i="46"/>
  <c r="BZ23" i="46"/>
  <c r="K23" i="46" s="1"/>
  <c r="BY23" i="46"/>
  <c r="J23" i="46" s="1"/>
  <c r="BX23" i="46"/>
  <c r="BW23" i="46"/>
  <c r="H23" i="46" s="1"/>
  <c r="BV23" i="46"/>
  <c r="G23" i="46" s="1"/>
  <c r="BU23" i="46"/>
  <c r="F23" i="46" s="1"/>
  <c r="BT23" i="46"/>
  <c r="E23" i="46" s="1"/>
  <c r="BS23" i="46"/>
  <c r="B23" i="46"/>
  <c r="A23" i="46"/>
  <c r="A21" i="27" s="1"/>
  <c r="EF22" i="46"/>
  <c r="BQ22" i="46" s="1"/>
  <c r="EE22" i="46"/>
  <c r="BP22" i="46" s="1"/>
  <c r="ED22" i="46"/>
  <c r="BO22" i="46" s="1"/>
  <c r="EC22" i="46"/>
  <c r="BN22" i="46" s="1"/>
  <c r="EB22" i="46"/>
  <c r="EA22" i="46"/>
  <c r="DZ22" i="46"/>
  <c r="BK22" i="46" s="1"/>
  <c r="DY22" i="46"/>
  <c r="DX22" i="46"/>
  <c r="BI22" i="46" s="1"/>
  <c r="DW22" i="46"/>
  <c r="DV22" i="46"/>
  <c r="BG22" i="46" s="1"/>
  <c r="DU22" i="46"/>
  <c r="BF22" i="46" s="1"/>
  <c r="DT22" i="46"/>
  <c r="BE22" i="46" s="1"/>
  <c r="DS22" i="46"/>
  <c r="BD22" i="46" s="1"/>
  <c r="DR22" i="46"/>
  <c r="BC22" i="46" s="1"/>
  <c r="DQ22" i="46"/>
  <c r="DP22" i="46"/>
  <c r="BA22" i="46" s="1"/>
  <c r="DO22" i="46"/>
  <c r="AZ22" i="46" s="1"/>
  <c r="DN22" i="46"/>
  <c r="AY22" i="46" s="1"/>
  <c r="DM22" i="46"/>
  <c r="AX22" i="46" s="1"/>
  <c r="DL22" i="46"/>
  <c r="AW22" i="46" s="1"/>
  <c r="DK22" i="46"/>
  <c r="AV22" i="46" s="1"/>
  <c r="DJ22" i="46"/>
  <c r="AU22" i="46" s="1"/>
  <c r="DI22" i="46"/>
  <c r="DH22" i="46"/>
  <c r="AS22" i="46" s="1"/>
  <c r="DG22" i="46"/>
  <c r="DF22" i="46"/>
  <c r="AQ22" i="46" s="1"/>
  <c r="DE22" i="46"/>
  <c r="AP22" i="46" s="1"/>
  <c r="DD22" i="46"/>
  <c r="AO22" i="46" s="1"/>
  <c r="DC22" i="46"/>
  <c r="AN22" i="46" s="1"/>
  <c r="DB22" i="46"/>
  <c r="AM22" i="46" s="1"/>
  <c r="DA22" i="46"/>
  <c r="CZ22" i="46"/>
  <c r="AK22" i="46" s="1"/>
  <c r="CY22" i="46"/>
  <c r="AJ22" i="46" s="1"/>
  <c r="CX22" i="46"/>
  <c r="AI22" i="46" s="1"/>
  <c r="CW22" i="46"/>
  <c r="AH22" i="46" s="1"/>
  <c r="CV22" i="46"/>
  <c r="AG22" i="46" s="1"/>
  <c r="CU22" i="46"/>
  <c r="AF22" i="46" s="1"/>
  <c r="CT22" i="46"/>
  <c r="CS22" i="46"/>
  <c r="CR22" i="46"/>
  <c r="AC22" i="46" s="1"/>
  <c r="CQ22" i="46"/>
  <c r="CP22" i="46"/>
  <c r="AA22" i="46" s="1"/>
  <c r="CO22" i="46"/>
  <c r="Z22" i="46" s="1"/>
  <c r="CN22" i="46"/>
  <c r="Y22" i="46" s="1"/>
  <c r="CM22" i="46"/>
  <c r="X22" i="46" s="1"/>
  <c r="CL22" i="46"/>
  <c r="CK22" i="46"/>
  <c r="CJ22" i="46"/>
  <c r="U22" i="46" s="1"/>
  <c r="CI22" i="46"/>
  <c r="T22" i="46" s="1"/>
  <c r="CH22" i="46"/>
  <c r="S22" i="46" s="1"/>
  <c r="CG22" i="46"/>
  <c r="R22" i="46" s="1"/>
  <c r="CF22" i="46"/>
  <c r="Q22" i="46" s="1"/>
  <c r="CE22" i="46"/>
  <c r="P22" i="46" s="1"/>
  <c r="CD22" i="46"/>
  <c r="CC22" i="46"/>
  <c r="CB22" i="46"/>
  <c r="M22" i="46" s="1"/>
  <c r="CA22" i="46"/>
  <c r="L22" i="46" s="1"/>
  <c r="BZ22" i="46"/>
  <c r="K22" i="46" s="1"/>
  <c r="BY22" i="46"/>
  <c r="J22" i="46" s="1"/>
  <c r="BX22" i="46"/>
  <c r="I22" i="46" s="1"/>
  <c r="BW22" i="46"/>
  <c r="H22" i="46" s="1"/>
  <c r="BV22" i="46"/>
  <c r="G22" i="46" s="1"/>
  <c r="BU22" i="46"/>
  <c r="BT22" i="46"/>
  <c r="E22" i="46" s="1"/>
  <c r="BS22" i="46"/>
  <c r="D22" i="46" s="1"/>
  <c r="B22" i="46"/>
  <c r="A22" i="46"/>
  <c r="A20" i="27" s="1"/>
  <c r="EF21" i="46"/>
  <c r="EE21" i="46"/>
  <c r="BP21" i="46" s="1"/>
  <c r="ED21" i="46"/>
  <c r="BO21" i="46" s="1"/>
  <c r="EC21" i="46"/>
  <c r="EB21" i="46"/>
  <c r="BM21" i="46" s="1"/>
  <c r="EA21" i="46"/>
  <c r="DZ21" i="46"/>
  <c r="DY21" i="46"/>
  <c r="BJ21" i="46" s="1"/>
  <c r="DX21" i="46"/>
  <c r="DW21" i="46"/>
  <c r="BH21" i="46" s="1"/>
  <c r="DV21" i="46"/>
  <c r="DU21" i="46"/>
  <c r="DT21" i="46"/>
  <c r="BE21" i="46" s="1"/>
  <c r="DS21" i="46"/>
  <c r="BD21" i="46" s="1"/>
  <c r="DR21" i="46"/>
  <c r="BC21" i="46" s="1"/>
  <c r="DQ21" i="46"/>
  <c r="BB21" i="46" s="1"/>
  <c r="DP21" i="46"/>
  <c r="DO21" i="46"/>
  <c r="AZ21" i="46" s="1"/>
  <c r="DN21" i="46"/>
  <c r="AY21" i="46" s="1"/>
  <c r="DM21" i="46"/>
  <c r="AX21" i="46" s="1"/>
  <c r="DL21" i="46"/>
  <c r="AW21" i="46" s="1"/>
  <c r="DK21" i="46"/>
  <c r="AV21" i="46" s="1"/>
  <c r="DJ21" i="46"/>
  <c r="AU21" i="46" s="1"/>
  <c r="DI21" i="46"/>
  <c r="AT21" i="46" s="1"/>
  <c r="DH21" i="46"/>
  <c r="DG21" i="46"/>
  <c r="AR21" i="46" s="1"/>
  <c r="DF21" i="46"/>
  <c r="AQ21" i="46" s="1"/>
  <c r="DE21" i="46"/>
  <c r="DD21" i="46"/>
  <c r="DC21" i="46"/>
  <c r="AN21" i="46" s="1"/>
  <c r="DB21" i="46"/>
  <c r="DA21" i="46"/>
  <c r="AL21" i="46" s="1"/>
  <c r="CZ21" i="46"/>
  <c r="CY21" i="46"/>
  <c r="AJ21" i="46" s="1"/>
  <c r="CX21" i="46"/>
  <c r="AI21" i="46" s="1"/>
  <c r="CW21" i="46"/>
  <c r="AH21" i="46" s="1"/>
  <c r="CV21" i="46"/>
  <c r="AG21" i="46" s="1"/>
  <c r="CU21" i="46"/>
  <c r="AF21" i="46" s="1"/>
  <c r="CT21" i="46"/>
  <c r="AE21" i="46" s="1"/>
  <c r="CS21" i="46"/>
  <c r="AD21" i="46" s="1"/>
  <c r="CR21" i="46"/>
  <c r="CQ21" i="46"/>
  <c r="AB21" i="46" s="1"/>
  <c r="CP21" i="46"/>
  <c r="AA21" i="46" s="1"/>
  <c r="CO21" i="46"/>
  <c r="Z21" i="46" s="1"/>
  <c r="CN21" i="46"/>
  <c r="Y21" i="46" s="1"/>
  <c r="CM21" i="46"/>
  <c r="CL21" i="46"/>
  <c r="W21" i="46" s="1"/>
  <c r="CK21" i="46"/>
  <c r="V21" i="46" s="1"/>
  <c r="CJ21" i="46"/>
  <c r="CI21" i="46"/>
  <c r="T21" i="46" s="1"/>
  <c r="CH21" i="46"/>
  <c r="CG21" i="46"/>
  <c r="CF21" i="46"/>
  <c r="CE21" i="46"/>
  <c r="CD21" i="46"/>
  <c r="O21" i="46" s="1"/>
  <c r="CC21" i="46"/>
  <c r="N21" i="46" s="1"/>
  <c r="CB21" i="46"/>
  <c r="CA21" i="46"/>
  <c r="L21" i="46" s="1"/>
  <c r="BZ21" i="46"/>
  <c r="K21" i="46" s="1"/>
  <c r="BY21" i="46"/>
  <c r="J21" i="46" s="1"/>
  <c r="BX21" i="46"/>
  <c r="I21" i="46" s="1"/>
  <c r="BW21" i="46"/>
  <c r="BV21" i="46"/>
  <c r="BU21" i="46"/>
  <c r="F21" i="46" s="1"/>
  <c r="BT21" i="46"/>
  <c r="BS21" i="46"/>
  <c r="D21" i="46" s="1"/>
  <c r="B21" i="46"/>
  <c r="A21" i="46"/>
  <c r="A19" i="27" s="1"/>
  <c r="EF20" i="46"/>
  <c r="BQ20" i="46" s="1"/>
  <c r="EE20" i="46"/>
  <c r="BP20" i="46" s="1"/>
  <c r="ED20" i="46"/>
  <c r="BO20" i="46" s="1"/>
  <c r="EC20" i="46"/>
  <c r="BN20" i="46" s="1"/>
  <c r="EB20" i="46"/>
  <c r="BM20" i="46" s="1"/>
  <c r="EA20" i="46"/>
  <c r="BL20" i="46" s="1"/>
  <c r="DZ20" i="46"/>
  <c r="BK20" i="46" s="1"/>
  <c r="DY20" i="46"/>
  <c r="DX20" i="46"/>
  <c r="BI20" i="46" s="1"/>
  <c r="DW20" i="46"/>
  <c r="BH20" i="46" s="1"/>
  <c r="DV20" i="46"/>
  <c r="BG20" i="46" s="1"/>
  <c r="DU20" i="46"/>
  <c r="BF20" i="46" s="1"/>
  <c r="DT20" i="46"/>
  <c r="BE20" i="46" s="1"/>
  <c r="DS20" i="46"/>
  <c r="DR20" i="46"/>
  <c r="BC20" i="46" s="1"/>
  <c r="DQ20" i="46"/>
  <c r="BB20" i="46" s="1"/>
  <c r="DP20" i="46"/>
  <c r="BA20" i="46" s="1"/>
  <c r="DO20" i="46"/>
  <c r="DN20" i="46"/>
  <c r="DM20" i="46"/>
  <c r="AX20" i="46" s="1"/>
  <c r="DL20" i="46"/>
  <c r="AW20" i="46" s="1"/>
  <c r="DK20" i="46"/>
  <c r="AV20" i="46" s="1"/>
  <c r="DJ20" i="46"/>
  <c r="AU20" i="46" s="1"/>
  <c r="DI20" i="46"/>
  <c r="DH20" i="46"/>
  <c r="AS20" i="46" s="1"/>
  <c r="DG20" i="46"/>
  <c r="AR20" i="46" s="1"/>
  <c r="DF20" i="46"/>
  <c r="AQ20" i="46" s="1"/>
  <c r="DE20" i="46"/>
  <c r="AP20" i="46" s="1"/>
  <c r="DD20" i="46"/>
  <c r="DC20" i="46"/>
  <c r="AN20" i="46" s="1"/>
  <c r="DB20" i="46"/>
  <c r="AM20" i="46" s="1"/>
  <c r="DA20" i="46"/>
  <c r="AL20" i="46" s="1"/>
  <c r="CZ20" i="46"/>
  <c r="AK20" i="46" s="1"/>
  <c r="CY20" i="46"/>
  <c r="CX20" i="46"/>
  <c r="AI20" i="46" s="1"/>
  <c r="CW20" i="46"/>
  <c r="AH20" i="46" s="1"/>
  <c r="CV20" i="46"/>
  <c r="AG20" i="46" s="1"/>
  <c r="CU20" i="46"/>
  <c r="AF20" i="46" s="1"/>
  <c r="CT20" i="46"/>
  <c r="AE20" i="46" s="1"/>
  <c r="CS20" i="46"/>
  <c r="AD20" i="46" s="1"/>
  <c r="CR20" i="46"/>
  <c r="AC20" i="46" s="1"/>
  <c r="CQ20" i="46"/>
  <c r="AB20" i="46" s="1"/>
  <c r="CP20" i="46"/>
  <c r="AA20" i="46" s="1"/>
  <c r="CO20" i="46"/>
  <c r="Z20" i="46" s="1"/>
  <c r="CN20" i="46"/>
  <c r="CM20" i="46"/>
  <c r="CL20" i="46"/>
  <c r="W20" i="46" s="1"/>
  <c r="CK20" i="46"/>
  <c r="V20" i="46" s="1"/>
  <c r="CJ20" i="46"/>
  <c r="CI20" i="46"/>
  <c r="T20" i="46" s="1"/>
  <c r="CH20" i="46"/>
  <c r="S20" i="46" s="1"/>
  <c r="CG20" i="46"/>
  <c r="R20" i="46" s="1"/>
  <c r="CF20" i="46"/>
  <c r="Q20" i="46" s="1"/>
  <c r="CE20" i="46"/>
  <c r="CD20" i="46"/>
  <c r="O20" i="46" s="1"/>
  <c r="CC20" i="46"/>
  <c r="N20" i="46" s="1"/>
  <c r="CB20" i="46"/>
  <c r="M20" i="46" s="1"/>
  <c r="CA20" i="46"/>
  <c r="BZ20" i="46"/>
  <c r="K20" i="46" s="1"/>
  <c r="BY20" i="46"/>
  <c r="J20" i="46" s="1"/>
  <c r="BX20" i="46"/>
  <c r="I20" i="46" s="1"/>
  <c r="BW20" i="46"/>
  <c r="H20" i="46" s="1"/>
  <c r="BV20" i="46"/>
  <c r="G20" i="46" s="1"/>
  <c r="BU20" i="46"/>
  <c r="BT20" i="46"/>
  <c r="E20" i="46" s="1"/>
  <c r="BS20" i="46"/>
  <c r="D20" i="46" s="1"/>
  <c r="B20" i="46"/>
  <c r="A20" i="46"/>
  <c r="A18" i="27" s="1"/>
  <c r="EF19" i="46"/>
  <c r="BQ19" i="46" s="1"/>
  <c r="EE19" i="46"/>
  <c r="BP19" i="46" s="1"/>
  <c r="ED19" i="46"/>
  <c r="BO19" i="44" s="1"/>
  <c r="EC19" i="46"/>
  <c r="EB19" i="46"/>
  <c r="BM19" i="46" s="1"/>
  <c r="EA19" i="46"/>
  <c r="DZ19" i="46"/>
  <c r="BK19" i="46" s="1"/>
  <c r="DY19" i="46"/>
  <c r="BJ19" i="46" s="1"/>
  <c r="DX19" i="46"/>
  <c r="BI19" i="46" s="1"/>
  <c r="DW19" i="46"/>
  <c r="BH19" i="46" s="1"/>
  <c r="DV19" i="46"/>
  <c r="BG19" i="46" s="1"/>
  <c r="DU19" i="46"/>
  <c r="BF19" i="46" s="1"/>
  <c r="DT19" i="46"/>
  <c r="BE19" i="46" s="1"/>
  <c r="DS19" i="46"/>
  <c r="BD19" i="46" s="1"/>
  <c r="DR19" i="46"/>
  <c r="BC19" i="46" s="1"/>
  <c r="DQ19" i="46"/>
  <c r="BB19" i="46" s="1"/>
  <c r="DP19" i="46"/>
  <c r="BA19" i="46" s="1"/>
  <c r="DO19" i="46"/>
  <c r="AZ19" i="46" s="1"/>
  <c r="DN19" i="46"/>
  <c r="AY19" i="46" s="1"/>
  <c r="DM19" i="46"/>
  <c r="DL19" i="46"/>
  <c r="AW19" i="46" s="1"/>
  <c r="DK19" i="46"/>
  <c r="AV19" i="46" s="1"/>
  <c r="DJ19" i="46"/>
  <c r="AU19" i="46" s="1"/>
  <c r="DI19" i="46"/>
  <c r="AT19" i="46" s="1"/>
  <c r="DH19" i="46"/>
  <c r="AS19" i="46" s="1"/>
  <c r="DG19" i="46"/>
  <c r="AR19" i="46" s="1"/>
  <c r="DF19" i="46"/>
  <c r="AQ19" i="46" s="1"/>
  <c r="DE19" i="46"/>
  <c r="AP19" i="46" s="1"/>
  <c r="DD19" i="46"/>
  <c r="AO19" i="46" s="1"/>
  <c r="DC19" i="46"/>
  <c r="AN19" i="46" s="1"/>
  <c r="DB19" i="46"/>
  <c r="DA19" i="46"/>
  <c r="AL19" i="46" s="1"/>
  <c r="CZ19" i="46"/>
  <c r="AK19" i="46" s="1"/>
  <c r="CY19" i="46"/>
  <c r="AJ19" i="46" s="1"/>
  <c r="CX19" i="46"/>
  <c r="CW19" i="46"/>
  <c r="CV19" i="46"/>
  <c r="AG19" i="46" s="1"/>
  <c r="CU19" i="46"/>
  <c r="CT19" i="46"/>
  <c r="AE19" i="46" s="1"/>
  <c r="CS19" i="46"/>
  <c r="AD19" i="46" s="1"/>
  <c r="CR19" i="46"/>
  <c r="AC19" i="46" s="1"/>
  <c r="CQ19" i="46"/>
  <c r="AB19" i="46" s="1"/>
  <c r="CP19" i="46"/>
  <c r="AA19" i="46" s="1"/>
  <c r="CO19" i="46"/>
  <c r="CN19" i="46"/>
  <c r="Y19" i="46" s="1"/>
  <c r="CM19" i="46"/>
  <c r="X19" i="46" s="1"/>
  <c r="CL19" i="46"/>
  <c r="W19" i="46" s="1"/>
  <c r="CK19" i="46"/>
  <c r="V19" i="46" s="1"/>
  <c r="CJ19" i="46"/>
  <c r="U19" i="46" s="1"/>
  <c r="CI19" i="46"/>
  <c r="T19" i="46" s="1"/>
  <c r="CH19" i="46"/>
  <c r="S19" i="46" s="1"/>
  <c r="CG19" i="46"/>
  <c r="CF19" i="46"/>
  <c r="Q19" i="46" s="1"/>
  <c r="CE19" i="46"/>
  <c r="P19" i="46" s="1"/>
  <c r="CD19" i="46"/>
  <c r="O19" i="46" s="1"/>
  <c r="CC19" i="46"/>
  <c r="N19" i="46" s="1"/>
  <c r="CB19" i="46"/>
  <c r="M19" i="46" s="1"/>
  <c r="CA19" i="46"/>
  <c r="L19" i="46" s="1"/>
  <c r="BZ19" i="46"/>
  <c r="K19" i="46" s="1"/>
  <c r="BY19" i="46"/>
  <c r="BX19" i="46"/>
  <c r="I19" i="46" s="1"/>
  <c r="BW19" i="46"/>
  <c r="H19" i="46" s="1"/>
  <c r="BV19" i="46"/>
  <c r="G19" i="46" s="1"/>
  <c r="BU19" i="46"/>
  <c r="F19" i="46" s="1"/>
  <c r="BT19" i="46"/>
  <c r="E19" i="46" s="1"/>
  <c r="BS19" i="46"/>
  <c r="D19" i="46" s="1"/>
  <c r="BO19" i="46"/>
  <c r="B19" i="46"/>
  <c r="A19" i="46"/>
  <c r="A17" i="27" s="1"/>
  <c r="EF18" i="46"/>
  <c r="EE18" i="46"/>
  <c r="BP18" i="46" s="1"/>
  <c r="ED18" i="46"/>
  <c r="BO18" i="46" s="1"/>
  <c r="EC18" i="46"/>
  <c r="BN18" i="46" s="1"/>
  <c r="EB18" i="46"/>
  <c r="BM18" i="46" s="1"/>
  <c r="EA18" i="46"/>
  <c r="DZ18" i="46"/>
  <c r="BK18" i="46" s="1"/>
  <c r="DY18" i="46"/>
  <c r="BJ18" i="46" s="1"/>
  <c r="DX18" i="46"/>
  <c r="BI18" i="46" s="1"/>
  <c r="DW18" i="46"/>
  <c r="BH18" i="46" s="1"/>
  <c r="DV18" i="46"/>
  <c r="BG18" i="46" s="1"/>
  <c r="DU18" i="46"/>
  <c r="DT18" i="46"/>
  <c r="BE18" i="46" s="1"/>
  <c r="DS18" i="46"/>
  <c r="BD18" i="46" s="1"/>
  <c r="DR18" i="46"/>
  <c r="DQ18" i="46"/>
  <c r="BB18" i="46" s="1"/>
  <c r="DP18" i="46"/>
  <c r="BA18" i="46" s="1"/>
  <c r="DO18" i="46"/>
  <c r="AZ18" i="46" s="1"/>
  <c r="DN18" i="46"/>
  <c r="AY18" i="46" s="1"/>
  <c r="DM18" i="46"/>
  <c r="AX18" i="46" s="1"/>
  <c r="DL18" i="46"/>
  <c r="DK18" i="46"/>
  <c r="AV18" i="46" s="1"/>
  <c r="DJ18" i="46"/>
  <c r="DI18" i="46"/>
  <c r="AT18" i="46" s="1"/>
  <c r="DH18" i="46"/>
  <c r="AS18" i="46" s="1"/>
  <c r="DG18" i="46"/>
  <c r="DF18" i="46"/>
  <c r="AQ18" i="46" s="1"/>
  <c r="DE18" i="46"/>
  <c r="AP18" i="46" s="1"/>
  <c r="DD18" i="46"/>
  <c r="AO18" i="46" s="1"/>
  <c r="DC18" i="46"/>
  <c r="AN18" i="46" s="1"/>
  <c r="DB18" i="46"/>
  <c r="AM18" i="46" s="1"/>
  <c r="DA18" i="46"/>
  <c r="AL18" i="46" s="1"/>
  <c r="CZ18" i="46"/>
  <c r="AK18" i="46" s="1"/>
  <c r="CY18" i="46"/>
  <c r="AJ18" i="46" s="1"/>
  <c r="CX18" i="46"/>
  <c r="AI18" i="46" s="1"/>
  <c r="CW18" i="46"/>
  <c r="AH18" i="46" s="1"/>
  <c r="CV18" i="46"/>
  <c r="AG18" i="46" s="1"/>
  <c r="CU18" i="46"/>
  <c r="AF18" i="46" s="1"/>
  <c r="CT18" i="46"/>
  <c r="CS18" i="46"/>
  <c r="AD18" i="46" s="1"/>
  <c r="CR18" i="46"/>
  <c r="AC18" i="46" s="1"/>
  <c r="CQ18" i="46"/>
  <c r="AB18" i="46" s="1"/>
  <c r="CP18" i="46"/>
  <c r="AA18" i="46" s="1"/>
  <c r="CO18" i="46"/>
  <c r="Z18" i="46" s="1"/>
  <c r="CN18" i="46"/>
  <c r="CM18" i="46"/>
  <c r="X18" i="46" s="1"/>
  <c r="CL18" i="46"/>
  <c r="W18" i="46" s="1"/>
  <c r="CK18" i="46"/>
  <c r="V18" i="46" s="1"/>
  <c r="CJ18" i="46"/>
  <c r="U18" i="46" s="1"/>
  <c r="CI18" i="46"/>
  <c r="CH18" i="46"/>
  <c r="S18" i="46" s="1"/>
  <c r="CG18" i="46"/>
  <c r="CF18" i="46"/>
  <c r="Q18" i="46" s="1"/>
  <c r="CE18" i="46"/>
  <c r="P18" i="46" s="1"/>
  <c r="CD18" i="46"/>
  <c r="O18" i="46" s="1"/>
  <c r="CC18" i="46"/>
  <c r="N18" i="46" s="1"/>
  <c r="CB18" i="46"/>
  <c r="M18" i="46" s="1"/>
  <c r="CA18" i="46"/>
  <c r="L18" i="46" s="1"/>
  <c r="BZ18" i="46"/>
  <c r="K18" i="46" s="1"/>
  <c r="BY18" i="46"/>
  <c r="J18" i="46" s="1"/>
  <c r="BX18" i="46"/>
  <c r="BW18" i="46"/>
  <c r="H18" i="46" s="1"/>
  <c r="BV18" i="46"/>
  <c r="G18" i="46" s="1"/>
  <c r="BU18" i="46"/>
  <c r="F18" i="46" s="1"/>
  <c r="BT18" i="46"/>
  <c r="E18" i="46" s="1"/>
  <c r="BS18" i="46"/>
  <c r="D18" i="46" s="1"/>
  <c r="B18" i="46"/>
  <c r="A18" i="46"/>
  <c r="A16" i="27" s="1"/>
  <c r="EF17" i="46"/>
  <c r="EE17" i="46"/>
  <c r="BP17" i="46" s="1"/>
  <c r="ED17" i="46"/>
  <c r="BO17" i="46" s="1"/>
  <c r="EC17" i="46"/>
  <c r="BN17" i="46" s="1"/>
  <c r="EB17" i="46"/>
  <c r="EA17" i="46"/>
  <c r="BL17" i="46" s="1"/>
  <c r="DZ17" i="46"/>
  <c r="BK17" i="46" s="1"/>
  <c r="DY17" i="46"/>
  <c r="BJ17" i="46" s="1"/>
  <c r="DX17" i="46"/>
  <c r="DW17" i="46"/>
  <c r="DV17" i="46"/>
  <c r="BG17" i="44" s="1"/>
  <c r="DU17" i="46"/>
  <c r="BF17" i="46" s="1"/>
  <c r="DT17" i="46"/>
  <c r="BE17" i="46" s="1"/>
  <c r="DS17" i="46"/>
  <c r="BD17" i="46" s="1"/>
  <c r="DR17" i="46"/>
  <c r="BC17" i="46" s="1"/>
  <c r="DQ17" i="46"/>
  <c r="DP17" i="46"/>
  <c r="DO17" i="46"/>
  <c r="AZ17" i="46" s="1"/>
  <c r="DN17" i="46"/>
  <c r="AY17" i="46" s="1"/>
  <c r="DM17" i="46"/>
  <c r="AX17" i="44" s="1"/>
  <c r="DL17" i="46"/>
  <c r="AW17" i="46" s="1"/>
  <c r="DK17" i="46"/>
  <c r="AV17" i="46" s="1"/>
  <c r="DJ17" i="46"/>
  <c r="AU17" i="46" s="1"/>
  <c r="DI17" i="46"/>
  <c r="AT17" i="46" s="1"/>
  <c r="DH17" i="46"/>
  <c r="DG17" i="46"/>
  <c r="AR17" i="46" s="1"/>
  <c r="DF17" i="46"/>
  <c r="AQ17" i="46" s="1"/>
  <c r="DE17" i="46"/>
  <c r="AP17" i="46" s="1"/>
  <c r="DD17" i="46"/>
  <c r="DC17" i="46"/>
  <c r="AN17" i="46" s="1"/>
  <c r="DB17" i="46"/>
  <c r="AM17" i="46" s="1"/>
  <c r="DA17" i="46"/>
  <c r="AL17" i="46" s="1"/>
  <c r="CZ17" i="46"/>
  <c r="CY17" i="46"/>
  <c r="AJ17" i="46" s="1"/>
  <c r="CX17" i="46"/>
  <c r="CW17" i="46"/>
  <c r="AH17" i="46" s="1"/>
  <c r="CV17" i="46"/>
  <c r="AG17" i="46" s="1"/>
  <c r="CU17" i="46"/>
  <c r="AF17" i="46" s="1"/>
  <c r="CT17" i="46"/>
  <c r="AE17" i="46" s="1"/>
  <c r="CS17" i="46"/>
  <c r="AD17" i="46" s="1"/>
  <c r="CR17" i="46"/>
  <c r="CQ17" i="46"/>
  <c r="AB17" i="46" s="1"/>
  <c r="CP17" i="46"/>
  <c r="CO17" i="46"/>
  <c r="CN17" i="46"/>
  <c r="CM17" i="46"/>
  <c r="X17" i="46" s="1"/>
  <c r="CL17" i="46"/>
  <c r="W17" i="46" s="1"/>
  <c r="CK17" i="46"/>
  <c r="V17" i="46" s="1"/>
  <c r="CJ17" i="46"/>
  <c r="CI17" i="46"/>
  <c r="T17" i="46" s="1"/>
  <c r="CH17" i="46"/>
  <c r="CG17" i="46"/>
  <c r="R17" i="46" s="1"/>
  <c r="CF17" i="46"/>
  <c r="Q17" i="46" s="1"/>
  <c r="CE17" i="46"/>
  <c r="P17" i="46" s="1"/>
  <c r="CD17" i="46"/>
  <c r="O17" i="46" s="1"/>
  <c r="CC17" i="46"/>
  <c r="N17" i="46" s="1"/>
  <c r="CB17" i="46"/>
  <c r="CA17" i="46"/>
  <c r="L17" i="46" s="1"/>
  <c r="BZ17" i="46"/>
  <c r="K17" i="46" s="1"/>
  <c r="BY17" i="46"/>
  <c r="J17" i="46" s="1"/>
  <c r="BX17" i="46"/>
  <c r="I17" i="46" s="1"/>
  <c r="BW17" i="46"/>
  <c r="BV17" i="46"/>
  <c r="G17" i="46" s="1"/>
  <c r="BU17" i="46"/>
  <c r="F17" i="46" s="1"/>
  <c r="BT17" i="46"/>
  <c r="BS17" i="46"/>
  <c r="D17" i="46" s="1"/>
  <c r="BG17" i="46"/>
  <c r="AX17" i="46"/>
  <c r="B17" i="46"/>
  <c r="A17" i="46"/>
  <c r="EF16" i="46"/>
  <c r="BQ16" i="46" s="1"/>
  <c r="EE16" i="46"/>
  <c r="ED16" i="46"/>
  <c r="BO16" i="46" s="1"/>
  <c r="EC16" i="46"/>
  <c r="BN16" i="46" s="1"/>
  <c r="EB16" i="46"/>
  <c r="EA16" i="46"/>
  <c r="BL16" i="44" s="1"/>
  <c r="DZ16" i="46"/>
  <c r="DY16" i="46"/>
  <c r="BJ16" i="46" s="1"/>
  <c r="DX16" i="46"/>
  <c r="BI16" i="46" s="1"/>
  <c r="DW16" i="46"/>
  <c r="BH16" i="46" s="1"/>
  <c r="DV16" i="46"/>
  <c r="DU16" i="46"/>
  <c r="BF16" i="46" s="1"/>
  <c r="DT16" i="46"/>
  <c r="BE16" i="46" s="1"/>
  <c r="DS16" i="46"/>
  <c r="BD16" i="46" s="1"/>
  <c r="DR16" i="46"/>
  <c r="BC16" i="46" s="1"/>
  <c r="DQ16" i="46"/>
  <c r="BB16" i="46" s="1"/>
  <c r="DP16" i="46"/>
  <c r="BA16" i="46" s="1"/>
  <c r="DO16" i="46"/>
  <c r="AZ16" i="46" s="1"/>
  <c r="DN16" i="46"/>
  <c r="AY16" i="46" s="1"/>
  <c r="DM16" i="46"/>
  <c r="DL16" i="46"/>
  <c r="AW16" i="46" s="1"/>
  <c r="DK16" i="46"/>
  <c r="AV16" i="46" s="1"/>
  <c r="DJ16" i="46"/>
  <c r="AU16" i="46" s="1"/>
  <c r="DI16" i="46"/>
  <c r="AT16" i="46" s="1"/>
  <c r="DH16" i="46"/>
  <c r="AS16" i="46" s="1"/>
  <c r="DG16" i="46"/>
  <c r="DF16" i="46"/>
  <c r="DE16" i="46"/>
  <c r="AP16" i="46" s="1"/>
  <c r="DD16" i="46"/>
  <c r="DC16" i="46"/>
  <c r="AN16" i="46" s="1"/>
  <c r="DB16" i="46"/>
  <c r="AM16" i="46" s="1"/>
  <c r="DA16" i="46"/>
  <c r="AL16" i="46" s="1"/>
  <c r="CZ16" i="46"/>
  <c r="AK16" i="46" s="1"/>
  <c r="CY16" i="46"/>
  <c r="AJ16" i="46" s="1"/>
  <c r="CX16" i="46"/>
  <c r="CW16" i="46"/>
  <c r="AH16" i="46" s="1"/>
  <c r="CV16" i="46"/>
  <c r="AG16" i="46" s="1"/>
  <c r="CU16" i="46"/>
  <c r="AF16" i="46" s="1"/>
  <c r="CT16" i="46"/>
  <c r="AE16" i="46" s="1"/>
  <c r="CS16" i="46"/>
  <c r="CR16" i="46"/>
  <c r="AC16" i="46" s="1"/>
  <c r="CQ16" i="46"/>
  <c r="AB16" i="46" s="1"/>
  <c r="CP16" i="46"/>
  <c r="AA16" i="46" s="1"/>
  <c r="CO16" i="46"/>
  <c r="Z16" i="46" s="1"/>
  <c r="CN16" i="46"/>
  <c r="CM16" i="46"/>
  <c r="X16" i="46" s="1"/>
  <c r="CL16" i="46"/>
  <c r="W16" i="46" s="1"/>
  <c r="CK16" i="46"/>
  <c r="V16" i="46" s="1"/>
  <c r="CJ16" i="46"/>
  <c r="U16" i="46" s="1"/>
  <c r="CI16" i="46"/>
  <c r="T16" i="46" s="1"/>
  <c r="CH16" i="46"/>
  <c r="S16" i="46" s="1"/>
  <c r="CG16" i="46"/>
  <c r="R16" i="46" s="1"/>
  <c r="CF16" i="46"/>
  <c r="CE16" i="46"/>
  <c r="P16" i="44" s="1"/>
  <c r="CD16" i="46"/>
  <c r="CC16" i="46"/>
  <c r="CB16" i="46"/>
  <c r="M16" i="46" s="1"/>
  <c r="CA16" i="46"/>
  <c r="L16" i="46" s="1"/>
  <c r="BZ16" i="46"/>
  <c r="K16" i="46" s="1"/>
  <c r="BY16" i="46"/>
  <c r="J16" i="46" s="1"/>
  <c r="BX16" i="46"/>
  <c r="BW16" i="46"/>
  <c r="H16" i="46" s="1"/>
  <c r="BV16" i="46"/>
  <c r="G16" i="46" s="1"/>
  <c r="BU16" i="46"/>
  <c r="F16" i="46" s="1"/>
  <c r="BT16" i="46"/>
  <c r="E16" i="46" s="1"/>
  <c r="BS16" i="46"/>
  <c r="B16" i="46"/>
  <c r="A16" i="46"/>
  <c r="EF15" i="46"/>
  <c r="BQ15" i="46" s="1"/>
  <c r="EE15" i="46"/>
  <c r="BP15" i="46" s="1"/>
  <c r="ED15" i="46"/>
  <c r="BO15" i="44" s="1"/>
  <c r="EC15" i="46"/>
  <c r="EB15" i="46"/>
  <c r="BM15" i="46" s="1"/>
  <c r="EA15" i="46"/>
  <c r="BL15" i="46" s="1"/>
  <c r="DZ15" i="46"/>
  <c r="BK15" i="46" s="1"/>
  <c r="DY15" i="46"/>
  <c r="BJ15" i="46" s="1"/>
  <c r="DX15" i="46"/>
  <c r="BI15" i="46" s="1"/>
  <c r="DW15" i="46"/>
  <c r="BH15" i="46" s="1"/>
  <c r="DV15" i="46"/>
  <c r="BG15" i="46" s="1"/>
  <c r="DU15" i="46"/>
  <c r="BF15" i="46" s="1"/>
  <c r="DT15" i="46"/>
  <c r="BE15" i="46" s="1"/>
  <c r="DS15" i="46"/>
  <c r="BD15" i="46" s="1"/>
  <c r="DR15" i="46"/>
  <c r="BC15" i="46" s="1"/>
  <c r="DQ15" i="46"/>
  <c r="BB15" i="46" s="1"/>
  <c r="DP15" i="46"/>
  <c r="DO15" i="46"/>
  <c r="AZ15" i="46" s="1"/>
  <c r="DN15" i="46"/>
  <c r="AY15" i="46" s="1"/>
  <c r="DM15" i="46"/>
  <c r="AX15" i="46" s="1"/>
  <c r="DL15" i="46"/>
  <c r="AW15" i="46" s="1"/>
  <c r="DK15" i="46"/>
  <c r="AV15" i="46" s="1"/>
  <c r="DJ15" i="46"/>
  <c r="AU15" i="46" s="1"/>
  <c r="DI15" i="46"/>
  <c r="AT15" i="46" s="1"/>
  <c r="DH15" i="46"/>
  <c r="DG15" i="46"/>
  <c r="AR15" i="46" s="1"/>
  <c r="DF15" i="46"/>
  <c r="AQ15" i="46" s="1"/>
  <c r="DE15" i="46"/>
  <c r="DD15" i="46"/>
  <c r="AO15" i="46" s="1"/>
  <c r="DC15" i="46"/>
  <c r="AN15" i="46" s="1"/>
  <c r="DB15" i="46"/>
  <c r="AM15" i="46" s="1"/>
  <c r="DA15" i="46"/>
  <c r="AL15" i="46" s="1"/>
  <c r="CZ15" i="46"/>
  <c r="CY15" i="46"/>
  <c r="AJ15" i="46" s="1"/>
  <c r="CX15" i="46"/>
  <c r="AI15" i="46" s="1"/>
  <c r="CW15" i="46"/>
  <c r="CV15" i="46"/>
  <c r="AG15" i="46" s="1"/>
  <c r="CU15" i="46"/>
  <c r="AF15" i="46" s="1"/>
  <c r="CT15" i="46"/>
  <c r="AE15" i="46" s="1"/>
  <c r="CS15" i="46"/>
  <c r="AD15" i="46" s="1"/>
  <c r="CR15" i="46"/>
  <c r="AC15" i="46" s="1"/>
  <c r="CQ15" i="46"/>
  <c r="AB15" i="46" s="1"/>
  <c r="CP15" i="46"/>
  <c r="AA15" i="46" s="1"/>
  <c r="CO15" i="46"/>
  <c r="Z15" i="46" s="1"/>
  <c r="CN15" i="46"/>
  <c r="Y15" i="46" s="1"/>
  <c r="CM15" i="46"/>
  <c r="X15" i="46" s="1"/>
  <c r="CL15" i="46"/>
  <c r="W15" i="46" s="1"/>
  <c r="CK15" i="46"/>
  <c r="V15" i="46" s="1"/>
  <c r="CJ15" i="46"/>
  <c r="U15" i="46" s="1"/>
  <c r="CI15" i="46"/>
  <c r="T15" i="46" s="1"/>
  <c r="CH15" i="46"/>
  <c r="S15" i="46" s="1"/>
  <c r="CG15" i="46"/>
  <c r="CF15" i="46"/>
  <c r="Q15" i="46" s="1"/>
  <c r="CE15" i="46"/>
  <c r="P15" i="46" s="1"/>
  <c r="CD15" i="46"/>
  <c r="O15" i="46" s="1"/>
  <c r="CC15" i="46"/>
  <c r="N15" i="46" s="1"/>
  <c r="CB15" i="46"/>
  <c r="CA15" i="46"/>
  <c r="L15" i="46" s="1"/>
  <c r="BZ15" i="46"/>
  <c r="BY15" i="46"/>
  <c r="J15" i="46" s="1"/>
  <c r="BX15" i="46"/>
  <c r="I15" i="46" s="1"/>
  <c r="BW15" i="46"/>
  <c r="H15" i="46" s="1"/>
  <c r="BV15" i="46"/>
  <c r="G15" i="46" s="1"/>
  <c r="BU15" i="46"/>
  <c r="F15" i="46" s="1"/>
  <c r="BT15" i="46"/>
  <c r="BS15" i="46"/>
  <c r="D15" i="46" s="1"/>
  <c r="B15" i="46"/>
  <c r="A15" i="46"/>
  <c r="A13" i="27" s="1"/>
  <c r="EF14" i="46"/>
  <c r="BQ14" i="46" s="1"/>
  <c r="EE14" i="46"/>
  <c r="BP14" i="46" s="1"/>
  <c r="ED14" i="46"/>
  <c r="EC14" i="46"/>
  <c r="BN14" i="46" s="1"/>
  <c r="EB14" i="46"/>
  <c r="BM14" i="46" s="1"/>
  <c r="EA14" i="46"/>
  <c r="BL14" i="46" s="1"/>
  <c r="DZ14" i="46"/>
  <c r="DY14" i="46"/>
  <c r="BJ14" i="46" s="1"/>
  <c r="DX14" i="46"/>
  <c r="BI14" i="44" s="1"/>
  <c r="DW14" i="46"/>
  <c r="BH14" i="46" s="1"/>
  <c r="DV14" i="46"/>
  <c r="BG14" i="46" s="1"/>
  <c r="DU14" i="46"/>
  <c r="DT14" i="46"/>
  <c r="BE14" i="46" s="1"/>
  <c r="DS14" i="46"/>
  <c r="BD14" i="46" s="1"/>
  <c r="DR14" i="46"/>
  <c r="BC14" i="46" s="1"/>
  <c r="DQ14" i="46"/>
  <c r="BB14" i="46" s="1"/>
  <c r="DP14" i="46"/>
  <c r="BA14" i="46" s="1"/>
  <c r="DO14" i="46"/>
  <c r="AZ14" i="46" s="1"/>
  <c r="DN14" i="46"/>
  <c r="AY14" i="46" s="1"/>
  <c r="DM14" i="46"/>
  <c r="AX14" i="46" s="1"/>
  <c r="DL14" i="46"/>
  <c r="AW14" i="46" s="1"/>
  <c r="DK14" i="46"/>
  <c r="DJ14" i="46"/>
  <c r="AU14" i="46" s="1"/>
  <c r="DI14" i="46"/>
  <c r="AT14" i="46" s="1"/>
  <c r="DH14" i="46"/>
  <c r="AS14" i="46" s="1"/>
  <c r="DG14" i="46"/>
  <c r="DF14" i="46"/>
  <c r="AQ14" i="46" s="1"/>
  <c r="DE14" i="46"/>
  <c r="DD14" i="46"/>
  <c r="AO14" i="46" s="1"/>
  <c r="DC14" i="46"/>
  <c r="DB14" i="46"/>
  <c r="AM14" i="46" s="1"/>
  <c r="DA14" i="46"/>
  <c r="AL14" i="46" s="1"/>
  <c r="CZ14" i="46"/>
  <c r="AK14" i="44" s="1"/>
  <c r="CY14" i="46"/>
  <c r="AJ14" i="46" s="1"/>
  <c r="CX14" i="46"/>
  <c r="CW14" i="46"/>
  <c r="CV14" i="46"/>
  <c r="AG14" i="46" s="1"/>
  <c r="CU14" i="46"/>
  <c r="AF14" i="46" s="1"/>
  <c r="CT14" i="46"/>
  <c r="AE14" i="46" s="1"/>
  <c r="CS14" i="46"/>
  <c r="AD14" i="46" s="1"/>
  <c r="CR14" i="46"/>
  <c r="AC14" i="46" s="1"/>
  <c r="CQ14" i="46"/>
  <c r="AB14" i="46" s="1"/>
  <c r="CP14" i="46"/>
  <c r="AA14" i="46" s="1"/>
  <c r="CO14" i="46"/>
  <c r="CN14" i="46"/>
  <c r="Y14" i="46" s="1"/>
  <c r="CM14" i="46"/>
  <c r="CL14" i="46"/>
  <c r="CK14" i="46"/>
  <c r="V14" i="46" s="1"/>
  <c r="CJ14" i="46"/>
  <c r="U14" i="46" s="1"/>
  <c r="CI14" i="46"/>
  <c r="T14" i="46" s="1"/>
  <c r="CH14" i="46"/>
  <c r="S14" i="46" s="1"/>
  <c r="CG14" i="46"/>
  <c r="CF14" i="46"/>
  <c r="Q14" i="46" s="1"/>
  <c r="CE14" i="46"/>
  <c r="P14" i="46" s="1"/>
  <c r="CD14" i="46"/>
  <c r="CC14" i="46"/>
  <c r="N14" i="46" s="1"/>
  <c r="CB14" i="46"/>
  <c r="M14" i="46" s="1"/>
  <c r="CA14" i="46"/>
  <c r="L14" i="46" s="1"/>
  <c r="BZ14" i="46"/>
  <c r="BY14" i="46"/>
  <c r="BX14" i="46"/>
  <c r="I14" i="46" s="1"/>
  <c r="BW14" i="46"/>
  <c r="H14" i="46" s="1"/>
  <c r="BV14" i="46"/>
  <c r="BU14" i="46"/>
  <c r="F14" i="46" s="1"/>
  <c r="BT14" i="46"/>
  <c r="E14" i="46" s="1"/>
  <c r="BS14" i="46"/>
  <c r="D14" i="46" s="1"/>
  <c r="B14" i="46"/>
  <c r="A14" i="46"/>
  <c r="C14" i="46" s="1"/>
  <c r="C14" i="44" s="1"/>
  <c r="EF13" i="46"/>
  <c r="BQ13" i="46" s="1"/>
  <c r="EE13" i="46"/>
  <c r="BP13" i="46" s="1"/>
  <c r="ED13" i="46"/>
  <c r="BO13" i="46" s="1"/>
  <c r="EC13" i="46"/>
  <c r="BN13" i="46" s="1"/>
  <c r="EB13" i="46"/>
  <c r="EA13" i="46"/>
  <c r="BL13" i="46" s="1"/>
  <c r="DZ13" i="46"/>
  <c r="BK13" i="46" s="1"/>
  <c r="DY13" i="46"/>
  <c r="BJ13" i="46" s="1"/>
  <c r="DX13" i="46"/>
  <c r="BI13" i="46" s="1"/>
  <c r="DW13" i="46"/>
  <c r="BH13" i="46" s="1"/>
  <c r="DV13" i="46"/>
  <c r="BG13" i="46" s="1"/>
  <c r="DU13" i="46"/>
  <c r="BF13" i="46" s="1"/>
  <c r="DT13" i="46"/>
  <c r="BE13" i="46" s="1"/>
  <c r="DS13" i="46"/>
  <c r="DR13" i="46"/>
  <c r="BC13" i="46" s="1"/>
  <c r="DQ13" i="46"/>
  <c r="BB13" i="46" s="1"/>
  <c r="DP13" i="46"/>
  <c r="DO13" i="46"/>
  <c r="AZ13" i="46" s="1"/>
  <c r="DN13" i="46"/>
  <c r="DM13" i="46"/>
  <c r="AX13" i="46" s="1"/>
  <c r="DL13" i="46"/>
  <c r="AW13" i="46" s="1"/>
  <c r="DK13" i="46"/>
  <c r="AV13" i="46" s="1"/>
  <c r="DJ13" i="46"/>
  <c r="AU13" i="46" s="1"/>
  <c r="DI13" i="46"/>
  <c r="AT13" i="46" s="1"/>
  <c r="DH13" i="46"/>
  <c r="AS13" i="46" s="1"/>
  <c r="DG13" i="46"/>
  <c r="AR13" i="46" s="1"/>
  <c r="DF13" i="46"/>
  <c r="DE13" i="46"/>
  <c r="AP13" i="46" s="1"/>
  <c r="DD13" i="46"/>
  <c r="AO13" i="46" s="1"/>
  <c r="DC13" i="46"/>
  <c r="AN13" i="46" s="1"/>
  <c r="DB13" i="46"/>
  <c r="AM13" i="46" s="1"/>
  <c r="DA13" i="46"/>
  <c r="AL13" i="46" s="1"/>
  <c r="CZ13" i="46"/>
  <c r="AK13" i="46" s="1"/>
  <c r="CY13" i="46"/>
  <c r="AJ13" i="46" s="1"/>
  <c r="CX13" i="46"/>
  <c r="CW13" i="46"/>
  <c r="AH13" i="46" s="1"/>
  <c r="CV13" i="46"/>
  <c r="AG13" i="46" s="1"/>
  <c r="CU13" i="46"/>
  <c r="AF13" i="46" s="1"/>
  <c r="CT13" i="46"/>
  <c r="AE13" i="46" s="1"/>
  <c r="CS13" i="46"/>
  <c r="AD13" i="46" s="1"/>
  <c r="CR13" i="46"/>
  <c r="AC13" i="46" s="1"/>
  <c r="CQ13" i="46"/>
  <c r="CP13" i="46"/>
  <c r="AA13" i="46" s="1"/>
  <c r="CO13" i="46"/>
  <c r="Z13" i="46" s="1"/>
  <c r="CN13" i="46"/>
  <c r="Y13" i="46" s="1"/>
  <c r="CM13" i="46"/>
  <c r="X13" i="46" s="1"/>
  <c r="CL13" i="46"/>
  <c r="CK13" i="46"/>
  <c r="V13" i="46" s="1"/>
  <c r="CJ13" i="46"/>
  <c r="U13" i="46" s="1"/>
  <c r="CI13" i="46"/>
  <c r="T13" i="46" s="1"/>
  <c r="CH13" i="46"/>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B13" i="46"/>
  <c r="A13" i="46"/>
  <c r="A11" i="27" s="1"/>
  <c r="EF12" i="46"/>
  <c r="BQ12" i="46" s="1"/>
  <c r="EE12" i="46"/>
  <c r="BP12" i="46" s="1"/>
  <c r="ED12" i="46"/>
  <c r="BO12" i="46" s="1"/>
  <c r="EC12" i="46"/>
  <c r="BN12" i="46" s="1"/>
  <c r="EB12" i="46"/>
  <c r="BM12" i="46" s="1"/>
  <c r="EA12" i="46"/>
  <c r="DZ12" i="46"/>
  <c r="DY12" i="46"/>
  <c r="BJ12" i="46" s="1"/>
  <c r="DX12" i="46"/>
  <c r="BI12" i="46" s="1"/>
  <c r="DW12" i="46"/>
  <c r="BH12" i="46" s="1"/>
  <c r="DV12" i="46"/>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DI12" i="46"/>
  <c r="AT12" i="46" s="1"/>
  <c r="DH12" i="46"/>
  <c r="AS12" i="46" s="1"/>
  <c r="DG12" i="46"/>
  <c r="AR12" i="46" s="1"/>
  <c r="DF12" i="46"/>
  <c r="AQ12" i="46" s="1"/>
  <c r="DE12" i="46"/>
  <c r="AP12" i="46" s="1"/>
  <c r="DD12" i="46"/>
  <c r="AO12" i="46" s="1"/>
  <c r="DC12" i="46"/>
  <c r="AN12" i="46" s="1"/>
  <c r="DB12" i="46"/>
  <c r="DA12" i="46"/>
  <c r="AL12" i="46" s="1"/>
  <c r="CZ12" i="46"/>
  <c r="AK12" i="46" s="1"/>
  <c r="CY12" i="46"/>
  <c r="AJ12" i="46" s="1"/>
  <c r="CX12" i="46"/>
  <c r="AI12" i="46" s="1"/>
  <c r="CW12" i="46"/>
  <c r="AH12" i="46" s="1"/>
  <c r="CV12" i="46"/>
  <c r="AG12" i="46" s="1"/>
  <c r="CU12" i="46"/>
  <c r="AF12" i="46" s="1"/>
  <c r="CT12" i="46"/>
  <c r="CS12" i="46"/>
  <c r="AD12" i="46" s="1"/>
  <c r="CR12" i="46"/>
  <c r="AC12" i="46" s="1"/>
  <c r="CQ12" i="46"/>
  <c r="AB12" i="46" s="1"/>
  <c r="CP12" i="46"/>
  <c r="AA12" i="46" s="1"/>
  <c r="CO12" i="46"/>
  <c r="Z12" i="46" s="1"/>
  <c r="CN12" i="46"/>
  <c r="Y12" i="46" s="1"/>
  <c r="CM12" i="46"/>
  <c r="X12" i="46" s="1"/>
  <c r="CL12" i="46"/>
  <c r="CK12" i="46"/>
  <c r="V12" i="46" s="1"/>
  <c r="CJ12" i="46"/>
  <c r="U12" i="46" s="1"/>
  <c r="CI12" i="46"/>
  <c r="T12" i="46" s="1"/>
  <c r="CH12" i="46"/>
  <c r="S12" i="46" s="1"/>
  <c r="CG12" i="46"/>
  <c r="CF12" i="46"/>
  <c r="Q12" i="46" s="1"/>
  <c r="CE12" i="46"/>
  <c r="P12" i="46" s="1"/>
  <c r="CD12" i="46"/>
  <c r="CC12" i="46"/>
  <c r="N12" i="46" s="1"/>
  <c r="CB12" i="46"/>
  <c r="M12" i="46" s="1"/>
  <c r="CA12" i="46"/>
  <c r="L12" i="46" s="1"/>
  <c r="BZ12" i="46"/>
  <c r="K12" i="46" s="1"/>
  <c r="BY12" i="46"/>
  <c r="J12" i="46" s="1"/>
  <c r="BX12" i="46"/>
  <c r="I12" i="46" s="1"/>
  <c r="BW12" i="46"/>
  <c r="BV12" i="46"/>
  <c r="BU12" i="46"/>
  <c r="F12" i="46" s="1"/>
  <c r="BT12" i="46"/>
  <c r="E12" i="46" s="1"/>
  <c r="BS12" i="46"/>
  <c r="D12" i="46" s="1"/>
  <c r="B12" i="46"/>
  <c r="A12" i="46"/>
  <c r="C12" i="46" s="1"/>
  <c r="C12" i="44" s="1"/>
  <c r="EF11" i="46"/>
  <c r="BQ11" i="46" s="1"/>
  <c r="EE11" i="46"/>
  <c r="BP11" i="46" s="1"/>
  <c r="ED11" i="46"/>
  <c r="BO11" i="44"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DM11" i="46"/>
  <c r="AX11" i="46" s="1"/>
  <c r="DL11" i="46"/>
  <c r="AW11" i="46" s="1"/>
  <c r="DK11" i="46"/>
  <c r="AV11" i="46" s="1"/>
  <c r="DJ11" i="46"/>
  <c r="DI11" i="46"/>
  <c r="DH11" i="46"/>
  <c r="AS11" i="46" s="1"/>
  <c r="DG11" i="46"/>
  <c r="AR11" i="46" s="1"/>
  <c r="DF11" i="46"/>
  <c r="DE11" i="46"/>
  <c r="AP11" i="46" s="1"/>
  <c r="DD11" i="46"/>
  <c r="DC11" i="46"/>
  <c r="AN11" i="46" s="1"/>
  <c r="DB11" i="46"/>
  <c r="AM11" i="46" s="1"/>
  <c r="DA11" i="46"/>
  <c r="AL11" i="46" s="1"/>
  <c r="CZ11" i="46"/>
  <c r="AK11" i="46" s="1"/>
  <c r="CY11" i="46"/>
  <c r="AJ11" i="46" s="1"/>
  <c r="CX11" i="46"/>
  <c r="AI11" i="46" s="1"/>
  <c r="CW11" i="46"/>
  <c r="AH11" i="46" s="1"/>
  <c r="CV11" i="46"/>
  <c r="AG11" i="46" s="1"/>
  <c r="CU11" i="46"/>
  <c r="CT11" i="46"/>
  <c r="AE11" i="46" s="1"/>
  <c r="CS11" i="46"/>
  <c r="AD11" i="46" s="1"/>
  <c r="CR11" i="46"/>
  <c r="AC11" i="46" s="1"/>
  <c r="CQ11" i="46"/>
  <c r="AB11" i="46" s="1"/>
  <c r="CP11" i="46"/>
  <c r="CO11" i="46"/>
  <c r="Z11" i="46" s="1"/>
  <c r="CN11" i="46"/>
  <c r="Y11" i="46" s="1"/>
  <c r="CM11" i="46"/>
  <c r="X11" i="46" s="1"/>
  <c r="CL11" i="46"/>
  <c r="W11" i="46" s="1"/>
  <c r="CK11" i="46"/>
  <c r="V11" i="46" s="1"/>
  <c r="CJ11" i="46"/>
  <c r="U11" i="46" s="1"/>
  <c r="CI11" i="46"/>
  <c r="T11" i="46" s="1"/>
  <c r="CH11" i="46"/>
  <c r="CG11" i="46"/>
  <c r="R11" i="46" s="1"/>
  <c r="CF11" i="46"/>
  <c r="Q11" i="46" s="1"/>
  <c r="CE11" i="46"/>
  <c r="P11" i="46" s="1"/>
  <c r="CD11" i="46"/>
  <c r="O11" i="46" s="1"/>
  <c r="CC11" i="46"/>
  <c r="CB11" i="46"/>
  <c r="M11" i="46" s="1"/>
  <c r="CA11" i="46"/>
  <c r="L11" i="46" s="1"/>
  <c r="BZ11" i="46"/>
  <c r="BY11" i="46"/>
  <c r="J11" i="46" s="1"/>
  <c r="BX11" i="46"/>
  <c r="I11" i="46" s="1"/>
  <c r="BW11" i="46"/>
  <c r="H11" i="46" s="1"/>
  <c r="BV11" i="46"/>
  <c r="G11" i="46" s="1"/>
  <c r="BU11" i="46"/>
  <c r="F11" i="46" s="1"/>
  <c r="BT11" i="46"/>
  <c r="E11" i="46" s="1"/>
  <c r="BS11" i="46"/>
  <c r="D11" i="46" s="1"/>
  <c r="BO11" i="46"/>
  <c r="B11" i="46"/>
  <c r="A11" i="46"/>
  <c r="A9" i="27" s="1"/>
  <c r="EF10" i="46"/>
  <c r="BQ10" i="46" s="1"/>
  <c r="EE10" i="46"/>
  <c r="BP10" i="46" s="1"/>
  <c r="ED10" i="46"/>
  <c r="BO10" i="46" s="1"/>
  <c r="EC10" i="46"/>
  <c r="BN10" i="46" s="1"/>
  <c r="EB10" i="46"/>
  <c r="BM10" i="46" s="1"/>
  <c r="EA10" i="46"/>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4" s="1"/>
  <c r="DO10" i="46"/>
  <c r="AZ10" i="46" s="1"/>
  <c r="DN10" i="46"/>
  <c r="DM10" i="46"/>
  <c r="AX10" i="46" s="1"/>
  <c r="DL10" i="46"/>
  <c r="AW10" i="46" s="1"/>
  <c r="DK10" i="46"/>
  <c r="AV10" i="46" s="1"/>
  <c r="DJ10" i="46"/>
  <c r="AU10" i="46" s="1"/>
  <c r="DI10" i="46"/>
  <c r="AT10" i="46" s="1"/>
  <c r="DH10" i="46"/>
  <c r="AS10" i="46" s="1"/>
  <c r="DG10" i="46"/>
  <c r="AR10" i="46" s="1"/>
  <c r="DF10" i="46"/>
  <c r="AQ10" i="46" s="1"/>
  <c r="DE10" i="46"/>
  <c r="AP10" i="46" s="1"/>
  <c r="DD10" i="46"/>
  <c r="DC10" i="46"/>
  <c r="DB10" i="46"/>
  <c r="AM10" i="46" s="1"/>
  <c r="DA10" i="46"/>
  <c r="AL10" i="46" s="1"/>
  <c r="CZ10" i="46"/>
  <c r="AK10" i="46" s="1"/>
  <c r="CY10" i="46"/>
  <c r="AJ10" i="46" s="1"/>
  <c r="CX10" i="46"/>
  <c r="AI10" i="46" s="1"/>
  <c r="CW10" i="46"/>
  <c r="AH10" i="46" s="1"/>
  <c r="CV10" i="46"/>
  <c r="AG10" i="46" s="1"/>
  <c r="CU10" i="46"/>
  <c r="CT10" i="46"/>
  <c r="AE10" i="46" s="1"/>
  <c r="CS10" i="46"/>
  <c r="AD10" i="46" s="1"/>
  <c r="CR10" i="46"/>
  <c r="AC10" i="46" s="1"/>
  <c r="CQ10" i="46"/>
  <c r="AB10" i="46" s="1"/>
  <c r="CP10" i="46"/>
  <c r="AA10" i="46" s="1"/>
  <c r="CO10" i="46"/>
  <c r="Z10" i="46" s="1"/>
  <c r="CN10" i="46"/>
  <c r="Y10" i="46" s="1"/>
  <c r="CM10" i="46"/>
  <c r="CL10" i="46"/>
  <c r="W10" i="46" s="1"/>
  <c r="CK10" i="46"/>
  <c r="V10" i="46" s="1"/>
  <c r="CJ10" i="46"/>
  <c r="U10" i="46" s="1"/>
  <c r="CI10" i="46"/>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BT10" i="46"/>
  <c r="E10" i="44" s="1"/>
  <c r="BS10" i="46"/>
  <c r="D10" i="46" s="1"/>
  <c r="B10" i="46"/>
  <c r="A10" i="46"/>
  <c r="A8" i="27" s="1"/>
  <c r="EF9" i="46"/>
  <c r="BQ9" i="46" s="1"/>
  <c r="EE9" i="46"/>
  <c r="ED9" i="46"/>
  <c r="BO9" i="46" s="1"/>
  <c r="EC9" i="46"/>
  <c r="BN9" i="46" s="1"/>
  <c r="EB9" i="46"/>
  <c r="BM9" i="46" s="1"/>
  <c r="EA9" i="46"/>
  <c r="BL9" i="46" s="1"/>
  <c r="DZ9" i="46"/>
  <c r="BK9" i="46" s="1"/>
  <c r="DY9" i="46"/>
  <c r="BJ9" i="46" s="1"/>
  <c r="DX9" i="46"/>
  <c r="BI9" i="46" s="1"/>
  <c r="DW9" i="46"/>
  <c r="BH9" i="46" s="1"/>
  <c r="DV9" i="46"/>
  <c r="BG9" i="44" s="1"/>
  <c r="DU9" i="46"/>
  <c r="BF9" i="44" s="1"/>
  <c r="DT9" i="46"/>
  <c r="BE9" i="46" s="1"/>
  <c r="DS9" i="46"/>
  <c r="BD9" i="46" s="1"/>
  <c r="DR9" i="46"/>
  <c r="BC9" i="46" s="1"/>
  <c r="DQ9" i="46"/>
  <c r="BB9" i="46" s="1"/>
  <c r="DP9" i="46"/>
  <c r="BA9" i="46" s="1"/>
  <c r="DO9" i="46"/>
  <c r="DN9" i="46"/>
  <c r="AY9" i="46" s="1"/>
  <c r="DM9" i="46"/>
  <c r="AX9" i="46" s="1"/>
  <c r="DL9" i="46"/>
  <c r="AW9" i="46" s="1"/>
  <c r="DK9" i="46"/>
  <c r="AV9" i="46" s="1"/>
  <c r="DJ9" i="46"/>
  <c r="AU9" i="46" s="1"/>
  <c r="DI9" i="46"/>
  <c r="AT9" i="46" s="1"/>
  <c r="DH9" i="46"/>
  <c r="AS9" i="46" s="1"/>
  <c r="DG9" i="46"/>
  <c r="DF9" i="46"/>
  <c r="AQ9" i="46" s="1"/>
  <c r="DE9" i="46"/>
  <c r="AP9" i="46" s="1"/>
  <c r="DD9" i="46"/>
  <c r="AO9" i="46" s="1"/>
  <c r="DC9" i="46"/>
  <c r="AN9" i="46" s="1"/>
  <c r="DB9" i="46"/>
  <c r="AM9" i="46" s="1"/>
  <c r="DA9" i="46"/>
  <c r="AL9" i="46" s="1"/>
  <c r="CZ9" i="46"/>
  <c r="AK9" i="46" s="1"/>
  <c r="CY9" i="46"/>
  <c r="CX9" i="46"/>
  <c r="AI9" i="46" s="1"/>
  <c r="CW9" i="46"/>
  <c r="AH9" i="46" s="1"/>
  <c r="CV9" i="46"/>
  <c r="AG9" i="46" s="1"/>
  <c r="CU9" i="46"/>
  <c r="AF9" i="46" s="1"/>
  <c r="CT9" i="46"/>
  <c r="AE9" i="46" s="1"/>
  <c r="CS9" i="46"/>
  <c r="AD9" i="46" s="1"/>
  <c r="CR9" i="46"/>
  <c r="AC9" i="46" s="1"/>
  <c r="CQ9" i="46"/>
  <c r="AB9" i="46" s="1"/>
  <c r="CP9" i="46"/>
  <c r="AA9" i="46" s="1"/>
  <c r="CO9" i="46"/>
  <c r="Z9" i="46" s="1"/>
  <c r="CN9" i="46"/>
  <c r="CM9" i="46"/>
  <c r="X9" i="46" s="1"/>
  <c r="CL9" i="46"/>
  <c r="W9" i="46" s="1"/>
  <c r="CK9" i="46"/>
  <c r="V9" i="46" s="1"/>
  <c r="CJ9" i="46"/>
  <c r="U9" i="46" s="1"/>
  <c r="CI9" i="46"/>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BG9" i="46"/>
  <c r="BF9" i="46"/>
  <c r="B9" i="46"/>
  <c r="A9" i="46"/>
  <c r="A7" i="27"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DT8" i="46"/>
  <c r="BE8" i="46" s="1"/>
  <c r="DS8" i="46"/>
  <c r="BD8" i="46" s="1"/>
  <c r="DR8" i="46"/>
  <c r="BC8" i="46" s="1"/>
  <c r="DQ8" i="46"/>
  <c r="BB8" i="46" s="1"/>
  <c r="DP8" i="46"/>
  <c r="BA8" i="46" s="1"/>
  <c r="DO8" i="46"/>
  <c r="AZ8" i="46" s="1"/>
  <c r="DN8" i="46"/>
  <c r="AY8" i="46" s="1"/>
  <c r="DM8" i="46"/>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CN8" i="46"/>
  <c r="Y8" i="46" s="1"/>
  <c r="CM8" i="46"/>
  <c r="X8" i="46" s="1"/>
  <c r="CL8" i="46"/>
  <c r="W8" i="46" s="1"/>
  <c r="CK8" i="46"/>
  <c r="V8" i="46" s="1"/>
  <c r="CJ8" i="46"/>
  <c r="U8" i="46" s="1"/>
  <c r="CI8" i="46"/>
  <c r="T8" i="46" s="1"/>
  <c r="CH8" i="46"/>
  <c r="CG8" i="46"/>
  <c r="R8" i="46" s="1"/>
  <c r="CF8" i="46"/>
  <c r="Q8" i="46" s="1"/>
  <c r="CE8" i="46"/>
  <c r="P8" i="46" s="1"/>
  <c r="CD8" i="46"/>
  <c r="O8" i="46" s="1"/>
  <c r="CC8" i="46"/>
  <c r="N8" i="46" s="1"/>
  <c r="CB8" i="46"/>
  <c r="CA8" i="46"/>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4" s="1"/>
  <c r="EC7" i="46"/>
  <c r="BN7" i="46" s="1"/>
  <c r="EB7" i="46"/>
  <c r="BM7" i="46" s="1"/>
  <c r="EA7" i="46"/>
  <c r="BL7" i="46" s="1"/>
  <c r="DZ7" i="46"/>
  <c r="BK7" i="46" s="1"/>
  <c r="DY7" i="46"/>
  <c r="DX7" i="46"/>
  <c r="BI7" i="46" s="1"/>
  <c r="DW7" i="46"/>
  <c r="BH7" i="46" s="1"/>
  <c r="DV7" i="46"/>
  <c r="BG7" i="46" s="1"/>
  <c r="DU7" i="46"/>
  <c r="BF7" i="46" s="1"/>
  <c r="DT7" i="46"/>
  <c r="BE7" i="46" s="1"/>
  <c r="DS7" i="46"/>
  <c r="BD7" i="46" s="1"/>
  <c r="DR7" i="46"/>
  <c r="BC7" i="44" s="1"/>
  <c r="DQ7" i="46"/>
  <c r="BB7" i="46" s="1"/>
  <c r="DP7" i="46"/>
  <c r="DO7" i="46"/>
  <c r="AZ7" i="46" s="1"/>
  <c r="DN7" i="46"/>
  <c r="AY7" i="46" s="1"/>
  <c r="DM7" i="46"/>
  <c r="AX7" i="46" s="1"/>
  <c r="DL7" i="46"/>
  <c r="AW7" i="46" s="1"/>
  <c r="DK7" i="46"/>
  <c r="AV7" i="46" s="1"/>
  <c r="DJ7" i="46"/>
  <c r="AU7" i="46" s="1"/>
  <c r="DI7" i="46"/>
  <c r="AT7" i="46" s="1"/>
  <c r="DH7" i="46"/>
  <c r="DG7" i="46"/>
  <c r="AR7" i="46" s="1"/>
  <c r="DF7" i="46"/>
  <c r="AQ7" i="46" s="1"/>
  <c r="DE7" i="46"/>
  <c r="AP7" i="46" s="1"/>
  <c r="DD7" i="46"/>
  <c r="AO7" i="46" s="1"/>
  <c r="DC7" i="46"/>
  <c r="AN7" i="46" s="1"/>
  <c r="DB7" i="46"/>
  <c r="AM7" i="46" s="1"/>
  <c r="DA7" i="46"/>
  <c r="AL7" i="46" s="1"/>
  <c r="CZ7" i="46"/>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G7" i="44" s="1"/>
  <c r="BU7" i="46"/>
  <c r="F7" i="46" s="1"/>
  <c r="BT7" i="46"/>
  <c r="BS7" i="46"/>
  <c r="D7" i="46" s="1"/>
  <c r="BO7" i="46"/>
  <c r="A7" i="46"/>
  <c r="C7" i="46" s="1"/>
  <c r="C7" i="44" s="1"/>
  <c r="EF6" i="46"/>
  <c r="EE6" i="46"/>
  <c r="ED6" i="46"/>
  <c r="BO6" i="46" s="1"/>
  <c r="EC6" i="46"/>
  <c r="EB6" i="46"/>
  <c r="EA6" i="46"/>
  <c r="BL6" i="46" s="1"/>
  <c r="DZ6" i="46"/>
  <c r="BK6" i="46" s="1"/>
  <c r="DY6" i="46"/>
  <c r="DX6" i="46"/>
  <c r="DW6" i="46"/>
  <c r="DV6" i="46"/>
  <c r="BG6" i="46" s="1"/>
  <c r="DU6" i="46"/>
  <c r="BF6" i="46" s="1"/>
  <c r="DT6" i="46"/>
  <c r="DS6" i="46"/>
  <c r="BD6" i="46" s="1"/>
  <c r="DR6" i="46"/>
  <c r="BC6" i="46" s="1"/>
  <c r="DQ6" i="46"/>
  <c r="DP6" i="46"/>
  <c r="DO6" i="46"/>
  <c r="AZ6" i="46" s="1"/>
  <c r="DN6" i="46"/>
  <c r="AY6" i="46" s="1"/>
  <c r="DM6" i="46"/>
  <c r="AX6" i="46" s="1"/>
  <c r="DL6" i="46"/>
  <c r="DK6" i="46"/>
  <c r="AV6" i="46" s="1"/>
  <c r="DJ6" i="46"/>
  <c r="AU6" i="46" s="1"/>
  <c r="DI6" i="46"/>
  <c r="DH6" i="46"/>
  <c r="DG6" i="46"/>
  <c r="AR6" i="46" s="1"/>
  <c r="DF6" i="46"/>
  <c r="AQ6" i="46" s="1"/>
  <c r="DE6" i="46"/>
  <c r="DD6" i="46"/>
  <c r="DC6" i="46"/>
  <c r="AN6" i="46" s="1"/>
  <c r="DB6" i="46"/>
  <c r="AM6" i="46" s="1"/>
  <c r="DA6" i="46"/>
  <c r="CZ6" i="46"/>
  <c r="CY6" i="46"/>
  <c r="CX6" i="46"/>
  <c r="AI6" i="46" s="1"/>
  <c r="CW6" i="46"/>
  <c r="CV6" i="46"/>
  <c r="CU6" i="46"/>
  <c r="AF6" i="46" s="1"/>
  <c r="CT6" i="46"/>
  <c r="AE6" i="46" s="1"/>
  <c r="CS6" i="46"/>
  <c r="CR6" i="46"/>
  <c r="CQ6" i="46"/>
  <c r="CP6" i="46"/>
  <c r="AA6" i="46" s="1"/>
  <c r="CO6" i="46"/>
  <c r="Z6" i="46" s="1"/>
  <c r="CN6" i="46"/>
  <c r="CM6" i="46"/>
  <c r="X6" i="46" s="1"/>
  <c r="CL6" i="46"/>
  <c r="W6" i="46" s="1"/>
  <c r="CK6" i="46"/>
  <c r="CJ6" i="46"/>
  <c r="CI6" i="46"/>
  <c r="CH6" i="46"/>
  <c r="S6" i="46" s="1"/>
  <c r="CG6" i="46"/>
  <c r="R6" i="46" s="1"/>
  <c r="CF6" i="46"/>
  <c r="CE6" i="46"/>
  <c r="P6" i="46" s="1"/>
  <c r="CD6" i="46"/>
  <c r="O6" i="46" s="1"/>
  <c r="CC6" i="46"/>
  <c r="CB6" i="46"/>
  <c r="CA6" i="46"/>
  <c r="BZ6" i="46"/>
  <c r="K6" i="46" s="1"/>
  <c r="BY6" i="46"/>
  <c r="BX6" i="46"/>
  <c r="BW6" i="46"/>
  <c r="H6" i="46" s="1"/>
  <c r="BV6" i="46"/>
  <c r="G6" i="46" s="1"/>
  <c r="BU6" i="46"/>
  <c r="BT6" i="46"/>
  <c r="BS6" i="46"/>
  <c r="BQ6" i="46"/>
  <c r="BP6" i="46"/>
  <c r="BN6" i="46"/>
  <c r="BM6" i="46"/>
  <c r="BJ6" i="46"/>
  <c r="BI6" i="46"/>
  <c r="BH6" i="46"/>
  <c r="BE6" i="46"/>
  <c r="BB6" i="46"/>
  <c r="BA6" i="46"/>
  <c r="AW6" i="46"/>
  <c r="AT6" i="46"/>
  <c r="AS6" i="46"/>
  <c r="AP6" i="46"/>
  <c r="AO6" i="46"/>
  <c r="AL6" i="46"/>
  <c r="AK6" i="46"/>
  <c r="AJ6" i="46"/>
  <c r="AH6" i="46"/>
  <c r="AG6" i="46"/>
  <c r="AD6" i="46"/>
  <c r="AC6" i="46"/>
  <c r="AB6" i="46"/>
  <c r="Y6" i="46"/>
  <c r="V6" i="46"/>
  <c r="U6" i="46"/>
  <c r="T6" i="46"/>
  <c r="Q6" i="46"/>
  <c r="N6" i="46"/>
  <c r="M6" i="46"/>
  <c r="L6" i="46"/>
  <c r="J6" i="46"/>
  <c r="I6" i="46"/>
  <c r="F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N207" i="44"/>
  <c r="BM207" i="44"/>
  <c r="BL207" i="44"/>
  <c r="BI207" i="44"/>
  <c r="BG207" i="44"/>
  <c r="BF207" i="44"/>
  <c r="BD207" i="44"/>
  <c r="BC207" i="44"/>
  <c r="BA207" i="44"/>
  <c r="AZ207" i="44"/>
  <c r="AY207" i="44"/>
  <c r="AV207" i="44"/>
  <c r="AU207" i="44"/>
  <c r="AS207" i="44"/>
  <c r="AR207" i="44"/>
  <c r="AO207" i="44"/>
  <c r="AN207" i="44"/>
  <c r="AM207" i="44"/>
  <c r="AF207" i="44"/>
  <c r="AE207" i="44"/>
  <c r="AC207" i="44"/>
  <c r="AA207" i="44"/>
  <c r="Z207" i="44"/>
  <c r="W207" i="44"/>
  <c r="U207" i="44"/>
  <c r="R207" i="44"/>
  <c r="P207" i="44"/>
  <c r="O207" i="44"/>
  <c r="M207" i="44"/>
  <c r="L207" i="44"/>
  <c r="K207" i="44"/>
  <c r="H207" i="44"/>
  <c r="G207" i="44"/>
  <c r="E207" i="44"/>
  <c r="D207" i="44"/>
  <c r="BP206" i="44"/>
  <c r="BO206" i="44"/>
  <c r="BN206" i="44"/>
  <c r="BM206" i="44"/>
  <c r="BJ206" i="44"/>
  <c r="BH206" i="44"/>
  <c r="BG206" i="44"/>
  <c r="BF206" i="44"/>
  <c r="BE206" i="44"/>
  <c r="BC206" i="44"/>
  <c r="BB206" i="44"/>
  <c r="AZ206" i="44"/>
  <c r="AY206" i="44"/>
  <c r="AW206" i="44"/>
  <c r="AT206" i="44"/>
  <c r="AR206" i="44"/>
  <c r="AQ206" i="44"/>
  <c r="AP206" i="44"/>
  <c r="AO206" i="44"/>
  <c r="AM206" i="44"/>
  <c r="AL206" i="44"/>
  <c r="AJ206" i="44"/>
  <c r="AI206" i="44"/>
  <c r="AH206" i="44"/>
  <c r="AD206" i="44"/>
  <c r="AA206" i="44"/>
  <c r="Z206" i="44"/>
  <c r="Y206" i="44"/>
  <c r="W206" i="44"/>
  <c r="V206" i="44"/>
  <c r="T206" i="44"/>
  <c r="S206" i="44"/>
  <c r="R206" i="44"/>
  <c r="Q206" i="44"/>
  <c r="N206" i="44"/>
  <c r="L206" i="44"/>
  <c r="K206" i="44"/>
  <c r="J206" i="44"/>
  <c r="G206" i="44"/>
  <c r="F206" i="44"/>
  <c r="BP205" i="44"/>
  <c r="BO205" i="44"/>
  <c r="BN205" i="44"/>
  <c r="BJ205" i="44"/>
  <c r="BF205" i="44"/>
  <c r="BE205" i="44"/>
  <c r="BB205" i="44"/>
  <c r="AZ205" i="44"/>
  <c r="AY205" i="44"/>
  <c r="AX205" i="44"/>
  <c r="AU205" i="44"/>
  <c r="AP205" i="44"/>
  <c r="AO205" i="44"/>
  <c r="AL205" i="44"/>
  <c r="AJ205" i="44"/>
  <c r="AI205" i="44"/>
  <c r="AH205" i="44"/>
  <c r="AG205" i="44"/>
  <c r="AD205" i="44"/>
  <c r="AA205" i="44"/>
  <c r="Z205" i="44"/>
  <c r="Y205" i="44"/>
  <c r="W205" i="44"/>
  <c r="S205" i="44"/>
  <c r="R205" i="44"/>
  <c r="Q205" i="44"/>
  <c r="N205" i="44"/>
  <c r="K205" i="44"/>
  <c r="J205" i="44"/>
  <c r="F205" i="44"/>
  <c r="BQ204" i="44"/>
  <c r="BP204" i="44"/>
  <c r="BN204" i="44"/>
  <c r="BK204" i="44"/>
  <c r="BJ204" i="44"/>
  <c r="BI204" i="44"/>
  <c r="BH204" i="44"/>
  <c r="BC204" i="44"/>
  <c r="BB204" i="44"/>
  <c r="BA204" i="44"/>
  <c r="AZ204" i="44"/>
  <c r="AX204" i="44"/>
  <c r="AT204" i="44"/>
  <c r="AS204" i="44"/>
  <c r="AR204" i="44"/>
  <c r="AM204" i="44"/>
  <c r="AL204" i="44"/>
  <c r="AJ204" i="44"/>
  <c r="AI204" i="44"/>
  <c r="AE204" i="44"/>
  <c r="AD204" i="44"/>
  <c r="AC204" i="44"/>
  <c r="AB204" i="44"/>
  <c r="Z204" i="44"/>
  <c r="X204" i="44"/>
  <c r="W204" i="44"/>
  <c r="V204" i="44"/>
  <c r="U204" i="44"/>
  <c r="O204" i="44"/>
  <c r="N204" i="44"/>
  <c r="L204" i="44"/>
  <c r="J204" i="44"/>
  <c r="G204" i="44"/>
  <c r="E204" i="44"/>
  <c r="D204" i="44"/>
  <c r="BQ203" i="44"/>
  <c r="BN203" i="44"/>
  <c r="BM203" i="44"/>
  <c r="BI203" i="44"/>
  <c r="BG203" i="44"/>
  <c r="BF203" i="44"/>
  <c r="BD203" i="44"/>
  <c r="BA203" i="44"/>
  <c r="AY203" i="44"/>
  <c r="AX203" i="44"/>
  <c r="AW203" i="44"/>
  <c r="AV203" i="44"/>
  <c r="AS203" i="44"/>
  <c r="AQ203" i="44"/>
  <c r="AO203" i="44"/>
  <c r="AN203" i="44"/>
  <c r="AK203" i="44"/>
  <c r="AH203" i="44"/>
  <c r="AF203" i="44"/>
  <c r="AC203" i="44"/>
  <c r="AA203" i="44"/>
  <c r="Z203" i="44"/>
  <c r="Y203" i="44"/>
  <c r="X203" i="44"/>
  <c r="U203" i="44"/>
  <c r="S203" i="44"/>
  <c r="R203" i="44"/>
  <c r="Q203" i="44"/>
  <c r="P203" i="44"/>
  <c r="M203" i="44"/>
  <c r="K203" i="44"/>
  <c r="E203" i="44"/>
  <c r="BQ202" i="44"/>
  <c r="BP202" i="44"/>
  <c r="BM202" i="44"/>
  <c r="BJ202" i="44"/>
  <c r="BH202" i="44"/>
  <c r="BF202" i="44"/>
  <c r="BE202" i="44"/>
  <c r="BB202" i="44"/>
  <c r="BA202" i="44"/>
  <c r="AW202" i="44"/>
  <c r="AV202" i="44"/>
  <c r="AT202" i="44"/>
  <c r="AS202" i="44"/>
  <c r="AR202" i="44"/>
  <c r="AO202" i="44"/>
  <c r="AL202" i="44"/>
  <c r="AJ202" i="44"/>
  <c r="AH202" i="44"/>
  <c r="AG202" i="44"/>
  <c r="AD202" i="44"/>
  <c r="AC202" i="44"/>
  <c r="Y202" i="44"/>
  <c r="X202" i="44"/>
  <c r="V202" i="44"/>
  <c r="T202" i="44"/>
  <c r="Q202" i="44"/>
  <c r="N202" i="44"/>
  <c r="M202" i="44"/>
  <c r="L202" i="44"/>
  <c r="I202" i="44"/>
  <c r="F202" i="44"/>
  <c r="E202" i="44"/>
  <c r="D202" i="44"/>
  <c r="BP201" i="44"/>
  <c r="BO201" i="44"/>
  <c r="BM201" i="44"/>
  <c r="BJ201" i="44"/>
  <c r="BG201" i="44"/>
  <c r="BF201" i="44"/>
  <c r="BC201" i="44"/>
  <c r="BB201" i="44"/>
  <c r="AY201" i="44"/>
  <c r="AW201" i="44"/>
  <c r="AT201" i="44"/>
  <c r="AQ201" i="44"/>
  <c r="AM201" i="44"/>
  <c r="AL201" i="44"/>
  <c r="AJ201" i="44"/>
  <c r="AI201" i="44"/>
  <c r="AG201" i="44"/>
  <c r="AD201" i="44"/>
  <c r="AA201" i="44"/>
  <c r="Y201" i="44"/>
  <c r="W201" i="44"/>
  <c r="V201" i="44"/>
  <c r="S201" i="44"/>
  <c r="Q201" i="44"/>
  <c r="N201" i="44"/>
  <c r="L201" i="44"/>
  <c r="K201" i="44"/>
  <c r="I201" i="44"/>
  <c r="G201" i="44"/>
  <c r="F201" i="44"/>
  <c r="D201" i="44"/>
  <c r="BP200" i="44"/>
  <c r="BK200" i="44"/>
  <c r="BI200" i="44"/>
  <c r="BH200" i="44"/>
  <c r="BG200" i="44"/>
  <c r="BF200" i="44"/>
  <c r="BD200" i="44"/>
  <c r="BC200" i="44"/>
  <c r="AZ200" i="44"/>
  <c r="AY200" i="44"/>
  <c r="AX200" i="44"/>
  <c r="AU200" i="44"/>
  <c r="AS200" i="44"/>
  <c r="AR200" i="44"/>
  <c r="AM200" i="44"/>
  <c r="AK200" i="44"/>
  <c r="AJ200" i="44"/>
  <c r="AI200" i="44"/>
  <c r="AH200" i="44"/>
  <c r="AE200" i="44"/>
  <c r="AC200" i="44"/>
  <c r="AB200" i="44"/>
  <c r="Y200" i="44"/>
  <c r="W200" i="44"/>
  <c r="U200" i="44"/>
  <c r="S200" i="44"/>
  <c r="R200" i="44"/>
  <c r="O200" i="44"/>
  <c r="L200" i="44"/>
  <c r="J200" i="44"/>
  <c r="H200" i="44"/>
  <c r="G200" i="44"/>
  <c r="E200" i="44"/>
  <c r="D200" i="44"/>
  <c r="BP199" i="44"/>
  <c r="BN199" i="44"/>
  <c r="BH199" i="44"/>
  <c r="BG199" i="44"/>
  <c r="BF199" i="44"/>
  <c r="BE199" i="44"/>
  <c r="BD199" i="44"/>
  <c r="BA199" i="44"/>
  <c r="AZ199" i="44"/>
  <c r="AY199" i="44"/>
  <c r="AX199" i="44"/>
  <c r="AW199" i="44"/>
  <c r="AV199" i="44"/>
  <c r="AR199" i="44"/>
  <c r="AJ199" i="44"/>
  <c r="AH199" i="44"/>
  <c r="AG199" i="44"/>
  <c r="AF199" i="44"/>
  <c r="AB199" i="44"/>
  <c r="Z199" i="44"/>
  <c r="Y199" i="44"/>
  <c r="T199" i="44"/>
  <c r="R199" i="44"/>
  <c r="Q199" i="44"/>
  <c r="P199" i="44"/>
  <c r="L199" i="44"/>
  <c r="J199" i="44"/>
  <c r="I199" i="44"/>
  <c r="H199" i="44"/>
  <c r="D199" i="44"/>
  <c r="BQ198" i="44"/>
  <c r="BN198" i="44"/>
  <c r="BM198" i="44"/>
  <c r="BL198" i="44"/>
  <c r="BK198" i="44"/>
  <c r="BI198" i="44"/>
  <c r="BF198" i="44"/>
  <c r="BD198" i="44"/>
  <c r="AX198" i="44"/>
  <c r="AV198" i="44"/>
  <c r="AU198" i="44"/>
  <c r="AS198" i="44"/>
  <c r="AP198" i="44"/>
  <c r="AN198" i="44"/>
  <c r="AM198" i="44"/>
  <c r="AK198" i="44"/>
  <c r="AH198" i="44"/>
  <c r="AF198" i="44"/>
  <c r="AE198" i="44"/>
  <c r="AC198" i="44"/>
  <c r="Z198" i="44"/>
  <c r="X198" i="44"/>
  <c r="W198" i="44"/>
  <c r="U198" i="44"/>
  <c r="R198" i="44"/>
  <c r="P198" i="44"/>
  <c r="O198" i="44"/>
  <c r="M198" i="44"/>
  <c r="J198" i="44"/>
  <c r="H198" i="44"/>
  <c r="G198" i="44"/>
  <c r="BQ197" i="44"/>
  <c r="BO197" i="44"/>
  <c r="BI197" i="44"/>
  <c r="BG197" i="44"/>
  <c r="BB197" i="44"/>
  <c r="BA197" i="44"/>
  <c r="AY197" i="44"/>
  <c r="AW197" i="44"/>
  <c r="AQ197" i="44"/>
  <c r="AL197" i="44"/>
  <c r="AK197" i="44"/>
  <c r="AD197" i="44"/>
  <c r="AC197" i="44"/>
  <c r="AA197" i="44"/>
  <c r="V197" i="44"/>
  <c r="U197" i="44"/>
  <c r="Q197" i="44"/>
  <c r="N197" i="44"/>
  <c r="M197" i="44"/>
  <c r="L197" i="44"/>
  <c r="F197" i="44"/>
  <c r="E197" i="44"/>
  <c r="BP196" i="44"/>
  <c r="BN196" i="44"/>
  <c r="BM196" i="44"/>
  <c r="BL196" i="44"/>
  <c r="BK196" i="44"/>
  <c r="BH196" i="44"/>
  <c r="BF196" i="44"/>
  <c r="BE196" i="44"/>
  <c r="BD196" i="44"/>
  <c r="BC196" i="44"/>
  <c r="AZ196" i="44"/>
  <c r="AX196" i="44"/>
  <c r="AW196" i="44"/>
  <c r="AU196" i="44"/>
  <c r="AR196" i="44"/>
  <c r="AN196" i="44"/>
  <c r="AM196" i="44"/>
  <c r="AH196" i="44"/>
  <c r="AG196" i="44"/>
  <c r="AF196" i="44"/>
  <c r="AE196" i="44"/>
  <c r="AB196" i="44"/>
  <c r="Z196" i="44"/>
  <c r="Y196" i="44"/>
  <c r="W196" i="44"/>
  <c r="T196" i="44"/>
  <c r="Q196" i="44"/>
  <c r="P196" i="44"/>
  <c r="L196" i="44"/>
  <c r="J196" i="44"/>
  <c r="I196" i="44"/>
  <c r="H196" i="44"/>
  <c r="G196" i="44"/>
  <c r="BP195" i="44"/>
  <c r="BL195" i="44"/>
  <c r="BJ195" i="44"/>
  <c r="BI195" i="44"/>
  <c r="BG195" i="44"/>
  <c r="BE195" i="44"/>
  <c r="BD195" i="44"/>
  <c r="BB195" i="44"/>
  <c r="AY195" i="44"/>
  <c r="AV195" i="44"/>
  <c r="AS195" i="44"/>
  <c r="AR195" i="44"/>
  <c r="AQ195" i="44"/>
  <c r="AN195" i="44"/>
  <c r="AL195" i="44"/>
  <c r="AK195" i="44"/>
  <c r="AJ195" i="44"/>
  <c r="AG195" i="44"/>
  <c r="AF195" i="44"/>
  <c r="AD195" i="44"/>
  <c r="AC195" i="44"/>
  <c r="AA195" i="44"/>
  <c r="Y195" i="44"/>
  <c r="X195" i="44"/>
  <c r="U195" i="44"/>
  <c r="T195" i="44"/>
  <c r="S195" i="44"/>
  <c r="P195" i="44"/>
  <c r="N195" i="44"/>
  <c r="L195" i="44"/>
  <c r="K195" i="44"/>
  <c r="H195" i="44"/>
  <c r="F195" i="44"/>
  <c r="E195" i="44"/>
  <c r="BQ194" i="44"/>
  <c r="BN194" i="44"/>
  <c r="BJ194" i="44"/>
  <c r="BI194" i="44"/>
  <c r="BF194" i="44"/>
  <c r="BD194" i="44"/>
  <c r="AX194" i="44"/>
  <c r="AV194" i="44"/>
  <c r="AS194" i="44"/>
  <c r="AQ194" i="44"/>
  <c r="AN194" i="44"/>
  <c r="AL194" i="44"/>
  <c r="AK194" i="44"/>
  <c r="AI194" i="44"/>
  <c r="AH194" i="44"/>
  <c r="AC194" i="44"/>
  <c r="AB194" i="44"/>
  <c r="AA194" i="44"/>
  <c r="T194" i="44"/>
  <c r="R194" i="44"/>
  <c r="P194" i="44"/>
  <c r="J194" i="44"/>
  <c r="F194" i="44"/>
  <c r="E194" i="44"/>
  <c r="BQ193" i="44"/>
  <c r="BN193" i="44"/>
  <c r="BD193" i="44"/>
  <c r="BA193" i="44"/>
  <c r="AX193" i="44"/>
  <c r="AU193" i="44"/>
  <c r="AQ193" i="44"/>
  <c r="AN193" i="44"/>
  <c r="AK193" i="44"/>
  <c r="AI193" i="44"/>
  <c r="AH193" i="44"/>
  <c r="Y193" i="44"/>
  <c r="W193" i="44"/>
  <c r="U193" i="44"/>
  <c r="R193" i="44"/>
  <c r="P193" i="44"/>
  <c r="O193" i="44"/>
  <c r="M193" i="44"/>
  <c r="I193" i="44"/>
  <c r="H193" i="44"/>
  <c r="E193" i="44"/>
  <c r="BO192" i="44"/>
  <c r="BN192" i="44"/>
  <c r="BJ192" i="44"/>
  <c r="BG192" i="44"/>
  <c r="BF192" i="44"/>
  <c r="BE192" i="44"/>
  <c r="BB192" i="44"/>
  <c r="AY192" i="44"/>
  <c r="AW192" i="44"/>
  <c r="AU192" i="44"/>
  <c r="AT192" i="44"/>
  <c r="AQ192" i="44"/>
  <c r="AP192" i="44"/>
  <c r="AL192" i="44"/>
  <c r="AI192" i="44"/>
  <c r="AG192" i="44"/>
  <c r="V192" i="44"/>
  <c r="S192" i="44"/>
  <c r="Q192" i="44"/>
  <c r="N192" i="44"/>
  <c r="K192" i="44"/>
  <c r="J192" i="44"/>
  <c r="F192" i="44"/>
  <c r="BQ191" i="44"/>
  <c r="BK191" i="44"/>
  <c r="BJ191" i="44"/>
  <c r="BG191" i="44"/>
  <c r="BD191" i="44"/>
  <c r="BC191" i="44"/>
  <c r="AV191" i="44"/>
  <c r="AU191" i="44"/>
  <c r="AS191" i="44"/>
  <c r="AN191" i="44"/>
  <c r="AM191" i="44"/>
  <c r="AK191" i="44"/>
  <c r="AF191" i="44"/>
  <c r="AE191" i="44"/>
  <c r="AD191" i="44"/>
  <c r="AC191" i="44"/>
  <c r="AA191" i="44"/>
  <c r="P191" i="44"/>
  <c r="O191" i="44"/>
  <c r="N191" i="44"/>
  <c r="H191" i="44"/>
  <c r="G191" i="44"/>
  <c r="E191" i="44"/>
  <c r="BQ190" i="44"/>
  <c r="BN190" i="44"/>
  <c r="BK190" i="44"/>
  <c r="BI190" i="44"/>
  <c r="BH190" i="44"/>
  <c r="BC190" i="44"/>
  <c r="BA190" i="44"/>
  <c r="AZ190" i="44"/>
  <c r="AX190" i="44"/>
  <c r="AU190" i="44"/>
  <c r="AR190" i="44"/>
  <c r="AP190" i="44"/>
  <c r="AN190" i="44"/>
  <c r="AM190" i="44"/>
  <c r="AG190" i="44"/>
  <c r="AE190" i="44"/>
  <c r="AC190" i="44"/>
  <c r="AB190" i="44"/>
  <c r="Z190" i="44"/>
  <c r="W190" i="44"/>
  <c r="U190" i="44"/>
  <c r="T190" i="44"/>
  <c r="R190" i="44"/>
  <c r="L190" i="44"/>
  <c r="J190" i="44"/>
  <c r="G190" i="44"/>
  <c r="E190" i="44"/>
  <c r="BP189" i="44"/>
  <c r="BO189" i="44"/>
  <c r="BL189" i="44"/>
  <c r="BG189" i="44"/>
  <c r="BC189" i="44"/>
  <c r="BB189" i="44"/>
  <c r="AV189" i="44"/>
  <c r="AQ189" i="44"/>
  <c r="AN189" i="44"/>
  <c r="AM189" i="44"/>
  <c r="AI189" i="44"/>
  <c r="AF189" i="44"/>
  <c r="AB189" i="44"/>
  <c r="AA189" i="44"/>
  <c r="X189" i="44"/>
  <c r="V189" i="44"/>
  <c r="P189" i="44"/>
  <c r="N189" i="44"/>
  <c r="K189" i="44"/>
  <c r="H189" i="44"/>
  <c r="G189" i="44"/>
  <c r="F189" i="44"/>
  <c r="D189" i="44"/>
  <c r="BQ188" i="44"/>
  <c r="BO188" i="44"/>
  <c r="BJ188" i="44"/>
  <c r="BI188" i="44"/>
  <c r="BH188" i="44"/>
  <c r="BD188" i="44"/>
  <c r="BB188" i="44"/>
  <c r="BA188" i="44"/>
  <c r="AZ188" i="44"/>
  <c r="AY188" i="44"/>
  <c r="AW188" i="44"/>
  <c r="AV188" i="44"/>
  <c r="AU188" i="44"/>
  <c r="AT188" i="44"/>
  <c r="AN188" i="44"/>
  <c r="AL188" i="44"/>
  <c r="AK188" i="44"/>
  <c r="AJ188" i="44"/>
  <c r="AF188" i="44"/>
  <c r="AD188" i="44"/>
  <c r="AA188" i="44"/>
  <c r="X188" i="44"/>
  <c r="V188" i="44"/>
  <c r="U188" i="44"/>
  <c r="S188" i="44"/>
  <c r="P188" i="44"/>
  <c r="N188" i="44"/>
  <c r="M188" i="44"/>
  <c r="L188" i="44"/>
  <c r="K188" i="44"/>
  <c r="F188" i="44"/>
  <c r="E188" i="44"/>
  <c r="BQ187" i="44"/>
  <c r="BM187" i="44"/>
  <c r="BL187" i="44"/>
  <c r="BI187" i="44"/>
  <c r="BG187" i="44"/>
  <c r="BF187" i="44"/>
  <c r="BD187" i="44"/>
  <c r="BA187" i="44"/>
  <c r="AY187" i="44"/>
  <c r="AW187" i="44"/>
  <c r="AS187" i="44"/>
  <c r="AQ187" i="44"/>
  <c r="AP187" i="44"/>
  <c r="AN187" i="44"/>
  <c r="AH187" i="44"/>
  <c r="AG187" i="44"/>
  <c r="AF187" i="44"/>
  <c r="AC187" i="44"/>
  <c r="X187" i="44"/>
  <c r="U187" i="44"/>
  <c r="R187" i="44"/>
  <c r="P187" i="44"/>
  <c r="M187" i="44"/>
  <c r="E187" i="44"/>
  <c r="BQ186" i="44"/>
  <c r="BN186" i="44"/>
  <c r="BK186" i="44"/>
  <c r="BH186" i="44"/>
  <c r="BF186" i="44"/>
  <c r="BE186" i="44"/>
  <c r="BD186" i="44"/>
  <c r="BC186" i="44"/>
  <c r="AZ186" i="44"/>
  <c r="AR186" i="44"/>
  <c r="AP186" i="44"/>
  <c r="AO186" i="44"/>
  <c r="AN186" i="44"/>
  <c r="AM186" i="44"/>
  <c r="AJ186" i="44"/>
  <c r="AH186" i="44"/>
  <c r="AG186" i="44"/>
  <c r="AE186" i="44"/>
  <c r="AB186" i="44"/>
  <c r="Y186" i="44"/>
  <c r="W186" i="44"/>
  <c r="T186" i="44"/>
  <c r="R186" i="44"/>
  <c r="Q186" i="44"/>
  <c r="P186" i="44"/>
  <c r="J186" i="44"/>
  <c r="I186" i="44"/>
  <c r="G186" i="44"/>
  <c r="E186" i="44"/>
  <c r="BQ185" i="44"/>
  <c r="BL185" i="44"/>
  <c r="BJ185" i="44"/>
  <c r="BG185" i="44"/>
  <c r="BD185" i="44"/>
  <c r="BA185" i="44"/>
  <c r="AZ185" i="44"/>
  <c r="AY185" i="44"/>
  <c r="AV185" i="44"/>
  <c r="AT185" i="44"/>
  <c r="AS185" i="44"/>
  <c r="AR185" i="44"/>
  <c r="AN185" i="44"/>
  <c r="AL185" i="44"/>
  <c r="AK185" i="44"/>
  <c r="AI185" i="44"/>
  <c r="AF185" i="44"/>
  <c r="AD185" i="44"/>
  <c r="AB185" i="44"/>
  <c r="AA185" i="44"/>
  <c r="X185" i="44"/>
  <c r="V185" i="44"/>
  <c r="U185" i="44"/>
  <c r="S185" i="44"/>
  <c r="N185" i="44"/>
  <c r="M185" i="44"/>
  <c r="K185" i="44"/>
  <c r="H185" i="44"/>
  <c r="F185" i="44"/>
  <c r="E185" i="44"/>
  <c r="BO184" i="44"/>
  <c r="BN184" i="44"/>
  <c r="BI184" i="44"/>
  <c r="BG184" i="44"/>
  <c r="BF184" i="44"/>
  <c r="BE184" i="44"/>
  <c r="BD184" i="44"/>
  <c r="AY184" i="44"/>
  <c r="AX184" i="44"/>
  <c r="AV184" i="44"/>
  <c r="AS184" i="44"/>
  <c r="AQ184" i="44"/>
  <c r="AP184" i="44"/>
  <c r="AK184" i="44"/>
  <c r="AI184" i="44"/>
  <c r="AH184" i="44"/>
  <c r="AF184" i="44"/>
  <c r="AC184" i="44"/>
  <c r="AA184" i="44"/>
  <c r="Z184" i="44"/>
  <c r="X184" i="44"/>
  <c r="U184" i="44"/>
  <c r="T184" i="44"/>
  <c r="R184" i="44"/>
  <c r="P184" i="44"/>
  <c r="M184" i="44"/>
  <c r="J184" i="44"/>
  <c r="G184" i="44"/>
  <c r="E184" i="44"/>
  <c r="D184" i="44"/>
  <c r="BP183" i="44"/>
  <c r="BM183" i="44"/>
  <c r="BE183" i="44"/>
  <c r="BC183" i="44"/>
  <c r="BB183" i="44"/>
  <c r="BA183" i="44"/>
  <c r="AW183" i="44"/>
  <c r="AU183" i="44"/>
  <c r="AT183" i="44"/>
  <c r="AR183" i="44"/>
  <c r="AM183" i="44"/>
  <c r="AL183" i="44"/>
  <c r="AK183" i="44"/>
  <c r="AG183" i="44"/>
  <c r="AD183" i="44"/>
  <c r="AB183" i="44"/>
  <c r="Z183" i="44"/>
  <c r="Y183" i="44"/>
  <c r="W183" i="44"/>
  <c r="V183" i="44"/>
  <c r="O183" i="44"/>
  <c r="I183" i="44"/>
  <c r="G183" i="44"/>
  <c r="F183" i="44"/>
  <c r="D183" i="44"/>
  <c r="BQ182" i="44"/>
  <c r="BN182" i="44"/>
  <c r="BM182" i="44"/>
  <c r="BI182" i="44"/>
  <c r="BG182" i="44"/>
  <c r="BF182" i="44"/>
  <c r="BD182" i="44"/>
  <c r="AY182" i="44"/>
  <c r="AW182" i="44"/>
  <c r="AV182" i="44"/>
  <c r="AS182" i="44"/>
  <c r="AQ182" i="44"/>
  <c r="AP182" i="44"/>
  <c r="AH182" i="44"/>
  <c r="AG182" i="44"/>
  <c r="AC182" i="44"/>
  <c r="AA182" i="44"/>
  <c r="Z182" i="44"/>
  <c r="X182" i="44"/>
  <c r="U182" i="44"/>
  <c r="S182" i="44"/>
  <c r="R182" i="44"/>
  <c r="P182" i="44"/>
  <c r="M182" i="44"/>
  <c r="K182" i="44"/>
  <c r="J182" i="44"/>
  <c r="H182" i="44"/>
  <c r="E182" i="44"/>
  <c r="BN181" i="44"/>
  <c r="BL181" i="44"/>
  <c r="BK181" i="44"/>
  <c r="BF181" i="44"/>
  <c r="BC181" i="44"/>
  <c r="BB181" i="44"/>
  <c r="AX181" i="44"/>
  <c r="AV181" i="44"/>
  <c r="AU181" i="44"/>
  <c r="AS181" i="44"/>
  <c r="AP181" i="44"/>
  <c r="AN181" i="44"/>
  <c r="AL181" i="44"/>
  <c r="AK181" i="44"/>
  <c r="AH181" i="44"/>
  <c r="AE181" i="44"/>
  <c r="AD181" i="44"/>
  <c r="Z181" i="44"/>
  <c r="X181" i="44"/>
  <c r="U181" i="44"/>
  <c r="R181" i="44"/>
  <c r="O181" i="44"/>
  <c r="N181" i="44"/>
  <c r="M181" i="44"/>
  <c r="J181" i="44"/>
  <c r="H181" i="44"/>
  <c r="G181" i="44"/>
  <c r="BP180" i="44"/>
  <c r="BO180" i="44"/>
  <c r="BN180" i="44"/>
  <c r="BM180" i="44"/>
  <c r="BJ180" i="44"/>
  <c r="BG180" i="44"/>
  <c r="BF180" i="44"/>
  <c r="BE180" i="44"/>
  <c r="BB180" i="44"/>
  <c r="AZ180" i="44"/>
  <c r="AT180" i="44"/>
  <c r="AR180" i="44"/>
  <c r="AQ180" i="44"/>
  <c r="AP180" i="44"/>
  <c r="AO180" i="44"/>
  <c r="AM180" i="44"/>
  <c r="AL180" i="44"/>
  <c r="AI180" i="44"/>
  <c r="AB180" i="44"/>
  <c r="AA180" i="44"/>
  <c r="Z180" i="44"/>
  <c r="Y180" i="44"/>
  <c r="W180" i="44"/>
  <c r="T180" i="44"/>
  <c r="S180" i="44"/>
  <c r="R180" i="44"/>
  <c r="L180" i="44"/>
  <c r="K180" i="44"/>
  <c r="I180" i="44"/>
  <c r="F180" i="44"/>
  <c r="D180" i="44"/>
  <c r="BO179" i="44"/>
  <c r="BL179" i="44"/>
  <c r="BI179" i="44"/>
  <c r="BG179" i="44"/>
  <c r="BF179" i="44"/>
  <c r="BE179" i="44"/>
  <c r="AS179" i="44"/>
  <c r="AQ179" i="44"/>
  <c r="AP179" i="44"/>
  <c r="AN179" i="44"/>
  <c r="AK179" i="44"/>
  <c r="AH179" i="44"/>
  <c r="AC179" i="44"/>
  <c r="AA179" i="44"/>
  <c r="Z179" i="44"/>
  <c r="R179" i="44"/>
  <c r="P179" i="44"/>
  <c r="M179" i="44"/>
  <c r="K179" i="44"/>
  <c r="J179" i="44"/>
  <c r="E179" i="44"/>
  <c r="BQ178" i="44"/>
  <c r="BJ178" i="44"/>
  <c r="BI178" i="44"/>
  <c r="BH178" i="44"/>
  <c r="BF178" i="44"/>
  <c r="BC178" i="44"/>
  <c r="BB178" i="44"/>
  <c r="BA178" i="44"/>
  <c r="AU178" i="44"/>
  <c r="AR178" i="44"/>
  <c r="AM178" i="44"/>
  <c r="AL178" i="44"/>
  <c r="AK178" i="44"/>
  <c r="AH178" i="44"/>
  <c r="AD178" i="44"/>
  <c r="AB178" i="44"/>
  <c r="AA178" i="44"/>
  <c r="W178" i="44"/>
  <c r="U178" i="44"/>
  <c r="T178" i="44"/>
  <c r="F178" i="44"/>
  <c r="BQ177" i="44"/>
  <c r="BO177" i="44"/>
  <c r="BN177" i="44"/>
  <c r="BL177" i="44"/>
  <c r="BI177" i="44"/>
  <c r="BG177" i="44"/>
  <c r="BF177" i="44"/>
  <c r="BE177" i="44"/>
  <c r="BB177" i="44"/>
  <c r="AX177" i="44"/>
  <c r="AV177" i="44"/>
  <c r="AS177" i="44"/>
  <c r="AQ177" i="44"/>
  <c r="AO177" i="44"/>
  <c r="AN177" i="44"/>
  <c r="AK177" i="44"/>
  <c r="AI177" i="44"/>
  <c r="AH177" i="44"/>
  <c r="AF177" i="44"/>
  <c r="AC177" i="44"/>
  <c r="AA177" i="44"/>
  <c r="Z177" i="44"/>
  <c r="R177" i="44"/>
  <c r="Q177" i="44"/>
  <c r="N177" i="44"/>
  <c r="M177" i="44"/>
  <c r="K177" i="44"/>
  <c r="H177" i="44"/>
  <c r="BQ176" i="44"/>
  <c r="BM176" i="44"/>
  <c r="BK176" i="44"/>
  <c r="BJ176" i="44"/>
  <c r="BH176" i="44"/>
  <c r="BE176" i="44"/>
  <c r="BC176" i="44"/>
  <c r="BA176" i="44"/>
  <c r="AZ176" i="44"/>
  <c r="AU176" i="44"/>
  <c r="AT176" i="44"/>
  <c r="AR176" i="44"/>
  <c r="AL176" i="44"/>
  <c r="AH176" i="44"/>
  <c r="AE176" i="44"/>
  <c r="AD176" i="44"/>
  <c r="AB176" i="44"/>
  <c r="Y176" i="44"/>
  <c r="W176" i="44"/>
  <c r="U176" i="44"/>
  <c r="T176" i="44"/>
  <c r="R176" i="44"/>
  <c r="Q176" i="44"/>
  <c r="N176" i="44"/>
  <c r="L176" i="44"/>
  <c r="I176" i="44"/>
  <c r="G176" i="44"/>
  <c r="F176" i="44"/>
  <c r="BQ175" i="44"/>
  <c r="BO175" i="44"/>
  <c r="BN175" i="44"/>
  <c r="BM175" i="44"/>
  <c r="BL175" i="44"/>
  <c r="BK175" i="44"/>
  <c r="BI175" i="44"/>
  <c r="BG175" i="44"/>
  <c r="BF175" i="44"/>
  <c r="BE175" i="44"/>
  <c r="BD175" i="44"/>
  <c r="BC175" i="44"/>
  <c r="BA175" i="44"/>
  <c r="AY175" i="44"/>
  <c r="AX175" i="44"/>
  <c r="AU175" i="44"/>
  <c r="AS175" i="44"/>
  <c r="AP175" i="44"/>
  <c r="AN175" i="44"/>
  <c r="AM175" i="44"/>
  <c r="AK175" i="44"/>
  <c r="AH175" i="44"/>
  <c r="AG175" i="44"/>
  <c r="AF175" i="44"/>
  <c r="AE175" i="44"/>
  <c r="AC175" i="44"/>
  <c r="AA175" i="44"/>
  <c r="Z175" i="44"/>
  <c r="Y175" i="44"/>
  <c r="W175" i="44"/>
  <c r="U175" i="44"/>
  <c r="S175" i="44"/>
  <c r="R175" i="44"/>
  <c r="O175" i="44"/>
  <c r="M175" i="44"/>
  <c r="K175" i="44"/>
  <c r="J175" i="44"/>
  <c r="H175" i="44"/>
  <c r="G175" i="44"/>
  <c r="E175" i="44"/>
  <c r="BQ174" i="44"/>
  <c r="BI174" i="44"/>
  <c r="BH174" i="44"/>
  <c r="BB174" i="44"/>
  <c r="BA174" i="44"/>
  <c r="AZ174" i="44"/>
  <c r="AW174" i="44"/>
  <c r="AU174" i="44"/>
  <c r="AT174" i="44"/>
  <c r="AP174" i="44"/>
  <c r="AO174" i="44"/>
  <c r="AM174" i="44"/>
  <c r="AL174" i="44"/>
  <c r="AK174" i="44"/>
  <c r="AG174" i="44"/>
  <c r="AD174" i="44"/>
  <c r="AB174" i="44"/>
  <c r="U174" i="44"/>
  <c r="N174" i="44"/>
  <c r="L174" i="44"/>
  <c r="J174" i="44"/>
  <c r="F174" i="44"/>
  <c r="E174" i="44"/>
  <c r="D174" i="44"/>
  <c r="BP173" i="44"/>
  <c r="BH173" i="44"/>
  <c r="BG173" i="44"/>
  <c r="BF173" i="44"/>
  <c r="BE173" i="44"/>
  <c r="BB173" i="44"/>
  <c r="AZ173" i="44"/>
  <c r="AP173" i="44"/>
  <c r="AO173" i="44"/>
  <c r="AJ173" i="44"/>
  <c r="AI173" i="44"/>
  <c r="AE173" i="44"/>
  <c r="AD173" i="44"/>
  <c r="Z173" i="44"/>
  <c r="Y173" i="44"/>
  <c r="V173" i="44"/>
  <c r="T173" i="44"/>
  <c r="Q173" i="44"/>
  <c r="O173" i="44"/>
  <c r="N173" i="44"/>
  <c r="L173" i="44"/>
  <c r="K173" i="44"/>
  <c r="I173" i="44"/>
  <c r="G173" i="44"/>
  <c r="D173" i="44"/>
  <c r="BQ172" i="44"/>
  <c r="BN172" i="44"/>
  <c r="BL172" i="44"/>
  <c r="BI172" i="44"/>
  <c r="BG172" i="44"/>
  <c r="BD172" i="44"/>
  <c r="BC172" i="44"/>
  <c r="BA172" i="44"/>
  <c r="AX172" i="44"/>
  <c r="AT172" i="44"/>
  <c r="AS172" i="44"/>
  <c r="AP172" i="44"/>
  <c r="AN172" i="44"/>
  <c r="AM172" i="44"/>
  <c r="AF172" i="44"/>
  <c r="AD172" i="44"/>
  <c r="Z172" i="44"/>
  <c r="X172" i="44"/>
  <c r="W172" i="44"/>
  <c r="U172" i="44"/>
  <c r="R172" i="44"/>
  <c r="P172" i="44"/>
  <c r="O172" i="44"/>
  <c r="J172" i="44"/>
  <c r="BQ171" i="44"/>
  <c r="BP171" i="44"/>
  <c r="BO171" i="44"/>
  <c r="BH171" i="44"/>
  <c r="BG171" i="44"/>
  <c r="BD171" i="44"/>
  <c r="BC171" i="44"/>
  <c r="BA171" i="44"/>
  <c r="AZ171" i="44"/>
  <c r="AX171" i="44"/>
  <c r="AV171" i="44"/>
  <c r="AU171" i="44"/>
  <c r="AS171" i="44"/>
  <c r="AM171" i="44"/>
  <c r="AK171" i="44"/>
  <c r="AJ171" i="44"/>
  <c r="AI171" i="44"/>
  <c r="AC171" i="44"/>
  <c r="AA171" i="44"/>
  <c r="Z171" i="44"/>
  <c r="U171" i="44"/>
  <c r="T171" i="44"/>
  <c r="M171" i="44"/>
  <c r="K171" i="44"/>
  <c r="J171" i="44"/>
  <c r="G171" i="44"/>
  <c r="BP170" i="44"/>
  <c r="BM170" i="44"/>
  <c r="BJ170" i="44"/>
  <c r="BE170" i="44"/>
  <c r="BC170" i="44"/>
  <c r="AW170" i="44"/>
  <c r="AV170" i="44"/>
  <c r="AT170" i="44"/>
  <c r="AQ170" i="44"/>
  <c r="AN170" i="44"/>
  <c r="AM170" i="44"/>
  <c r="AI170" i="44"/>
  <c r="AB170" i="44"/>
  <c r="AA170" i="44"/>
  <c r="Y170" i="44"/>
  <c r="W170" i="44"/>
  <c r="S170" i="44"/>
  <c r="Q170" i="44"/>
  <c r="O170" i="44"/>
  <c r="N170" i="44"/>
  <c r="G170" i="44"/>
  <c r="BQ169" i="44"/>
  <c r="BN169" i="44"/>
  <c r="BK169" i="44"/>
  <c r="BH169" i="44"/>
  <c r="BG169" i="44"/>
  <c r="BC169" i="44"/>
  <c r="BA169" i="44"/>
  <c r="AS169" i="44"/>
  <c r="AR169" i="44"/>
  <c r="AQ169" i="44"/>
  <c r="AP169" i="44"/>
  <c r="AB169" i="44"/>
  <c r="U169" i="44"/>
  <c r="T169" i="44"/>
  <c r="S169" i="44"/>
  <c r="R169" i="44"/>
  <c r="J169" i="44"/>
  <c r="G169" i="44"/>
  <c r="BN168" i="44"/>
  <c r="BK168" i="44"/>
  <c r="BF168" i="44"/>
  <c r="BC168" i="44"/>
  <c r="AV168" i="44"/>
  <c r="AU168" i="44"/>
  <c r="AR168" i="44"/>
  <c r="AP168" i="44"/>
  <c r="AN168" i="44"/>
  <c r="AI168" i="44"/>
  <c r="AH168" i="44"/>
  <c r="AG168" i="44"/>
  <c r="AC168" i="44"/>
  <c r="W168" i="44"/>
  <c r="T168" i="44"/>
  <c r="Q168" i="44"/>
  <c r="P168" i="44"/>
  <c r="K168" i="44"/>
  <c r="J168" i="44"/>
  <c r="I168" i="44"/>
  <c r="H168" i="44"/>
  <c r="E168" i="44"/>
  <c r="D168" i="44"/>
  <c r="BP167" i="44"/>
  <c r="BL167" i="44"/>
  <c r="BK167" i="44"/>
  <c r="BJ167" i="44"/>
  <c r="BB167" i="44"/>
  <c r="AZ167" i="44"/>
  <c r="AY167" i="44"/>
  <c r="AW167" i="44"/>
  <c r="AT167" i="44"/>
  <c r="AN167" i="44"/>
  <c r="AL167" i="44"/>
  <c r="AJ167" i="44"/>
  <c r="AI167" i="44"/>
  <c r="AB167" i="44"/>
  <c r="AA167" i="44"/>
  <c r="V167" i="44"/>
  <c r="T167" i="44"/>
  <c r="S167" i="44"/>
  <c r="P167" i="44"/>
  <c r="N167" i="44"/>
  <c r="K167" i="44"/>
  <c r="H167" i="44"/>
  <c r="D167" i="44"/>
  <c r="BN166" i="44"/>
  <c r="BL166" i="44"/>
  <c r="BK166" i="44"/>
  <c r="BH166" i="44"/>
  <c r="AZ166" i="44"/>
  <c r="AV166" i="44"/>
  <c r="AP166" i="44"/>
  <c r="AJ166" i="44"/>
  <c r="Z166" i="44"/>
  <c r="X166" i="44"/>
  <c r="R166" i="44"/>
  <c r="L166" i="44"/>
  <c r="J166" i="44"/>
  <c r="H166" i="44"/>
  <c r="G166" i="44"/>
  <c r="D166" i="44"/>
  <c r="BP165" i="44"/>
  <c r="BI165" i="44"/>
  <c r="BG165" i="44"/>
  <c r="BB165" i="44"/>
  <c r="BA165" i="44"/>
  <c r="AZ165" i="44"/>
  <c r="AV165" i="44"/>
  <c r="AT165" i="44"/>
  <c r="AQ165" i="44"/>
  <c r="AL165" i="44"/>
  <c r="AJ165" i="44"/>
  <c r="AF165" i="44"/>
  <c r="AD165" i="44"/>
  <c r="AC165" i="44"/>
  <c r="AB165" i="44"/>
  <c r="AA165" i="44"/>
  <c r="V165" i="44"/>
  <c r="U165" i="44"/>
  <c r="P165" i="44"/>
  <c r="N165" i="44"/>
  <c r="L165" i="44"/>
  <c r="H165" i="44"/>
  <c r="E165" i="44"/>
  <c r="BN164" i="44"/>
  <c r="BM164" i="44"/>
  <c r="BL164" i="44"/>
  <c r="BH164" i="44"/>
  <c r="BC164" i="44"/>
  <c r="AX164" i="44"/>
  <c r="AV164" i="44"/>
  <c r="AO164" i="44"/>
  <c r="AJ164" i="44"/>
  <c r="AH164" i="44"/>
  <c r="AG164" i="44"/>
  <c r="AE164" i="44"/>
  <c r="AC164" i="44"/>
  <c r="Z164" i="44"/>
  <c r="X164" i="44"/>
  <c r="W164" i="44"/>
  <c r="T164" i="44"/>
  <c r="P164" i="44"/>
  <c r="J164" i="44"/>
  <c r="H164" i="44"/>
  <c r="G164" i="44"/>
  <c r="D164" i="44"/>
  <c r="BQ163" i="44"/>
  <c r="BM163" i="44"/>
  <c r="BL163" i="44"/>
  <c r="BJ163" i="44"/>
  <c r="BI163" i="44"/>
  <c r="BD163" i="44"/>
  <c r="AZ163" i="44"/>
  <c r="AV163" i="44"/>
  <c r="AT163" i="44"/>
  <c r="AS163" i="44"/>
  <c r="AD163" i="44"/>
  <c r="AB163" i="44"/>
  <c r="X163" i="44"/>
  <c r="U163" i="44"/>
  <c r="S163" i="44"/>
  <c r="P163" i="44"/>
  <c r="N163" i="44"/>
  <c r="M163" i="44"/>
  <c r="L163" i="44"/>
  <c r="H163" i="44"/>
  <c r="F163" i="44"/>
  <c r="BQ162" i="44"/>
  <c r="BP162" i="44"/>
  <c r="BL162" i="44"/>
  <c r="BK162" i="44"/>
  <c r="BF162" i="44"/>
  <c r="BC162" i="44"/>
  <c r="AU162" i="44"/>
  <c r="AP162" i="44"/>
  <c r="AM162" i="44"/>
  <c r="AE162" i="44"/>
  <c r="AB162" i="44"/>
  <c r="T162" i="44"/>
  <c r="O162" i="44"/>
  <c r="L162" i="44"/>
  <c r="J162" i="44"/>
  <c r="BN161" i="44"/>
  <c r="BM161" i="44"/>
  <c r="BD161" i="44"/>
  <c r="BB161" i="44"/>
  <c r="BA161" i="44"/>
  <c r="AY161" i="44"/>
  <c r="AX161" i="44"/>
  <c r="AQ161" i="44"/>
  <c r="AI161" i="44"/>
  <c r="AG161" i="44"/>
  <c r="AF161" i="44"/>
  <c r="AD161" i="44"/>
  <c r="AC161" i="44"/>
  <c r="Z161" i="44"/>
  <c r="U161" i="44"/>
  <c r="S161" i="44"/>
  <c r="R161" i="44"/>
  <c r="L161" i="44"/>
  <c r="K161" i="44"/>
  <c r="H161" i="44"/>
  <c r="E161" i="44"/>
  <c r="BK160" i="44"/>
  <c r="BI160" i="44"/>
  <c r="BF160" i="44"/>
  <c r="BD160" i="44"/>
  <c r="BB160" i="44"/>
  <c r="AV160" i="44"/>
  <c r="AU160" i="44"/>
  <c r="AS160" i="44"/>
  <c r="AN160" i="44"/>
  <c r="AM160" i="44"/>
  <c r="AL160" i="44"/>
  <c r="AD160" i="44"/>
  <c r="AC160" i="44"/>
  <c r="Z160" i="44"/>
  <c r="X160" i="44"/>
  <c r="W160" i="44"/>
  <c r="V160" i="44"/>
  <c r="U160" i="44"/>
  <c r="R160" i="44"/>
  <c r="P160" i="44"/>
  <c r="H160" i="44"/>
  <c r="G160" i="44"/>
  <c r="F160" i="44"/>
  <c r="BH159" i="44"/>
  <c r="BF159" i="44"/>
  <c r="AY159" i="44"/>
  <c r="AV159" i="44"/>
  <c r="AU159" i="44"/>
  <c r="AP159" i="44"/>
  <c r="AM159" i="44"/>
  <c r="AJ159" i="44"/>
  <c r="AB159" i="44"/>
  <c r="V159" i="44"/>
  <c r="T159" i="44"/>
  <c r="L159" i="44"/>
  <c r="BM158" i="44"/>
  <c r="BF158" i="44"/>
  <c r="AW158" i="44"/>
  <c r="AV158" i="44"/>
  <c r="AP158" i="44"/>
  <c r="AO158" i="44"/>
  <c r="AF158" i="44"/>
  <c r="AE158" i="44"/>
  <c r="AC158" i="44"/>
  <c r="Y158" i="44"/>
  <c r="S158" i="44"/>
  <c r="P158" i="44"/>
  <c r="L158" i="44"/>
  <c r="BQ157" i="44"/>
  <c r="BN157" i="44"/>
  <c r="BJ157" i="44"/>
  <c r="BF157" i="44"/>
  <c r="BC157" i="44"/>
  <c r="AU157" i="44"/>
  <c r="AS157" i="44"/>
  <c r="AN157" i="44"/>
  <c r="AH157" i="44"/>
  <c r="AE157" i="44"/>
  <c r="Y157" i="44"/>
  <c r="X157" i="44"/>
  <c r="V157" i="44"/>
  <c r="U157" i="44"/>
  <c r="M157" i="44"/>
  <c r="H157" i="44"/>
  <c r="G157" i="44"/>
  <c r="BO156" i="44"/>
  <c r="BN156" i="44"/>
  <c r="BL156" i="44"/>
  <c r="BI156" i="44"/>
  <c r="AY156" i="44"/>
  <c r="AS156" i="44"/>
  <c r="AJ156" i="44"/>
  <c r="AH156" i="44"/>
  <c r="AC156" i="44"/>
  <c r="AA156" i="44"/>
  <c r="T156" i="44"/>
  <c r="M156" i="44"/>
  <c r="K156" i="44"/>
  <c r="BL155" i="44"/>
  <c r="BE155" i="44"/>
  <c r="AV155" i="44"/>
  <c r="AU155" i="44"/>
  <c r="Z155" i="44"/>
  <c r="Y155" i="44"/>
  <c r="W155" i="44"/>
  <c r="P155" i="44"/>
  <c r="O155" i="44"/>
  <c r="I155" i="44"/>
  <c r="F155" i="44"/>
  <c r="BQ154" i="44"/>
  <c r="BP154" i="44"/>
  <c r="BC154" i="44"/>
  <c r="BB154" i="44"/>
  <c r="BA154" i="44"/>
  <c r="AM154" i="44"/>
  <c r="AL154" i="44"/>
  <c r="AB154" i="44"/>
  <c r="W154" i="44"/>
  <c r="U154" i="44"/>
  <c r="P154" i="44"/>
  <c r="L154" i="44"/>
  <c r="I154" i="44"/>
  <c r="G154" i="44"/>
  <c r="D154" i="44"/>
  <c r="BP153" i="44"/>
  <c r="BN153" i="44"/>
  <c r="BL153" i="44"/>
  <c r="BG153" i="44"/>
  <c r="BE153" i="44"/>
  <c r="BD153" i="44"/>
  <c r="AV153" i="44"/>
  <c r="AQ153" i="44"/>
  <c r="AN153" i="44"/>
  <c r="AH153" i="44"/>
  <c r="AA153" i="44"/>
  <c r="Z153" i="44"/>
  <c r="Q153" i="44"/>
  <c r="L153" i="44"/>
  <c r="K153" i="44"/>
  <c r="J153" i="44"/>
  <c r="BN152" i="44"/>
  <c r="BL152" i="44"/>
  <c r="BD152" i="44"/>
  <c r="AQ152" i="44"/>
  <c r="AN152" i="44"/>
  <c r="AK152" i="44"/>
  <c r="AH152" i="44"/>
  <c r="AF152" i="44"/>
  <c r="AE152" i="44"/>
  <c r="Z152" i="44"/>
  <c r="W152" i="44"/>
  <c r="V152" i="44"/>
  <c r="G152" i="44"/>
  <c r="BN151" i="44"/>
  <c r="BH151" i="44"/>
  <c r="BF151" i="44"/>
  <c r="BC151" i="44"/>
  <c r="AY151" i="44"/>
  <c r="AR151" i="44"/>
  <c r="AQ151" i="44"/>
  <c r="AP151" i="44"/>
  <c r="AM151" i="44"/>
  <c r="AB151" i="44"/>
  <c r="AA151" i="44"/>
  <c r="Z151" i="44"/>
  <c r="S151" i="44"/>
  <c r="M151" i="44"/>
  <c r="L151" i="44"/>
  <c r="BQ150" i="44"/>
  <c r="BD150" i="44"/>
  <c r="BA150" i="44"/>
  <c r="AX150" i="44"/>
  <c r="AS150" i="44"/>
  <c r="AM150" i="44"/>
  <c r="AI150" i="44"/>
  <c r="AD150" i="44"/>
  <c r="AC150" i="44"/>
  <c r="R150" i="44"/>
  <c r="BQ149" i="44"/>
  <c r="BL149" i="44"/>
  <c r="AX149" i="44"/>
  <c r="AI149" i="44"/>
  <c r="AC149" i="44"/>
  <c r="V149" i="44"/>
  <c r="U149" i="44"/>
  <c r="R149" i="44"/>
  <c r="P149" i="44"/>
  <c r="E149" i="44"/>
  <c r="BF148" i="44"/>
  <c r="BE148" i="44"/>
  <c r="AQ148" i="44"/>
  <c r="AP148" i="44"/>
  <c r="AK148" i="44"/>
  <c r="X148" i="44"/>
  <c r="J148" i="44"/>
  <c r="BO147" i="44"/>
  <c r="BH147" i="44"/>
  <c r="BE147" i="44"/>
  <c r="BB147" i="44"/>
  <c r="AJ147" i="44"/>
  <c r="V147" i="44"/>
  <c r="O147" i="44"/>
  <c r="F147" i="44"/>
  <c r="BF146" i="44"/>
  <c r="AX146" i="44"/>
  <c r="AU146" i="44"/>
  <c r="AR146" i="44"/>
  <c r="W146" i="44"/>
  <c r="BO145" i="44"/>
  <c r="BI145" i="44"/>
  <c r="BH145" i="44"/>
  <c r="BB145" i="44"/>
  <c r="AY145" i="44"/>
  <c r="AJ145" i="44"/>
  <c r="AI145" i="44"/>
  <c r="AF145" i="44"/>
  <c r="AC145" i="44"/>
  <c r="W145" i="44"/>
  <c r="Q145" i="44"/>
  <c r="K145" i="44"/>
  <c r="BO144" i="44"/>
  <c r="BL144" i="44"/>
  <c r="BD144" i="44"/>
  <c r="AZ144" i="44"/>
  <c r="AQ144" i="44"/>
  <c r="AA144" i="44"/>
  <c r="P144" i="44"/>
  <c r="I144" i="44"/>
  <c r="E144" i="44"/>
  <c r="AT143" i="44"/>
  <c r="AP143" i="44"/>
  <c r="AI143" i="44"/>
  <c r="AF143" i="44"/>
  <c r="AD143" i="44"/>
  <c r="V143" i="44"/>
  <c r="Q143" i="44"/>
  <c r="BI142" i="44"/>
  <c r="AT142" i="44"/>
  <c r="AR142" i="44"/>
  <c r="AM142" i="44"/>
  <c r="AH142" i="44"/>
  <c r="AG142" i="44"/>
  <c r="AC142" i="44"/>
  <c r="E142" i="44"/>
  <c r="D142" i="44"/>
  <c r="BQ141" i="44"/>
  <c r="AW141" i="44"/>
  <c r="Y141" i="44"/>
  <c r="T141" i="44"/>
  <c r="L141" i="44"/>
  <c r="BP140" i="44"/>
  <c r="AJ140" i="44"/>
  <c r="AA140" i="44"/>
  <c r="W140" i="44"/>
  <c r="T140" i="44"/>
  <c r="BD139" i="44"/>
  <c r="AZ139" i="44"/>
  <c r="AI139" i="44"/>
  <c r="AD139" i="44"/>
  <c r="W139" i="44"/>
  <c r="S139" i="44"/>
  <c r="I139" i="44"/>
  <c r="BJ138" i="44"/>
  <c r="BI138" i="44"/>
  <c r="BD138" i="44"/>
  <c r="BC138" i="44"/>
  <c r="AQ138" i="44"/>
  <c r="AJ138" i="44"/>
  <c r="BA137" i="44"/>
  <c r="AG137" i="44"/>
  <c r="AF137" i="44"/>
  <c r="BH136" i="44"/>
  <c r="AU136" i="44"/>
  <c r="AM136" i="44"/>
  <c r="AF136" i="44"/>
  <c r="AA136" i="44"/>
  <c r="S136" i="44"/>
  <c r="BN135" i="44"/>
  <c r="BA135" i="44"/>
  <c r="AH135" i="44"/>
  <c r="D135" i="44"/>
  <c r="BQ134" i="44"/>
  <c r="BP134" i="44"/>
  <c r="BH134" i="44"/>
  <c r="BC134" i="44"/>
  <c r="AU134" i="44"/>
  <c r="AR134" i="44"/>
  <c r="AE134" i="44"/>
  <c r="AA134" i="44"/>
  <c r="S134" i="44"/>
  <c r="BJ133" i="44"/>
  <c r="AV133" i="44"/>
  <c r="AB133" i="44"/>
  <c r="X133" i="44"/>
  <c r="G133" i="44"/>
  <c r="BL132" i="44"/>
  <c r="BJ132" i="44"/>
  <c r="AS132" i="44"/>
  <c r="AN132" i="44"/>
  <c r="AC132" i="44"/>
  <c r="AA132" i="44"/>
  <c r="BJ131" i="44"/>
  <c r="BF131" i="44"/>
  <c r="AM131" i="44"/>
  <c r="AL131" i="44"/>
  <c r="AH130" i="44"/>
  <c r="AE130" i="44"/>
  <c r="AC130" i="44"/>
  <c r="V130" i="44"/>
  <c r="BG129" i="44"/>
  <c r="AV129" i="44"/>
  <c r="AE129" i="44"/>
  <c r="S129" i="44"/>
  <c r="H129" i="44"/>
  <c r="BA128" i="44"/>
  <c r="AW128" i="44"/>
  <c r="F128" i="44"/>
  <c r="AP127" i="44"/>
  <c r="AO127" i="44"/>
  <c r="Y127" i="44"/>
  <c r="V127" i="44"/>
  <c r="U127" i="44"/>
  <c r="S127" i="44"/>
  <c r="AZ126" i="44"/>
  <c r="AV126" i="44"/>
  <c r="AS126" i="44"/>
  <c r="K126" i="44"/>
  <c r="BM125" i="44"/>
  <c r="AW125" i="44"/>
  <c r="AT125" i="44"/>
  <c r="P125" i="44"/>
  <c r="O125" i="44"/>
  <c r="AS123" i="44"/>
  <c r="AK123" i="44"/>
  <c r="AH123" i="44"/>
  <c r="I123" i="44"/>
  <c r="BA122" i="44"/>
  <c r="AO122" i="44"/>
  <c r="AF121" i="44"/>
  <c r="O121" i="44"/>
  <c r="BQ120" i="44"/>
  <c r="AR120" i="44"/>
  <c r="AJ120" i="44"/>
  <c r="AI120" i="44"/>
  <c r="AE120" i="44"/>
  <c r="X120" i="44"/>
  <c r="AO119" i="44"/>
  <c r="K119" i="44"/>
  <c r="G119" i="44"/>
  <c r="BI118" i="44"/>
  <c r="AN118" i="44"/>
  <c r="U118" i="44"/>
  <c r="N118" i="44"/>
  <c r="BE117" i="44"/>
  <c r="AJ117" i="44"/>
  <c r="I117" i="44"/>
  <c r="BJ116" i="44"/>
  <c r="BG116" i="44"/>
  <c r="Z115" i="44"/>
  <c r="T115" i="44"/>
  <c r="P115" i="44"/>
  <c r="D115" i="44"/>
  <c r="BK113" i="44"/>
  <c r="AY113" i="44"/>
  <c r="AP112" i="44"/>
  <c r="AG112" i="44"/>
  <c r="P112" i="44"/>
  <c r="AR111" i="44"/>
  <c r="V111" i="44"/>
  <c r="P111" i="44"/>
  <c r="AW110" i="44"/>
  <c r="AO110" i="44"/>
  <c r="AQ108" i="44"/>
  <c r="O108" i="44"/>
  <c r="AA107" i="44"/>
  <c r="AG105" i="44"/>
  <c r="BQ104" i="44"/>
  <c r="AK104" i="44"/>
  <c r="U104" i="44"/>
  <c r="M104" i="44"/>
  <c r="E104" i="44"/>
  <c r="AY103" i="44"/>
  <c r="M102" i="44"/>
  <c r="G102" i="44"/>
  <c r="AU98" i="44"/>
  <c r="AM98" i="44"/>
  <c r="AW96" i="44"/>
  <c r="AR95" i="44"/>
  <c r="BE88" i="44"/>
  <c r="AW79" i="44"/>
  <c r="BJ66" i="44"/>
  <c r="BD5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J28" i="42"/>
  <c r="C207" i="46"/>
  <c r="C207" i="44" s="1"/>
  <c r="C205" i="46"/>
  <c r="C205" i="44" s="1"/>
  <c r="C203" i="46"/>
  <c r="C203" i="44" s="1"/>
  <c r="C202" i="46"/>
  <c r="C202" i="44" s="1"/>
  <c r="C199" i="46"/>
  <c r="C199" i="44" s="1"/>
  <c r="C198" i="46"/>
  <c r="C198" i="44" s="1"/>
  <c r="C197" i="46"/>
  <c r="C197" i="44" s="1"/>
  <c r="C196" i="46"/>
  <c r="C196" i="44" s="1"/>
  <c r="C194" i="46"/>
  <c r="C194" i="44" s="1"/>
  <c r="C193" i="46"/>
  <c r="C193" i="44" s="1"/>
  <c r="C190" i="46"/>
  <c r="C190" i="44" s="1"/>
  <c r="C189" i="46"/>
  <c r="C189" i="44" s="1"/>
  <c r="C186" i="46"/>
  <c r="C186" i="44" s="1"/>
  <c r="C184" i="46"/>
  <c r="C184" i="44" s="1"/>
  <c r="C182" i="46"/>
  <c r="C182" i="44" s="1"/>
  <c r="C181" i="46"/>
  <c r="C181" i="44" s="1"/>
  <c r="C179" i="46"/>
  <c r="C179" i="44" s="1"/>
  <c r="C177" i="46"/>
  <c r="C177" i="44" s="1"/>
  <c r="C176" i="46"/>
  <c r="C176" i="44" s="1"/>
  <c r="C175" i="46"/>
  <c r="C175" i="44" s="1"/>
  <c r="C174" i="46"/>
  <c r="C174" i="44" s="1"/>
  <c r="B171" i="44"/>
  <c r="C171" i="46"/>
  <c r="C171" i="44" s="1"/>
  <c r="C166" i="46"/>
  <c r="C166" i="44" s="1"/>
  <c r="C164" i="46"/>
  <c r="C164" i="44" s="1"/>
  <c r="C156" i="46"/>
  <c r="C156" i="44" s="1"/>
  <c r="C155" i="46"/>
  <c r="C155" i="44" s="1"/>
  <c r="C153" i="46"/>
  <c r="C153" i="44" s="1"/>
  <c r="C151" i="46"/>
  <c r="C151" i="44" s="1"/>
  <c r="C148" i="46"/>
  <c r="C148" i="44" s="1"/>
  <c r="C146" i="46"/>
  <c r="C146" i="44" s="1"/>
  <c r="C145" i="46"/>
  <c r="C145" i="44" s="1"/>
  <c r="C139" i="46"/>
  <c r="C139" i="44" s="1"/>
  <c r="C137" i="46"/>
  <c r="C137" i="44" s="1"/>
  <c r="B135" i="44"/>
  <c r="C6" i="46"/>
  <c r="C6" i="44" s="1"/>
  <c r="B207" i="44"/>
  <c r="A207" i="44"/>
  <c r="B206" i="44"/>
  <c r="B205" i="44"/>
  <c r="A205" i="44"/>
  <c r="B203" i="44"/>
  <c r="A203" i="44"/>
  <c r="B202" i="44"/>
  <c r="A202" i="44"/>
  <c r="B201" i="44"/>
  <c r="B200" i="44"/>
  <c r="B199" i="44"/>
  <c r="A199" i="44"/>
  <c r="B198" i="44"/>
  <c r="A198" i="44"/>
  <c r="B197" i="44"/>
  <c r="A197" i="44"/>
  <c r="A196" i="44"/>
  <c r="A195" i="44"/>
  <c r="B194" i="44"/>
  <c r="A194" i="44"/>
  <c r="B193" i="44"/>
  <c r="A193" i="44"/>
  <c r="B192" i="44"/>
  <c r="A192" i="44"/>
  <c r="B191" i="44"/>
  <c r="A191" i="44"/>
  <c r="B190" i="44"/>
  <c r="A190" i="44"/>
  <c r="A189" i="44"/>
  <c r="B187" i="44"/>
  <c r="A187" i="44"/>
  <c r="A186" i="44"/>
  <c r="B185" i="44"/>
  <c r="A185" i="44"/>
  <c r="B184" i="44"/>
  <c r="A184" i="44"/>
  <c r="B182" i="44"/>
  <c r="A182" i="44"/>
  <c r="A181" i="44"/>
  <c r="B179" i="44"/>
  <c r="A179" i="44"/>
  <c r="A177" i="44"/>
  <c r="B175" i="44"/>
  <c r="A175" i="44"/>
  <c r="B174" i="44"/>
  <c r="A174" i="44"/>
  <c r="B173" i="44"/>
  <c r="B172" i="44"/>
  <c r="A171" i="44"/>
  <c r="B170" i="44"/>
  <c r="A169" i="44"/>
  <c r="A168" i="44"/>
  <c r="A166" i="44"/>
  <c r="B165" i="44"/>
  <c r="A164" i="44"/>
  <c r="B163" i="44"/>
  <c r="B160" i="44"/>
  <c r="A158" i="44"/>
  <c r="B157" i="44"/>
  <c r="A157" i="44"/>
  <c r="B156" i="44"/>
  <c r="B155" i="44"/>
  <c r="A155" i="44"/>
  <c r="B153" i="44"/>
  <c r="B152" i="44"/>
  <c r="A151" i="44"/>
  <c r="B150" i="44"/>
  <c r="B149" i="44"/>
  <c r="A146" i="44"/>
  <c r="A144" i="44"/>
  <c r="A142" i="44"/>
  <c r="A139" i="44"/>
  <c r="B127" i="44"/>
  <c r="B124" i="44"/>
  <c r="A6" i="44"/>
  <c r="S29" i="42"/>
  <c r="T29" i="42" s="1"/>
  <c r="R29" i="42"/>
  <c r="K29" i="42"/>
  <c r="L29" i="42" s="1"/>
  <c r="M29" i="42" s="1"/>
  <c r="D29" i="42"/>
  <c r="E29" i="42" s="1"/>
  <c r="F29" i="42" s="1"/>
  <c r="L46" i="41"/>
  <c r="AH12" i="40" a="1"/>
  <c r="AH12" i="40" s="1"/>
  <c r="X7" i="40" a="1"/>
  <c r="X7" i="40" s="1"/>
  <c r="X8" i="40" s="1"/>
  <c r="E34" i="28"/>
  <c r="N17" i="28"/>
  <c r="N5" i="28" s="1"/>
  <c r="R16" i="28"/>
  <c r="P16" i="28"/>
  <c r="P5" i="28" s="1"/>
  <c r="O16" i="28"/>
  <c r="O17" i="28" s="1"/>
  <c r="O5" i="28" s="1"/>
  <c r="R12" i="28"/>
  <c r="P12" i="28"/>
  <c r="O12" i="28"/>
  <c r="R10" i="28"/>
  <c r="P10" i="28"/>
  <c r="O10" i="28"/>
  <c r="AC6" i="28"/>
  <c r="AB6" i="28"/>
  <c r="AA6" i="28"/>
  <c r="Z6" i="28"/>
  <c r="Y6" i="28"/>
  <c r="X6" i="28"/>
  <c r="S6" i="28"/>
  <c r="Q6" i="28"/>
  <c r="P6" i="28"/>
  <c r="N6" i="28"/>
  <c r="I6" i="28"/>
  <c r="H6" i="28"/>
  <c r="G6" i="28"/>
  <c r="F6" i="28"/>
  <c r="E6" i="28"/>
  <c r="D6" i="28"/>
  <c r="AC5" i="28"/>
  <c r="AB5" i="28"/>
  <c r="AA5" i="28"/>
  <c r="Z5" i="28"/>
  <c r="Y5" i="28"/>
  <c r="X5" i="28"/>
  <c r="S5" i="28"/>
  <c r="Q5" i="28"/>
  <c r="I5" i="28"/>
  <c r="H5" i="28"/>
  <c r="G5" i="28"/>
  <c r="F5" i="28"/>
  <c r="E5" i="28"/>
  <c r="D5" i="28"/>
  <c r="AC4" i="28"/>
  <c r="AB4" i="28"/>
  <c r="AA4" i="28"/>
  <c r="Z4" i="28"/>
  <c r="Y4" i="28"/>
  <c r="X4" i="28"/>
  <c r="S4" i="28"/>
  <c r="R4" i="28"/>
  <c r="Q4" i="28"/>
  <c r="P4" i="28"/>
  <c r="O4" i="28"/>
  <c r="N4" i="28"/>
  <c r="I4" i="28"/>
  <c r="H4" i="28"/>
  <c r="G4" i="28"/>
  <c r="F4" i="28"/>
  <c r="E4" i="28"/>
  <c r="D4" i="28"/>
  <c r="E31" i="27"/>
  <c r="R15" i="27"/>
  <c r="P15" i="27"/>
  <c r="P6" i="27" s="1"/>
  <c r="O15" i="27"/>
  <c r="H14" i="27"/>
  <c r="H6" i="27" s="1"/>
  <c r="AC6" i="27"/>
  <c r="AB6" i="27"/>
  <c r="AA6" i="27"/>
  <c r="Z6" i="27"/>
  <c r="Y6" i="27"/>
  <c r="X6" i="27"/>
  <c r="S6" i="27"/>
  <c r="R6" i="27"/>
  <c r="Q6" i="27"/>
  <c r="O6" i="27"/>
  <c r="N6" i="27"/>
  <c r="I6" i="27"/>
  <c r="G6" i="27"/>
  <c r="F6" i="27"/>
  <c r="E6" i="27"/>
  <c r="D6" i="27"/>
  <c r="AA5" i="27"/>
  <c r="Q5" i="27"/>
  <c r="G5" i="27"/>
  <c r="F5" i="27"/>
  <c r="E5" i="27"/>
  <c r="D5" i="27"/>
  <c r="AC4" i="27"/>
  <c r="AB4" i="27"/>
  <c r="AA4" i="27"/>
  <c r="Z4" i="27"/>
  <c r="Y4" i="27"/>
  <c r="X4" i="27"/>
  <c r="S4" i="27"/>
  <c r="R4" i="27"/>
  <c r="Q4" i="27"/>
  <c r="P4" i="27"/>
  <c r="O4" i="27"/>
  <c r="N4" i="27"/>
  <c r="I4" i="27"/>
  <c r="H4" i="27"/>
  <c r="G4" i="27"/>
  <c r="F4" i="27"/>
  <c r="E4" i="27"/>
  <c r="D4" i="27"/>
  <c r="AA166" i="44" l="1"/>
  <c r="AU167" i="44"/>
  <c r="BA180" i="44"/>
  <c r="AR182" i="44"/>
  <c r="BH182" i="44"/>
  <c r="H183" i="44"/>
  <c r="AY186" i="44"/>
  <c r="AH189" i="44"/>
  <c r="AM197" i="44"/>
  <c r="AW198" i="44"/>
  <c r="Z170" i="44"/>
  <c r="X178" i="44"/>
  <c r="AI186" i="44"/>
  <c r="AW172" i="44"/>
  <c r="AN178" i="44"/>
  <c r="BO186" i="44"/>
  <c r="Q191" i="44"/>
  <c r="BP203" i="44"/>
  <c r="C127" i="46"/>
  <c r="C127" i="44" s="1"/>
  <c r="T179" i="44"/>
  <c r="AO181" i="44"/>
  <c r="BE181" i="44"/>
  <c r="BC195" i="44"/>
  <c r="BP177" i="44"/>
  <c r="AL190" i="44"/>
  <c r="V190" i="44"/>
  <c r="BB190" i="44"/>
  <c r="A127" i="44"/>
  <c r="W188" i="44"/>
  <c r="F190" i="44"/>
  <c r="AG181" i="44"/>
  <c r="AJ184" i="44"/>
  <c r="W195" i="44"/>
  <c r="BK197" i="44"/>
  <c r="BE198" i="44"/>
  <c r="BE207" i="44"/>
  <c r="AD169" i="44"/>
  <c r="W197" i="44"/>
  <c r="S199" i="44"/>
  <c r="AN202" i="44"/>
  <c r="AX121" i="44"/>
  <c r="AK173" i="44"/>
  <c r="P176" i="44"/>
  <c r="AR179" i="44"/>
  <c r="BP184" i="44"/>
  <c r="Z189" i="44"/>
  <c r="BN189" i="44"/>
  <c r="N190" i="44"/>
  <c r="BA192" i="44"/>
  <c r="AU195" i="44"/>
  <c r="AI196" i="44"/>
  <c r="AY196" i="44"/>
  <c r="AU197" i="44"/>
  <c r="Q198" i="44"/>
  <c r="P204" i="44"/>
  <c r="AR205" i="44"/>
  <c r="BH205" i="44"/>
  <c r="D143" i="44"/>
  <c r="N171" i="44"/>
  <c r="AA186" i="44"/>
  <c r="G197" i="44"/>
  <c r="AB203" i="44"/>
  <c r="AB205" i="44"/>
  <c r="A135" i="44"/>
  <c r="A201" i="44"/>
  <c r="C159" i="46"/>
  <c r="C159" i="44" s="1"/>
  <c r="BQ180" i="44"/>
  <c r="AZ184" i="44"/>
  <c r="AU185" i="44"/>
  <c r="AP189" i="44"/>
  <c r="I191" i="44"/>
  <c r="Q193" i="44"/>
  <c r="AI199" i="44"/>
  <c r="BD202" i="44"/>
  <c r="BD204" i="44"/>
  <c r="BM83" i="44"/>
  <c r="AB177" i="44"/>
  <c r="AB179" i="44"/>
  <c r="D182" i="44"/>
  <c r="X183" i="44"/>
  <c r="J189" i="44"/>
  <c r="AD190" i="44"/>
  <c r="AT190" i="44"/>
  <c r="BM191" i="44"/>
  <c r="BQ192" i="44"/>
  <c r="BE193" i="44"/>
  <c r="L194" i="44"/>
  <c r="BP194" i="44"/>
  <c r="K196" i="44"/>
  <c r="T203" i="44"/>
  <c r="D205" i="44"/>
  <c r="I207" i="44"/>
  <c r="AG207" i="44"/>
  <c r="AW207" i="44"/>
  <c r="Q181" i="44"/>
  <c r="O185" i="44"/>
  <c r="K186" i="44"/>
  <c r="O188" i="44"/>
  <c r="M192" i="44"/>
  <c r="AO198" i="44"/>
  <c r="Q207" i="44"/>
  <c r="BM85" i="44"/>
  <c r="K162" i="44"/>
  <c r="O165" i="44"/>
  <c r="AY168" i="44"/>
  <c r="L177" i="44"/>
  <c r="BD178" i="44"/>
  <c r="T182" i="44"/>
  <c r="AN183" i="44"/>
  <c r="BD183" i="44"/>
  <c r="L184" i="44"/>
  <c r="AQ186" i="44"/>
  <c r="BG186" i="44"/>
  <c r="G188" i="44"/>
  <c r="BK188" i="44"/>
  <c r="AW191" i="44"/>
  <c r="AO193" i="44"/>
  <c r="BM193" i="44"/>
  <c r="AJ194" i="44"/>
  <c r="AZ194" i="44"/>
  <c r="O195" i="44"/>
  <c r="BK195" i="44"/>
  <c r="AA196" i="44"/>
  <c r="AG198" i="44"/>
  <c r="P202" i="44"/>
  <c r="AF202" i="44"/>
  <c r="BH203" i="44"/>
  <c r="AF204" i="44"/>
  <c r="AV204" i="44"/>
  <c r="T205" i="44"/>
  <c r="AI72" i="44"/>
  <c r="AE153" i="44"/>
  <c r="BO168" i="44"/>
  <c r="A103" i="44"/>
  <c r="A170" i="44"/>
  <c r="Z88" i="44"/>
  <c r="BK163" i="44"/>
  <c r="K164" i="44"/>
  <c r="AF174" i="44"/>
  <c r="Y181" i="44"/>
  <c r="AR184" i="44"/>
  <c r="AM185" i="44"/>
  <c r="S186" i="44"/>
  <c r="AG191" i="44"/>
  <c r="E192" i="44"/>
  <c r="U192" i="44"/>
  <c r="AS192" i="44"/>
  <c r="AM195" i="44"/>
  <c r="AQ196" i="44"/>
  <c r="BO196" i="44"/>
  <c r="O197" i="44"/>
  <c r="AE197" i="44"/>
  <c r="AA199" i="44"/>
  <c r="L203" i="44"/>
  <c r="AJ203" i="44"/>
  <c r="H204" i="44"/>
  <c r="Y207" i="44"/>
  <c r="C135" i="46"/>
  <c r="C135" i="44" s="1"/>
  <c r="AW90" i="44"/>
  <c r="AJ143" i="44"/>
  <c r="K154" i="44"/>
  <c r="AQ154" i="44"/>
  <c r="BB169" i="44"/>
  <c r="J170" i="44"/>
  <c r="AD171" i="44"/>
  <c r="AZ177" i="44"/>
  <c r="BC185" i="44"/>
  <c r="BC188" i="44"/>
  <c r="R189" i="44"/>
  <c r="BF189" i="44"/>
  <c r="Y191" i="44"/>
  <c r="BE191" i="44"/>
  <c r="AC192" i="44"/>
  <c r="BI192" i="44"/>
  <c r="AG193" i="44"/>
  <c r="AW193" i="44"/>
  <c r="D194" i="44"/>
  <c r="BH194" i="44"/>
  <c r="G195" i="44"/>
  <c r="AE195" i="44"/>
  <c r="S196" i="44"/>
  <c r="Y198" i="44"/>
  <c r="H202" i="44"/>
  <c r="AZ203" i="44"/>
  <c r="BL204" i="44"/>
  <c r="L205" i="44"/>
  <c r="U147" i="44"/>
  <c r="BE137" i="44"/>
  <c r="Y146" i="44"/>
  <c r="F142" i="44"/>
  <c r="S131" i="44"/>
  <c r="AH141" i="44"/>
  <c r="G110" i="44"/>
  <c r="AO146" i="44"/>
  <c r="AX141" i="44"/>
  <c r="W150" i="44"/>
  <c r="BJ154" i="44"/>
  <c r="X155" i="44"/>
  <c r="L156" i="44"/>
  <c r="AM157" i="44"/>
  <c r="D159" i="44"/>
  <c r="AR159" i="44"/>
  <c r="BF161" i="44"/>
  <c r="BF144" i="44"/>
  <c r="E138" i="44"/>
  <c r="C143" i="46"/>
  <c r="C143" i="44" s="1"/>
  <c r="BO123" i="44"/>
  <c r="BG127" i="44"/>
  <c r="AQ135" i="44"/>
  <c r="BA136" i="44"/>
  <c r="AV140" i="44"/>
  <c r="BF141" i="44"/>
  <c r="AS147" i="44"/>
  <c r="BK150" i="44"/>
  <c r="F154" i="44"/>
  <c r="BH156" i="44"/>
  <c r="O157" i="44"/>
  <c r="I158" i="44"/>
  <c r="AG158" i="44"/>
  <c r="AP144" i="44"/>
  <c r="U97" i="44"/>
  <c r="BC104" i="44"/>
  <c r="A53" i="44"/>
  <c r="AI54" i="44"/>
  <c r="AK97" i="44"/>
  <c r="BK102" i="44"/>
  <c r="H118" i="44"/>
  <c r="W120" i="44"/>
  <c r="Y123" i="44"/>
  <c r="AC128" i="44"/>
  <c r="AX51" i="44"/>
  <c r="AX94" i="44"/>
  <c r="BQ97" i="44"/>
  <c r="AQ103" i="44"/>
  <c r="K105" i="44"/>
  <c r="E110" i="44"/>
  <c r="AA121" i="44"/>
  <c r="AS128" i="44"/>
  <c r="AQ129" i="44"/>
  <c r="G106" i="44"/>
  <c r="Y96" i="44"/>
  <c r="O113" i="44"/>
  <c r="AO131" i="44"/>
  <c r="I96" i="44"/>
  <c r="AF100" i="44"/>
  <c r="AU106" i="44"/>
  <c r="AK122" i="44"/>
  <c r="BI128" i="44"/>
  <c r="M130" i="44"/>
  <c r="AO96" i="44"/>
  <c r="AZ101" i="44"/>
  <c r="K107" i="44"/>
  <c r="BI110" i="44"/>
  <c r="AM120" i="44"/>
  <c r="M124" i="44"/>
  <c r="AW127" i="44"/>
  <c r="BQ128" i="44"/>
  <c r="AW131" i="44"/>
  <c r="BM162" i="46"/>
  <c r="BA65" i="44"/>
  <c r="BN162" i="46"/>
  <c r="W105" i="46"/>
  <c r="W105" i="44"/>
  <c r="F116" i="46"/>
  <c r="F116" i="44"/>
  <c r="X117" i="46"/>
  <c r="X117" i="44"/>
  <c r="BL117" i="46"/>
  <c r="BL117" i="44"/>
  <c r="W119" i="46"/>
  <c r="W119" i="44"/>
  <c r="AM119" i="46"/>
  <c r="AM119" i="44"/>
  <c r="K120" i="46"/>
  <c r="K120" i="44"/>
  <c r="AU121" i="46"/>
  <c r="AU121" i="44"/>
  <c r="Q122" i="46"/>
  <c r="Q122" i="44"/>
  <c r="BI123" i="46"/>
  <c r="BI123" i="44"/>
  <c r="BI127" i="46"/>
  <c r="BI127" i="44"/>
  <c r="Q128" i="46"/>
  <c r="Q128" i="44"/>
  <c r="G129" i="46"/>
  <c r="G129" i="44"/>
  <c r="AU129" i="46"/>
  <c r="AU129" i="44"/>
  <c r="AK131" i="46"/>
  <c r="AK131" i="44"/>
  <c r="AI134" i="46"/>
  <c r="AI134" i="44"/>
  <c r="AQ137" i="46"/>
  <c r="AQ137" i="44"/>
  <c r="O139" i="46"/>
  <c r="O139" i="44"/>
  <c r="AU139" i="46"/>
  <c r="AU139" i="44"/>
  <c r="Z140" i="46"/>
  <c r="Z140" i="44"/>
  <c r="AX140" i="46"/>
  <c r="AX140" i="44"/>
  <c r="BN140" i="46"/>
  <c r="BN140" i="44"/>
  <c r="AF142" i="46"/>
  <c r="AF142" i="44"/>
  <c r="BD142" i="46"/>
  <c r="BD142" i="44"/>
  <c r="I143" i="46"/>
  <c r="I143" i="44"/>
  <c r="O145" i="46"/>
  <c r="O145" i="44"/>
  <c r="AM145" i="46"/>
  <c r="AM145" i="44"/>
  <c r="BC145" i="46"/>
  <c r="BC145" i="44"/>
  <c r="AA146" i="46"/>
  <c r="AA146" i="44"/>
  <c r="BO146" i="46"/>
  <c r="BO146" i="44"/>
  <c r="AE147" i="46"/>
  <c r="AE147" i="44"/>
  <c r="AU147" i="46"/>
  <c r="AU147" i="44"/>
  <c r="AJ153" i="46"/>
  <c r="AJ153" i="44"/>
  <c r="BH153" i="46"/>
  <c r="BH153" i="44"/>
  <c r="X154" i="46"/>
  <c r="X154" i="44"/>
  <c r="AA158" i="46"/>
  <c r="AA158" i="44"/>
  <c r="N159" i="46"/>
  <c r="N159" i="44"/>
  <c r="AD159" i="46"/>
  <c r="AD159" i="44"/>
  <c r="AL159" i="46"/>
  <c r="AL159" i="44"/>
  <c r="BB159" i="46"/>
  <c r="BB159" i="44"/>
  <c r="BJ159" i="46"/>
  <c r="BJ159" i="44"/>
  <c r="C160" i="46"/>
  <c r="C160" i="44" s="1"/>
  <c r="A160" i="44"/>
  <c r="I160" i="46"/>
  <c r="I160" i="44"/>
  <c r="Q160" i="46"/>
  <c r="Q160" i="44"/>
  <c r="Y160" i="46"/>
  <c r="Y160" i="44"/>
  <c r="AG160" i="46"/>
  <c r="AG160" i="44"/>
  <c r="AW160" i="46"/>
  <c r="AW160" i="44"/>
  <c r="BM160" i="46"/>
  <c r="BM160" i="44"/>
  <c r="D161" i="46"/>
  <c r="D161" i="44"/>
  <c r="T161" i="46"/>
  <c r="T161" i="44"/>
  <c r="AJ161" i="46"/>
  <c r="AJ161" i="44"/>
  <c r="AR161" i="46"/>
  <c r="AR161" i="44"/>
  <c r="BO162" i="46"/>
  <c r="S162" i="46"/>
  <c r="S162" i="44"/>
  <c r="AM163" i="46"/>
  <c r="AM163" i="44"/>
  <c r="BC163" i="46"/>
  <c r="BC163" i="44"/>
  <c r="S164" i="46"/>
  <c r="S164" i="44"/>
  <c r="AA164" i="46"/>
  <c r="AA164" i="44"/>
  <c r="AI164" i="46"/>
  <c r="AI164" i="44"/>
  <c r="AQ164" i="46"/>
  <c r="AQ164" i="44"/>
  <c r="AY164" i="46"/>
  <c r="AY164" i="44"/>
  <c r="BG164" i="46"/>
  <c r="BG164" i="44"/>
  <c r="AE165" i="46"/>
  <c r="AE165" i="44"/>
  <c r="AM165" i="46"/>
  <c r="AM165" i="44"/>
  <c r="BC165" i="46"/>
  <c r="BC165" i="44"/>
  <c r="K166" i="46"/>
  <c r="K166" i="44"/>
  <c r="S166" i="46"/>
  <c r="S166" i="44"/>
  <c r="AI166" i="46"/>
  <c r="AI166" i="44"/>
  <c r="BO166" i="46"/>
  <c r="BO166" i="44"/>
  <c r="G167" i="46"/>
  <c r="G167" i="44"/>
  <c r="O167" i="46"/>
  <c r="O167" i="44"/>
  <c r="AE167" i="46"/>
  <c r="AE167" i="44"/>
  <c r="AM167" i="46"/>
  <c r="AM167" i="44"/>
  <c r="BC167" i="46"/>
  <c r="BC167" i="44"/>
  <c r="S168" i="46"/>
  <c r="S168" i="44"/>
  <c r="AA168" i="46"/>
  <c r="AA168" i="44"/>
  <c r="AQ168" i="46"/>
  <c r="AQ168" i="44"/>
  <c r="BG168" i="46"/>
  <c r="BG168" i="44"/>
  <c r="F169" i="46"/>
  <c r="F169" i="44"/>
  <c r="N169" i="46"/>
  <c r="N169" i="44"/>
  <c r="V169" i="46"/>
  <c r="V169" i="44"/>
  <c r="AL169" i="46"/>
  <c r="AL169" i="44"/>
  <c r="AT169" i="46"/>
  <c r="AT169" i="44"/>
  <c r="BJ169" i="46"/>
  <c r="BJ169" i="44"/>
  <c r="R170" i="46"/>
  <c r="R170" i="44"/>
  <c r="AH170" i="46"/>
  <c r="AH170" i="44"/>
  <c r="AP170" i="46"/>
  <c r="AP170" i="44"/>
  <c r="AX170" i="46"/>
  <c r="AX170" i="44"/>
  <c r="BF170" i="46"/>
  <c r="BF170" i="44"/>
  <c r="BN170" i="46"/>
  <c r="BN170" i="44"/>
  <c r="F171" i="46"/>
  <c r="F171" i="44"/>
  <c r="V171" i="46"/>
  <c r="V171" i="44"/>
  <c r="AL171" i="46"/>
  <c r="AL171" i="44"/>
  <c r="AT171" i="46"/>
  <c r="AT171" i="44"/>
  <c r="BB171" i="46"/>
  <c r="BB171" i="44"/>
  <c r="BJ171" i="46"/>
  <c r="BJ171" i="44"/>
  <c r="A172" i="44"/>
  <c r="C172" i="46"/>
  <c r="C172" i="44" s="1"/>
  <c r="I172" i="46"/>
  <c r="I172" i="44"/>
  <c r="Q172" i="46"/>
  <c r="Q172" i="44"/>
  <c r="Y172" i="46"/>
  <c r="Y172" i="44"/>
  <c r="AG172" i="46"/>
  <c r="AG172" i="44"/>
  <c r="AO172" i="46"/>
  <c r="AO172" i="44"/>
  <c r="BE172" i="46"/>
  <c r="BE172" i="44"/>
  <c r="BM172" i="46"/>
  <c r="BM172" i="44"/>
  <c r="E173" i="46"/>
  <c r="E173" i="44"/>
  <c r="M173" i="46"/>
  <c r="M173" i="44"/>
  <c r="U173" i="46"/>
  <c r="U173" i="44"/>
  <c r="AC173" i="46"/>
  <c r="AC173" i="44"/>
  <c r="AS173" i="46"/>
  <c r="AS173" i="44"/>
  <c r="BA173" i="46"/>
  <c r="BA173" i="44"/>
  <c r="BI173" i="46"/>
  <c r="BI173" i="44"/>
  <c r="BQ173" i="46"/>
  <c r="BQ173" i="44"/>
  <c r="H174" i="46"/>
  <c r="H174" i="44"/>
  <c r="P174" i="46"/>
  <c r="P174" i="44"/>
  <c r="X174" i="46"/>
  <c r="X174" i="44"/>
  <c r="AN174" i="46"/>
  <c r="AN174" i="44"/>
  <c r="AV174" i="46"/>
  <c r="AV174" i="44"/>
  <c r="BD174" i="46"/>
  <c r="BD174" i="44"/>
  <c r="BL174" i="46"/>
  <c r="BL174" i="44"/>
  <c r="D175" i="46"/>
  <c r="D175" i="44"/>
  <c r="L175" i="46"/>
  <c r="L175" i="44"/>
  <c r="T175" i="46"/>
  <c r="T175" i="44"/>
  <c r="AB175" i="46"/>
  <c r="AB175" i="44"/>
  <c r="AJ175" i="46"/>
  <c r="AJ175" i="44"/>
  <c r="AR175" i="46"/>
  <c r="AR175" i="44"/>
  <c r="AZ175" i="46"/>
  <c r="AZ175" i="44"/>
  <c r="W114" i="46"/>
  <c r="W114" i="44"/>
  <c r="AH115" i="46"/>
  <c r="AH115" i="44"/>
  <c r="A115" i="27"/>
  <c r="A117" i="44"/>
  <c r="C117" i="46"/>
  <c r="C117" i="44" s="1"/>
  <c r="AZ118" i="46"/>
  <c r="AZ118" i="44"/>
  <c r="S120" i="46"/>
  <c r="S120" i="44"/>
  <c r="M123" i="46"/>
  <c r="M123" i="44"/>
  <c r="AC123" i="46"/>
  <c r="AC123" i="44"/>
  <c r="BM124" i="46"/>
  <c r="BM124" i="44"/>
  <c r="G125" i="46"/>
  <c r="G125" i="44"/>
  <c r="AQ126" i="46"/>
  <c r="AQ126" i="44"/>
  <c r="AG128" i="46"/>
  <c r="AG128" i="44"/>
  <c r="E131" i="46"/>
  <c r="E131" i="44"/>
  <c r="AS131" i="46"/>
  <c r="AS131" i="44"/>
  <c r="BQ131" i="46"/>
  <c r="BQ131" i="44"/>
  <c r="AY134" i="46"/>
  <c r="AY134" i="44"/>
  <c r="BO134" i="46"/>
  <c r="BO134" i="44"/>
  <c r="E135" i="46"/>
  <c r="E135" i="44"/>
  <c r="AK135" i="46"/>
  <c r="AK135" i="44"/>
  <c r="BI135" i="46"/>
  <c r="BI135" i="44"/>
  <c r="G139" i="46"/>
  <c r="G139" i="44"/>
  <c r="AE139" i="46"/>
  <c r="AE139" i="44"/>
  <c r="BL142" i="46"/>
  <c r="BL142" i="44"/>
  <c r="G145" i="46"/>
  <c r="G145" i="44"/>
  <c r="AE145" i="46"/>
  <c r="AE145" i="44"/>
  <c r="Y150" i="46"/>
  <c r="Y150" i="44"/>
  <c r="AW150" i="46"/>
  <c r="AW150" i="44"/>
  <c r="AO157" i="46"/>
  <c r="AO157" i="44"/>
  <c r="AW157" i="46"/>
  <c r="AW157" i="44"/>
  <c r="BE157" i="46"/>
  <c r="BE157" i="44"/>
  <c r="K158" i="46"/>
  <c r="K158" i="44"/>
  <c r="AA162" i="46"/>
  <c r="AA162" i="44"/>
  <c r="BE110" i="44"/>
  <c r="X112" i="44"/>
  <c r="AM114" i="44"/>
  <c r="AX115" i="44"/>
  <c r="AF117" i="44"/>
  <c r="T118" i="44"/>
  <c r="AE119" i="44"/>
  <c r="W125" i="44"/>
  <c r="AA126" i="44"/>
  <c r="BQ127" i="44"/>
  <c r="BE128" i="44"/>
  <c r="AG132" i="44"/>
  <c r="BQ135" i="44"/>
  <c r="BG137" i="44"/>
  <c r="AH140" i="44"/>
  <c r="Y143" i="44"/>
  <c r="AW152" i="44"/>
  <c r="AR153" i="44"/>
  <c r="AP155" i="44"/>
  <c r="AG157" i="44"/>
  <c r="BE160" i="44"/>
  <c r="G163" i="44"/>
  <c r="AU163" i="44"/>
  <c r="AM107" i="46"/>
  <c r="AM107" i="44"/>
  <c r="AM109" i="46"/>
  <c r="AM109" i="44"/>
  <c r="AN112" i="46"/>
  <c r="AN112" i="44"/>
  <c r="V116" i="46"/>
  <c r="V116" i="44"/>
  <c r="O119" i="46"/>
  <c r="O119" i="44"/>
  <c r="I122" i="46"/>
  <c r="I122" i="44"/>
  <c r="Y122" i="46"/>
  <c r="Y122" i="44"/>
  <c r="AW122" i="46"/>
  <c r="AW122" i="44"/>
  <c r="BA131" i="46"/>
  <c r="BA131" i="44"/>
  <c r="AM133" i="46"/>
  <c r="AM133" i="44"/>
  <c r="AS135" i="46"/>
  <c r="AS135" i="44"/>
  <c r="AI137" i="46"/>
  <c r="AI137" i="44"/>
  <c r="AY137" i="46"/>
  <c r="AY137" i="44"/>
  <c r="G138" i="46"/>
  <c r="G138" i="44"/>
  <c r="BK139" i="46"/>
  <c r="BK139" i="44"/>
  <c r="AB141" i="46"/>
  <c r="AB141" i="44"/>
  <c r="BH141" i="46"/>
  <c r="BH141" i="44"/>
  <c r="AG143" i="46"/>
  <c r="AG143" i="44"/>
  <c r="BE143" i="46"/>
  <c r="BE143" i="44"/>
  <c r="T144" i="46"/>
  <c r="T144" i="44"/>
  <c r="AJ144" i="46"/>
  <c r="AJ144" i="44"/>
  <c r="BH144" i="46"/>
  <c r="BH144" i="44"/>
  <c r="BG146" i="46"/>
  <c r="BG146" i="44"/>
  <c r="W147" i="46"/>
  <c r="W147" i="44"/>
  <c r="AM147" i="46"/>
  <c r="AM147" i="44"/>
  <c r="BK147" i="46"/>
  <c r="BK147" i="44"/>
  <c r="K148" i="46"/>
  <c r="K148" i="44"/>
  <c r="AI148" i="46"/>
  <c r="AI148" i="44"/>
  <c r="AY148" i="46"/>
  <c r="AY148" i="44"/>
  <c r="F149" i="46"/>
  <c r="F149" i="44"/>
  <c r="AD149" i="46"/>
  <c r="AD149" i="44"/>
  <c r="AS151" i="46"/>
  <c r="AS151" i="44"/>
  <c r="AB153" i="46"/>
  <c r="AB153" i="44"/>
  <c r="AZ153" i="46"/>
  <c r="AZ153" i="44"/>
  <c r="AT156" i="46"/>
  <c r="AT156" i="44"/>
  <c r="I157" i="46"/>
  <c r="I157" i="44"/>
  <c r="AQ158" i="46"/>
  <c r="AQ158" i="44"/>
  <c r="AY158" i="46"/>
  <c r="AY158" i="44"/>
  <c r="F159" i="46"/>
  <c r="F159" i="44"/>
  <c r="AQ162" i="46"/>
  <c r="AQ162" i="44"/>
  <c r="AU105" i="44"/>
  <c r="AU114" i="44"/>
  <c r="BF115" i="44"/>
  <c r="AM121" i="44"/>
  <c r="BM122" i="44"/>
  <c r="BQ123" i="44"/>
  <c r="AE125" i="44"/>
  <c r="BC129" i="44"/>
  <c r="M135" i="44"/>
  <c r="G136" i="44"/>
  <c r="BO137" i="44"/>
  <c r="AM139" i="44"/>
  <c r="AN142" i="44"/>
  <c r="BK145" i="44"/>
  <c r="S148" i="44"/>
  <c r="BG148" i="44"/>
  <c r="AT149" i="44"/>
  <c r="T153" i="44"/>
  <c r="W163" i="44"/>
  <c r="BO164" i="44"/>
  <c r="AQ166" i="44"/>
  <c r="AE105" i="46"/>
  <c r="AE105" i="44"/>
  <c r="AU107" i="46"/>
  <c r="AU107" i="44"/>
  <c r="AU125" i="46"/>
  <c r="AU125" i="44"/>
  <c r="Y128" i="46"/>
  <c r="Y128" i="44"/>
  <c r="Q130" i="46"/>
  <c r="Q130" i="44"/>
  <c r="AG130" i="46"/>
  <c r="AG130" i="44"/>
  <c r="BE130" i="46"/>
  <c r="BE130" i="44"/>
  <c r="M131" i="46"/>
  <c r="M131" i="44"/>
  <c r="BM132" i="46"/>
  <c r="BM132" i="44"/>
  <c r="AQ134" i="46"/>
  <c r="AQ134" i="44"/>
  <c r="W136" i="46"/>
  <c r="W136" i="44"/>
  <c r="W138" i="46"/>
  <c r="W138" i="44"/>
  <c r="J140" i="46"/>
  <c r="J140" i="44"/>
  <c r="AP140" i="46"/>
  <c r="AP140" i="44"/>
  <c r="AW143" i="46"/>
  <c r="AW143" i="44"/>
  <c r="BE150" i="46"/>
  <c r="BE150" i="44"/>
  <c r="U151" i="46"/>
  <c r="U151" i="44"/>
  <c r="BA151" i="46"/>
  <c r="BA151" i="44"/>
  <c r="Y152" i="46"/>
  <c r="Y152" i="44"/>
  <c r="N156" i="46"/>
  <c r="N156" i="44"/>
  <c r="AL156" i="46"/>
  <c r="AL156" i="44"/>
  <c r="BJ156" i="46"/>
  <c r="BJ156" i="44"/>
  <c r="AY108" i="44"/>
  <c r="BG108" i="44"/>
  <c r="AA104" i="44"/>
  <c r="W109" i="44"/>
  <c r="BC114" i="44"/>
  <c r="BN115" i="44"/>
  <c r="AN117" i="44"/>
  <c r="BC119" i="44"/>
  <c r="AM125" i="44"/>
  <c r="AC127" i="44"/>
  <c r="I128" i="44"/>
  <c r="AW130" i="44"/>
  <c r="AE133" i="44"/>
  <c r="U135" i="44"/>
  <c r="K137" i="44"/>
  <c r="AR141" i="44"/>
  <c r="L144" i="44"/>
  <c r="BE152" i="44"/>
  <c r="BD154" i="44"/>
  <c r="Q157" i="44"/>
  <c r="BG158" i="44"/>
  <c r="AO160" i="44"/>
  <c r="BG162" i="44"/>
  <c r="W167" i="44"/>
  <c r="N116" i="46"/>
  <c r="N116" i="44"/>
  <c r="AT116" i="46"/>
  <c r="AT116" i="44"/>
  <c r="L118" i="46"/>
  <c r="L118" i="44"/>
  <c r="AJ118" i="46"/>
  <c r="AJ118" i="44"/>
  <c r="W121" i="46"/>
  <c r="W121" i="44"/>
  <c r="E123" i="46"/>
  <c r="E123" i="44"/>
  <c r="AS127" i="46"/>
  <c r="AS127" i="44"/>
  <c r="Y130" i="46"/>
  <c r="Y130" i="44"/>
  <c r="O136" i="46"/>
  <c r="O136" i="44"/>
  <c r="O138" i="46"/>
  <c r="O138" i="44"/>
  <c r="R140" i="46"/>
  <c r="R140" i="44"/>
  <c r="AJ141" i="46"/>
  <c r="AJ141" i="44"/>
  <c r="BP141" i="46"/>
  <c r="BP141" i="44"/>
  <c r="X142" i="46"/>
  <c r="X142" i="44"/>
  <c r="AV142" i="46"/>
  <c r="AV142" i="44"/>
  <c r="AR144" i="46"/>
  <c r="AR144" i="44"/>
  <c r="AQ146" i="46"/>
  <c r="AQ146" i="44"/>
  <c r="G147" i="46"/>
  <c r="G147" i="44"/>
  <c r="BO148" i="46"/>
  <c r="BO148" i="44"/>
  <c r="N149" i="46"/>
  <c r="N149" i="44"/>
  <c r="AL149" i="46"/>
  <c r="AL149" i="44"/>
  <c r="I150" i="46"/>
  <c r="I150" i="44"/>
  <c r="I152" i="46"/>
  <c r="I152" i="44"/>
  <c r="AG152" i="46"/>
  <c r="AG152" i="44"/>
  <c r="D153" i="46"/>
  <c r="D153" i="44"/>
  <c r="J155" i="46"/>
  <c r="J155" i="44"/>
  <c r="AH155" i="46"/>
  <c r="AH155" i="44"/>
  <c r="F156" i="46"/>
  <c r="F156" i="44"/>
  <c r="BM157" i="46"/>
  <c r="BM157" i="44"/>
  <c r="V94" i="44"/>
  <c r="AY106" i="44"/>
  <c r="AL116" i="44"/>
  <c r="AV117" i="44"/>
  <c r="AR118" i="44"/>
  <c r="BK119" i="44"/>
  <c r="AY120" i="44"/>
  <c r="BC121" i="44"/>
  <c r="U123" i="44"/>
  <c r="Q124" i="44"/>
  <c r="AK127" i="44"/>
  <c r="BM130" i="44"/>
  <c r="AW132" i="44"/>
  <c r="AC135" i="44"/>
  <c r="AA137" i="44"/>
  <c r="AE138" i="44"/>
  <c r="BK138" i="44"/>
  <c r="BC139" i="44"/>
  <c r="BF140" i="44"/>
  <c r="H142" i="44"/>
  <c r="K146" i="44"/>
  <c r="AY146" i="44"/>
  <c r="AA148" i="44"/>
  <c r="BB149" i="44"/>
  <c r="AG150" i="44"/>
  <c r="AK151" i="44"/>
  <c r="H154" i="44"/>
  <c r="R155" i="44"/>
  <c r="G165" i="44"/>
  <c r="W165" i="44"/>
  <c r="AY166" i="44"/>
  <c r="T111" i="46"/>
  <c r="T111" i="44"/>
  <c r="G114" i="46"/>
  <c r="G114" i="44"/>
  <c r="AE114" i="46"/>
  <c r="AE114" i="44"/>
  <c r="H117" i="46"/>
  <c r="H117" i="44"/>
  <c r="AA120" i="46"/>
  <c r="AA120" i="44"/>
  <c r="AQ120" i="46"/>
  <c r="AQ120" i="44"/>
  <c r="BG120" i="46"/>
  <c r="BG120" i="44"/>
  <c r="AW124" i="46"/>
  <c r="AW124" i="44"/>
  <c r="AI126" i="46"/>
  <c r="AI126" i="44"/>
  <c r="AY126" i="46"/>
  <c r="AY126" i="44"/>
  <c r="O129" i="46"/>
  <c r="O129" i="44"/>
  <c r="Y132" i="46"/>
  <c r="Y132" i="44"/>
  <c r="AO132" i="46"/>
  <c r="AO132" i="44"/>
  <c r="O133" i="46"/>
  <c r="O133" i="44"/>
  <c r="BC136" i="46"/>
  <c r="BC136" i="44"/>
  <c r="AU138" i="46"/>
  <c r="AU138" i="44"/>
  <c r="AC151" i="46"/>
  <c r="AC151" i="44"/>
  <c r="BI151" i="46"/>
  <c r="BI151" i="44"/>
  <c r="Q152" i="46"/>
  <c r="Q152" i="44"/>
  <c r="AO152" i="46"/>
  <c r="AO152" i="44"/>
  <c r="AF154" i="46"/>
  <c r="AF154" i="44"/>
  <c r="AV154" i="46"/>
  <c r="AV154" i="44"/>
  <c r="V156" i="46"/>
  <c r="V156" i="44"/>
  <c r="BB156" i="46"/>
  <c r="BB156" i="44"/>
  <c r="BH161" i="46"/>
  <c r="BH161" i="44"/>
  <c r="G103" i="44"/>
  <c r="AB111" i="44"/>
  <c r="S113" i="44"/>
  <c r="J115" i="44"/>
  <c r="BB116" i="44"/>
  <c r="BD117" i="44"/>
  <c r="BH118" i="44"/>
  <c r="BK121" i="44"/>
  <c r="Y124" i="44"/>
  <c r="BG126" i="44"/>
  <c r="AO128" i="44"/>
  <c r="I130" i="44"/>
  <c r="I132" i="44"/>
  <c r="BE132" i="44"/>
  <c r="BG134" i="44"/>
  <c r="AE136" i="44"/>
  <c r="P142" i="44"/>
  <c r="BP144" i="44"/>
  <c r="AU145" i="44"/>
  <c r="S146" i="44"/>
  <c r="BC147" i="44"/>
  <c r="BJ149" i="44"/>
  <c r="E151" i="44"/>
  <c r="BL154" i="44"/>
  <c r="AD156" i="44"/>
  <c r="AI158" i="44"/>
  <c r="AB161" i="44"/>
  <c r="BP161" i="44"/>
  <c r="AI162" i="44"/>
  <c r="BK165" i="44"/>
  <c r="R115" i="46"/>
  <c r="R115" i="44"/>
  <c r="D118" i="46"/>
  <c r="D118" i="44"/>
  <c r="AB118" i="46"/>
  <c r="AB118" i="44"/>
  <c r="BA123" i="46"/>
  <c r="BA123" i="44"/>
  <c r="I124" i="46"/>
  <c r="I124" i="44"/>
  <c r="AO124" i="46"/>
  <c r="AO124" i="44"/>
  <c r="E127" i="46"/>
  <c r="E127" i="44"/>
  <c r="M127" i="46"/>
  <c r="M127" i="44"/>
  <c r="BI131" i="46"/>
  <c r="BI131" i="44"/>
  <c r="W133" i="46"/>
  <c r="W133" i="44"/>
  <c r="AU133" i="46"/>
  <c r="AU133" i="44"/>
  <c r="BC133" i="46"/>
  <c r="BC133" i="44"/>
  <c r="BK136" i="46"/>
  <c r="BK136" i="44"/>
  <c r="S137" i="46"/>
  <c r="S137" i="44"/>
  <c r="D144" i="46"/>
  <c r="D144" i="44"/>
  <c r="AB144" i="46"/>
  <c r="AB144" i="44"/>
  <c r="AI146" i="46"/>
  <c r="AI146" i="44"/>
  <c r="Q150" i="46"/>
  <c r="Q150" i="44"/>
  <c r="AO150" i="46"/>
  <c r="AO150" i="44"/>
  <c r="BM150" i="46"/>
  <c r="BM150" i="44"/>
  <c r="BM152" i="46"/>
  <c r="BM152" i="44"/>
  <c r="AX155" i="46"/>
  <c r="AX155" i="44"/>
  <c r="AY162" i="46"/>
  <c r="AY162" i="44"/>
  <c r="A150" i="44"/>
  <c r="AG110" i="44"/>
  <c r="AJ111" i="44"/>
  <c r="AQ113" i="44"/>
  <c r="G121" i="44"/>
  <c r="AG122" i="44"/>
  <c r="AG124" i="44"/>
  <c r="BC125" i="44"/>
  <c r="BO126" i="44"/>
  <c r="W129" i="44"/>
  <c r="U131" i="44"/>
  <c r="Q132" i="44"/>
  <c r="K134" i="44"/>
  <c r="AM138" i="44"/>
  <c r="D141" i="44"/>
  <c r="AZ141" i="44"/>
  <c r="AO143" i="44"/>
  <c r="BQ151" i="44"/>
  <c r="AN154" i="44"/>
  <c r="BN155" i="44"/>
  <c r="AT159" i="44"/>
  <c r="AZ161" i="44"/>
  <c r="O163" i="44"/>
  <c r="AE163" i="44"/>
  <c r="AU165" i="44"/>
  <c r="BG166" i="44"/>
  <c r="H176" i="46"/>
  <c r="H176" i="44"/>
  <c r="BH177" i="46"/>
  <c r="BH177" i="44"/>
  <c r="H178" i="46"/>
  <c r="H178" i="44"/>
  <c r="L179" i="46"/>
  <c r="L179" i="44"/>
  <c r="M180" i="46"/>
  <c r="M180" i="44"/>
  <c r="AJ182" i="46"/>
  <c r="AJ182" i="44"/>
  <c r="AZ182" i="46"/>
  <c r="AZ182" i="44"/>
  <c r="BP182" i="46"/>
  <c r="BP182" i="44"/>
  <c r="P183" i="46"/>
  <c r="P183" i="44"/>
  <c r="AF183" i="46"/>
  <c r="AF183" i="44"/>
  <c r="BL183" i="46"/>
  <c r="BL183" i="44"/>
  <c r="AB184" i="46"/>
  <c r="AB184" i="44"/>
  <c r="AE185" i="46"/>
  <c r="AE185" i="44"/>
  <c r="AM188" i="46"/>
  <c r="AM188" i="44"/>
  <c r="AX189" i="46"/>
  <c r="AX189" i="44"/>
  <c r="BJ190" i="46"/>
  <c r="BJ190" i="44"/>
  <c r="AK192" i="46"/>
  <c r="AK192" i="44"/>
  <c r="AR194" i="46"/>
  <c r="AR194" i="44"/>
  <c r="BG196" i="46"/>
  <c r="BG196" i="44"/>
  <c r="BP175" i="44"/>
  <c r="BH175" i="44"/>
  <c r="AV176" i="44"/>
  <c r="AZ179" i="44"/>
  <c r="L182" i="44"/>
  <c r="BP179" i="44"/>
  <c r="AC180" i="44"/>
  <c r="AF176" i="44"/>
  <c r="BL176" i="44"/>
  <c r="AR177" i="44"/>
  <c r="P178" i="44"/>
  <c r="AF178" i="44"/>
  <c r="AV178" i="44"/>
  <c r="AJ179" i="44"/>
  <c r="AS180" i="44"/>
  <c r="BI180" i="44"/>
  <c r="AW181" i="44"/>
  <c r="BM181" i="44"/>
  <c r="G185" i="44"/>
  <c r="BK185" i="44"/>
  <c r="AE188" i="44"/>
  <c r="AO191" i="44"/>
  <c r="BL178" i="44"/>
  <c r="E180" i="44"/>
  <c r="U180" i="44"/>
  <c r="AK180" i="44"/>
  <c r="I181" i="44"/>
  <c r="AB182" i="44"/>
  <c r="AV183" i="44"/>
  <c r="BH184" i="44"/>
  <c r="W185" i="44"/>
  <c r="X176" i="44"/>
  <c r="AN176" i="44"/>
  <c r="BD176" i="44"/>
  <c r="D177" i="44"/>
  <c r="T177" i="44"/>
  <c r="AJ177" i="44"/>
  <c r="D179" i="44"/>
  <c r="BH179" i="44"/>
  <c r="BC197" i="44"/>
  <c r="I198" i="44"/>
  <c r="K199" i="44"/>
  <c r="AQ199" i="44"/>
  <c r="D203" i="44"/>
  <c r="AR203" i="44"/>
  <c r="AN204" i="44"/>
  <c r="D76" i="44"/>
  <c r="X37" i="44"/>
  <c r="AA106" i="44"/>
  <c r="AU109" i="44"/>
  <c r="W103" i="44"/>
  <c r="BC107" i="44"/>
  <c r="AI106" i="44"/>
  <c r="BC109" i="44"/>
  <c r="AF112" i="44"/>
  <c r="BG113" i="44"/>
  <c r="AS98" i="44"/>
  <c r="BG100" i="44"/>
  <c r="AI108" i="44"/>
  <c r="BO23" i="46"/>
  <c r="AF92" i="44"/>
  <c r="AD100" i="44"/>
  <c r="L126" i="44"/>
  <c r="AC144" i="44"/>
  <c r="H147" i="44"/>
  <c r="L93" i="44"/>
  <c r="AO117" i="44"/>
  <c r="AX124" i="44"/>
  <c r="AF133" i="44"/>
  <c r="AP97" i="44"/>
  <c r="AE124" i="44"/>
  <c r="BO98" i="44"/>
  <c r="T116" i="44"/>
  <c r="AY96" i="44"/>
  <c r="Z118" i="44"/>
  <c r="M121" i="44"/>
  <c r="BF111" i="44"/>
  <c r="AC136" i="44"/>
  <c r="AF140" i="44"/>
  <c r="E147" i="44"/>
  <c r="BM148" i="44"/>
  <c r="AI151" i="44"/>
  <c r="BP156" i="44"/>
  <c r="BK157" i="44"/>
  <c r="Q158" i="44"/>
  <c r="BP159" i="44"/>
  <c r="Q164" i="44"/>
  <c r="AW164" i="44"/>
  <c r="AO168" i="44"/>
  <c r="H170" i="44"/>
  <c r="AB171" i="44"/>
  <c r="BO173" i="44"/>
  <c r="M109" i="44"/>
  <c r="AA135" i="44"/>
  <c r="BQ136" i="44"/>
  <c r="AC121" i="44"/>
  <c r="J122" i="44"/>
  <c r="AJ126" i="44"/>
  <c r="AL127" i="44"/>
  <c r="AM90" i="44"/>
  <c r="AJ100" i="44"/>
  <c r="AY104" i="44"/>
  <c r="BA98" i="44"/>
  <c r="AR100" i="44"/>
  <c r="BC105" i="44"/>
  <c r="BG106" i="44"/>
  <c r="BK107" i="44"/>
  <c r="BO108" i="44"/>
  <c r="BM110" i="44"/>
  <c r="AZ111" i="44"/>
  <c r="BK114" i="44"/>
  <c r="AP115" i="44"/>
  <c r="AD116" i="44"/>
  <c r="P117" i="44"/>
  <c r="BP118" i="44"/>
  <c r="AU119" i="44"/>
  <c r="BO120" i="44"/>
  <c r="AE121" i="44"/>
  <c r="BE122" i="44"/>
  <c r="BE124" i="44"/>
  <c r="S126" i="44"/>
  <c r="BA127" i="44"/>
  <c r="BM128" i="44"/>
  <c r="AM129" i="44"/>
  <c r="AO130" i="44"/>
  <c r="AC131" i="44"/>
  <c r="AX95" i="44"/>
  <c r="S102" i="44"/>
  <c r="BK103" i="44"/>
  <c r="BO104" i="44"/>
  <c r="BK105" i="44"/>
  <c r="G107" i="44"/>
  <c r="K108" i="44"/>
  <c r="I110" i="44"/>
  <c r="D111" i="44"/>
  <c r="AV112" i="44"/>
  <c r="BA96" i="44"/>
  <c r="AF99" i="44"/>
  <c r="X101" i="44"/>
  <c r="AI102" i="44"/>
  <c r="O109" i="44"/>
  <c r="Y110" i="44"/>
  <c r="BP111" i="44"/>
  <c r="K113" i="44"/>
  <c r="K102" i="44"/>
  <c r="BM97" i="44"/>
  <c r="AV99" i="44"/>
  <c r="AF101" i="44"/>
  <c r="S106" i="44"/>
  <c r="O107" i="44"/>
  <c r="AA108" i="44"/>
  <c r="BD99" i="44"/>
  <c r="AN101" i="44"/>
  <c r="BL90" i="44"/>
  <c r="AN121" i="44"/>
  <c r="AV125" i="44"/>
  <c r="BB135" i="44"/>
  <c r="AL94" i="44"/>
  <c r="M96" i="44"/>
  <c r="BQ96" i="44"/>
  <c r="E98" i="44"/>
  <c r="BL99" i="44"/>
  <c r="AZ100" i="44"/>
  <c r="AV101" i="44"/>
  <c r="AA102" i="44"/>
  <c r="O103" i="44"/>
  <c r="K104" i="44"/>
  <c r="BG104" i="44"/>
  <c r="AM105" i="44"/>
  <c r="AQ106" i="44"/>
  <c r="W107" i="44"/>
  <c r="S108" i="44"/>
  <c r="M98" i="44"/>
  <c r="AU90" i="44"/>
  <c r="BB94" i="44"/>
  <c r="Y97" i="44"/>
  <c r="U98" i="44"/>
  <c r="H99" i="44"/>
  <c r="T100" i="44"/>
  <c r="BH100" i="44"/>
  <c r="BD101" i="44"/>
  <c r="AQ102" i="44"/>
  <c r="AM103" i="44"/>
  <c r="A95" i="44"/>
  <c r="BQ98" i="44"/>
  <c r="C95" i="46"/>
  <c r="C95" i="44" s="1"/>
  <c r="AK98" i="44"/>
  <c r="AB100" i="44"/>
  <c r="BL101" i="44"/>
  <c r="U96" i="44"/>
  <c r="D100" i="44"/>
  <c r="Z95" i="44"/>
  <c r="AG97" i="44"/>
  <c r="P99" i="44"/>
  <c r="BP100" i="44"/>
  <c r="AY102" i="44"/>
  <c r="AP95" i="44"/>
  <c r="AS96" i="44"/>
  <c r="X99" i="44"/>
  <c r="P101" i="44"/>
  <c r="BG102" i="44"/>
  <c r="AU103" i="44"/>
  <c r="AI104" i="44"/>
  <c r="O105" i="44"/>
  <c r="BO106" i="44"/>
  <c r="BI52" i="44"/>
  <c r="AO99" i="44"/>
  <c r="Q101" i="44"/>
  <c r="AZ102" i="44"/>
  <c r="X107" i="44"/>
  <c r="AJ104" i="44"/>
  <c r="BL105" i="44"/>
  <c r="BO65" i="44"/>
  <c r="AO101" i="44"/>
  <c r="AN107" i="44"/>
  <c r="AH128" i="44"/>
  <c r="AQ91" i="44"/>
  <c r="BH88" i="44"/>
  <c r="AF89" i="44"/>
  <c r="N110" i="44"/>
  <c r="AB139" i="44"/>
  <c r="AY116" i="46"/>
  <c r="AY116" i="44"/>
  <c r="BG85" i="44"/>
  <c r="BL89" i="44"/>
  <c r="BH119" i="44"/>
  <c r="D138" i="44"/>
  <c r="T145" i="44"/>
  <c r="AQ149" i="44"/>
  <c r="J151" i="44"/>
  <c r="BA70" i="44"/>
  <c r="BH139" i="44"/>
  <c r="AG141" i="44"/>
  <c r="T147" i="44"/>
  <c r="BL148" i="44"/>
  <c r="AX151" i="44"/>
  <c r="AL68" i="44"/>
  <c r="BM144" i="44"/>
  <c r="AR147" i="44"/>
  <c r="Z58" i="44"/>
  <c r="BE118" i="44"/>
  <c r="AT122" i="44"/>
  <c r="BB128" i="44"/>
  <c r="BK140" i="44"/>
  <c r="BQ142" i="44"/>
  <c r="AH151" i="44"/>
  <c r="A122" i="44"/>
  <c r="A140" i="44"/>
  <c r="AP58" i="44"/>
  <c r="AP71" i="44"/>
  <c r="BH79" i="44"/>
  <c r="T88" i="44"/>
  <c r="AE93" i="44"/>
  <c r="E112" i="44"/>
  <c r="BI117" i="44"/>
  <c r="T125" i="44"/>
  <c r="AD128" i="44"/>
  <c r="AR136" i="44"/>
  <c r="AT138" i="44"/>
  <c r="U142" i="44"/>
  <c r="AL150" i="44"/>
  <c r="AT152" i="44"/>
  <c r="AK154" i="44"/>
  <c r="G155" i="44"/>
  <c r="BC155" i="44"/>
  <c r="BL158" i="44"/>
  <c r="AQ159" i="44"/>
  <c r="N160" i="44"/>
  <c r="BE161" i="44"/>
  <c r="AF162" i="44"/>
  <c r="BD162" i="44"/>
  <c r="D163" i="44"/>
  <c r="AF164" i="44"/>
  <c r="AR165" i="44"/>
  <c r="AF166" i="44"/>
  <c r="BD166" i="44"/>
  <c r="K169" i="44"/>
  <c r="AY169" i="44"/>
  <c r="AE170" i="44"/>
  <c r="AU170" i="44"/>
  <c r="BK170" i="44"/>
  <c r="AQ171" i="44"/>
  <c r="BJ172" i="44"/>
  <c r="R173" i="44"/>
  <c r="AX173" i="44"/>
  <c r="AC174" i="44"/>
  <c r="AG177" i="44"/>
  <c r="E178" i="44"/>
  <c r="Y179" i="44"/>
  <c r="AH180" i="44"/>
  <c r="M183" i="44"/>
  <c r="AG184" i="44"/>
  <c r="T185" i="44"/>
  <c r="AV186" i="44"/>
  <c r="AP76" i="44"/>
  <c r="AZ119" i="44"/>
  <c r="AI92" i="44"/>
  <c r="AE115" i="44"/>
  <c r="AL122" i="44"/>
  <c r="AQ92" i="44"/>
  <c r="Q118" i="44"/>
  <c r="J123" i="44"/>
  <c r="X126" i="44"/>
  <c r="BB143" i="44"/>
  <c r="AR145" i="44"/>
  <c r="BH86" i="44"/>
  <c r="AB119" i="44"/>
  <c r="J135" i="44"/>
  <c r="S149" i="44"/>
  <c r="BB150" i="44"/>
  <c r="C173" i="46"/>
  <c r="C173" i="44" s="1"/>
  <c r="AT59" i="44"/>
  <c r="BK82" i="44"/>
  <c r="AB103" i="44"/>
  <c r="AZ133" i="44"/>
  <c r="V136" i="44"/>
  <c r="L138" i="44"/>
  <c r="L139" i="44"/>
  <c r="AI141" i="44"/>
  <c r="W142" i="44"/>
  <c r="D145" i="44"/>
  <c r="D147" i="44"/>
  <c r="P148" i="44"/>
  <c r="I153" i="44"/>
  <c r="M154" i="44"/>
  <c r="AA159" i="44"/>
  <c r="AW161" i="44"/>
  <c r="BH165" i="44"/>
  <c r="AI169" i="44"/>
  <c r="F172" i="44"/>
  <c r="V172" i="44"/>
  <c r="AL172" i="44"/>
  <c r="J173" i="44"/>
  <c r="AH173" i="44"/>
  <c r="BN173" i="44"/>
  <c r="E176" i="44"/>
  <c r="AC176" i="44"/>
  <c r="AS176" i="44"/>
  <c r="AO179" i="44"/>
  <c r="Y182" i="44"/>
  <c r="AO182" i="44"/>
  <c r="I184" i="44"/>
  <c r="X186" i="44"/>
  <c r="Q187" i="44"/>
  <c r="D188" i="44"/>
  <c r="AB188" i="44"/>
  <c r="BC84" i="46"/>
  <c r="BC84" i="44"/>
  <c r="T109" i="44"/>
  <c r="D79" i="44"/>
  <c r="BP121" i="44"/>
  <c r="L129" i="44"/>
  <c r="BP136" i="44"/>
  <c r="BD134" i="44"/>
  <c r="AW144" i="44"/>
  <c r="BL146" i="44"/>
  <c r="AN148" i="44"/>
  <c r="N150" i="44"/>
  <c r="A134" i="44"/>
  <c r="C161" i="46"/>
  <c r="C161" i="44" s="1"/>
  <c r="AK40" i="44"/>
  <c r="AO62" i="44"/>
  <c r="H73" i="44"/>
  <c r="AY83" i="44"/>
  <c r="AJ88" i="44"/>
  <c r="BD102" i="44"/>
  <c r="T121" i="44"/>
  <c r="J127" i="44"/>
  <c r="AZ131" i="44"/>
  <c r="V132" i="44"/>
  <c r="BF135" i="44"/>
  <c r="X137" i="44"/>
  <c r="BD137" i="44"/>
  <c r="N139" i="44"/>
  <c r="O140" i="44"/>
  <c r="AG144" i="44"/>
  <c r="BE144" i="44"/>
  <c r="X146" i="44"/>
  <c r="AV146" i="44"/>
  <c r="AV148" i="44"/>
  <c r="BG149" i="44"/>
  <c r="N152" i="44"/>
  <c r="BB152" i="44"/>
  <c r="E154" i="44"/>
  <c r="BI154" i="44"/>
  <c r="AE155" i="44"/>
  <c r="AQ156" i="44"/>
  <c r="N157" i="44"/>
  <c r="H158" i="44"/>
  <c r="BJ160" i="44"/>
  <c r="Q161" i="44"/>
  <c r="P162" i="44"/>
  <c r="T163" i="44"/>
  <c r="AR163" i="44"/>
  <c r="BH163" i="44"/>
  <c r="D165" i="44"/>
  <c r="T165" i="44"/>
  <c r="AF168" i="44"/>
  <c r="BL168" i="44"/>
  <c r="S171" i="44"/>
  <c r="I175" i="44"/>
  <c r="AO175" i="44"/>
  <c r="I177" i="44"/>
  <c r="Y177" i="44"/>
  <c r="AS178" i="44"/>
  <c r="V181" i="44"/>
  <c r="BI183" i="44"/>
  <c r="Y184" i="44"/>
  <c r="AW184" i="44"/>
  <c r="BL186" i="44"/>
  <c r="AO187" i="44"/>
  <c r="BE187" i="44"/>
  <c r="AC77" i="46"/>
  <c r="AC77" i="44"/>
  <c r="R131" i="46"/>
  <c r="R131" i="44"/>
  <c r="AP131" i="46"/>
  <c r="AP131" i="44"/>
  <c r="BN131" i="46"/>
  <c r="BN131" i="44"/>
  <c r="AP135" i="46"/>
  <c r="AP135" i="44"/>
  <c r="BH138" i="46"/>
  <c r="BH138" i="44"/>
  <c r="AM140" i="46"/>
  <c r="AM140" i="44"/>
  <c r="AS142" i="46"/>
  <c r="AS142" i="44"/>
  <c r="F143" i="46"/>
  <c r="F143" i="44"/>
  <c r="A142" i="27"/>
  <c r="C144" i="46"/>
  <c r="C144" i="44" s="1"/>
  <c r="AB145" i="46"/>
  <c r="AB145" i="44"/>
  <c r="BP145" i="46"/>
  <c r="BP145" i="44"/>
  <c r="L147" i="46"/>
  <c r="L147" i="44"/>
  <c r="V150" i="46"/>
  <c r="V150" i="44"/>
  <c r="AD152" i="46"/>
  <c r="AD152" i="44"/>
  <c r="Y153" i="46"/>
  <c r="Y153" i="44"/>
  <c r="AO153" i="46"/>
  <c r="AO153" i="44"/>
  <c r="BK155" i="46"/>
  <c r="BK155" i="44"/>
  <c r="S156" i="46"/>
  <c r="S156" i="44"/>
  <c r="AD157" i="46"/>
  <c r="AD157" i="44"/>
  <c r="AT157" i="46"/>
  <c r="AT157" i="44"/>
  <c r="S159" i="46"/>
  <c r="S159" i="44"/>
  <c r="AV162" i="46"/>
  <c r="AV162" i="44"/>
  <c r="AN164" i="46"/>
  <c r="AN164" i="44"/>
  <c r="BD164" i="46"/>
  <c r="BD164" i="44"/>
  <c r="P166" i="46"/>
  <c r="P166" i="44"/>
  <c r="AN166" i="46"/>
  <c r="AN166" i="44"/>
  <c r="BH167" i="46"/>
  <c r="BH167" i="44"/>
  <c r="X168" i="46"/>
  <c r="X168" i="44"/>
  <c r="BD168" i="46"/>
  <c r="BD168" i="44"/>
  <c r="AA169" i="46"/>
  <c r="AA169" i="44"/>
  <c r="AY171" i="46"/>
  <c r="AY171" i="44"/>
  <c r="N172" i="46"/>
  <c r="N172" i="44"/>
  <c r="BB172" i="46"/>
  <c r="BB172" i="44"/>
  <c r="M174" i="46"/>
  <c r="M174" i="44"/>
  <c r="AS174" i="46"/>
  <c r="AS174" i="44"/>
  <c r="Q175" i="46"/>
  <c r="Q175" i="44"/>
  <c r="AW175" i="46"/>
  <c r="AW175" i="44"/>
  <c r="M176" i="46"/>
  <c r="M176" i="44"/>
  <c r="AK176" i="46"/>
  <c r="AK176" i="44"/>
  <c r="AW177" i="46"/>
  <c r="AW177" i="44"/>
  <c r="BM177" i="46"/>
  <c r="BM177" i="44"/>
  <c r="M178" i="46"/>
  <c r="M178" i="44"/>
  <c r="AC178" i="46"/>
  <c r="AC178" i="44"/>
  <c r="I179" i="46"/>
  <c r="I179" i="44"/>
  <c r="Q179" i="46"/>
  <c r="Q179" i="44"/>
  <c r="AG179" i="46"/>
  <c r="AG179" i="44"/>
  <c r="AW179" i="46"/>
  <c r="AW179" i="44"/>
  <c r="BM179" i="46"/>
  <c r="BM179" i="44"/>
  <c r="J180" i="46"/>
  <c r="J180" i="44"/>
  <c r="AX180" i="46"/>
  <c r="AX180" i="44"/>
  <c r="F181" i="46"/>
  <c r="F181" i="44"/>
  <c r="AT181" i="46"/>
  <c r="AT181" i="44"/>
  <c r="BJ181" i="46"/>
  <c r="BJ181" i="44"/>
  <c r="I182" i="46"/>
  <c r="I182" i="44"/>
  <c r="Q182" i="46"/>
  <c r="Q182" i="44"/>
  <c r="BE182" i="46"/>
  <c r="BE182" i="44"/>
  <c r="E183" i="46"/>
  <c r="E183" i="44"/>
  <c r="U183" i="46"/>
  <c r="U183" i="44"/>
  <c r="AC183" i="46"/>
  <c r="AC183" i="44"/>
  <c r="AS183" i="46"/>
  <c r="AS183" i="44"/>
  <c r="BQ183" i="46"/>
  <c r="BQ183" i="44"/>
  <c r="Q184" i="46"/>
  <c r="Q184" i="44"/>
  <c r="AO184" i="46"/>
  <c r="AO184" i="44"/>
  <c r="BM184" i="46"/>
  <c r="BM184" i="44"/>
  <c r="L185" i="46"/>
  <c r="L185" i="44"/>
  <c r="AJ185" i="46"/>
  <c r="AJ185" i="44"/>
  <c r="BH185" i="46"/>
  <c r="BH185" i="44"/>
  <c r="H186" i="46"/>
  <c r="H186" i="44"/>
  <c r="AF186" i="46"/>
  <c r="AF186" i="44"/>
  <c r="I187" i="46"/>
  <c r="I187" i="44"/>
  <c r="Y187" i="46"/>
  <c r="Y187" i="44"/>
  <c r="T188" i="46"/>
  <c r="T188" i="44"/>
  <c r="AR188" i="46"/>
  <c r="AR188" i="44"/>
  <c r="BP188" i="46"/>
  <c r="BP188" i="44"/>
  <c r="O189" i="46"/>
  <c r="O189" i="44"/>
  <c r="AE189" i="46"/>
  <c r="AE189" i="44"/>
  <c r="AU189" i="46"/>
  <c r="AU189" i="44"/>
  <c r="BK189" i="46"/>
  <c r="BK189" i="44"/>
  <c r="F191" i="46"/>
  <c r="F191" i="44"/>
  <c r="V191" i="46"/>
  <c r="V191" i="44"/>
  <c r="AL191" i="46"/>
  <c r="AL191" i="44"/>
  <c r="BB191" i="46"/>
  <c r="BB191" i="44"/>
  <c r="R192" i="46"/>
  <c r="R192" i="44"/>
  <c r="AH192" i="46"/>
  <c r="AH192" i="44"/>
  <c r="AX192" i="46"/>
  <c r="AX192" i="44"/>
  <c r="D195" i="46"/>
  <c r="D195" i="44"/>
  <c r="AB195" i="46"/>
  <c r="AB195" i="44"/>
  <c r="AZ195" i="46"/>
  <c r="AZ195" i="44"/>
  <c r="BH195" i="46"/>
  <c r="BH195" i="44"/>
  <c r="X196" i="46"/>
  <c r="X196" i="44"/>
  <c r="AV196" i="46"/>
  <c r="AV196" i="44"/>
  <c r="X199" i="46"/>
  <c r="X199" i="44"/>
  <c r="AN199" i="46"/>
  <c r="AN199" i="44"/>
  <c r="BL199" i="46"/>
  <c r="BL199" i="44"/>
  <c r="K200" i="46"/>
  <c r="K200" i="44"/>
  <c r="AA200" i="46"/>
  <c r="AA200" i="44"/>
  <c r="AQ200" i="46"/>
  <c r="AQ200" i="44"/>
  <c r="O201" i="46"/>
  <c r="O201" i="44"/>
  <c r="S85" i="44"/>
  <c r="BJ110" i="44"/>
  <c r="AG111" i="46"/>
  <c r="AG111" i="44"/>
  <c r="C60" i="46"/>
  <c r="C60" i="44" s="1"/>
  <c r="BL78" i="44"/>
  <c r="BN137" i="46"/>
  <c r="BN137" i="44"/>
  <c r="AH148" i="46"/>
  <c r="AH148" i="44"/>
  <c r="U202" i="44"/>
  <c r="M149" i="44"/>
  <c r="BI149" i="44"/>
  <c r="H152" i="44"/>
  <c r="Q155" i="44"/>
  <c r="AO155" i="44"/>
  <c r="AE201" i="44"/>
  <c r="AU201" i="44"/>
  <c r="BK201" i="44"/>
  <c r="BI202" i="44"/>
  <c r="I203" i="44"/>
  <c r="M204" i="44"/>
  <c r="AK204" i="44"/>
  <c r="I205" i="44"/>
  <c r="AW205" i="44"/>
  <c r="AX206" i="44"/>
  <c r="AK202" i="44"/>
  <c r="AG203" i="44"/>
  <c r="BE203" i="44"/>
  <c r="BM205" i="44"/>
  <c r="AW89" i="46"/>
  <c r="AW89" i="44"/>
  <c r="R96" i="44"/>
  <c r="AG100" i="44"/>
  <c r="H93" i="44"/>
  <c r="F97" i="44"/>
  <c r="T107" i="44"/>
  <c r="AV108" i="44"/>
  <c r="AN113" i="44"/>
  <c r="BL120" i="44"/>
  <c r="AR121" i="44"/>
  <c r="BB124" i="44"/>
  <c r="AL128" i="44"/>
  <c r="BB130" i="44"/>
  <c r="AN134" i="44"/>
  <c r="AG89" i="46"/>
  <c r="AG89" i="44"/>
  <c r="AJ81" i="44"/>
  <c r="AS101" i="44"/>
  <c r="M101" i="44"/>
  <c r="AZ107" i="44"/>
  <c r="C125" i="46"/>
  <c r="C125" i="44" s="1"/>
  <c r="BH103" i="44"/>
  <c r="AV106" i="44"/>
  <c r="AK112" i="44"/>
  <c r="AB114" i="44"/>
  <c r="G115" i="44"/>
  <c r="AS117" i="44"/>
  <c r="I118" i="44"/>
  <c r="BM118" i="44"/>
  <c r="AJ119" i="44"/>
  <c r="V122" i="44"/>
  <c r="BF123" i="44"/>
  <c r="V124" i="44"/>
  <c r="BL126" i="44"/>
  <c r="N128" i="44"/>
  <c r="BH129" i="44"/>
  <c r="Z131" i="44"/>
  <c r="AL132" i="44"/>
  <c r="H134" i="44"/>
  <c r="BL134" i="44"/>
  <c r="R135" i="44"/>
  <c r="AP96" i="44"/>
  <c r="BM111" i="44"/>
  <c r="P120" i="44"/>
  <c r="AB121" i="44"/>
  <c r="BJ124" i="44"/>
  <c r="BP125" i="44"/>
  <c r="AN126" i="44"/>
  <c r="Z127" i="44"/>
  <c r="AX127" i="44"/>
  <c r="D129" i="44"/>
  <c r="AJ129" i="44"/>
  <c r="AD130" i="44"/>
  <c r="BJ130" i="44"/>
  <c r="N132" i="44"/>
  <c r="D133" i="44"/>
  <c r="AJ136" i="44"/>
  <c r="F77" i="46"/>
  <c r="F77" i="44"/>
  <c r="E101" i="44"/>
  <c r="A98" i="44"/>
  <c r="A129" i="44"/>
  <c r="C129" i="46"/>
  <c r="C129" i="44" s="1"/>
  <c r="L85" i="44"/>
  <c r="BP90" i="44"/>
  <c r="AF93" i="44"/>
  <c r="H106" i="44"/>
  <c r="Y111" i="44"/>
  <c r="BD113" i="44"/>
  <c r="AJ114" i="44"/>
  <c r="U117" i="44"/>
  <c r="AO118" i="44"/>
  <c r="AN120" i="44"/>
  <c r="D121" i="44"/>
  <c r="BJ122" i="44"/>
  <c r="Z123" i="44"/>
  <c r="BN123" i="44"/>
  <c r="F130" i="44"/>
  <c r="P134" i="44"/>
  <c r="T136" i="44"/>
  <c r="BO94" i="46"/>
  <c r="BC95" i="46"/>
  <c r="BC95" i="44"/>
  <c r="AL97" i="46"/>
  <c r="AL97" i="44"/>
  <c r="Q100" i="46"/>
  <c r="Q100" i="44"/>
  <c r="AO100" i="46"/>
  <c r="AO100" i="44"/>
  <c r="L103" i="46"/>
  <c r="L103" i="44"/>
  <c r="AZ103" i="46"/>
  <c r="AZ103" i="44"/>
  <c r="L107" i="46"/>
  <c r="L107" i="44"/>
  <c r="AR107" i="46"/>
  <c r="AR107" i="44"/>
  <c r="P108" i="46"/>
  <c r="P108" i="44"/>
  <c r="X108" i="46"/>
  <c r="X108" i="44"/>
  <c r="L109" i="46"/>
  <c r="L109" i="44"/>
  <c r="BP109" i="46"/>
  <c r="BP109" i="44"/>
  <c r="AD110" i="46"/>
  <c r="AD110" i="44"/>
  <c r="AL110" i="46"/>
  <c r="AL110" i="44"/>
  <c r="A109" i="27"/>
  <c r="A111" i="44"/>
  <c r="AF113" i="46"/>
  <c r="AF113" i="44"/>
  <c r="BH114" i="46"/>
  <c r="BH114" i="44"/>
  <c r="W115" i="46"/>
  <c r="W115" i="44"/>
  <c r="BC115" i="46"/>
  <c r="BC115" i="44"/>
  <c r="BK115" i="46"/>
  <c r="BK115" i="44"/>
  <c r="AI116" i="46"/>
  <c r="AI116" i="44"/>
  <c r="M117" i="46"/>
  <c r="M117" i="44"/>
  <c r="AK117" i="46"/>
  <c r="AK117" i="44"/>
  <c r="BQ117" i="46"/>
  <c r="BQ117" i="44"/>
  <c r="Y118" i="46"/>
  <c r="Y118" i="44"/>
  <c r="AW118" i="46"/>
  <c r="AW118" i="44"/>
  <c r="D119" i="46"/>
  <c r="D119" i="44"/>
  <c r="AR119" i="46"/>
  <c r="AR119" i="44"/>
  <c r="BP119" i="46"/>
  <c r="BP119" i="44"/>
  <c r="H120" i="46"/>
  <c r="H120" i="44"/>
  <c r="AF120" i="46"/>
  <c r="AF120" i="44"/>
  <c r="AV120" i="46"/>
  <c r="AV120" i="44"/>
  <c r="L121" i="46"/>
  <c r="L121" i="44"/>
  <c r="AJ121" i="46"/>
  <c r="AJ121" i="44"/>
  <c r="BH121" i="46"/>
  <c r="BH121" i="44"/>
  <c r="AD122" i="46"/>
  <c r="AD122" i="44"/>
  <c r="BB122" i="46"/>
  <c r="BB122" i="44"/>
  <c r="A121" i="27"/>
  <c r="A123" i="44"/>
  <c r="R123" i="46"/>
  <c r="R123" i="44"/>
  <c r="AP123" i="46"/>
  <c r="AP123" i="44"/>
  <c r="F124" i="46"/>
  <c r="F124" i="44"/>
  <c r="AL124" i="46"/>
  <c r="AL124" i="44"/>
  <c r="D125" i="46"/>
  <c r="D125" i="44"/>
  <c r="L125" i="46"/>
  <c r="L125" i="44"/>
  <c r="AJ125" i="46"/>
  <c r="AJ125" i="44"/>
  <c r="AR125" i="46"/>
  <c r="AR125" i="44"/>
  <c r="BH125" i="46"/>
  <c r="BH125" i="44"/>
  <c r="AF126" i="46"/>
  <c r="AF126" i="44"/>
  <c r="BD126" i="46"/>
  <c r="BD126" i="44"/>
  <c r="R127" i="46"/>
  <c r="R127" i="44"/>
  <c r="AH127" i="46"/>
  <c r="AH127" i="44"/>
  <c r="BF127" i="46"/>
  <c r="BF127" i="44"/>
  <c r="V128" i="46"/>
  <c r="V128" i="44"/>
  <c r="AT128" i="46"/>
  <c r="AT128" i="44"/>
  <c r="BJ128" i="46"/>
  <c r="BJ128" i="44"/>
  <c r="AB129" i="46"/>
  <c r="AB129" i="44"/>
  <c r="AZ129" i="46"/>
  <c r="AZ129" i="44"/>
  <c r="N130" i="46"/>
  <c r="N130" i="44"/>
  <c r="AL130" i="46"/>
  <c r="AL130" i="44"/>
  <c r="A129" i="27"/>
  <c r="C131" i="46"/>
  <c r="C131" i="44" s="1"/>
  <c r="J131" i="46"/>
  <c r="J131" i="44"/>
  <c r="AH131" i="46"/>
  <c r="AH131" i="44"/>
  <c r="AX131" i="46"/>
  <c r="AX131" i="44"/>
  <c r="F132" i="46"/>
  <c r="F132" i="44"/>
  <c r="AD132" i="46"/>
  <c r="AD132" i="44"/>
  <c r="AT132" i="46"/>
  <c r="AT132" i="44"/>
  <c r="BB132" i="46"/>
  <c r="BB132" i="44"/>
  <c r="A131" i="27"/>
  <c r="C133" i="46"/>
  <c r="C133" i="44" s="1"/>
  <c r="A133" i="44"/>
  <c r="L133" i="46"/>
  <c r="L133" i="44"/>
  <c r="T133" i="46"/>
  <c r="T133" i="44"/>
  <c r="AJ133" i="46"/>
  <c r="AJ133" i="44"/>
  <c r="AR133" i="46"/>
  <c r="AR133" i="44"/>
  <c r="BH133" i="46"/>
  <c r="BH133" i="44"/>
  <c r="BP133" i="46"/>
  <c r="BP133" i="44"/>
  <c r="X134" i="46"/>
  <c r="X134" i="44"/>
  <c r="AF134" i="46"/>
  <c r="AF134" i="44"/>
  <c r="AV134" i="46"/>
  <c r="AV134" i="44"/>
  <c r="Z135" i="46"/>
  <c r="Z135" i="44"/>
  <c r="AX135" i="46"/>
  <c r="AX135" i="44"/>
  <c r="D136" i="46"/>
  <c r="D136" i="44"/>
  <c r="L136" i="46"/>
  <c r="L136" i="44"/>
  <c r="AB136" i="46"/>
  <c r="AB136" i="44"/>
  <c r="AZ136" i="46"/>
  <c r="AZ136" i="44"/>
  <c r="H137" i="46"/>
  <c r="H137" i="44"/>
  <c r="P137" i="46"/>
  <c r="P137" i="44"/>
  <c r="AN137" i="46"/>
  <c r="AN137" i="44"/>
  <c r="AV137" i="46"/>
  <c r="AV137" i="44"/>
  <c r="BL137" i="46"/>
  <c r="BL137" i="44"/>
  <c r="T138" i="46"/>
  <c r="T138" i="44"/>
  <c r="AB138" i="46"/>
  <c r="AB138" i="44"/>
  <c r="AR138" i="46"/>
  <c r="AR138" i="44"/>
  <c r="AZ138" i="46"/>
  <c r="AZ138" i="44"/>
  <c r="BP138" i="46"/>
  <c r="BP138" i="44"/>
  <c r="D139" i="46"/>
  <c r="D139" i="44"/>
  <c r="T139" i="46"/>
  <c r="T139" i="44"/>
  <c r="AJ139" i="46"/>
  <c r="AJ139" i="44"/>
  <c r="AR139" i="46"/>
  <c r="AR139" i="44"/>
  <c r="BP139" i="46"/>
  <c r="BP139" i="44"/>
  <c r="G140" i="46"/>
  <c r="G140" i="44"/>
  <c r="AE140" i="46"/>
  <c r="AE140" i="44"/>
  <c r="AU140" i="46"/>
  <c r="AU140" i="44"/>
  <c r="BC140" i="46"/>
  <c r="BC140" i="44"/>
  <c r="I141" i="46"/>
  <c r="I141" i="44"/>
  <c r="Q141" i="46"/>
  <c r="Q141" i="44"/>
  <c r="AO141" i="46"/>
  <c r="AO141" i="44"/>
  <c r="BE141" i="46"/>
  <c r="BE141" i="44"/>
  <c r="BM141" i="46"/>
  <c r="BM141" i="44"/>
  <c r="M142" i="46"/>
  <c r="M142" i="44"/>
  <c r="N77" i="46"/>
  <c r="N77" i="44"/>
  <c r="BP81" i="46"/>
  <c r="BP81" i="44"/>
  <c r="P102" i="44"/>
  <c r="AF146" i="44"/>
  <c r="AF148" i="44"/>
  <c r="Q144" i="44"/>
  <c r="AZ145" i="44"/>
  <c r="BP147" i="44"/>
  <c r="BA142" i="44"/>
  <c r="N143" i="44"/>
  <c r="BJ143" i="44"/>
  <c r="L145" i="44"/>
  <c r="AZ147" i="44"/>
  <c r="H148" i="44"/>
  <c r="BD148" i="44"/>
  <c r="BJ150" i="44"/>
  <c r="R151" i="44"/>
  <c r="F152" i="44"/>
  <c r="AL152" i="44"/>
  <c r="BM153" i="44"/>
  <c r="AS154" i="44"/>
  <c r="BD158" i="44"/>
  <c r="K159" i="44"/>
  <c r="I161" i="44"/>
  <c r="Y161" i="44"/>
  <c r="AN162" i="44"/>
  <c r="AJ163" i="44"/>
  <c r="BP163" i="44"/>
  <c r="L167" i="44"/>
  <c r="AO144" i="44"/>
  <c r="H146" i="44"/>
  <c r="AK142" i="44"/>
  <c r="AL143" i="44"/>
  <c r="Y144" i="44"/>
  <c r="P146" i="44"/>
  <c r="AN146" i="44"/>
  <c r="BD146" i="44"/>
  <c r="AB147" i="44"/>
  <c r="K149" i="44"/>
  <c r="AA149" i="44"/>
  <c r="AY149" i="44"/>
  <c r="F150" i="44"/>
  <c r="AT150" i="44"/>
  <c r="BJ152" i="44"/>
  <c r="AG153" i="44"/>
  <c r="AW153" i="44"/>
  <c r="AC154" i="44"/>
  <c r="AM155" i="44"/>
  <c r="AI156" i="44"/>
  <c r="BG156" i="44"/>
  <c r="F157" i="44"/>
  <c r="AL157" i="44"/>
  <c r="BB157" i="44"/>
  <c r="X158" i="44"/>
  <c r="AN158" i="44"/>
  <c r="AI159" i="44"/>
  <c r="BO159" i="44"/>
  <c r="AT160" i="44"/>
  <c r="AO161" i="44"/>
  <c r="H162" i="44"/>
  <c r="X162" i="44"/>
  <c r="AX93" i="44"/>
  <c r="BB121" i="44"/>
  <c r="BK99" i="44"/>
  <c r="R134" i="44"/>
  <c r="AP134" i="44"/>
  <c r="BF134" i="44"/>
  <c r="AX137" i="44"/>
  <c r="AT139" i="44"/>
  <c r="H143" i="44"/>
  <c r="AT145" i="44"/>
  <c r="BJ145" i="44"/>
  <c r="A110" i="44"/>
  <c r="A104" i="44"/>
  <c r="A86" i="44"/>
  <c r="AT109" i="44"/>
  <c r="AD114" i="44"/>
  <c r="V119" i="44"/>
  <c r="AZ123" i="44"/>
  <c r="F125" i="44"/>
  <c r="AN128" i="44"/>
  <c r="BC142" i="44"/>
  <c r="AD145" i="44"/>
  <c r="AL147" i="44"/>
  <c r="AF150" i="44"/>
  <c r="AV150" i="44"/>
  <c r="AT107" i="44"/>
  <c r="BL110" i="44"/>
  <c r="J113" i="44"/>
  <c r="BK90" i="44"/>
  <c r="AC96" i="44"/>
  <c r="AJ87" i="44"/>
  <c r="L89" i="44"/>
  <c r="BJ94" i="44"/>
  <c r="BF95" i="44"/>
  <c r="AO97" i="44"/>
  <c r="AK73" i="44"/>
  <c r="J95" i="44"/>
  <c r="BN95" i="44"/>
  <c r="I97" i="44"/>
  <c r="BF118" i="44"/>
  <c r="BL86" i="44"/>
  <c r="N74" i="44"/>
  <c r="X88" i="44"/>
  <c r="R95" i="44"/>
  <c r="E96" i="44"/>
  <c r="Q97" i="44"/>
  <c r="AW97" i="44"/>
  <c r="BD88" i="44"/>
  <c r="K71" i="44"/>
  <c r="AS81" i="44"/>
  <c r="BM120" i="44"/>
  <c r="BE104" i="44"/>
  <c r="AG93" i="44"/>
  <c r="BQ114" i="44"/>
  <c r="G124" i="44"/>
  <c r="BC150" i="44"/>
  <c r="AD154" i="44"/>
  <c r="BM29" i="46"/>
  <c r="AE63" i="44"/>
  <c r="F117" i="44"/>
  <c r="BF64" i="44"/>
  <c r="Y82" i="44"/>
  <c r="AC125" i="44"/>
  <c r="O130" i="44"/>
  <c r="N142" i="44"/>
  <c r="J144" i="44"/>
  <c r="AX144" i="44"/>
  <c r="BN144" i="44"/>
  <c r="A143" i="44"/>
  <c r="U86" i="44"/>
  <c r="D116" i="44"/>
  <c r="AR116" i="44"/>
  <c r="BI119" i="44"/>
  <c r="G128" i="44"/>
  <c r="AW137" i="44"/>
  <c r="AK139" i="44"/>
  <c r="BM146" i="44"/>
  <c r="AU152" i="44"/>
  <c r="N154" i="44"/>
  <c r="AN155" i="44"/>
  <c r="BE158" i="44"/>
  <c r="O160" i="44"/>
  <c r="AH161" i="44"/>
  <c r="AC163" i="44"/>
  <c r="I164" i="44"/>
  <c r="BM168" i="44"/>
  <c r="AZ169" i="44"/>
  <c r="P170" i="44"/>
  <c r="AK121" i="44"/>
  <c r="BB86" i="44"/>
  <c r="AY127" i="44"/>
  <c r="AK129" i="44"/>
  <c r="K131" i="44"/>
  <c r="AE132" i="44"/>
  <c r="M133" i="44"/>
  <c r="AK136" i="44"/>
  <c r="U139" i="44"/>
  <c r="X140" i="44"/>
  <c r="AN140" i="44"/>
  <c r="Z141" i="44"/>
  <c r="AL142" i="44"/>
  <c r="U145" i="44"/>
  <c r="AG146" i="44"/>
  <c r="AW146" i="44"/>
  <c r="O150" i="44"/>
  <c r="AU150" i="44"/>
  <c r="BO151" i="44"/>
  <c r="BN29" i="46"/>
  <c r="A71" i="44"/>
  <c r="AQ58" i="44"/>
  <c r="AK74" i="44"/>
  <c r="AC79" i="44"/>
  <c r="AB95" i="44"/>
  <c r="BG97" i="44"/>
  <c r="AK102" i="44"/>
  <c r="X104" i="44"/>
  <c r="X106" i="44"/>
  <c r="AN108" i="44"/>
  <c r="AU115" i="44"/>
  <c r="K116" i="44"/>
  <c r="BH51" i="44"/>
  <c r="AA67" i="44"/>
  <c r="S57" i="44"/>
  <c r="AT77" i="44"/>
  <c r="BQ86" i="44"/>
  <c r="Z96" i="44"/>
  <c r="BI101" i="44"/>
  <c r="BL102" i="44"/>
  <c r="D107" i="44"/>
  <c r="BH107" i="44"/>
  <c r="BL108" i="44"/>
  <c r="F110" i="44"/>
  <c r="AR114" i="44"/>
  <c r="BO116" i="44"/>
  <c r="V61" i="44"/>
  <c r="BQ74" i="44"/>
  <c r="AB85" i="44"/>
  <c r="C98" i="46"/>
  <c r="C98" i="44" s="1"/>
  <c r="BH44" i="44"/>
  <c r="AT62" i="44"/>
  <c r="AE75" i="44"/>
  <c r="AN93" i="44"/>
  <c r="H104" i="44"/>
  <c r="L105" i="44"/>
  <c r="AF106" i="44"/>
  <c r="AB109" i="44"/>
  <c r="I111" i="44"/>
  <c r="U112" i="44"/>
  <c r="BI112" i="44"/>
  <c r="L114" i="44"/>
  <c r="A78" i="44"/>
  <c r="A125" i="44"/>
  <c r="AQ69" i="44"/>
  <c r="BJ72" i="44"/>
  <c r="Y78" i="44"/>
  <c r="AW80" i="44"/>
  <c r="BF96" i="44"/>
  <c r="AD97" i="44"/>
  <c r="AR103" i="44"/>
  <c r="AF108" i="44"/>
  <c r="AJ109" i="44"/>
  <c r="AW111" i="44"/>
  <c r="H113" i="44"/>
  <c r="AV113" i="44"/>
  <c r="T114" i="44"/>
  <c r="O115" i="44"/>
  <c r="AQ116" i="44"/>
  <c r="E117" i="44"/>
  <c r="AC117" i="44"/>
  <c r="AZ121" i="44"/>
  <c r="N122" i="44"/>
  <c r="N124" i="44"/>
  <c r="AT124" i="44"/>
  <c r="AZ125" i="44"/>
  <c r="P126" i="44"/>
  <c r="T129" i="44"/>
  <c r="AR129" i="44"/>
  <c r="BP129" i="44"/>
  <c r="AT130" i="44"/>
  <c r="BI56" i="44"/>
  <c r="BF71" i="44"/>
  <c r="C111" i="46"/>
  <c r="C111" i="44" s="1"/>
  <c r="AX64" i="44"/>
  <c r="AY69" i="44"/>
  <c r="S76" i="44"/>
  <c r="AW78" i="44"/>
  <c r="D81" i="44"/>
  <c r="BP85" i="44"/>
  <c r="AO87" i="44"/>
  <c r="I89" i="44"/>
  <c r="BL93" i="44"/>
  <c r="AH96" i="44"/>
  <c r="BN96" i="44"/>
  <c r="T105" i="44"/>
  <c r="BP107" i="44"/>
  <c r="D109" i="44"/>
  <c r="C64" i="46"/>
  <c r="C64" i="44" s="1"/>
  <c r="AN52" i="44"/>
  <c r="BO58" i="44"/>
  <c r="AQ76" i="44"/>
  <c r="BM78" i="44"/>
  <c r="AR81" i="44"/>
  <c r="BD84" i="44"/>
  <c r="AS86" i="44"/>
  <c r="Y89" i="44"/>
  <c r="C71" i="46"/>
  <c r="C71" i="44" s="1"/>
  <c r="AH21" i="44"/>
  <c r="R71" i="44"/>
  <c r="AC74" i="44"/>
  <c r="J64" i="44"/>
  <c r="BK117" i="46"/>
  <c r="BK117" i="44"/>
  <c r="BM115" i="44"/>
  <c r="X128" i="44"/>
  <c r="H112" i="46"/>
  <c r="H112" i="44"/>
  <c r="BL112" i="46"/>
  <c r="BL112" i="44"/>
  <c r="AI113" i="46"/>
  <c r="AI113" i="44"/>
  <c r="O114" i="46"/>
  <c r="O114" i="44"/>
  <c r="BJ114" i="46"/>
  <c r="BJ114" i="44"/>
  <c r="BJ119" i="46"/>
  <c r="BJ119" i="44"/>
  <c r="N121" i="46"/>
  <c r="N121" i="44"/>
  <c r="A45" i="44"/>
  <c r="C115" i="46"/>
  <c r="C115" i="44" s="1"/>
  <c r="F107" i="44"/>
  <c r="BN108" i="44"/>
  <c r="J120" i="44"/>
  <c r="A115" i="44"/>
  <c r="AH102" i="44"/>
  <c r="AP108" i="44"/>
  <c r="AA111" i="44"/>
  <c r="AX113" i="44"/>
  <c r="U116" i="44"/>
  <c r="BQ116" i="44"/>
  <c r="AH120" i="44"/>
  <c r="AX120" i="44"/>
  <c r="P122" i="44"/>
  <c r="BD122" i="44"/>
  <c r="L123" i="44"/>
  <c r="BD124" i="44"/>
  <c r="AD125" i="44"/>
  <c r="Z126" i="44"/>
  <c r="BN126" i="44"/>
  <c r="T127" i="44"/>
  <c r="AZ127" i="44"/>
  <c r="BL128" i="44"/>
  <c r="BB129" i="44"/>
  <c r="H130" i="44"/>
  <c r="X130" i="44"/>
  <c r="AN130" i="44"/>
  <c r="BL130" i="44"/>
  <c r="T131" i="44"/>
  <c r="H132" i="44"/>
  <c r="AL136" i="44"/>
  <c r="R137" i="44"/>
  <c r="AD138" i="44"/>
  <c r="AO140" i="44"/>
  <c r="BM140" i="44"/>
  <c r="BG141" i="44"/>
  <c r="G142" i="44"/>
  <c r="BK142" i="44"/>
  <c r="P143" i="44"/>
  <c r="F145" i="44"/>
  <c r="V145" i="44"/>
  <c r="AT147" i="44"/>
  <c r="Z148" i="44"/>
  <c r="BA149" i="44"/>
  <c r="S153" i="44"/>
  <c r="AV157" i="44"/>
  <c r="BL157" i="44"/>
  <c r="AM112" i="46"/>
  <c r="AM112" i="44"/>
  <c r="BF113" i="46"/>
  <c r="BF113" i="44"/>
  <c r="BL122" i="46"/>
  <c r="BL122" i="44"/>
  <c r="X124" i="46"/>
  <c r="X124" i="44"/>
  <c r="AR127" i="46"/>
  <c r="AR127" i="44"/>
  <c r="V109" i="44"/>
  <c r="A106" i="44"/>
  <c r="C130" i="46"/>
  <c r="C130" i="44" s="1"/>
  <c r="BG23" i="44"/>
  <c r="AE56" i="44"/>
  <c r="AB98" i="44"/>
  <c r="AD103" i="44"/>
  <c r="P110" i="44"/>
  <c r="BG111" i="44"/>
  <c r="BC112" i="44"/>
  <c r="AS116" i="44"/>
  <c r="BJ121" i="44"/>
  <c r="N125" i="44"/>
  <c r="AL129" i="44"/>
  <c r="L135" i="44"/>
  <c r="BJ136" i="44"/>
  <c r="AP137" i="44"/>
  <c r="F138" i="44"/>
  <c r="BD143" i="44"/>
  <c r="H150" i="44"/>
  <c r="BL150" i="44"/>
  <c r="BP151" i="44"/>
  <c r="AV152" i="44"/>
  <c r="AI153" i="44"/>
  <c r="AT119" i="46"/>
  <c r="AT119" i="44"/>
  <c r="AJ123" i="46"/>
  <c r="AJ123" i="44"/>
  <c r="S87" i="44"/>
  <c r="AO115" i="44"/>
  <c r="AJ127" i="44"/>
  <c r="A148" i="44"/>
  <c r="C140" i="46"/>
  <c r="C140" i="44" s="1"/>
  <c r="AM54" i="44"/>
  <c r="A130" i="44"/>
  <c r="C104" i="46"/>
  <c r="C104" i="44" s="1"/>
  <c r="C120" i="46"/>
  <c r="C120" i="44" s="1"/>
  <c r="BH50" i="44"/>
  <c r="BH98" i="44"/>
  <c r="K100" i="44"/>
  <c r="AP104" i="44"/>
  <c r="AD107" i="44"/>
  <c r="BJ109" i="44"/>
  <c r="N114" i="44"/>
  <c r="AN122" i="44"/>
  <c r="J126" i="44"/>
  <c r="Z134" i="44"/>
  <c r="AQ141" i="44"/>
  <c r="AD147" i="44"/>
  <c r="X150" i="44"/>
  <c r="AZ151" i="44"/>
  <c r="AY153" i="44"/>
  <c r="A137" i="44"/>
  <c r="C106" i="46"/>
  <c r="C106" i="44" s="1"/>
  <c r="C122" i="46"/>
  <c r="C122" i="44" s="1"/>
  <c r="AW36" i="44"/>
  <c r="AT51" i="44"/>
  <c r="BP87" i="44"/>
  <c r="N90" i="44"/>
  <c r="S91" i="44"/>
  <c r="AT94" i="44"/>
  <c r="AH95" i="44"/>
  <c r="AK96" i="44"/>
  <c r="BI96" i="44"/>
  <c r="BE97" i="44"/>
  <c r="AC98" i="44"/>
  <c r="BI98" i="44"/>
  <c r="AN99" i="44"/>
  <c r="L100" i="44"/>
  <c r="H101" i="44"/>
  <c r="J102" i="44"/>
  <c r="BN102" i="44"/>
  <c r="AE103" i="44"/>
  <c r="BC103" i="44"/>
  <c r="S104" i="44"/>
  <c r="AQ104" i="44"/>
  <c r="G105" i="44"/>
  <c r="K106" i="44"/>
  <c r="AE107" i="44"/>
  <c r="G109" i="44"/>
  <c r="AE109" i="44"/>
  <c r="BK109" i="44"/>
  <c r="Q110" i="44"/>
  <c r="BD110" i="44"/>
  <c r="L111" i="44"/>
  <c r="BH111" i="44"/>
  <c r="AE112" i="44"/>
  <c r="BD112" i="44"/>
  <c r="AA113" i="44"/>
  <c r="Y115" i="44"/>
  <c r="AW115" i="44"/>
  <c r="E116" i="44"/>
  <c r="AC116" i="44"/>
  <c r="BC117" i="44"/>
  <c r="AY118" i="44"/>
  <c r="AD121" i="44"/>
  <c r="AN124" i="44"/>
  <c r="AX126" i="44"/>
  <c r="N136" i="44"/>
  <c r="BF137" i="44"/>
  <c r="F139" i="44"/>
  <c r="Q140" i="44"/>
  <c r="AA141" i="44"/>
  <c r="R146" i="44"/>
  <c r="AH146" i="44"/>
  <c r="BN146" i="44"/>
  <c r="N147" i="44"/>
  <c r="AX148" i="44"/>
  <c r="BN148" i="44"/>
  <c r="AK149" i="44"/>
  <c r="AN150" i="44"/>
  <c r="AG155" i="44"/>
  <c r="AW155" i="44"/>
  <c r="E156" i="44"/>
  <c r="U156" i="44"/>
  <c r="AK156" i="44"/>
  <c r="AH158" i="44"/>
  <c r="AX158" i="44"/>
  <c r="AF160" i="44"/>
  <c r="AA161" i="44"/>
  <c r="BO161" i="44"/>
  <c r="R162" i="44"/>
  <c r="AH162" i="44"/>
  <c r="AX162" i="44"/>
  <c r="V163" i="44"/>
  <c r="AL163" i="44"/>
  <c r="BB163" i="44"/>
  <c r="BF166" i="44"/>
  <c r="F167" i="44"/>
  <c r="R168" i="44"/>
  <c r="AC169" i="44"/>
  <c r="BI169" i="44"/>
  <c r="I170" i="44"/>
  <c r="G174" i="44"/>
  <c r="W174" i="44"/>
  <c r="BK174" i="44"/>
  <c r="O176" i="44"/>
  <c r="O178" i="44"/>
  <c r="S179" i="44"/>
  <c r="AF181" i="44"/>
  <c r="BD181" i="44"/>
  <c r="K184" i="44"/>
  <c r="Z186" i="44"/>
  <c r="AX186" i="44"/>
  <c r="K187" i="44"/>
  <c r="M190" i="44"/>
  <c r="AV193" i="44"/>
  <c r="S194" i="44"/>
  <c r="AY194" i="44"/>
  <c r="BO194" i="44"/>
  <c r="V195" i="44"/>
  <c r="AL114" i="46"/>
  <c r="AL114" i="44"/>
  <c r="X122" i="46"/>
  <c r="X122" i="44"/>
  <c r="N129" i="44"/>
  <c r="A108" i="44"/>
  <c r="C110" i="46"/>
  <c r="C110" i="44" s="1"/>
  <c r="C134" i="46"/>
  <c r="C134" i="44" s="1"/>
  <c r="G88" i="44"/>
  <c r="AD90" i="44"/>
  <c r="AF97" i="44"/>
  <c r="AQ100" i="44"/>
  <c r="AL103" i="44"/>
  <c r="BJ107" i="44"/>
  <c r="Z108" i="44"/>
  <c r="AX108" i="44"/>
  <c r="X110" i="44"/>
  <c r="V114" i="44"/>
  <c r="AT114" i="44"/>
  <c r="K118" i="44"/>
  <c r="AA118" i="44"/>
  <c r="AL119" i="44"/>
  <c r="T123" i="44"/>
  <c r="P124" i="44"/>
  <c r="BL124" i="44"/>
  <c r="AL125" i="44"/>
  <c r="AH126" i="44"/>
  <c r="AV130" i="44"/>
  <c r="AR131" i="44"/>
  <c r="AF132" i="44"/>
  <c r="AD133" i="44"/>
  <c r="J134" i="44"/>
  <c r="AD136" i="44"/>
  <c r="AT136" i="44"/>
  <c r="Z137" i="44"/>
  <c r="AL138" i="44"/>
  <c r="V139" i="44"/>
  <c r="AL139" i="44"/>
  <c r="AG140" i="44"/>
  <c r="X143" i="44"/>
  <c r="AN143" i="44"/>
  <c r="AI144" i="44"/>
  <c r="AY144" i="44"/>
  <c r="AB127" i="46"/>
  <c r="AB127" i="44"/>
  <c r="BN104" i="44"/>
  <c r="A126" i="44"/>
  <c r="BD38" i="44"/>
  <c r="H72" i="44"/>
  <c r="R82" i="44"/>
  <c r="AH93" i="44"/>
  <c r="BP98" i="44"/>
  <c r="O101" i="44"/>
  <c r="AL109" i="44"/>
  <c r="S111" i="44"/>
  <c r="AQ111" i="44"/>
  <c r="BK112" i="44"/>
  <c r="H122" i="44"/>
  <c r="AV122" i="44"/>
  <c r="D123" i="44"/>
  <c r="AR123" i="44"/>
  <c r="BP123" i="44"/>
  <c r="L127" i="44"/>
  <c r="BH127" i="44"/>
  <c r="P128" i="44"/>
  <c r="BD132" i="44"/>
  <c r="BB133" i="44"/>
  <c r="T135" i="44"/>
  <c r="BJ139" i="44"/>
  <c r="BL143" i="44"/>
  <c r="N119" i="46"/>
  <c r="N119" i="44"/>
  <c r="J104" i="44"/>
  <c r="AL121" i="44"/>
  <c r="AB123" i="44"/>
  <c r="C126" i="46"/>
  <c r="C126" i="44" s="1"/>
  <c r="AR39" i="44"/>
  <c r="AR98" i="44"/>
  <c r="N105" i="44"/>
  <c r="V107" i="44"/>
  <c r="AP113" i="44"/>
  <c r="BN113" i="44"/>
  <c r="BB114" i="44"/>
  <c r="AG115" i="44"/>
  <c r="M116" i="44"/>
  <c r="AK116" i="44"/>
  <c r="AM117" i="44"/>
  <c r="BN120" i="44"/>
  <c r="AF122" i="44"/>
  <c r="V125" i="44"/>
  <c r="R126" i="44"/>
  <c r="AD129" i="44"/>
  <c r="P130" i="44"/>
  <c r="AJ131" i="44"/>
  <c r="BP131" i="44"/>
  <c r="X132" i="44"/>
  <c r="N133" i="44"/>
  <c r="AR135" i="44"/>
  <c r="BP135" i="44"/>
  <c r="Q115" i="46"/>
  <c r="Q115" i="44"/>
  <c r="AE117" i="46"/>
  <c r="AE117" i="44"/>
  <c r="AP120" i="46"/>
  <c r="AP120" i="44"/>
  <c r="BH123" i="46"/>
  <c r="BH123" i="44"/>
  <c r="H124" i="46"/>
  <c r="H124" i="44"/>
  <c r="AV124" i="46"/>
  <c r="AV124" i="44"/>
  <c r="AP126" i="46"/>
  <c r="AP126" i="44"/>
  <c r="BF126" i="46"/>
  <c r="BF126" i="44"/>
  <c r="D127" i="46"/>
  <c r="D127" i="44"/>
  <c r="BP127" i="46"/>
  <c r="BP127" i="44"/>
  <c r="AF128" i="46"/>
  <c r="AF128" i="44"/>
  <c r="BD128" i="46"/>
  <c r="BD128" i="44"/>
  <c r="F129" i="46"/>
  <c r="F129" i="44"/>
  <c r="V129" i="46"/>
  <c r="V129" i="44"/>
  <c r="D131" i="46"/>
  <c r="D131" i="44"/>
  <c r="F133" i="46"/>
  <c r="F133" i="44"/>
  <c r="V133" i="46"/>
  <c r="V133" i="44"/>
  <c r="AL133" i="46"/>
  <c r="AL133" i="44"/>
  <c r="AT133" i="46"/>
  <c r="AT133" i="44"/>
  <c r="AH134" i="46"/>
  <c r="AH134" i="44"/>
  <c r="AX134" i="46"/>
  <c r="AX134" i="44"/>
  <c r="BN134" i="46"/>
  <c r="BN134" i="44"/>
  <c r="AJ135" i="46"/>
  <c r="AJ135" i="44"/>
  <c r="AZ135" i="46"/>
  <c r="AZ135" i="44"/>
  <c r="F136" i="46"/>
  <c r="F136" i="44"/>
  <c r="BB136" i="46"/>
  <c r="BB136" i="44"/>
  <c r="J137" i="46"/>
  <c r="J137" i="44"/>
  <c r="AH137" i="46"/>
  <c r="AH137" i="44"/>
  <c r="N138" i="46"/>
  <c r="N138" i="44"/>
  <c r="V138" i="46"/>
  <c r="V138" i="44"/>
  <c r="BB138" i="46"/>
  <c r="BB138" i="44"/>
  <c r="BB139" i="46"/>
  <c r="BB139" i="44"/>
  <c r="I140" i="46"/>
  <c r="I140" i="44"/>
  <c r="Y140" i="46"/>
  <c r="Y140" i="44"/>
  <c r="BE140" i="46"/>
  <c r="BE140" i="44"/>
  <c r="K141" i="46"/>
  <c r="K141" i="44"/>
  <c r="AY141" i="46"/>
  <c r="AY141" i="44"/>
  <c r="O142" i="46"/>
  <c r="O142" i="44"/>
  <c r="AE142" i="46"/>
  <c r="AE142" i="44"/>
  <c r="AU142" i="46"/>
  <c r="AU142" i="44"/>
  <c r="AV143" i="46"/>
  <c r="AV143" i="44"/>
  <c r="K144" i="46"/>
  <c r="K144" i="44"/>
  <c r="S144" i="46"/>
  <c r="S144" i="44"/>
  <c r="N145" i="46"/>
  <c r="N145" i="44"/>
  <c r="AL145" i="46"/>
  <c r="AL145" i="44"/>
  <c r="J146" i="46"/>
  <c r="J146" i="44"/>
  <c r="Z146" i="46"/>
  <c r="Z146" i="44"/>
  <c r="AP146" i="46"/>
  <c r="AP146" i="44"/>
  <c r="BJ147" i="46"/>
  <c r="BJ147" i="44"/>
  <c r="R148" i="46"/>
  <c r="R148" i="44"/>
  <c r="AS149" i="46"/>
  <c r="AS149" i="44"/>
  <c r="P150" i="46"/>
  <c r="P150" i="44"/>
  <c r="D151" i="46"/>
  <c r="D151" i="44"/>
  <c r="T151" i="46"/>
  <c r="T151" i="44"/>
  <c r="AJ151" i="46"/>
  <c r="AJ151" i="44"/>
  <c r="P152" i="46"/>
  <c r="P152" i="44"/>
  <c r="X152" i="46"/>
  <c r="X152" i="44"/>
  <c r="O154" i="46"/>
  <c r="O154" i="44"/>
  <c r="AE154" i="46"/>
  <c r="AE154" i="44"/>
  <c r="AU154" i="46"/>
  <c r="AU154" i="44"/>
  <c r="BK154" i="46"/>
  <c r="BK154" i="44"/>
  <c r="BM155" i="46"/>
  <c r="BM155" i="44"/>
  <c r="BA156" i="46"/>
  <c r="BA156" i="44"/>
  <c r="BQ156" i="46"/>
  <c r="BQ156" i="44"/>
  <c r="P157" i="46"/>
  <c r="P157" i="44"/>
  <c r="AF157" i="46"/>
  <c r="AF157" i="44"/>
  <c r="BD157" i="46"/>
  <c r="BD157" i="44"/>
  <c r="J158" i="46"/>
  <c r="J158" i="44"/>
  <c r="R158" i="46"/>
  <c r="R158" i="44"/>
  <c r="Z158" i="46"/>
  <c r="Z158" i="44"/>
  <c r="BL160" i="46"/>
  <c r="BL160" i="44"/>
  <c r="BG161" i="46"/>
  <c r="BG161" i="44"/>
  <c r="Z162" i="46"/>
  <c r="Z162" i="44"/>
  <c r="R164" i="46"/>
  <c r="R164" i="44"/>
  <c r="AP164" i="46"/>
  <c r="AP164" i="44"/>
  <c r="BF164" i="46"/>
  <c r="BF164" i="44"/>
  <c r="F165" i="46"/>
  <c r="F165" i="44"/>
  <c r="BJ165" i="46"/>
  <c r="BJ165" i="44"/>
  <c r="AH166" i="46"/>
  <c r="AH166" i="44"/>
  <c r="AX166" i="46"/>
  <c r="AX166" i="44"/>
  <c r="AD167" i="46"/>
  <c r="AD167" i="44"/>
  <c r="Z168" i="46"/>
  <c r="Z168" i="44"/>
  <c r="AX168" i="46"/>
  <c r="AX168" i="44"/>
  <c r="E169" i="46"/>
  <c r="E169" i="44"/>
  <c r="M169" i="46"/>
  <c r="M169" i="44"/>
  <c r="AK169" i="46"/>
  <c r="AK169" i="44"/>
  <c r="AG170" i="46"/>
  <c r="AG170" i="44"/>
  <c r="AO170" i="46"/>
  <c r="AO170" i="44"/>
  <c r="E171" i="46"/>
  <c r="E171" i="44"/>
  <c r="BI171" i="46"/>
  <c r="BI171" i="44"/>
  <c r="H172" i="46"/>
  <c r="H172" i="44"/>
  <c r="AV172" i="46"/>
  <c r="AV172" i="44"/>
  <c r="AB173" i="46"/>
  <c r="AB173" i="44"/>
  <c r="AR173" i="46"/>
  <c r="AR173" i="44"/>
  <c r="O174" i="46"/>
  <c r="O174" i="44"/>
  <c r="AE174" i="46"/>
  <c r="AE174" i="44"/>
  <c r="BC174" i="46"/>
  <c r="BC174" i="44"/>
  <c r="AI175" i="46"/>
  <c r="AI175" i="44"/>
  <c r="AQ175" i="46"/>
  <c r="AQ175" i="44"/>
  <c r="AM176" i="46"/>
  <c r="AM176" i="44"/>
  <c r="S177" i="46"/>
  <c r="S177" i="44"/>
  <c r="AY177" i="46"/>
  <c r="AY177" i="44"/>
  <c r="G178" i="46"/>
  <c r="G178" i="44"/>
  <c r="AE178" i="46"/>
  <c r="AE178" i="44"/>
  <c r="BK178" i="46"/>
  <c r="BK178" i="44"/>
  <c r="AI179" i="46"/>
  <c r="AI179" i="44"/>
  <c r="AY179" i="46"/>
  <c r="AY179" i="44"/>
  <c r="AJ180" i="46"/>
  <c r="AJ180" i="44"/>
  <c r="BH180" i="46"/>
  <c r="BH180" i="44"/>
  <c r="P181" i="46"/>
  <c r="P181" i="44"/>
  <c r="AI182" i="46"/>
  <c r="AI182" i="44"/>
  <c r="AE183" i="46"/>
  <c r="AE183" i="44"/>
  <c r="BK183" i="46"/>
  <c r="BK183" i="44"/>
  <c r="S184" i="46"/>
  <c r="S184" i="44"/>
  <c r="BB185" i="46"/>
  <c r="BB185" i="44"/>
  <c r="S187" i="46"/>
  <c r="S187" i="44"/>
  <c r="AA187" i="46"/>
  <c r="AA187" i="44"/>
  <c r="AI187" i="46"/>
  <c r="AI187" i="44"/>
  <c r="AK190" i="46"/>
  <c r="AK190" i="44"/>
  <c r="AS190" i="46"/>
  <c r="AS190" i="44"/>
  <c r="X191" i="46"/>
  <c r="X191" i="44"/>
  <c r="BL191" i="46"/>
  <c r="BL191" i="44"/>
  <c r="X193" i="46"/>
  <c r="X193" i="44"/>
  <c r="AF193" i="46"/>
  <c r="AF193" i="44"/>
  <c r="BL193" i="46"/>
  <c r="BL193" i="44"/>
  <c r="K194" i="46"/>
  <c r="K194" i="44"/>
  <c r="AT195" i="46"/>
  <c r="AT195" i="44"/>
  <c r="R196" i="46"/>
  <c r="R196" i="44"/>
  <c r="AP196" i="46"/>
  <c r="AP196" i="44"/>
  <c r="AT197" i="46"/>
  <c r="AT197" i="44"/>
  <c r="BJ197" i="46"/>
  <c r="BJ197" i="44"/>
  <c r="AP199" i="46"/>
  <c r="AP199" i="44"/>
  <c r="M200" i="46"/>
  <c r="M200" i="44"/>
  <c r="BA200" i="46"/>
  <c r="BA200" i="44"/>
  <c r="BQ200" i="46"/>
  <c r="BQ200" i="44"/>
  <c r="AO201" i="46"/>
  <c r="AO201" i="44"/>
  <c r="BE201" i="46"/>
  <c r="BE201" i="44"/>
  <c r="BC202" i="46"/>
  <c r="BC202" i="44"/>
  <c r="AI203" i="46"/>
  <c r="AI203" i="44"/>
  <c r="BO203" i="44"/>
  <c r="AU204" i="44"/>
  <c r="AQ205" i="44"/>
  <c r="D206" i="44"/>
  <c r="AB206" i="44"/>
  <c r="BG205" i="46"/>
  <c r="BG205" i="44"/>
  <c r="X207" i="46"/>
  <c r="X207" i="44"/>
  <c r="BD30" i="44"/>
  <c r="K46" i="44"/>
  <c r="G91" i="44"/>
  <c r="F95" i="44"/>
  <c r="A60" i="44"/>
  <c r="R31" i="44"/>
  <c r="W84" i="44"/>
  <c r="H87" i="44"/>
  <c r="BK93" i="44"/>
  <c r="H100" i="44"/>
  <c r="AK110" i="44"/>
  <c r="AD34" i="44"/>
  <c r="AD59" i="44"/>
  <c r="Q64" i="44"/>
  <c r="F68" i="44"/>
  <c r="BE71" i="44"/>
  <c r="BL73" i="44"/>
  <c r="Z76" i="44"/>
  <c r="H78" i="44"/>
  <c r="G82" i="44"/>
  <c r="AM84" i="44"/>
  <c r="AI90" i="44"/>
  <c r="AR99" i="44"/>
  <c r="AE102" i="44"/>
  <c r="S105" i="44"/>
  <c r="BG105" i="44"/>
  <c r="W106" i="44"/>
  <c r="N115" i="44"/>
  <c r="AZ117" i="44"/>
  <c r="AG123" i="44"/>
  <c r="AY125" i="44"/>
  <c r="AY129" i="44"/>
  <c r="BM131" i="44"/>
  <c r="BA132" i="44"/>
  <c r="G137" i="44"/>
  <c r="BC137" i="44"/>
  <c r="AH149" i="44"/>
  <c r="F32" i="46"/>
  <c r="F32" i="44"/>
  <c r="AX60" i="46"/>
  <c r="AX60" i="44"/>
  <c r="AX67" i="46"/>
  <c r="AX67" i="44"/>
  <c r="Y71" i="46"/>
  <c r="Y71" i="44"/>
  <c r="BM71" i="46"/>
  <c r="BM71" i="44"/>
  <c r="BA72" i="46"/>
  <c r="BA72" i="44"/>
  <c r="P78" i="46"/>
  <c r="P78" i="44"/>
  <c r="H80" i="46"/>
  <c r="H80" i="44"/>
  <c r="K83" i="46"/>
  <c r="K83" i="44"/>
  <c r="AB88" i="46"/>
  <c r="AB88" i="44"/>
  <c r="W91" i="46"/>
  <c r="W91" i="44"/>
  <c r="A94" i="27"/>
  <c r="A96" i="44"/>
  <c r="AO98" i="46"/>
  <c r="AO98" i="44"/>
  <c r="AI107" i="46"/>
  <c r="AI107" i="44"/>
  <c r="AI109" i="46"/>
  <c r="AI109" i="44"/>
  <c r="AQ109" i="46"/>
  <c r="AQ109" i="44"/>
  <c r="L112" i="46"/>
  <c r="L112" i="44"/>
  <c r="BP112" i="46"/>
  <c r="BP112" i="44"/>
  <c r="W113" i="46"/>
  <c r="W113" i="44"/>
  <c r="AQ114" i="46"/>
  <c r="AQ114" i="44"/>
  <c r="A114" i="27"/>
  <c r="C116" i="46"/>
  <c r="C116" i="44" s="1"/>
  <c r="Z116" i="46"/>
  <c r="Z116" i="44"/>
  <c r="AP116" i="46"/>
  <c r="AP116" i="44"/>
  <c r="AB117" i="46"/>
  <c r="AB117" i="44"/>
  <c r="P118" i="46"/>
  <c r="P118" i="44"/>
  <c r="AF118" i="46"/>
  <c r="AF118" i="44"/>
  <c r="AQ119" i="46"/>
  <c r="AQ119" i="44"/>
  <c r="BG119" i="46"/>
  <c r="BG119" i="44"/>
  <c r="G120" i="46"/>
  <c r="G120" i="44"/>
  <c r="O120" i="46"/>
  <c r="O120" i="44"/>
  <c r="BK120" i="46"/>
  <c r="BK120" i="44"/>
  <c r="K121" i="46"/>
  <c r="K121" i="44"/>
  <c r="AI121" i="46"/>
  <c r="AI121" i="44"/>
  <c r="BG121" i="46"/>
  <c r="BG121" i="44"/>
  <c r="BG125" i="46"/>
  <c r="BG125" i="44"/>
  <c r="G126" i="46"/>
  <c r="G126" i="44"/>
  <c r="W126" i="46"/>
  <c r="W126" i="44"/>
  <c r="Q127" i="46"/>
  <c r="Q127" i="44"/>
  <c r="E128" i="46"/>
  <c r="E128" i="44"/>
  <c r="AI129" i="46"/>
  <c r="AI129" i="44"/>
  <c r="BA130" i="46"/>
  <c r="BA130" i="44"/>
  <c r="I131" i="46"/>
  <c r="I131" i="44"/>
  <c r="BQ132" i="46"/>
  <c r="BQ132" i="44"/>
  <c r="K133" i="46"/>
  <c r="K133" i="44"/>
  <c r="AI133" i="46"/>
  <c r="AI133" i="44"/>
  <c r="AG135" i="46"/>
  <c r="AG135" i="44"/>
  <c r="AW135" i="46"/>
  <c r="AW135" i="44"/>
  <c r="BM135" i="46"/>
  <c r="BM135" i="44"/>
  <c r="AI136" i="46"/>
  <c r="AI136" i="44"/>
  <c r="BK137" i="46"/>
  <c r="BK137" i="44"/>
  <c r="BG138" i="46"/>
  <c r="BG138" i="44"/>
  <c r="BO138" i="46"/>
  <c r="BO138" i="44"/>
  <c r="AQ139" i="46"/>
  <c r="AQ139" i="44"/>
  <c r="AY139" i="46"/>
  <c r="AY139" i="44"/>
  <c r="BG139" i="46"/>
  <c r="BG139" i="44"/>
  <c r="F140" i="46"/>
  <c r="F140" i="44"/>
  <c r="N140" i="46"/>
  <c r="N140" i="44"/>
  <c r="V140" i="46"/>
  <c r="V140" i="44"/>
  <c r="AD140" i="46"/>
  <c r="AD140" i="44"/>
  <c r="AL140" i="46"/>
  <c r="AL140" i="44"/>
  <c r="AT140" i="46"/>
  <c r="AT140" i="44"/>
  <c r="BB140" i="46"/>
  <c r="BB140" i="44"/>
  <c r="BJ140" i="46"/>
  <c r="BJ140" i="44"/>
  <c r="A139" i="27"/>
  <c r="C141" i="46"/>
  <c r="C141" i="44" s="1"/>
  <c r="H141" i="46"/>
  <c r="H141" i="44"/>
  <c r="P141" i="46"/>
  <c r="P141" i="44"/>
  <c r="X141" i="46"/>
  <c r="X141" i="44"/>
  <c r="AF141" i="46"/>
  <c r="AF141" i="44"/>
  <c r="AV141" i="46"/>
  <c r="AV141" i="44"/>
  <c r="BL141" i="46"/>
  <c r="BL141" i="44"/>
  <c r="L142" i="46"/>
  <c r="L142" i="44"/>
  <c r="T142" i="46"/>
  <c r="T142" i="44"/>
  <c r="AB142" i="46"/>
  <c r="AB142" i="44"/>
  <c r="AJ142" i="46"/>
  <c r="AJ142" i="44"/>
  <c r="AZ142" i="46"/>
  <c r="AZ142" i="44"/>
  <c r="BH142" i="46"/>
  <c r="BH142" i="44"/>
  <c r="BP142" i="46"/>
  <c r="BP142" i="44"/>
  <c r="E143" i="46"/>
  <c r="E143" i="44"/>
  <c r="M143" i="46"/>
  <c r="M143" i="44"/>
  <c r="U143" i="46"/>
  <c r="U143" i="44"/>
  <c r="AC143" i="46"/>
  <c r="AC143" i="44"/>
  <c r="AK143" i="46"/>
  <c r="AK143" i="44"/>
  <c r="AS143" i="46"/>
  <c r="AS143" i="44"/>
  <c r="BI143" i="46"/>
  <c r="BI143" i="44"/>
  <c r="H144" i="46"/>
  <c r="H144" i="44"/>
  <c r="X144" i="46"/>
  <c r="X144" i="44"/>
  <c r="AF144" i="46"/>
  <c r="AF144" i="44"/>
  <c r="AN144" i="46"/>
  <c r="AN144" i="44"/>
  <c r="AV144" i="46"/>
  <c r="AV144" i="44"/>
  <c r="AA145" i="46"/>
  <c r="AA145" i="44"/>
  <c r="AQ145" i="46"/>
  <c r="AQ145" i="44"/>
  <c r="G146" i="46"/>
  <c r="G146" i="44"/>
  <c r="O146" i="46"/>
  <c r="O146" i="44"/>
  <c r="AE146" i="46"/>
  <c r="AE146" i="44"/>
  <c r="AM146" i="46"/>
  <c r="AM146" i="44"/>
  <c r="BC146" i="46"/>
  <c r="BC146" i="44"/>
  <c r="BK146" i="46"/>
  <c r="BK146" i="44"/>
  <c r="K147" i="46"/>
  <c r="K147" i="44"/>
  <c r="S147" i="46"/>
  <c r="S147" i="44"/>
  <c r="AA147" i="46"/>
  <c r="AA147" i="44"/>
  <c r="AI147" i="46"/>
  <c r="AI147" i="44"/>
  <c r="AQ147" i="46"/>
  <c r="AQ147" i="44"/>
  <c r="AY147" i="46"/>
  <c r="AY147" i="44"/>
  <c r="BG147" i="46"/>
  <c r="BG147" i="44"/>
  <c r="G148" i="46"/>
  <c r="G148" i="44"/>
  <c r="W148" i="46"/>
  <c r="W148" i="44"/>
  <c r="AE148" i="46"/>
  <c r="AE148" i="44"/>
  <c r="AM148" i="46"/>
  <c r="AM148" i="44"/>
  <c r="AU148" i="46"/>
  <c r="AU148" i="44"/>
  <c r="BC148" i="46"/>
  <c r="BC148" i="44"/>
  <c r="BK148" i="46"/>
  <c r="BK148" i="44"/>
  <c r="J149" i="46"/>
  <c r="J149" i="44"/>
  <c r="Z149" i="46"/>
  <c r="Z149" i="44"/>
  <c r="AP149" i="46"/>
  <c r="AP149" i="44"/>
  <c r="BF149" i="46"/>
  <c r="BF149" i="44"/>
  <c r="BN149" i="46"/>
  <c r="BN149" i="44"/>
  <c r="E150" i="46"/>
  <c r="E150" i="44"/>
  <c r="M150" i="46"/>
  <c r="M150" i="44"/>
  <c r="U150" i="46"/>
  <c r="U150" i="44"/>
  <c r="AK150" i="46"/>
  <c r="AK150" i="44"/>
  <c r="BI150" i="46"/>
  <c r="BI150" i="44"/>
  <c r="I151" i="46"/>
  <c r="I151" i="44"/>
  <c r="Q151" i="46"/>
  <c r="Q151" i="44"/>
  <c r="Y151" i="46"/>
  <c r="Y151" i="44"/>
  <c r="AO151" i="46"/>
  <c r="AO151" i="44"/>
  <c r="AW151" i="46"/>
  <c r="AW151" i="44"/>
  <c r="BM151" i="46"/>
  <c r="BM151" i="44"/>
  <c r="M152" i="46"/>
  <c r="M152" i="44"/>
  <c r="U152" i="46"/>
  <c r="U152" i="44"/>
  <c r="AC152" i="46"/>
  <c r="AC152" i="44"/>
  <c r="AS152" i="46"/>
  <c r="AS152" i="44"/>
  <c r="BA152" i="46"/>
  <c r="BA152" i="44"/>
  <c r="BI152" i="46"/>
  <c r="BI152" i="44"/>
  <c r="BQ152" i="46"/>
  <c r="BQ152" i="44"/>
  <c r="H153" i="46"/>
  <c r="H153" i="44"/>
  <c r="P153" i="46"/>
  <c r="P153" i="44"/>
  <c r="X153" i="46"/>
  <c r="X153" i="44"/>
  <c r="AF153" i="46"/>
  <c r="AF153" i="44"/>
  <c r="T154" i="46"/>
  <c r="T154" i="44"/>
  <c r="AJ154" i="46"/>
  <c r="AJ154" i="44"/>
  <c r="AR154" i="46"/>
  <c r="AR154" i="44"/>
  <c r="AZ154" i="46"/>
  <c r="AZ154" i="44"/>
  <c r="BH154" i="46"/>
  <c r="BH154" i="44"/>
  <c r="N155" i="46"/>
  <c r="N155" i="44"/>
  <c r="V155" i="46"/>
  <c r="V155" i="44"/>
  <c r="AD155" i="46"/>
  <c r="AD155" i="44"/>
  <c r="AL155" i="46"/>
  <c r="AL155" i="44"/>
  <c r="AT155" i="46"/>
  <c r="AT155" i="44"/>
  <c r="BB155" i="46"/>
  <c r="BB155" i="44"/>
  <c r="BJ155" i="46"/>
  <c r="BJ155" i="44"/>
  <c r="J156" i="46"/>
  <c r="J156" i="44"/>
  <c r="R156" i="46"/>
  <c r="R156" i="44"/>
  <c r="Z156" i="46"/>
  <c r="Z156" i="44"/>
  <c r="AP156" i="46"/>
  <c r="AP156" i="44"/>
  <c r="AX156" i="46"/>
  <c r="AX156" i="44"/>
  <c r="BF156" i="46"/>
  <c r="BF156" i="44"/>
  <c r="E157" i="46"/>
  <c r="E157" i="44"/>
  <c r="AC157" i="46"/>
  <c r="AC157" i="44"/>
  <c r="AK157" i="46"/>
  <c r="AK157" i="44"/>
  <c r="BA157" i="46"/>
  <c r="BA157" i="44"/>
  <c r="BI157" i="46"/>
  <c r="BI157" i="44"/>
  <c r="G158" i="46"/>
  <c r="G158" i="44"/>
  <c r="O158" i="46"/>
  <c r="O158" i="44"/>
  <c r="W158" i="46"/>
  <c r="W158" i="44"/>
  <c r="J159" i="46"/>
  <c r="J159" i="44"/>
  <c r="R159" i="46"/>
  <c r="R159" i="44"/>
  <c r="Z159" i="46"/>
  <c r="Z159" i="44"/>
  <c r="AH159" i="46"/>
  <c r="AH159" i="44"/>
  <c r="AX159" i="46"/>
  <c r="AX159" i="44"/>
  <c r="BN159" i="46"/>
  <c r="BN159" i="44"/>
  <c r="E160" i="46"/>
  <c r="E160" i="44"/>
  <c r="M160" i="46"/>
  <c r="M160" i="44"/>
  <c r="AK160" i="46"/>
  <c r="AK160" i="44"/>
  <c r="BA160" i="46"/>
  <c r="BA160" i="44"/>
  <c r="BQ160" i="46"/>
  <c r="BQ160" i="44"/>
  <c r="P161" i="46"/>
  <c r="P161" i="44"/>
  <c r="AM43" i="46"/>
  <c r="AM43" i="44"/>
  <c r="BG44" i="46"/>
  <c r="BG44" i="44"/>
  <c r="AW53" i="46"/>
  <c r="AW53" i="44"/>
  <c r="A56" i="27"/>
  <c r="C58" i="46"/>
  <c r="C58" i="44" s="1"/>
  <c r="R58" i="46"/>
  <c r="R58" i="44"/>
  <c r="R60" i="46"/>
  <c r="R60" i="44"/>
  <c r="Y64" i="46"/>
  <c r="Y64" i="44"/>
  <c r="BE64" i="46"/>
  <c r="BE64" i="44"/>
  <c r="U65" i="46"/>
  <c r="U65" i="44"/>
  <c r="BD66" i="46"/>
  <c r="BD66" i="44"/>
  <c r="AC70" i="46"/>
  <c r="AC70" i="44"/>
  <c r="J76" i="46"/>
  <c r="J76" i="44"/>
  <c r="X78" i="46"/>
  <c r="X78" i="44"/>
  <c r="AN78" i="46"/>
  <c r="AN78" i="44"/>
  <c r="AB79" i="46"/>
  <c r="AB79" i="44"/>
  <c r="AY81" i="46"/>
  <c r="AY81" i="44"/>
  <c r="AA83" i="46"/>
  <c r="AA83" i="44"/>
  <c r="BO83" i="46"/>
  <c r="BO83" i="44"/>
  <c r="BK84" i="46"/>
  <c r="BK84" i="44"/>
  <c r="T86" i="46"/>
  <c r="T86" i="44"/>
  <c r="D88" i="46"/>
  <c r="D88" i="44"/>
  <c r="BP88" i="46"/>
  <c r="BP88" i="44"/>
  <c r="P89" i="46"/>
  <c r="P89" i="44"/>
  <c r="BG90" i="46"/>
  <c r="BG90" i="44"/>
  <c r="AA92" i="46"/>
  <c r="AA92" i="44"/>
  <c r="AU93" i="46"/>
  <c r="AU93" i="44"/>
  <c r="N95" i="46"/>
  <c r="N95" i="44"/>
  <c r="BB95" i="46"/>
  <c r="BB95" i="44"/>
  <c r="AG98" i="46"/>
  <c r="AG98" i="44"/>
  <c r="BE98" i="46"/>
  <c r="BE98" i="44"/>
  <c r="AB99" i="46"/>
  <c r="AB99" i="44"/>
  <c r="BD100" i="46"/>
  <c r="BD100" i="44"/>
  <c r="D101" i="46"/>
  <c r="D101" i="44"/>
  <c r="W102" i="46"/>
  <c r="W102" i="44"/>
  <c r="AE104" i="46"/>
  <c r="AE104" i="44"/>
  <c r="AQ105" i="46"/>
  <c r="AQ105" i="44"/>
  <c r="AM106" i="46"/>
  <c r="AM106" i="44"/>
  <c r="BC108" i="46"/>
  <c r="BC108" i="44"/>
  <c r="AB112" i="46"/>
  <c r="AB112" i="44"/>
  <c r="AM113" i="46"/>
  <c r="AM113" i="44"/>
  <c r="AU113" i="46"/>
  <c r="AU113" i="44"/>
  <c r="BO114" i="46"/>
  <c r="BO114" i="44"/>
  <c r="V115" i="46"/>
  <c r="V115" i="44"/>
  <c r="AY121" i="46"/>
  <c r="AY121" i="44"/>
  <c r="E122" i="46"/>
  <c r="E122" i="44"/>
  <c r="U122" i="46"/>
  <c r="U122" i="44"/>
  <c r="AC122" i="46"/>
  <c r="AC122" i="44"/>
  <c r="AW123" i="46"/>
  <c r="AW123" i="44"/>
  <c r="AK124" i="46"/>
  <c r="AK124" i="44"/>
  <c r="AS124" i="46"/>
  <c r="AS124" i="44"/>
  <c r="BA124" i="46"/>
  <c r="BA124" i="44"/>
  <c r="BQ124" i="46"/>
  <c r="BQ124" i="44"/>
  <c r="K125" i="46"/>
  <c r="K125" i="44"/>
  <c r="AA125" i="46"/>
  <c r="AA125" i="44"/>
  <c r="AQ125" i="46"/>
  <c r="AQ125" i="44"/>
  <c r="O126" i="46"/>
  <c r="O126" i="44"/>
  <c r="AM126" i="46"/>
  <c r="AM126" i="44"/>
  <c r="U128" i="46"/>
  <c r="U128" i="44"/>
  <c r="U130" i="46"/>
  <c r="U130" i="44"/>
  <c r="BQ130" i="46"/>
  <c r="BQ130" i="44"/>
  <c r="Y131" i="46"/>
  <c r="Y131" i="44"/>
  <c r="AG131" i="46"/>
  <c r="AG131" i="44"/>
  <c r="AK132" i="46"/>
  <c r="AK132" i="44"/>
  <c r="S133" i="46"/>
  <c r="S133" i="44"/>
  <c r="AA133" i="46"/>
  <c r="AA133" i="44"/>
  <c r="AQ133" i="46"/>
  <c r="AQ133" i="44"/>
  <c r="O134" i="46"/>
  <c r="O134" i="44"/>
  <c r="BE135" i="46"/>
  <c r="BE135" i="44"/>
  <c r="A141" i="44"/>
  <c r="C96" i="46"/>
  <c r="C96" i="44" s="1"/>
  <c r="AV78" i="44"/>
  <c r="AZ88" i="44"/>
  <c r="BC91" i="44"/>
  <c r="BJ95" i="44"/>
  <c r="M97" i="44"/>
  <c r="AZ99" i="44"/>
  <c r="L101" i="44"/>
  <c r="BO107" i="44"/>
  <c r="K109" i="44"/>
  <c r="BG136" i="44"/>
  <c r="AE137" i="44"/>
  <c r="AU137" i="44"/>
  <c r="AA138" i="44"/>
  <c r="K139" i="44"/>
  <c r="BQ143" i="44"/>
  <c r="O148" i="44"/>
  <c r="BE151" i="44"/>
  <c r="E152" i="44"/>
  <c r="A67" i="27"/>
  <c r="C69" i="46"/>
  <c r="C69" i="44" s="1"/>
  <c r="AK72" i="46"/>
  <c r="AK72" i="44"/>
  <c r="BF76" i="46"/>
  <c r="BF76" i="44"/>
  <c r="BN76" i="46"/>
  <c r="BN76" i="44"/>
  <c r="AQ83" i="46"/>
  <c r="AQ83" i="44"/>
  <c r="BO92" i="46"/>
  <c r="BO92" i="44"/>
  <c r="AL95" i="46"/>
  <c r="AL95" i="44"/>
  <c r="BI97" i="46"/>
  <c r="BI97" i="44"/>
  <c r="BH99" i="46"/>
  <c r="BH99" i="44"/>
  <c r="P100" i="46"/>
  <c r="P100" i="44"/>
  <c r="X100" i="46"/>
  <c r="X100" i="44"/>
  <c r="BH101" i="46"/>
  <c r="BH101" i="44"/>
  <c r="AU102" i="46"/>
  <c r="AU102" i="44"/>
  <c r="AI103" i="46"/>
  <c r="AI103" i="44"/>
  <c r="AU104" i="46"/>
  <c r="AU104" i="44"/>
  <c r="BG107" i="46"/>
  <c r="BG107" i="44"/>
  <c r="AM108" i="46"/>
  <c r="AM108" i="44"/>
  <c r="AC110" i="46"/>
  <c r="AC110" i="44"/>
  <c r="AN111" i="46"/>
  <c r="AN111" i="44"/>
  <c r="BL111" i="46"/>
  <c r="BL111" i="44"/>
  <c r="T112" i="46"/>
  <c r="T112" i="44"/>
  <c r="AA114" i="46"/>
  <c r="AA114" i="44"/>
  <c r="BN116" i="46"/>
  <c r="BN116" i="44"/>
  <c r="AV118" i="46"/>
  <c r="AV118" i="44"/>
  <c r="BD118" i="46"/>
  <c r="BD118" i="44"/>
  <c r="BL118" i="46"/>
  <c r="BL118" i="44"/>
  <c r="AA119" i="46"/>
  <c r="AA119" i="44"/>
  <c r="AQ121" i="46"/>
  <c r="AQ121" i="44"/>
  <c r="M122" i="46"/>
  <c r="M122" i="44"/>
  <c r="BE123" i="46"/>
  <c r="BE123" i="44"/>
  <c r="E124" i="46"/>
  <c r="E124" i="44"/>
  <c r="AI125" i="46"/>
  <c r="AI125" i="44"/>
  <c r="BC126" i="46"/>
  <c r="BC126" i="44"/>
  <c r="BE127" i="46"/>
  <c r="BE127" i="44"/>
  <c r="E130" i="46"/>
  <c r="E130" i="44"/>
  <c r="BI130" i="46"/>
  <c r="BI130" i="44"/>
  <c r="E132" i="46"/>
  <c r="E132" i="44"/>
  <c r="U132" i="46"/>
  <c r="U132" i="44"/>
  <c r="G134" i="46"/>
  <c r="G134" i="44"/>
  <c r="BK134" i="46"/>
  <c r="BK134" i="44"/>
  <c r="Q135" i="46"/>
  <c r="Q135" i="44"/>
  <c r="O137" i="46"/>
  <c r="O137" i="44"/>
  <c r="AI138" i="46"/>
  <c r="AI138" i="44"/>
  <c r="AY138" i="46"/>
  <c r="AY138" i="44"/>
  <c r="S145" i="46"/>
  <c r="S145" i="44"/>
  <c r="A116" i="44"/>
  <c r="AK61" i="44"/>
  <c r="BM64" i="44"/>
  <c r="M72" i="44"/>
  <c r="E77" i="44"/>
  <c r="AE82" i="44"/>
  <c r="AV87" i="44"/>
  <c r="AV89" i="44"/>
  <c r="K92" i="44"/>
  <c r="BO105" i="44"/>
  <c r="AE108" i="44"/>
  <c r="BA110" i="44"/>
  <c r="H111" i="44"/>
  <c r="AC124" i="44"/>
  <c r="Y135" i="44"/>
  <c r="AN141" i="44"/>
  <c r="BD141" i="44"/>
  <c r="BA143" i="44"/>
  <c r="AG151" i="44"/>
  <c r="BN33" i="46"/>
  <c r="BN33" i="44"/>
  <c r="X161" i="44"/>
  <c r="AV161" i="44"/>
  <c r="W166" i="44"/>
  <c r="AM168" i="44"/>
  <c r="BF169" i="44"/>
  <c r="AG173" i="44"/>
  <c r="AY163" i="44"/>
  <c r="AU164" i="44"/>
  <c r="O168" i="44"/>
  <c r="BF171" i="44"/>
  <c r="E172" i="44"/>
  <c r="AC172" i="44"/>
  <c r="AW173" i="44"/>
  <c r="AR174" i="44"/>
  <c r="G162" i="46"/>
  <c r="G162" i="44"/>
  <c r="W162" i="46"/>
  <c r="W162" i="44"/>
  <c r="K163" i="46"/>
  <c r="K163" i="44"/>
  <c r="AI163" i="46"/>
  <c r="AI163" i="44"/>
  <c r="BG163" i="46"/>
  <c r="BG163" i="44"/>
  <c r="BO163" i="46"/>
  <c r="BO163" i="44"/>
  <c r="AM164" i="46"/>
  <c r="AM164" i="44"/>
  <c r="K165" i="46"/>
  <c r="K165" i="44"/>
  <c r="S165" i="46"/>
  <c r="S165" i="44"/>
  <c r="AI165" i="46"/>
  <c r="AI165" i="44"/>
  <c r="AY165" i="46"/>
  <c r="AY165" i="44"/>
  <c r="AM166" i="46"/>
  <c r="AM166" i="44"/>
  <c r="BC166" i="46"/>
  <c r="BC166" i="44"/>
  <c r="AQ167" i="46"/>
  <c r="AQ167" i="44"/>
  <c r="BG167" i="46"/>
  <c r="BG167" i="44"/>
  <c r="BO167" i="46"/>
  <c r="BO167" i="44"/>
  <c r="G168" i="46"/>
  <c r="G168" i="44"/>
  <c r="AE168" i="46"/>
  <c r="AE168" i="44"/>
  <c r="Z169" i="46"/>
  <c r="Z169" i="44"/>
  <c r="AH169" i="46"/>
  <c r="AH169" i="44"/>
  <c r="AX169" i="46"/>
  <c r="AX169" i="44"/>
  <c r="F170" i="46"/>
  <c r="F170" i="44"/>
  <c r="V170" i="46"/>
  <c r="V170" i="44"/>
  <c r="AD170" i="46"/>
  <c r="AD170" i="44"/>
  <c r="BB170" i="46"/>
  <c r="BB170" i="44"/>
  <c r="R171" i="46"/>
  <c r="R171" i="44"/>
  <c r="AH171" i="46"/>
  <c r="AH171" i="44"/>
  <c r="BN171" i="46"/>
  <c r="BN171" i="44"/>
  <c r="M172" i="46"/>
  <c r="M172" i="44"/>
  <c r="AK172" i="46"/>
  <c r="AK172" i="44"/>
  <c r="BM173" i="46"/>
  <c r="BM173" i="44"/>
  <c r="T174" i="46"/>
  <c r="T174" i="44"/>
  <c r="AJ174" i="46"/>
  <c r="AJ174" i="44"/>
  <c r="BP174" i="46"/>
  <c r="BP174" i="44"/>
  <c r="P175" i="46"/>
  <c r="P175" i="44"/>
  <c r="X175" i="46"/>
  <c r="X175" i="44"/>
  <c r="AV175" i="46"/>
  <c r="AV175" i="44"/>
  <c r="D176" i="46"/>
  <c r="D176" i="44"/>
  <c r="AJ176" i="46"/>
  <c r="AJ176" i="44"/>
  <c r="BP176" i="46"/>
  <c r="BP176" i="44"/>
  <c r="P177" i="46"/>
  <c r="P177" i="44"/>
  <c r="X177" i="46"/>
  <c r="X177" i="44"/>
  <c r="BD177" i="46"/>
  <c r="BD177" i="44"/>
  <c r="D178" i="46"/>
  <c r="D178" i="44"/>
  <c r="L178" i="46"/>
  <c r="L178" i="44"/>
  <c r="AJ178" i="46"/>
  <c r="AJ178" i="44"/>
  <c r="AZ178" i="46"/>
  <c r="AZ178" i="44"/>
  <c r="BP178" i="46"/>
  <c r="BP178" i="44"/>
  <c r="H179" i="46"/>
  <c r="H179" i="44"/>
  <c r="X179" i="46"/>
  <c r="X179" i="44"/>
  <c r="AF179" i="46"/>
  <c r="AF179" i="44"/>
  <c r="AV179" i="46"/>
  <c r="AV179" i="44"/>
  <c r="BD179" i="46"/>
  <c r="BD179" i="44"/>
  <c r="Q180" i="46"/>
  <c r="Q180" i="44"/>
  <c r="AG180" i="46"/>
  <c r="AG180" i="44"/>
  <c r="AW180" i="46"/>
  <c r="AW180" i="44"/>
  <c r="E181" i="46"/>
  <c r="E181" i="44"/>
  <c r="AC181" i="46"/>
  <c r="AC181" i="44"/>
  <c r="AA163" i="44"/>
  <c r="AQ163" i="44"/>
  <c r="BK164" i="44"/>
  <c r="AL46" i="44"/>
  <c r="AN161" i="44"/>
  <c r="BL161" i="44"/>
  <c r="O164" i="44"/>
  <c r="BO165" i="44"/>
  <c r="O166" i="44"/>
  <c r="AE166" i="44"/>
  <c r="AU166" i="44"/>
  <c r="AL170" i="44"/>
  <c r="AP171" i="44"/>
  <c r="I36" i="46"/>
  <c r="I36" i="44"/>
  <c r="L183" i="44"/>
  <c r="AJ183" i="44"/>
  <c r="BH183" i="44"/>
  <c r="O186" i="44"/>
  <c r="AU186" i="44"/>
  <c r="AI188" i="44"/>
  <c r="AD189" i="44"/>
  <c r="BF190" i="44"/>
  <c r="U191" i="44"/>
  <c r="BI191" i="44"/>
  <c r="I192" i="44"/>
  <c r="AO192" i="44"/>
  <c r="BM192" i="44"/>
  <c r="AC193" i="44"/>
  <c r="BA198" i="44"/>
  <c r="Z200" i="44"/>
  <c r="BA181" i="44"/>
  <c r="AF182" i="44"/>
  <c r="BL184" i="44"/>
  <c r="H187" i="44"/>
  <c r="BG188" i="44"/>
  <c r="AT189" i="44"/>
  <c r="BJ189" i="44"/>
  <c r="AH190" i="44"/>
  <c r="AF194" i="44"/>
  <c r="AI195" i="44"/>
  <c r="O196" i="44"/>
  <c r="S197" i="44"/>
  <c r="AI197" i="44"/>
  <c r="BI181" i="46"/>
  <c r="BI181" i="44"/>
  <c r="AN182" i="46"/>
  <c r="AN182" i="44"/>
  <c r="BL182" i="46"/>
  <c r="BL182" i="44"/>
  <c r="T183" i="46"/>
  <c r="T183" i="44"/>
  <c r="AZ183" i="46"/>
  <c r="AZ183" i="44"/>
  <c r="H184" i="46"/>
  <c r="H184" i="44"/>
  <c r="AN184" i="46"/>
  <c r="AN184" i="44"/>
  <c r="AQ185" i="46"/>
  <c r="AQ185" i="44"/>
  <c r="AV187" i="46"/>
  <c r="AV187" i="44"/>
  <c r="AQ188" i="46"/>
  <c r="AQ188" i="44"/>
  <c r="AL189" i="46"/>
  <c r="AL189" i="44"/>
  <c r="M191" i="46"/>
  <c r="M191" i="44"/>
  <c r="BA191" i="46"/>
  <c r="BA191" i="44"/>
  <c r="Y192" i="46"/>
  <c r="Y192" i="44"/>
  <c r="AS193" i="46"/>
  <c r="AS193" i="44"/>
  <c r="BI193" i="46"/>
  <c r="BI193" i="44"/>
  <c r="H194" i="46"/>
  <c r="H194" i="44"/>
  <c r="X194" i="46"/>
  <c r="X194" i="44"/>
  <c r="BL194" i="46"/>
  <c r="BL194" i="44"/>
  <c r="K197" i="46"/>
  <c r="K197" i="44"/>
  <c r="E198" i="46"/>
  <c r="E198" i="44"/>
  <c r="AP200" i="46"/>
  <c r="AP200" i="44"/>
  <c r="BN200" i="46"/>
  <c r="BN200" i="44"/>
  <c r="AB202" i="46"/>
  <c r="AB202" i="44"/>
  <c r="AZ202" i="46"/>
  <c r="AZ202" i="44"/>
  <c r="H203" i="46"/>
  <c r="H203" i="44"/>
  <c r="BL203" i="46"/>
  <c r="BL203" i="44"/>
  <c r="T204" i="46"/>
  <c r="T204" i="44"/>
  <c r="I206" i="46"/>
  <c r="I206" i="44"/>
  <c r="AG206" i="46"/>
  <c r="AG206" i="44"/>
  <c r="AK207" i="46"/>
  <c r="AK207" i="44"/>
  <c r="BQ181" i="44"/>
  <c r="BK53" i="44"/>
  <c r="AB57" i="44"/>
  <c r="AF69" i="44"/>
  <c r="AK82" i="44"/>
  <c r="AC91" i="44"/>
  <c r="A90" i="44"/>
  <c r="A180" i="44"/>
  <c r="S63" i="44"/>
  <c r="BN73" i="44"/>
  <c r="BI85" i="44"/>
  <c r="BI102" i="44"/>
  <c r="BM103" i="44"/>
  <c r="Q107" i="44"/>
  <c r="M108" i="44"/>
  <c r="BL116" i="44"/>
  <c r="AH117" i="44"/>
  <c r="AX117" i="44"/>
  <c r="AC126" i="44"/>
  <c r="S143" i="44"/>
  <c r="BG143" i="44"/>
  <c r="F144" i="44"/>
  <c r="AW147" i="44"/>
  <c r="BQ148" i="44"/>
  <c r="BL159" i="44"/>
  <c r="AK164" i="44"/>
  <c r="BQ168" i="44"/>
  <c r="AN169" i="44"/>
  <c r="P171" i="44"/>
  <c r="Z178" i="44"/>
  <c r="F179" i="44"/>
  <c r="AU180" i="44"/>
  <c r="BB182" i="44"/>
  <c r="R183" i="44"/>
  <c r="AC186" i="44"/>
  <c r="V187" i="44"/>
  <c r="I188" i="44"/>
  <c r="T189" i="44"/>
  <c r="AR189" i="44"/>
  <c r="X200" i="44"/>
  <c r="AR201" i="44"/>
  <c r="AX202" i="44"/>
  <c r="AW51" i="46"/>
  <c r="AW51" i="44"/>
  <c r="BA82" i="46"/>
  <c r="BA82" i="44"/>
  <c r="AF94" i="46"/>
  <c r="AF94" i="44"/>
  <c r="I105" i="46"/>
  <c r="I105" i="44"/>
  <c r="AO105" i="46"/>
  <c r="AO105" i="44"/>
  <c r="BE105" i="46"/>
  <c r="BE105" i="44"/>
  <c r="BI106" i="46"/>
  <c r="BI106" i="44"/>
  <c r="E108" i="46"/>
  <c r="E108" i="44"/>
  <c r="I109" i="46"/>
  <c r="I109" i="44"/>
  <c r="O127" i="46"/>
  <c r="O127" i="44"/>
  <c r="AA128" i="46"/>
  <c r="AA128" i="44"/>
  <c r="BO132" i="46"/>
  <c r="BO132" i="44"/>
  <c r="M134" i="46"/>
  <c r="M134" i="44"/>
  <c r="AG136" i="46"/>
  <c r="AG136" i="44"/>
  <c r="BI137" i="46"/>
  <c r="BI137" i="44"/>
  <c r="AG139" i="46"/>
  <c r="AG139" i="44"/>
  <c r="AL144" i="46"/>
  <c r="AL144" i="44"/>
  <c r="AG147" i="46"/>
  <c r="AG147" i="44"/>
  <c r="BG150" i="46"/>
  <c r="BG150" i="44"/>
  <c r="K152" i="46"/>
  <c r="K152" i="44"/>
  <c r="Y167" i="46"/>
  <c r="Y167" i="44"/>
  <c r="BI168" i="46"/>
  <c r="BI168" i="44"/>
  <c r="D170" i="46"/>
  <c r="D170" i="44"/>
  <c r="AY172" i="46"/>
  <c r="AY172" i="44"/>
  <c r="BN174" i="46"/>
  <c r="BN174" i="44"/>
  <c r="O180" i="46"/>
  <c r="O180" i="44"/>
  <c r="AQ181" i="46"/>
  <c r="AQ181" i="44"/>
  <c r="AD182" i="46"/>
  <c r="AD182" i="44"/>
  <c r="AT182" i="46"/>
  <c r="AT182" i="44"/>
  <c r="AH183" i="46"/>
  <c r="AH183" i="44"/>
  <c r="BF183" i="46"/>
  <c r="BF183" i="44"/>
  <c r="M186" i="46"/>
  <c r="M186" i="44"/>
  <c r="AK186" i="46"/>
  <c r="AK186" i="44"/>
  <c r="AS186" i="46"/>
  <c r="AS186" i="44"/>
  <c r="BI186" i="46"/>
  <c r="BI186" i="44"/>
  <c r="F187" i="46"/>
  <c r="F187" i="44"/>
  <c r="AD187" i="46"/>
  <c r="AD187" i="44"/>
  <c r="AL187" i="46"/>
  <c r="AL187" i="44"/>
  <c r="BJ187" i="46"/>
  <c r="BJ187" i="44"/>
  <c r="C188" i="46"/>
  <c r="C188" i="44" s="1"/>
  <c r="A188" i="44"/>
  <c r="Q188" i="46"/>
  <c r="Q188" i="44"/>
  <c r="AO188" i="46"/>
  <c r="AO188" i="44"/>
  <c r="L189" i="46"/>
  <c r="L189" i="44"/>
  <c r="AJ189" i="46"/>
  <c r="AJ189" i="44"/>
  <c r="AZ189" i="46"/>
  <c r="AZ189" i="44"/>
  <c r="BH189" i="46"/>
  <c r="BH189" i="44"/>
  <c r="P190" i="46"/>
  <c r="P190" i="44"/>
  <c r="AF190" i="46"/>
  <c r="AF190" i="44"/>
  <c r="AV190" i="46"/>
  <c r="AV190" i="44"/>
  <c r="BL190" i="46"/>
  <c r="BL190" i="44"/>
  <c r="K191" i="46"/>
  <c r="K191" i="44"/>
  <c r="AI191" i="46"/>
  <c r="AI191" i="44"/>
  <c r="AY191" i="46"/>
  <c r="AY191" i="44"/>
  <c r="G192" i="46"/>
  <c r="G192" i="44"/>
  <c r="W192" i="46"/>
  <c r="W192" i="44"/>
  <c r="AM192" i="46"/>
  <c r="AM192" i="44"/>
  <c r="BC192" i="46"/>
  <c r="BC192" i="44"/>
  <c r="S193" i="46"/>
  <c r="S193" i="44"/>
  <c r="AY193" i="46"/>
  <c r="AY193" i="44"/>
  <c r="BG193" i="46"/>
  <c r="BG193" i="44"/>
  <c r="V194" i="46"/>
  <c r="V194" i="44"/>
  <c r="AD194" i="46"/>
  <c r="AD194" i="44"/>
  <c r="AT194" i="46"/>
  <c r="AT194" i="44"/>
  <c r="BB194" i="46"/>
  <c r="BB194" i="44"/>
  <c r="Q195" i="46"/>
  <c r="Q195" i="44"/>
  <c r="AO195" i="46"/>
  <c r="AO195" i="44"/>
  <c r="AW195" i="46"/>
  <c r="AW195" i="44"/>
  <c r="BM195" i="46"/>
  <c r="BM195" i="44"/>
  <c r="I197" i="46"/>
  <c r="I197" i="44"/>
  <c r="Y197" i="46"/>
  <c r="Y197" i="44"/>
  <c r="AG197" i="46"/>
  <c r="AG197" i="44"/>
  <c r="BM197" i="46"/>
  <c r="BM197" i="44"/>
  <c r="S198" i="46"/>
  <c r="S198" i="44"/>
  <c r="P200" i="46"/>
  <c r="P200" i="44"/>
  <c r="AF200" i="46"/>
  <c r="AF200" i="44"/>
  <c r="AV200" i="46"/>
  <c r="AV200" i="44"/>
  <c r="BL200" i="46"/>
  <c r="BL200" i="44"/>
  <c r="T201" i="46"/>
  <c r="T201" i="44"/>
  <c r="AB201" i="46"/>
  <c r="AB201" i="44"/>
  <c r="AZ201" i="46"/>
  <c r="AZ201" i="44"/>
  <c r="J202" i="46"/>
  <c r="J202" i="44"/>
  <c r="Z202" i="46"/>
  <c r="Z202" i="44"/>
  <c r="AP202" i="46"/>
  <c r="AP202" i="44"/>
  <c r="R204" i="46"/>
  <c r="R204" i="44"/>
  <c r="AH204" i="46"/>
  <c r="AH204" i="44"/>
  <c r="AP204" i="46"/>
  <c r="AP204" i="44"/>
  <c r="BF204" i="46"/>
  <c r="BF204" i="44"/>
  <c r="V205" i="46"/>
  <c r="V205" i="44"/>
  <c r="AT205" i="46"/>
  <c r="AT205" i="44"/>
  <c r="C206" i="46"/>
  <c r="C206" i="44" s="1"/>
  <c r="A206" i="44"/>
  <c r="O206" i="46"/>
  <c r="O206" i="44"/>
  <c r="AE206" i="46"/>
  <c r="AE206" i="44"/>
  <c r="AU206" i="46"/>
  <c r="AU206" i="44"/>
  <c r="BK206" i="46"/>
  <c r="BK206" i="44"/>
  <c r="S207" i="46"/>
  <c r="S207" i="44"/>
  <c r="AI207" i="46"/>
  <c r="AI207" i="44"/>
  <c r="AQ207" i="46"/>
  <c r="AQ207" i="44"/>
  <c r="AQ61" i="46"/>
  <c r="AQ61" i="44"/>
  <c r="BG65" i="46"/>
  <c r="BG65" i="44"/>
  <c r="BP68" i="46"/>
  <c r="BP68" i="44"/>
  <c r="S72" i="46"/>
  <c r="S72" i="44"/>
  <c r="AL73" i="46"/>
  <c r="AL73" i="44"/>
  <c r="A77" i="27"/>
  <c r="A79" i="44"/>
  <c r="F87" i="46"/>
  <c r="F87" i="44"/>
  <c r="I103" i="46"/>
  <c r="I103" i="44"/>
  <c r="AS108" i="46"/>
  <c r="AS108" i="44"/>
  <c r="BI113" i="46"/>
  <c r="BI113" i="44"/>
  <c r="W123" i="46"/>
  <c r="W123" i="44"/>
  <c r="Q125" i="46"/>
  <c r="Q125" i="44"/>
  <c r="K128" i="46"/>
  <c r="K128" i="44"/>
  <c r="AY132" i="46"/>
  <c r="AY132" i="44"/>
  <c r="AM135" i="46"/>
  <c r="AM135" i="44"/>
  <c r="AW136" i="46"/>
  <c r="AW136" i="44"/>
  <c r="AP142" i="46"/>
  <c r="AP142" i="44"/>
  <c r="BB144" i="46"/>
  <c r="BB144" i="44"/>
  <c r="S150" i="46"/>
  <c r="S150" i="44"/>
  <c r="BD156" i="46"/>
  <c r="BD156" i="44"/>
  <c r="AK158" i="46"/>
  <c r="AK158" i="44"/>
  <c r="AQ160" i="46"/>
  <c r="AQ160" i="44"/>
  <c r="F161" i="46"/>
  <c r="F161" i="44"/>
  <c r="V161" i="46"/>
  <c r="V161" i="44"/>
  <c r="AW165" i="46"/>
  <c r="AW165" i="44"/>
  <c r="BM165" i="46"/>
  <c r="BM165" i="44"/>
  <c r="U166" i="46"/>
  <c r="U166" i="44"/>
  <c r="X171" i="46"/>
  <c r="X171" i="44"/>
  <c r="AN171" i="46"/>
  <c r="AN171" i="44"/>
  <c r="S172" i="46"/>
  <c r="S172" i="44"/>
  <c r="AM173" i="46"/>
  <c r="AM173" i="44"/>
  <c r="BK173" i="46"/>
  <c r="BK173" i="44"/>
  <c r="J176" i="46"/>
  <c r="J176" i="44"/>
  <c r="BJ177" i="46"/>
  <c r="BJ177" i="44"/>
  <c r="AX178" i="46"/>
  <c r="AX178" i="44"/>
  <c r="AL179" i="46"/>
  <c r="AL179" i="44"/>
  <c r="BB179" i="46"/>
  <c r="BB179" i="44"/>
  <c r="BC180" i="46"/>
  <c r="BC180" i="44"/>
  <c r="AP54" i="44"/>
  <c r="AN58" i="44"/>
  <c r="AF60" i="44"/>
  <c r="BO63" i="44"/>
  <c r="S70" i="44"/>
  <c r="AQ71" i="44"/>
  <c r="E82" i="44"/>
  <c r="BQ91" i="44"/>
  <c r="E93" i="44"/>
  <c r="AV94" i="44"/>
  <c r="G98" i="44"/>
  <c r="BK98" i="44"/>
  <c r="AW103" i="44"/>
  <c r="AG109" i="44"/>
  <c r="AW109" i="44"/>
  <c r="F111" i="44"/>
  <c r="E113" i="44"/>
  <c r="AC113" i="44"/>
  <c r="Y114" i="44"/>
  <c r="I119" i="44"/>
  <c r="AK120" i="44"/>
  <c r="J142" i="44"/>
  <c r="I145" i="44"/>
  <c r="Y147" i="44"/>
  <c r="G151" i="44"/>
  <c r="Y163" i="44"/>
  <c r="AG165" i="44"/>
  <c r="BI166" i="44"/>
  <c r="AS168" i="44"/>
  <c r="L170" i="44"/>
  <c r="F175" i="44"/>
  <c r="N175" i="44"/>
  <c r="V175" i="44"/>
  <c r="AD175" i="44"/>
  <c r="AL175" i="44"/>
  <c r="AT175" i="44"/>
  <c r="BB175" i="44"/>
  <c r="BJ175" i="44"/>
  <c r="AL177" i="44"/>
  <c r="BJ179" i="44"/>
  <c r="G180" i="44"/>
  <c r="AI181" i="44"/>
  <c r="V182" i="44"/>
  <c r="AX183" i="44"/>
  <c r="BA186" i="44"/>
  <c r="BB187" i="44"/>
  <c r="AG188" i="44"/>
  <c r="BM188" i="44"/>
  <c r="H190" i="44"/>
  <c r="BD190" i="44"/>
  <c r="BK192" i="44"/>
  <c r="K193" i="44"/>
  <c r="BO193" i="44"/>
  <c r="I195" i="44"/>
  <c r="BH201" i="44"/>
  <c r="R202" i="44"/>
  <c r="T75" i="46"/>
  <c r="T75" i="44"/>
  <c r="AS104" i="46"/>
  <c r="AS104" i="44"/>
  <c r="BA104" i="46"/>
  <c r="BA104" i="44"/>
  <c r="Q105" i="46"/>
  <c r="Q105" i="44"/>
  <c r="BE114" i="46"/>
  <c r="BE114" i="44"/>
  <c r="BE119" i="46"/>
  <c r="BE119" i="44"/>
  <c r="AQ122" i="46"/>
  <c r="AQ122" i="44"/>
  <c r="AG125" i="46"/>
  <c r="AG125" i="44"/>
  <c r="E134" i="46"/>
  <c r="E134" i="44"/>
  <c r="Q136" i="46"/>
  <c r="Q136" i="44"/>
  <c r="U137" i="46"/>
  <c r="U137" i="44"/>
  <c r="AS137" i="46"/>
  <c r="AS137" i="44"/>
  <c r="AO138" i="46"/>
  <c r="AO138" i="44"/>
  <c r="L140" i="46"/>
  <c r="L140" i="44"/>
  <c r="AB140" i="46"/>
  <c r="AB140" i="44"/>
  <c r="AL141" i="46"/>
  <c r="AL141" i="44"/>
  <c r="BD149" i="46"/>
  <c r="BD149" i="44"/>
  <c r="AQ150" i="46"/>
  <c r="AQ150" i="44"/>
  <c r="W151" i="46"/>
  <c r="W151" i="44"/>
  <c r="BJ161" i="46"/>
  <c r="BJ161" i="44"/>
  <c r="M162" i="46"/>
  <c r="M162" i="44"/>
  <c r="Y165" i="46"/>
  <c r="Y165" i="44"/>
  <c r="X169" i="46"/>
  <c r="X169" i="44"/>
  <c r="R174" i="46"/>
  <c r="R174" i="44"/>
  <c r="AH174" i="46"/>
  <c r="AH174" i="44"/>
  <c r="BF174" i="46"/>
  <c r="BF174" i="44"/>
  <c r="AT177" i="46"/>
  <c r="AT177" i="44"/>
  <c r="C178" i="46"/>
  <c r="C178" i="44" s="1"/>
  <c r="A178" i="44"/>
  <c r="J178" i="46"/>
  <c r="J178" i="44"/>
  <c r="BN178" i="46"/>
  <c r="BN178" i="44"/>
  <c r="N179" i="46"/>
  <c r="N179" i="44"/>
  <c r="S181" i="46"/>
  <c r="S181" i="44"/>
  <c r="N187" i="46"/>
  <c r="N187" i="44"/>
  <c r="A145" i="44"/>
  <c r="C154" i="46"/>
  <c r="C154" i="44" s="1"/>
  <c r="AU65" i="44"/>
  <c r="E91" i="44"/>
  <c r="AA97" i="44"/>
  <c r="AQ172" i="44"/>
  <c r="AA181" i="44"/>
  <c r="J183" i="44"/>
  <c r="N194" i="44"/>
  <c r="AF58" i="46"/>
  <c r="AF58" i="44"/>
  <c r="BD60" i="46"/>
  <c r="BD60" i="44"/>
  <c r="BG72" i="46"/>
  <c r="BG72" i="44"/>
  <c r="AS91" i="46"/>
  <c r="AS91" i="44"/>
  <c r="AX99" i="46"/>
  <c r="AX99" i="44"/>
  <c r="BF112" i="46"/>
  <c r="BF112" i="44"/>
  <c r="AZ115" i="46"/>
  <c r="AZ115" i="44"/>
  <c r="BF117" i="46"/>
  <c r="BF117" i="44"/>
  <c r="BK123" i="46"/>
  <c r="BK123" i="44"/>
  <c r="AG129" i="46"/>
  <c r="AG129" i="44"/>
  <c r="AU131" i="46"/>
  <c r="AU131" i="44"/>
  <c r="K132" i="46"/>
  <c r="K132" i="44"/>
  <c r="BE133" i="46"/>
  <c r="BE133" i="44"/>
  <c r="AW138" i="46"/>
  <c r="AW138" i="44"/>
  <c r="BH140" i="46"/>
  <c r="BH140" i="44"/>
  <c r="Z142" i="46"/>
  <c r="Z142" i="44"/>
  <c r="Q147" i="46"/>
  <c r="Q147" i="44"/>
  <c r="AS148" i="46"/>
  <c r="AS148" i="44"/>
  <c r="AV149" i="46"/>
  <c r="AV149" i="44"/>
  <c r="BG152" i="46"/>
  <c r="BG152" i="44"/>
  <c r="H156" i="46"/>
  <c r="H156" i="44"/>
  <c r="AS162" i="46"/>
  <c r="AS162" i="44"/>
  <c r="BE163" i="46"/>
  <c r="BE163" i="44"/>
  <c r="BA164" i="46"/>
  <c r="BA164" i="44"/>
  <c r="BQ164" i="46"/>
  <c r="BQ164" i="44"/>
  <c r="AV169" i="46"/>
  <c r="AV169" i="44"/>
  <c r="AJ170" i="46"/>
  <c r="AJ170" i="44"/>
  <c r="AR170" i="46"/>
  <c r="AR170" i="44"/>
  <c r="BL171" i="46"/>
  <c r="BL171" i="44"/>
  <c r="W173" i="46"/>
  <c r="W173" i="44"/>
  <c r="AU173" i="46"/>
  <c r="AU173" i="44"/>
  <c r="AP176" i="46"/>
  <c r="AP176" i="44"/>
  <c r="BF176" i="46"/>
  <c r="BF176" i="44"/>
  <c r="F177" i="46"/>
  <c r="F177" i="44"/>
  <c r="AP178" i="46"/>
  <c r="AP178" i="44"/>
  <c r="BG181" i="46"/>
  <c r="BG181" i="44"/>
  <c r="BO181" i="46"/>
  <c r="BO181" i="44"/>
  <c r="F182" i="46"/>
  <c r="F182" i="44"/>
  <c r="BJ182" i="46"/>
  <c r="BJ182" i="44"/>
  <c r="A183" i="44"/>
  <c r="C183" i="46"/>
  <c r="C183" i="44" s="1"/>
  <c r="Y188" i="46"/>
  <c r="Y188" i="44"/>
  <c r="Z56" i="44"/>
  <c r="X68" i="44"/>
  <c r="BC71" i="44"/>
  <c r="BF88" i="44"/>
  <c r="T95" i="44"/>
  <c r="AX112" i="44"/>
  <c r="AJ155" i="44"/>
  <c r="BD159" i="44"/>
  <c r="AY160" i="44"/>
  <c r="AK166" i="44"/>
  <c r="I167" i="44"/>
  <c r="AF169" i="44"/>
  <c r="H171" i="44"/>
  <c r="AD177" i="44"/>
  <c r="R178" i="44"/>
  <c r="AD179" i="44"/>
  <c r="N182" i="44"/>
  <c r="AP183" i="44"/>
  <c r="AO197" i="44"/>
  <c r="AB68" i="44"/>
  <c r="AY70" i="44"/>
  <c r="AD87" i="44"/>
  <c r="AT89" i="44"/>
  <c r="Y92" i="44"/>
  <c r="J101" i="44"/>
  <c r="AH101" i="44"/>
  <c r="BM107" i="44"/>
  <c r="AI110" i="44"/>
  <c r="BH115" i="44"/>
  <c r="AU127" i="44"/>
  <c r="AO129" i="44"/>
  <c r="Q133" i="44"/>
  <c r="BC135" i="44"/>
  <c r="BE138" i="44"/>
  <c r="Q139" i="44"/>
  <c r="AX142" i="44"/>
  <c r="U148" i="44"/>
  <c r="X149" i="44"/>
  <c r="AA150" i="44"/>
  <c r="S152" i="44"/>
  <c r="BO152" i="44"/>
  <c r="N153" i="44"/>
  <c r="L155" i="44"/>
  <c r="E162" i="44"/>
  <c r="H169" i="44"/>
  <c r="K172" i="44"/>
  <c r="AX174" i="44"/>
  <c r="AX176" i="44"/>
  <c r="V179" i="44"/>
  <c r="BK180" i="44"/>
  <c r="X190" i="44"/>
  <c r="S191" i="44"/>
  <c r="AQ191" i="44"/>
  <c r="O192" i="44"/>
  <c r="AE192" i="44"/>
  <c r="AA193" i="44"/>
  <c r="BE197" i="44"/>
  <c r="AN200" i="44"/>
  <c r="Y43" i="46"/>
  <c r="Y43" i="44"/>
  <c r="A55" i="27"/>
  <c r="A57" i="44"/>
  <c r="AN59" i="46"/>
  <c r="AN59" i="44"/>
  <c r="BC63" i="46"/>
  <c r="BC63" i="44"/>
  <c r="BN66" i="46"/>
  <c r="BN66" i="44"/>
  <c r="P68" i="46"/>
  <c r="P68" i="44"/>
  <c r="X75" i="46"/>
  <c r="X75" i="44"/>
  <c r="A100" i="27"/>
  <c r="C102" i="46"/>
  <c r="C102" i="44" s="1"/>
  <c r="AG52" i="46"/>
  <c r="AG52" i="44"/>
  <c r="L59" i="44"/>
  <c r="P69" i="44"/>
  <c r="BH75" i="44"/>
  <c r="P94" i="44"/>
  <c r="BL94" i="44"/>
  <c r="K97" i="44"/>
  <c r="BQ108" i="44"/>
  <c r="S110" i="44"/>
  <c r="AS33" i="46"/>
  <c r="AS33" i="44"/>
  <c r="A49" i="44"/>
  <c r="C47" i="46"/>
  <c r="C47" i="44" s="1"/>
  <c r="BF45" i="44"/>
  <c r="BQ103" i="44"/>
  <c r="AX111" i="44"/>
  <c r="AT48" i="44"/>
  <c r="BG55" i="44"/>
  <c r="U105" i="44"/>
  <c r="E107" i="44"/>
  <c r="W110" i="44"/>
  <c r="BE49" i="44"/>
  <c r="G56" i="44"/>
  <c r="BE102" i="44"/>
  <c r="AU42" i="44"/>
  <c r="N51" i="44"/>
  <c r="K55" i="44"/>
  <c r="BG58" i="44"/>
  <c r="BJ61" i="44"/>
  <c r="Q99" i="44"/>
  <c r="L102" i="44"/>
  <c r="C39" i="46"/>
  <c r="C39" i="44" s="1"/>
  <c r="U35" i="44"/>
  <c r="AA60" i="44"/>
  <c r="C45" i="46"/>
  <c r="C45" i="44" s="1"/>
  <c r="C91" i="46"/>
  <c r="C91" i="44" s="1"/>
  <c r="C108" i="46"/>
  <c r="C108" i="44" s="1"/>
  <c r="AQ31" i="44"/>
  <c r="BQ35" i="44"/>
  <c r="BH42" i="44"/>
  <c r="AD46" i="44"/>
  <c r="T51" i="44"/>
  <c r="BN52" i="44"/>
  <c r="AY55" i="44"/>
  <c r="AE57" i="44"/>
  <c r="BN58" i="44"/>
  <c r="Y62" i="44"/>
  <c r="BQ63" i="44"/>
  <c r="E65" i="44"/>
  <c r="AQ68" i="44"/>
  <c r="AU75" i="44"/>
  <c r="AS76" i="44"/>
  <c r="BB77" i="44"/>
  <c r="AA80" i="44"/>
  <c r="D83" i="44"/>
  <c r="X84" i="44"/>
  <c r="AR85" i="44"/>
  <c r="W99" i="44"/>
  <c r="I100" i="44"/>
  <c r="AA100" i="44"/>
  <c r="AC101" i="44"/>
  <c r="AN104" i="44"/>
  <c r="BD104" i="44"/>
  <c r="V105" i="44"/>
  <c r="J106" i="44"/>
  <c r="AJ106" i="44"/>
  <c r="J108" i="44"/>
  <c r="N109" i="44"/>
  <c r="AZ109" i="44"/>
  <c r="H110" i="44"/>
  <c r="AT110" i="44"/>
  <c r="Q111" i="44"/>
  <c r="AI111" i="44"/>
  <c r="G112" i="44"/>
  <c r="AC112" i="44"/>
  <c r="Z113" i="44"/>
  <c r="BH113" i="44"/>
  <c r="AZ114" i="44"/>
  <c r="BE115" i="44"/>
  <c r="AA116" i="44"/>
  <c r="O117" i="44"/>
  <c r="BO118" i="44"/>
  <c r="T119" i="44"/>
  <c r="Z120" i="44"/>
  <c r="BF120" i="44"/>
  <c r="V121" i="44"/>
  <c r="AT121" i="44"/>
  <c r="L137" i="44"/>
  <c r="AF139" i="44"/>
  <c r="BM142" i="44"/>
  <c r="J143" i="44"/>
  <c r="BF152" i="44"/>
  <c r="W159" i="44"/>
  <c r="BK159" i="44"/>
  <c r="BN160" i="44"/>
  <c r="AZ162" i="44"/>
  <c r="X165" i="44"/>
  <c r="BD165" i="44"/>
  <c r="AB166" i="44"/>
  <c r="AJ168" i="44"/>
  <c r="BH168" i="44"/>
  <c r="BI31" i="44"/>
  <c r="BD22" i="44"/>
  <c r="A39" i="44"/>
  <c r="AA23" i="44"/>
  <c r="U33" i="44"/>
  <c r="BD43" i="44"/>
  <c r="BB48" i="44"/>
  <c r="W54" i="44"/>
  <c r="N61" i="44"/>
  <c r="BN62" i="44"/>
  <c r="N71" i="44"/>
  <c r="M89" i="44"/>
  <c r="BA89" i="44"/>
  <c r="M100" i="44"/>
  <c r="F28" i="44"/>
  <c r="AR76" i="46"/>
  <c r="AR76" i="44"/>
  <c r="E81" i="46"/>
  <c r="E81" i="44"/>
  <c r="AA96" i="46"/>
  <c r="AA96" i="44"/>
  <c r="E103" i="46"/>
  <c r="E103" i="44"/>
  <c r="BG39" i="44"/>
  <c r="I47" i="44"/>
  <c r="BL57" i="44"/>
  <c r="D67" i="44"/>
  <c r="BN100" i="44"/>
  <c r="BM104" i="44"/>
  <c r="BQ105" i="44"/>
  <c r="A89" i="44"/>
  <c r="C75" i="46"/>
  <c r="C75" i="44" s="1"/>
  <c r="C100" i="46"/>
  <c r="C100" i="44" s="1"/>
  <c r="C113" i="46"/>
  <c r="C113" i="44" s="1"/>
  <c r="Y47" i="44"/>
  <c r="BL59" i="44"/>
  <c r="BP60" i="44"/>
  <c r="AE72" i="44"/>
  <c r="Z73" i="44"/>
  <c r="AF75" i="44"/>
  <c r="L76" i="44"/>
  <c r="Z78" i="44"/>
  <c r="BF80" i="44"/>
  <c r="BI81" i="44"/>
  <c r="BF87" i="44"/>
  <c r="M90" i="44"/>
  <c r="U92" i="44"/>
  <c r="AO93" i="44"/>
  <c r="X95" i="44"/>
  <c r="AV95" i="44"/>
  <c r="O97" i="44"/>
  <c r="AY98" i="44"/>
  <c r="J100" i="44"/>
  <c r="BJ101" i="44"/>
  <c r="AO102" i="44"/>
  <c r="AW104" i="44"/>
  <c r="M105" i="44"/>
  <c r="BE106" i="44"/>
  <c r="AS107" i="44"/>
  <c r="BI109" i="44"/>
  <c r="AT117" i="44"/>
  <c r="M119" i="44"/>
  <c r="Q126" i="44"/>
  <c r="K127" i="44"/>
  <c r="AM63" i="46"/>
  <c r="AM63" i="44"/>
  <c r="BF78" i="46"/>
  <c r="BF78" i="44"/>
  <c r="BB79" i="46"/>
  <c r="BB79" i="44"/>
  <c r="Y84" i="46"/>
  <c r="Y84" i="44"/>
  <c r="F86" i="46"/>
  <c r="F86" i="44"/>
  <c r="BB54" i="44"/>
  <c r="L60" i="44"/>
  <c r="AJ67" i="44"/>
  <c r="BG71" i="44"/>
  <c r="AH78" i="44"/>
  <c r="BN80" i="44"/>
  <c r="AD88" i="44"/>
  <c r="AH89" i="44"/>
  <c r="K64" i="44"/>
  <c r="AV75" i="44"/>
  <c r="BP76" i="44"/>
  <c r="BC77" i="44"/>
  <c r="AD79" i="44"/>
  <c r="AC85" i="44"/>
  <c r="AP89" i="44"/>
  <c r="AW93" i="44"/>
  <c r="BI103" i="44"/>
  <c r="AG46" i="46"/>
  <c r="AG46" i="44"/>
  <c r="AW43" i="46"/>
  <c r="AW43" i="44"/>
  <c r="BD68" i="46"/>
  <c r="BD68" i="44"/>
  <c r="BJ86" i="46"/>
  <c r="BJ86" i="44"/>
  <c r="AT42" i="44"/>
  <c r="AT56" i="44"/>
  <c r="AN68" i="44"/>
  <c r="S71" i="44"/>
  <c r="AH73" i="44"/>
  <c r="AC83" i="44"/>
  <c r="AI98" i="44"/>
  <c r="AL99" i="44"/>
  <c r="AG45" i="44"/>
  <c r="AT74" i="44"/>
  <c r="AO84" i="44"/>
  <c r="V86" i="44"/>
  <c r="U90" i="44"/>
  <c r="Q93" i="44"/>
  <c r="N99" i="44"/>
  <c r="BJ99" i="44"/>
  <c r="AT101" i="44"/>
  <c r="Y102" i="44"/>
  <c r="AK119" i="44"/>
  <c r="AW120" i="44"/>
  <c r="BM126" i="44"/>
  <c r="AS133" i="44"/>
  <c r="A102" i="44"/>
  <c r="AT28" i="44"/>
  <c r="AC33" i="44"/>
  <c r="T37" i="44"/>
  <c r="P49" i="44"/>
  <c r="AO55" i="44"/>
  <c r="O57" i="44"/>
  <c r="AJ58" i="44"/>
  <c r="S60" i="44"/>
  <c r="W61" i="44"/>
  <c r="BN64" i="44"/>
  <c r="AH66" i="44"/>
  <c r="BG67" i="44"/>
  <c r="Z71" i="44"/>
  <c r="F72" i="44"/>
  <c r="AM72" i="44"/>
  <c r="BB74" i="44"/>
  <c r="BC75" i="44"/>
  <c r="AI76" i="44"/>
  <c r="BE82" i="44"/>
  <c r="AW84" i="44"/>
  <c r="AD86" i="44"/>
  <c r="F88" i="44"/>
  <c r="AL88" i="44"/>
  <c r="AF95" i="44"/>
  <c r="AQ96" i="44"/>
  <c r="F101" i="44"/>
  <c r="AC103" i="44"/>
  <c r="AS103" i="44"/>
  <c r="E105" i="44"/>
  <c r="AK105" i="44"/>
  <c r="AG113" i="44"/>
  <c r="AW113" i="44"/>
  <c r="W122" i="44"/>
  <c r="BE134" i="44"/>
  <c r="U136" i="44"/>
  <c r="I137" i="44"/>
  <c r="BQ147" i="44"/>
  <c r="AG148" i="44"/>
  <c r="G150" i="44"/>
  <c r="R153" i="44"/>
  <c r="AP153" i="44"/>
  <c r="M165" i="44"/>
  <c r="AS165" i="44"/>
  <c r="BE168" i="44"/>
  <c r="BD170" i="44"/>
  <c r="D171" i="44"/>
  <c r="AE172" i="44"/>
  <c r="S173" i="44"/>
  <c r="AY173" i="44"/>
  <c r="C87" i="46"/>
  <c r="C87" i="44" s="1"/>
  <c r="AK51" i="44"/>
  <c r="BK65" i="44"/>
  <c r="G70" i="44"/>
  <c r="AO82" i="44"/>
  <c r="BI90" i="44"/>
  <c r="A100" i="44"/>
  <c r="A113" i="44"/>
  <c r="BQ29" i="44"/>
  <c r="P43" i="44"/>
  <c r="F54" i="44"/>
  <c r="P59" i="44"/>
  <c r="W63" i="44"/>
  <c r="S64" i="44"/>
  <c r="D69" i="44"/>
  <c r="BD75" i="44"/>
  <c r="AJ76" i="44"/>
  <c r="J78" i="44"/>
  <c r="AK81" i="44"/>
  <c r="Q82" i="44"/>
  <c r="BA83" i="44"/>
  <c r="BE93" i="44"/>
  <c r="AR94" i="44"/>
  <c r="BF100" i="44"/>
  <c r="AK107" i="44"/>
  <c r="AM122" i="44"/>
  <c r="BG123" i="44"/>
  <c r="BI125" i="44"/>
  <c r="BI129" i="44"/>
  <c r="W130" i="44"/>
  <c r="AY131" i="44"/>
  <c r="BO131" i="44"/>
  <c r="S135" i="44"/>
  <c r="BG135" i="44"/>
  <c r="Y55" i="46"/>
  <c r="Y55" i="44"/>
  <c r="AS74" i="46"/>
  <c r="AS74" i="44"/>
  <c r="K76" i="46"/>
  <c r="K76" i="44"/>
  <c r="BH58" i="46"/>
  <c r="BH58" i="44"/>
  <c r="K62" i="46"/>
  <c r="K62" i="44"/>
  <c r="AN75" i="46"/>
  <c r="AN75" i="44"/>
  <c r="AO106" i="46"/>
  <c r="AO106" i="44"/>
  <c r="BM106" i="46"/>
  <c r="BM106" i="44"/>
  <c r="M107" i="46"/>
  <c r="M107" i="44"/>
  <c r="AG108" i="46"/>
  <c r="AG108" i="44"/>
  <c r="AK109" i="46"/>
  <c r="AK109" i="44"/>
  <c r="AH111" i="46"/>
  <c r="AH111" i="44"/>
  <c r="E114" i="46"/>
  <c r="E114" i="44"/>
  <c r="X115" i="46"/>
  <c r="X115" i="44"/>
  <c r="Y120" i="46"/>
  <c r="Y120" i="44"/>
  <c r="E121" i="46"/>
  <c r="E121" i="44"/>
  <c r="BA121" i="46"/>
  <c r="BA121" i="44"/>
  <c r="BQ121" i="46"/>
  <c r="BQ121" i="44"/>
  <c r="AY123" i="46"/>
  <c r="AY123" i="44"/>
  <c r="AK125" i="46"/>
  <c r="AK125" i="44"/>
  <c r="Y126" i="46"/>
  <c r="Y126" i="44"/>
  <c r="AA127" i="46"/>
  <c r="AA127" i="44"/>
  <c r="AE128" i="46"/>
  <c r="AE128" i="44"/>
  <c r="AU128" i="46"/>
  <c r="AU128" i="44"/>
  <c r="M129" i="46"/>
  <c r="M129" i="44"/>
  <c r="BQ129" i="46"/>
  <c r="BQ129" i="44"/>
  <c r="AU130" i="46"/>
  <c r="AU130" i="44"/>
  <c r="AQ131" i="46"/>
  <c r="AQ131" i="44"/>
  <c r="AM132" i="46"/>
  <c r="AM132" i="44"/>
  <c r="AC133" i="46"/>
  <c r="AC133" i="44"/>
  <c r="Q134" i="46"/>
  <c r="Q134" i="44"/>
  <c r="Y134" i="46"/>
  <c r="Y134" i="44"/>
  <c r="AG134" i="46"/>
  <c r="AG134" i="44"/>
  <c r="BM134" i="46"/>
  <c r="BM134" i="44"/>
  <c r="K135" i="46"/>
  <c r="K135" i="44"/>
  <c r="M136" i="46"/>
  <c r="M136" i="44"/>
  <c r="BI136" i="46"/>
  <c r="BI136" i="44"/>
  <c r="Y137" i="46"/>
  <c r="Y137" i="44"/>
  <c r="AC139" i="46"/>
  <c r="AC139" i="44"/>
  <c r="BA139" i="46"/>
  <c r="BA139" i="44"/>
  <c r="BQ139" i="46"/>
  <c r="BQ139" i="44"/>
  <c r="R144" i="46"/>
  <c r="R144" i="44"/>
  <c r="M145" i="46"/>
  <c r="M145" i="44"/>
  <c r="AS145" i="46"/>
  <c r="AS145" i="44"/>
  <c r="I146" i="46"/>
  <c r="I146" i="44"/>
  <c r="Q146" i="46"/>
  <c r="Q146" i="44"/>
  <c r="M147" i="46"/>
  <c r="M147" i="44"/>
  <c r="BA147" i="46"/>
  <c r="BA147" i="44"/>
  <c r="BI147" i="46"/>
  <c r="BI147" i="44"/>
  <c r="I148" i="46"/>
  <c r="I148" i="44"/>
  <c r="Y148" i="46"/>
  <c r="Y148" i="44"/>
  <c r="AW148" i="46"/>
  <c r="AW148" i="44"/>
  <c r="BG151" i="46"/>
  <c r="BG151" i="44"/>
  <c r="O152" i="46"/>
  <c r="O152" i="44"/>
  <c r="BK152" i="46"/>
  <c r="BK152" i="44"/>
  <c r="BF153" i="46"/>
  <c r="BF153" i="44"/>
  <c r="V154" i="46"/>
  <c r="V154" i="44"/>
  <c r="AT154" i="46"/>
  <c r="AT154" i="44"/>
  <c r="AF155" i="46"/>
  <c r="AF155" i="44"/>
  <c r="BD155" i="46"/>
  <c r="BD155" i="44"/>
  <c r="D156" i="46"/>
  <c r="D156" i="44"/>
  <c r="AB156" i="46"/>
  <c r="AB156" i="44"/>
  <c r="AE160" i="46"/>
  <c r="AE160" i="44"/>
  <c r="BC160" i="46"/>
  <c r="BC160" i="44"/>
  <c r="J161" i="46"/>
  <c r="J161" i="44"/>
  <c r="AP161" i="46"/>
  <c r="AP161" i="44"/>
  <c r="E163" i="46"/>
  <c r="E163" i="44"/>
  <c r="AK163" i="46"/>
  <c r="AK163" i="44"/>
  <c r="BA163" i="46"/>
  <c r="BA163" i="44"/>
  <c r="Y164" i="46"/>
  <c r="Y164" i="44"/>
  <c r="BE164" i="46"/>
  <c r="BE164" i="44"/>
  <c r="AK165" i="46"/>
  <c r="AK165" i="44"/>
  <c r="BQ165" i="46"/>
  <c r="BQ165" i="44"/>
  <c r="Y168" i="46"/>
  <c r="Y168" i="44"/>
  <c r="AW168" i="46"/>
  <c r="AW168" i="44"/>
  <c r="D169" i="46"/>
  <c r="D169" i="44"/>
  <c r="L169" i="46"/>
  <c r="L169" i="44"/>
  <c r="AJ169" i="46"/>
  <c r="AJ169" i="44"/>
  <c r="BP169" i="46"/>
  <c r="BP169" i="44"/>
  <c r="X170" i="46"/>
  <c r="X170" i="44"/>
  <c r="AF170" i="46"/>
  <c r="AF170" i="44"/>
  <c r="BL170" i="46"/>
  <c r="BL170" i="44"/>
  <c r="L171" i="46"/>
  <c r="L171" i="44"/>
  <c r="AR171" i="46"/>
  <c r="AR171" i="44"/>
  <c r="G172" i="46"/>
  <c r="G172" i="44"/>
  <c r="AU172" i="46"/>
  <c r="AU172" i="44"/>
  <c r="BK172" i="46"/>
  <c r="BK172" i="44"/>
  <c r="AA173" i="46"/>
  <c r="AA173" i="44"/>
  <c r="AQ173" i="46"/>
  <c r="AQ173" i="44"/>
  <c r="V174" i="46"/>
  <c r="V174" i="44"/>
  <c r="BJ174" i="46"/>
  <c r="BJ174" i="44"/>
  <c r="V176" i="46"/>
  <c r="V176" i="44"/>
  <c r="BB176" i="46"/>
  <c r="BB176" i="44"/>
  <c r="J177" i="46"/>
  <c r="J177" i="44"/>
  <c r="AP177" i="46"/>
  <c r="AP177" i="44"/>
  <c r="N178" i="46"/>
  <c r="N178" i="44"/>
  <c r="V178" i="46"/>
  <c r="V178" i="44"/>
  <c r="AT178" i="46"/>
  <c r="AT178" i="44"/>
  <c r="AX179" i="46"/>
  <c r="AX179" i="44"/>
  <c r="BN179" i="46"/>
  <c r="BN179" i="44"/>
  <c r="BD59" i="46"/>
  <c r="BD59" i="44"/>
  <c r="BF66" i="46"/>
  <c r="BF66" i="44"/>
  <c r="O77" i="46"/>
  <c r="O77" i="44"/>
  <c r="AK83" i="46"/>
  <c r="AK83" i="44"/>
  <c r="A75" i="44"/>
  <c r="AR58" i="44"/>
  <c r="AY64" i="44"/>
  <c r="W72" i="44"/>
  <c r="V74" i="44"/>
  <c r="AE77" i="44"/>
  <c r="M83" i="44"/>
  <c r="L94" i="44"/>
  <c r="AP100" i="44"/>
  <c r="AS105" i="44"/>
  <c r="BI107" i="44"/>
  <c r="BH39" i="46"/>
  <c r="BH39" i="44"/>
  <c r="T50" i="46"/>
  <c r="T50" i="44"/>
  <c r="BP53" i="46"/>
  <c r="BP53" i="44"/>
  <c r="AU56" i="44"/>
  <c r="AM181" i="44"/>
  <c r="AX182" i="44"/>
  <c r="AW186" i="44"/>
  <c r="Z187" i="44"/>
  <c r="AX187" i="44"/>
  <c r="AS188" i="44"/>
  <c r="BD189" i="44"/>
  <c r="AA192" i="44"/>
  <c r="G193" i="44"/>
  <c r="AE193" i="44"/>
  <c r="BC193" i="44"/>
  <c r="Z194" i="44"/>
  <c r="M195" i="44"/>
  <c r="BQ195" i="44"/>
  <c r="AR109" i="46"/>
  <c r="AR109" i="44"/>
  <c r="BB110" i="46"/>
  <c r="BB110" i="44"/>
  <c r="BQ112" i="46"/>
  <c r="BQ112" i="44"/>
  <c r="AY180" i="46"/>
  <c r="AY180" i="44"/>
  <c r="W181" i="46"/>
  <c r="W181" i="44"/>
  <c r="N183" i="46"/>
  <c r="N183" i="44"/>
  <c r="BJ183" i="46"/>
  <c r="BJ183" i="44"/>
  <c r="AC185" i="46"/>
  <c r="AC185" i="44"/>
  <c r="BI185" i="46"/>
  <c r="BI185" i="44"/>
  <c r="BM186" i="46"/>
  <c r="BM186" i="44"/>
  <c r="J187" i="46"/>
  <c r="J187" i="44"/>
  <c r="AC188" i="46"/>
  <c r="AC188" i="44"/>
  <c r="D190" i="46"/>
  <c r="D190" i="44"/>
  <c r="AJ190" i="46"/>
  <c r="AJ190" i="44"/>
  <c r="BP190" i="46"/>
  <c r="BP190" i="44"/>
  <c r="W191" i="46"/>
  <c r="W191" i="44"/>
  <c r="AM193" i="46"/>
  <c r="AM193" i="44"/>
  <c r="BK193" i="46"/>
  <c r="BK193" i="44"/>
  <c r="AP194" i="46"/>
  <c r="AP194" i="44"/>
  <c r="BA195" i="46"/>
  <c r="BA195" i="44"/>
  <c r="AO196" i="46"/>
  <c r="AO196" i="44"/>
  <c r="AS197" i="46"/>
  <c r="AS197" i="44"/>
  <c r="BC198" i="46"/>
  <c r="BC198" i="44"/>
  <c r="AO199" i="46"/>
  <c r="AO199" i="44"/>
  <c r="BM199" i="46"/>
  <c r="BM199" i="44"/>
  <c r="T200" i="46"/>
  <c r="T200" i="44"/>
  <c r="J203" i="46"/>
  <c r="J203" i="44"/>
  <c r="AP203" i="46"/>
  <c r="AP203" i="44"/>
  <c r="F204" i="46"/>
  <c r="F204" i="44"/>
  <c r="BK207" i="46"/>
  <c r="BK207" i="44"/>
  <c r="X113" i="44"/>
  <c r="AE81" i="46"/>
  <c r="AE81" i="44"/>
  <c r="BO84" i="46"/>
  <c r="BO84" i="44"/>
  <c r="E45" i="46"/>
  <c r="E45" i="44"/>
  <c r="AD55" i="46"/>
  <c r="AD55" i="44"/>
  <c r="AX56" i="46"/>
  <c r="AX56" i="44"/>
  <c r="BF56" i="46"/>
  <c r="BF56" i="44"/>
  <c r="BH57" i="46"/>
  <c r="BH57" i="44"/>
  <c r="BD58" i="46"/>
  <c r="BD58" i="44"/>
  <c r="T59" i="46"/>
  <c r="T59" i="44"/>
  <c r="X60" i="46"/>
  <c r="X60" i="44"/>
  <c r="S61" i="46"/>
  <c r="S61" i="44"/>
  <c r="AM62" i="46"/>
  <c r="AM62" i="44"/>
  <c r="AU62" i="46"/>
  <c r="AU62" i="44"/>
  <c r="AI63" i="46"/>
  <c r="AI63" i="44"/>
  <c r="AI65" i="46"/>
  <c r="AI65" i="44"/>
  <c r="N66" i="46"/>
  <c r="N66" i="44"/>
  <c r="AD66" i="46"/>
  <c r="AD66" i="44"/>
  <c r="H67" i="46"/>
  <c r="H67" i="44"/>
  <c r="X67" i="46"/>
  <c r="X67" i="44"/>
  <c r="AF67" i="46"/>
  <c r="AF67" i="44"/>
  <c r="L68" i="46"/>
  <c r="L68" i="44"/>
  <c r="T68" i="46"/>
  <c r="T68" i="44"/>
  <c r="AR68" i="46"/>
  <c r="AR68" i="44"/>
  <c r="BH68" i="46"/>
  <c r="BH68" i="44"/>
  <c r="AV69" i="46"/>
  <c r="AV69" i="44"/>
  <c r="BD69" i="46"/>
  <c r="BD69" i="44"/>
  <c r="AA70" i="46"/>
  <c r="AA70" i="44"/>
  <c r="G71" i="46"/>
  <c r="G71" i="44"/>
  <c r="O71" i="46"/>
  <c r="O71" i="44"/>
  <c r="AE71" i="46"/>
  <c r="AE71" i="44"/>
  <c r="Y77" i="46"/>
  <c r="Y77" i="44"/>
  <c r="BC81" i="46"/>
  <c r="BC81" i="44"/>
  <c r="BC85" i="46"/>
  <c r="BC85" i="44"/>
  <c r="AE83" i="44"/>
  <c r="U52" i="46"/>
  <c r="U52" i="44"/>
  <c r="D73" i="44"/>
  <c r="AN86" i="44"/>
  <c r="H79" i="44"/>
  <c r="AV79" i="46"/>
  <c r="AV79" i="44"/>
  <c r="BM72" i="44"/>
  <c r="AM50" i="44"/>
  <c r="H86" i="44"/>
  <c r="AF86" i="44"/>
  <c r="AE85" i="44"/>
  <c r="AP68" i="46"/>
  <c r="AP68" i="44"/>
  <c r="AM83" i="46"/>
  <c r="AM83" i="44"/>
  <c r="AI84" i="46"/>
  <c r="AI84" i="44"/>
  <c r="L80" i="44"/>
  <c r="AJ73" i="44"/>
  <c r="Q79" i="46"/>
  <c r="Q79" i="44"/>
  <c r="AW112" i="46"/>
  <c r="AW112" i="44"/>
  <c r="AK118" i="46"/>
  <c r="AK118" i="44"/>
  <c r="BQ144" i="46"/>
  <c r="BQ144" i="44"/>
  <c r="X145" i="46"/>
  <c r="X145" i="44"/>
  <c r="AJ146" i="46"/>
  <c r="AJ146" i="44"/>
  <c r="BF150" i="46"/>
  <c r="BF150" i="44"/>
  <c r="BJ151" i="46"/>
  <c r="BJ151" i="44"/>
  <c r="AX88" i="46"/>
  <c r="AX88" i="44"/>
  <c r="BC98" i="46"/>
  <c r="BC98" i="44"/>
  <c r="BE107" i="46"/>
  <c r="BE107" i="44"/>
  <c r="BJ111" i="46"/>
  <c r="BJ111" i="44"/>
  <c r="AW114" i="46"/>
  <c r="AW114" i="44"/>
  <c r="F118" i="46"/>
  <c r="F118" i="44"/>
  <c r="AW119" i="46"/>
  <c r="AW119" i="44"/>
  <c r="AY130" i="46"/>
  <c r="AY130" i="44"/>
  <c r="O131" i="46"/>
  <c r="O131" i="44"/>
  <c r="M137" i="46"/>
  <c r="M137" i="44"/>
  <c r="I138" i="46"/>
  <c r="I138" i="44"/>
  <c r="AW139" i="46"/>
  <c r="AW139" i="44"/>
  <c r="BF142" i="46"/>
  <c r="BF142" i="44"/>
  <c r="BM147" i="46"/>
  <c r="BM147" i="44"/>
  <c r="AF149" i="46"/>
  <c r="AF149" i="44"/>
  <c r="AY152" i="46"/>
  <c r="AY152" i="44"/>
  <c r="F153" i="46"/>
  <c r="F153" i="44"/>
  <c r="BP155" i="46"/>
  <c r="BP155" i="44"/>
  <c r="S157" i="46"/>
  <c r="S157" i="44"/>
  <c r="K160" i="46"/>
  <c r="K160" i="44"/>
  <c r="AC162" i="46"/>
  <c r="AC162" i="44"/>
  <c r="BA162" i="46"/>
  <c r="BA162" i="44"/>
  <c r="I163" i="46"/>
  <c r="I163" i="44"/>
  <c r="E166" i="46"/>
  <c r="E166" i="44"/>
  <c r="BM167" i="46"/>
  <c r="BM167" i="44"/>
  <c r="BA168" i="46"/>
  <c r="BA168" i="44"/>
  <c r="BD169" i="46"/>
  <c r="BD169" i="44"/>
  <c r="T170" i="46"/>
  <c r="T170" i="44"/>
  <c r="AI172" i="46"/>
  <c r="AI172" i="44"/>
  <c r="BC173" i="46"/>
  <c r="BC173" i="44"/>
  <c r="Z176" i="46"/>
  <c r="Z176" i="44"/>
  <c r="V177" i="46"/>
  <c r="V177" i="44"/>
  <c r="AT179" i="46"/>
  <c r="AT179" i="44"/>
  <c r="AE180" i="46"/>
  <c r="AE180" i="44"/>
  <c r="K181" i="46"/>
  <c r="K181" i="44"/>
  <c r="AL182" i="46"/>
  <c r="AL182" i="44"/>
  <c r="BN183" i="46"/>
  <c r="BN183" i="44"/>
  <c r="U186" i="46"/>
  <c r="U186" i="44"/>
  <c r="K72" i="46"/>
  <c r="K72" i="44"/>
  <c r="Q83" i="46"/>
  <c r="Q83" i="44"/>
  <c r="U91" i="46"/>
  <c r="U91" i="44"/>
  <c r="U113" i="46"/>
  <c r="U113" i="44"/>
  <c r="AG114" i="46"/>
  <c r="AG114" i="44"/>
  <c r="AB115" i="46"/>
  <c r="AB115" i="44"/>
  <c r="AW129" i="46"/>
  <c r="AW129" i="44"/>
  <c r="AI130" i="46"/>
  <c r="AI130" i="44"/>
  <c r="BM138" i="46"/>
  <c r="BM138" i="44"/>
  <c r="V141" i="46"/>
  <c r="V141" i="44"/>
  <c r="AW145" i="46"/>
  <c r="AW145" i="44"/>
  <c r="A112" i="44"/>
  <c r="C88" i="46"/>
  <c r="C88" i="44" s="1"/>
  <c r="C101" i="46"/>
  <c r="C101" i="44" s="1"/>
  <c r="C112" i="46"/>
  <c r="C112" i="44" s="1"/>
  <c r="C142" i="46"/>
  <c r="C142" i="44" s="1"/>
  <c r="S16" i="44"/>
  <c r="AB37" i="44"/>
  <c r="V73" i="44"/>
  <c r="BN74" i="44"/>
  <c r="AR75" i="44"/>
  <c r="BQ82" i="44"/>
  <c r="J86" i="44"/>
  <c r="AX86" i="44"/>
  <c r="BN88" i="44"/>
  <c r="M91" i="44"/>
  <c r="I92" i="44"/>
  <c r="AO92" i="44"/>
  <c r="BA93" i="44"/>
  <c r="S97" i="44"/>
  <c r="D108" i="44"/>
  <c r="T108" i="44"/>
  <c r="BA108" i="44"/>
  <c r="AQ110" i="44"/>
  <c r="AT111" i="44"/>
  <c r="AH112" i="44"/>
  <c r="H114" i="44"/>
  <c r="Z117" i="44"/>
  <c r="AL118" i="44"/>
  <c r="E120" i="44"/>
  <c r="U120" i="44"/>
  <c r="K122" i="44"/>
  <c r="BI126" i="44"/>
  <c r="AI128" i="44"/>
  <c r="AY128" i="44"/>
  <c r="BC131" i="44"/>
  <c r="S132" i="44"/>
  <c r="G135" i="44"/>
  <c r="I136" i="44"/>
  <c r="BE136" i="44"/>
  <c r="E137" i="44"/>
  <c r="AC137" i="44"/>
  <c r="AD141" i="44"/>
  <c r="BB141" i="44"/>
  <c r="AA143" i="44"/>
  <c r="AY143" i="44"/>
  <c r="V144" i="44"/>
  <c r="AT144" i="44"/>
  <c r="E148" i="44"/>
  <c r="AC148" i="44"/>
  <c r="AN149" i="44"/>
  <c r="P156" i="44"/>
  <c r="AN156" i="44"/>
  <c r="AI157" i="44"/>
  <c r="BA158" i="44"/>
  <c r="BG160" i="44"/>
  <c r="N161" i="44"/>
  <c r="AK162" i="44"/>
  <c r="Q163" i="44"/>
  <c r="AW163" i="44"/>
  <c r="M164" i="44"/>
  <c r="BQ166" i="44"/>
  <c r="BH170" i="44"/>
  <c r="AA172" i="44"/>
  <c r="BO172" i="44"/>
  <c r="Z174" i="44"/>
  <c r="BN176" i="44"/>
  <c r="AY181" i="44"/>
  <c r="AJ75" i="46"/>
  <c r="AJ75" i="44"/>
  <c r="AY72" i="44"/>
  <c r="Z74" i="44"/>
  <c r="L75" i="44"/>
  <c r="AK84" i="44"/>
  <c r="BQ84" i="44"/>
  <c r="R88" i="44"/>
  <c r="AP88" i="44"/>
  <c r="Q92" i="44"/>
  <c r="AL61" i="46"/>
  <c r="AL61" i="44"/>
  <c r="Z64" i="46"/>
  <c r="Z64" i="44"/>
  <c r="AA69" i="46"/>
  <c r="AA69" i="44"/>
  <c r="AX71" i="46"/>
  <c r="AX71" i="44"/>
  <c r="BK63" i="46"/>
  <c r="BK63" i="44"/>
  <c r="R66" i="46"/>
  <c r="R66" i="44"/>
  <c r="AU72" i="46"/>
  <c r="AU72" i="44"/>
  <c r="J73" i="44"/>
  <c r="AR164" i="44"/>
  <c r="X167" i="44"/>
  <c r="O169" i="44"/>
  <c r="AU169" i="44"/>
  <c r="BG170" i="44"/>
  <c r="W171" i="44"/>
  <c r="AT173" i="44"/>
  <c r="BE174" i="44"/>
  <c r="AT187" i="44"/>
  <c r="BE188" i="44"/>
  <c r="C114" i="46"/>
  <c r="C114" i="44" s="1"/>
  <c r="K56" i="44"/>
  <c r="D61" i="44"/>
  <c r="BP61" i="44"/>
  <c r="AR143" i="44"/>
  <c r="AM153" i="44"/>
  <c r="S154" i="44"/>
  <c r="AO159" i="44"/>
  <c r="AQ178" i="44"/>
  <c r="C53" i="46"/>
  <c r="C53" i="44" s="1"/>
  <c r="AJ61" i="44"/>
  <c r="AO69" i="44"/>
  <c r="P71" i="44"/>
  <c r="BF121" i="44"/>
  <c r="L143" i="44"/>
  <c r="BJ146" i="44"/>
  <c r="AY154" i="44"/>
  <c r="BF197" i="44"/>
  <c r="AB198" i="44"/>
  <c r="A149" i="44"/>
  <c r="C109" i="46"/>
  <c r="C109" i="44" s="1"/>
  <c r="C200" i="46"/>
  <c r="C200" i="44" s="1"/>
  <c r="I31" i="44"/>
  <c r="AR40" i="44"/>
  <c r="AX48" i="44"/>
  <c r="AV50" i="44"/>
  <c r="S56" i="44"/>
  <c r="BG56" i="44"/>
  <c r="L61" i="44"/>
  <c r="BP143" i="44"/>
  <c r="V146" i="44"/>
  <c r="Q149" i="44"/>
  <c r="AW149" i="44"/>
  <c r="AI178" i="44"/>
  <c r="AU184" i="44"/>
  <c r="U189" i="44"/>
  <c r="BM200" i="44"/>
  <c r="BO204" i="44"/>
  <c r="C163" i="46"/>
  <c r="C163" i="44" s="1"/>
  <c r="AF53" i="44"/>
  <c r="R121" i="44"/>
  <c r="N146" i="44"/>
  <c r="BB146" i="44"/>
  <c r="I149" i="44"/>
  <c r="AO149" i="44"/>
  <c r="AD162" i="44"/>
  <c r="AD166" i="44"/>
  <c r="J167" i="44"/>
  <c r="S178" i="44"/>
  <c r="AZ191" i="44"/>
  <c r="Z197" i="44"/>
  <c r="BP198" i="44"/>
  <c r="N199" i="44"/>
  <c r="BI201" i="44"/>
  <c r="BC203" i="44"/>
  <c r="Q76" i="44"/>
  <c r="AB143" i="44"/>
  <c r="BH143" i="44"/>
  <c r="AI154" i="44"/>
  <c r="BO154" i="44"/>
  <c r="K178" i="44"/>
  <c r="H192" i="44"/>
  <c r="AE194" i="44"/>
  <c r="BJ199" i="44"/>
  <c r="O203" i="44"/>
  <c r="AF206" i="44"/>
  <c r="AJ207" i="44"/>
  <c r="A167" i="44"/>
  <c r="C138" i="46"/>
  <c r="C138" i="44" s="1"/>
  <c r="Y31" i="44"/>
  <c r="M34" i="44"/>
  <c r="AE55" i="44"/>
  <c r="BO56" i="44"/>
  <c r="A138" i="44"/>
  <c r="C103" i="46"/>
  <c r="C103" i="44" s="1"/>
  <c r="N47" i="44"/>
  <c r="AC49" i="44"/>
  <c r="N52" i="44"/>
  <c r="AV53" i="44"/>
  <c r="AI56" i="44"/>
  <c r="T61" i="44"/>
  <c r="AR61" i="44"/>
  <c r="A147" i="44"/>
  <c r="C121" i="46"/>
  <c r="C121" i="44" s="1"/>
  <c r="C147" i="46"/>
  <c r="C147" i="44" s="1"/>
  <c r="C165" i="46"/>
  <c r="C165" i="44" s="1"/>
  <c r="V47" i="44"/>
  <c r="AS49" i="44"/>
  <c r="R51" i="44"/>
  <c r="AQ54" i="44"/>
  <c r="AZ61" i="44"/>
  <c r="AI79" i="44"/>
  <c r="J121" i="44"/>
  <c r="AP121" i="44"/>
  <c r="BN121" i="44"/>
  <c r="F146" i="44"/>
  <c r="AT146" i="44"/>
  <c r="AG149" i="44"/>
  <c r="BM149" i="44"/>
  <c r="BO178" i="44"/>
  <c r="R185" i="44"/>
  <c r="G187" i="44"/>
  <c r="AM187" i="44"/>
  <c r="AR191" i="44"/>
  <c r="W194" i="44"/>
  <c r="AD196" i="44"/>
  <c r="BJ196" i="44"/>
  <c r="BH198" i="44"/>
  <c r="BL206" i="44"/>
  <c r="A105" i="44"/>
  <c r="A109" i="44"/>
  <c r="A114" i="44"/>
  <c r="C46" i="46"/>
  <c r="C46" i="44" s="1"/>
  <c r="C105" i="46"/>
  <c r="C105" i="44" s="1"/>
  <c r="AD52" i="44"/>
  <c r="BH61" i="44"/>
  <c r="AH121" i="44"/>
  <c r="T143" i="44"/>
  <c r="AZ143" i="44"/>
  <c r="AL146" i="44"/>
  <c r="AA154" i="44"/>
  <c r="BG154" i="44"/>
  <c r="BG178" i="44"/>
  <c r="D181" i="44"/>
  <c r="L181" i="44"/>
  <c r="T181" i="44"/>
  <c r="AB181" i="44"/>
  <c r="AJ181" i="44"/>
  <c r="AR181" i="44"/>
  <c r="AZ181" i="44"/>
  <c r="BH181" i="44"/>
  <c r="BP181" i="44"/>
  <c r="AJ191" i="44"/>
  <c r="AD199" i="44"/>
  <c r="AB207" i="44"/>
  <c r="BP207" i="44"/>
  <c r="A121" i="44"/>
  <c r="C149" i="46"/>
  <c r="C149" i="44" s="1"/>
  <c r="BB47" i="44"/>
  <c r="G55" i="44"/>
  <c r="AB61" i="44"/>
  <c r="AI88" i="44"/>
  <c r="Z121" i="44"/>
  <c r="AD146" i="44"/>
  <c r="Y149" i="44"/>
  <c r="BE149" i="44"/>
  <c r="AW159" i="44"/>
  <c r="AY178" i="44"/>
  <c r="BC184" i="44"/>
  <c r="J185" i="44"/>
  <c r="BD192" i="44"/>
  <c r="L193" i="44"/>
  <c r="J195" i="44"/>
  <c r="R195" i="44"/>
  <c r="Z195" i="44"/>
  <c r="AH195" i="44"/>
  <c r="AP195" i="44"/>
  <c r="AX195" i="44"/>
  <c r="BF195" i="44"/>
  <c r="BN195" i="44"/>
  <c r="T207" i="44"/>
  <c r="BH207" i="44"/>
  <c r="AI95" i="46"/>
  <c r="AI95" i="44"/>
  <c r="AD96" i="46"/>
  <c r="AD96" i="44"/>
  <c r="X114" i="46"/>
  <c r="X114" i="44"/>
  <c r="BL114" i="46"/>
  <c r="BL114" i="44"/>
  <c r="AW117" i="46"/>
  <c r="AW117" i="44"/>
  <c r="BL119" i="46"/>
  <c r="BL119" i="44"/>
  <c r="BP120" i="46"/>
  <c r="BP120" i="44"/>
  <c r="H121" i="46"/>
  <c r="H121" i="44"/>
  <c r="BD125" i="46"/>
  <c r="BD125" i="44"/>
  <c r="AI140" i="46"/>
  <c r="AI140" i="44"/>
  <c r="AS141" i="46"/>
  <c r="AS141" i="44"/>
  <c r="BE142" i="46"/>
  <c r="BE142" i="44"/>
  <c r="AS144" i="46"/>
  <c r="AS144" i="44"/>
  <c r="H145" i="46"/>
  <c r="H145" i="44"/>
  <c r="AV145" i="46"/>
  <c r="AV145" i="44"/>
  <c r="AF147" i="46"/>
  <c r="AF147" i="44"/>
  <c r="AV147" i="46"/>
  <c r="AV147" i="44"/>
  <c r="T148" i="46"/>
  <c r="T148" i="44"/>
  <c r="AH150" i="46"/>
  <c r="AH150" i="44"/>
  <c r="BN150" i="46"/>
  <c r="BN150" i="44"/>
  <c r="V151" i="46"/>
  <c r="V151" i="44"/>
  <c r="BB151" i="46"/>
  <c r="BB151" i="44"/>
  <c r="AX152" i="46"/>
  <c r="AX152" i="44"/>
  <c r="AW154" i="46"/>
  <c r="AW154" i="44"/>
  <c r="AQ155" i="46"/>
  <c r="AQ155" i="44"/>
  <c r="BC156" i="46"/>
  <c r="BC156" i="44"/>
  <c r="AP157" i="46"/>
  <c r="AP157" i="44"/>
  <c r="AX157" i="46"/>
  <c r="AX157" i="44"/>
  <c r="T158" i="46"/>
  <c r="T158" i="44"/>
  <c r="A97" i="44"/>
  <c r="C152" i="46"/>
  <c r="C152" i="44" s="1"/>
  <c r="AF20" i="44"/>
  <c r="AQ30" i="44"/>
  <c r="BI33" i="44"/>
  <c r="Q36" i="44"/>
  <c r="AZ37" i="44"/>
  <c r="G42" i="44"/>
  <c r="BE63" i="44"/>
  <c r="AE67" i="44"/>
  <c r="M78" i="44"/>
  <c r="AK87" i="44"/>
  <c r="BI89" i="44"/>
  <c r="AB93" i="44"/>
  <c r="F96" i="44"/>
  <c r="X105" i="44"/>
  <c r="T113" i="44"/>
  <c r="O116" i="44"/>
  <c r="AX122" i="44"/>
  <c r="BJ123" i="44"/>
  <c r="AN125" i="44"/>
  <c r="AX128" i="44"/>
  <c r="BH137" i="44"/>
  <c r="X139" i="44"/>
  <c r="AV139" i="44"/>
  <c r="S140" i="44"/>
  <c r="Y142" i="44"/>
  <c r="BI144" i="44"/>
  <c r="P145" i="44"/>
  <c r="O149" i="44"/>
  <c r="BC149" i="44"/>
  <c r="AO154" i="44"/>
  <c r="S155" i="44"/>
  <c r="Z157" i="44"/>
  <c r="AZ158" i="44"/>
  <c r="O159" i="44"/>
  <c r="I86" i="46"/>
  <c r="I86" i="44"/>
  <c r="AV90" i="46"/>
  <c r="AV90" i="44"/>
  <c r="AX97" i="46"/>
  <c r="AX97" i="44"/>
  <c r="BP102" i="46"/>
  <c r="BP102" i="44"/>
  <c r="BP106" i="46"/>
  <c r="BP106" i="44"/>
  <c r="AS111" i="46"/>
  <c r="AS111" i="44"/>
  <c r="L120" i="46"/>
  <c r="L120" i="44"/>
  <c r="X121" i="46"/>
  <c r="X121" i="44"/>
  <c r="BL121" i="46"/>
  <c r="BL121" i="44"/>
  <c r="BF122" i="46"/>
  <c r="BF122" i="44"/>
  <c r="H125" i="46"/>
  <c r="H125" i="44"/>
  <c r="A126" i="27"/>
  <c r="C128" i="46"/>
  <c r="C128" i="44" s="1"/>
  <c r="J128" i="46"/>
  <c r="J128" i="44"/>
  <c r="BN132" i="46"/>
  <c r="BN132" i="44"/>
  <c r="L134" i="46"/>
  <c r="L134" i="44"/>
  <c r="AD135" i="46"/>
  <c r="AD135" i="44"/>
  <c r="P138" i="46"/>
  <c r="P138" i="44"/>
  <c r="BG140" i="46"/>
  <c r="BG140" i="44"/>
  <c r="U141" i="46"/>
  <c r="U141" i="44"/>
  <c r="AX143" i="46"/>
  <c r="AX143" i="44"/>
  <c r="M144" i="46"/>
  <c r="M144" i="44"/>
  <c r="BL147" i="46"/>
  <c r="BL147" i="44"/>
  <c r="AR148" i="46"/>
  <c r="AR148" i="44"/>
  <c r="AE149" i="46"/>
  <c r="AE149" i="44"/>
  <c r="R152" i="46"/>
  <c r="R152" i="44"/>
  <c r="M153" i="46"/>
  <c r="M153" i="44"/>
  <c r="U153" i="46"/>
  <c r="U153" i="44"/>
  <c r="BA153" i="46"/>
  <c r="BA153" i="44"/>
  <c r="Q154" i="46"/>
  <c r="Q154" i="44"/>
  <c r="AA155" i="46"/>
  <c r="AA155" i="44"/>
  <c r="G156" i="46"/>
  <c r="G156" i="44"/>
  <c r="AM156" i="46"/>
  <c r="AM156" i="44"/>
  <c r="BP158" i="46"/>
  <c r="BP158" i="44"/>
  <c r="AN20" i="44"/>
  <c r="AY25" i="44"/>
  <c r="I32" i="44"/>
  <c r="AG36" i="44"/>
  <c r="H38" i="44"/>
  <c r="BN61" i="44"/>
  <c r="E66" i="44"/>
  <c r="AG70" i="44"/>
  <c r="AP72" i="44"/>
  <c r="AS73" i="44"/>
  <c r="BD81" i="44"/>
  <c r="AF85" i="44"/>
  <c r="AJ91" i="44"/>
  <c r="P92" i="44"/>
  <c r="AK100" i="44"/>
  <c r="AW101" i="44"/>
  <c r="BM101" i="44"/>
  <c r="P105" i="44"/>
  <c r="D106" i="44"/>
  <c r="E111" i="44"/>
  <c r="D113" i="44"/>
  <c r="AI115" i="44"/>
  <c r="AE116" i="44"/>
  <c r="AG117" i="44"/>
  <c r="BA118" i="44"/>
  <c r="BD121" i="44"/>
  <c r="Z122" i="44"/>
  <c r="AF125" i="44"/>
  <c r="AJ134" i="44"/>
  <c r="P136" i="44"/>
  <c r="AB137" i="44"/>
  <c r="AZ137" i="44"/>
  <c r="AV138" i="44"/>
  <c r="U144" i="44"/>
  <c r="BA144" i="44"/>
  <c r="T146" i="44"/>
  <c r="BP146" i="44"/>
  <c r="AU149" i="44"/>
  <c r="J150" i="44"/>
  <c r="E153" i="44"/>
  <c r="AG154" i="44"/>
  <c r="W156" i="44"/>
  <c r="AU156" i="44"/>
  <c r="BF124" i="46"/>
  <c r="BF124" i="44"/>
  <c r="P133" i="46"/>
  <c r="P133" i="44"/>
  <c r="Q32" i="44"/>
  <c r="I99" i="44"/>
  <c r="AR102" i="44"/>
  <c r="BD105" i="44"/>
  <c r="AF114" i="44"/>
  <c r="AU116" i="44"/>
  <c r="V123" i="44"/>
  <c r="Z124" i="44"/>
  <c r="AP124" i="44"/>
  <c r="AF129" i="44"/>
  <c r="Z130" i="44"/>
  <c r="BB131" i="44"/>
  <c r="H138" i="44"/>
  <c r="X138" i="44"/>
  <c r="AC141" i="44"/>
  <c r="AN145" i="44"/>
  <c r="L146" i="44"/>
  <c r="BH146" i="44"/>
  <c r="D148" i="44"/>
  <c r="BH148" i="44"/>
  <c r="J152" i="44"/>
  <c r="AP152" i="44"/>
  <c r="AK153" i="44"/>
  <c r="BI153" i="44"/>
  <c r="Y154" i="44"/>
  <c r="A59" i="44"/>
  <c r="AB82" i="46"/>
  <c r="AB82" i="44"/>
  <c r="AR82" i="46"/>
  <c r="AR82" i="44"/>
  <c r="AR93" i="46"/>
  <c r="AR93" i="44"/>
  <c r="N96" i="46"/>
  <c r="N96" i="44"/>
  <c r="Y101" i="46"/>
  <c r="Y101" i="44"/>
  <c r="AJ102" i="46"/>
  <c r="AJ102" i="44"/>
  <c r="T104" i="46"/>
  <c r="T104" i="44"/>
  <c r="BH106" i="46"/>
  <c r="BH106" i="44"/>
  <c r="H107" i="46"/>
  <c r="H107" i="44"/>
  <c r="X119" i="46"/>
  <c r="X119" i="44"/>
  <c r="AN119" i="46"/>
  <c r="AN119" i="44"/>
  <c r="AH122" i="46"/>
  <c r="AH122" i="44"/>
  <c r="AD123" i="46"/>
  <c r="AD123" i="44"/>
  <c r="AH124" i="46"/>
  <c r="AH124" i="44"/>
  <c r="AB126" i="46"/>
  <c r="AB126" i="44"/>
  <c r="BI141" i="46"/>
  <c r="BI141" i="44"/>
  <c r="A99" i="44"/>
  <c r="A136" i="44"/>
  <c r="C97" i="46"/>
  <c r="C97" i="44" s="1"/>
  <c r="W26" i="44"/>
  <c r="BG30" i="44"/>
  <c r="AF81" i="44"/>
  <c r="AG99" i="44"/>
  <c r="H105" i="44"/>
  <c r="AK111" i="44"/>
  <c r="A124" i="44"/>
  <c r="A132" i="44"/>
  <c r="S27" i="44"/>
  <c r="Y32" i="44"/>
  <c r="BE36" i="44"/>
  <c r="AO79" i="44"/>
  <c r="AR91" i="44"/>
  <c r="D93" i="44"/>
  <c r="AB104" i="44"/>
  <c r="AP110" i="44"/>
  <c r="BP113" i="44"/>
  <c r="AD127" i="44"/>
  <c r="BB127" i="44"/>
  <c r="AP128" i="44"/>
  <c r="BD129" i="44"/>
  <c r="BD133" i="44"/>
  <c r="AB134" i="44"/>
  <c r="BJ135" i="44"/>
  <c r="AN138" i="44"/>
  <c r="BA141" i="44"/>
  <c r="AW142" i="44"/>
  <c r="AB148" i="44"/>
  <c r="AT151" i="44"/>
  <c r="AC153" i="44"/>
  <c r="BG155" i="44"/>
  <c r="AR158" i="44"/>
  <c r="BK94" i="46"/>
  <c r="BK94" i="44"/>
  <c r="AZ108" i="46"/>
  <c r="AZ108" i="44"/>
  <c r="AX110" i="46"/>
  <c r="AX110" i="44"/>
  <c r="R124" i="46"/>
  <c r="R124" i="44"/>
  <c r="BJ127" i="46"/>
  <c r="BJ127" i="44"/>
  <c r="AX130" i="46"/>
  <c r="AX130" i="44"/>
  <c r="F131" i="46"/>
  <c r="F131" i="44"/>
  <c r="AP132" i="46"/>
  <c r="AP132" i="44"/>
  <c r="L66" i="44"/>
  <c r="U80" i="44"/>
  <c r="AG101" i="44"/>
  <c r="AB106" i="44"/>
  <c r="P107" i="44"/>
  <c r="BQ111" i="44"/>
  <c r="A128" i="44"/>
  <c r="C132" i="46"/>
  <c r="C132" i="44" s="1"/>
  <c r="AZ21" i="44"/>
  <c r="AP65" i="44"/>
  <c r="BQ66" i="44"/>
  <c r="AX77" i="44"/>
  <c r="Y88" i="44"/>
  <c r="L91" i="44"/>
  <c r="AM94" i="44"/>
  <c r="P103" i="44"/>
  <c r="AV107" i="44"/>
  <c r="AB108" i="44"/>
  <c r="BH108" i="44"/>
  <c r="X109" i="44"/>
  <c r="Z110" i="44"/>
  <c r="AV114" i="44"/>
  <c r="P121" i="44"/>
  <c r="R122" i="44"/>
  <c r="AP122" i="44"/>
  <c r="D126" i="44"/>
  <c r="R132" i="44"/>
  <c r="V135" i="44"/>
  <c r="H136" i="44"/>
  <c r="T137" i="44"/>
  <c r="Q142" i="44"/>
  <c r="BF143" i="44"/>
  <c r="C99" i="46"/>
  <c r="C99" i="44" s="1"/>
  <c r="C124" i="46"/>
  <c r="C124" i="44" s="1"/>
  <c r="BH21" i="44"/>
  <c r="AA27" i="44"/>
  <c r="BM32" i="44"/>
  <c r="M35" i="44"/>
  <c r="L37" i="44"/>
  <c r="BK42" i="44"/>
  <c r="AZ82" i="44"/>
  <c r="BD85" i="44"/>
  <c r="M87" i="44"/>
  <c r="P90" i="44"/>
  <c r="BJ96" i="44"/>
  <c r="AD98" i="44"/>
  <c r="AT98" i="44"/>
  <c r="BJ98" i="44"/>
  <c r="AC100" i="44"/>
  <c r="BE101" i="44"/>
  <c r="BD103" i="44"/>
  <c r="AZ106" i="44"/>
  <c r="AO112" i="44"/>
  <c r="AA115" i="44"/>
  <c r="AQ115" i="44"/>
  <c r="BG115" i="44"/>
  <c r="G116" i="44"/>
  <c r="W116" i="44"/>
  <c r="AC118" i="44"/>
  <c r="AS118" i="44"/>
  <c r="BD119" i="44"/>
  <c r="D120" i="44"/>
  <c r="X125" i="44"/>
  <c r="AT127" i="44"/>
  <c r="H133" i="44"/>
  <c r="AN136" i="44"/>
  <c r="BL136" i="44"/>
  <c r="AQ140" i="44"/>
  <c r="R143" i="44"/>
  <c r="AK144" i="44"/>
  <c r="AZ146" i="44"/>
  <c r="P147" i="44"/>
  <c r="N151" i="44"/>
  <c r="AY27" i="46"/>
  <c r="AY27" i="44"/>
  <c r="AW32" i="46"/>
  <c r="AW32" i="44"/>
  <c r="BH37" i="46"/>
  <c r="BH37" i="44"/>
  <c r="R52" i="46"/>
  <c r="R52" i="44"/>
  <c r="AP160" i="46"/>
  <c r="AP160" i="44"/>
  <c r="AS161" i="46"/>
  <c r="AS161" i="44"/>
  <c r="AR162" i="46"/>
  <c r="AR162" i="44"/>
  <c r="L164" i="46"/>
  <c r="L164" i="44"/>
  <c r="AR166" i="46"/>
  <c r="AR166" i="44"/>
  <c r="BP166" i="46"/>
  <c r="BP166" i="44"/>
  <c r="AV167" i="46"/>
  <c r="AV167" i="44"/>
  <c r="AB168" i="46"/>
  <c r="AB168" i="44"/>
  <c r="AM169" i="46"/>
  <c r="AM169" i="44"/>
  <c r="K170" i="46"/>
  <c r="K170" i="44"/>
  <c r="BO170" i="46"/>
  <c r="BO170" i="44"/>
  <c r="I174" i="46"/>
  <c r="I174" i="44"/>
  <c r="BM174" i="46"/>
  <c r="BM174" i="44"/>
  <c r="AG176" i="46"/>
  <c r="AG176" i="44"/>
  <c r="BA177" i="46"/>
  <c r="BA177" i="44"/>
  <c r="U179" i="46"/>
  <c r="U179" i="44"/>
  <c r="AD180" i="46"/>
  <c r="AD180" i="44"/>
  <c r="BA182" i="46"/>
  <c r="BA182" i="44"/>
  <c r="AO183" i="46"/>
  <c r="AO183" i="44"/>
  <c r="BA184" i="46"/>
  <c r="BA184" i="44"/>
  <c r="P185" i="46"/>
  <c r="P185" i="44"/>
  <c r="D186" i="46"/>
  <c r="D186" i="44"/>
  <c r="BP186" i="46"/>
  <c r="BP186" i="44"/>
  <c r="H188" i="46"/>
  <c r="H188" i="44"/>
  <c r="O190" i="46"/>
  <c r="O190" i="44"/>
  <c r="AD192" i="46"/>
  <c r="AD192" i="44"/>
  <c r="Z193" i="46"/>
  <c r="Z193" i="44"/>
  <c r="BF193" i="46"/>
  <c r="BF193" i="44"/>
  <c r="M194" i="46"/>
  <c r="M194" i="44"/>
  <c r="BA194" i="46"/>
  <c r="BA194" i="44"/>
  <c r="AJ196" i="46"/>
  <c r="AJ196" i="44"/>
  <c r="F16" i="44"/>
  <c r="BK22" i="44"/>
  <c r="O34" i="44"/>
  <c r="AM36" i="44"/>
  <c r="BM41" i="44"/>
  <c r="AF43" i="44"/>
  <c r="AN45" i="44"/>
  <c r="AE159" i="44"/>
  <c r="AK161" i="44"/>
  <c r="BQ161" i="44"/>
  <c r="BH162" i="44"/>
  <c r="AF163" i="44"/>
  <c r="AB164" i="44"/>
  <c r="BP164" i="44"/>
  <c r="AN165" i="44"/>
  <c r="AF167" i="44"/>
  <c r="BP168" i="44"/>
  <c r="AE169" i="44"/>
  <c r="AY170" i="44"/>
  <c r="O171" i="44"/>
  <c r="BK171" i="44"/>
  <c r="AH172" i="44"/>
  <c r="F173" i="44"/>
  <c r="BJ173" i="44"/>
  <c r="Y174" i="44"/>
  <c r="AO176" i="44"/>
  <c r="E177" i="44"/>
  <c r="BQ179" i="44"/>
  <c r="V180" i="44"/>
  <c r="AK182" i="44"/>
  <c r="Q183" i="44"/>
  <c r="BQ184" i="44"/>
  <c r="L186" i="44"/>
  <c r="BL188" i="44"/>
  <c r="S189" i="44"/>
  <c r="AY189" i="44"/>
  <c r="J193" i="44"/>
  <c r="AP193" i="44"/>
  <c r="U194" i="44"/>
  <c r="D196" i="44"/>
  <c r="H84" i="46"/>
  <c r="H84" i="44"/>
  <c r="AV84" i="46"/>
  <c r="AV84" i="44"/>
  <c r="I87" i="46"/>
  <c r="I87" i="44"/>
  <c r="AW87" i="46"/>
  <c r="AW87" i="44"/>
  <c r="AH91" i="46"/>
  <c r="AH91" i="44"/>
  <c r="R93" i="46"/>
  <c r="R93" i="44"/>
  <c r="BE95" i="46"/>
  <c r="BE95" i="44"/>
  <c r="AL105" i="46"/>
  <c r="AL105" i="44"/>
  <c r="AW57" i="46"/>
  <c r="BN32" i="44"/>
  <c r="BM57" i="44"/>
  <c r="AD83" i="44"/>
  <c r="E26" i="44"/>
  <c r="BF93" i="44"/>
  <c r="AK94" i="44"/>
  <c r="BI94" i="44"/>
  <c r="T96" i="44"/>
  <c r="AJ96" i="44"/>
  <c r="AO40" i="44"/>
  <c r="BE20" i="44"/>
  <c r="AY43" i="44"/>
  <c r="BB90" i="44"/>
  <c r="U39" i="44"/>
  <c r="J32" i="44"/>
  <c r="AP19" i="44"/>
  <c r="AI87" i="44"/>
  <c r="M94" i="44"/>
  <c r="J16" i="44"/>
  <c r="BQ28" i="44"/>
  <c r="BM52" i="44"/>
  <c r="BJ54" i="44"/>
  <c r="AI58" i="44"/>
  <c r="AY76" i="44"/>
  <c r="A55" i="44"/>
  <c r="C66" i="46"/>
  <c r="C66" i="44" s="1"/>
  <c r="V29" i="44"/>
  <c r="H36" i="44"/>
  <c r="U46" i="44"/>
  <c r="K50" i="44"/>
  <c r="N54" i="44"/>
  <c r="AH64" i="44"/>
  <c r="M74" i="44"/>
  <c r="A64" i="44"/>
  <c r="BD18" i="44"/>
  <c r="BG29" i="44"/>
  <c r="AB31" i="44"/>
  <c r="I45" i="44"/>
  <c r="AC46" i="44"/>
  <c r="H49" i="44"/>
  <c r="S50" i="44"/>
  <c r="AL56" i="44"/>
  <c r="G57" i="44"/>
  <c r="AH62" i="44"/>
  <c r="AP64" i="44"/>
  <c r="AH71" i="44"/>
  <c r="BK75" i="44"/>
  <c r="AA76" i="44"/>
  <c r="BJ77" i="44"/>
  <c r="E79" i="44"/>
  <c r="Y80" i="44"/>
  <c r="AB81" i="44"/>
  <c r="E86" i="44"/>
  <c r="Q87" i="44"/>
  <c r="BE89" i="44"/>
  <c r="BH90" i="44"/>
  <c r="AV93" i="44"/>
  <c r="BK95" i="44"/>
  <c r="AT97" i="44"/>
  <c r="BA101" i="44"/>
  <c r="BQ101" i="44"/>
  <c r="AR105" i="44"/>
  <c r="A66" i="44"/>
  <c r="BC9" i="44"/>
  <c r="AW47" i="44"/>
  <c r="AI50" i="44"/>
  <c r="AL54" i="44"/>
  <c r="N56" i="44"/>
  <c r="K58" i="44"/>
  <c r="BO60" i="44"/>
  <c r="AL72" i="44"/>
  <c r="G75" i="44"/>
  <c r="BO76" i="44"/>
  <c r="AD77" i="44"/>
  <c r="BA79" i="44"/>
  <c r="AG80" i="44"/>
  <c r="BP83" i="44"/>
  <c r="D85" i="44"/>
  <c r="AK86" i="44"/>
  <c r="Y87" i="44"/>
  <c r="BE87" i="44"/>
  <c r="AR90" i="44"/>
  <c r="G95" i="44"/>
  <c r="AE95" i="44"/>
  <c r="N97" i="44"/>
  <c r="BE100" i="44"/>
  <c r="U101" i="44"/>
  <c r="H102" i="44"/>
  <c r="X102" i="44"/>
  <c r="AN102" i="44"/>
  <c r="AV104" i="44"/>
  <c r="BL104" i="44"/>
  <c r="AJ105" i="44"/>
  <c r="BP105" i="44"/>
  <c r="AN49" i="44"/>
  <c r="AO52" i="44"/>
  <c r="F11" i="44"/>
  <c r="BF27" i="44"/>
  <c r="BI51" i="44"/>
  <c r="AM40" i="44"/>
  <c r="I52" i="44"/>
  <c r="AO45" i="44"/>
  <c r="AP12" i="44"/>
  <c r="AS44" i="44"/>
  <c r="AS46" i="44"/>
  <c r="BM47" i="44"/>
  <c r="U51" i="44"/>
  <c r="AW52" i="44"/>
  <c r="V56" i="44"/>
  <c r="C62" i="46"/>
  <c r="C62" i="44" s="1"/>
  <c r="AJ33" i="44"/>
  <c r="BC38" i="44"/>
  <c r="BM45" i="44"/>
  <c r="BI46" i="44"/>
  <c r="BD49" i="44"/>
  <c r="AY50" i="44"/>
  <c r="AC51" i="44"/>
  <c r="BE52" i="44"/>
  <c r="BC57" i="44"/>
  <c r="AA58" i="44"/>
  <c r="AX62" i="44"/>
  <c r="S69" i="44"/>
  <c r="BO69" i="44"/>
  <c r="BO45" i="46"/>
  <c r="BP93" i="46"/>
  <c r="BP93" i="44"/>
  <c r="AE94" i="46"/>
  <c r="AE94" i="44"/>
  <c r="K95" i="46"/>
  <c r="K95" i="44"/>
  <c r="AA95" i="46"/>
  <c r="AA95" i="44"/>
  <c r="AQ95" i="46"/>
  <c r="AQ95" i="44"/>
  <c r="BG95" i="46"/>
  <c r="BG95" i="44"/>
  <c r="V96" i="46"/>
  <c r="V96" i="44"/>
  <c r="AG63" i="46"/>
  <c r="AG63" i="44"/>
  <c r="Y65" i="46"/>
  <c r="Y65" i="44"/>
  <c r="AD69" i="46"/>
  <c r="AD69" i="44"/>
  <c r="AO70" i="46"/>
  <c r="AO70" i="44"/>
  <c r="M71" i="46"/>
  <c r="M71" i="44"/>
  <c r="I77" i="46"/>
  <c r="I77" i="44"/>
  <c r="BM77" i="46"/>
  <c r="BM77" i="44"/>
  <c r="BD79" i="46"/>
  <c r="BD79" i="44"/>
  <c r="BH80" i="46"/>
  <c r="BH80" i="44"/>
  <c r="BP80" i="46"/>
  <c r="BP80" i="44"/>
  <c r="O81" i="46"/>
  <c r="O81" i="44"/>
  <c r="W81" i="46"/>
  <c r="W81" i="44"/>
  <c r="AM81" i="46"/>
  <c r="AM81" i="44"/>
  <c r="AY82" i="46"/>
  <c r="AY82" i="44"/>
  <c r="BG84" i="46"/>
  <c r="BG84" i="44"/>
  <c r="L87" i="46"/>
  <c r="L87" i="44"/>
  <c r="BH87" i="46"/>
  <c r="BH87" i="44"/>
  <c r="G92" i="46"/>
  <c r="G92" i="44"/>
  <c r="O92" i="46"/>
  <c r="O92" i="44"/>
  <c r="AE92" i="46"/>
  <c r="AE92" i="44"/>
  <c r="AU92" i="46"/>
  <c r="AU92" i="44"/>
  <c r="BK92" i="46"/>
  <c r="BK92" i="44"/>
  <c r="K93" i="46"/>
  <c r="K93" i="44"/>
  <c r="S93" i="46"/>
  <c r="S93" i="44"/>
  <c r="AY93" i="46"/>
  <c r="AY93" i="44"/>
  <c r="BG93" i="46"/>
  <c r="BG93" i="44"/>
  <c r="BO93" i="46"/>
  <c r="BO93" i="44"/>
  <c r="AK71" i="44"/>
  <c r="AN88" i="44"/>
  <c r="BQ34" i="46"/>
  <c r="BQ34" i="44"/>
  <c r="W50" i="46"/>
  <c r="W50" i="44"/>
  <c r="J61" i="46"/>
  <c r="J61" i="44"/>
  <c r="BG68" i="46"/>
  <c r="BG68" i="44"/>
  <c r="AA75" i="46"/>
  <c r="AA75" i="44"/>
  <c r="AE76" i="46"/>
  <c r="AE76" i="44"/>
  <c r="AU76" i="46"/>
  <c r="AU76" i="44"/>
  <c r="AG86" i="46"/>
  <c r="AG86" i="44"/>
  <c r="BI87" i="46"/>
  <c r="BI87" i="44"/>
  <c r="AN90" i="46"/>
  <c r="AN90" i="44"/>
  <c r="D91" i="46"/>
  <c r="D91" i="44"/>
  <c r="X92" i="46"/>
  <c r="X92" i="44"/>
  <c r="A70" i="44"/>
  <c r="AV21" i="44"/>
  <c r="AE27" i="44"/>
  <c r="N35" i="44"/>
  <c r="AS36" i="44"/>
  <c r="AS39" i="44"/>
  <c r="AJ41" i="44"/>
  <c r="BJ43" i="44"/>
  <c r="BQ45" i="44"/>
  <c r="L49" i="44"/>
  <c r="BH49" i="44"/>
  <c r="AH52" i="44"/>
  <c r="BQ52" i="44"/>
  <c r="AI57" i="44"/>
  <c r="BG59" i="44"/>
  <c r="AP61" i="44"/>
  <c r="AL64" i="44"/>
  <c r="AC66" i="44"/>
  <c r="AY68" i="44"/>
  <c r="BE70" i="44"/>
  <c r="AL71" i="44"/>
  <c r="BI71" i="44"/>
  <c r="U73" i="44"/>
  <c r="BA73" i="44"/>
  <c r="K75" i="44"/>
  <c r="D78" i="44"/>
  <c r="BH78" i="44"/>
  <c r="X79" i="44"/>
  <c r="BG82" i="44"/>
  <c r="G85" i="44"/>
  <c r="AM85" i="44"/>
  <c r="AV86" i="44"/>
  <c r="T87" i="44"/>
  <c r="AR87" i="44"/>
  <c r="AO88" i="44"/>
  <c r="T89" i="44"/>
  <c r="BP89" i="44"/>
  <c r="X90" i="44"/>
  <c r="AC62" i="46"/>
  <c r="AC62" i="44"/>
  <c r="AG72" i="46"/>
  <c r="AG72" i="44"/>
  <c r="A75" i="27"/>
  <c r="C77" i="46"/>
  <c r="C77" i="44" s="1"/>
  <c r="T78" i="46"/>
  <c r="T78" i="44"/>
  <c r="AN79" i="46"/>
  <c r="AN79" i="44"/>
  <c r="BK81" i="46"/>
  <c r="BK81" i="44"/>
  <c r="S82" i="46"/>
  <c r="S82" i="44"/>
  <c r="AA82" i="46"/>
  <c r="AA82" i="44"/>
  <c r="AQ82" i="46"/>
  <c r="AQ82" i="44"/>
  <c r="AU83" i="46"/>
  <c r="AU83" i="44"/>
  <c r="AQ84" i="46"/>
  <c r="AQ84" i="44"/>
  <c r="P88" i="46"/>
  <c r="P88" i="44"/>
  <c r="AF88" i="46"/>
  <c r="AF88" i="44"/>
  <c r="AJ89" i="46"/>
  <c r="AJ89" i="44"/>
  <c r="BH89" i="46"/>
  <c r="BH89" i="44"/>
  <c r="BC90" i="46"/>
  <c r="BC90" i="44"/>
  <c r="S84" i="44"/>
  <c r="W90" i="44"/>
  <c r="O23" i="46"/>
  <c r="O23" i="44"/>
  <c r="O30" i="46"/>
  <c r="O30" i="44"/>
  <c r="P37" i="46"/>
  <c r="P37" i="44"/>
  <c r="AJ38" i="46"/>
  <c r="AJ38" i="44"/>
  <c r="AY42" i="46"/>
  <c r="AY42" i="44"/>
  <c r="AZ49" i="46"/>
  <c r="AZ49" i="44"/>
  <c r="AO51" i="46"/>
  <c r="AO51" i="44"/>
  <c r="AL55" i="46"/>
  <c r="AL55" i="44"/>
  <c r="AY59" i="46"/>
  <c r="AY59" i="44"/>
  <c r="AH61" i="46"/>
  <c r="AH61" i="44"/>
  <c r="BF61" i="46"/>
  <c r="BF61" i="44"/>
  <c r="A61" i="27"/>
  <c r="C63" i="46"/>
  <c r="C63" i="44" s="1"/>
  <c r="G76" i="46"/>
  <c r="G76" i="44"/>
  <c r="U78" i="46"/>
  <c r="U78" i="44"/>
  <c r="I79" i="46"/>
  <c r="I79" i="44"/>
  <c r="X85" i="46"/>
  <c r="X85" i="44"/>
  <c r="Q86" i="46"/>
  <c r="Q86" i="44"/>
  <c r="Q88" i="46"/>
  <c r="Q88" i="44"/>
  <c r="AV92" i="46"/>
  <c r="AV92" i="44"/>
  <c r="C72" i="46"/>
  <c r="C72" i="44" s="1"/>
  <c r="X24" i="44"/>
  <c r="BF32" i="44"/>
  <c r="BE33" i="44"/>
  <c r="BH41" i="44"/>
  <c r="BQ43" i="44"/>
  <c r="J45" i="44"/>
  <c r="F48" i="44"/>
  <c r="BP49" i="44"/>
  <c r="V51" i="44"/>
  <c r="E52" i="44"/>
  <c r="AE53" i="44"/>
  <c r="F55" i="44"/>
  <c r="AH56" i="44"/>
  <c r="AP57" i="44"/>
  <c r="BI62" i="44"/>
  <c r="AW63" i="44"/>
  <c r="BC67" i="44"/>
  <c r="BF70" i="44"/>
  <c r="BF72" i="44"/>
  <c r="AQ75" i="44"/>
  <c r="V76" i="44"/>
  <c r="AP77" i="44"/>
  <c r="BI78" i="44"/>
  <c r="G81" i="44"/>
  <c r="AI82" i="44"/>
  <c r="AN85" i="44"/>
  <c r="AW86" i="44"/>
  <c r="D87" i="44"/>
  <c r="BQ89" i="44"/>
  <c r="AA91" i="44"/>
  <c r="BH91" i="44"/>
  <c r="BD92" i="44"/>
  <c r="AZ93" i="44"/>
  <c r="AU39" i="46"/>
  <c r="AU39" i="44"/>
  <c r="BB69" i="46"/>
  <c r="BB69" i="44"/>
  <c r="BQ71" i="46"/>
  <c r="BQ71" i="44"/>
  <c r="L73" i="46"/>
  <c r="L73" i="44"/>
  <c r="K84" i="46"/>
  <c r="K84" i="44"/>
  <c r="BK85" i="46"/>
  <c r="BK85" i="44"/>
  <c r="P86" i="46"/>
  <c r="P86" i="44"/>
  <c r="R68" i="44"/>
  <c r="J75" i="44"/>
  <c r="O83" i="44"/>
  <c r="L38" i="46"/>
  <c r="L38" i="44"/>
  <c r="BH40" i="46"/>
  <c r="BH40" i="44"/>
  <c r="AC45" i="46"/>
  <c r="AC45" i="44"/>
  <c r="J54" i="46"/>
  <c r="J54" i="44"/>
  <c r="AN81" i="46"/>
  <c r="AN81" i="44"/>
  <c r="T82" i="46"/>
  <c r="T82" i="44"/>
  <c r="AV85" i="46"/>
  <c r="AV85" i="44"/>
  <c r="AC87" i="46"/>
  <c r="AC87" i="44"/>
  <c r="AX9" i="44"/>
  <c r="BO24" i="44"/>
  <c r="BM31" i="44"/>
  <c r="AX63" i="44"/>
  <c r="J65" i="44"/>
  <c r="X86" i="44"/>
  <c r="T93" i="44"/>
  <c r="BO95" i="44"/>
  <c r="H46" i="46"/>
  <c r="H46" i="44"/>
  <c r="BM65" i="46"/>
  <c r="BM65" i="44"/>
  <c r="AS71" i="46"/>
  <c r="AS71" i="44"/>
  <c r="AF79" i="46"/>
  <c r="AF79" i="44"/>
  <c r="BD86" i="46"/>
  <c r="BD86" i="44"/>
  <c r="AV88" i="46"/>
  <c r="AV88" i="44"/>
  <c r="BL88" i="46"/>
  <c r="BL88" i="44"/>
  <c r="O90" i="46"/>
  <c r="O90" i="44"/>
  <c r="AY91" i="46"/>
  <c r="AY91" i="44"/>
  <c r="BG91" i="46"/>
  <c r="BG91" i="44"/>
  <c r="A31" i="44"/>
  <c r="AT67" i="44"/>
  <c r="F94" i="44"/>
  <c r="P21" i="46"/>
  <c r="P21" i="44"/>
  <c r="O53" i="46"/>
  <c r="O53" i="44"/>
  <c r="R56" i="46"/>
  <c r="R56" i="44"/>
  <c r="AQ57" i="46"/>
  <c r="AQ57" i="44"/>
  <c r="AT71" i="46"/>
  <c r="AT71" i="44"/>
  <c r="BM79" i="46"/>
  <c r="BM79" i="44"/>
  <c r="BI80" i="46"/>
  <c r="BI80" i="44"/>
  <c r="BE86" i="46"/>
  <c r="BE86" i="44"/>
  <c r="U87" i="46"/>
  <c r="U87" i="44"/>
  <c r="A65" i="44"/>
  <c r="BI32" i="44"/>
  <c r="AA43" i="44"/>
  <c r="O44" i="44"/>
  <c r="L45" i="44"/>
  <c r="Q48" i="44"/>
  <c r="Y49" i="44"/>
  <c r="BJ62" i="44"/>
  <c r="N64" i="44"/>
  <c r="AS64" i="44"/>
  <c r="AL69" i="44"/>
  <c r="BN70" i="44"/>
  <c r="S75" i="44"/>
  <c r="J77" i="44"/>
  <c r="AJ78" i="44"/>
  <c r="AK80" i="44"/>
  <c r="H81" i="44"/>
  <c r="BO82" i="44"/>
  <c r="BK83" i="44"/>
  <c r="O85" i="44"/>
  <c r="AB87" i="44"/>
  <c r="H88" i="44"/>
  <c r="AW88" i="44"/>
  <c r="AB89" i="44"/>
  <c r="G90" i="44"/>
  <c r="AE90" i="44"/>
  <c r="BO91" i="44"/>
  <c r="W92" i="44"/>
  <c r="BL92" i="44"/>
  <c r="A47" i="44"/>
  <c r="A72" i="44"/>
  <c r="AS19" i="44"/>
  <c r="AG22" i="44"/>
  <c r="BN36" i="44"/>
  <c r="AR38" i="44"/>
  <c r="I40" i="44"/>
  <c r="AH44" i="44"/>
  <c r="U47" i="44"/>
  <c r="Y48" i="44"/>
  <c r="BK50" i="44"/>
  <c r="AD58" i="44"/>
  <c r="AA59" i="44"/>
  <c r="O60" i="44"/>
  <c r="AL62" i="44"/>
  <c r="Q65" i="44"/>
  <c r="BO68" i="44"/>
  <c r="F76" i="44"/>
  <c r="BB76" i="44"/>
  <c r="AW77" i="44"/>
  <c r="L78" i="44"/>
  <c r="AK78" i="44"/>
  <c r="D80" i="44"/>
  <c r="AR80" i="44"/>
  <c r="X81" i="44"/>
  <c r="AV81" i="44"/>
  <c r="K82" i="44"/>
  <c r="AA84" i="44"/>
  <c r="AU85" i="44"/>
  <c r="BA87" i="44"/>
  <c r="I88" i="44"/>
  <c r="AG88" i="44"/>
  <c r="D89" i="44"/>
  <c r="AC89" i="44"/>
  <c r="AZ89" i="44"/>
  <c r="K91" i="44"/>
  <c r="BP91" i="44"/>
  <c r="AA93" i="44"/>
  <c r="AQ93" i="44"/>
  <c r="BB17" i="46"/>
  <c r="BB17" i="44"/>
  <c r="BM22" i="46"/>
  <c r="BM22" i="44"/>
  <c r="BH25" i="46"/>
  <c r="BH25" i="44"/>
  <c r="AP32" i="46"/>
  <c r="AP32" i="44"/>
  <c r="BF34" i="46"/>
  <c r="BF34" i="44"/>
  <c r="Z36" i="46"/>
  <c r="Z36" i="44"/>
  <c r="T41" i="46"/>
  <c r="T41" i="44"/>
  <c r="AV42" i="46"/>
  <c r="AV42" i="44"/>
  <c r="AM44" i="46"/>
  <c r="AM44" i="44"/>
  <c r="BB46" i="46"/>
  <c r="BB46" i="44"/>
  <c r="BJ48" i="46"/>
  <c r="BJ48" i="44"/>
  <c r="F51" i="46"/>
  <c r="F51" i="44"/>
  <c r="J52" i="46"/>
  <c r="J52" i="44"/>
  <c r="D53" i="46"/>
  <c r="D53" i="44"/>
  <c r="O56" i="46"/>
  <c r="O56" i="44"/>
  <c r="H57" i="46"/>
  <c r="H57" i="44"/>
  <c r="AV57" i="46"/>
  <c r="AV57" i="44"/>
  <c r="H59" i="46"/>
  <c r="H59" i="44"/>
  <c r="AV59" i="46"/>
  <c r="AV59" i="44"/>
  <c r="BB96" i="46"/>
  <c r="BB96" i="44"/>
  <c r="J97" i="46"/>
  <c r="J97" i="44"/>
  <c r="AW99" i="46"/>
  <c r="AW99" i="44"/>
  <c r="BM99" i="46"/>
  <c r="BM99" i="44"/>
  <c r="BI100" i="46"/>
  <c r="BI100" i="44"/>
  <c r="BA111" i="46"/>
  <c r="BA111" i="44"/>
  <c r="AB113" i="46"/>
  <c r="AB113" i="44"/>
  <c r="AM116" i="46"/>
  <c r="AM116" i="44"/>
  <c r="H119" i="46"/>
  <c r="H119" i="44"/>
  <c r="AZ120" i="46"/>
  <c r="AZ120" i="44"/>
  <c r="N123" i="46"/>
  <c r="N123" i="44"/>
  <c r="J124" i="46"/>
  <c r="J124" i="44"/>
  <c r="T126" i="46"/>
  <c r="T126" i="44"/>
  <c r="AR126" i="46"/>
  <c r="AR126" i="44"/>
  <c r="BP126" i="46"/>
  <c r="BP126" i="44"/>
  <c r="N127" i="46"/>
  <c r="N127" i="44"/>
  <c r="R128" i="46"/>
  <c r="R128" i="44"/>
  <c r="BF128" i="46"/>
  <c r="BF128" i="44"/>
  <c r="BN128" i="46"/>
  <c r="BN128" i="44"/>
  <c r="P129" i="46"/>
  <c r="P129" i="44"/>
  <c r="AN129" i="46"/>
  <c r="AN129" i="44"/>
  <c r="BF130" i="46"/>
  <c r="BF130" i="44"/>
  <c r="V131" i="46"/>
  <c r="V131" i="44"/>
  <c r="AD131" i="46"/>
  <c r="AD131" i="44"/>
  <c r="AT131" i="46"/>
  <c r="AT131" i="44"/>
  <c r="J132" i="46"/>
  <c r="J132" i="44"/>
  <c r="Z132" i="46"/>
  <c r="Z132" i="44"/>
  <c r="AH132" i="46"/>
  <c r="AH132" i="44"/>
  <c r="BF132" i="46"/>
  <c r="BF132" i="44"/>
  <c r="AN133" i="46"/>
  <c r="AN133" i="44"/>
  <c r="T134" i="46"/>
  <c r="T134" i="44"/>
  <c r="AZ134" i="46"/>
  <c r="AZ134" i="44"/>
  <c r="F135" i="46"/>
  <c r="F135" i="44"/>
  <c r="N135" i="46"/>
  <c r="N135" i="44"/>
  <c r="AL135" i="46"/>
  <c r="AL135" i="44"/>
  <c r="X136" i="46"/>
  <c r="X136" i="44"/>
  <c r="BD136" i="46"/>
  <c r="BD136" i="44"/>
  <c r="AJ137" i="46"/>
  <c r="AJ137" i="44"/>
  <c r="AR137" i="46"/>
  <c r="AR137" i="44"/>
  <c r="AF138" i="46"/>
  <c r="AF138" i="44"/>
  <c r="BL138" i="46"/>
  <c r="BL138" i="44"/>
  <c r="AN139" i="46"/>
  <c r="AN139" i="44"/>
  <c r="BL139" i="46"/>
  <c r="BL139" i="44"/>
  <c r="K140" i="46"/>
  <c r="K140" i="44"/>
  <c r="AY140" i="46"/>
  <c r="AY140" i="44"/>
  <c r="E141" i="46"/>
  <c r="E141" i="44"/>
  <c r="AK141" i="46"/>
  <c r="AK141" i="44"/>
  <c r="AO142" i="46"/>
  <c r="AO142" i="44"/>
  <c r="Z143" i="46"/>
  <c r="Z143" i="44"/>
  <c r="AH143" i="46"/>
  <c r="AH143" i="44"/>
  <c r="BL145" i="46"/>
  <c r="BL145" i="44"/>
  <c r="AB146" i="46"/>
  <c r="AB146" i="44"/>
  <c r="AN147" i="46"/>
  <c r="AN147" i="44"/>
  <c r="L148" i="46"/>
  <c r="L148" i="44"/>
  <c r="AJ148" i="46"/>
  <c r="AJ148" i="44"/>
  <c r="AZ148" i="46"/>
  <c r="AZ148" i="44"/>
  <c r="BP148" i="46"/>
  <c r="BP148" i="44"/>
  <c r="G149" i="46"/>
  <c r="G149" i="44"/>
  <c r="W149" i="46"/>
  <c r="W149" i="44"/>
  <c r="BK149" i="46"/>
  <c r="BK149" i="44"/>
  <c r="Z150" i="46"/>
  <c r="Z150" i="44"/>
  <c r="AD151" i="46"/>
  <c r="AD151" i="44"/>
  <c r="AS153" i="46"/>
  <c r="AS153" i="44"/>
  <c r="BQ153" i="46"/>
  <c r="BQ153" i="44"/>
  <c r="AA62" i="44"/>
  <c r="AH97" i="44"/>
  <c r="A93" i="44"/>
  <c r="C136" i="46"/>
  <c r="C136" i="44" s="1"/>
  <c r="AQ8" i="44"/>
  <c r="BO25" i="44"/>
  <c r="E28" i="44"/>
  <c r="AD45" i="44"/>
  <c r="AY62" i="44"/>
  <c r="BG64" i="44"/>
  <c r="AE65" i="44"/>
  <c r="BH67" i="44"/>
  <c r="AA71" i="44"/>
  <c r="AP73" i="44"/>
  <c r="AM77" i="44"/>
  <c r="Z80" i="44"/>
  <c r="BM82" i="44"/>
  <c r="U83" i="44"/>
  <c r="AT85" i="44"/>
  <c r="AP87" i="44"/>
  <c r="R89" i="44"/>
  <c r="AK90" i="44"/>
  <c r="AB94" i="44"/>
  <c r="I95" i="44"/>
  <c r="BF97" i="44"/>
  <c r="N98" i="44"/>
  <c r="R100" i="44"/>
  <c r="BA100" i="44"/>
  <c r="BQ100" i="44"/>
  <c r="N101" i="44"/>
  <c r="AD101" i="44"/>
  <c r="AU101" i="44"/>
  <c r="AV103" i="44"/>
  <c r="BJ103" i="44"/>
  <c r="T106" i="44"/>
  <c r="AF107" i="44"/>
  <c r="AO108" i="44"/>
  <c r="P109" i="44"/>
  <c r="R110" i="44"/>
  <c r="AE110" i="44"/>
  <c r="BE112" i="44"/>
  <c r="AS114" i="44"/>
  <c r="BD114" i="44"/>
  <c r="S115" i="44"/>
  <c r="BM117" i="44"/>
  <c r="M118" i="44"/>
  <c r="P119" i="44"/>
  <c r="AF119" i="44"/>
  <c r="BH120" i="44"/>
  <c r="AL123" i="44"/>
  <c r="BB123" i="44"/>
  <c r="BH126" i="44"/>
  <c r="F127" i="44"/>
  <c r="Z128" i="44"/>
  <c r="X129" i="44"/>
  <c r="R130" i="44"/>
  <c r="AP130" i="44"/>
  <c r="N131" i="44"/>
  <c r="AX132" i="44"/>
  <c r="D134" i="44"/>
  <c r="AT135" i="44"/>
  <c r="AV136" i="44"/>
  <c r="D137" i="44"/>
  <c r="BP137" i="44"/>
  <c r="H139" i="44"/>
  <c r="M141" i="44"/>
  <c r="I142" i="44"/>
  <c r="BD145" i="44"/>
  <c r="D146" i="44"/>
  <c r="X147" i="44"/>
  <c r="BD147" i="44"/>
  <c r="AM149" i="44"/>
  <c r="AP150" i="44"/>
  <c r="F151" i="44"/>
  <c r="AL151" i="44"/>
  <c r="BQ92" i="46"/>
  <c r="BQ92" i="44"/>
  <c r="H95" i="46"/>
  <c r="H95" i="44"/>
  <c r="BD95" i="46"/>
  <c r="BD95" i="44"/>
  <c r="AM97" i="46"/>
  <c r="AM97" i="44"/>
  <c r="F99" i="46"/>
  <c r="F99" i="44"/>
  <c r="V101" i="46"/>
  <c r="V101" i="44"/>
  <c r="Q104" i="46"/>
  <c r="Q104" i="44"/>
  <c r="AW106" i="46"/>
  <c r="AW106" i="44"/>
  <c r="BE108" i="46"/>
  <c r="BE108" i="44"/>
  <c r="Z111" i="46"/>
  <c r="Z111" i="44"/>
  <c r="BB112" i="46"/>
  <c r="BB112" i="44"/>
  <c r="AV115" i="46"/>
  <c r="AV115" i="44"/>
  <c r="Y95" i="46"/>
  <c r="Y95" i="44"/>
  <c r="R102" i="46"/>
  <c r="R102" i="44"/>
  <c r="AX102" i="46"/>
  <c r="AX102" i="44"/>
  <c r="N103" i="46"/>
  <c r="N103" i="44"/>
  <c r="AT105" i="46"/>
  <c r="AT105" i="44"/>
  <c r="R106" i="46"/>
  <c r="R106" i="44"/>
  <c r="AH106" i="46"/>
  <c r="AH106" i="44"/>
  <c r="BN106" i="46"/>
  <c r="BN106" i="44"/>
  <c r="AL107" i="46"/>
  <c r="AL107" i="44"/>
  <c r="AV110" i="46"/>
  <c r="AV110" i="44"/>
  <c r="R113" i="46"/>
  <c r="R113" i="44"/>
  <c r="F114" i="46"/>
  <c r="F114" i="44"/>
  <c r="I115" i="46"/>
  <c r="I115" i="44"/>
  <c r="BA116" i="46"/>
  <c r="BA116" i="44"/>
  <c r="W117" i="46"/>
  <c r="W117" i="44"/>
  <c r="BM154" i="46"/>
  <c r="BM154" i="44"/>
  <c r="K155" i="46"/>
  <c r="K155" i="44"/>
  <c r="AY155" i="46"/>
  <c r="AY155" i="44"/>
  <c r="O156" i="46"/>
  <c r="O156" i="44"/>
  <c r="J157" i="46"/>
  <c r="J157" i="44"/>
  <c r="AB158" i="46"/>
  <c r="AB158" i="44"/>
  <c r="BH158" i="46"/>
  <c r="BH158" i="44"/>
  <c r="G159" i="46"/>
  <c r="G159" i="44"/>
  <c r="BC159" i="46"/>
  <c r="BC159" i="44"/>
  <c r="J160" i="46"/>
  <c r="J160" i="44"/>
  <c r="AX160" i="46"/>
  <c r="AX160" i="44"/>
  <c r="M161" i="46"/>
  <c r="M161" i="44"/>
  <c r="BI161" i="46"/>
  <c r="BI161" i="44"/>
  <c r="D162" i="46"/>
  <c r="D162" i="44"/>
  <c r="AJ162" i="46"/>
  <c r="AJ162" i="44"/>
  <c r="AN163" i="46"/>
  <c r="AN163" i="44"/>
  <c r="AZ164" i="46"/>
  <c r="AZ164" i="44"/>
  <c r="BL165" i="46"/>
  <c r="BL165" i="44"/>
  <c r="T166" i="46"/>
  <c r="T166" i="44"/>
  <c r="BD167" i="46"/>
  <c r="BD167" i="44"/>
  <c r="L168" i="46"/>
  <c r="L168" i="44"/>
  <c r="AZ168" i="46"/>
  <c r="AZ168" i="44"/>
  <c r="W169" i="46"/>
  <c r="W169" i="44"/>
  <c r="AE171" i="46"/>
  <c r="AE171" i="44"/>
  <c r="AU117" i="44"/>
  <c r="S118" i="44"/>
  <c r="U119" i="44"/>
  <c r="AS119" i="44"/>
  <c r="R120" i="44"/>
  <c r="AO120" i="44"/>
  <c r="U121" i="44"/>
  <c r="G122" i="44"/>
  <c r="BE154" i="44"/>
  <c r="AI155" i="44"/>
  <c r="AE156" i="44"/>
  <c r="BK156" i="44"/>
  <c r="R157" i="44"/>
  <c r="D158" i="44"/>
  <c r="AJ158" i="44"/>
  <c r="AH160" i="44"/>
  <c r="E129" i="46"/>
  <c r="E129" i="44"/>
  <c r="AU132" i="46"/>
  <c r="AU132" i="44"/>
  <c r="E133" i="46"/>
  <c r="E133" i="44"/>
  <c r="AK133" i="46"/>
  <c r="AK133" i="44"/>
  <c r="BI133" i="46"/>
  <c r="BI133" i="44"/>
  <c r="AY135" i="46"/>
  <c r="AY135" i="44"/>
  <c r="E136" i="46"/>
  <c r="E136" i="44"/>
  <c r="U138" i="46"/>
  <c r="U138" i="44"/>
  <c r="AV128" i="46"/>
  <c r="AV128" i="44"/>
  <c r="AF130" i="46"/>
  <c r="AF130" i="44"/>
  <c r="BD130" i="46"/>
  <c r="BD130" i="44"/>
  <c r="L131" i="46"/>
  <c r="L131" i="44"/>
  <c r="P132" i="46"/>
  <c r="P132" i="44"/>
  <c r="AB135" i="46"/>
  <c r="AB135" i="44"/>
  <c r="BH135" i="46"/>
  <c r="BH135" i="44"/>
  <c r="AW140" i="44"/>
  <c r="S141" i="44"/>
  <c r="BF172" i="44"/>
  <c r="AL173" i="44"/>
  <c r="Q174" i="44"/>
  <c r="AW176" i="44"/>
  <c r="U177" i="44"/>
  <c r="I178" i="44"/>
  <c r="Q178" i="44"/>
  <c r="Y178" i="44"/>
  <c r="AG178" i="44"/>
  <c r="AO178" i="44"/>
  <c r="AW178" i="44"/>
  <c r="BE178" i="44"/>
  <c r="BM178" i="44"/>
  <c r="BA179" i="44"/>
  <c r="N180" i="44"/>
  <c r="AN65" i="44"/>
  <c r="BJ90" i="44"/>
  <c r="J91" i="44"/>
  <c r="R49" i="44"/>
  <c r="M69" i="44"/>
  <c r="AS69" i="44"/>
  <c r="A82" i="44"/>
  <c r="C93" i="46"/>
  <c r="C93" i="44" s="1"/>
  <c r="W30" i="44"/>
  <c r="AM41" i="44"/>
  <c r="AO46" i="44"/>
  <c r="BE75" i="44"/>
  <c r="H77" i="44"/>
  <c r="BJ81" i="44"/>
  <c r="AM88" i="44"/>
  <c r="AQ89" i="44"/>
  <c r="BB92" i="44"/>
  <c r="U94" i="44"/>
  <c r="BK101" i="44"/>
  <c r="Z102" i="44"/>
  <c r="V103" i="44"/>
  <c r="R104" i="44"/>
  <c r="BF104" i="44"/>
  <c r="W79" i="44"/>
  <c r="C82" i="46"/>
  <c r="C82" i="44" s="1"/>
  <c r="AG31" i="44"/>
  <c r="AN37" i="44"/>
  <c r="X63" i="44"/>
  <c r="BC88" i="44"/>
  <c r="R91" i="44"/>
  <c r="AD92" i="44"/>
  <c r="BN93" i="44"/>
  <c r="BD97" i="44"/>
  <c r="AY100" i="44"/>
  <c r="AH104" i="44"/>
  <c r="F105" i="44"/>
  <c r="A120" i="44"/>
  <c r="C65" i="46"/>
  <c r="C65" i="44" s="1"/>
  <c r="D13" i="44"/>
  <c r="BK23" i="44"/>
  <c r="Z28" i="44"/>
  <c r="N39" i="44"/>
  <c r="I46" i="44"/>
  <c r="Z54" i="44"/>
  <c r="BN54" i="44"/>
  <c r="K57" i="44"/>
  <c r="W58" i="44"/>
  <c r="Z63" i="44"/>
  <c r="M66" i="44"/>
  <c r="BQ73" i="44"/>
  <c r="BC76" i="44"/>
  <c r="AH77" i="44"/>
  <c r="BF77" i="44"/>
  <c r="K80" i="44"/>
  <c r="Z84" i="44"/>
  <c r="AD85" i="44"/>
  <c r="AP93" i="44"/>
  <c r="BQ94" i="44"/>
  <c r="Q95" i="44"/>
  <c r="L96" i="44"/>
  <c r="X97" i="44"/>
  <c r="L98" i="44"/>
  <c r="AM99" i="44"/>
  <c r="BC99" i="44"/>
  <c r="W101" i="44"/>
  <c r="AM101" i="44"/>
  <c r="BF102" i="44"/>
  <c r="BB103" i="44"/>
  <c r="BJ105" i="44"/>
  <c r="AP106" i="44"/>
  <c r="BF106" i="44"/>
  <c r="N107" i="44"/>
  <c r="R108" i="44"/>
  <c r="BF108" i="44"/>
  <c r="AF110" i="44"/>
  <c r="AY111" i="44"/>
  <c r="O112" i="44"/>
  <c r="AU112" i="44"/>
  <c r="AH113" i="44"/>
  <c r="BI116" i="44"/>
  <c r="G117" i="44"/>
  <c r="AI118" i="44"/>
  <c r="BG118" i="44"/>
  <c r="F119" i="44"/>
  <c r="AD119" i="44"/>
  <c r="F121" i="44"/>
  <c r="AF124" i="44"/>
  <c r="BB125" i="44"/>
  <c r="H128" i="44"/>
  <c r="AT129" i="44"/>
  <c r="AB131" i="44"/>
  <c r="BH131" i="44"/>
  <c r="AV132" i="44"/>
  <c r="K66" i="44"/>
  <c r="AE74" i="44"/>
  <c r="A91" i="44"/>
  <c r="C86" i="46"/>
  <c r="C86" i="44" s="1"/>
  <c r="AZ22" i="44"/>
  <c r="BI34" i="44"/>
  <c r="M36" i="44"/>
  <c r="F43" i="44"/>
  <c r="AK45" i="44"/>
  <c r="BA53" i="44"/>
  <c r="BM68" i="44"/>
  <c r="AT81" i="44"/>
  <c r="BB85" i="44"/>
  <c r="AA87" i="44"/>
  <c r="AE88" i="44"/>
  <c r="K89" i="44"/>
  <c r="BO89" i="44"/>
  <c r="BJ92" i="44"/>
  <c r="J93" i="44"/>
  <c r="BH96" i="44"/>
  <c r="AZ98" i="44"/>
  <c r="BG7" i="44"/>
  <c r="AI52" i="44"/>
  <c r="AS67" i="44"/>
  <c r="K73" i="44"/>
  <c r="AY80" i="44"/>
  <c r="F81" i="44"/>
  <c r="Z82" i="44"/>
  <c r="BN82" i="44"/>
  <c r="AT83" i="44"/>
  <c r="N85" i="44"/>
  <c r="AU86" i="44"/>
  <c r="AX91" i="44"/>
  <c r="F92" i="44"/>
  <c r="V92" i="44"/>
  <c r="E94" i="44"/>
  <c r="BM95" i="44"/>
  <c r="AR96" i="44"/>
  <c r="F67" i="46"/>
  <c r="F67" i="44"/>
  <c r="BN24" i="44"/>
  <c r="BN56" i="46"/>
  <c r="BN56" i="44"/>
  <c r="AA57" i="46"/>
  <c r="AA57" i="44"/>
  <c r="AY57" i="46"/>
  <c r="AY57" i="44"/>
  <c r="AM58" i="46"/>
  <c r="AM58" i="44"/>
  <c r="AE60" i="46"/>
  <c r="AE60" i="44"/>
  <c r="AX61" i="46"/>
  <c r="AX61" i="44"/>
  <c r="J63" i="46"/>
  <c r="J63" i="44"/>
  <c r="F64" i="46"/>
  <c r="F64" i="44"/>
  <c r="R65" i="46"/>
  <c r="R65" i="44"/>
  <c r="AX65" i="46"/>
  <c r="AX65" i="44"/>
  <c r="AA68" i="46"/>
  <c r="AA68" i="44"/>
  <c r="Z72" i="46"/>
  <c r="Z72" i="44"/>
  <c r="W76" i="46"/>
  <c r="W76" i="44"/>
  <c r="M80" i="46"/>
  <c r="M80" i="44"/>
  <c r="BH82" i="46"/>
  <c r="BH82" i="44"/>
  <c r="P85" i="46"/>
  <c r="P85" i="44"/>
  <c r="E89" i="46"/>
  <c r="E89" i="44"/>
  <c r="U89" i="46"/>
  <c r="U89" i="44"/>
  <c r="O94" i="46"/>
  <c r="O94" i="44"/>
  <c r="AU94" i="46"/>
  <c r="AU94" i="44"/>
  <c r="AL96" i="46"/>
  <c r="AL96" i="44"/>
  <c r="R97" i="46"/>
  <c r="R97" i="44"/>
  <c r="BN97" i="46"/>
  <c r="BN97" i="44"/>
  <c r="V98" i="46"/>
  <c r="V98" i="44"/>
  <c r="BB98" i="46"/>
  <c r="BB98" i="44"/>
  <c r="E100" i="46"/>
  <c r="E100" i="44"/>
  <c r="AS100" i="46"/>
  <c r="AS100" i="44"/>
  <c r="D102" i="46"/>
  <c r="D102" i="44"/>
  <c r="BH102" i="46"/>
  <c r="BH102" i="44"/>
  <c r="X103" i="46"/>
  <c r="X103" i="44"/>
  <c r="AF103" i="46"/>
  <c r="AF103" i="44"/>
  <c r="BL103" i="46"/>
  <c r="BL103" i="44"/>
  <c r="D104" i="46"/>
  <c r="D104" i="44"/>
  <c r="AQ56" i="46"/>
  <c r="AQ56" i="44"/>
  <c r="BL58" i="46"/>
  <c r="BL58" i="44"/>
  <c r="O62" i="46"/>
  <c r="O62" i="44"/>
  <c r="AZ68" i="46"/>
  <c r="AZ68" i="44"/>
  <c r="K70" i="46"/>
  <c r="K70" i="44"/>
  <c r="AZ75" i="46"/>
  <c r="AZ75" i="44"/>
  <c r="U84" i="46"/>
  <c r="U84" i="44"/>
  <c r="AG85" i="46"/>
  <c r="AG85" i="44"/>
  <c r="BE92" i="46"/>
  <c r="BE92" i="44"/>
  <c r="Z99" i="46"/>
  <c r="Z99" i="44"/>
  <c r="AP101" i="46"/>
  <c r="AP101" i="44"/>
  <c r="BF101" i="46"/>
  <c r="BF101" i="44"/>
  <c r="AS102" i="46"/>
  <c r="AS102" i="44"/>
  <c r="Q103" i="46"/>
  <c r="Q103" i="44"/>
  <c r="BM105" i="46"/>
  <c r="BM105" i="44"/>
  <c r="M106" i="46"/>
  <c r="M106" i="44"/>
  <c r="AS106" i="46"/>
  <c r="AS106" i="44"/>
  <c r="Y107" i="46"/>
  <c r="Y107" i="44"/>
  <c r="AO107" i="46"/>
  <c r="AO107" i="44"/>
  <c r="AC108" i="46"/>
  <c r="AC108" i="44"/>
  <c r="BE109" i="46"/>
  <c r="BE109" i="44"/>
  <c r="AL111" i="46"/>
  <c r="AL111" i="44"/>
  <c r="AK113" i="46"/>
  <c r="AK113" i="44"/>
  <c r="AJ115" i="46"/>
  <c r="AJ115" i="44"/>
  <c r="X116" i="46"/>
  <c r="X116" i="44"/>
  <c r="AV116" i="46"/>
  <c r="AV116" i="44"/>
  <c r="BD116" i="46"/>
  <c r="BD116" i="44"/>
  <c r="AT118" i="46"/>
  <c r="AT118" i="44"/>
  <c r="BB118" i="46"/>
  <c r="BB118" i="44"/>
  <c r="Y119" i="46"/>
  <c r="Y119" i="44"/>
  <c r="BA120" i="46"/>
  <c r="BA120" i="44"/>
  <c r="AA122" i="46"/>
  <c r="AA122" i="44"/>
  <c r="BG122" i="46"/>
  <c r="BG122" i="44"/>
  <c r="AI124" i="46"/>
  <c r="AI124" i="44"/>
  <c r="Y125" i="46"/>
  <c r="Y125" i="44"/>
  <c r="BE125" i="46"/>
  <c r="BE125" i="44"/>
  <c r="BK127" i="46"/>
  <c r="BK127" i="44"/>
  <c r="AQ128" i="46"/>
  <c r="AQ128" i="44"/>
  <c r="I129" i="46"/>
  <c r="I129" i="44"/>
  <c r="AA130" i="46"/>
  <c r="AA130" i="44"/>
  <c r="BG132" i="46"/>
  <c r="BG132" i="44"/>
  <c r="Y133" i="46"/>
  <c r="Y133" i="44"/>
  <c r="AC134" i="46"/>
  <c r="AC134" i="44"/>
  <c r="BA134" i="46"/>
  <c r="BA134" i="44"/>
  <c r="O135" i="46"/>
  <c r="O135" i="44"/>
  <c r="AU135" i="46"/>
  <c r="AU135" i="44"/>
  <c r="AO136" i="46"/>
  <c r="AO136" i="44"/>
  <c r="AK137" i="46"/>
  <c r="AK137" i="44"/>
  <c r="Y138" i="46"/>
  <c r="Y138" i="44"/>
  <c r="BE139" i="46"/>
  <c r="BE139" i="44"/>
  <c r="F141" i="46"/>
  <c r="F141" i="44"/>
  <c r="BJ141" i="46"/>
  <c r="BJ141" i="44"/>
  <c r="AQ143" i="46"/>
  <c r="AQ143" i="44"/>
  <c r="AL66" i="46"/>
  <c r="AL66" i="44"/>
  <c r="AQ72" i="46"/>
  <c r="AQ72" i="44"/>
  <c r="U82" i="46"/>
  <c r="U82" i="44"/>
  <c r="AL89" i="46"/>
  <c r="AL89" i="44"/>
  <c r="I90" i="46"/>
  <c r="I90" i="44"/>
  <c r="Y90" i="46"/>
  <c r="Y90" i="44"/>
  <c r="BI91" i="46"/>
  <c r="BI91" i="44"/>
  <c r="AG92" i="46"/>
  <c r="AG92" i="44"/>
  <c r="BP95" i="46"/>
  <c r="BP95" i="44"/>
  <c r="R99" i="46"/>
  <c r="R99" i="44"/>
  <c r="R101" i="46"/>
  <c r="R101" i="44"/>
  <c r="BQ102" i="46"/>
  <c r="BQ102" i="44"/>
  <c r="AO103" i="46"/>
  <c r="AO103" i="44"/>
  <c r="BE103" i="46"/>
  <c r="BE103" i="44"/>
  <c r="A63" i="44"/>
  <c r="A88" i="44"/>
  <c r="C34" i="46"/>
  <c r="C34" i="44" s="1"/>
  <c r="C56" i="46"/>
  <c r="C56" i="44" s="1"/>
  <c r="C67" i="46"/>
  <c r="C67" i="44" s="1"/>
  <c r="X11" i="44"/>
  <c r="I17" i="44"/>
  <c r="AD25" i="44"/>
  <c r="AI26" i="44"/>
  <c r="BL27" i="44"/>
  <c r="AH29" i="44"/>
  <c r="BC30" i="44"/>
  <c r="AO31" i="44"/>
  <c r="BB35" i="44"/>
  <c r="AC36" i="44"/>
  <c r="BI37" i="44"/>
  <c r="BH38" i="44"/>
  <c r="BM40" i="44"/>
  <c r="X42" i="44"/>
  <c r="AI44" i="44"/>
  <c r="F45" i="44"/>
  <c r="BG49" i="44"/>
  <c r="AE50" i="44"/>
  <c r="AG51" i="44"/>
  <c r="BL51" i="44"/>
  <c r="R54" i="44"/>
  <c r="AY54" i="44"/>
  <c r="N55" i="44"/>
  <c r="AA56" i="44"/>
  <c r="AY56" i="44"/>
  <c r="AR57" i="44"/>
  <c r="O58" i="44"/>
  <c r="AJ59" i="44"/>
  <c r="BP59" i="44"/>
  <c r="AV60" i="44"/>
  <c r="AD62" i="44"/>
  <c r="U64" i="44"/>
  <c r="K65" i="44"/>
  <c r="AR66" i="44"/>
  <c r="O67" i="44"/>
  <c r="AV67" i="44"/>
  <c r="K68" i="44"/>
  <c r="AI70" i="44"/>
  <c r="F71" i="44"/>
  <c r="AM71" i="44"/>
  <c r="BJ73" i="44"/>
  <c r="AY75" i="44"/>
  <c r="BA78" i="44"/>
  <c r="Y83" i="44"/>
  <c r="E84" i="44"/>
  <c r="AW85" i="44"/>
  <c r="V87" i="44"/>
  <c r="AK91" i="44"/>
  <c r="AK93" i="44"/>
  <c r="BI93" i="44"/>
  <c r="Y109" i="44"/>
  <c r="BB111" i="44"/>
  <c r="R112" i="44"/>
  <c r="BP115" i="44"/>
  <c r="AN12" i="44"/>
  <c r="AR20" i="44"/>
  <c r="D22" i="44"/>
  <c r="AU23" i="44"/>
  <c r="AE25" i="44"/>
  <c r="AQ26" i="44"/>
  <c r="AI29" i="44"/>
  <c r="BK37" i="44"/>
  <c r="Z42" i="44"/>
  <c r="AZ47" i="44"/>
  <c r="BN7" i="44"/>
  <c r="AS18" i="44"/>
  <c r="AU25" i="44"/>
  <c r="G27" i="44"/>
  <c r="AQ29" i="44"/>
  <c r="AW31" i="44"/>
  <c r="E36" i="44"/>
  <c r="AK36" i="44"/>
  <c r="AB40" i="44"/>
  <c r="AI42" i="44"/>
  <c r="N43" i="44"/>
  <c r="BC43" i="44"/>
  <c r="AP44" i="44"/>
  <c r="AT45" i="44"/>
  <c r="BA47" i="44"/>
  <c r="AK49" i="44"/>
  <c r="BI49" i="44"/>
  <c r="BD53" i="44"/>
  <c r="Z57" i="44"/>
  <c r="BB60" i="44"/>
  <c r="BE65" i="44"/>
  <c r="BB67" i="44"/>
  <c r="Y28" i="44"/>
  <c r="AM39" i="44"/>
  <c r="AY8" i="44"/>
  <c r="P14" i="44"/>
  <c r="AN19" i="44"/>
  <c r="AF21" i="44"/>
  <c r="AT41" i="44"/>
  <c r="AW44" i="44"/>
  <c r="AF46" i="44"/>
  <c r="AN105" i="46"/>
  <c r="AN105" i="44"/>
  <c r="AR106" i="46"/>
  <c r="AR106" i="44"/>
  <c r="L108" i="46"/>
  <c r="L108" i="44"/>
  <c r="AV109" i="46"/>
  <c r="AV109" i="44"/>
  <c r="BL109" i="46"/>
  <c r="BL109" i="44"/>
  <c r="M111" i="46"/>
  <c r="M111" i="44"/>
  <c r="AY115" i="46"/>
  <c r="AY115" i="44"/>
  <c r="BK116" i="46"/>
  <c r="BK116" i="44"/>
  <c r="T120" i="46"/>
  <c r="T120" i="44"/>
  <c r="AV121" i="46"/>
  <c r="AV121" i="44"/>
  <c r="F123" i="46"/>
  <c r="F123" i="44"/>
  <c r="AT123" i="46"/>
  <c r="AT123" i="44"/>
  <c r="BN124" i="46"/>
  <c r="BN124" i="44"/>
  <c r="Y145" i="46"/>
  <c r="Y145" i="44"/>
  <c r="BE145" i="46"/>
  <c r="BE145" i="44"/>
  <c r="H149" i="46"/>
  <c r="H149" i="44"/>
  <c r="J154" i="46"/>
  <c r="J154" i="44"/>
  <c r="R154" i="46"/>
  <c r="R154" i="44"/>
  <c r="Z154" i="46"/>
  <c r="Z154" i="44"/>
  <c r="AH154" i="46"/>
  <c r="AH154" i="44"/>
  <c r="AP154" i="46"/>
  <c r="AP154" i="44"/>
  <c r="AX154" i="46"/>
  <c r="AX154" i="44"/>
  <c r="BF154" i="46"/>
  <c r="BF154" i="44"/>
  <c r="BN154" i="46"/>
  <c r="BN154" i="44"/>
  <c r="T155" i="46"/>
  <c r="T155" i="44"/>
  <c r="BH155" i="46"/>
  <c r="BH155" i="44"/>
  <c r="AF156" i="46"/>
  <c r="AF156" i="44"/>
  <c r="AA157" i="46"/>
  <c r="AA157" i="44"/>
  <c r="H159" i="46"/>
  <c r="H159" i="44"/>
  <c r="AF159" i="46"/>
  <c r="AF159" i="44"/>
  <c r="AA160" i="46"/>
  <c r="AA160" i="44"/>
  <c r="AT161" i="46"/>
  <c r="AT161" i="44"/>
  <c r="AS164" i="46"/>
  <c r="AS164" i="44"/>
  <c r="Q165" i="46"/>
  <c r="Q165" i="44"/>
  <c r="BA166" i="46"/>
  <c r="BA166" i="44"/>
  <c r="Q167" i="46"/>
  <c r="Q167" i="44"/>
  <c r="AR104" i="44"/>
  <c r="BP104" i="44"/>
  <c r="AV105" i="44"/>
  <c r="BD107" i="44"/>
  <c r="BP108" i="44"/>
  <c r="AN109" i="44"/>
  <c r="AH110" i="44"/>
  <c r="I112" i="44"/>
  <c r="Y112" i="44"/>
  <c r="BM112" i="44"/>
  <c r="L113" i="44"/>
  <c r="AJ113" i="44"/>
  <c r="Q117" i="44"/>
  <c r="AD144" i="44"/>
  <c r="BM145" i="44"/>
  <c r="AY157" i="44"/>
  <c r="E158" i="44"/>
  <c r="BQ158" i="44"/>
  <c r="AN159" i="44"/>
  <c r="AI160" i="44"/>
  <c r="BE165" i="44"/>
  <c r="AG167" i="44"/>
  <c r="M168" i="44"/>
  <c r="J130" i="44"/>
  <c r="AK168" i="44"/>
  <c r="P169" i="44"/>
  <c r="AZ170" i="44"/>
  <c r="AF171" i="44"/>
  <c r="BO15" i="46"/>
  <c r="AI15" i="44"/>
  <c r="A46" i="44"/>
  <c r="A56" i="44"/>
  <c r="C55" i="46"/>
  <c r="C55" i="44" s="1"/>
  <c r="AG10" i="44"/>
  <c r="BG15" i="44"/>
  <c r="BM18" i="44"/>
  <c r="BH20" i="44"/>
  <c r="AF22" i="44"/>
  <c r="AM23" i="44"/>
  <c r="S25" i="44"/>
  <c r="S26" i="44"/>
  <c r="AI27" i="44"/>
  <c r="AD28" i="44"/>
  <c r="M31" i="44"/>
  <c r="BA31" i="44"/>
  <c r="AG32" i="44"/>
  <c r="X33" i="44"/>
  <c r="AS35" i="44"/>
  <c r="R36" i="44"/>
  <c r="BA36" i="44"/>
  <c r="AF37" i="44"/>
  <c r="X38" i="44"/>
  <c r="AF39" i="44"/>
  <c r="Q40" i="44"/>
  <c r="H41" i="44"/>
  <c r="W42" i="44"/>
  <c r="BB42" i="44"/>
  <c r="M44" i="44"/>
  <c r="AY44" i="44"/>
  <c r="V45" i="44"/>
  <c r="BE45" i="44"/>
  <c r="V46" i="44"/>
  <c r="AW46" i="44"/>
  <c r="AG47" i="44"/>
  <c r="V48" i="44"/>
  <c r="M49" i="44"/>
  <c r="AU49" i="44"/>
  <c r="D50" i="44"/>
  <c r="AQ50" i="44"/>
  <c r="I51" i="44"/>
  <c r="AH51" i="44"/>
  <c r="BJ51" i="44"/>
  <c r="Z52" i="44"/>
  <c r="BB52" i="44"/>
  <c r="W53" i="44"/>
  <c r="BL53" i="44"/>
  <c r="AD54" i="44"/>
  <c r="BF54" i="44"/>
  <c r="O55" i="44"/>
  <c r="F56" i="44"/>
  <c r="W56" i="44"/>
  <c r="AS56" i="44"/>
  <c r="BJ56" i="44"/>
  <c r="W57" i="44"/>
  <c r="G58" i="44"/>
  <c r="BC58" i="44"/>
  <c r="J59" i="44"/>
  <c r="AQ59" i="44"/>
  <c r="E60" i="44"/>
  <c r="F61" i="44"/>
  <c r="Z61" i="44"/>
  <c r="AH63" i="44"/>
  <c r="BN63" i="44"/>
  <c r="AT64" i="44"/>
  <c r="BH66" i="44"/>
  <c r="W67" i="44"/>
  <c r="AU67" i="44"/>
  <c r="N69" i="44"/>
  <c r="J70" i="44"/>
  <c r="AP70" i="44"/>
  <c r="U71" i="44"/>
  <c r="M73" i="44"/>
  <c r="AV74" i="44"/>
  <c r="Q75" i="44"/>
  <c r="AT76" i="44"/>
  <c r="R77" i="44"/>
  <c r="AD81" i="44"/>
  <c r="BF82" i="44"/>
  <c r="AZ13" i="44"/>
  <c r="T21" i="44"/>
  <c r="Q10" i="44"/>
  <c r="H22" i="44"/>
  <c r="A51" i="44"/>
  <c r="C57" i="46"/>
  <c r="C57" i="44" s="1"/>
  <c r="Y10" i="44"/>
  <c r="D14" i="44"/>
  <c r="AZ17" i="44"/>
  <c r="AB21" i="44"/>
  <c r="X22" i="44"/>
  <c r="S23" i="44"/>
  <c r="AA24" i="44"/>
  <c r="BG25" i="44"/>
  <c r="BC26" i="44"/>
  <c r="BG27" i="44"/>
  <c r="S30" i="44"/>
  <c r="BD31" i="44"/>
  <c r="AC32" i="44"/>
  <c r="M33" i="44"/>
  <c r="BM33" i="44"/>
  <c r="E35" i="44"/>
  <c r="AH36" i="44"/>
  <c r="BQ36" i="44"/>
  <c r="AR37" i="44"/>
  <c r="AH38" i="44"/>
  <c r="AB39" i="44"/>
  <c r="BP39" i="44"/>
  <c r="AZ40" i="44"/>
  <c r="AU41" i="44"/>
  <c r="AM42" i="44"/>
  <c r="D43" i="44"/>
  <c r="R44" i="44"/>
  <c r="BF44" i="44"/>
  <c r="Q45" i="44"/>
  <c r="M46" i="44"/>
  <c r="AM46" i="44"/>
  <c r="S47" i="44"/>
  <c r="AB49" i="44"/>
  <c r="AS51" i="44"/>
  <c r="BM51" i="44"/>
  <c r="AC52" i="44"/>
  <c r="BA52" i="44"/>
  <c r="G53" i="44"/>
  <c r="AX54" i="44"/>
  <c r="BK57" i="44"/>
  <c r="S58" i="44"/>
  <c r="AY60" i="44"/>
  <c r="AD61" i="44"/>
  <c r="BQ62" i="44"/>
  <c r="BI27" i="46"/>
  <c r="BI27" i="44"/>
  <c r="BK46" i="46"/>
  <c r="BK46" i="44"/>
  <c r="U50" i="46"/>
  <c r="U50" i="44"/>
  <c r="AK53" i="46"/>
  <c r="AK53" i="44"/>
  <c r="Z40" i="46"/>
  <c r="Z40" i="44"/>
  <c r="AJ55" i="46"/>
  <c r="AJ55" i="44"/>
  <c r="A25" i="44"/>
  <c r="BK13" i="44"/>
  <c r="BF20" i="44"/>
  <c r="BL32" i="44"/>
  <c r="AK44" i="44"/>
  <c r="AQ47" i="44"/>
  <c r="AH53" i="44"/>
  <c r="AF28" i="46"/>
  <c r="AF28" i="44"/>
  <c r="Y24" i="44"/>
  <c r="H61" i="44"/>
  <c r="G11" i="44"/>
  <c r="AH16" i="44"/>
  <c r="AM22" i="44"/>
  <c r="AP25" i="44"/>
  <c r="O38" i="44"/>
  <c r="BM43" i="44"/>
  <c r="T48" i="44"/>
  <c r="AR51" i="44"/>
  <c r="AW55" i="44"/>
  <c r="BJ59" i="44"/>
  <c r="BD70" i="44"/>
  <c r="BF16" i="44"/>
  <c r="BM24" i="44"/>
  <c r="AZ33" i="44"/>
  <c r="AY34" i="44"/>
  <c r="AE35" i="44"/>
  <c r="AE40" i="44"/>
  <c r="BF41" i="44"/>
  <c r="BJ42" i="44"/>
  <c r="BP43" i="44"/>
  <c r="BI44" i="44"/>
  <c r="X45" i="44"/>
  <c r="L46" i="44"/>
  <c r="AV52" i="44"/>
  <c r="AC56" i="44"/>
  <c r="AX58" i="44"/>
  <c r="BI61" i="44"/>
  <c r="AB62" i="44"/>
  <c r="BQ65" i="44"/>
  <c r="BG66" i="44"/>
  <c r="E70" i="44"/>
  <c r="AB74" i="44"/>
  <c r="AL75" i="44"/>
  <c r="K78" i="44"/>
  <c r="BC46" i="46"/>
  <c r="BC46" i="44"/>
  <c r="E53" i="46"/>
  <c r="E53" i="44"/>
  <c r="U28" i="44"/>
  <c r="BK40" i="44"/>
  <c r="M56" i="44"/>
  <c r="BK11" i="44"/>
  <c r="BA30" i="44"/>
  <c r="AF32" i="44"/>
  <c r="Z38" i="44"/>
  <c r="K39" i="44"/>
  <c r="BN40" i="44"/>
  <c r="AB51" i="44"/>
  <c r="BE55" i="44"/>
  <c r="M61" i="44"/>
  <c r="AW62" i="44"/>
  <c r="E63" i="44"/>
  <c r="AF63" i="44"/>
  <c r="AF66" i="44"/>
  <c r="J67" i="44"/>
  <c r="R69" i="44"/>
  <c r="U72" i="44"/>
  <c r="V75" i="44"/>
  <c r="AF77" i="44"/>
  <c r="AM79" i="44"/>
  <c r="BC79" i="44"/>
  <c r="BH17" i="46"/>
  <c r="BH17" i="44"/>
  <c r="S21" i="46"/>
  <c r="S21" i="44"/>
  <c r="N26" i="46"/>
  <c r="N26" i="44"/>
  <c r="BD47" i="46"/>
  <c r="BD47" i="44"/>
  <c r="BL47" i="46"/>
  <c r="BL47" i="44"/>
  <c r="AR48" i="46"/>
  <c r="AR48" i="44"/>
  <c r="AM49" i="46"/>
  <c r="AM49" i="44"/>
  <c r="AX50" i="46"/>
  <c r="AX50" i="44"/>
  <c r="X52" i="46"/>
  <c r="X52" i="44"/>
  <c r="BA54" i="46"/>
  <c r="BA54" i="44"/>
  <c r="I55" i="46"/>
  <c r="I55" i="44"/>
  <c r="BQ56" i="46"/>
  <c r="BQ56" i="44"/>
  <c r="I64" i="46"/>
  <c r="I64" i="44"/>
  <c r="M65" i="46"/>
  <c r="M65" i="44"/>
  <c r="P66" i="46"/>
  <c r="P66" i="44"/>
  <c r="AH67" i="46"/>
  <c r="AH67" i="44"/>
  <c r="BF67" i="46"/>
  <c r="BF67" i="44"/>
  <c r="AD68" i="46"/>
  <c r="AD68" i="44"/>
  <c r="J69" i="46"/>
  <c r="J69" i="44"/>
  <c r="Z69" i="46"/>
  <c r="Z69" i="44"/>
  <c r="BF69" i="46"/>
  <c r="BF69" i="44"/>
  <c r="AW71" i="46"/>
  <c r="AW71" i="44"/>
  <c r="E72" i="46"/>
  <c r="E72" i="44"/>
  <c r="BI72" i="46"/>
  <c r="BI72" i="44"/>
  <c r="AF73" i="46"/>
  <c r="AF73" i="44"/>
  <c r="D74" i="46"/>
  <c r="D74" i="44"/>
  <c r="L74" i="46"/>
  <c r="L74" i="44"/>
  <c r="T74" i="46"/>
  <c r="T74" i="44"/>
  <c r="AJ74" i="46"/>
  <c r="AJ74" i="44"/>
  <c r="AR74" i="46"/>
  <c r="AR74" i="44"/>
  <c r="AZ74" i="46"/>
  <c r="AZ74" i="44"/>
  <c r="BH74" i="46"/>
  <c r="BH74" i="44"/>
  <c r="BP74" i="46"/>
  <c r="BP74" i="44"/>
  <c r="N75" i="46"/>
  <c r="N75" i="44"/>
  <c r="AT75" i="46"/>
  <c r="AT75" i="44"/>
  <c r="A74" i="27"/>
  <c r="C76" i="46"/>
  <c r="C76" i="44" s="1"/>
  <c r="A76" i="44"/>
  <c r="R76" i="46"/>
  <c r="R76" i="44"/>
  <c r="AH76" i="46"/>
  <c r="AH76" i="44"/>
  <c r="AK77" i="46"/>
  <c r="AK77" i="44"/>
  <c r="BI77" i="46"/>
  <c r="BI77" i="44"/>
  <c r="AF78" i="46"/>
  <c r="AF78" i="44"/>
  <c r="BD78" i="46"/>
  <c r="BD78" i="44"/>
  <c r="BG21" i="46"/>
  <c r="BG21" i="44"/>
  <c r="AP23" i="46"/>
  <c r="AP23" i="44"/>
  <c r="BB24" i="46"/>
  <c r="BB24" i="44"/>
  <c r="A25" i="27"/>
  <c r="C27" i="46"/>
  <c r="C27" i="44" s="1"/>
  <c r="R27" i="46"/>
  <c r="R27" i="44"/>
  <c r="BN27" i="46"/>
  <c r="BN27" i="44"/>
  <c r="AZ31" i="46"/>
  <c r="AZ31" i="44"/>
  <c r="P32" i="46"/>
  <c r="P32" i="44"/>
  <c r="AB33" i="46"/>
  <c r="AB33" i="44"/>
  <c r="H34" i="46"/>
  <c r="H34" i="44"/>
  <c r="L35" i="46"/>
  <c r="L35" i="44"/>
  <c r="AR35" i="46"/>
  <c r="AR35" i="44"/>
  <c r="AZ35" i="46"/>
  <c r="AZ35" i="44"/>
  <c r="W38" i="46"/>
  <c r="W38" i="44"/>
  <c r="AP41" i="46"/>
  <c r="AP41" i="44"/>
  <c r="V42" i="46"/>
  <c r="V42" i="44"/>
  <c r="AB46" i="46"/>
  <c r="AB46" i="44"/>
  <c r="AR46" i="46"/>
  <c r="AR46" i="44"/>
  <c r="AZ46" i="46"/>
  <c r="AZ46" i="44"/>
  <c r="BH46" i="46"/>
  <c r="BH46" i="44"/>
  <c r="AP50" i="46"/>
  <c r="AP50" i="44"/>
  <c r="BN50" i="46"/>
  <c r="BN50" i="44"/>
  <c r="L51" i="46"/>
  <c r="L51" i="44"/>
  <c r="H52" i="46"/>
  <c r="H52" i="44"/>
  <c r="AK54" i="46"/>
  <c r="AK54" i="44"/>
  <c r="AK56" i="46"/>
  <c r="AK56" i="44"/>
  <c r="J58" i="46"/>
  <c r="J58" i="44"/>
  <c r="AH58" i="46"/>
  <c r="AH58" i="44"/>
  <c r="BF60" i="46"/>
  <c r="BF60" i="44"/>
  <c r="AC61" i="46"/>
  <c r="AC61" i="44"/>
  <c r="BA61" i="46"/>
  <c r="BA61" i="44"/>
  <c r="BQ61" i="46"/>
  <c r="BQ61" i="44"/>
  <c r="BA63" i="46"/>
  <c r="BA63" i="44"/>
  <c r="AS65" i="46"/>
  <c r="AS65" i="44"/>
  <c r="A43" i="44"/>
  <c r="BQ41" i="44"/>
  <c r="W49" i="44"/>
  <c r="J50" i="44"/>
  <c r="AN54" i="44"/>
  <c r="E56" i="44"/>
  <c r="AH60" i="44"/>
  <c r="P61" i="44"/>
  <c r="AF61" i="44"/>
  <c r="AS61" i="44"/>
  <c r="BL66" i="44"/>
  <c r="R67" i="44"/>
  <c r="BN67" i="44"/>
  <c r="U69" i="44"/>
  <c r="Q71" i="44"/>
  <c r="AG71" i="44"/>
  <c r="G74" i="44"/>
  <c r="AC76" i="44"/>
  <c r="BG12" i="46"/>
  <c r="BG12" i="44"/>
  <c r="W13" i="46"/>
  <c r="W13" i="44"/>
  <c r="AI14" i="46"/>
  <c r="AI14" i="44"/>
  <c r="BN23" i="46"/>
  <c r="BN23" i="44"/>
  <c r="R25" i="46"/>
  <c r="R25" i="44"/>
  <c r="AS28" i="46"/>
  <c r="AS28" i="44"/>
  <c r="AL29" i="46"/>
  <c r="AL29" i="44"/>
  <c r="Z30" i="46"/>
  <c r="Z30" i="44"/>
  <c r="X36" i="46"/>
  <c r="X36" i="44"/>
  <c r="S37" i="46"/>
  <c r="S37" i="44"/>
  <c r="AQ37" i="46"/>
  <c r="AQ37" i="44"/>
  <c r="AQ39" i="46"/>
  <c r="AQ39" i="44"/>
  <c r="BD45" i="46"/>
  <c r="BD45" i="44"/>
  <c r="T46" i="46"/>
  <c r="T46" i="44"/>
  <c r="X47" i="46"/>
  <c r="X47" i="44"/>
  <c r="AJ48" i="46"/>
  <c r="AJ48" i="44"/>
  <c r="BP48" i="46"/>
  <c r="BP48" i="44"/>
  <c r="BQ54" i="46"/>
  <c r="BQ54" i="44"/>
  <c r="AP60" i="46"/>
  <c r="AP60" i="44"/>
  <c r="AG64" i="46"/>
  <c r="AG64" i="44"/>
  <c r="AV66" i="46"/>
  <c r="AV66" i="44"/>
  <c r="AA21" i="44"/>
  <c r="J25" i="44"/>
  <c r="BE26" i="44"/>
  <c r="BJ29" i="44"/>
  <c r="AQ12" i="44"/>
  <c r="V24" i="44"/>
  <c r="BD28" i="44"/>
  <c r="BF30" i="44"/>
  <c r="AF36" i="44"/>
  <c r="BD36" i="44"/>
  <c r="G38" i="44"/>
  <c r="AM38" i="44"/>
  <c r="D46" i="44"/>
  <c r="W46" i="44"/>
  <c r="AZ51" i="44"/>
  <c r="BI53" i="44"/>
  <c r="U54" i="44"/>
  <c r="E61" i="44"/>
  <c r="BE62" i="44"/>
  <c r="U63" i="44"/>
  <c r="AW64" i="44"/>
  <c r="BP64" i="44"/>
  <c r="AN66" i="44"/>
  <c r="Y68" i="44"/>
  <c r="AW68" i="44"/>
  <c r="P70" i="44"/>
  <c r="AS70" i="44"/>
  <c r="AS72" i="44"/>
  <c r="X73" i="44"/>
  <c r="AV73" i="44"/>
  <c r="AD75" i="44"/>
  <c r="BJ75" i="44"/>
  <c r="X77" i="44"/>
  <c r="AU79" i="44"/>
  <c r="AI45" i="46"/>
  <c r="AI45" i="44"/>
  <c r="AS58" i="46"/>
  <c r="AS58" i="44"/>
  <c r="AO59" i="46"/>
  <c r="AO59" i="44"/>
  <c r="AN61" i="46"/>
  <c r="AN61" i="44"/>
  <c r="AV61" i="46"/>
  <c r="AV61" i="44"/>
  <c r="BD61" i="46"/>
  <c r="BD61" i="44"/>
  <c r="D62" i="46"/>
  <c r="D62" i="44"/>
  <c r="AJ62" i="46"/>
  <c r="AJ62" i="44"/>
  <c r="BD63" i="46"/>
  <c r="BD63" i="44"/>
  <c r="U67" i="46"/>
  <c r="U67" i="44"/>
  <c r="BI67" i="46"/>
  <c r="BI67" i="44"/>
  <c r="BA69" i="46"/>
  <c r="BA69" i="44"/>
  <c r="AV70" i="46"/>
  <c r="AV70" i="44"/>
  <c r="AV72" i="46"/>
  <c r="AV72" i="44"/>
  <c r="BD72" i="46"/>
  <c r="BD72" i="44"/>
  <c r="AY73" i="46"/>
  <c r="AY73" i="44"/>
  <c r="BG73" i="46"/>
  <c r="BG73" i="44"/>
  <c r="AG75" i="46"/>
  <c r="AG75" i="44"/>
  <c r="AW75" i="46"/>
  <c r="AW75" i="44"/>
  <c r="BI76" i="46"/>
  <c r="BI76" i="44"/>
  <c r="AN77" i="46"/>
  <c r="AN77" i="44"/>
  <c r="AA78" i="46"/>
  <c r="AA78" i="44"/>
  <c r="G79" i="46"/>
  <c r="G79" i="44"/>
  <c r="BK79" i="46"/>
  <c r="BK79" i="44"/>
  <c r="N81" i="46"/>
  <c r="N81" i="44"/>
  <c r="AL81" i="46"/>
  <c r="AL81" i="44"/>
  <c r="J82" i="46"/>
  <c r="J82" i="44"/>
  <c r="AP82" i="46"/>
  <c r="AP82" i="44"/>
  <c r="F83" i="46"/>
  <c r="F83" i="44"/>
  <c r="AL83" i="46"/>
  <c r="AL83" i="44"/>
  <c r="BJ83" i="46"/>
  <c r="BJ83" i="44"/>
  <c r="A82" i="27"/>
  <c r="C84" i="46"/>
  <c r="C84" i="44" s="1"/>
  <c r="J84" i="46"/>
  <c r="J84" i="44"/>
  <c r="AH84" i="46"/>
  <c r="AH84" i="44"/>
  <c r="AX84" i="46"/>
  <c r="AX84" i="44"/>
  <c r="F85" i="46"/>
  <c r="F85" i="44"/>
  <c r="V85" i="46"/>
  <c r="V85" i="44"/>
  <c r="BJ85" i="46"/>
  <c r="BJ85" i="44"/>
  <c r="G86" i="46"/>
  <c r="G86" i="44"/>
  <c r="O86" i="46"/>
  <c r="O86" i="44"/>
  <c r="AE86" i="46"/>
  <c r="AE86" i="44"/>
  <c r="AM86" i="46"/>
  <c r="AM86" i="44"/>
  <c r="BC86" i="46"/>
  <c r="BC86" i="44"/>
  <c r="BK86" i="46"/>
  <c r="BK86" i="44"/>
  <c r="K87" i="46"/>
  <c r="K87" i="44"/>
  <c r="S8" i="46"/>
  <c r="S8" i="44"/>
  <c r="AO10" i="46"/>
  <c r="AO10" i="44"/>
  <c r="AV14" i="46"/>
  <c r="AV14" i="44"/>
  <c r="BK16" i="46"/>
  <c r="BK16" i="44"/>
  <c r="P80" i="44"/>
  <c r="AN80" i="44"/>
  <c r="BL80" i="44"/>
  <c r="AN87" i="44"/>
  <c r="BD87" i="44"/>
  <c r="W88" i="44"/>
  <c r="AU88" i="44"/>
  <c r="X89" i="44"/>
  <c r="AI89" i="44"/>
  <c r="O91" i="44"/>
  <c r="BF91" i="44"/>
  <c r="BA94" i="44"/>
  <c r="AW95" i="44"/>
  <c r="AZ96" i="44"/>
  <c r="BP96" i="44"/>
  <c r="S100" i="44"/>
  <c r="AR79" i="46"/>
  <c r="AR79" i="44"/>
  <c r="AF80" i="46"/>
  <c r="AF80" i="44"/>
  <c r="BD80" i="46"/>
  <c r="BD80" i="44"/>
  <c r="AI81" i="46"/>
  <c r="AI81" i="44"/>
  <c r="W82" i="46"/>
  <c r="W82" i="44"/>
  <c r="AM82" i="46"/>
  <c r="AM82" i="44"/>
  <c r="BC82" i="46"/>
  <c r="BC82" i="44"/>
  <c r="S83" i="46"/>
  <c r="S83" i="44"/>
  <c r="O84" i="46"/>
  <c r="O84" i="44"/>
  <c r="AE84" i="46"/>
  <c r="AE84" i="44"/>
  <c r="AU84" i="46"/>
  <c r="AU84" i="44"/>
  <c r="AI85" i="46"/>
  <c r="AI85" i="44"/>
  <c r="BO85" i="46"/>
  <c r="BO85" i="44"/>
  <c r="L86" i="46"/>
  <c r="L86" i="44"/>
  <c r="AB86" i="46"/>
  <c r="AB86" i="44"/>
  <c r="AJ86" i="46"/>
  <c r="AJ86" i="44"/>
  <c r="AF87" i="46"/>
  <c r="AF87" i="44"/>
  <c r="L88" i="46"/>
  <c r="L88" i="44"/>
  <c r="AN89" i="46"/>
  <c r="AN89" i="44"/>
  <c r="AY90" i="46"/>
  <c r="AY90" i="44"/>
  <c r="AM91" i="46"/>
  <c r="AM91" i="44"/>
  <c r="AU91" i="46"/>
  <c r="AU91" i="44"/>
  <c r="BG92" i="46"/>
  <c r="BG92" i="44"/>
  <c r="W93" i="46"/>
  <c r="W93" i="44"/>
  <c r="AM93" i="46"/>
  <c r="AM93" i="44"/>
  <c r="J94" i="46"/>
  <c r="J94" i="44"/>
  <c r="Z94" i="46"/>
  <c r="Z94" i="44"/>
  <c r="BF94" i="46"/>
  <c r="BF94" i="44"/>
  <c r="V95" i="46"/>
  <c r="V95" i="44"/>
  <c r="AT95" i="46"/>
  <c r="AT95" i="44"/>
  <c r="Q96" i="46"/>
  <c r="Q96" i="44"/>
  <c r="BE96" i="46"/>
  <c r="BE96" i="44"/>
  <c r="E97" i="46"/>
  <c r="E97" i="44"/>
  <c r="AC97" i="46"/>
  <c r="AC97" i="44"/>
  <c r="BA97" i="46"/>
  <c r="BA97" i="44"/>
  <c r="Y98" i="46"/>
  <c r="Y98" i="44"/>
  <c r="BM98" i="46"/>
  <c r="BM98" i="44"/>
  <c r="T99" i="46"/>
  <c r="T99" i="44"/>
  <c r="L79" i="44"/>
  <c r="AZ79" i="44"/>
  <c r="AV80" i="44"/>
  <c r="S81" i="44"/>
  <c r="BP79" i="44"/>
  <c r="X80" i="44"/>
  <c r="BK88" i="44"/>
  <c r="AA89" i="44"/>
  <c r="AJ79" i="44"/>
  <c r="AI83" i="44"/>
  <c r="BG83" i="44"/>
  <c r="AQ85" i="44"/>
  <c r="BP86" i="44"/>
  <c r="AQ87" i="44"/>
  <c r="BG87" i="44"/>
  <c r="AA90" i="44"/>
  <c r="AT90" i="44"/>
  <c r="AT92" i="44"/>
  <c r="AS94" i="44"/>
  <c r="AO95" i="44"/>
  <c r="H97" i="44"/>
  <c r="AV97" i="44"/>
  <c r="BL97" i="44"/>
  <c r="AJ98" i="44"/>
  <c r="AY87" i="46"/>
  <c r="AY87" i="44"/>
  <c r="BO87" i="46"/>
  <c r="BO87" i="44"/>
  <c r="O88" i="46"/>
  <c r="O88" i="44"/>
  <c r="BG89" i="46"/>
  <c r="BG89" i="44"/>
  <c r="F90" i="46"/>
  <c r="F90" i="44"/>
  <c r="AL90" i="46"/>
  <c r="AL90" i="44"/>
  <c r="BN91" i="46"/>
  <c r="BN91" i="44"/>
  <c r="N92" i="46"/>
  <c r="N92" i="44"/>
  <c r="AL92" i="46"/>
  <c r="AL92" i="44"/>
  <c r="Z93" i="46"/>
  <c r="Z93" i="44"/>
  <c r="AC94" i="46"/>
  <c r="AC94" i="44"/>
  <c r="AG95" i="46"/>
  <c r="AG95" i="44"/>
  <c r="D96" i="46"/>
  <c r="D96" i="44"/>
  <c r="AB96" i="46"/>
  <c r="AB96" i="44"/>
  <c r="P97" i="46"/>
  <c r="P97" i="44"/>
  <c r="AN97" i="46"/>
  <c r="AN97" i="44"/>
  <c r="D98" i="46"/>
  <c r="D98" i="44"/>
  <c r="T98" i="46"/>
  <c r="T98" i="44"/>
  <c r="G99" i="46"/>
  <c r="G99" i="44"/>
  <c r="O99" i="46"/>
  <c r="O99" i="44"/>
  <c r="AE99" i="46"/>
  <c r="AE99" i="44"/>
  <c r="AU99" i="46"/>
  <c r="AU99" i="44"/>
  <c r="AI100" i="46"/>
  <c r="AI100" i="44"/>
  <c r="BO100" i="46"/>
  <c r="BO100" i="44"/>
  <c r="G101" i="46"/>
  <c r="G101" i="44"/>
  <c r="AE101" i="46"/>
  <c r="AE101" i="44"/>
  <c r="BC101" i="46"/>
  <c r="BC101" i="44"/>
  <c r="AP102" i="46"/>
  <c r="AP102" i="44"/>
  <c r="F103" i="46"/>
  <c r="F103" i="44"/>
  <c r="AT103" i="46"/>
  <c r="AT103" i="44"/>
  <c r="Z104" i="46"/>
  <c r="Z104" i="44"/>
  <c r="AX104" i="46"/>
  <c r="AX104" i="44"/>
  <c r="AD105" i="46"/>
  <c r="AD105" i="44"/>
  <c r="P19" i="44"/>
  <c r="AV100" i="44"/>
  <c r="O102" i="44"/>
  <c r="BC102" i="44"/>
  <c r="AM104" i="44"/>
  <c r="O106" i="44"/>
  <c r="AY107" i="44"/>
  <c r="W108" i="44"/>
  <c r="S109" i="44"/>
  <c r="BG109" i="44"/>
  <c r="AS110" i="44"/>
  <c r="AR112" i="44"/>
  <c r="BB115" i="44"/>
  <c r="T101" i="46"/>
  <c r="T101" i="44"/>
  <c r="AR101" i="46"/>
  <c r="AR101" i="44"/>
  <c r="S103" i="46"/>
  <c r="S103" i="44"/>
  <c r="BO103" i="46"/>
  <c r="BO103" i="44"/>
  <c r="O104" i="46"/>
  <c r="O104" i="44"/>
  <c r="AA105" i="46"/>
  <c r="AA105" i="44"/>
  <c r="BK106" i="46"/>
  <c r="BK106" i="44"/>
  <c r="AQ107" i="46"/>
  <c r="AQ107" i="44"/>
  <c r="BH112" i="46"/>
  <c r="BH112" i="44"/>
  <c r="AE113" i="46"/>
  <c r="AE113" i="44"/>
  <c r="S114" i="46"/>
  <c r="S114" i="44"/>
  <c r="AL115" i="46"/>
  <c r="AL115" i="44"/>
  <c r="BJ115" i="46"/>
  <c r="BJ115" i="44"/>
  <c r="AH116" i="46"/>
  <c r="AH116" i="44"/>
  <c r="D117" i="46"/>
  <c r="D117" i="44"/>
  <c r="BP117" i="46"/>
  <c r="BP117" i="44"/>
  <c r="S119" i="46"/>
  <c r="S119" i="44"/>
  <c r="AY119" i="46"/>
  <c r="AY119" i="44"/>
  <c r="BC120" i="46"/>
  <c r="BC120" i="44"/>
  <c r="S121" i="46"/>
  <c r="S121" i="44"/>
  <c r="BO121" i="46"/>
  <c r="BO121" i="44"/>
  <c r="BB105" i="46"/>
  <c r="BB105" i="44"/>
  <c r="Z106" i="46"/>
  <c r="Z106" i="44"/>
  <c r="AX106" i="46"/>
  <c r="AX106" i="44"/>
  <c r="BB107" i="44"/>
  <c r="AH108" i="44"/>
  <c r="F109" i="44"/>
  <c r="AD109" i="44"/>
  <c r="BB109" i="44"/>
  <c r="AN110" i="44"/>
  <c r="K111" i="44"/>
  <c r="W112" i="44"/>
  <c r="BQ122" i="44"/>
  <c r="BI124" i="44"/>
  <c r="AE126" i="44"/>
  <c r="BE131" i="44"/>
  <c r="M132" i="44"/>
  <c r="AN74" i="46"/>
  <c r="AN74" i="44"/>
  <c r="AD76" i="46"/>
  <c r="AD76" i="44"/>
  <c r="P79" i="46"/>
  <c r="P79" i="44"/>
  <c r="AJ80" i="46"/>
  <c r="AJ80" i="44"/>
  <c r="AZ80" i="46"/>
  <c r="AZ80" i="44"/>
  <c r="AU81" i="46"/>
  <c r="AU81" i="44"/>
  <c r="G83" i="46"/>
  <c r="G83" i="44"/>
  <c r="W83" i="46"/>
  <c r="W83" i="44"/>
  <c r="BC83" i="46"/>
  <c r="BC83" i="44"/>
  <c r="AY84" i="46"/>
  <c r="AY84" i="44"/>
  <c r="W85" i="46"/>
  <c r="W85" i="44"/>
  <c r="AZ87" i="46"/>
  <c r="AZ87" i="44"/>
  <c r="AR89" i="46"/>
  <c r="AR89" i="44"/>
  <c r="R7" i="44"/>
  <c r="AW11" i="44"/>
  <c r="BD8" i="44"/>
  <c r="AZ14" i="44"/>
  <c r="Q18" i="44"/>
  <c r="BF74" i="46"/>
  <c r="BF74" i="44"/>
  <c r="BF86" i="46"/>
  <c r="BF86" i="44"/>
  <c r="V89" i="46"/>
  <c r="V89" i="44"/>
  <c r="AG90" i="46"/>
  <c r="AG90" i="44"/>
  <c r="BM92" i="46"/>
  <c r="BM92" i="44"/>
  <c r="AN94" i="46"/>
  <c r="AN94" i="44"/>
  <c r="D95" i="46"/>
  <c r="D95" i="44"/>
  <c r="AZ95" i="46"/>
  <c r="AZ95" i="44"/>
  <c r="AE96" i="46"/>
  <c r="AE96" i="44"/>
  <c r="BC96" i="46"/>
  <c r="BC96" i="44"/>
  <c r="BK96" i="46"/>
  <c r="BK96" i="44"/>
  <c r="AX101" i="46"/>
  <c r="AX101" i="44"/>
  <c r="AC102" i="46"/>
  <c r="AC102" i="44"/>
  <c r="AN11" i="44"/>
  <c r="Z7" i="44"/>
  <c r="AN13" i="44"/>
  <c r="AY16" i="44"/>
  <c r="BP75" i="46"/>
  <c r="BP75" i="44"/>
  <c r="AS82" i="46"/>
  <c r="AS82" i="44"/>
  <c r="Q90" i="46"/>
  <c r="Q90" i="44"/>
  <c r="M93" i="46"/>
  <c r="M93" i="44"/>
  <c r="BQ93" i="46"/>
  <c r="BQ93" i="44"/>
  <c r="H94" i="46"/>
  <c r="H94" i="44"/>
  <c r="BD94" i="46"/>
  <c r="BD94" i="44"/>
  <c r="G96" i="46"/>
  <c r="G96" i="44"/>
  <c r="W98" i="46"/>
  <c r="W98" i="44"/>
  <c r="BJ100" i="46"/>
  <c r="BJ100" i="44"/>
  <c r="BA102" i="46"/>
  <c r="BA102" i="44"/>
  <c r="A20" i="44"/>
  <c r="A80" i="44"/>
  <c r="A87" i="44"/>
  <c r="C43" i="46"/>
  <c r="C43" i="44" s="1"/>
  <c r="C80" i="46"/>
  <c r="C80" i="44" s="1"/>
  <c r="C89" i="46"/>
  <c r="C89" i="44" s="1"/>
  <c r="AT7" i="44"/>
  <c r="I9" i="44"/>
  <c r="AL10" i="44"/>
  <c r="S12" i="44"/>
  <c r="AR13" i="44"/>
  <c r="BD14" i="44"/>
  <c r="BC16" i="44"/>
  <c r="AC18" i="44"/>
  <c r="AV19" i="44"/>
  <c r="BL20" i="44"/>
  <c r="AJ21" i="44"/>
  <c r="Z22" i="44"/>
  <c r="J23" i="44"/>
  <c r="BI23" i="44"/>
  <c r="AG24" i="44"/>
  <c r="AA25" i="44"/>
  <c r="BN25" i="44"/>
  <c r="J28" i="44"/>
  <c r="BA28" i="44"/>
  <c r="AW29" i="44"/>
  <c r="AH30" i="44"/>
  <c r="L31" i="44"/>
  <c r="AT31" i="44"/>
  <c r="AN32" i="44"/>
  <c r="BD33" i="44"/>
  <c r="R34" i="44"/>
  <c r="BP35" i="44"/>
  <c r="U36" i="44"/>
  <c r="H37" i="44"/>
  <c r="AI37" i="44"/>
  <c r="BL37" i="44"/>
  <c r="AC38" i="44"/>
  <c r="BP38" i="44"/>
  <c r="W40" i="44"/>
  <c r="AU40" i="44"/>
  <c r="X41" i="44"/>
  <c r="BL41" i="44"/>
  <c r="AF42" i="44"/>
  <c r="BG42" i="44"/>
  <c r="V43" i="44"/>
  <c r="U44" i="44"/>
  <c r="AX44" i="44"/>
  <c r="AF45" i="44"/>
  <c r="H47" i="44"/>
  <c r="AF47" i="44"/>
  <c r="BJ47" i="44"/>
  <c r="AD48" i="44"/>
  <c r="E49" i="44"/>
  <c r="AA49" i="44"/>
  <c r="AW49" i="44"/>
  <c r="BQ49" i="44"/>
  <c r="Z50" i="44"/>
  <c r="J51" i="44"/>
  <c r="V52" i="44"/>
  <c r="AL52" i="44"/>
  <c r="T53" i="44"/>
  <c r="AZ53" i="44"/>
  <c r="G54" i="44"/>
  <c r="AE54" i="44"/>
  <c r="AB55" i="44"/>
  <c r="BC55" i="44"/>
  <c r="BK56" i="44"/>
  <c r="P57" i="44"/>
  <c r="AN57" i="44"/>
  <c r="D59" i="44"/>
  <c r="AF59" i="44"/>
  <c r="AZ59" i="44"/>
  <c r="AJ60" i="44"/>
  <c r="BH60" i="44"/>
  <c r="AY61" i="44"/>
  <c r="Y63" i="44"/>
  <c r="AQ63" i="44"/>
  <c r="O64" i="44"/>
  <c r="AK64" i="44"/>
  <c r="BC64" i="44"/>
  <c r="I65" i="44"/>
  <c r="AA65" i="44"/>
  <c r="AY65" i="44"/>
  <c r="D66" i="44"/>
  <c r="T66" i="44"/>
  <c r="V67" i="44"/>
  <c r="AR67" i="44"/>
  <c r="BD67" i="44"/>
  <c r="H68" i="44"/>
  <c r="AV68" i="44"/>
  <c r="BN68" i="44"/>
  <c r="Y70" i="44"/>
  <c r="E71" i="44"/>
  <c r="BK71" i="44"/>
  <c r="Q72" i="44"/>
  <c r="AW72" i="44"/>
  <c r="BK72" i="44"/>
  <c r="N73" i="44"/>
  <c r="BH73" i="44"/>
  <c r="J74" i="44"/>
  <c r="AX74" i="44"/>
  <c r="H75" i="44"/>
  <c r="N76" i="44"/>
  <c r="AP80" i="44"/>
  <c r="I83" i="44"/>
  <c r="AO83" i="44"/>
  <c r="M84" i="44"/>
  <c r="AS84" i="44"/>
  <c r="AS85" i="44"/>
  <c r="BE85" i="44"/>
  <c r="BQ85" i="44"/>
  <c r="N86" i="44"/>
  <c r="Z86" i="44"/>
  <c r="AL87" i="44"/>
  <c r="AX87" i="44"/>
  <c r="Z89" i="44"/>
  <c r="AX89" i="44"/>
  <c r="BN89" i="44"/>
  <c r="AS90" i="44"/>
  <c r="BE90" i="44"/>
  <c r="AS92" i="44"/>
  <c r="BI92" i="44"/>
  <c r="U93" i="44"/>
  <c r="D94" i="44"/>
  <c r="AZ94" i="44"/>
  <c r="BP94" i="44"/>
  <c r="L95" i="44"/>
  <c r="AU96" i="44"/>
  <c r="G97" i="44"/>
  <c r="BC97" i="44"/>
  <c r="O98" i="44"/>
  <c r="BG98" i="44"/>
  <c r="V100" i="44"/>
  <c r="AT100" i="44"/>
  <c r="E102" i="44"/>
  <c r="BM102" i="44"/>
  <c r="U107" i="44"/>
  <c r="Y108" i="44"/>
  <c r="AM110" i="44"/>
  <c r="F112" i="44"/>
  <c r="BM113" i="44"/>
  <c r="AK114" i="44"/>
  <c r="BI114" i="44"/>
  <c r="H115" i="44"/>
  <c r="BL115" i="44"/>
  <c r="AC119" i="44"/>
  <c r="AG120" i="44"/>
  <c r="AS121" i="44"/>
  <c r="K123" i="44"/>
  <c r="AI123" i="44"/>
  <c r="O124" i="44"/>
  <c r="AM124" i="44"/>
  <c r="BK124" i="44"/>
  <c r="U125" i="44"/>
  <c r="BM9" i="44"/>
  <c r="AY7" i="44"/>
  <c r="Q9" i="44"/>
  <c r="AX73" i="46"/>
  <c r="AX73" i="44"/>
  <c r="R80" i="46"/>
  <c r="R80" i="44"/>
  <c r="U81" i="46"/>
  <c r="U81" i="44"/>
  <c r="AG82" i="46"/>
  <c r="AG82" i="44"/>
  <c r="N88" i="46"/>
  <c r="N88" i="44"/>
  <c r="BJ88" i="46"/>
  <c r="BJ88" i="44"/>
  <c r="J89" i="46"/>
  <c r="J89" i="44"/>
  <c r="E90" i="46"/>
  <c r="E90" i="44"/>
  <c r="Q91" i="46"/>
  <c r="Q91" i="44"/>
  <c r="AO91" i="46"/>
  <c r="AO91" i="44"/>
  <c r="AW91" i="46"/>
  <c r="AW91" i="44"/>
  <c r="BM91" i="46"/>
  <c r="BM91" i="44"/>
  <c r="AC92" i="46"/>
  <c r="AC92" i="44"/>
  <c r="AK92" i="46"/>
  <c r="AK92" i="44"/>
  <c r="Y93" i="46"/>
  <c r="Y93" i="44"/>
  <c r="BL95" i="46"/>
  <c r="BL95" i="44"/>
  <c r="S96" i="46"/>
  <c r="S96" i="44"/>
  <c r="K98" i="46"/>
  <c r="K98" i="44"/>
  <c r="S98" i="46"/>
  <c r="S98" i="44"/>
  <c r="AT99" i="46"/>
  <c r="AT99" i="44"/>
  <c r="BB101" i="46"/>
  <c r="BB101" i="44"/>
  <c r="I102" i="46"/>
  <c r="I102" i="44"/>
  <c r="Q102" i="46"/>
  <c r="Q102" i="44"/>
  <c r="BA105" i="46"/>
  <c r="BA105" i="44"/>
  <c r="I106" i="46"/>
  <c r="I106" i="44"/>
  <c r="AG106" i="46"/>
  <c r="AG106" i="44"/>
  <c r="BQ107" i="46"/>
  <c r="BQ107" i="44"/>
  <c r="U109" i="46"/>
  <c r="U109" i="44"/>
  <c r="AC109" i="46"/>
  <c r="AC109" i="44"/>
  <c r="BA109" i="46"/>
  <c r="BA109" i="44"/>
  <c r="O110" i="46"/>
  <c r="O110" i="44"/>
  <c r="AU110" i="46"/>
  <c r="AU110" i="44"/>
  <c r="N112" i="46"/>
  <c r="N112" i="44"/>
  <c r="V112" i="46"/>
  <c r="V112" i="44"/>
  <c r="AT112" i="46"/>
  <c r="AT112" i="44"/>
  <c r="I113" i="46"/>
  <c r="I113" i="44"/>
  <c r="Y113" i="46"/>
  <c r="Y113" i="44"/>
  <c r="U114" i="46"/>
  <c r="U114" i="44"/>
  <c r="AC114" i="46"/>
  <c r="AC114" i="44"/>
  <c r="L116" i="46"/>
  <c r="L116" i="44"/>
  <c r="AJ116" i="46"/>
  <c r="AJ116" i="44"/>
  <c r="BH116" i="46"/>
  <c r="BH116" i="44"/>
  <c r="N117" i="46"/>
  <c r="N117" i="44"/>
  <c r="AD117" i="46"/>
  <c r="AD117" i="44"/>
  <c r="BJ117" i="46"/>
  <c r="BJ117" i="44"/>
  <c r="BN118" i="46"/>
  <c r="BN118" i="44"/>
  <c r="BA119" i="46"/>
  <c r="BA119" i="44"/>
  <c r="BI121" i="46"/>
  <c r="BI121" i="44"/>
  <c r="O122" i="46"/>
  <c r="O122" i="44"/>
  <c r="AU122" i="46"/>
  <c r="AU122" i="44"/>
  <c r="AQ123" i="46"/>
  <c r="AQ123" i="44"/>
  <c r="BC124" i="46"/>
  <c r="BC124" i="44"/>
  <c r="M125" i="46"/>
  <c r="M125" i="44"/>
  <c r="AG126" i="46"/>
  <c r="AG126" i="44"/>
  <c r="BE126" i="46"/>
  <c r="BE126" i="44"/>
  <c r="AI127" i="46"/>
  <c r="AI127" i="44"/>
  <c r="O128" i="46"/>
  <c r="O128" i="44"/>
  <c r="W128" i="46"/>
  <c r="W128" i="44"/>
  <c r="BC128" i="46"/>
  <c r="BC128" i="44"/>
  <c r="U129" i="46"/>
  <c r="U129" i="44"/>
  <c r="BA129" i="46"/>
  <c r="BA129" i="44"/>
  <c r="AM130" i="46"/>
  <c r="AM130" i="44"/>
  <c r="BK130" i="46"/>
  <c r="BK130" i="44"/>
  <c r="BG131" i="46"/>
  <c r="BG131" i="44"/>
  <c r="O132" i="46"/>
  <c r="O132" i="44"/>
  <c r="W132" i="46"/>
  <c r="W132" i="44"/>
  <c r="U133" i="46"/>
  <c r="U133" i="44"/>
  <c r="I134" i="46"/>
  <c r="I134" i="44"/>
  <c r="AM92" i="46"/>
  <c r="AM92" i="44"/>
  <c r="BC92" i="46"/>
  <c r="BC92" i="44"/>
  <c r="AI93" i="46"/>
  <c r="AI93" i="44"/>
  <c r="N94" i="46"/>
  <c r="N94" i="44"/>
  <c r="AD94" i="46"/>
  <c r="AD94" i="44"/>
  <c r="AG103" i="46"/>
  <c r="AG103" i="44"/>
  <c r="AW105" i="46"/>
  <c r="AW105" i="44"/>
  <c r="BA106" i="46"/>
  <c r="BA106" i="44"/>
  <c r="I107" i="46"/>
  <c r="I107" i="44"/>
  <c r="U108" i="46"/>
  <c r="U108" i="44"/>
  <c r="AO109" i="46"/>
  <c r="AO109" i="44"/>
  <c r="J112" i="46"/>
  <c r="J112" i="44"/>
  <c r="M113" i="46"/>
  <c r="M113" i="44"/>
  <c r="AO114" i="46"/>
  <c r="AO114" i="44"/>
  <c r="AR115" i="46"/>
  <c r="AR115" i="44"/>
  <c r="I121" i="46"/>
  <c r="I121" i="44"/>
  <c r="Q121" i="46"/>
  <c r="Q121" i="44"/>
  <c r="Y121" i="46"/>
  <c r="Y121" i="44"/>
  <c r="AG121" i="46"/>
  <c r="AG121" i="44"/>
  <c r="AO121" i="46"/>
  <c r="AO121" i="44"/>
  <c r="AW121" i="46"/>
  <c r="AW121" i="44"/>
  <c r="BE121" i="46"/>
  <c r="BE121" i="44"/>
  <c r="BM121" i="46"/>
  <c r="BM121" i="44"/>
  <c r="AI91" i="44"/>
  <c r="U106" i="44"/>
  <c r="BI108" i="44"/>
  <c r="Q109" i="44"/>
  <c r="BG110" i="44"/>
  <c r="AO134" i="44"/>
  <c r="AS138" i="44"/>
  <c r="BI139" i="44"/>
  <c r="BD140" i="44"/>
  <c r="J141" i="44"/>
  <c r="V142" i="44"/>
  <c r="AW134" i="46"/>
  <c r="AW134" i="44"/>
  <c r="AC138" i="46"/>
  <c r="AC138" i="44"/>
  <c r="BQ138" i="46"/>
  <c r="BQ138" i="44"/>
  <c r="M139" i="46"/>
  <c r="M139" i="44"/>
  <c r="H140" i="46"/>
  <c r="H140" i="44"/>
  <c r="BJ142" i="46"/>
  <c r="BJ142" i="44"/>
  <c r="AK145" i="46"/>
  <c r="AK145" i="44"/>
  <c r="Z91" i="46"/>
  <c r="Z91" i="44"/>
  <c r="AE123" i="44"/>
  <c r="AQ124" i="44"/>
  <c r="U126" i="44"/>
  <c r="BA126" i="44"/>
  <c r="G127" i="44"/>
  <c r="AM127" i="44"/>
  <c r="BE146" i="44"/>
  <c r="AC147" i="44"/>
  <c r="AO148" i="44"/>
  <c r="D149" i="44"/>
  <c r="L149" i="44"/>
  <c r="T149" i="44"/>
  <c r="AB149" i="44"/>
  <c r="AJ149" i="44"/>
  <c r="AR149" i="44"/>
  <c r="AZ149" i="44"/>
  <c r="BH149" i="44"/>
  <c r="BP149" i="44"/>
  <c r="AM152" i="44"/>
  <c r="AX153" i="44"/>
  <c r="AR156" i="44"/>
  <c r="AS12" i="44"/>
  <c r="I63" i="46"/>
  <c r="I63" i="44"/>
  <c r="BA64" i="46"/>
  <c r="BA64" i="44"/>
  <c r="BQ64" i="46"/>
  <c r="BQ64" i="44"/>
  <c r="AO65" i="46"/>
  <c r="AO65" i="44"/>
  <c r="AB66" i="46"/>
  <c r="AB66" i="44"/>
  <c r="Z68" i="46"/>
  <c r="Z68" i="44"/>
  <c r="V69" i="46"/>
  <c r="V69" i="44"/>
  <c r="BJ69" i="46"/>
  <c r="BJ69" i="44"/>
  <c r="Q70" i="46"/>
  <c r="Q70" i="44"/>
  <c r="T73" i="46"/>
  <c r="T73" i="44"/>
  <c r="BP73" i="46"/>
  <c r="BP73" i="44"/>
  <c r="P74" i="46"/>
  <c r="P74" i="44"/>
  <c r="AP75" i="46"/>
  <c r="AP75" i="44"/>
  <c r="Q77" i="46"/>
  <c r="Q77" i="44"/>
  <c r="AG77" i="46"/>
  <c r="AG77" i="44"/>
  <c r="AZ78" i="46"/>
  <c r="AZ78" i="44"/>
  <c r="BL79" i="46"/>
  <c r="BL79" i="44"/>
  <c r="AB80" i="46"/>
  <c r="AB80" i="44"/>
  <c r="C32" i="46"/>
  <c r="C32" i="44" s="1"/>
  <c r="S7" i="44"/>
  <c r="J8" i="44"/>
  <c r="N10" i="44"/>
  <c r="F12" i="44"/>
  <c r="J18" i="44"/>
  <c r="M19" i="44"/>
  <c r="BA19" i="44"/>
  <c r="AF24" i="44"/>
  <c r="AR25" i="44"/>
  <c r="BP25" i="44"/>
  <c r="P29" i="44"/>
  <c r="Z34" i="44"/>
  <c r="BN34" i="44"/>
  <c r="AP36" i="44"/>
  <c r="BF36" i="44"/>
  <c r="BQ37" i="44"/>
  <c r="AC39" i="44"/>
  <c r="Y40" i="44"/>
  <c r="D41" i="44"/>
  <c r="K43" i="44"/>
  <c r="AI43" i="44"/>
  <c r="BG43" i="44"/>
  <c r="E12" i="44"/>
  <c r="K61" i="46"/>
  <c r="K61" i="44"/>
  <c r="W62" i="46"/>
  <c r="W62" i="44"/>
  <c r="BC62" i="46"/>
  <c r="BC62" i="44"/>
  <c r="W64" i="46"/>
  <c r="W64" i="44"/>
  <c r="AM64" i="46"/>
  <c r="AM64" i="44"/>
  <c r="BB73" i="46"/>
  <c r="BB73" i="44"/>
  <c r="AC84" i="46"/>
  <c r="AC84" i="44"/>
  <c r="BA84" i="46"/>
  <c r="BA84" i="44"/>
  <c r="BJ87" i="46"/>
  <c r="BJ87" i="44"/>
  <c r="BJ89" i="46"/>
  <c r="BJ89" i="44"/>
  <c r="BA91" i="46"/>
  <c r="BA91" i="44"/>
  <c r="AC93" i="46"/>
  <c r="AC93" i="44"/>
  <c r="AQ97" i="46"/>
  <c r="AQ97" i="44"/>
  <c r="BO97" i="46"/>
  <c r="BO97" i="44"/>
  <c r="AL100" i="46"/>
  <c r="AL100" i="44"/>
  <c r="U102" i="46"/>
  <c r="U102" i="44"/>
  <c r="E106" i="46"/>
  <c r="E106" i="44"/>
  <c r="BQ106" i="46"/>
  <c r="BQ106" i="44"/>
  <c r="BM109" i="46"/>
  <c r="BM109" i="44"/>
  <c r="AD111" i="46"/>
  <c r="AD111" i="44"/>
  <c r="Z112" i="46"/>
  <c r="Z112" i="44"/>
  <c r="BN112" i="46"/>
  <c r="BN112" i="44"/>
  <c r="L115" i="46"/>
  <c r="L115" i="44"/>
  <c r="AF116" i="46"/>
  <c r="AF116" i="44"/>
  <c r="J117" i="46"/>
  <c r="J117" i="44"/>
  <c r="AD118" i="46"/>
  <c r="AD118" i="44"/>
  <c r="AG119" i="46"/>
  <c r="AG119" i="44"/>
  <c r="M120" i="46"/>
  <c r="M120" i="44"/>
  <c r="AC120" i="46"/>
  <c r="AC120" i="44"/>
  <c r="AS120" i="46"/>
  <c r="AS120" i="44"/>
  <c r="BI120" i="46"/>
  <c r="BI120" i="44"/>
  <c r="S122" i="46"/>
  <c r="S122" i="44"/>
  <c r="AI122" i="46"/>
  <c r="AI122" i="44"/>
  <c r="AY122" i="46"/>
  <c r="AY122" i="44"/>
  <c r="G123" i="46"/>
  <c r="G123" i="44"/>
  <c r="O123" i="46"/>
  <c r="O123" i="44"/>
  <c r="AM123" i="46"/>
  <c r="AM123" i="44"/>
  <c r="AU123" i="46"/>
  <c r="AU123" i="44"/>
  <c r="K124" i="46"/>
  <c r="K124" i="44"/>
  <c r="AA124" i="46"/>
  <c r="AA124" i="44"/>
  <c r="AY124" i="46"/>
  <c r="AY124" i="44"/>
  <c r="BG124" i="46"/>
  <c r="BG124" i="44"/>
  <c r="BO124" i="46"/>
  <c r="BO124" i="44"/>
  <c r="AO125" i="46"/>
  <c r="AO125" i="44"/>
  <c r="M126" i="46"/>
  <c r="M126" i="44"/>
  <c r="AK126" i="46"/>
  <c r="AK126" i="44"/>
  <c r="W127" i="46"/>
  <c r="W127" i="44"/>
  <c r="AE127" i="46"/>
  <c r="AE127" i="44"/>
  <c r="BC127" i="46"/>
  <c r="BC127" i="44"/>
  <c r="S128" i="46"/>
  <c r="S128" i="44"/>
  <c r="BO128" i="46"/>
  <c r="BO128" i="44"/>
  <c r="Q129" i="46"/>
  <c r="Q129" i="44"/>
  <c r="Y129" i="46"/>
  <c r="Y129" i="44"/>
  <c r="BE129" i="46"/>
  <c r="BE129" i="44"/>
  <c r="K130" i="46"/>
  <c r="K130" i="44"/>
  <c r="S130" i="46"/>
  <c r="S130" i="44"/>
  <c r="BG130" i="46"/>
  <c r="BG130" i="44"/>
  <c r="G131" i="46"/>
  <c r="G131" i="44"/>
  <c r="W131" i="46"/>
  <c r="W131" i="44"/>
  <c r="BK131" i="46"/>
  <c r="BK131" i="44"/>
  <c r="AI132" i="46"/>
  <c r="AI132" i="44"/>
  <c r="AQ132" i="46"/>
  <c r="AQ132" i="44"/>
  <c r="I133" i="46"/>
  <c r="I133" i="44"/>
  <c r="AG133" i="46"/>
  <c r="AG133" i="44"/>
  <c r="AO133" i="46"/>
  <c r="AO133" i="44"/>
  <c r="U134" i="46"/>
  <c r="U134" i="44"/>
  <c r="AK134" i="46"/>
  <c r="AK134" i="44"/>
  <c r="AS134" i="46"/>
  <c r="AS134" i="44"/>
  <c r="BI134" i="46"/>
  <c r="BI134" i="44"/>
  <c r="W135" i="46"/>
  <c r="W135" i="44"/>
  <c r="AE135" i="46"/>
  <c r="AE135" i="44"/>
  <c r="BK135" i="46"/>
  <c r="BK135" i="44"/>
  <c r="Y136" i="46"/>
  <c r="Y136" i="44"/>
  <c r="BM136" i="46"/>
  <c r="BM136" i="44"/>
  <c r="BQ137" i="46"/>
  <c r="BQ137" i="44"/>
  <c r="Q138" i="46"/>
  <c r="Q138" i="44"/>
  <c r="AG138" i="46"/>
  <c r="AG138" i="44"/>
  <c r="Y139" i="46"/>
  <c r="Y139" i="44"/>
  <c r="AO139" i="46"/>
  <c r="AO139" i="44"/>
  <c r="D140" i="46"/>
  <c r="D140" i="44"/>
  <c r="AR140" i="46"/>
  <c r="AR140" i="44"/>
  <c r="AZ140" i="46"/>
  <c r="AZ140" i="44"/>
  <c r="N141" i="46"/>
  <c r="N141" i="44"/>
  <c r="AT141" i="46"/>
  <c r="AT141" i="44"/>
  <c r="R142" i="46"/>
  <c r="R142" i="44"/>
  <c r="BN142" i="46"/>
  <c r="BN142" i="44"/>
  <c r="K143" i="46"/>
  <c r="K143" i="44"/>
  <c r="N144" i="46"/>
  <c r="N144" i="44"/>
  <c r="BJ10" i="44"/>
  <c r="T16" i="44"/>
  <c r="BL60" i="46"/>
  <c r="BL60" i="44"/>
  <c r="BG63" i="46"/>
  <c r="BG63" i="44"/>
  <c r="AT66" i="46"/>
  <c r="AT66" i="44"/>
  <c r="H69" i="46"/>
  <c r="H69" i="44"/>
  <c r="F73" i="46"/>
  <c r="F73" i="44"/>
  <c r="AH74" i="46"/>
  <c r="AH74" i="44"/>
  <c r="AW83" i="46"/>
  <c r="AW83" i="44"/>
  <c r="AH86" i="46"/>
  <c r="AH86" i="44"/>
  <c r="F89" i="46"/>
  <c r="F89" i="44"/>
  <c r="AW92" i="46"/>
  <c r="AW92" i="44"/>
  <c r="BH95" i="46"/>
  <c r="BH95" i="44"/>
  <c r="O96" i="46"/>
  <c r="O96" i="44"/>
  <c r="F100" i="46"/>
  <c r="F100" i="44"/>
  <c r="Y105" i="46"/>
  <c r="Y105" i="44"/>
  <c r="AK106" i="46"/>
  <c r="AK106" i="44"/>
  <c r="AG107" i="46"/>
  <c r="AG107" i="44"/>
  <c r="AK108" i="46"/>
  <c r="AK108" i="44"/>
  <c r="K110" i="46"/>
  <c r="K110" i="44"/>
  <c r="AY110" i="46"/>
  <c r="AY110" i="44"/>
  <c r="AS113" i="46"/>
  <c r="AS113" i="44"/>
  <c r="BA113" i="46"/>
  <c r="BA113" i="44"/>
  <c r="I114" i="46"/>
  <c r="I114" i="44"/>
  <c r="BM114" i="46"/>
  <c r="BM114" i="44"/>
  <c r="H116" i="46"/>
  <c r="H116" i="44"/>
  <c r="P116" i="46"/>
  <c r="P116" i="44"/>
  <c r="R117" i="46"/>
  <c r="R117" i="44"/>
  <c r="AP117" i="46"/>
  <c r="AP117" i="44"/>
  <c r="BJ118" i="46"/>
  <c r="BJ118" i="44"/>
  <c r="Q119" i="46"/>
  <c r="Q119" i="44"/>
  <c r="A32" i="44"/>
  <c r="A101" i="44"/>
  <c r="C36" i="46"/>
  <c r="C36" i="44" s="1"/>
  <c r="C49" i="46"/>
  <c r="C49" i="44" s="1"/>
  <c r="C70" i="46"/>
  <c r="C70" i="44" s="1"/>
  <c r="C90" i="46"/>
  <c r="C90" i="44" s="1"/>
  <c r="AH7" i="44"/>
  <c r="AI8" i="44"/>
  <c r="Z9" i="44"/>
  <c r="V10" i="44"/>
  <c r="Q11" i="44"/>
  <c r="AC12" i="44"/>
  <c r="BQ12" i="44"/>
  <c r="BE13" i="44"/>
  <c r="S15" i="44"/>
  <c r="W16" i="44"/>
  <c r="AB17" i="44"/>
  <c r="U18" i="44"/>
  <c r="AC19" i="44"/>
  <c r="BQ19" i="44"/>
  <c r="F21" i="44"/>
  <c r="AI21" i="44"/>
  <c r="L22" i="44"/>
  <c r="AE23" i="44"/>
  <c r="AV24" i="44"/>
  <c r="F26" i="44"/>
  <c r="BG26" i="44"/>
  <c r="AU27" i="44"/>
  <c r="AH28" i="44"/>
  <c r="AF29" i="44"/>
  <c r="BL29" i="44"/>
  <c r="AP30" i="44"/>
  <c r="BK30" i="44"/>
  <c r="AN31" i="44"/>
  <c r="BH31" i="44"/>
  <c r="U32" i="44"/>
  <c r="AS32" i="44"/>
  <c r="D33" i="44"/>
  <c r="AR33" i="44"/>
  <c r="BP33" i="44"/>
  <c r="AH34" i="44"/>
  <c r="D35" i="44"/>
  <c r="AV36" i="44"/>
  <c r="U37" i="44"/>
  <c r="AS37" i="44"/>
  <c r="E39" i="44"/>
  <c r="AL39" i="44"/>
  <c r="BK39" i="44"/>
  <c r="AA40" i="44"/>
  <c r="AW40" i="44"/>
  <c r="J41" i="44"/>
  <c r="AR41" i="44"/>
  <c r="F42" i="44"/>
  <c r="AO43" i="44"/>
  <c r="BK43" i="44"/>
  <c r="AP45" i="44"/>
  <c r="N46" i="44"/>
  <c r="AE46" i="44"/>
  <c r="AV46" i="44"/>
  <c r="F47" i="44"/>
  <c r="BD48" i="44"/>
  <c r="AG49" i="44"/>
  <c r="H50" i="44"/>
  <c r="AB50" i="44"/>
  <c r="BP50" i="44"/>
  <c r="AL51" i="44"/>
  <c r="BF51" i="44"/>
  <c r="F52" i="44"/>
  <c r="BH52" i="44"/>
  <c r="L53" i="44"/>
  <c r="AJ53" i="44"/>
  <c r="BH53" i="44"/>
  <c r="AF54" i="44"/>
  <c r="BO54" i="44"/>
  <c r="W55" i="44"/>
  <c r="AM55" i="44"/>
  <c r="BK55" i="44"/>
  <c r="Q57" i="44"/>
  <c r="AF57" i="44"/>
  <c r="E58" i="44"/>
  <c r="T58" i="44"/>
  <c r="AV58" i="44"/>
  <c r="Z59" i="44"/>
  <c r="BN59" i="44"/>
  <c r="T60" i="44"/>
  <c r="AR60" i="44"/>
  <c r="X61" i="44"/>
  <c r="AU61" i="44"/>
  <c r="BG61" i="44"/>
  <c r="G62" i="44"/>
  <c r="G63" i="44"/>
  <c r="AU63" i="44"/>
  <c r="BM63" i="44"/>
  <c r="M64" i="44"/>
  <c r="AC64" i="44"/>
  <c r="AU64" i="44"/>
  <c r="O65" i="44"/>
  <c r="AM65" i="44"/>
  <c r="BC65" i="44"/>
  <c r="AX66" i="44"/>
  <c r="BP66" i="44"/>
  <c r="T67" i="44"/>
  <c r="AZ67" i="44"/>
  <c r="BL67" i="44"/>
  <c r="Q68" i="44"/>
  <c r="AJ68" i="44"/>
  <c r="AX68" i="44"/>
  <c r="BL69" i="44"/>
  <c r="W70" i="44"/>
  <c r="AQ70" i="44"/>
  <c r="BM70" i="44"/>
  <c r="G72" i="44"/>
  <c r="Y72" i="44"/>
  <c r="BC72" i="44"/>
  <c r="BO72" i="44"/>
  <c r="S73" i="44"/>
  <c r="BF73" i="44"/>
  <c r="X74" i="44"/>
  <c r="AP74" i="44"/>
  <c r="BC74" i="44"/>
  <c r="I75" i="44"/>
  <c r="AX75" i="44"/>
  <c r="AO77" i="44"/>
  <c r="AB78" i="44"/>
  <c r="AX78" i="44"/>
  <c r="AL79" i="44"/>
  <c r="T80" i="44"/>
  <c r="AH80" i="44"/>
  <c r="AC82" i="44"/>
  <c r="AG83" i="44"/>
  <c r="AG84" i="44"/>
  <c r="BI84" i="44"/>
  <c r="M85" i="44"/>
  <c r="Y85" i="44"/>
  <c r="AK85" i="44"/>
  <c r="AT86" i="44"/>
  <c r="BB89" i="44"/>
  <c r="BM90" i="44"/>
  <c r="Y91" i="44"/>
  <c r="BA92" i="44"/>
  <c r="I93" i="44"/>
  <c r="X94" i="44"/>
  <c r="W96" i="44"/>
  <c r="AI97" i="44"/>
  <c r="AU97" i="44"/>
  <c r="AE98" i="44"/>
  <c r="AD99" i="44"/>
  <c r="AP99" i="44"/>
  <c r="BB99" i="44"/>
  <c r="BN99" i="44"/>
  <c r="Z100" i="44"/>
  <c r="Y103" i="44"/>
  <c r="AC104" i="44"/>
  <c r="AO104" i="44"/>
  <c r="BI104" i="44"/>
  <c r="AC106" i="44"/>
  <c r="AW107" i="44"/>
  <c r="Q108" i="44"/>
  <c r="E109" i="44"/>
  <c r="AS109" i="44"/>
  <c r="BQ109" i="44"/>
  <c r="AA110" i="44"/>
  <c r="N111" i="44"/>
  <c r="BQ113" i="44"/>
  <c r="Q114" i="44"/>
  <c r="AN116" i="44"/>
  <c r="V118" i="44"/>
  <c r="BM119" i="44"/>
  <c r="BC123" i="44"/>
  <c r="S124" i="44"/>
  <c r="I125" i="44"/>
  <c r="E126" i="44"/>
  <c r="BQ126" i="44"/>
  <c r="BG128" i="44"/>
  <c r="AQ130" i="44"/>
  <c r="AE131" i="44"/>
  <c r="AW133" i="44"/>
  <c r="BL8" i="44"/>
  <c r="BI12" i="44"/>
  <c r="A34" i="44"/>
  <c r="AN8" i="44"/>
  <c r="AK12" i="44"/>
  <c r="AD17" i="44"/>
  <c r="AK19" i="44"/>
  <c r="Q22" i="44"/>
  <c r="AZ25" i="44"/>
  <c r="AP34" i="44"/>
  <c r="AT35" i="44"/>
  <c r="E37" i="44"/>
  <c r="L41" i="44"/>
  <c r="S43" i="44"/>
  <c r="Z60" i="46"/>
  <c r="Z60" i="44"/>
  <c r="U61" i="46"/>
  <c r="U61" i="44"/>
  <c r="AS63" i="46"/>
  <c r="AS63" i="44"/>
  <c r="AO13" i="44"/>
  <c r="AR7" i="44"/>
  <c r="AP9" i="44"/>
  <c r="AB16" i="44"/>
  <c r="BE22" i="44"/>
  <c r="P24" i="44"/>
  <c r="E27" i="44"/>
  <c r="J36" i="44"/>
  <c r="W44" i="44"/>
  <c r="A36" i="44"/>
  <c r="AQ9" i="44"/>
  <c r="I13" i="44"/>
  <c r="AR15" i="44"/>
  <c r="AL17" i="44"/>
  <c r="AH18" i="44"/>
  <c r="BD24" i="44"/>
  <c r="AB25" i="44"/>
  <c r="K28" i="44"/>
  <c r="E30" i="44"/>
  <c r="AS30" i="44"/>
  <c r="Z32" i="44"/>
  <c r="AX32" i="44"/>
  <c r="O33" i="44"/>
  <c r="J34" i="44"/>
  <c r="AX34" i="44"/>
  <c r="AX36" i="44"/>
  <c r="G37" i="44"/>
  <c r="AQ38" i="44"/>
  <c r="M39" i="44"/>
  <c r="BQ39" i="44"/>
  <c r="P41" i="44"/>
  <c r="P42" i="44"/>
  <c r="AN42" i="44"/>
  <c r="BO43" i="44"/>
  <c r="AE44" i="44"/>
  <c r="AX45" i="44"/>
  <c r="G46" i="44"/>
  <c r="AH48" i="44"/>
  <c r="BN48" i="44"/>
  <c r="U49" i="44"/>
  <c r="AF50" i="44"/>
  <c r="AZ50" i="44"/>
  <c r="Z51" i="44"/>
  <c r="AT52" i="44"/>
  <c r="P53" i="44"/>
  <c r="AN53" i="44"/>
  <c r="S54" i="44"/>
  <c r="AA55" i="44"/>
  <c r="AQ55" i="44"/>
  <c r="BC56" i="44"/>
  <c r="T57" i="44"/>
  <c r="AJ57" i="44"/>
  <c r="BD57" i="44"/>
  <c r="H58" i="44"/>
  <c r="X58" i="44"/>
  <c r="AZ58" i="44"/>
  <c r="D60" i="44"/>
  <c r="O61" i="44"/>
  <c r="AM61" i="44"/>
  <c r="O63" i="44"/>
  <c r="AE61" i="46"/>
  <c r="AE61" i="44"/>
  <c r="L67" i="46"/>
  <c r="L67" i="44"/>
  <c r="AR69" i="46"/>
  <c r="AR69" i="44"/>
  <c r="AM70" i="46"/>
  <c r="AM70" i="44"/>
  <c r="BC70" i="46"/>
  <c r="BC70" i="44"/>
  <c r="O72" i="46"/>
  <c r="O72" i="44"/>
  <c r="BJ74" i="46"/>
  <c r="BJ74" i="44"/>
  <c r="AZ76" i="46"/>
  <c r="AZ76" i="44"/>
  <c r="AU77" i="46"/>
  <c r="AU77" i="44"/>
  <c r="BK77" i="46"/>
  <c r="BK77" i="44"/>
  <c r="Q84" i="46"/>
  <c r="Q84" i="44"/>
  <c r="R87" i="46"/>
  <c r="R87" i="44"/>
  <c r="BQ90" i="46"/>
  <c r="BQ90" i="44"/>
  <c r="T94" i="46"/>
  <c r="T94" i="44"/>
  <c r="P95" i="46"/>
  <c r="P95" i="44"/>
  <c r="AN95" i="46"/>
  <c r="AN95" i="44"/>
  <c r="W97" i="46"/>
  <c r="W97" i="44"/>
  <c r="AA98" i="46"/>
  <c r="AA98" i="44"/>
  <c r="V99" i="46"/>
  <c r="V99" i="44"/>
  <c r="AX100" i="46"/>
  <c r="AX100" i="44"/>
  <c r="AL101" i="46"/>
  <c r="AL101" i="44"/>
  <c r="AG102" i="46"/>
  <c r="AG102" i="44"/>
  <c r="U103" i="46"/>
  <c r="U103" i="44"/>
  <c r="BA103" i="46"/>
  <c r="BA103" i="44"/>
  <c r="I104" i="46"/>
  <c r="I104" i="44"/>
  <c r="AG104" i="46"/>
  <c r="AG104" i="44"/>
  <c r="Q106" i="46"/>
  <c r="Q106" i="44"/>
  <c r="BA107" i="46"/>
  <c r="BA107" i="44"/>
  <c r="I108" i="46"/>
  <c r="I108" i="44"/>
  <c r="AW108" i="46"/>
  <c r="AW108" i="44"/>
  <c r="BK110" i="46"/>
  <c r="BK110" i="44"/>
  <c r="R111" i="46"/>
  <c r="R111" i="44"/>
  <c r="AP111" i="46"/>
  <c r="AP111" i="44"/>
  <c r="AL112" i="46"/>
  <c r="AL112" i="44"/>
  <c r="AO113" i="46"/>
  <c r="AO113" i="44"/>
  <c r="M114" i="46"/>
  <c r="M114" i="44"/>
  <c r="AF115" i="46"/>
  <c r="AF115" i="44"/>
  <c r="BD115" i="46"/>
  <c r="BD115" i="44"/>
  <c r="AB116" i="46"/>
  <c r="AB116" i="44"/>
  <c r="AS60" i="46"/>
  <c r="AS60" i="44"/>
  <c r="BL61" i="46"/>
  <c r="BL61" i="44"/>
  <c r="BD65" i="46"/>
  <c r="BD65" i="44"/>
  <c r="BE68" i="46"/>
  <c r="BE68" i="44"/>
  <c r="AF72" i="46"/>
  <c r="AF72" i="44"/>
  <c r="AU74" i="46"/>
  <c r="AU74" i="44"/>
  <c r="BM75" i="46"/>
  <c r="BM75" i="44"/>
  <c r="AK76" i="46"/>
  <c r="AK76" i="44"/>
  <c r="BQ76" i="46"/>
  <c r="BQ76" i="44"/>
  <c r="BO78" i="46"/>
  <c r="BO78" i="44"/>
  <c r="AQ80" i="46"/>
  <c r="AQ80" i="44"/>
  <c r="BB81" i="46"/>
  <c r="BB81" i="44"/>
  <c r="AX82" i="46"/>
  <c r="AX82" i="44"/>
  <c r="V83" i="46"/>
  <c r="V83" i="44"/>
  <c r="AP84" i="46"/>
  <c r="AP84" i="44"/>
  <c r="W86" i="46"/>
  <c r="W86" i="44"/>
  <c r="BJ144" i="46"/>
  <c r="BJ144" i="44"/>
  <c r="AG145" i="46"/>
  <c r="AG145" i="44"/>
  <c r="AO145" i="46"/>
  <c r="AO145" i="44"/>
  <c r="I147" i="46"/>
  <c r="I147" i="44"/>
  <c r="M148" i="46"/>
  <c r="M148" i="44"/>
  <c r="BA148" i="46"/>
  <c r="BA148" i="44"/>
  <c r="BI148" i="46"/>
  <c r="BI148" i="44"/>
  <c r="K150" i="46"/>
  <c r="K150" i="44"/>
  <c r="AE151" i="46"/>
  <c r="AE151" i="44"/>
  <c r="AU151" i="46"/>
  <c r="AU151" i="44"/>
  <c r="AA152" i="46"/>
  <c r="AA152" i="44"/>
  <c r="D155" i="46"/>
  <c r="D155" i="44"/>
  <c r="AR155" i="46"/>
  <c r="AR155" i="44"/>
  <c r="AZ155" i="46"/>
  <c r="AZ155" i="44"/>
  <c r="X156" i="46"/>
  <c r="X156" i="44"/>
  <c r="AQ157" i="46"/>
  <c r="AQ157" i="44"/>
  <c r="BG157" i="46"/>
  <c r="BG157" i="44"/>
  <c r="U158" i="46"/>
  <c r="U158" i="44"/>
  <c r="AS158" i="46"/>
  <c r="AS158" i="44"/>
  <c r="BI158" i="46"/>
  <c r="BI158" i="44"/>
  <c r="P159" i="46"/>
  <c r="P159" i="44"/>
  <c r="X159" i="46"/>
  <c r="X159" i="44"/>
  <c r="S160" i="46"/>
  <c r="S160" i="44"/>
  <c r="AL161" i="46"/>
  <c r="AL161" i="44"/>
  <c r="BI162" i="46"/>
  <c r="BI162" i="44"/>
  <c r="AG163" i="46"/>
  <c r="AG163" i="44"/>
  <c r="AO163" i="46"/>
  <c r="AO163" i="44"/>
  <c r="E164" i="46"/>
  <c r="E164" i="44"/>
  <c r="U164" i="46"/>
  <c r="U164" i="44"/>
  <c r="BI164" i="46"/>
  <c r="BI164" i="44"/>
  <c r="I165" i="46"/>
  <c r="I165" i="44"/>
  <c r="AO165" i="46"/>
  <c r="AO165" i="44"/>
  <c r="M166" i="46"/>
  <c r="M166" i="44"/>
  <c r="AC166" i="46"/>
  <c r="AC166" i="44"/>
  <c r="AS166" i="46"/>
  <c r="AS166" i="44"/>
  <c r="AO167" i="46"/>
  <c r="AO167" i="44"/>
  <c r="BE167" i="46"/>
  <c r="BE167" i="44"/>
  <c r="S89" i="44"/>
  <c r="AY89" i="44"/>
  <c r="V90" i="44"/>
  <c r="AP91" i="44"/>
  <c r="AZ116" i="44"/>
  <c r="J118" i="44"/>
  <c r="AP118" i="44"/>
  <c r="BQ119" i="44"/>
  <c r="AU124" i="44"/>
  <c r="BA125" i="44"/>
  <c r="AM128" i="44"/>
  <c r="E146" i="44"/>
  <c r="M146" i="44"/>
  <c r="U146" i="44"/>
  <c r="AC146" i="44"/>
  <c r="AK146" i="44"/>
  <c r="AS146" i="44"/>
  <c r="BA146" i="44"/>
  <c r="BI146" i="44"/>
  <c r="BQ146" i="44"/>
  <c r="AO147" i="44"/>
  <c r="AY150" i="44"/>
  <c r="O151" i="44"/>
  <c r="BK151" i="44"/>
  <c r="AI152" i="44"/>
  <c r="AB155" i="44"/>
  <c r="AV156" i="44"/>
  <c r="K157" i="44"/>
  <c r="M158" i="44"/>
  <c r="U162" i="44"/>
  <c r="BP116" i="46"/>
  <c r="BP116" i="44"/>
  <c r="V117" i="46"/>
  <c r="V117" i="44"/>
  <c r="BB117" i="46"/>
  <c r="BB117" i="44"/>
  <c r="R118" i="46"/>
  <c r="R118" i="44"/>
  <c r="AH118" i="46"/>
  <c r="AH118" i="44"/>
  <c r="AX118" i="46"/>
  <c r="AX118" i="44"/>
  <c r="E119" i="46"/>
  <c r="E119" i="44"/>
  <c r="I120" i="46"/>
  <c r="I120" i="44"/>
  <c r="Q120" i="46"/>
  <c r="Q120" i="44"/>
  <c r="BE120" i="46"/>
  <c r="BE120" i="44"/>
  <c r="AE122" i="46"/>
  <c r="AE122" i="44"/>
  <c r="BC122" i="46"/>
  <c r="BC122" i="44"/>
  <c r="BK122" i="46"/>
  <c r="BK122" i="44"/>
  <c r="S123" i="46"/>
  <c r="S123" i="44"/>
  <c r="AA123" i="46"/>
  <c r="AA123" i="44"/>
  <c r="W124" i="46"/>
  <c r="W124" i="44"/>
  <c r="E125" i="46"/>
  <c r="E125" i="44"/>
  <c r="AS125" i="46"/>
  <c r="AS125" i="44"/>
  <c r="BQ125" i="46"/>
  <c r="BQ125" i="44"/>
  <c r="I126" i="46"/>
  <c r="I126" i="44"/>
  <c r="AO126" i="46"/>
  <c r="AO126" i="44"/>
  <c r="AW126" i="46"/>
  <c r="AW126" i="44"/>
  <c r="AQ127" i="46"/>
  <c r="AQ127" i="44"/>
  <c r="BK128" i="46"/>
  <c r="BK128" i="44"/>
  <c r="AC129" i="46"/>
  <c r="AC129" i="44"/>
  <c r="AS129" i="46"/>
  <c r="AS129" i="44"/>
  <c r="G130" i="46"/>
  <c r="G130" i="44"/>
  <c r="BC130" i="46"/>
  <c r="BC130" i="44"/>
  <c r="AA131" i="46"/>
  <c r="AA131" i="44"/>
  <c r="AI131" i="46"/>
  <c r="AI131" i="44"/>
  <c r="G132" i="46"/>
  <c r="G132" i="44"/>
  <c r="BC132" i="46"/>
  <c r="BC132" i="44"/>
  <c r="BK132" i="46"/>
  <c r="BK132" i="44"/>
  <c r="BA133" i="46"/>
  <c r="BA133" i="44"/>
  <c r="BQ133" i="46"/>
  <c r="BQ133" i="44"/>
  <c r="AI135" i="46"/>
  <c r="AI135" i="44"/>
  <c r="AS136" i="46"/>
  <c r="AS136" i="44"/>
  <c r="Q137" i="46"/>
  <c r="Q137" i="44"/>
  <c r="AO137" i="46"/>
  <c r="AO137" i="44"/>
  <c r="BM137" i="46"/>
  <c r="BM137" i="44"/>
  <c r="M138" i="46"/>
  <c r="M138" i="44"/>
  <c r="AK138" i="46"/>
  <c r="AK138" i="44"/>
  <c r="BA138" i="46"/>
  <c r="BA138" i="44"/>
  <c r="E139" i="46"/>
  <c r="E139" i="44"/>
  <c r="AS139" i="46"/>
  <c r="AS139" i="44"/>
  <c r="BL140" i="44"/>
  <c r="R141" i="44"/>
  <c r="BB142" i="44"/>
  <c r="G143" i="44"/>
  <c r="O143" i="44"/>
  <c r="W143" i="44"/>
  <c r="AE143" i="44"/>
  <c r="AM143" i="44"/>
  <c r="AU143" i="44"/>
  <c r="BC143" i="44"/>
  <c r="BK143" i="44"/>
  <c r="AH144" i="44"/>
  <c r="BA145" i="44"/>
  <c r="P140" i="46"/>
  <c r="P140" i="44"/>
  <c r="AP141" i="46"/>
  <c r="AP141" i="44"/>
  <c r="AD142" i="46"/>
  <c r="AD142" i="44"/>
  <c r="Z144" i="46"/>
  <c r="Z144" i="44"/>
  <c r="E145" i="46"/>
  <c r="E145" i="44"/>
  <c r="BQ145" i="46"/>
  <c r="BQ145" i="44"/>
  <c r="AK147" i="46"/>
  <c r="AK147" i="44"/>
  <c r="Q148" i="46"/>
  <c r="Q148" i="44"/>
  <c r="AE150" i="46"/>
  <c r="AE150" i="44"/>
  <c r="K151" i="46"/>
  <c r="K151" i="44"/>
  <c r="BC152" i="46"/>
  <c r="BC152" i="44"/>
  <c r="H155" i="46"/>
  <c r="H155" i="44"/>
  <c r="AZ156" i="46"/>
  <c r="AZ156" i="44"/>
  <c r="W157" i="46"/>
  <c r="W157" i="44"/>
  <c r="AQ118" i="46"/>
  <c r="AQ118" i="44"/>
  <c r="BB119" i="44"/>
  <c r="U168" i="44"/>
  <c r="BL169" i="44"/>
  <c r="J26" i="46"/>
  <c r="J26" i="44"/>
  <c r="AG28" i="46"/>
  <c r="AG28" i="44"/>
  <c r="H31" i="46"/>
  <c r="H31" i="44"/>
  <c r="L36" i="46"/>
  <c r="L36" i="44"/>
  <c r="N50" i="46"/>
  <c r="N50" i="44"/>
  <c r="BB50" i="46"/>
  <c r="BB50" i="44"/>
  <c r="BQ55" i="46"/>
  <c r="BQ55" i="44"/>
  <c r="AL58" i="46"/>
  <c r="AL58" i="44"/>
  <c r="BF26" i="44"/>
  <c r="BP34" i="44"/>
  <c r="AO44" i="44"/>
  <c r="V53" i="44"/>
  <c r="M62" i="44"/>
  <c r="X14" i="46"/>
  <c r="X14" i="44"/>
  <c r="K15" i="46"/>
  <c r="K15" i="44"/>
  <c r="O16" i="46"/>
  <c r="O16" i="44"/>
  <c r="AO17" i="46"/>
  <c r="AO17" i="44"/>
  <c r="AF19" i="46"/>
  <c r="AF19" i="44"/>
  <c r="BL19" i="46"/>
  <c r="BL19" i="44"/>
  <c r="H21" i="46"/>
  <c r="H21" i="44"/>
  <c r="BL21" i="46"/>
  <c r="BL21" i="44"/>
  <c r="AB22" i="46"/>
  <c r="AB22" i="44"/>
  <c r="BH22" i="46"/>
  <c r="BH22" i="44"/>
  <c r="W23" i="46"/>
  <c r="W23" i="44"/>
  <c r="AQ24" i="46"/>
  <c r="AQ24" i="44"/>
  <c r="BC25" i="46"/>
  <c r="BC25" i="44"/>
  <c r="BC27" i="46"/>
  <c r="BC27" i="44"/>
  <c r="AU30" i="46"/>
  <c r="AU30" i="44"/>
  <c r="BA32" i="46"/>
  <c r="BA32" i="44"/>
  <c r="Y33" i="46"/>
  <c r="Y33" i="44"/>
  <c r="AC34" i="46"/>
  <c r="AC34" i="44"/>
  <c r="AB38" i="46"/>
  <c r="AB38" i="44"/>
  <c r="H39" i="46"/>
  <c r="H39" i="44"/>
  <c r="L40" i="46"/>
  <c r="L40" i="44"/>
  <c r="AL43" i="46"/>
  <c r="AL43" i="44"/>
  <c r="BM46" i="46"/>
  <c r="BM46" i="44"/>
  <c r="BE48" i="46"/>
  <c r="BE48" i="44"/>
  <c r="AJ49" i="46"/>
  <c r="AJ49" i="44"/>
  <c r="Q51" i="46"/>
  <c r="Q51" i="44"/>
  <c r="M52" i="46"/>
  <c r="M52" i="44"/>
  <c r="AK52" i="46"/>
  <c r="AK52" i="44"/>
  <c r="H17" i="46"/>
  <c r="H17" i="44"/>
  <c r="J29" i="46"/>
  <c r="J29" i="44"/>
  <c r="AZ34" i="46"/>
  <c r="AZ34" i="44"/>
  <c r="AE39" i="46"/>
  <c r="AE39" i="44"/>
  <c r="AX42" i="46"/>
  <c r="AX42" i="44"/>
  <c r="AG44" i="46"/>
  <c r="AG44" i="44"/>
  <c r="E55" i="46"/>
  <c r="E55" i="44"/>
  <c r="BM56" i="46"/>
  <c r="BM56" i="44"/>
  <c r="A61" i="44"/>
  <c r="F23" i="44"/>
  <c r="AD30" i="44"/>
  <c r="AJ34" i="44"/>
  <c r="AR36" i="44"/>
  <c r="H48" i="44"/>
  <c r="AN51" i="44"/>
  <c r="AL53" i="44"/>
  <c r="R59" i="44"/>
  <c r="AG13" i="44"/>
  <c r="AT16" i="44"/>
  <c r="L32" i="44"/>
  <c r="BH36" i="44"/>
  <c r="AY38" i="44"/>
  <c r="BB41" i="44"/>
  <c r="AC43" i="44"/>
  <c r="T45" i="44"/>
  <c r="AB52" i="44"/>
  <c r="BE56" i="44"/>
  <c r="R57" i="44"/>
  <c r="AX57" i="44"/>
  <c r="BB58" i="44"/>
  <c r="F60" i="44"/>
  <c r="K54" i="46"/>
  <c r="K54" i="44"/>
  <c r="AA54" i="46"/>
  <c r="AA54" i="44"/>
  <c r="L57" i="46"/>
  <c r="L57" i="44"/>
  <c r="AZ57" i="46"/>
  <c r="AZ57" i="44"/>
  <c r="BP57" i="46"/>
  <c r="BP57" i="44"/>
  <c r="AB59" i="46"/>
  <c r="AB59" i="44"/>
  <c r="AR59" i="46"/>
  <c r="AR59" i="44"/>
  <c r="BH59" i="46"/>
  <c r="BH59" i="44"/>
  <c r="P60" i="46"/>
  <c r="P60" i="44"/>
  <c r="AA61" i="46"/>
  <c r="AA61" i="44"/>
  <c r="AE62" i="46"/>
  <c r="AE62" i="44"/>
  <c r="BK62" i="46"/>
  <c r="BK62" i="44"/>
  <c r="K63" i="46"/>
  <c r="K63" i="44"/>
  <c r="AA63" i="46"/>
  <c r="AA63" i="44"/>
  <c r="G64" i="46"/>
  <c r="G64" i="44"/>
  <c r="AE64" i="46"/>
  <c r="AE64" i="44"/>
  <c r="BK64" i="46"/>
  <c r="BK64" i="44"/>
  <c r="AQ65" i="46"/>
  <c r="AQ65" i="44"/>
  <c r="F66" i="46"/>
  <c r="F66" i="44"/>
  <c r="V66" i="46"/>
  <c r="V66" i="44"/>
  <c r="BB66" i="46"/>
  <c r="BB66" i="44"/>
  <c r="P67" i="46"/>
  <c r="P67" i="44"/>
  <c r="AN67" i="46"/>
  <c r="AN67" i="44"/>
  <c r="D68" i="46"/>
  <c r="D68" i="44"/>
  <c r="X69" i="46"/>
  <c r="X69" i="44"/>
  <c r="AN69" i="46"/>
  <c r="AN69" i="44"/>
  <c r="BG70" i="46"/>
  <c r="BG70" i="44"/>
  <c r="I28" i="46"/>
  <c r="I28" i="44"/>
  <c r="F41" i="46"/>
  <c r="F41" i="44"/>
  <c r="AD41" i="46"/>
  <c r="AD41" i="44"/>
  <c r="AH42" i="46"/>
  <c r="AH42" i="44"/>
  <c r="U43" i="46"/>
  <c r="U43" i="44"/>
  <c r="AR45" i="46"/>
  <c r="AR45" i="44"/>
  <c r="K49" i="46"/>
  <c r="K49" i="44"/>
  <c r="AY49" i="46"/>
  <c r="AY49" i="44"/>
  <c r="Q56" i="46"/>
  <c r="Q56" i="44"/>
  <c r="O19" i="44"/>
  <c r="AI20" i="44"/>
  <c r="AL23" i="44"/>
  <c r="L34" i="44"/>
  <c r="P35" i="44"/>
  <c r="L52" i="44"/>
  <c r="X8" i="44"/>
  <c r="Y11" i="44"/>
  <c r="BA12" i="44"/>
  <c r="L16" i="44"/>
  <c r="N17" i="44"/>
  <c r="AH24" i="44"/>
  <c r="P31" i="44"/>
  <c r="G39" i="44"/>
  <c r="P46" i="44"/>
  <c r="L47" i="44"/>
  <c r="AN48" i="44"/>
  <c r="BL48" i="44"/>
  <c r="AC55" i="44"/>
  <c r="BF59" i="44"/>
  <c r="AL60" i="44"/>
  <c r="R48" i="46"/>
  <c r="R48" i="44"/>
  <c r="AN50" i="46"/>
  <c r="AN50" i="44"/>
  <c r="BJ52" i="46"/>
  <c r="BJ52" i="44"/>
  <c r="H53" i="46"/>
  <c r="H53" i="44"/>
  <c r="A8" i="44"/>
  <c r="A35" i="44"/>
  <c r="C24" i="46"/>
  <c r="C24" i="44" s="1"/>
  <c r="C37" i="46"/>
  <c r="C37" i="44" s="1"/>
  <c r="C48" i="46"/>
  <c r="C48" i="44" s="1"/>
  <c r="AX7" i="44"/>
  <c r="AH8" i="44"/>
  <c r="L9" i="44"/>
  <c r="I10" i="44"/>
  <c r="BE10" i="44"/>
  <c r="AG11" i="44"/>
  <c r="U12" i="44"/>
  <c r="BC12" i="44"/>
  <c r="AM13" i="44"/>
  <c r="L14" i="44"/>
  <c r="BH14" i="44"/>
  <c r="R16" i="44"/>
  <c r="AU16" i="44"/>
  <c r="Q17" i="44"/>
  <c r="H18" i="44"/>
  <c r="AX18" i="44"/>
  <c r="AA19" i="44"/>
  <c r="BK19" i="44"/>
  <c r="AQ20" i="44"/>
  <c r="AT21" i="44"/>
  <c r="I22" i="44"/>
  <c r="AO22" i="44"/>
  <c r="M23" i="44"/>
  <c r="R24" i="44"/>
  <c r="AP24" i="44"/>
  <c r="L25" i="44"/>
  <c r="AQ25" i="44"/>
  <c r="AE26" i="44"/>
  <c r="BO26" i="44"/>
  <c r="AT27" i="44"/>
  <c r="K29" i="44"/>
  <c r="AN29" i="44"/>
  <c r="AL30" i="44"/>
  <c r="Q31" i="44"/>
  <c r="AS31" i="44"/>
  <c r="BJ31" i="44"/>
  <c r="AH32" i="44"/>
  <c r="BE32" i="44"/>
  <c r="I33" i="44"/>
  <c r="AF33" i="44"/>
  <c r="BL33" i="44"/>
  <c r="AR34" i="44"/>
  <c r="V35" i="44"/>
  <c r="BD35" i="44"/>
  <c r="N36" i="44"/>
  <c r="BI36" i="44"/>
  <c r="M37" i="44"/>
  <c r="AC37" i="44"/>
  <c r="AU37" i="44"/>
  <c r="D38" i="44"/>
  <c r="AA38" i="44"/>
  <c r="BI39" i="44"/>
  <c r="BP40" i="44"/>
  <c r="AB41" i="44"/>
  <c r="K42" i="44"/>
  <c r="AJ42" i="44"/>
  <c r="BF42" i="44"/>
  <c r="M43" i="44"/>
  <c r="BB43" i="44"/>
  <c r="Z44" i="44"/>
  <c r="D45" i="44"/>
  <c r="U45" i="44"/>
  <c r="AH45" i="44"/>
  <c r="BB45" i="44"/>
  <c r="Q46" i="44"/>
  <c r="AT46" i="44"/>
  <c r="BJ46" i="44"/>
  <c r="M47" i="44"/>
  <c r="AO48" i="44"/>
  <c r="BM48" i="44"/>
  <c r="Q49" i="44"/>
  <c r="AF49" i="44"/>
  <c r="AV49" i="44"/>
  <c r="BL49" i="44"/>
  <c r="P50" i="44"/>
  <c r="AD50" i="44"/>
  <c r="AR50" i="44"/>
  <c r="BL50" i="44"/>
  <c r="M51" i="44"/>
  <c r="AP51" i="44"/>
  <c r="BA51" i="44"/>
  <c r="D52" i="44"/>
  <c r="Q52" i="44"/>
  <c r="AP52" i="44"/>
  <c r="BF52" i="44"/>
  <c r="F53" i="44"/>
  <c r="X53" i="44"/>
  <c r="AT53" i="44"/>
  <c r="BJ53" i="44"/>
  <c r="O54" i="44"/>
  <c r="AU54" i="44"/>
  <c r="BK54" i="44"/>
  <c r="M55" i="44"/>
  <c r="AU55" i="44"/>
  <c r="BO55" i="44"/>
  <c r="AD56" i="44"/>
  <c r="D57" i="44"/>
  <c r="D58" i="44"/>
  <c r="P58" i="44"/>
  <c r="AB58" i="44"/>
  <c r="BP58" i="44"/>
  <c r="X59" i="44"/>
  <c r="AP59" i="44"/>
  <c r="H60" i="44"/>
  <c r="AN60" i="44"/>
  <c r="AZ60" i="44"/>
  <c r="AI61" i="44"/>
  <c r="BC61" i="44"/>
  <c r="S62" i="44"/>
  <c r="AI62" i="44"/>
  <c r="BO62" i="44"/>
  <c r="AY63" i="44"/>
  <c r="AA64" i="44"/>
  <c r="G65" i="44"/>
  <c r="S65" i="44"/>
  <c r="Z66" i="44"/>
  <c r="AP66" i="44"/>
  <c r="BP67" i="44"/>
  <c r="AJ69" i="44"/>
  <c r="AZ69" i="44"/>
  <c r="AL74" i="44"/>
  <c r="AB76" i="44"/>
  <c r="BL18" i="46"/>
  <c r="BL18" i="44"/>
  <c r="AX26" i="46"/>
  <c r="AX26" i="44"/>
  <c r="BP32" i="46"/>
  <c r="BP32" i="44"/>
  <c r="AU21" i="44"/>
  <c r="AH26" i="44"/>
  <c r="AJ32" i="44"/>
  <c r="A24" i="44"/>
  <c r="C28" i="46"/>
  <c r="C28" i="44" s="1"/>
  <c r="C51" i="46"/>
  <c r="C51" i="44" s="1"/>
  <c r="C59" i="46"/>
  <c r="C59" i="44" s="1"/>
  <c r="AE14" i="44"/>
  <c r="BH18" i="44"/>
  <c r="AT25" i="44"/>
  <c r="AO28" i="44"/>
  <c r="R29" i="44"/>
  <c r="BJ30" i="44"/>
  <c r="BH32" i="44"/>
  <c r="H35" i="44"/>
  <c r="AF35" i="44"/>
  <c r="BP36" i="44"/>
  <c r="BC37" i="44"/>
  <c r="BG38" i="44"/>
  <c r="BJ41" i="44"/>
  <c r="AK43" i="44"/>
  <c r="BL46" i="44"/>
  <c r="X48" i="44"/>
  <c r="AI49" i="44"/>
  <c r="P51" i="44"/>
  <c r="T52" i="44"/>
  <c r="AG56" i="44"/>
  <c r="F58" i="44"/>
  <c r="N60" i="44"/>
  <c r="AD60" i="44"/>
  <c r="AK62" i="44"/>
  <c r="AQ16" i="46"/>
  <c r="AQ16" i="44"/>
  <c r="Y18" i="46"/>
  <c r="Y18" i="44"/>
  <c r="AY23" i="46"/>
  <c r="AY23" i="44"/>
  <c r="K25" i="46"/>
  <c r="K25" i="44"/>
  <c r="AA30" i="46"/>
  <c r="AA30" i="44"/>
  <c r="BQ31" i="46"/>
  <c r="BQ31" i="44"/>
  <c r="BA33" i="46"/>
  <c r="BA33" i="44"/>
  <c r="Y36" i="46"/>
  <c r="Y36" i="44"/>
  <c r="AO36" i="46"/>
  <c r="AO36" i="44"/>
  <c r="D37" i="46"/>
  <c r="D37" i="44"/>
  <c r="BA46" i="46"/>
  <c r="BA46" i="44"/>
  <c r="AO47" i="46"/>
  <c r="AO47" i="44"/>
  <c r="BE47" i="46"/>
  <c r="BE47" i="44"/>
  <c r="X49" i="46"/>
  <c r="X49" i="44"/>
  <c r="AA50" i="46"/>
  <c r="AA50" i="44"/>
  <c r="E51" i="46"/>
  <c r="E51" i="44"/>
  <c r="BQ51" i="46"/>
  <c r="BQ51" i="44"/>
  <c r="Y52" i="46"/>
  <c r="Y52" i="44"/>
  <c r="BB56" i="46"/>
  <c r="BB56" i="44"/>
  <c r="AM57" i="46"/>
  <c r="AM57" i="44"/>
  <c r="AI60" i="46"/>
  <c r="AI60" i="44"/>
  <c r="BG60" i="46"/>
  <c r="BG60" i="44"/>
  <c r="AT61" i="46"/>
  <c r="AT61" i="44"/>
  <c r="BB61" i="46"/>
  <c r="BB61" i="44"/>
  <c r="J62" i="46"/>
  <c r="J62" i="44"/>
  <c r="R62" i="46"/>
  <c r="R62" i="44"/>
  <c r="Z62" i="46"/>
  <c r="Z62" i="44"/>
  <c r="R64" i="46"/>
  <c r="R64" i="44"/>
  <c r="BL31" i="44"/>
  <c r="O37" i="44"/>
  <c r="BI7" i="44"/>
  <c r="K20" i="44"/>
  <c r="P33" i="44"/>
  <c r="T36" i="44"/>
  <c r="AM37" i="44"/>
  <c r="BG40" i="44"/>
  <c r="D47" i="44"/>
  <c r="AR47" i="44"/>
  <c r="AK55" i="44"/>
  <c r="AO20" i="46"/>
  <c r="AO20" i="44"/>
  <c r="AJ25" i="46"/>
  <c r="AJ25" i="44"/>
  <c r="R32" i="46"/>
  <c r="R32" i="44"/>
  <c r="F35" i="46"/>
  <c r="F35" i="44"/>
  <c r="AD35" i="46"/>
  <c r="AD35" i="44"/>
  <c r="AK37" i="46"/>
  <c r="AK37" i="44"/>
  <c r="BA37" i="46"/>
  <c r="BA37" i="44"/>
  <c r="BA39" i="46"/>
  <c r="BA39" i="44"/>
  <c r="AG40" i="46"/>
  <c r="AG40" i="44"/>
  <c r="BE40" i="46"/>
  <c r="BE40" i="44"/>
  <c r="H42" i="46"/>
  <c r="H42" i="44"/>
  <c r="BL42" i="46"/>
  <c r="BL42" i="44"/>
  <c r="AU44" i="46"/>
  <c r="AU44" i="44"/>
  <c r="BK44" i="46"/>
  <c r="BK44" i="44"/>
  <c r="R45" i="46"/>
  <c r="R45" i="44"/>
  <c r="BN45" i="46"/>
  <c r="BN45" i="44"/>
  <c r="AL48" i="46"/>
  <c r="AL48" i="44"/>
  <c r="BM49" i="46"/>
  <c r="BM49" i="44"/>
  <c r="AD51" i="46"/>
  <c r="AD51" i="44"/>
  <c r="BB51" i="46"/>
  <c r="BB51" i="44"/>
  <c r="AX52" i="46"/>
  <c r="AX52" i="44"/>
  <c r="AB53" i="46"/>
  <c r="AB53" i="44"/>
  <c r="AR53" i="46"/>
  <c r="AR53" i="44"/>
  <c r="BC54" i="46"/>
  <c r="BC54" i="44"/>
  <c r="S55" i="46"/>
  <c r="S55" i="44"/>
  <c r="AI55" i="46"/>
  <c r="AI55" i="44"/>
  <c r="AM56" i="46"/>
  <c r="AM56" i="44"/>
  <c r="X57" i="46"/>
  <c r="X57" i="44"/>
  <c r="L58" i="46"/>
  <c r="L58" i="44"/>
  <c r="AB60" i="46"/>
  <c r="AB60" i="44"/>
  <c r="G61" i="46"/>
  <c r="G61" i="44"/>
  <c r="BK61" i="46"/>
  <c r="BK61" i="44"/>
  <c r="AQ62" i="46"/>
  <c r="AQ62" i="44"/>
  <c r="BG62" i="46"/>
  <c r="BG62" i="44"/>
  <c r="AI64" i="46"/>
  <c r="AI64" i="44"/>
  <c r="AQ64" i="46"/>
  <c r="AQ64" i="44"/>
  <c r="BO64" i="46"/>
  <c r="BO64" i="44"/>
  <c r="W65" i="46"/>
  <c r="W65" i="44"/>
  <c r="J66" i="46"/>
  <c r="J66" i="44"/>
  <c r="AB67" i="46"/>
  <c r="AB67" i="44"/>
  <c r="AF68" i="46"/>
  <c r="AF68" i="44"/>
  <c r="BL68" i="46"/>
  <c r="BL68" i="44"/>
  <c r="L69" i="46"/>
  <c r="L69" i="44"/>
  <c r="AB69" i="46"/>
  <c r="AB69" i="44"/>
  <c r="BH69" i="46"/>
  <c r="BH69" i="44"/>
  <c r="BP69" i="46"/>
  <c r="BP69" i="44"/>
  <c r="O70" i="46"/>
  <c r="O70" i="44"/>
  <c r="AE70" i="46"/>
  <c r="AE70" i="44"/>
  <c r="AU70" i="46"/>
  <c r="AU70" i="44"/>
  <c r="BK70" i="46"/>
  <c r="BK70" i="44"/>
  <c r="AI71" i="46"/>
  <c r="AI71" i="44"/>
  <c r="AY71" i="46"/>
  <c r="AY71" i="44"/>
  <c r="BO71" i="46"/>
  <c r="BO71" i="44"/>
  <c r="R73" i="46"/>
  <c r="R73" i="44"/>
  <c r="F74" i="46"/>
  <c r="F74" i="44"/>
  <c r="AD74" i="46"/>
  <c r="AD74" i="44"/>
  <c r="P75" i="46"/>
  <c r="P75" i="44"/>
  <c r="BL75" i="46"/>
  <c r="BL75" i="44"/>
  <c r="T76" i="46"/>
  <c r="T76" i="44"/>
  <c r="BH76" i="46"/>
  <c r="BH76" i="44"/>
  <c r="G77" i="46"/>
  <c r="G77" i="44"/>
  <c r="W77" i="46"/>
  <c r="W77" i="44"/>
  <c r="R78" i="46"/>
  <c r="R78" i="44"/>
  <c r="AP78" i="46"/>
  <c r="AP78" i="44"/>
  <c r="BN78" i="46"/>
  <c r="BN78" i="44"/>
  <c r="F79" i="46"/>
  <c r="F79" i="44"/>
  <c r="N79" i="46"/>
  <c r="N79" i="44"/>
  <c r="V79" i="46"/>
  <c r="V79" i="44"/>
  <c r="AT79" i="46"/>
  <c r="AT79" i="44"/>
  <c r="BJ79" i="46"/>
  <c r="BJ79" i="44"/>
  <c r="J80" i="46"/>
  <c r="J80" i="44"/>
  <c r="AX80" i="46"/>
  <c r="AX80" i="44"/>
  <c r="M81" i="46"/>
  <c r="M81" i="44"/>
  <c r="AC81" i="46"/>
  <c r="AC81" i="44"/>
  <c r="BA81" i="46"/>
  <c r="BA81" i="44"/>
  <c r="BQ81" i="46"/>
  <c r="BQ81" i="44"/>
  <c r="I82" i="46"/>
  <c r="I82" i="44"/>
  <c r="AW82" i="46"/>
  <c r="AW82" i="44"/>
  <c r="E83" i="46"/>
  <c r="E83" i="44"/>
  <c r="AS83" i="46"/>
  <c r="AS83" i="44"/>
  <c r="BI83" i="46"/>
  <c r="BI83" i="44"/>
  <c r="BQ83" i="46"/>
  <c r="BQ83" i="44"/>
  <c r="I84" i="46"/>
  <c r="I84" i="44"/>
  <c r="N30" i="44"/>
  <c r="C31" i="46"/>
  <c r="C31" i="44" s="1"/>
  <c r="V16" i="44"/>
  <c r="BF29" i="44"/>
  <c r="D32" i="44"/>
  <c r="AB34" i="44"/>
  <c r="AB45" i="44"/>
  <c r="T47" i="44"/>
  <c r="BA55" i="44"/>
  <c r="AW56" i="44"/>
  <c r="C61" i="46"/>
  <c r="C61" i="44" s="1"/>
  <c r="AG7" i="44"/>
  <c r="I11" i="44"/>
  <c r="BM11" i="44"/>
  <c r="AU14" i="44"/>
  <c r="BH16" i="44"/>
  <c r="AN17" i="44"/>
  <c r="AB18" i="44"/>
  <c r="E19" i="44"/>
  <c r="Q20" i="44"/>
  <c r="AD23" i="44"/>
  <c r="AT30" i="44"/>
  <c r="AR32" i="44"/>
  <c r="BO38" i="44"/>
  <c r="W39" i="44"/>
  <c r="Q44" i="44"/>
  <c r="BP47" i="44"/>
  <c r="F50" i="44"/>
  <c r="V50" i="44"/>
  <c r="AL50" i="44"/>
  <c r="AV51" i="44"/>
  <c r="AZ52" i="44"/>
  <c r="Y56" i="44"/>
  <c r="BJ58" i="44"/>
  <c r="AT60" i="44"/>
  <c r="AI32" i="46"/>
  <c r="AI32" i="44"/>
  <c r="BC35" i="46"/>
  <c r="BC35" i="44"/>
  <c r="AM60" i="46"/>
  <c r="AM60" i="44"/>
  <c r="BK60" i="46"/>
  <c r="BK60" i="44"/>
  <c r="R61" i="46"/>
  <c r="R61" i="44"/>
  <c r="BB64" i="46"/>
  <c r="BB64" i="44"/>
  <c r="Z65" i="46"/>
  <c r="Z65" i="44"/>
  <c r="AK66" i="46"/>
  <c r="AK66" i="44"/>
  <c r="S68" i="46"/>
  <c r="S68" i="44"/>
  <c r="R70" i="46"/>
  <c r="R70" i="44"/>
  <c r="AH70" i="46"/>
  <c r="AH70" i="44"/>
  <c r="V71" i="46"/>
  <c r="V71" i="44"/>
  <c r="AH72" i="46"/>
  <c r="AH72" i="44"/>
  <c r="AU71" i="46"/>
  <c r="AU71" i="44"/>
  <c r="R74" i="46"/>
  <c r="R74" i="44"/>
  <c r="D75" i="46"/>
  <c r="D75" i="44"/>
  <c r="AB75" i="46"/>
  <c r="AB75" i="44"/>
  <c r="M82" i="46"/>
  <c r="M82" i="44"/>
  <c r="BI82" i="46"/>
  <c r="BI82" i="44"/>
  <c r="BE83" i="46"/>
  <c r="BE83" i="44"/>
  <c r="I85" i="46"/>
  <c r="I85" i="44"/>
  <c r="Q85" i="46"/>
  <c r="Q85" i="44"/>
  <c r="BK58" i="44"/>
  <c r="K59" i="44"/>
  <c r="G60" i="44"/>
  <c r="W60" i="44"/>
  <c r="AU60" i="44"/>
  <c r="W71" i="44"/>
  <c r="N72" i="44"/>
  <c r="AA72" i="44"/>
  <c r="BB72" i="44"/>
  <c r="AD73" i="44"/>
  <c r="AT73" i="44"/>
  <c r="U74" i="44"/>
  <c r="BI74" i="44"/>
  <c r="W75" i="44"/>
  <c r="BM84" i="44"/>
  <c r="AC90" i="44"/>
  <c r="I91" i="44"/>
  <c r="E92" i="44"/>
  <c r="BM93" i="44"/>
  <c r="V72" i="46"/>
  <c r="V72" i="44"/>
  <c r="AT72" i="46"/>
  <c r="AT72" i="44"/>
  <c r="E74" i="46"/>
  <c r="E74" i="44"/>
  <c r="AG78" i="46"/>
  <c r="AG78" i="44"/>
  <c r="I80" i="46"/>
  <c r="I80" i="44"/>
  <c r="BM80" i="46"/>
  <c r="BM80" i="44"/>
  <c r="AZ81" i="46"/>
  <c r="AZ81" i="44"/>
  <c r="BH81" i="46"/>
  <c r="BH81" i="44"/>
  <c r="T83" i="46"/>
  <c r="T83" i="44"/>
  <c r="AR83" i="46"/>
  <c r="AR83" i="44"/>
  <c r="P84" i="46"/>
  <c r="P84" i="44"/>
  <c r="AN84" i="46"/>
  <c r="AN84" i="44"/>
  <c r="BE84" i="46"/>
  <c r="BE84" i="44"/>
  <c r="E85" i="46"/>
  <c r="E85" i="44"/>
  <c r="U85" i="46"/>
  <c r="U85" i="44"/>
  <c r="BA85" i="46"/>
  <c r="BA85" i="44"/>
  <c r="AL86" i="46"/>
  <c r="AL86" i="44"/>
  <c r="J87" i="46"/>
  <c r="J87" i="44"/>
  <c r="Z87" i="46"/>
  <c r="Z87" i="44"/>
  <c r="AH87" i="46"/>
  <c r="AH87" i="44"/>
  <c r="BN87" i="46"/>
  <c r="BN87" i="44"/>
  <c r="V88" i="46"/>
  <c r="V88" i="44"/>
  <c r="AT88" i="46"/>
  <c r="AT88" i="44"/>
  <c r="BB88" i="46"/>
  <c r="BB88" i="44"/>
  <c r="BF89" i="46"/>
  <c r="BF89" i="44"/>
  <c r="BA90" i="46"/>
  <c r="BA90" i="44"/>
  <c r="AG91" i="46"/>
  <c r="AG91" i="44"/>
  <c r="BE91" i="46"/>
  <c r="BE91" i="44"/>
  <c r="M92" i="46"/>
  <c r="M92" i="44"/>
  <c r="AJ94" i="46"/>
  <c r="AJ94" i="44"/>
  <c r="BH94" i="46"/>
  <c r="BH94" i="44"/>
  <c r="K96" i="46"/>
  <c r="K96" i="44"/>
  <c r="BG96" i="46"/>
  <c r="BG96" i="44"/>
  <c r="BO96" i="46"/>
  <c r="BO96" i="44"/>
  <c r="AE97" i="46"/>
  <c r="AE97" i="44"/>
  <c r="BK97" i="46"/>
  <c r="BK97" i="44"/>
  <c r="AQ98" i="46"/>
  <c r="AQ98" i="44"/>
  <c r="R86" i="46"/>
  <c r="R86" i="44"/>
  <c r="N87" i="46"/>
  <c r="N87" i="44"/>
  <c r="AT87" i="46"/>
  <c r="AT87" i="44"/>
  <c r="J88" i="46"/>
  <c r="J88" i="44"/>
  <c r="AD89" i="46"/>
  <c r="AD89" i="44"/>
  <c r="AO90" i="46"/>
  <c r="AO90" i="44"/>
  <c r="AS93" i="46"/>
  <c r="AS93" i="44"/>
  <c r="AJ95" i="46"/>
  <c r="AJ95" i="44"/>
  <c r="AM96" i="46"/>
  <c r="AM96" i="44"/>
  <c r="AY97" i="46"/>
  <c r="AY97" i="44"/>
  <c r="BI73" i="44"/>
  <c r="AO85" i="44"/>
  <c r="AZ85" i="44"/>
  <c r="AP86" i="44"/>
  <c r="BB87" i="44"/>
  <c r="BM87" i="44"/>
  <c r="AH88" i="44"/>
  <c r="N89" i="44"/>
  <c r="AW102" i="44"/>
  <c r="M103" i="44"/>
  <c r="AC105" i="44"/>
  <c r="AC86" i="46"/>
  <c r="AC86" i="44"/>
  <c r="BI86" i="46"/>
  <c r="BI86" i="44"/>
  <c r="AO89" i="46"/>
  <c r="AO89" i="44"/>
  <c r="T90" i="46"/>
  <c r="T90" i="44"/>
  <c r="P93" i="46"/>
  <c r="P93" i="44"/>
  <c r="BD93" i="46"/>
  <c r="BD93" i="44"/>
  <c r="O95" i="46"/>
  <c r="O95" i="44"/>
  <c r="AU95" i="46"/>
  <c r="AU95" i="44"/>
  <c r="AX96" i="46"/>
  <c r="AX96" i="44"/>
  <c r="V97" i="46"/>
  <c r="V97" i="44"/>
  <c r="BJ97" i="46"/>
  <c r="BJ97" i="44"/>
  <c r="Y100" i="46"/>
  <c r="Y100" i="44"/>
  <c r="BM100" i="46"/>
  <c r="BM100" i="44"/>
  <c r="AH100" i="46"/>
  <c r="AH100" i="44"/>
  <c r="AK103" i="46"/>
  <c r="AK103" i="44"/>
  <c r="Y104" i="46"/>
  <c r="Y104" i="44"/>
  <c r="BI105" i="46"/>
  <c r="BI105" i="44"/>
  <c r="Y106" i="46"/>
  <c r="Y106" i="44"/>
  <c r="AC107" i="46"/>
  <c r="AC107" i="44"/>
  <c r="BM108" i="46"/>
  <c r="BM108" i="44"/>
  <c r="BC110" i="46"/>
  <c r="BC110" i="44"/>
  <c r="J111" i="46"/>
  <c r="J111" i="44"/>
  <c r="J99" i="44"/>
  <c r="AH99" i="44"/>
  <c r="BF99" i="44"/>
  <c r="N100" i="44"/>
  <c r="BB100" i="44"/>
  <c r="Z101" i="44"/>
  <c r="BN101" i="44"/>
  <c r="AF102" i="44"/>
  <c r="D103" i="44"/>
  <c r="AB105" i="44"/>
  <c r="BD106" i="44"/>
  <c r="BN111" i="44"/>
  <c r="AD112" i="44"/>
  <c r="BJ112" i="44"/>
  <c r="Q113" i="44"/>
  <c r="BE113" i="44"/>
  <c r="BA114" i="44"/>
  <c r="AN115" i="44"/>
  <c r="AL117" i="44"/>
  <c r="K11" i="46"/>
  <c r="K11" i="44"/>
  <c r="AP15" i="46"/>
  <c r="AP15" i="44"/>
  <c r="N16" i="46"/>
  <c r="N16" i="44"/>
  <c r="AD16" i="46"/>
  <c r="AD16" i="44"/>
  <c r="A15" i="27"/>
  <c r="A17" i="44"/>
  <c r="T18" i="46"/>
  <c r="T18" i="44"/>
  <c r="AR18" i="46"/>
  <c r="AR18" i="44"/>
  <c r="AM19" i="46"/>
  <c r="AM19" i="44"/>
  <c r="AY20" i="46"/>
  <c r="AY20" i="44"/>
  <c r="G21" i="46"/>
  <c r="G21" i="44"/>
  <c r="AM21" i="46"/>
  <c r="AM21" i="44"/>
  <c r="BK21" i="46"/>
  <c r="BK21" i="44"/>
  <c r="Z24" i="46"/>
  <c r="Z24" i="44"/>
  <c r="AX24" i="46"/>
  <c r="AX24" i="44"/>
  <c r="AL25" i="46"/>
  <c r="AL25" i="44"/>
  <c r="BB25" i="46"/>
  <c r="BB25" i="44"/>
  <c r="F27" i="46"/>
  <c r="F27" i="44"/>
  <c r="AD27" i="46"/>
  <c r="AD27" i="44"/>
  <c r="BB27" i="46"/>
  <c r="BB27" i="44"/>
  <c r="AP29" i="46"/>
  <c r="AP29" i="44"/>
  <c r="V30" i="46"/>
  <c r="V30" i="44"/>
  <c r="BB30" i="46"/>
  <c r="BB30" i="44"/>
  <c r="AB32" i="46"/>
  <c r="AB32" i="44"/>
  <c r="D34" i="46"/>
  <c r="D34" i="44"/>
  <c r="BH34" i="46"/>
  <c r="BH34" i="44"/>
  <c r="X35" i="46"/>
  <c r="X35" i="44"/>
  <c r="AV35" i="46"/>
  <c r="AV35" i="44"/>
  <c r="D36" i="46"/>
  <c r="D36" i="44"/>
  <c r="AB36" i="46"/>
  <c r="AB36" i="44"/>
  <c r="AZ36" i="46"/>
  <c r="AZ36" i="44"/>
  <c r="W37" i="46"/>
  <c r="W37" i="44"/>
  <c r="O39" i="46"/>
  <c r="O39" i="44"/>
  <c r="S40" i="46"/>
  <c r="S40" i="44"/>
  <c r="AI40" i="46"/>
  <c r="AI40" i="44"/>
  <c r="AY40" i="46"/>
  <c r="AY40" i="44"/>
  <c r="BO40" i="46"/>
  <c r="BO40" i="44"/>
  <c r="N41" i="46"/>
  <c r="N41" i="44"/>
  <c r="A40" i="27"/>
  <c r="A42" i="44"/>
  <c r="AP42" i="46"/>
  <c r="AP42" i="44"/>
  <c r="BN42" i="46"/>
  <c r="BN42" i="44"/>
  <c r="AS43" i="46"/>
  <c r="AS43" i="44"/>
  <c r="BI43" i="46"/>
  <c r="BI43" i="44"/>
  <c r="Y44" i="46"/>
  <c r="Y44" i="44"/>
  <c r="BM44" i="46"/>
  <c r="BM44" i="44"/>
  <c r="AJ45" i="46"/>
  <c r="AJ45" i="44"/>
  <c r="BH45" i="46"/>
  <c r="BH45" i="44"/>
  <c r="X46" i="46"/>
  <c r="X46" i="44"/>
  <c r="BD46" i="46"/>
  <c r="BD46" i="44"/>
  <c r="AB47" i="46"/>
  <c r="AB47" i="44"/>
  <c r="BH47" i="46"/>
  <c r="BH47" i="44"/>
  <c r="S49" i="46"/>
  <c r="S49" i="44"/>
  <c r="AT50" i="46"/>
  <c r="AT50" i="44"/>
  <c r="X51" i="46"/>
  <c r="X51" i="44"/>
  <c r="BD51" i="46"/>
  <c r="BD51" i="44"/>
  <c r="AR52" i="46"/>
  <c r="AR52" i="44"/>
  <c r="BP52" i="46"/>
  <c r="BP52" i="44"/>
  <c r="N53" i="46"/>
  <c r="N53" i="44"/>
  <c r="AD53" i="46"/>
  <c r="AD53" i="44"/>
  <c r="BB53" i="46"/>
  <c r="BB53" i="44"/>
  <c r="A52" i="27"/>
  <c r="A54" i="44"/>
  <c r="U55" i="46"/>
  <c r="U55" i="44"/>
  <c r="AS55" i="46"/>
  <c r="AS55" i="44"/>
  <c r="BI55" i="46"/>
  <c r="BI55" i="44"/>
  <c r="I56" i="46"/>
  <c r="I56" i="44"/>
  <c r="AO56" i="46"/>
  <c r="AO56" i="44"/>
  <c r="J57" i="46"/>
  <c r="J57" i="44"/>
  <c r="AH57" i="46"/>
  <c r="AH57" i="44"/>
  <c r="N58" i="46"/>
  <c r="N58" i="44"/>
  <c r="AT58" i="46"/>
  <c r="AT58" i="44"/>
  <c r="AH59" i="46"/>
  <c r="AH59" i="44"/>
  <c r="AX59" i="46"/>
  <c r="AX59" i="44"/>
  <c r="V60" i="46"/>
  <c r="V60" i="44"/>
  <c r="I61" i="46"/>
  <c r="I61" i="44"/>
  <c r="Q61" i="46"/>
  <c r="Q61" i="44"/>
  <c r="Y61" i="46"/>
  <c r="Y61" i="44"/>
  <c r="AG61" i="46"/>
  <c r="AG61" i="44"/>
  <c r="AO61" i="46"/>
  <c r="AO61" i="44"/>
  <c r="AW61" i="46"/>
  <c r="AW61" i="44"/>
  <c r="BE61" i="46"/>
  <c r="BE61" i="44"/>
  <c r="BM61" i="46"/>
  <c r="BM61" i="44"/>
  <c r="U62" i="46"/>
  <c r="U62" i="44"/>
  <c r="BA62" i="46"/>
  <c r="BA62" i="44"/>
  <c r="Q63" i="46"/>
  <c r="Q63" i="44"/>
  <c r="AO63" i="46"/>
  <c r="AO63" i="44"/>
  <c r="E64" i="46"/>
  <c r="E64" i="44"/>
  <c r="BI64" i="46"/>
  <c r="BI64" i="44"/>
  <c r="AG65" i="46"/>
  <c r="AG65" i="44"/>
  <c r="AW65" i="46"/>
  <c r="AW65" i="44"/>
  <c r="AJ66" i="46"/>
  <c r="AJ66" i="44"/>
  <c r="AZ66" i="46"/>
  <c r="AZ66" i="44"/>
  <c r="N67" i="46"/>
  <c r="N67" i="44"/>
  <c r="AD67" i="46"/>
  <c r="AD67" i="44"/>
  <c r="AL67" i="46"/>
  <c r="AL67" i="44"/>
  <c r="BJ67" i="46"/>
  <c r="BJ67" i="44"/>
  <c r="A66" i="27"/>
  <c r="C68" i="46"/>
  <c r="C68" i="44" s="1"/>
  <c r="J68" i="46"/>
  <c r="J68" i="44"/>
  <c r="AH68" i="46"/>
  <c r="AH68" i="44"/>
  <c r="BF68" i="46"/>
  <c r="BF68" i="44"/>
  <c r="F69" i="46"/>
  <c r="F69" i="44"/>
  <c r="AT69" i="46"/>
  <c r="AT69" i="44"/>
  <c r="I70" i="46"/>
  <c r="I70" i="44"/>
  <c r="AW70" i="46"/>
  <c r="AW70" i="44"/>
  <c r="AC71" i="46"/>
  <c r="AC71" i="44"/>
  <c r="BA71" i="46"/>
  <c r="BA71" i="44"/>
  <c r="I72" i="46"/>
  <c r="I72" i="44"/>
  <c r="AO72" i="46"/>
  <c r="AO72" i="44"/>
  <c r="BE72" i="46"/>
  <c r="BE72" i="44"/>
  <c r="AB73" i="46"/>
  <c r="AB73" i="44"/>
  <c r="AR73" i="46"/>
  <c r="AR73" i="44"/>
  <c r="AZ73" i="46"/>
  <c r="AZ73" i="44"/>
  <c r="Z8" i="46"/>
  <c r="Z8" i="44"/>
  <c r="BH9" i="44"/>
  <c r="BJ7" i="46"/>
  <c r="BJ7" i="44"/>
  <c r="H12" i="46"/>
  <c r="H12" i="44"/>
  <c r="BL12" i="46"/>
  <c r="BL12" i="44"/>
  <c r="AB13" i="46"/>
  <c r="AB13" i="44"/>
  <c r="AN14" i="46"/>
  <c r="AN14" i="44"/>
  <c r="Y17" i="46"/>
  <c r="Y17" i="44"/>
  <c r="BM17" i="46"/>
  <c r="BM17" i="44"/>
  <c r="X21" i="46"/>
  <c r="X21" i="44"/>
  <c r="AR22" i="46"/>
  <c r="AR22" i="44"/>
  <c r="BC23" i="46"/>
  <c r="BC23" i="44"/>
  <c r="AA26" i="46"/>
  <c r="AA26" i="44"/>
  <c r="AM30" i="46"/>
  <c r="AM30" i="44"/>
  <c r="M32" i="46"/>
  <c r="M32" i="44"/>
  <c r="Q33" i="46"/>
  <c r="Q33" i="44"/>
  <c r="AG33" i="46"/>
  <c r="AG33" i="44"/>
  <c r="AK34" i="46"/>
  <c r="AK34" i="44"/>
  <c r="AV37" i="46"/>
  <c r="AV37" i="44"/>
  <c r="AV39" i="46"/>
  <c r="AV39" i="44"/>
  <c r="BL39" i="46"/>
  <c r="BL39" i="44"/>
  <c r="T40" i="46"/>
  <c r="T40" i="44"/>
  <c r="O41" i="46"/>
  <c r="O41" i="44"/>
  <c r="AQ42" i="46"/>
  <c r="AQ42" i="44"/>
  <c r="BO42" i="46"/>
  <c r="BO42" i="44"/>
  <c r="AT43" i="46"/>
  <c r="AT43" i="44"/>
  <c r="A42" i="27"/>
  <c r="C44" i="46"/>
  <c r="C44" i="44" s="1"/>
  <c r="M45" i="46"/>
  <c r="M45" i="44"/>
  <c r="BI45" i="46"/>
  <c r="BI45" i="44"/>
  <c r="Y46" i="46"/>
  <c r="Y46" i="44"/>
  <c r="BE46" i="46"/>
  <c r="BE46" i="44"/>
  <c r="R8" i="44"/>
  <c r="A9" i="44"/>
  <c r="BP10" i="44"/>
  <c r="AE13" i="44"/>
  <c r="V15" i="44"/>
  <c r="AF17" i="44"/>
  <c r="L18" i="44"/>
  <c r="AI22" i="44"/>
  <c r="BB23" i="44"/>
  <c r="J24" i="44"/>
  <c r="BF24" i="44"/>
  <c r="AL27" i="44"/>
  <c r="Z29" i="44"/>
  <c r="E7" i="46"/>
  <c r="E7" i="44"/>
  <c r="BF8" i="46"/>
  <c r="BF8" i="44"/>
  <c r="U7" i="44"/>
  <c r="AA13" i="44"/>
  <c r="BD17" i="44"/>
  <c r="W19" i="44"/>
  <c r="BO20" i="44"/>
  <c r="S22" i="44"/>
  <c r="Z26" i="44"/>
  <c r="N27" i="44"/>
  <c r="BE28" i="44"/>
  <c r="C8" i="46"/>
  <c r="C8" i="44" s="1"/>
  <c r="AC7" i="44"/>
  <c r="BJ8" i="44"/>
  <c r="AB9" i="44"/>
  <c r="H10" i="44"/>
  <c r="AI11" i="44"/>
  <c r="AF13" i="44"/>
  <c r="BG13" i="44"/>
  <c r="AB14" i="44"/>
  <c r="BC14" i="44"/>
  <c r="Z15" i="44"/>
  <c r="AE16" i="44"/>
  <c r="BB16" i="44"/>
  <c r="L17" i="44"/>
  <c r="BE17" i="44"/>
  <c r="P18" i="44"/>
  <c r="AK18" i="44"/>
  <c r="BP18" i="44"/>
  <c r="X19" i="44"/>
  <c r="AQ19" i="44"/>
  <c r="BP20" i="44"/>
  <c r="W21" i="44"/>
  <c r="BO21" i="44"/>
  <c r="T22" i="44"/>
  <c r="AJ22" i="44"/>
  <c r="BG22" i="44"/>
  <c r="N23" i="44"/>
  <c r="AH23" i="44"/>
  <c r="BF23" i="44"/>
  <c r="K24" i="44"/>
  <c r="BG24" i="44"/>
  <c r="N25" i="44"/>
  <c r="AI25" i="44"/>
  <c r="AD26" i="44"/>
  <c r="O27" i="44"/>
  <c r="AM27" i="44"/>
  <c r="BJ27" i="44"/>
  <c r="Q28" i="44"/>
  <c r="AK28" i="44"/>
  <c r="BM28" i="44"/>
  <c r="AA29" i="44"/>
  <c r="AX29" i="44"/>
  <c r="F30" i="44"/>
  <c r="AE30" i="44"/>
  <c r="AY30" i="44"/>
  <c r="BN30" i="44"/>
  <c r="X31" i="44"/>
  <c r="AR31" i="44"/>
  <c r="BE31" i="44"/>
  <c r="E32" i="44"/>
  <c r="T32" i="44"/>
  <c r="AZ32" i="44"/>
  <c r="T33" i="44"/>
  <c r="AN33" i="44"/>
  <c r="AF34" i="44"/>
  <c r="BD34" i="44"/>
  <c r="AJ36" i="44"/>
  <c r="BL36" i="44"/>
  <c r="AA37" i="44"/>
  <c r="K38" i="44"/>
  <c r="AU38" i="44"/>
  <c r="AQ40" i="44"/>
  <c r="AL41" i="44"/>
  <c r="J42" i="44"/>
  <c r="BA43" i="44"/>
  <c r="BE44" i="44"/>
  <c r="AZ45" i="44"/>
  <c r="BP45" i="44"/>
  <c r="AN46" i="44"/>
  <c r="AJ47" i="44"/>
  <c r="P48" i="44"/>
  <c r="AF48" i="44"/>
  <c r="AV48" i="44"/>
  <c r="AQ49" i="44"/>
  <c r="BJ50" i="44"/>
  <c r="H51" i="44"/>
  <c r="AF51" i="44"/>
  <c r="AJ52" i="44"/>
  <c r="BN57" i="44"/>
  <c r="V58" i="44"/>
  <c r="BJ60" i="44"/>
  <c r="E62" i="44"/>
  <c r="AS62" i="44"/>
  <c r="T10" i="46"/>
  <c r="T10" i="44"/>
  <c r="AU11" i="46"/>
  <c r="AU11" i="44"/>
  <c r="K14" i="46"/>
  <c r="K14" i="44"/>
  <c r="BO14" i="46"/>
  <c r="BO14" i="44"/>
  <c r="A14" i="27"/>
  <c r="C16" i="46"/>
  <c r="C16" i="44" s="1"/>
  <c r="AX16" i="46"/>
  <c r="AX16" i="44"/>
  <c r="O22" i="46"/>
  <c r="O22" i="44"/>
  <c r="AE22" i="46"/>
  <c r="AE22" i="44"/>
  <c r="R23" i="46"/>
  <c r="R23" i="44"/>
  <c r="BB26" i="46"/>
  <c r="BB26" i="44"/>
  <c r="T31" i="46"/>
  <c r="T31" i="44"/>
  <c r="BP31" i="46"/>
  <c r="BP31" i="44"/>
  <c r="BD32" i="46"/>
  <c r="BD32" i="44"/>
  <c r="X34" i="46"/>
  <c r="X34" i="44"/>
  <c r="P36" i="46"/>
  <c r="P36" i="44"/>
  <c r="AN36" i="46"/>
  <c r="AN36" i="44"/>
  <c r="K37" i="46"/>
  <c r="K37" i="44"/>
  <c r="AI39" i="46"/>
  <c r="AI39" i="44"/>
  <c r="BO39" i="46"/>
  <c r="BO39" i="44"/>
  <c r="AX41" i="46"/>
  <c r="AX41" i="44"/>
  <c r="BN41" i="46"/>
  <c r="BN41" i="44"/>
  <c r="N42" i="46"/>
  <c r="N42" i="44"/>
  <c r="AD42" i="46"/>
  <c r="AD42" i="44"/>
  <c r="Q43" i="46"/>
  <c r="Q43" i="44"/>
  <c r="AG43" i="46"/>
  <c r="AG43" i="44"/>
  <c r="E44" i="46"/>
  <c r="E44" i="44"/>
  <c r="BQ44" i="46"/>
  <c r="BQ44" i="44"/>
  <c r="AV45" i="46"/>
  <c r="AV45" i="44"/>
  <c r="AJ46" i="46"/>
  <c r="AJ46" i="44"/>
  <c r="BP46" i="46"/>
  <c r="BP46" i="44"/>
  <c r="L48" i="46"/>
  <c r="L48" i="44"/>
  <c r="AE49" i="46"/>
  <c r="AE49" i="44"/>
  <c r="BC49" i="46"/>
  <c r="BC49" i="44"/>
  <c r="BF50" i="46"/>
  <c r="BF50" i="44"/>
  <c r="D51" i="46"/>
  <c r="D51" i="44"/>
  <c r="AJ51" i="46"/>
  <c r="AJ51" i="44"/>
  <c r="BP51" i="46"/>
  <c r="BP51" i="44"/>
  <c r="BD52" i="46"/>
  <c r="BD52" i="44"/>
  <c r="AP53" i="46"/>
  <c r="AP53" i="44"/>
  <c r="E54" i="46"/>
  <c r="E54" i="44"/>
  <c r="AS54" i="46"/>
  <c r="AS54" i="44"/>
  <c r="BI54" i="46"/>
  <c r="BI54" i="44"/>
  <c r="AL16" i="44"/>
  <c r="Y9" i="46"/>
  <c r="Y9" i="44"/>
  <c r="X20" i="46"/>
  <c r="X20" i="44"/>
  <c r="BL22" i="46"/>
  <c r="BL22" i="44"/>
  <c r="AI23" i="46"/>
  <c r="AI23" i="44"/>
  <c r="BO27" i="46"/>
  <c r="BO27" i="44"/>
  <c r="V28" i="46"/>
  <c r="V28" i="44"/>
  <c r="AL28" i="46"/>
  <c r="AL28" i="44"/>
  <c r="BJ28" i="46"/>
  <c r="BJ28" i="44"/>
  <c r="BO30" i="46"/>
  <c r="BO30" i="44"/>
  <c r="AO32" i="46"/>
  <c r="AO32" i="44"/>
  <c r="BM36" i="46"/>
  <c r="BM36" i="44"/>
  <c r="AJ37" i="46"/>
  <c r="AJ37" i="44"/>
  <c r="BP37" i="46"/>
  <c r="BP37" i="44"/>
  <c r="P38" i="46"/>
  <c r="P38" i="44"/>
  <c r="AF38" i="46"/>
  <c r="AF38" i="44"/>
  <c r="AV38" i="46"/>
  <c r="AV38" i="44"/>
  <c r="D39" i="46"/>
  <c r="D39" i="44"/>
  <c r="T39" i="46"/>
  <c r="T39" i="44"/>
  <c r="AZ39" i="46"/>
  <c r="AZ39" i="44"/>
  <c r="O42" i="46"/>
  <c r="O42" i="44"/>
  <c r="AE42" i="46"/>
  <c r="AE42" i="44"/>
  <c r="BC42" i="46"/>
  <c r="BC42" i="44"/>
  <c r="Y45" i="46"/>
  <c r="Y45" i="44"/>
  <c r="AW45" i="46"/>
  <c r="AW45" i="44"/>
  <c r="E46" i="46"/>
  <c r="E46" i="44"/>
  <c r="AK46" i="46"/>
  <c r="AK46" i="44"/>
  <c r="P17" i="44"/>
  <c r="A26" i="44"/>
  <c r="C26" i="46"/>
  <c r="C26" i="44" s="1"/>
  <c r="AL7" i="44"/>
  <c r="BQ7" i="44"/>
  <c r="BO8" i="44"/>
  <c r="AW9" i="44"/>
  <c r="P10" i="44"/>
  <c r="AZ10" i="44"/>
  <c r="BC11" i="44"/>
  <c r="X12" i="44"/>
  <c r="AV12" i="44"/>
  <c r="K13" i="44"/>
  <c r="BP13" i="44"/>
  <c r="AM14" i="44"/>
  <c r="F15" i="44"/>
  <c r="AT15" i="44"/>
  <c r="AP16" i="44"/>
  <c r="AR17" i="44"/>
  <c r="BP17" i="44"/>
  <c r="X18" i="44"/>
  <c r="AZ18" i="44"/>
  <c r="K19" i="44"/>
  <c r="AE19" i="44"/>
  <c r="S20" i="44"/>
  <c r="K21" i="44"/>
  <c r="AE21" i="44"/>
  <c r="AA22" i="44"/>
  <c r="AQ22" i="44"/>
  <c r="V23" i="44"/>
  <c r="BJ23" i="44"/>
  <c r="V25" i="44"/>
  <c r="BN26" i="44"/>
  <c r="V27" i="44"/>
  <c r="AF31" i="44"/>
  <c r="AV31" i="44"/>
  <c r="H33" i="44"/>
  <c r="AV33" i="44"/>
  <c r="T34" i="44"/>
  <c r="AN35" i="44"/>
  <c r="BL35" i="44"/>
  <c r="AE37" i="44"/>
  <c r="S38" i="44"/>
  <c r="AI38" i="44"/>
  <c r="BC39" i="44"/>
  <c r="K40" i="44"/>
  <c r="V41" i="44"/>
  <c r="R42" i="44"/>
  <c r="E43" i="44"/>
  <c r="I44" i="44"/>
  <c r="BN8" i="44"/>
  <c r="AV10" i="44"/>
  <c r="BO13" i="44"/>
  <c r="BL17" i="44"/>
  <c r="G19" i="44"/>
  <c r="A28" i="44"/>
  <c r="F8" i="44"/>
  <c r="AP8" i="44"/>
  <c r="BD10" i="44"/>
  <c r="W11" i="44"/>
  <c r="BG11" i="44"/>
  <c r="AA12" i="44"/>
  <c r="O13" i="44"/>
  <c r="AQ14" i="44"/>
  <c r="J15" i="44"/>
  <c r="AX15" i="44"/>
  <c r="BJ16" i="44"/>
  <c r="X17" i="44"/>
  <c r="AV17" i="44"/>
  <c r="D18" i="44"/>
  <c r="BC19" i="44"/>
  <c r="AA20" i="44"/>
  <c r="O21" i="44"/>
  <c r="BC21" i="44"/>
  <c r="K22" i="44"/>
  <c r="AY22" i="44"/>
  <c r="BO22" i="44"/>
  <c r="AT23" i="44"/>
  <c r="F25" i="44"/>
  <c r="BJ25" i="44"/>
  <c r="R26" i="44"/>
  <c r="AP26" i="44"/>
  <c r="AW28" i="44"/>
  <c r="BL74" i="46"/>
  <c r="BL74" i="44"/>
  <c r="R75" i="46"/>
  <c r="R75" i="44"/>
  <c r="AL76" i="46"/>
  <c r="AL76" i="44"/>
  <c r="BJ76" i="46"/>
  <c r="BJ76" i="44"/>
  <c r="BE77" i="46"/>
  <c r="BE77" i="44"/>
  <c r="BI66" i="46"/>
  <c r="BI66" i="44"/>
  <c r="G67" i="46"/>
  <c r="G67" i="44"/>
  <c r="Z70" i="46"/>
  <c r="Z70" i="44"/>
  <c r="AD71" i="46"/>
  <c r="AD71" i="44"/>
  <c r="BJ71" i="46"/>
  <c r="BJ71" i="44"/>
  <c r="R72" i="46"/>
  <c r="R72" i="44"/>
  <c r="AX72" i="46"/>
  <c r="AX72" i="44"/>
  <c r="E73" i="46"/>
  <c r="E73" i="44"/>
  <c r="BG75" i="46"/>
  <c r="BG75" i="44"/>
  <c r="E78" i="46"/>
  <c r="E78" i="44"/>
  <c r="AC78" i="46"/>
  <c r="AC78" i="44"/>
  <c r="Y79" i="46"/>
  <c r="Y79" i="44"/>
  <c r="BE79" i="46"/>
  <c r="BE79" i="44"/>
  <c r="E80" i="46"/>
  <c r="E80" i="44"/>
  <c r="BA80" i="46"/>
  <c r="BA80" i="44"/>
  <c r="D82" i="46"/>
  <c r="D82" i="44"/>
  <c r="H85" i="46"/>
  <c r="H85" i="44"/>
  <c r="BL85" i="46"/>
  <c r="BL85" i="44"/>
  <c r="Y86" i="46"/>
  <c r="Y86" i="44"/>
  <c r="E87" i="46"/>
  <c r="E87" i="44"/>
  <c r="BQ87" i="46"/>
  <c r="BQ87" i="44"/>
  <c r="BM88" i="46"/>
  <c r="BM88" i="44"/>
  <c r="AK89" i="46"/>
  <c r="AK89" i="44"/>
  <c r="H90" i="46"/>
  <c r="H90" i="44"/>
  <c r="BD90" i="46"/>
  <c r="BD90" i="44"/>
  <c r="T91" i="46"/>
  <c r="T91" i="44"/>
  <c r="AZ91" i="46"/>
  <c r="AZ91" i="44"/>
  <c r="BH93" i="46"/>
  <c r="BH93" i="44"/>
  <c r="W94" i="46"/>
  <c r="W94" i="44"/>
  <c r="BC94" i="46"/>
  <c r="BC94" i="44"/>
  <c r="S95" i="46"/>
  <c r="S95" i="44"/>
  <c r="AT96" i="46"/>
  <c r="AT96" i="44"/>
  <c r="Z97" i="46"/>
  <c r="Z97" i="44"/>
  <c r="F98" i="46"/>
  <c r="F98" i="44"/>
  <c r="AL98" i="46"/>
  <c r="AL98" i="44"/>
  <c r="Y99" i="46"/>
  <c r="Y99" i="44"/>
  <c r="BE99" i="46"/>
  <c r="BE99" i="44"/>
  <c r="U100" i="46"/>
  <c r="U100" i="44"/>
  <c r="I101" i="46"/>
  <c r="I101" i="44"/>
  <c r="T102" i="46"/>
  <c r="T102" i="44"/>
  <c r="AB102" i="46"/>
  <c r="AB102" i="44"/>
  <c r="H103" i="46"/>
  <c r="H103" i="44"/>
  <c r="AN103" i="46"/>
  <c r="AN103" i="44"/>
  <c r="L104" i="46"/>
  <c r="L104" i="44"/>
  <c r="AZ104" i="46"/>
  <c r="AZ104" i="44"/>
  <c r="BH104" i="46"/>
  <c r="BH104" i="44"/>
  <c r="AF105" i="46"/>
  <c r="AF105" i="44"/>
  <c r="AH75" i="44"/>
  <c r="AS47" i="44"/>
  <c r="H74" i="44"/>
  <c r="AF74" i="44"/>
  <c r="BD74" i="44"/>
  <c r="C35" i="46"/>
  <c r="C35" i="44" s="1"/>
  <c r="C78" i="46"/>
  <c r="C78" i="44" s="1"/>
  <c r="AI7" i="44"/>
  <c r="BB10" i="44"/>
  <c r="AW13" i="44"/>
  <c r="F17" i="44"/>
  <c r="AT17" i="44"/>
  <c r="BN18" i="44"/>
  <c r="U19" i="44"/>
  <c r="BI19" i="44"/>
  <c r="H24" i="44"/>
  <c r="D25" i="44"/>
  <c r="T25" i="44"/>
  <c r="Y29" i="44"/>
  <c r="BB31" i="44"/>
  <c r="BO32" i="44"/>
  <c r="BC33" i="44"/>
  <c r="G35" i="44"/>
  <c r="AK39" i="44"/>
  <c r="AK41" i="44"/>
  <c r="AZ41" i="44"/>
  <c r="BP41" i="44"/>
  <c r="BD42" i="44"/>
  <c r="G44" i="44"/>
  <c r="AN44" i="44"/>
  <c r="BC44" i="44"/>
  <c r="N45" i="44"/>
  <c r="Z45" i="44"/>
  <c r="F46" i="44"/>
  <c r="O46" i="44"/>
  <c r="AU46" i="44"/>
  <c r="BQ46" i="44"/>
  <c r="Q47" i="44"/>
  <c r="AC47" i="44"/>
  <c r="AT47" i="44"/>
  <c r="BI47" i="44"/>
  <c r="N48" i="44"/>
  <c r="Z48" i="44"/>
  <c r="AP48" i="44"/>
  <c r="BF48" i="44"/>
  <c r="I49" i="44"/>
  <c r="T49" i="44"/>
  <c r="AO49" i="44"/>
  <c r="L50" i="44"/>
  <c r="X50" i="44"/>
  <c r="AJ50" i="44"/>
  <c r="AU50" i="44"/>
  <c r="BG50" i="44"/>
  <c r="Y51" i="44"/>
  <c r="BE51" i="44"/>
  <c r="K52" i="44"/>
  <c r="BC53" i="44"/>
  <c r="V55" i="44"/>
  <c r="BJ55" i="44"/>
  <c r="J56" i="44"/>
  <c r="U56" i="44"/>
  <c r="AP56" i="44"/>
  <c r="BA56" i="44"/>
  <c r="AU57" i="44"/>
  <c r="BG57" i="44"/>
  <c r="F59" i="44"/>
  <c r="V59" i="44"/>
  <c r="K60" i="44"/>
  <c r="AQ60" i="44"/>
  <c r="I62" i="44"/>
  <c r="V62" i="44"/>
  <c r="AP62" i="44"/>
  <c r="AC63" i="44"/>
  <c r="BJ64" i="44"/>
  <c r="AH65" i="44"/>
  <c r="X66" i="44"/>
  <c r="BA66" i="44"/>
  <c r="AM67" i="44"/>
  <c r="AY67" i="44"/>
  <c r="V68" i="44"/>
  <c r="BJ68" i="44"/>
  <c r="AH69" i="44"/>
  <c r="BG69" i="44"/>
  <c r="AK70" i="44"/>
  <c r="BI70" i="44"/>
  <c r="I71" i="44"/>
  <c r="BB71" i="44"/>
  <c r="BN71" i="44"/>
  <c r="BQ72" i="44"/>
  <c r="AC73" i="44"/>
  <c r="BD73" i="44"/>
  <c r="F75" i="44"/>
  <c r="O75" i="44"/>
  <c r="Z75" i="44"/>
  <c r="BF75" i="44"/>
  <c r="AM76" i="44"/>
  <c r="M77" i="44"/>
  <c r="Z77" i="44"/>
  <c r="BA77" i="44"/>
  <c r="BQ77" i="44"/>
  <c r="Q78" i="44"/>
  <c r="AS78" i="44"/>
  <c r="T79" i="44"/>
  <c r="AG79" i="44"/>
  <c r="AS79" i="44"/>
  <c r="AC80" i="44"/>
  <c r="BE80" i="44"/>
  <c r="BQ80" i="44"/>
  <c r="AQ81" i="44"/>
  <c r="L82" i="44"/>
  <c r="AJ82" i="44"/>
  <c r="AU82" i="44"/>
  <c r="BP82" i="44"/>
  <c r="L83" i="44"/>
  <c r="AJ83" i="44"/>
  <c r="BH83" i="44"/>
  <c r="K85" i="44"/>
  <c r="T85" i="44"/>
  <c r="AY85" i="44"/>
  <c r="BH85" i="44"/>
  <c r="D86" i="44"/>
  <c r="M86" i="44"/>
  <c r="AO86" i="44"/>
  <c r="AZ86" i="44"/>
  <c r="P87" i="44"/>
  <c r="AS87" i="44"/>
  <c r="BL87" i="44"/>
  <c r="H89" i="44"/>
  <c r="Q89" i="44"/>
  <c r="AS89" i="44"/>
  <c r="K90" i="44"/>
  <c r="AF90" i="44"/>
  <c r="AQ90" i="44"/>
  <c r="AZ90" i="44"/>
  <c r="AB91" i="44"/>
  <c r="H92" i="44"/>
  <c r="S92" i="44"/>
  <c r="AN92" i="44"/>
  <c r="AY92" i="44"/>
  <c r="G93" i="44"/>
  <c r="AJ93" i="44"/>
  <c r="BC93" i="44"/>
  <c r="G94" i="44"/>
  <c r="R94" i="44"/>
  <c r="AP94" i="44"/>
  <c r="AY95" i="44"/>
  <c r="AG96" i="44"/>
  <c r="I98" i="44"/>
  <c r="L99" i="44"/>
  <c r="BL100" i="44"/>
  <c r="AJ101" i="44"/>
  <c r="BK104" i="44"/>
  <c r="AI105" i="44"/>
  <c r="G108" i="44"/>
  <c r="X111" i="44"/>
  <c r="BD111" i="44"/>
  <c r="AZ112" i="44"/>
  <c r="K114" i="44"/>
  <c r="AY114" i="44"/>
  <c r="F115" i="44"/>
  <c r="AT115" i="44"/>
  <c r="R116" i="44"/>
  <c r="BF116" i="44"/>
  <c r="T117" i="44"/>
  <c r="BH117" i="44"/>
  <c r="AK65" i="46"/>
  <c r="AK65" i="44"/>
  <c r="BI65" i="46"/>
  <c r="BI65" i="44"/>
  <c r="AT68" i="46"/>
  <c r="AT68" i="44"/>
  <c r="AP69" i="46"/>
  <c r="AP69" i="44"/>
  <c r="BN69" i="46"/>
  <c r="BN69" i="44"/>
  <c r="M70" i="46"/>
  <c r="M70" i="44"/>
  <c r="AO71" i="46"/>
  <c r="AO71" i="44"/>
  <c r="P73" i="46"/>
  <c r="P73" i="44"/>
  <c r="AN73" i="46"/>
  <c r="AN73" i="44"/>
  <c r="AX76" i="46"/>
  <c r="AX76" i="44"/>
  <c r="U77" i="46"/>
  <c r="U77" i="44"/>
  <c r="AS77" i="46"/>
  <c r="AS77" i="44"/>
  <c r="K81" i="46"/>
  <c r="K81" i="44"/>
  <c r="AA81" i="46"/>
  <c r="AA81" i="44"/>
  <c r="BG81" i="46"/>
  <c r="BG81" i="44"/>
  <c r="O82" i="46"/>
  <c r="O82" i="44"/>
  <c r="G84" i="46"/>
  <c r="G84" i="44"/>
  <c r="AA85" i="46"/>
  <c r="AA85" i="44"/>
  <c r="AR86" i="46"/>
  <c r="AR86" i="44"/>
  <c r="X87" i="46"/>
  <c r="X87" i="44"/>
  <c r="AR88" i="46"/>
  <c r="AR88" i="44"/>
  <c r="BD89" i="46"/>
  <c r="BD89" i="44"/>
  <c r="S90" i="46"/>
  <c r="S90" i="44"/>
  <c r="AE91" i="46"/>
  <c r="AE91" i="44"/>
  <c r="BK91" i="46"/>
  <c r="BK91" i="44"/>
  <c r="O93" i="46"/>
  <c r="O93" i="44"/>
  <c r="AH94" i="46"/>
  <c r="AH94" i="44"/>
  <c r="BN94" i="46"/>
  <c r="BN94" i="44"/>
  <c r="AD95" i="46"/>
  <c r="AD95" i="44"/>
  <c r="BM96" i="46"/>
  <c r="BM96" i="44"/>
  <c r="AS97" i="46"/>
  <c r="AS97" i="44"/>
  <c r="Q98" i="46"/>
  <c r="Q98" i="44"/>
  <c r="AW98" i="46"/>
  <c r="AW98" i="44"/>
  <c r="D99" i="46"/>
  <c r="D99" i="44"/>
  <c r="AJ99" i="46"/>
  <c r="AJ99" i="44"/>
  <c r="BP99" i="46"/>
  <c r="BP99" i="44"/>
  <c r="AN100" i="46"/>
  <c r="AN100" i="44"/>
  <c r="AB101" i="46"/>
  <c r="AB101" i="44"/>
  <c r="BP101" i="46"/>
  <c r="BP101" i="44"/>
  <c r="AM102" i="46"/>
  <c r="AM102" i="44"/>
  <c r="K103" i="46"/>
  <c r="K103" i="44"/>
  <c r="AA103" i="46"/>
  <c r="AA103" i="44"/>
  <c r="BG103" i="46"/>
  <c r="BG103" i="44"/>
  <c r="G104" i="46"/>
  <c r="G104" i="44"/>
  <c r="W104" i="46"/>
  <c r="W104" i="44"/>
  <c r="AY105" i="46"/>
  <c r="AY105" i="44"/>
  <c r="AE106" i="46"/>
  <c r="AE106" i="44"/>
  <c r="BC106" i="46"/>
  <c r="BC106" i="44"/>
  <c r="S107" i="46"/>
  <c r="S107" i="44"/>
  <c r="AU108" i="46"/>
  <c r="AU108" i="44"/>
  <c r="BK108" i="46"/>
  <c r="BK108" i="44"/>
  <c r="AA109" i="46"/>
  <c r="AA109" i="44"/>
  <c r="AY109" i="46"/>
  <c r="AY109" i="44"/>
  <c r="BO109" i="46"/>
  <c r="BO109" i="44"/>
  <c r="M110" i="46"/>
  <c r="M110" i="44"/>
  <c r="U110" i="46"/>
  <c r="U110" i="44"/>
  <c r="BQ110" i="46"/>
  <c r="BQ110" i="44"/>
  <c r="AF111" i="46"/>
  <c r="AF111" i="44"/>
  <c r="AV111" i="46"/>
  <c r="AV111" i="44"/>
  <c r="D112" i="46"/>
  <c r="D112" i="44"/>
  <c r="AJ112" i="46"/>
  <c r="AJ112" i="44"/>
  <c r="G113" i="46"/>
  <c r="G113" i="44"/>
  <c r="BC113" i="46"/>
  <c r="BC113" i="44"/>
  <c r="AI114" i="46"/>
  <c r="AI114" i="44"/>
  <c r="BG114" i="46"/>
  <c r="BG114" i="44"/>
  <c r="AD115" i="46"/>
  <c r="AD115" i="44"/>
  <c r="J116" i="46"/>
  <c r="J116" i="44"/>
  <c r="AX116" i="46"/>
  <c r="AX116" i="44"/>
  <c r="L117" i="46"/>
  <c r="L117" i="44"/>
  <c r="AR117" i="46"/>
  <c r="AR117" i="44"/>
  <c r="X118" i="46"/>
  <c r="X118" i="44"/>
  <c r="AI119" i="46"/>
  <c r="AI119" i="44"/>
  <c r="AU120" i="46"/>
  <c r="AU120" i="44"/>
  <c r="AS122" i="46"/>
  <c r="AS122" i="44"/>
  <c r="BI122" i="46"/>
  <c r="BI122" i="44"/>
  <c r="Q123" i="46"/>
  <c r="Q123" i="44"/>
  <c r="AO123" i="46"/>
  <c r="AO123" i="44"/>
  <c r="BM123" i="46"/>
  <c r="BM123" i="44"/>
  <c r="U124" i="46"/>
  <c r="U124" i="44"/>
  <c r="S125" i="46"/>
  <c r="S125" i="44"/>
  <c r="AU126" i="46"/>
  <c r="AU126" i="44"/>
  <c r="BK126" i="46"/>
  <c r="BK126" i="44"/>
  <c r="I127" i="46"/>
  <c r="I127" i="44"/>
  <c r="AG127" i="46"/>
  <c r="AG127" i="44"/>
  <c r="BM127" i="46"/>
  <c r="BM127" i="44"/>
  <c r="M128" i="46"/>
  <c r="M128" i="44"/>
  <c r="S67" i="46"/>
  <c r="S67" i="44"/>
  <c r="AQ67" i="46"/>
  <c r="AQ67" i="44"/>
  <c r="J71" i="46"/>
  <c r="J71" i="44"/>
  <c r="BA74" i="46"/>
  <c r="BA74" i="44"/>
  <c r="AM75" i="46"/>
  <c r="AM75" i="44"/>
  <c r="BE78" i="46"/>
  <c r="BE78" i="44"/>
  <c r="M79" i="46"/>
  <c r="M79" i="44"/>
  <c r="AK79" i="46"/>
  <c r="AK79" i="44"/>
  <c r="Q80" i="46"/>
  <c r="Q80" i="44"/>
  <c r="BL84" i="46"/>
  <c r="BL84" i="44"/>
  <c r="AJ85" i="46"/>
  <c r="AJ85" i="44"/>
  <c r="BA86" i="46"/>
  <c r="BA86" i="44"/>
  <c r="AG87" i="46"/>
  <c r="AG87" i="44"/>
  <c r="BM89" i="46"/>
  <c r="BM89" i="44"/>
  <c r="AB90" i="46"/>
  <c r="AB90" i="44"/>
  <c r="X93" i="46"/>
  <c r="X93" i="44"/>
  <c r="AM95" i="46"/>
  <c r="AM95" i="44"/>
  <c r="J96" i="46"/>
  <c r="J96" i="44"/>
  <c r="BB97" i="46"/>
  <c r="BB97" i="44"/>
  <c r="AW100" i="46"/>
  <c r="AW100" i="44"/>
  <c r="AK101" i="46"/>
  <c r="AK101" i="44"/>
  <c r="AV102" i="46"/>
  <c r="AV102" i="44"/>
  <c r="T103" i="46"/>
  <c r="T103" i="44"/>
  <c r="AJ103" i="46"/>
  <c r="AJ103" i="44"/>
  <c r="BP103" i="46"/>
  <c r="BP103" i="44"/>
  <c r="P104" i="46"/>
  <c r="P104" i="44"/>
  <c r="AF104" i="46"/>
  <c r="AF104" i="44"/>
  <c r="AZ105" i="46"/>
  <c r="AZ105" i="44"/>
  <c r="BH105" i="46"/>
  <c r="BH105" i="44"/>
  <c r="P106" i="46"/>
  <c r="P106" i="44"/>
  <c r="L106" i="46"/>
  <c r="L106" i="44"/>
  <c r="BL107" i="46"/>
  <c r="BL107" i="44"/>
  <c r="AR108" i="46"/>
  <c r="AR108" i="44"/>
  <c r="AF109" i="46"/>
  <c r="AF109" i="44"/>
  <c r="BF110" i="46"/>
  <c r="BF110" i="44"/>
  <c r="AC111" i="46"/>
  <c r="AC111" i="44"/>
  <c r="Q112" i="46"/>
  <c r="Q112" i="44"/>
  <c r="AZ113" i="46"/>
  <c r="AZ113" i="44"/>
  <c r="AN114" i="46"/>
  <c r="AN114" i="44"/>
  <c r="K115" i="46"/>
  <c r="K115" i="44"/>
  <c r="BC116" i="46"/>
  <c r="BC116" i="44"/>
  <c r="Y117" i="46"/>
  <c r="Y117" i="44"/>
  <c r="I68" i="44"/>
  <c r="AR78" i="44"/>
  <c r="BP78" i="44"/>
  <c r="BL106" i="44"/>
  <c r="AJ107" i="44"/>
  <c r="AJ108" i="44"/>
  <c r="BD108" i="44"/>
  <c r="H109" i="44"/>
  <c r="BD109" i="44"/>
  <c r="J110" i="44"/>
  <c r="U111" i="44"/>
  <c r="AO111" i="44"/>
  <c r="BI111" i="44"/>
  <c r="M112" i="44"/>
  <c r="BA112" i="44"/>
  <c r="AR113" i="44"/>
  <c r="BL113" i="44"/>
  <c r="P114" i="44"/>
  <c r="AK128" i="44"/>
  <c r="AA129" i="44"/>
  <c r="AS130" i="44"/>
  <c r="AY133" i="44"/>
  <c r="W134" i="44"/>
  <c r="AO135" i="44"/>
  <c r="K136" i="44"/>
  <c r="BO136" i="44"/>
  <c r="AM137" i="44"/>
  <c r="S138" i="44"/>
  <c r="K129" i="46"/>
  <c r="K129" i="44"/>
  <c r="AK130" i="46"/>
  <c r="AK130" i="44"/>
  <c r="Q131" i="46"/>
  <c r="Q131" i="44"/>
  <c r="BI132" i="46"/>
  <c r="BI132" i="44"/>
  <c r="BG133" i="46"/>
  <c r="BG133" i="44"/>
  <c r="AM134" i="46"/>
  <c r="AM134" i="44"/>
  <c r="I135" i="46"/>
  <c r="I135" i="44"/>
  <c r="AQ136" i="46"/>
  <c r="AQ136" i="44"/>
  <c r="W137" i="46"/>
  <c r="W137" i="44"/>
  <c r="K138" i="46"/>
  <c r="K138" i="44"/>
  <c r="AA139" i="46"/>
  <c r="AA139" i="44"/>
  <c r="AN106" i="46"/>
  <c r="AN106" i="44"/>
  <c r="AB107" i="46"/>
  <c r="AB107" i="44"/>
  <c r="H108" i="46"/>
  <c r="H108" i="44"/>
  <c r="BH109" i="46"/>
  <c r="BH109" i="44"/>
  <c r="V110" i="46"/>
  <c r="V110" i="44"/>
  <c r="BE111" i="46"/>
  <c r="BE111" i="44"/>
  <c r="AS112" i="46"/>
  <c r="AS112" i="44"/>
  <c r="P113" i="46"/>
  <c r="P113" i="44"/>
  <c r="D114" i="46"/>
  <c r="D114" i="44"/>
  <c r="BP114" i="46"/>
  <c r="BP114" i="44"/>
  <c r="AM115" i="46"/>
  <c r="AM115" i="44"/>
  <c r="S116" i="46"/>
  <c r="S116" i="44"/>
  <c r="BA117" i="46"/>
  <c r="BA117" i="44"/>
  <c r="AG118" i="46"/>
  <c r="AG118" i="44"/>
  <c r="L119" i="46"/>
  <c r="L119" i="44"/>
  <c r="BD120" i="46"/>
  <c r="BD120" i="44"/>
  <c r="F122" i="46"/>
  <c r="F122" i="44"/>
  <c r="E118" i="44"/>
  <c r="BQ118" i="44"/>
  <c r="AV119" i="44"/>
  <c r="AB120" i="44"/>
  <c r="AX123" i="44"/>
  <c r="AD124" i="44"/>
  <c r="AB125" i="44"/>
  <c r="H126" i="44"/>
  <c r="BA13" i="46"/>
  <c r="BA13" i="44"/>
  <c r="Z17" i="46"/>
  <c r="Z17" i="44"/>
  <c r="U20" i="46"/>
  <c r="U20" i="44"/>
  <c r="Q21" i="46"/>
  <c r="Q21" i="44"/>
  <c r="AO21" i="46"/>
  <c r="AO21" i="44"/>
  <c r="BH24" i="46"/>
  <c r="BH24" i="44"/>
  <c r="AJ26" i="46"/>
  <c r="AJ26" i="44"/>
  <c r="BP26" i="46"/>
  <c r="BP26" i="44"/>
  <c r="P27" i="46"/>
  <c r="P27" i="44"/>
  <c r="AY28" i="46"/>
  <c r="AY28" i="44"/>
  <c r="BO28" i="46"/>
  <c r="BO28" i="44"/>
  <c r="BH29" i="46"/>
  <c r="BH29" i="44"/>
  <c r="H30" i="46"/>
  <c r="H30" i="44"/>
  <c r="X30" i="46"/>
  <c r="X30" i="44"/>
  <c r="BJ32" i="46"/>
  <c r="BJ32" i="44"/>
  <c r="J33" i="46"/>
  <c r="J33" i="44"/>
  <c r="BJ34" i="46"/>
  <c r="BJ34" i="44"/>
  <c r="J35" i="46"/>
  <c r="J35" i="44"/>
  <c r="AH35" i="46"/>
  <c r="AH35" i="44"/>
  <c r="AX35" i="46"/>
  <c r="AX35" i="44"/>
  <c r="BN35" i="46"/>
  <c r="BN35" i="44"/>
  <c r="V36" i="46"/>
  <c r="V36" i="44"/>
  <c r="AT36" i="46"/>
  <c r="AT36" i="44"/>
  <c r="BB36" i="46"/>
  <c r="BB36" i="44"/>
  <c r="Q37" i="46"/>
  <c r="Q37" i="44"/>
  <c r="Y37" i="46"/>
  <c r="Y37" i="44"/>
  <c r="AW37" i="46"/>
  <c r="AW37" i="44"/>
  <c r="BM37" i="46"/>
  <c r="BM37" i="44"/>
  <c r="E38" i="46"/>
  <c r="E38" i="44"/>
  <c r="BI38" i="46"/>
  <c r="BI38" i="44"/>
  <c r="BQ38" i="46"/>
  <c r="BQ38" i="44"/>
  <c r="AG39" i="46"/>
  <c r="AG39" i="44"/>
  <c r="AO39" i="46"/>
  <c r="AO39" i="44"/>
  <c r="BM39" i="46"/>
  <c r="BM39" i="44"/>
  <c r="E40" i="46"/>
  <c r="E40" i="44"/>
  <c r="M40" i="46"/>
  <c r="M40" i="44"/>
  <c r="U40" i="46"/>
  <c r="U40" i="44"/>
  <c r="AC40" i="46"/>
  <c r="AC40" i="44"/>
  <c r="AS40" i="46"/>
  <c r="AS40" i="44"/>
  <c r="BA40" i="46"/>
  <c r="BA40" i="44"/>
  <c r="BI40" i="46"/>
  <c r="BI40" i="44"/>
  <c r="AT11" i="46"/>
  <c r="AT11" i="44"/>
  <c r="J14" i="46"/>
  <c r="J14" i="44"/>
  <c r="Y16" i="46"/>
  <c r="Y16" i="44"/>
  <c r="R19" i="46"/>
  <c r="R19" i="44"/>
  <c r="BN21" i="46"/>
  <c r="BN21" i="44"/>
  <c r="BI24" i="46"/>
  <c r="BI24" i="44"/>
  <c r="AZ28" i="46"/>
  <c r="AZ28" i="44"/>
  <c r="AW30" i="46"/>
  <c r="AW30" i="44"/>
  <c r="BM30" i="46"/>
  <c r="BM30" i="44"/>
  <c r="BC34" i="46"/>
  <c r="BC34" i="44"/>
  <c r="AE36" i="46"/>
  <c r="AE36" i="44"/>
  <c r="R37" i="46"/>
  <c r="R37" i="44"/>
  <c r="Z37" i="46"/>
  <c r="Z37" i="44"/>
  <c r="AP37" i="46"/>
  <c r="AP37" i="44"/>
  <c r="BP44" i="46"/>
  <c r="BP44" i="44"/>
  <c r="AY48" i="46"/>
  <c r="AY48" i="44"/>
  <c r="AA51" i="46"/>
  <c r="AA51" i="44"/>
  <c r="AQ51" i="46"/>
  <c r="AQ51" i="44"/>
  <c r="BG51" i="46"/>
  <c r="BG51" i="44"/>
  <c r="BE53" i="46"/>
  <c r="BE53" i="44"/>
  <c r="AJ56" i="46"/>
  <c r="AJ56" i="44"/>
  <c r="BH56" i="46"/>
  <c r="BH56" i="44"/>
  <c r="M57" i="46"/>
  <c r="M57" i="44"/>
  <c r="AS57" i="46"/>
  <c r="AS57" i="44"/>
  <c r="BH63" i="46"/>
  <c r="BH63" i="44"/>
  <c r="AK68" i="46"/>
  <c r="AK68" i="44"/>
  <c r="BM69" i="46"/>
  <c r="BM69" i="44"/>
  <c r="T70" i="46"/>
  <c r="T70" i="44"/>
  <c r="K74" i="46"/>
  <c r="K74" i="44"/>
  <c r="BM76" i="46"/>
  <c r="BM76" i="44"/>
  <c r="AB77" i="46"/>
  <c r="AB77" i="44"/>
  <c r="BP77" i="46"/>
  <c r="BP77" i="44"/>
  <c r="AE78" i="46"/>
  <c r="AE78" i="44"/>
  <c r="S79" i="46"/>
  <c r="S79" i="44"/>
  <c r="O80" i="46"/>
  <c r="O80" i="44"/>
  <c r="AU80" i="46"/>
  <c r="AU80" i="44"/>
  <c r="J81" i="46"/>
  <c r="J81" i="44"/>
  <c r="AP81" i="46"/>
  <c r="AP81" i="44"/>
  <c r="AT84" i="46"/>
  <c r="AT84" i="44"/>
  <c r="BJ84" i="46"/>
  <c r="BJ84" i="44"/>
  <c r="BB91" i="46"/>
  <c r="BB91" i="44"/>
  <c r="A90" i="27"/>
  <c r="C92" i="46"/>
  <c r="C92" i="44" s="1"/>
  <c r="R92" i="46"/>
  <c r="R92" i="44"/>
  <c r="Z92" i="46"/>
  <c r="Z92" i="44"/>
  <c r="AP92" i="46"/>
  <c r="AP92" i="44"/>
  <c r="AX92" i="46"/>
  <c r="AX92" i="44"/>
  <c r="BF92" i="46"/>
  <c r="BF92" i="44"/>
  <c r="BN92" i="46"/>
  <c r="BN92" i="44"/>
  <c r="F93" i="46"/>
  <c r="F93" i="44"/>
  <c r="N93" i="46"/>
  <c r="N93" i="44"/>
  <c r="V93" i="46"/>
  <c r="V93" i="44"/>
  <c r="AD93" i="46"/>
  <c r="AD93" i="44"/>
  <c r="BB93" i="46"/>
  <c r="BB93" i="44"/>
  <c r="BJ93" i="46"/>
  <c r="BJ93" i="44"/>
  <c r="I94" i="46"/>
  <c r="I94" i="44"/>
  <c r="Q94" i="46"/>
  <c r="Q94" i="44"/>
  <c r="Y94" i="46"/>
  <c r="Y94" i="44"/>
  <c r="AO94" i="46"/>
  <c r="AO94" i="44"/>
  <c r="AW94" i="46"/>
  <c r="AW94" i="44"/>
  <c r="BE94" i="46"/>
  <c r="BE94" i="44"/>
  <c r="BM94" i="46"/>
  <c r="BM94" i="44"/>
  <c r="H96" i="46"/>
  <c r="H96" i="44"/>
  <c r="P96" i="46"/>
  <c r="P96" i="44"/>
  <c r="X96" i="46"/>
  <c r="X96" i="44"/>
  <c r="AF96" i="46"/>
  <c r="AF96" i="44"/>
  <c r="AN96" i="46"/>
  <c r="AN96" i="44"/>
  <c r="AV96" i="46"/>
  <c r="AV96" i="44"/>
  <c r="BD96" i="46"/>
  <c r="BD96" i="44"/>
  <c r="BL96" i="46"/>
  <c r="BL96" i="44"/>
  <c r="P98" i="46"/>
  <c r="P98" i="44"/>
  <c r="AF98" i="46"/>
  <c r="AF98" i="44"/>
  <c r="BD98" i="46"/>
  <c r="BD98" i="44"/>
  <c r="BL98" i="46"/>
  <c r="BL98" i="44"/>
  <c r="K99" i="46"/>
  <c r="K99" i="44"/>
  <c r="AA99" i="46"/>
  <c r="AA99" i="44"/>
  <c r="AI99" i="46"/>
  <c r="AI99" i="44"/>
  <c r="AY99" i="46"/>
  <c r="AY99" i="44"/>
  <c r="O100" i="46"/>
  <c r="O100" i="44"/>
  <c r="AE100" i="46"/>
  <c r="AE100" i="44"/>
  <c r="AM100" i="46"/>
  <c r="AM100" i="44"/>
  <c r="AU100" i="46"/>
  <c r="AU100" i="44"/>
  <c r="BC100" i="46"/>
  <c r="BC100" i="44"/>
  <c r="BK100" i="46"/>
  <c r="BK100" i="44"/>
  <c r="F102" i="46"/>
  <c r="F102" i="44"/>
  <c r="N102" i="46"/>
  <c r="N102" i="44"/>
  <c r="V102" i="46"/>
  <c r="V102" i="44"/>
  <c r="AD102" i="46"/>
  <c r="AD102" i="44"/>
  <c r="AL102" i="46"/>
  <c r="AL102" i="44"/>
  <c r="AT102" i="46"/>
  <c r="AT102" i="44"/>
  <c r="BB102" i="46"/>
  <c r="BB102" i="44"/>
  <c r="BJ102" i="46"/>
  <c r="BJ102" i="44"/>
  <c r="BF105" i="46"/>
  <c r="BF105" i="44"/>
  <c r="BN105" i="46"/>
  <c r="BN105" i="44"/>
  <c r="F106" i="46"/>
  <c r="F106" i="44"/>
  <c r="N106" i="46"/>
  <c r="N106" i="44"/>
  <c r="V106" i="46"/>
  <c r="V106" i="44"/>
  <c r="AD106" i="46"/>
  <c r="AD106" i="44"/>
  <c r="AL106" i="46"/>
  <c r="AL106" i="44"/>
  <c r="AT106" i="46"/>
  <c r="AT106" i="44"/>
  <c r="BB106" i="46"/>
  <c r="BB106" i="44"/>
  <c r="BJ106" i="46"/>
  <c r="BJ106" i="44"/>
  <c r="A105" i="27"/>
  <c r="C107" i="46"/>
  <c r="C107" i="44" s="1"/>
  <c r="J107" i="46"/>
  <c r="J107" i="44"/>
  <c r="R107" i="46"/>
  <c r="R107" i="44"/>
  <c r="Z107" i="46"/>
  <c r="Z107" i="44"/>
  <c r="AH107" i="46"/>
  <c r="AH107" i="44"/>
  <c r="AP107" i="46"/>
  <c r="AP107" i="44"/>
  <c r="AX107" i="46"/>
  <c r="AX107" i="44"/>
  <c r="BF107" i="46"/>
  <c r="BF107" i="44"/>
  <c r="BN107" i="46"/>
  <c r="BN107" i="44"/>
  <c r="J109" i="46"/>
  <c r="J109" i="44"/>
  <c r="R109" i="46"/>
  <c r="R109" i="44"/>
  <c r="Z109" i="46"/>
  <c r="Z109" i="44"/>
  <c r="AH109" i="46"/>
  <c r="AH109" i="44"/>
  <c r="AP109" i="46"/>
  <c r="AP109" i="44"/>
  <c r="AX109" i="46"/>
  <c r="AX109" i="44"/>
  <c r="BF109" i="46"/>
  <c r="BF109" i="44"/>
  <c r="BN109" i="46"/>
  <c r="BN109" i="44"/>
  <c r="D110" i="46"/>
  <c r="D110" i="44"/>
  <c r="L110" i="46"/>
  <c r="L110" i="44"/>
  <c r="T110" i="46"/>
  <c r="T110" i="44"/>
  <c r="AB110" i="46"/>
  <c r="AB110" i="44"/>
  <c r="AJ110" i="46"/>
  <c r="AJ110" i="44"/>
  <c r="I116" i="46"/>
  <c r="I116" i="44"/>
  <c r="Q116" i="46"/>
  <c r="Q116" i="44"/>
  <c r="Y116" i="46"/>
  <c r="Y116" i="44"/>
  <c r="AG116" i="46"/>
  <c r="AG116" i="44"/>
  <c r="AO116" i="46"/>
  <c r="AO116" i="44"/>
  <c r="AW116" i="46"/>
  <c r="AW116" i="44"/>
  <c r="BE116" i="46"/>
  <c r="BE116" i="44"/>
  <c r="BM116" i="46"/>
  <c r="BM116" i="44"/>
  <c r="K117" i="46"/>
  <c r="K117" i="44"/>
  <c r="S117" i="46"/>
  <c r="S117" i="44"/>
  <c r="AA117" i="46"/>
  <c r="AA117" i="44"/>
  <c r="AI117" i="46"/>
  <c r="AI117" i="44"/>
  <c r="AQ117" i="46"/>
  <c r="AQ117" i="44"/>
  <c r="AY117" i="46"/>
  <c r="AY117" i="44"/>
  <c r="BG117" i="46"/>
  <c r="BG117" i="44"/>
  <c r="D124" i="46"/>
  <c r="D124" i="44"/>
  <c r="L124" i="46"/>
  <c r="L124" i="44"/>
  <c r="T124" i="46"/>
  <c r="T124" i="44"/>
  <c r="AB124" i="46"/>
  <c r="AB124" i="44"/>
  <c r="AJ124" i="46"/>
  <c r="AJ124" i="44"/>
  <c r="AR124" i="46"/>
  <c r="AR124" i="44"/>
  <c r="AZ124" i="46"/>
  <c r="AZ124" i="44"/>
  <c r="BH124" i="46"/>
  <c r="BH124" i="44"/>
  <c r="BP124" i="46"/>
  <c r="BP124" i="44"/>
  <c r="J125" i="46"/>
  <c r="J125" i="44"/>
  <c r="R125" i="46"/>
  <c r="R125" i="44"/>
  <c r="Z125" i="46"/>
  <c r="Z125" i="44"/>
  <c r="AH125" i="46"/>
  <c r="AH125" i="44"/>
  <c r="AP125" i="46"/>
  <c r="AP125" i="44"/>
  <c r="M8" i="46"/>
  <c r="M8" i="44"/>
  <c r="AS15" i="46"/>
  <c r="AS15" i="44"/>
  <c r="I16" i="46"/>
  <c r="I16" i="44"/>
  <c r="AI17" i="46"/>
  <c r="AI17" i="44"/>
  <c r="Z19" i="46"/>
  <c r="Z19" i="44"/>
  <c r="AX19" i="46"/>
  <c r="AX19" i="44"/>
  <c r="BF21" i="46"/>
  <c r="BF21" i="44"/>
  <c r="AC26" i="46"/>
  <c r="AC26" i="44"/>
  <c r="L28" i="46"/>
  <c r="L28" i="44"/>
  <c r="AR28" i="46"/>
  <c r="AR28" i="44"/>
  <c r="AO30" i="46"/>
  <c r="AO30" i="44"/>
  <c r="BB40" i="46"/>
  <c r="BB40" i="44"/>
  <c r="D44" i="46"/>
  <c r="D44" i="44"/>
  <c r="AJ44" i="46"/>
  <c r="AJ44" i="44"/>
  <c r="AI46" i="46"/>
  <c r="AI46" i="44"/>
  <c r="AA48" i="46"/>
  <c r="AA48" i="44"/>
  <c r="A48" i="27"/>
  <c r="A50" i="44"/>
  <c r="AJ54" i="46"/>
  <c r="AJ54" i="44"/>
  <c r="BH54" i="46"/>
  <c r="BH54" i="44"/>
  <c r="H55" i="46"/>
  <c r="H55" i="44"/>
  <c r="P55" i="46"/>
  <c r="P55" i="44"/>
  <c r="AF55" i="46"/>
  <c r="AF55" i="44"/>
  <c r="BL55" i="46"/>
  <c r="BL55" i="44"/>
  <c r="AC59" i="46"/>
  <c r="AC59" i="44"/>
  <c r="D63" i="46"/>
  <c r="D63" i="44"/>
  <c r="AJ63" i="46"/>
  <c r="AJ63" i="44"/>
  <c r="D65" i="46"/>
  <c r="D65" i="44"/>
  <c r="AR65" i="46"/>
  <c r="AR65" i="44"/>
  <c r="O66" i="46"/>
  <c r="O66" i="44"/>
  <c r="AU66" i="46"/>
  <c r="AU66" i="44"/>
  <c r="M68" i="46"/>
  <c r="M68" i="44"/>
  <c r="AC68" i="46"/>
  <c r="AC68" i="44"/>
  <c r="BA68" i="46"/>
  <c r="BA68" i="44"/>
  <c r="BI68" i="46"/>
  <c r="BI68" i="44"/>
  <c r="I69" i="46"/>
  <c r="I69" i="44"/>
  <c r="W73" i="46"/>
  <c r="W73" i="44"/>
  <c r="AU73" i="46"/>
  <c r="AU73" i="44"/>
  <c r="BK73" i="46"/>
  <c r="BK73" i="44"/>
  <c r="AA74" i="46"/>
  <c r="AA74" i="44"/>
  <c r="AY74" i="46"/>
  <c r="AY74" i="44"/>
  <c r="AJ77" i="46"/>
  <c r="AJ77" i="44"/>
  <c r="G78" i="46"/>
  <c r="G78" i="44"/>
  <c r="BC80" i="46"/>
  <c r="BC80" i="44"/>
  <c r="R81" i="46"/>
  <c r="R81" i="44"/>
  <c r="BJ82" i="46"/>
  <c r="BJ82" i="44"/>
  <c r="AX83" i="46"/>
  <c r="AX83" i="44"/>
  <c r="AL84" i="46"/>
  <c r="AL84" i="44"/>
  <c r="BB84" i="46"/>
  <c r="BB84" i="44"/>
  <c r="S88" i="46"/>
  <c r="S88" i="44"/>
  <c r="AQ88" i="46"/>
  <c r="AQ88" i="44"/>
  <c r="W89" i="46"/>
  <c r="W89" i="44"/>
  <c r="AM89" i="46"/>
  <c r="AM89" i="44"/>
  <c r="BC89" i="46"/>
  <c r="BC89" i="44"/>
  <c r="N91" i="46"/>
  <c r="N91" i="44"/>
  <c r="AD91" i="46"/>
  <c r="AD91" i="44"/>
  <c r="BJ91" i="46"/>
  <c r="BJ91" i="44"/>
  <c r="G100" i="46"/>
  <c r="G100" i="44"/>
  <c r="A23" i="44"/>
  <c r="AL9" i="44"/>
  <c r="Z12" i="44"/>
  <c r="U15" i="44"/>
  <c r="BE21" i="44"/>
  <c r="T28" i="44"/>
  <c r="AD32" i="44"/>
  <c r="AH33" i="44"/>
  <c r="G36" i="44"/>
  <c r="AQ46" i="44"/>
  <c r="I53" i="44"/>
  <c r="E59" i="44"/>
  <c r="AS59" i="44"/>
  <c r="L70" i="44"/>
  <c r="BO74" i="44"/>
  <c r="BN83" i="44"/>
  <c r="V84" i="44"/>
  <c r="BO88" i="44"/>
  <c r="A10" i="27"/>
  <c r="A12" i="44"/>
  <c r="R21" i="46"/>
  <c r="R21" i="44"/>
  <c r="E24" i="46"/>
  <c r="E24" i="44"/>
  <c r="AS26" i="46"/>
  <c r="AS26" i="44"/>
  <c r="I30" i="46"/>
  <c r="I30" i="44"/>
  <c r="BG31" i="46"/>
  <c r="BG31" i="44"/>
  <c r="BO35" i="46"/>
  <c r="BO35" i="44"/>
  <c r="W36" i="46"/>
  <c r="W36" i="44"/>
  <c r="BK36" i="46"/>
  <c r="BK36" i="44"/>
  <c r="V40" i="46"/>
  <c r="V40" i="44"/>
  <c r="AL40" i="46"/>
  <c r="AL40" i="44"/>
  <c r="A39" i="27"/>
  <c r="C41" i="46"/>
  <c r="C41" i="44" s="1"/>
  <c r="A41" i="44"/>
  <c r="Q41" i="46"/>
  <c r="Q41" i="44"/>
  <c r="AG41" i="46"/>
  <c r="AG41" i="44"/>
  <c r="X43" i="46"/>
  <c r="X43" i="44"/>
  <c r="S51" i="46"/>
  <c r="S51" i="44"/>
  <c r="AI51" i="46"/>
  <c r="AI51" i="44"/>
  <c r="Y53" i="46"/>
  <c r="Y53" i="44"/>
  <c r="T54" i="46"/>
  <c r="T54" i="44"/>
  <c r="AZ54" i="46"/>
  <c r="AZ54" i="44"/>
  <c r="AB56" i="46"/>
  <c r="AB56" i="44"/>
  <c r="AZ56" i="46"/>
  <c r="AZ56" i="44"/>
  <c r="E57" i="46"/>
  <c r="E57" i="44"/>
  <c r="AK57" i="46"/>
  <c r="AK57" i="44"/>
  <c r="BQ57" i="46"/>
  <c r="BQ57" i="44"/>
  <c r="AZ63" i="46"/>
  <c r="AZ63" i="44"/>
  <c r="L65" i="46"/>
  <c r="L65" i="44"/>
  <c r="AZ65" i="46"/>
  <c r="AZ65" i="44"/>
  <c r="W66" i="46"/>
  <c r="W66" i="44"/>
  <c r="BK66" i="46"/>
  <c r="BK66" i="44"/>
  <c r="AW69" i="46"/>
  <c r="AW69" i="44"/>
  <c r="D70" i="46"/>
  <c r="D70" i="44"/>
  <c r="AV71" i="46"/>
  <c r="AV71" i="44"/>
  <c r="O78" i="46"/>
  <c r="O78" i="44"/>
  <c r="AU78" i="46"/>
  <c r="AU78" i="44"/>
  <c r="BK78" i="46"/>
  <c r="BK78" i="44"/>
  <c r="K79" i="46"/>
  <c r="K79" i="44"/>
  <c r="AA79" i="46"/>
  <c r="AA79" i="44"/>
  <c r="AY79" i="46"/>
  <c r="AY79" i="44"/>
  <c r="G80" i="46"/>
  <c r="G80" i="44"/>
  <c r="AM80" i="46"/>
  <c r="AM80" i="44"/>
  <c r="AH81" i="46"/>
  <c r="AH81" i="44"/>
  <c r="BF81" i="46"/>
  <c r="BF81" i="44"/>
  <c r="N82" i="46"/>
  <c r="N82" i="44"/>
  <c r="K88" i="46"/>
  <c r="K88" i="44"/>
  <c r="AA88" i="46"/>
  <c r="AA88" i="44"/>
  <c r="AY88" i="46"/>
  <c r="AY88" i="44"/>
  <c r="O89" i="46"/>
  <c r="O89" i="44"/>
  <c r="AE89" i="46"/>
  <c r="AE89" i="44"/>
  <c r="AU89" i="46"/>
  <c r="AU89" i="44"/>
  <c r="BK89" i="46"/>
  <c r="BK89" i="44"/>
  <c r="V91" i="46"/>
  <c r="V91" i="44"/>
  <c r="W100" i="46"/>
  <c r="W100" i="44"/>
  <c r="C50" i="46"/>
  <c r="C50" i="44" s="1"/>
  <c r="A92" i="44"/>
  <c r="C19" i="46"/>
  <c r="C19" i="44" s="1"/>
  <c r="C94" i="46"/>
  <c r="C94" i="44" s="1"/>
  <c r="AM9" i="44"/>
  <c r="BN12" i="44"/>
  <c r="O18" i="44"/>
  <c r="AD20" i="44"/>
  <c r="BB20" i="44"/>
  <c r="T24" i="44"/>
  <c r="AF27" i="44"/>
  <c r="D28" i="44"/>
  <c r="G34" i="44"/>
  <c r="W34" i="44"/>
  <c r="AQ35" i="44"/>
  <c r="J37" i="44"/>
  <c r="AH37" i="44"/>
  <c r="BD55" i="44"/>
  <c r="D56" i="44"/>
  <c r="AT82" i="44"/>
  <c r="E15" i="46"/>
  <c r="E15" i="44"/>
  <c r="AK15" i="46"/>
  <c r="AK15" i="44"/>
  <c r="S17" i="46"/>
  <c r="S17" i="44"/>
  <c r="AC29" i="46"/>
  <c r="AC29" i="44"/>
  <c r="S31" i="46"/>
  <c r="S31" i="44"/>
  <c r="AY31" i="46"/>
  <c r="AY31" i="44"/>
  <c r="AE34" i="46"/>
  <c r="AE34" i="44"/>
  <c r="O36" i="46"/>
  <c r="O36" i="44"/>
  <c r="BF37" i="46"/>
  <c r="BF37" i="44"/>
  <c r="AR44" i="46"/>
  <c r="AR44" i="44"/>
  <c r="BG48" i="46"/>
  <c r="BG48" i="44"/>
  <c r="AG53" i="46"/>
  <c r="AG53" i="44"/>
  <c r="BM53" i="46"/>
  <c r="BM53" i="44"/>
  <c r="AR54" i="46"/>
  <c r="AR54" i="44"/>
  <c r="M59" i="46"/>
  <c r="M59" i="44"/>
  <c r="BA59" i="46"/>
  <c r="BA59" i="44"/>
  <c r="L63" i="46"/>
  <c r="L63" i="44"/>
  <c r="T65" i="46"/>
  <c r="T65" i="44"/>
  <c r="BH65" i="46"/>
  <c r="BH65" i="44"/>
  <c r="AE66" i="46"/>
  <c r="AE66" i="44"/>
  <c r="BC66" i="46"/>
  <c r="BC66" i="44"/>
  <c r="U68" i="46"/>
  <c r="U68" i="44"/>
  <c r="Y69" i="46"/>
  <c r="Y69" i="44"/>
  <c r="H71" i="46"/>
  <c r="H71" i="44"/>
  <c r="AF71" i="46"/>
  <c r="AF71" i="44"/>
  <c r="AI74" i="46"/>
  <c r="AI74" i="44"/>
  <c r="BG74" i="46"/>
  <c r="BG74" i="44"/>
  <c r="Y76" i="46"/>
  <c r="Y76" i="44"/>
  <c r="AW76" i="46"/>
  <c r="AW76" i="44"/>
  <c r="AM78" i="46"/>
  <c r="AM78" i="44"/>
  <c r="BK80" i="46"/>
  <c r="BK80" i="44"/>
  <c r="Z81" i="46"/>
  <c r="Z81" i="44"/>
  <c r="F82" i="46"/>
  <c r="F82" i="44"/>
  <c r="V82" i="46"/>
  <c r="V82" i="44"/>
  <c r="AL82" i="46"/>
  <c r="AL82" i="44"/>
  <c r="BB82" i="46"/>
  <c r="BB82" i="44"/>
  <c r="A81" i="27"/>
  <c r="A83" i="44"/>
  <c r="R83" i="46"/>
  <c r="R83" i="44"/>
  <c r="AP83" i="46"/>
  <c r="AP83" i="44"/>
  <c r="F84" i="46"/>
  <c r="F84" i="44"/>
  <c r="AL93" i="46"/>
  <c r="AL93" i="44"/>
  <c r="AA10" i="44"/>
  <c r="AX12" i="44"/>
  <c r="BN14" i="44"/>
  <c r="BH15" i="44"/>
  <c r="AG16" i="44"/>
  <c r="AK24" i="44"/>
  <c r="T29" i="44"/>
  <c r="AG30" i="44"/>
  <c r="BG35" i="44"/>
  <c r="BC36" i="44"/>
  <c r="L44" i="44"/>
  <c r="AZ44" i="44"/>
  <c r="AK59" i="44"/>
  <c r="K86" i="44"/>
  <c r="S86" i="44"/>
  <c r="AA86" i="44"/>
  <c r="AI86" i="44"/>
  <c r="AQ86" i="44"/>
  <c r="AY86" i="44"/>
  <c r="BG86" i="44"/>
  <c r="R14" i="46"/>
  <c r="R14" i="44"/>
  <c r="AH14" i="46"/>
  <c r="AH14" i="44"/>
  <c r="AP14" i="46"/>
  <c r="AP14" i="44"/>
  <c r="BF14" i="46"/>
  <c r="BF14" i="44"/>
  <c r="M15" i="46"/>
  <c r="M15" i="44"/>
  <c r="BA15" i="46"/>
  <c r="BA15" i="44"/>
  <c r="AU18" i="46"/>
  <c r="AU18" i="44"/>
  <c r="AH19" i="46"/>
  <c r="AH19" i="44"/>
  <c r="AP21" i="46"/>
  <c r="AP21" i="44"/>
  <c r="AC24" i="46"/>
  <c r="AC24" i="44"/>
  <c r="BL43" i="46"/>
  <c r="BL43" i="44"/>
  <c r="T44" i="46"/>
  <c r="T44" i="44"/>
  <c r="S46" i="46"/>
  <c r="S46" i="44"/>
  <c r="AY46" i="46"/>
  <c r="AY46" i="44"/>
  <c r="AI48" i="46"/>
  <c r="AI48" i="44"/>
  <c r="L54" i="46"/>
  <c r="L54" i="44"/>
  <c r="AN55" i="46"/>
  <c r="AN55" i="44"/>
  <c r="L56" i="46"/>
  <c r="L56" i="44"/>
  <c r="T56" i="46"/>
  <c r="T56" i="44"/>
  <c r="AR56" i="46"/>
  <c r="AR56" i="44"/>
  <c r="BP56" i="46"/>
  <c r="BP56" i="44"/>
  <c r="U57" i="46"/>
  <c r="U57" i="44"/>
  <c r="BI57" i="46"/>
  <c r="BI57" i="44"/>
  <c r="BQ59" i="46"/>
  <c r="BQ59" i="44"/>
  <c r="AJ65" i="46"/>
  <c r="AJ65" i="44"/>
  <c r="G66" i="46"/>
  <c r="G66" i="44"/>
  <c r="AM66" i="46"/>
  <c r="AM66" i="44"/>
  <c r="AB70" i="46"/>
  <c r="AB70" i="44"/>
  <c r="AR70" i="46"/>
  <c r="AR70" i="44"/>
  <c r="AZ70" i="46"/>
  <c r="AZ70" i="44"/>
  <c r="BP70" i="46"/>
  <c r="BP70" i="44"/>
  <c r="X71" i="46"/>
  <c r="X71" i="44"/>
  <c r="AN71" i="46"/>
  <c r="AN71" i="44"/>
  <c r="S74" i="46"/>
  <c r="S74" i="44"/>
  <c r="AQ74" i="46"/>
  <c r="AQ74" i="44"/>
  <c r="I76" i="46"/>
  <c r="I76" i="44"/>
  <c r="AG76" i="46"/>
  <c r="AG76" i="44"/>
  <c r="BE76" i="46"/>
  <c r="BE76" i="44"/>
  <c r="AR77" i="46"/>
  <c r="AR77" i="44"/>
  <c r="BO79" i="46"/>
  <c r="BO79" i="44"/>
  <c r="AT93" i="46"/>
  <c r="AT93" i="44"/>
  <c r="C23" i="46"/>
  <c r="C23" i="44" s="1"/>
  <c r="I12" i="44"/>
  <c r="AH12" i="44"/>
  <c r="AC15" i="44"/>
  <c r="BI15" i="44"/>
  <c r="AY17" i="44"/>
  <c r="J21" i="44"/>
  <c r="P23" i="44"/>
  <c r="AI31" i="44"/>
  <c r="AB44" i="44"/>
  <c r="AY51" i="44"/>
  <c r="BP63" i="44"/>
  <c r="BP65" i="44"/>
  <c r="AE80" i="44"/>
  <c r="BM16" i="46"/>
  <c r="BM16" i="44"/>
  <c r="BN19" i="46"/>
  <c r="BN19" i="44"/>
  <c r="BA24" i="46"/>
  <c r="BA24" i="44"/>
  <c r="BQ24" i="46"/>
  <c r="BQ24" i="44"/>
  <c r="AK29" i="46"/>
  <c r="AK29" i="44"/>
  <c r="Y30" i="46"/>
  <c r="Y30" i="44"/>
  <c r="AD38" i="46"/>
  <c r="AD38" i="44"/>
  <c r="BJ38" i="46"/>
  <c r="BJ38" i="44"/>
  <c r="AO41" i="46"/>
  <c r="AO41" i="44"/>
  <c r="BE41" i="46"/>
  <c r="BE41" i="44"/>
  <c r="AN43" i="46"/>
  <c r="AN43" i="44"/>
  <c r="AH10" i="44"/>
  <c r="BQ15" i="44"/>
  <c r="BN37" i="44"/>
  <c r="N40" i="44"/>
  <c r="I41" i="44"/>
  <c r="K48" i="44"/>
  <c r="K51" i="44"/>
  <c r="BA57" i="44"/>
  <c r="Z83" i="44"/>
  <c r="M7" i="46"/>
  <c r="M7" i="44"/>
  <c r="AK7" i="46"/>
  <c r="AK7" i="44"/>
  <c r="AS7" i="46"/>
  <c r="AS7" i="44"/>
  <c r="BA7" i="46"/>
  <c r="BA7" i="44"/>
  <c r="AX8" i="46"/>
  <c r="AX8" i="44"/>
  <c r="D9" i="46"/>
  <c r="D9" i="44"/>
  <c r="T9" i="46"/>
  <c r="T9" i="44"/>
  <c r="AJ9" i="46"/>
  <c r="AJ9" i="44"/>
  <c r="AR9" i="46"/>
  <c r="AR9" i="44"/>
  <c r="AZ9" i="46"/>
  <c r="AZ9" i="44"/>
  <c r="BP9" i="46"/>
  <c r="BP9" i="44"/>
  <c r="X10" i="46"/>
  <c r="X10" i="44"/>
  <c r="AF10" i="46"/>
  <c r="AF10" i="44"/>
  <c r="AN10" i="46"/>
  <c r="AN10" i="44"/>
  <c r="BL10" i="46"/>
  <c r="BL10" i="44"/>
  <c r="S11" i="46"/>
  <c r="S11" i="44"/>
  <c r="AA11" i="46"/>
  <c r="AA11" i="44"/>
  <c r="AQ11" i="46"/>
  <c r="AQ11" i="44"/>
  <c r="AY11" i="46"/>
  <c r="AY11" i="44"/>
  <c r="G12" i="46"/>
  <c r="G12" i="44"/>
  <c r="O12" i="46"/>
  <c r="O12" i="44"/>
  <c r="W12" i="46"/>
  <c r="W12" i="44"/>
  <c r="AE12" i="46"/>
  <c r="AE12" i="44"/>
  <c r="AM12" i="46"/>
  <c r="AM12" i="44"/>
  <c r="AU12" i="46"/>
  <c r="AU12" i="44"/>
  <c r="BK12" i="46"/>
  <c r="BK12" i="44"/>
  <c r="S13" i="46"/>
  <c r="S13" i="44"/>
  <c r="AI13" i="46"/>
  <c r="AI13" i="44"/>
  <c r="AQ13" i="46"/>
  <c r="AQ13" i="44"/>
  <c r="AY13" i="46"/>
  <c r="AY13" i="44"/>
  <c r="G14" i="46"/>
  <c r="G14" i="44"/>
  <c r="O14" i="46"/>
  <c r="O14" i="44"/>
  <c r="W14" i="46"/>
  <c r="W14" i="44"/>
  <c r="BK14" i="46"/>
  <c r="BK14" i="44"/>
  <c r="R15" i="46"/>
  <c r="R15" i="44"/>
  <c r="AH15" i="46"/>
  <c r="AH15" i="44"/>
  <c r="BN15" i="46"/>
  <c r="BN15" i="44"/>
  <c r="L8" i="46"/>
  <c r="L8" i="44"/>
  <c r="R12" i="46"/>
  <c r="R12" i="44"/>
  <c r="AA17" i="46"/>
  <c r="AA17" i="44"/>
  <c r="M24" i="46"/>
  <c r="M24" i="44"/>
  <c r="BQ26" i="46"/>
  <c r="BQ26" i="44"/>
  <c r="AB28" i="46"/>
  <c r="AB28" i="44"/>
  <c r="BP28" i="46"/>
  <c r="BP28" i="44"/>
  <c r="U29" i="46"/>
  <c r="U29" i="44"/>
  <c r="S35" i="46"/>
  <c r="S35" i="44"/>
  <c r="BB38" i="46"/>
  <c r="BB38" i="44"/>
  <c r="AD40" i="46"/>
  <c r="AD40" i="44"/>
  <c r="BJ40" i="46"/>
  <c r="BJ40" i="44"/>
  <c r="AA46" i="46"/>
  <c r="AA46" i="44"/>
  <c r="BO46" i="46"/>
  <c r="BO46" i="44"/>
  <c r="BO48" i="46"/>
  <c r="BO48" i="44"/>
  <c r="AB65" i="46"/>
  <c r="AB65" i="44"/>
  <c r="BG10" i="44"/>
  <c r="J12" i="44"/>
  <c r="Q14" i="44"/>
  <c r="AM18" i="44"/>
  <c r="N20" i="44"/>
  <c r="AF25" i="44"/>
  <c r="AA35" i="44"/>
  <c r="AU36" i="44"/>
  <c r="AX37" i="44"/>
  <c r="N38" i="44"/>
  <c r="X55" i="44"/>
  <c r="AV55" i="44"/>
  <c r="AC57" i="44"/>
  <c r="BL71" i="44"/>
  <c r="O73" i="44"/>
  <c r="D77" i="44"/>
  <c r="A10" i="44"/>
  <c r="A94" i="44"/>
  <c r="AC8" i="44"/>
  <c r="BF12" i="44"/>
  <c r="G18" i="44"/>
  <c r="BF19" i="44"/>
  <c r="AU34" i="44"/>
  <c r="BG46" i="44"/>
  <c r="T63" i="44"/>
  <c r="BD71" i="44"/>
  <c r="G73" i="44"/>
  <c r="AM73" i="44"/>
  <c r="AZ77" i="44"/>
  <c r="G89" i="44"/>
  <c r="AH92" i="44"/>
  <c r="E95" i="44"/>
  <c r="M95" i="44"/>
  <c r="AN98" i="44"/>
  <c r="AR42" i="46"/>
  <c r="AR42" i="44"/>
  <c r="W43" i="46"/>
  <c r="W43" i="44"/>
  <c r="F126" i="46"/>
  <c r="F126" i="44"/>
  <c r="N126" i="46"/>
  <c r="N126" i="44"/>
  <c r="V126" i="46"/>
  <c r="V126" i="44"/>
  <c r="AD126" i="46"/>
  <c r="AD126" i="44"/>
  <c r="AL126" i="46"/>
  <c r="AL126" i="44"/>
  <c r="AT126" i="46"/>
  <c r="AT126" i="44"/>
  <c r="BB126" i="46"/>
  <c r="BB126" i="44"/>
  <c r="BJ126" i="46"/>
  <c r="BJ126" i="44"/>
  <c r="D130" i="46"/>
  <c r="D130" i="44"/>
  <c r="L130" i="46"/>
  <c r="L130" i="44"/>
  <c r="T130" i="46"/>
  <c r="T130" i="44"/>
  <c r="AB130" i="46"/>
  <c r="AB130" i="44"/>
  <c r="AJ130" i="46"/>
  <c r="AJ130" i="44"/>
  <c r="AR130" i="46"/>
  <c r="AR130" i="44"/>
  <c r="AZ130" i="46"/>
  <c r="AZ130" i="44"/>
  <c r="BH130" i="46"/>
  <c r="BH130" i="44"/>
  <c r="BP130" i="46"/>
  <c r="BP130" i="44"/>
  <c r="D132" i="46"/>
  <c r="D132" i="44"/>
  <c r="L132" i="46"/>
  <c r="L132" i="44"/>
  <c r="T132" i="46"/>
  <c r="T132" i="44"/>
  <c r="AB132" i="46"/>
  <c r="AB132" i="44"/>
  <c r="AJ132" i="46"/>
  <c r="AJ132" i="44"/>
  <c r="AR132" i="46"/>
  <c r="AR132" i="44"/>
  <c r="AZ132" i="46"/>
  <c r="AZ132" i="44"/>
  <c r="BH132" i="46"/>
  <c r="BH132" i="44"/>
  <c r="BP132" i="46"/>
  <c r="BP132" i="44"/>
  <c r="J133" i="46"/>
  <c r="J133" i="44"/>
  <c r="R133" i="46"/>
  <c r="R133" i="44"/>
  <c r="Z133" i="46"/>
  <c r="Z133" i="44"/>
  <c r="AH133" i="46"/>
  <c r="AH133" i="44"/>
  <c r="AP133" i="46"/>
  <c r="AP133" i="44"/>
  <c r="AX133" i="46"/>
  <c r="AX133" i="44"/>
  <c r="BF133" i="46"/>
  <c r="BF133" i="44"/>
  <c r="H135" i="46"/>
  <c r="H135" i="44"/>
  <c r="P135" i="46"/>
  <c r="P135" i="44"/>
  <c r="X135" i="46"/>
  <c r="X135" i="44"/>
  <c r="AF135" i="46"/>
  <c r="AF135" i="44"/>
  <c r="AN135" i="46"/>
  <c r="AN135" i="44"/>
  <c r="AV135" i="46"/>
  <c r="AV135" i="44"/>
  <c r="BD135" i="46"/>
  <c r="BD135" i="44"/>
  <c r="BL135" i="46"/>
  <c r="BL135" i="44"/>
  <c r="F137" i="46"/>
  <c r="F137" i="44"/>
  <c r="N137" i="46"/>
  <c r="N137" i="44"/>
  <c r="V137" i="46"/>
  <c r="V137" i="44"/>
  <c r="AD137" i="46"/>
  <c r="AD137" i="44"/>
  <c r="AL137" i="46"/>
  <c r="AL137" i="44"/>
  <c r="AT137" i="46"/>
  <c r="AT137" i="44"/>
  <c r="BB137" i="46"/>
  <c r="BB137" i="44"/>
  <c r="BJ137" i="46"/>
  <c r="BJ137" i="44"/>
  <c r="J138" i="46"/>
  <c r="J138" i="44"/>
  <c r="R138" i="46"/>
  <c r="R138" i="44"/>
  <c r="Z138" i="46"/>
  <c r="Z138" i="44"/>
  <c r="AH138" i="46"/>
  <c r="AH138" i="44"/>
  <c r="AP138" i="46"/>
  <c r="AP138" i="44"/>
  <c r="AX138" i="46"/>
  <c r="AX138" i="44"/>
  <c r="BF138" i="46"/>
  <c r="BF138" i="44"/>
  <c r="BN138" i="46"/>
  <c r="BN138" i="44"/>
  <c r="J139" i="46"/>
  <c r="J139" i="44"/>
  <c r="R139" i="46"/>
  <c r="R139" i="44"/>
  <c r="Z139" i="46"/>
  <c r="Z139" i="44"/>
  <c r="AH139" i="46"/>
  <c r="AH139" i="44"/>
  <c r="AP139" i="46"/>
  <c r="AP139" i="44"/>
  <c r="AX139" i="46"/>
  <c r="AX139" i="44"/>
  <c r="BF139" i="46"/>
  <c r="BF139" i="44"/>
  <c r="E140" i="46"/>
  <c r="E140" i="44"/>
  <c r="M140" i="46"/>
  <c r="M140" i="44"/>
  <c r="U140" i="46"/>
  <c r="U140" i="44"/>
  <c r="AC140" i="46"/>
  <c r="AC140" i="44"/>
  <c r="AK140" i="46"/>
  <c r="AK140" i="44"/>
  <c r="AS140" i="46"/>
  <c r="AS140" i="44"/>
  <c r="BA140" i="46"/>
  <c r="BA140" i="44"/>
  <c r="BI140" i="46"/>
  <c r="BI140" i="44"/>
  <c r="BQ140" i="46"/>
  <c r="BQ140" i="44"/>
  <c r="G141" i="46"/>
  <c r="G141" i="44"/>
  <c r="O141" i="46"/>
  <c r="O141" i="44"/>
  <c r="W141" i="46"/>
  <c r="W141" i="44"/>
  <c r="AE141" i="46"/>
  <c r="AE141" i="44"/>
  <c r="AM141" i="46"/>
  <c r="AM141" i="44"/>
  <c r="AU141" i="46"/>
  <c r="AU141" i="44"/>
  <c r="BC141" i="46"/>
  <c r="BC141" i="44"/>
  <c r="BK141" i="46"/>
  <c r="BK141" i="44"/>
  <c r="K142" i="46"/>
  <c r="K142" i="44"/>
  <c r="S142" i="46"/>
  <c r="S142" i="44"/>
  <c r="AA142" i="46"/>
  <c r="AA142" i="44"/>
  <c r="AI142" i="46"/>
  <c r="AI142" i="44"/>
  <c r="AQ142" i="46"/>
  <c r="AQ142" i="44"/>
  <c r="AY142" i="46"/>
  <c r="AY142" i="44"/>
  <c r="BG142" i="46"/>
  <c r="BG142" i="44"/>
  <c r="BO142" i="46"/>
  <c r="BO142" i="44"/>
  <c r="G144" i="46"/>
  <c r="G144" i="44"/>
  <c r="O144" i="46"/>
  <c r="O144" i="44"/>
  <c r="W144" i="46"/>
  <c r="W144" i="44"/>
  <c r="AE144" i="46"/>
  <c r="AE144" i="44"/>
  <c r="L42" i="44"/>
  <c r="AN131" i="44"/>
  <c r="AV131" i="44"/>
  <c r="BD131" i="44"/>
  <c r="BL131" i="44"/>
  <c r="C17" i="46"/>
  <c r="C17" i="44" s="1"/>
  <c r="BF15" i="44"/>
  <c r="AU19" i="44"/>
  <c r="BD41" i="44"/>
  <c r="AZ42" i="44"/>
  <c r="G43" i="44"/>
  <c r="AF41" i="44"/>
  <c r="BQ40" i="44"/>
  <c r="AX125" i="44"/>
  <c r="BF125" i="44"/>
  <c r="D128" i="44"/>
  <c r="L128" i="44"/>
  <c r="T128" i="44"/>
  <c r="AB128" i="44"/>
  <c r="AJ128" i="44"/>
  <c r="AR128" i="44"/>
  <c r="AZ128" i="44"/>
  <c r="BH128" i="44"/>
  <c r="BP128" i="44"/>
  <c r="J129" i="44"/>
  <c r="R129" i="44"/>
  <c r="Z129" i="44"/>
  <c r="AH129" i="44"/>
  <c r="AP129" i="44"/>
  <c r="AX129" i="44"/>
  <c r="BF129" i="44"/>
  <c r="F134" i="44"/>
  <c r="N134" i="44"/>
  <c r="V134" i="44"/>
  <c r="AD134" i="44"/>
  <c r="AL134" i="44"/>
  <c r="AT134" i="44"/>
  <c r="BB134" i="44"/>
  <c r="BJ134" i="44"/>
  <c r="J136" i="44"/>
  <c r="R136" i="44"/>
  <c r="Z136" i="44"/>
  <c r="AH136" i="44"/>
  <c r="AP136" i="44"/>
  <c r="BF136" i="44"/>
  <c r="BN136" i="44"/>
  <c r="AJ18" i="44"/>
  <c r="AV41" i="44"/>
  <c r="T42" i="44"/>
  <c r="BP42" i="44"/>
  <c r="O43" i="44"/>
  <c r="AM144" i="46"/>
  <c r="AM144" i="44"/>
  <c r="AU144" i="46"/>
  <c r="AU144" i="44"/>
  <c r="BC144" i="46"/>
  <c r="BC144" i="44"/>
  <c r="BK144" i="46"/>
  <c r="BK144" i="44"/>
  <c r="J145" i="46"/>
  <c r="J145" i="44"/>
  <c r="R145" i="46"/>
  <c r="R145" i="44"/>
  <c r="Z145" i="46"/>
  <c r="Z145" i="44"/>
  <c r="AH145" i="46"/>
  <c r="AH145" i="44"/>
  <c r="AP145" i="46"/>
  <c r="AP145" i="44"/>
  <c r="AX145" i="46"/>
  <c r="AX145" i="44"/>
  <c r="BF145" i="46"/>
  <c r="BF145" i="44"/>
  <c r="BN145" i="46"/>
  <c r="BN145" i="44"/>
  <c r="J147" i="46"/>
  <c r="J147" i="44"/>
  <c r="R147" i="46"/>
  <c r="R147" i="44"/>
  <c r="Z147" i="46"/>
  <c r="Z147" i="44"/>
  <c r="AH147" i="46"/>
  <c r="AH147" i="44"/>
  <c r="AP147" i="46"/>
  <c r="AP147" i="44"/>
  <c r="AX147" i="46"/>
  <c r="AX147" i="44"/>
  <c r="BF147" i="46"/>
  <c r="BF147" i="44"/>
  <c r="BN147" i="46"/>
  <c r="BN147" i="44"/>
  <c r="D150" i="46"/>
  <c r="D150" i="44"/>
  <c r="L150" i="46"/>
  <c r="L150" i="44"/>
  <c r="T150" i="46"/>
  <c r="T150" i="44"/>
  <c r="AB150" i="46"/>
  <c r="AB150" i="44"/>
  <c r="AJ150" i="46"/>
  <c r="AJ150" i="44"/>
  <c r="AR150" i="46"/>
  <c r="AR150" i="44"/>
  <c r="AZ150" i="46"/>
  <c r="AZ150" i="44"/>
  <c r="BH150" i="46"/>
  <c r="BH150" i="44"/>
  <c r="BP150" i="46"/>
  <c r="BP150" i="44"/>
  <c r="D152" i="46"/>
  <c r="D152" i="44"/>
  <c r="L152" i="46"/>
  <c r="L152" i="44"/>
  <c r="T152" i="46"/>
  <c r="T152" i="44"/>
  <c r="AB152" i="46"/>
  <c r="AB152" i="44"/>
  <c r="AJ152" i="46"/>
  <c r="AJ152" i="44"/>
  <c r="AR152" i="46"/>
  <c r="AR152" i="44"/>
  <c r="AZ152" i="46"/>
  <c r="AZ152" i="44"/>
  <c r="BH152" i="46"/>
  <c r="BH152" i="44"/>
  <c r="BP152" i="46"/>
  <c r="BP152" i="44"/>
  <c r="G153" i="46"/>
  <c r="G153" i="44"/>
  <c r="O153" i="46"/>
  <c r="O153" i="44"/>
  <c r="W153" i="46"/>
  <c r="W153" i="44"/>
  <c r="AU153" i="46"/>
  <c r="AU153" i="44"/>
  <c r="BC153" i="46"/>
  <c r="BC153" i="44"/>
  <c r="BK153" i="46"/>
  <c r="BK153" i="44"/>
  <c r="E155" i="46"/>
  <c r="E155" i="44"/>
  <c r="M155" i="46"/>
  <c r="M155" i="44"/>
  <c r="U155" i="46"/>
  <c r="U155" i="44"/>
  <c r="AC155" i="46"/>
  <c r="AC155" i="44"/>
  <c r="AK155" i="46"/>
  <c r="AK155" i="44"/>
  <c r="AS155" i="46"/>
  <c r="AS155" i="44"/>
  <c r="BA155" i="46"/>
  <c r="BA155" i="44"/>
  <c r="BI155" i="46"/>
  <c r="BI155" i="44"/>
  <c r="BQ155" i="46"/>
  <c r="BQ155" i="44"/>
  <c r="I156" i="46"/>
  <c r="I156" i="44"/>
  <c r="Q156" i="46"/>
  <c r="Q156" i="44"/>
  <c r="Y156" i="46"/>
  <c r="Y156" i="44"/>
  <c r="AG156" i="46"/>
  <c r="AG156" i="44"/>
  <c r="AO156" i="46"/>
  <c r="AO156" i="44"/>
  <c r="AW156" i="46"/>
  <c r="AW156" i="44"/>
  <c r="BE156" i="46"/>
  <c r="BE156" i="44"/>
  <c r="BM156" i="46"/>
  <c r="BM156" i="44"/>
  <c r="D157" i="46"/>
  <c r="D157" i="44"/>
  <c r="L157" i="46"/>
  <c r="L157" i="44"/>
  <c r="T157" i="46"/>
  <c r="T157" i="44"/>
  <c r="AB157" i="46"/>
  <c r="AB157" i="44"/>
  <c r="AJ157" i="46"/>
  <c r="AJ157" i="44"/>
  <c r="AR157" i="46"/>
  <c r="AR157" i="44"/>
  <c r="AZ157" i="46"/>
  <c r="AZ157" i="44"/>
  <c r="BH157" i="46"/>
  <c r="BH157" i="44"/>
  <c r="BP157" i="46"/>
  <c r="BP157" i="44"/>
  <c r="F158" i="46"/>
  <c r="F158" i="44"/>
  <c r="N158" i="46"/>
  <c r="N158" i="44"/>
  <c r="V158" i="46"/>
  <c r="V158" i="44"/>
  <c r="AD158" i="46"/>
  <c r="AD158" i="44"/>
  <c r="AL158" i="46"/>
  <c r="AL158" i="44"/>
  <c r="BB158" i="46"/>
  <c r="BB158" i="44"/>
  <c r="BJ158" i="46"/>
  <c r="BJ158" i="44"/>
  <c r="I159" i="46"/>
  <c r="I159" i="44"/>
  <c r="Q159" i="46"/>
  <c r="Q159" i="44"/>
  <c r="Y159" i="46"/>
  <c r="Y159" i="44"/>
  <c r="AG159" i="46"/>
  <c r="AG159" i="44"/>
  <c r="BE159" i="46"/>
  <c r="BE159" i="44"/>
  <c r="BM159" i="46"/>
  <c r="BM159" i="44"/>
  <c r="D160" i="46"/>
  <c r="D160" i="44"/>
  <c r="L160" i="46"/>
  <c r="L160" i="44"/>
  <c r="T160" i="46"/>
  <c r="T160" i="44"/>
  <c r="AB160" i="46"/>
  <c r="AB160" i="44"/>
  <c r="AJ160" i="46"/>
  <c r="AJ160" i="44"/>
  <c r="AR160" i="46"/>
  <c r="AR160" i="44"/>
  <c r="AZ160" i="46"/>
  <c r="AZ160" i="44"/>
  <c r="BH160" i="46"/>
  <c r="BH160" i="44"/>
  <c r="BP160" i="46"/>
  <c r="BP160" i="44"/>
  <c r="G161" i="46"/>
  <c r="G161" i="44"/>
  <c r="O161" i="46"/>
  <c r="O161" i="44"/>
  <c r="W161" i="46"/>
  <c r="W161" i="44"/>
  <c r="AE161" i="46"/>
  <c r="AE161" i="44"/>
  <c r="AM161" i="46"/>
  <c r="AM161" i="44"/>
  <c r="AU161" i="46"/>
  <c r="AU161" i="44"/>
  <c r="BC161" i="46"/>
  <c r="BC161" i="44"/>
  <c r="BK161" i="46"/>
  <c r="BK161" i="44"/>
  <c r="N162" i="46"/>
  <c r="N162" i="44"/>
  <c r="V162" i="46"/>
  <c r="V162" i="44"/>
  <c r="AL162" i="46"/>
  <c r="AL162" i="44"/>
  <c r="BB162" i="46"/>
  <c r="BB162" i="44"/>
  <c r="BJ162" i="46"/>
  <c r="BJ162" i="44"/>
  <c r="J163" i="46"/>
  <c r="J163" i="44"/>
  <c r="R163" i="46"/>
  <c r="R163" i="44"/>
  <c r="Z163" i="46"/>
  <c r="Z163" i="44"/>
  <c r="AH163" i="46"/>
  <c r="AH163" i="44"/>
  <c r="AP163" i="46"/>
  <c r="AP163" i="44"/>
  <c r="AX163" i="46"/>
  <c r="AX163" i="44"/>
  <c r="BF163" i="46"/>
  <c r="BF163" i="44"/>
  <c r="BN163" i="46"/>
  <c r="BN163" i="44"/>
  <c r="F164" i="46"/>
  <c r="F164" i="44"/>
  <c r="N164" i="46"/>
  <c r="N164" i="44"/>
  <c r="V164" i="46"/>
  <c r="V164" i="44"/>
  <c r="AD164" i="46"/>
  <c r="AD164" i="44"/>
  <c r="AL164" i="46"/>
  <c r="AL164" i="44"/>
  <c r="AT164" i="46"/>
  <c r="AT164" i="44"/>
  <c r="BB164" i="46"/>
  <c r="BB164" i="44"/>
  <c r="BJ164" i="46"/>
  <c r="BJ164" i="44"/>
  <c r="J165" i="46"/>
  <c r="J165" i="44"/>
  <c r="R165" i="46"/>
  <c r="R165" i="44"/>
  <c r="Z165" i="46"/>
  <c r="Z165" i="44"/>
  <c r="AH165" i="46"/>
  <c r="AH165" i="44"/>
  <c r="AP165" i="46"/>
  <c r="AP165" i="44"/>
  <c r="AX165" i="46"/>
  <c r="AX165" i="44"/>
  <c r="BF165" i="46"/>
  <c r="BF165" i="44"/>
  <c r="BN165" i="46"/>
  <c r="BN165" i="44"/>
  <c r="F166" i="46"/>
  <c r="F166" i="44"/>
  <c r="N166" i="46"/>
  <c r="N166" i="44"/>
  <c r="V166" i="46"/>
  <c r="V166" i="44"/>
  <c r="AL166" i="46"/>
  <c r="AL166" i="44"/>
  <c r="AT166" i="46"/>
  <c r="AT166" i="44"/>
  <c r="BB166" i="46"/>
  <c r="BB166" i="44"/>
  <c r="BJ166" i="46"/>
  <c r="BJ166" i="44"/>
  <c r="R167" i="46"/>
  <c r="R167" i="44"/>
  <c r="Z167" i="46"/>
  <c r="Z167" i="44"/>
  <c r="AH167" i="46"/>
  <c r="AH167" i="44"/>
  <c r="AP167" i="46"/>
  <c r="AP167" i="44"/>
  <c r="AX167" i="46"/>
  <c r="AX167" i="44"/>
  <c r="BF167" i="46"/>
  <c r="BF167" i="44"/>
  <c r="BN167" i="46"/>
  <c r="BN167" i="44"/>
  <c r="I169" i="46"/>
  <c r="I169" i="44"/>
  <c r="Q169" i="46"/>
  <c r="Q169" i="44"/>
  <c r="Y169" i="46"/>
  <c r="Y169" i="44"/>
  <c r="AG169" i="46"/>
  <c r="AG169" i="44"/>
  <c r="AO169" i="46"/>
  <c r="AO169" i="44"/>
  <c r="AW169" i="46"/>
  <c r="AW169" i="44"/>
  <c r="BE169" i="46"/>
  <c r="BE169" i="44"/>
  <c r="BM169" i="46"/>
  <c r="BM169" i="44"/>
  <c r="E170" i="46"/>
  <c r="E170" i="44"/>
  <c r="M170" i="46"/>
  <c r="M170" i="44"/>
  <c r="U170" i="46"/>
  <c r="U170" i="44"/>
  <c r="AC170" i="46"/>
  <c r="AC170" i="44"/>
  <c r="AK170" i="46"/>
  <c r="AK170" i="44"/>
  <c r="AS170" i="46"/>
  <c r="AS170" i="44"/>
  <c r="BA170" i="46"/>
  <c r="BA170" i="44"/>
  <c r="BI170" i="46"/>
  <c r="BI170" i="44"/>
  <c r="BQ170" i="46"/>
  <c r="BQ170" i="44"/>
  <c r="I171" i="46"/>
  <c r="I171" i="44"/>
  <c r="Q171" i="46"/>
  <c r="Q171" i="44"/>
  <c r="Y171" i="46"/>
  <c r="Y171" i="44"/>
  <c r="AG171" i="46"/>
  <c r="AG171" i="44"/>
  <c r="AO171" i="46"/>
  <c r="AO171" i="44"/>
  <c r="AW171" i="46"/>
  <c r="AW171" i="44"/>
  <c r="BE171" i="46"/>
  <c r="BE171" i="44"/>
  <c r="BM171" i="46"/>
  <c r="BM171" i="44"/>
  <c r="D172" i="46"/>
  <c r="D172" i="44"/>
  <c r="L172" i="46"/>
  <c r="L172" i="44"/>
  <c r="T172" i="46"/>
  <c r="T172" i="44"/>
  <c r="AB172" i="46"/>
  <c r="AB172" i="44"/>
  <c r="AJ172" i="46"/>
  <c r="AJ172" i="44"/>
  <c r="AR172" i="46"/>
  <c r="AR172" i="44"/>
  <c r="AZ172" i="46"/>
  <c r="AZ172" i="44"/>
  <c r="BH172" i="46"/>
  <c r="BH172" i="44"/>
  <c r="BP172" i="46"/>
  <c r="BP172" i="44"/>
  <c r="H173" i="46"/>
  <c r="H173" i="44"/>
  <c r="P173" i="46"/>
  <c r="P173" i="44"/>
  <c r="X173" i="46"/>
  <c r="X173" i="44"/>
  <c r="AF173" i="46"/>
  <c r="AF173" i="44"/>
  <c r="AN173" i="46"/>
  <c r="AN173" i="44"/>
  <c r="AV173" i="46"/>
  <c r="AV173" i="44"/>
  <c r="BD173" i="46"/>
  <c r="BD173" i="44"/>
  <c r="BL173" i="46"/>
  <c r="BL173" i="44"/>
  <c r="K174" i="46"/>
  <c r="K174" i="44"/>
  <c r="S174" i="46"/>
  <c r="S174" i="44"/>
  <c r="AA174" i="46"/>
  <c r="AA174" i="44"/>
  <c r="AI174" i="46"/>
  <c r="AI174" i="44"/>
  <c r="AQ174" i="46"/>
  <c r="AQ174" i="44"/>
  <c r="AY174" i="46"/>
  <c r="AY174" i="44"/>
  <c r="BG174" i="46"/>
  <c r="BG174" i="44"/>
  <c r="G177" i="46"/>
  <c r="G177" i="44"/>
  <c r="O177" i="46"/>
  <c r="O177" i="44"/>
  <c r="W177" i="46"/>
  <c r="W177" i="44"/>
  <c r="AE177" i="46"/>
  <c r="AE177" i="44"/>
  <c r="AM177" i="46"/>
  <c r="AM177" i="44"/>
  <c r="AU177" i="46"/>
  <c r="AU177" i="44"/>
  <c r="BC177" i="46"/>
  <c r="BC177" i="44"/>
  <c r="BK177" i="46"/>
  <c r="BK177" i="44"/>
  <c r="G179" i="46"/>
  <c r="G179" i="44"/>
  <c r="O179" i="46"/>
  <c r="O179" i="44"/>
  <c r="W179" i="46"/>
  <c r="W179" i="44"/>
  <c r="AE179" i="46"/>
  <c r="AE179" i="44"/>
  <c r="AM179" i="46"/>
  <c r="AM179" i="44"/>
  <c r="AU179" i="46"/>
  <c r="AU179" i="44"/>
  <c r="BC179" i="46"/>
  <c r="BC179" i="44"/>
  <c r="BK179" i="46"/>
  <c r="BK179" i="44"/>
  <c r="H180" i="46"/>
  <c r="H180" i="44"/>
  <c r="P180" i="46"/>
  <c r="P180" i="44"/>
  <c r="X180" i="46"/>
  <c r="X180" i="44"/>
  <c r="AF180" i="46"/>
  <c r="AF180" i="44"/>
  <c r="AN180" i="46"/>
  <c r="AN180" i="44"/>
  <c r="AV180" i="46"/>
  <c r="AV180" i="44"/>
  <c r="BD180" i="46"/>
  <c r="BD180" i="44"/>
  <c r="BL180" i="46"/>
  <c r="BL180" i="44"/>
  <c r="G182" i="46"/>
  <c r="G182" i="44"/>
  <c r="O182" i="46"/>
  <c r="O182" i="44"/>
  <c r="W182" i="46"/>
  <c r="W182" i="44"/>
  <c r="AE182" i="46"/>
  <c r="AE182" i="44"/>
  <c r="AM182" i="46"/>
  <c r="AM182" i="44"/>
  <c r="AU182" i="46"/>
  <c r="AU182" i="44"/>
  <c r="BC182" i="46"/>
  <c r="BC182" i="44"/>
  <c r="BK182" i="46"/>
  <c r="BK182" i="44"/>
  <c r="K183" i="46"/>
  <c r="K183" i="44"/>
  <c r="S183" i="46"/>
  <c r="S183" i="44"/>
  <c r="AA183" i="46"/>
  <c r="AA183" i="44"/>
  <c r="AI183" i="46"/>
  <c r="AI183" i="44"/>
  <c r="AQ183" i="46"/>
  <c r="AQ183" i="44"/>
  <c r="AY183" i="46"/>
  <c r="AY183" i="44"/>
  <c r="BG183" i="46"/>
  <c r="BG183" i="44"/>
  <c r="BO183" i="46"/>
  <c r="BO183" i="44"/>
  <c r="O184" i="46"/>
  <c r="O184" i="44"/>
  <c r="W184" i="46"/>
  <c r="W184" i="44"/>
  <c r="AE184" i="46"/>
  <c r="AE184" i="44"/>
  <c r="AM184" i="46"/>
  <c r="AM184" i="44"/>
  <c r="BK184" i="46"/>
  <c r="BK184" i="44"/>
  <c r="Z185" i="46"/>
  <c r="Z185" i="44"/>
  <c r="AH185" i="46"/>
  <c r="AH185" i="44"/>
  <c r="AP185" i="46"/>
  <c r="AP185" i="44"/>
  <c r="AX185" i="46"/>
  <c r="AX185" i="44"/>
  <c r="BF185" i="46"/>
  <c r="BF185" i="44"/>
  <c r="BN185" i="46"/>
  <c r="BN185" i="44"/>
  <c r="F186" i="46"/>
  <c r="F186" i="44"/>
  <c r="N186" i="46"/>
  <c r="N186" i="44"/>
  <c r="V186" i="46"/>
  <c r="V186" i="44"/>
  <c r="AD186" i="46"/>
  <c r="AD186" i="44"/>
  <c r="AL186" i="46"/>
  <c r="AL186" i="44"/>
  <c r="AT186" i="46"/>
  <c r="AT186" i="44"/>
  <c r="BB186" i="46"/>
  <c r="BB186" i="44"/>
  <c r="BJ186" i="46"/>
  <c r="BJ186" i="44"/>
  <c r="O187" i="46"/>
  <c r="O187" i="44"/>
  <c r="W187" i="46"/>
  <c r="W187" i="44"/>
  <c r="AE187" i="46"/>
  <c r="AE187" i="44"/>
  <c r="S44" i="44"/>
  <c r="AT158" i="44"/>
  <c r="H151" i="44"/>
  <c r="P151" i="44"/>
  <c r="X151" i="44"/>
  <c r="AF151" i="44"/>
  <c r="AN151" i="44"/>
  <c r="AV151" i="44"/>
  <c r="BD151" i="44"/>
  <c r="BL151" i="44"/>
  <c r="F168" i="44"/>
  <c r="N168" i="44"/>
  <c r="V168" i="44"/>
  <c r="AD168" i="44"/>
  <c r="AL168" i="44"/>
  <c r="AT168" i="44"/>
  <c r="BB168" i="44"/>
  <c r="BJ168" i="44"/>
  <c r="F148" i="44"/>
  <c r="N148" i="44"/>
  <c r="V148" i="44"/>
  <c r="AD148" i="44"/>
  <c r="AL148" i="44"/>
  <c r="AT148" i="44"/>
  <c r="BB148" i="44"/>
  <c r="BJ148" i="44"/>
  <c r="F162" i="44"/>
  <c r="AT162" i="44"/>
  <c r="AU187" i="46"/>
  <c r="AU187" i="44"/>
  <c r="BC187" i="46"/>
  <c r="BC187" i="44"/>
  <c r="E189" i="46"/>
  <c r="E189" i="44"/>
  <c r="AC189" i="46"/>
  <c r="AC189" i="44"/>
  <c r="BA189" i="46"/>
  <c r="BA189" i="44"/>
  <c r="BI189" i="46"/>
  <c r="BI189" i="44"/>
  <c r="Q190" i="46"/>
  <c r="Q190" i="44"/>
  <c r="AO190" i="46"/>
  <c r="AO190" i="44"/>
  <c r="AW190" i="46"/>
  <c r="AW190" i="44"/>
  <c r="L191" i="46"/>
  <c r="L191" i="44"/>
  <c r="T191" i="46"/>
  <c r="T191" i="44"/>
  <c r="BP191" i="46"/>
  <c r="BP191" i="44"/>
  <c r="X192" i="46"/>
  <c r="X192" i="44"/>
  <c r="AN192" i="46"/>
  <c r="AN192" i="44"/>
  <c r="AV192" i="46"/>
  <c r="AV192" i="44"/>
  <c r="T193" i="46"/>
  <c r="T193" i="44"/>
  <c r="AB193" i="46"/>
  <c r="AB193" i="44"/>
  <c r="BH193" i="46"/>
  <c r="BH193" i="44"/>
  <c r="G194" i="46"/>
  <c r="G194" i="44"/>
  <c r="AM194" i="46"/>
  <c r="AM194" i="44"/>
  <c r="BK194" i="46"/>
  <c r="BK194" i="44"/>
  <c r="N196" i="46"/>
  <c r="N196" i="44"/>
  <c r="V196" i="46"/>
  <c r="V196" i="44"/>
  <c r="BB196" i="46"/>
  <c r="BB196" i="44"/>
  <c r="AH197" i="46"/>
  <c r="AH197" i="44"/>
  <c r="BN197" i="46"/>
  <c r="BN197" i="44"/>
  <c r="D198" i="46"/>
  <c r="D198" i="44"/>
  <c r="T198" i="46"/>
  <c r="T198" i="44"/>
  <c r="AZ198" i="46"/>
  <c r="AZ198" i="44"/>
  <c r="F199" i="46"/>
  <c r="F199" i="44"/>
  <c r="V199" i="46"/>
  <c r="V199" i="44"/>
  <c r="AL199" i="46"/>
  <c r="AL199" i="44"/>
  <c r="Q200" i="46"/>
  <c r="Q200" i="44"/>
  <c r="AO200" i="46"/>
  <c r="AO200" i="44"/>
  <c r="AW200" i="46"/>
  <c r="AW200" i="44"/>
  <c r="E201" i="46"/>
  <c r="E201" i="44"/>
  <c r="U201" i="46"/>
  <c r="U201" i="44"/>
  <c r="AK201" i="46"/>
  <c r="AK201" i="44"/>
  <c r="BA201" i="46"/>
  <c r="BA201" i="44"/>
  <c r="W203" i="46"/>
  <c r="W203" i="44"/>
  <c r="AE203" i="46"/>
  <c r="AE203" i="44"/>
  <c r="AM203" i="46"/>
  <c r="AM203" i="44"/>
  <c r="BK203" i="46"/>
  <c r="BK203" i="44"/>
  <c r="K204" i="46"/>
  <c r="K204" i="44"/>
  <c r="S204" i="46"/>
  <c r="S204" i="44"/>
  <c r="AA204" i="46"/>
  <c r="AA204" i="44"/>
  <c r="AY204" i="46"/>
  <c r="AY204" i="44"/>
  <c r="G205" i="46"/>
  <c r="G205" i="44"/>
  <c r="AE205" i="46"/>
  <c r="AE205" i="44"/>
  <c r="AM205" i="46"/>
  <c r="AM205" i="44"/>
  <c r="BK205" i="46"/>
  <c r="BK205" i="44"/>
  <c r="H206" i="46"/>
  <c r="H206" i="44"/>
  <c r="P206" i="46"/>
  <c r="P206" i="44"/>
  <c r="X206" i="46"/>
  <c r="X206" i="44"/>
  <c r="AV206" i="46"/>
  <c r="AV206" i="44"/>
  <c r="J207" i="46"/>
  <c r="J207" i="44"/>
  <c r="AH207" i="46"/>
  <c r="AH207" i="44"/>
  <c r="AP207" i="46"/>
  <c r="AP207" i="44"/>
  <c r="AX207" i="46"/>
  <c r="AX207" i="44"/>
  <c r="M189" i="44"/>
  <c r="Y190" i="44"/>
  <c r="AB191" i="44"/>
  <c r="D193" i="44"/>
  <c r="AZ193" i="44"/>
  <c r="O194" i="44"/>
  <c r="AX197" i="44"/>
  <c r="BE200" i="44"/>
  <c r="AS201" i="44"/>
  <c r="G203" i="44"/>
  <c r="AU203" i="44"/>
  <c r="BG204" i="44"/>
  <c r="BD206" i="44"/>
  <c r="BK187" i="44"/>
  <c r="BM190" i="44"/>
  <c r="AF192" i="44"/>
  <c r="AR193" i="44"/>
  <c r="F196" i="44"/>
  <c r="R197" i="44"/>
  <c r="BB199" i="44"/>
  <c r="I200" i="44"/>
  <c r="O205" i="44"/>
  <c r="AS189" i="44"/>
  <c r="BE190" i="44"/>
  <c r="AJ193" i="44"/>
  <c r="BC194" i="44"/>
  <c r="AT196" i="44"/>
  <c r="J197" i="44"/>
  <c r="AP197" i="44"/>
  <c r="AT199" i="44"/>
  <c r="M201" i="44"/>
  <c r="BQ201" i="44"/>
  <c r="AK189" i="44"/>
  <c r="I190" i="44"/>
  <c r="BH191" i="44"/>
  <c r="BL192" i="44"/>
  <c r="AU194" i="44"/>
  <c r="AL196" i="44"/>
  <c r="L198" i="44"/>
  <c r="AR198" i="44"/>
  <c r="AQ204" i="44"/>
  <c r="AN206" i="44"/>
  <c r="J188" i="44"/>
  <c r="R188" i="44"/>
  <c r="Z188" i="44"/>
  <c r="AH188" i="44"/>
  <c r="AP188" i="44"/>
  <c r="AX188" i="44"/>
  <c r="BF188" i="44"/>
  <c r="BN188" i="44"/>
  <c r="BQ189" i="44"/>
  <c r="D191" i="44"/>
  <c r="P192" i="44"/>
  <c r="BP193" i="44"/>
  <c r="AJ198" i="44"/>
  <c r="AG200" i="44"/>
  <c r="AC201" i="44"/>
  <c r="BC205" i="44"/>
  <c r="AC13" i="44"/>
  <c r="L15" i="44"/>
  <c r="BE19" i="44"/>
  <c r="BB9" i="44"/>
  <c r="E11" i="44"/>
  <c r="Y12" i="44"/>
  <c r="BQ22" i="44"/>
  <c r="AZ8" i="44"/>
  <c r="J10" i="44"/>
  <c r="AK11" i="44"/>
  <c r="AZ24" i="44"/>
  <c r="AV25" i="44"/>
  <c r="AH31" i="44"/>
  <c r="N34" i="44"/>
  <c r="AL34" i="44"/>
  <c r="AL36" i="44"/>
  <c r="I37" i="44"/>
  <c r="I39" i="44"/>
  <c r="AF23" i="44"/>
  <c r="H25" i="44"/>
  <c r="BP8" i="44"/>
  <c r="V9" i="44"/>
  <c r="BA11" i="44"/>
  <c r="M13" i="44"/>
  <c r="I14" i="44"/>
  <c r="AP17" i="44"/>
  <c r="I19" i="44"/>
  <c r="AG19" i="44"/>
  <c r="E20" i="44"/>
  <c r="E22" i="44"/>
  <c r="AV23" i="44"/>
  <c r="AR29" i="44"/>
  <c r="BB32" i="44"/>
  <c r="BB34" i="44"/>
  <c r="AP35" i="44"/>
  <c r="BE37" i="44"/>
  <c r="M38" i="44"/>
  <c r="A19" i="44"/>
  <c r="AJ8" i="44"/>
  <c r="BF10" i="44"/>
  <c r="BB11" i="44"/>
  <c r="BQ11" i="44"/>
  <c r="Q12" i="44"/>
  <c r="AO12" i="44"/>
  <c r="BM12" i="44"/>
  <c r="BI13" i="44"/>
  <c r="BP15" i="44"/>
  <c r="AC20" i="44"/>
  <c r="BI20" i="44"/>
  <c r="I21" i="44"/>
  <c r="AG21" i="44"/>
  <c r="H23" i="44"/>
  <c r="AJ24" i="44"/>
  <c r="X25" i="44"/>
  <c r="BL25" i="44"/>
  <c r="L26" i="44"/>
  <c r="AB26" i="44"/>
  <c r="BD27" i="44"/>
  <c r="S28" i="44"/>
  <c r="AQ28" i="44"/>
  <c r="D29" i="44"/>
  <c r="AV30" i="44"/>
  <c r="Z33" i="44"/>
  <c r="AP33" i="44"/>
  <c r="Z35" i="44"/>
  <c r="AD36" i="44"/>
  <c r="AK38" i="44"/>
  <c r="BA38" i="44"/>
  <c r="Y39" i="44"/>
  <c r="AW39" i="44"/>
  <c r="AN41" i="44"/>
  <c r="AU43" i="44"/>
  <c r="AA44" i="44"/>
  <c r="AL45" i="44"/>
  <c r="BJ45" i="44"/>
  <c r="AD47" i="44"/>
  <c r="J48" i="44"/>
  <c r="BA49" i="44"/>
  <c r="BM14" i="44"/>
  <c r="BN17" i="44"/>
  <c r="C10" i="46"/>
  <c r="C10" i="44" s="1"/>
  <c r="F9" i="44"/>
  <c r="Y14" i="44"/>
  <c r="M20" i="44"/>
  <c r="U22" i="44"/>
  <c r="AS22" i="44"/>
  <c r="BI22" i="44"/>
  <c r="BL23" i="44"/>
  <c r="L24" i="44"/>
  <c r="AN25" i="44"/>
  <c r="AR26" i="44"/>
  <c r="X27" i="44"/>
  <c r="AN27" i="44"/>
  <c r="AJ29" i="44"/>
  <c r="AN30" i="44"/>
  <c r="J31" i="44"/>
  <c r="BF31" i="44"/>
  <c r="V32" i="44"/>
  <c r="F34" i="44"/>
  <c r="AW12" i="44"/>
  <c r="AW14" i="44"/>
  <c r="AC22" i="44"/>
  <c r="AS13" i="44"/>
  <c r="AO14" i="44"/>
  <c r="R17" i="44"/>
  <c r="Y19" i="44"/>
  <c r="AS20" i="44"/>
  <c r="U13" i="44"/>
  <c r="T15" i="44"/>
  <c r="BH26" i="44"/>
  <c r="AZ29" i="44"/>
  <c r="BP29" i="44"/>
  <c r="P30" i="44"/>
  <c r="AX31" i="44"/>
  <c r="AT32" i="44"/>
  <c r="BF33" i="44"/>
  <c r="AT34" i="44"/>
  <c r="BF35" i="44"/>
  <c r="U11" i="44"/>
  <c r="AB15" i="44"/>
  <c r="AP10" i="44"/>
  <c r="AZ15" i="44"/>
  <c r="BH8" i="44"/>
  <c r="AT9" i="44"/>
  <c r="AS11" i="44"/>
  <c r="AW21" i="44"/>
  <c r="R10" i="44"/>
  <c r="AX10" i="44"/>
  <c r="M11" i="44"/>
  <c r="AG12" i="44"/>
  <c r="Y21" i="44"/>
  <c r="BD23" i="44"/>
  <c r="BL30" i="44"/>
  <c r="Z31" i="44"/>
  <c r="V34" i="44"/>
  <c r="R35" i="44"/>
  <c r="F36" i="44"/>
  <c r="T8" i="44"/>
  <c r="Z10" i="44"/>
  <c r="D15" i="44"/>
  <c r="BF17" i="44"/>
  <c r="D8" i="44"/>
  <c r="BJ9" i="44"/>
  <c r="BE12" i="44"/>
  <c r="BE14" i="44"/>
  <c r="AJ15" i="44"/>
  <c r="AH17" i="44"/>
  <c r="AW19" i="44"/>
  <c r="X23" i="44"/>
  <c r="BP24" i="44"/>
  <c r="H27" i="44"/>
  <c r="BG28" i="44"/>
  <c r="AD9" i="44"/>
  <c r="AC11" i="44"/>
  <c r="BI11" i="44"/>
  <c r="AK13" i="44"/>
  <c r="BM19" i="44"/>
  <c r="BA20" i="44"/>
  <c r="BM21" i="44"/>
  <c r="AN23" i="44"/>
  <c r="AB24" i="44"/>
  <c r="P25" i="44"/>
  <c r="L29" i="44"/>
  <c r="AP31" i="44"/>
  <c r="N32" i="44"/>
  <c r="R33" i="44"/>
  <c r="AO37" i="44"/>
  <c r="AB8" i="44"/>
  <c r="AR8" i="44"/>
  <c r="N9" i="44"/>
  <c r="S10" i="44"/>
  <c r="BN10" i="44"/>
  <c r="AD11" i="44"/>
  <c r="BJ11" i="44"/>
  <c r="E13" i="44"/>
  <c r="BQ13" i="44"/>
  <c r="AG14" i="44"/>
  <c r="J17" i="44"/>
  <c r="Q19" i="44"/>
  <c r="AO19" i="44"/>
  <c r="AK20" i="44"/>
  <c r="BQ20" i="44"/>
  <c r="M22" i="44"/>
  <c r="AK22" i="44"/>
  <c r="BA22" i="44"/>
  <c r="D24" i="44"/>
  <c r="AR24" i="44"/>
  <c r="BD25" i="44"/>
  <c r="D26" i="44"/>
  <c r="T26" i="44"/>
  <c r="AZ26" i="44"/>
  <c r="AV27" i="44"/>
  <c r="AI28" i="44"/>
  <c r="AB29" i="44"/>
  <c r="AF30" i="44"/>
  <c r="AL32" i="44"/>
  <c r="AX33" i="44"/>
  <c r="BJ36" i="44"/>
  <c r="AG37" i="44"/>
  <c r="U38" i="44"/>
  <c r="AS38" i="44"/>
  <c r="Q39" i="44"/>
  <c r="BE39" i="44"/>
  <c r="D42" i="44"/>
  <c r="AB42" i="44"/>
  <c r="AE43" i="44"/>
  <c r="K44" i="44"/>
  <c r="AQ44" i="44"/>
  <c r="BO44" i="44"/>
  <c r="J46" i="44"/>
  <c r="R46" i="44"/>
  <c r="Z46" i="44"/>
  <c r="AH46" i="44"/>
  <c r="AP46" i="44"/>
  <c r="AX46" i="44"/>
  <c r="BF46" i="44"/>
  <c r="BN46" i="44"/>
  <c r="AL47" i="44"/>
  <c r="A38" i="44"/>
  <c r="K9" i="44"/>
  <c r="V14" i="44"/>
  <c r="BG18" i="44"/>
  <c r="BB19" i="44"/>
  <c r="BN22" i="44"/>
  <c r="U25" i="44"/>
  <c r="AV28" i="44"/>
  <c r="AY32" i="44"/>
  <c r="G33" i="44"/>
  <c r="BJ37" i="44"/>
  <c r="AX38" i="44"/>
  <c r="BJ39" i="44"/>
  <c r="AX40" i="44"/>
  <c r="M41" i="44"/>
  <c r="Y42" i="44"/>
  <c r="AB43" i="44"/>
  <c r="BH43" i="44"/>
  <c r="X44" i="44"/>
  <c r="AA45" i="44"/>
  <c r="K47" i="44"/>
  <c r="BG47" i="44"/>
  <c r="AM48" i="44"/>
  <c r="BK48" i="44"/>
  <c r="BF49" i="44"/>
  <c r="M50" i="44"/>
  <c r="BA50" i="44"/>
  <c r="G51" i="44"/>
  <c r="O51" i="44"/>
  <c r="W51" i="44"/>
  <c r="AE51" i="44"/>
  <c r="AM51" i="44"/>
  <c r="AU51" i="44"/>
  <c r="BC51" i="44"/>
  <c r="BK51" i="44"/>
  <c r="U53" i="44"/>
  <c r="BL54" i="44"/>
  <c r="BH55" i="44"/>
  <c r="BE57" i="44"/>
  <c r="AK58" i="44"/>
  <c r="AG59" i="44"/>
  <c r="BM59" i="44"/>
  <c r="AK60" i="44"/>
  <c r="T62" i="44"/>
  <c r="BH62" i="44"/>
  <c r="AV63" i="44"/>
  <c r="T64" i="44"/>
  <c r="BH64" i="44"/>
  <c r="AF65" i="44"/>
  <c r="AQ66" i="44"/>
  <c r="E67" i="44"/>
  <c r="AK69" i="44"/>
  <c r="AN70" i="44"/>
  <c r="D71" i="44"/>
  <c r="L71" i="44"/>
  <c r="T71" i="44"/>
  <c r="AB71" i="44"/>
  <c r="AJ71" i="44"/>
  <c r="AR71" i="44"/>
  <c r="AZ71" i="44"/>
  <c r="BH71" i="44"/>
  <c r="BP71" i="44"/>
  <c r="AQ73" i="44"/>
  <c r="W74" i="44"/>
  <c r="AO75" i="44"/>
  <c r="M76" i="44"/>
  <c r="P77" i="44"/>
  <c r="BD77" i="44"/>
  <c r="AY78" i="44"/>
  <c r="BO80" i="44"/>
  <c r="V81" i="44"/>
  <c r="AH82" i="44"/>
  <c r="N83" i="44"/>
  <c r="BB83" i="44"/>
  <c r="R84" i="44"/>
  <c r="BN84" i="44"/>
  <c r="A13" i="44"/>
  <c r="C22" i="46"/>
  <c r="C22" i="44" s="1"/>
  <c r="C40" i="46"/>
  <c r="C40" i="44" s="1"/>
  <c r="D7" i="44"/>
  <c r="BP7" i="44"/>
  <c r="AG8" i="44"/>
  <c r="AL14" i="44"/>
  <c r="BJ14" i="44"/>
  <c r="I15" i="44"/>
  <c r="AS16" i="44"/>
  <c r="R20" i="44"/>
  <c r="AH20" i="44"/>
  <c r="BN20" i="44"/>
  <c r="BJ21" i="44"/>
  <c r="BF22" i="44"/>
  <c r="AO24" i="44"/>
  <c r="AE31" i="44"/>
  <c r="BO34" i="44"/>
  <c r="BK35" i="44"/>
  <c r="F39" i="44"/>
  <c r="AD39" i="44"/>
  <c r="J40" i="44"/>
  <c r="BI41" i="44"/>
  <c r="BM42" i="44"/>
  <c r="T43" i="44"/>
  <c r="BL44" i="44"/>
  <c r="S45" i="44"/>
  <c r="AI47" i="44"/>
  <c r="J49" i="44"/>
  <c r="AX49" i="44"/>
  <c r="AS50" i="44"/>
  <c r="AA52" i="44"/>
  <c r="BO52" i="44"/>
  <c r="BD54" i="44"/>
  <c r="BQ58" i="44"/>
  <c r="Y59" i="44"/>
  <c r="AC60" i="44"/>
  <c r="P63" i="44"/>
  <c r="L64" i="44"/>
  <c r="AZ64" i="44"/>
  <c r="AI66" i="44"/>
  <c r="AK67" i="44"/>
  <c r="AO68" i="44"/>
  <c r="E69" i="44"/>
  <c r="AI73" i="44"/>
  <c r="O74" i="44"/>
  <c r="E76" i="44"/>
  <c r="BA76" i="44"/>
  <c r="AV77" i="44"/>
  <c r="O79" i="44"/>
  <c r="S80" i="44"/>
  <c r="BG80" i="44"/>
  <c r="BF84" i="44"/>
  <c r="AL85" i="44"/>
  <c r="AM17" i="44"/>
  <c r="AA18" i="44"/>
  <c r="AT19" i="44"/>
  <c r="M25" i="44"/>
  <c r="BI25" i="44"/>
  <c r="AG26" i="44"/>
  <c r="AW26" i="44"/>
  <c r="BQ27" i="44"/>
  <c r="P28" i="44"/>
  <c r="Q29" i="44"/>
  <c r="BE29" i="44"/>
  <c r="K32" i="44"/>
  <c r="BK33" i="44"/>
  <c r="S34" i="44"/>
  <c r="W35" i="44"/>
  <c r="AM35" i="44"/>
  <c r="BB37" i="44"/>
  <c r="R38" i="44"/>
  <c r="AP38" i="44"/>
  <c r="BB39" i="44"/>
  <c r="AP40" i="44"/>
  <c r="E41" i="44"/>
  <c r="AC41" i="44"/>
  <c r="BE42" i="44"/>
  <c r="L43" i="44"/>
  <c r="AZ43" i="44"/>
  <c r="BD44" i="44"/>
  <c r="AY47" i="44"/>
  <c r="AE48" i="44"/>
  <c r="AK50" i="44"/>
  <c r="AS53" i="44"/>
  <c r="X54" i="44"/>
  <c r="AZ55" i="44"/>
  <c r="AO57" i="44"/>
  <c r="AC58" i="44"/>
  <c r="BI58" i="44"/>
  <c r="BE59" i="44"/>
  <c r="U60" i="44"/>
  <c r="BQ60" i="44"/>
  <c r="D64" i="44"/>
  <c r="AR64" i="44"/>
  <c r="X65" i="44"/>
  <c r="AA66" i="44"/>
  <c r="BQ69" i="44"/>
  <c r="AF70" i="44"/>
  <c r="X72" i="44"/>
  <c r="A15" i="44"/>
  <c r="A40" i="44"/>
  <c r="AU10" i="44"/>
  <c r="BN11" i="44"/>
  <c r="BB14" i="44"/>
  <c r="Y15" i="44"/>
  <c r="AO15" i="44"/>
  <c r="BE15" i="44"/>
  <c r="E16" i="44"/>
  <c r="O17" i="44"/>
  <c r="N19" i="44"/>
  <c r="J22" i="44"/>
  <c r="E23" i="44"/>
  <c r="AS23" i="44"/>
  <c r="Y26" i="44"/>
  <c r="M27" i="44"/>
  <c r="AO29" i="44"/>
  <c r="AC30" i="44"/>
  <c r="BI30" i="44"/>
  <c r="W33" i="44"/>
  <c r="F37" i="44"/>
  <c r="N37" i="44"/>
  <c r="V37" i="44"/>
  <c r="AD37" i="44"/>
  <c r="AL37" i="44"/>
  <c r="AT37" i="44"/>
  <c r="J38" i="44"/>
  <c r="BN38" i="44"/>
  <c r="BA41" i="44"/>
  <c r="AW42" i="44"/>
  <c r="K45" i="44"/>
  <c r="AA47" i="44"/>
  <c r="AP49" i="44"/>
  <c r="BG52" i="44"/>
  <c r="M53" i="44"/>
  <c r="BQ53" i="44"/>
  <c r="L55" i="44"/>
  <c r="AG57" i="44"/>
  <c r="U58" i="44"/>
  <c r="M60" i="44"/>
  <c r="L62" i="44"/>
  <c r="AZ62" i="44"/>
  <c r="H63" i="44"/>
  <c r="AN63" i="44"/>
  <c r="P65" i="44"/>
  <c r="BL65" i="44"/>
  <c r="AC67" i="44"/>
  <c r="BQ67" i="44"/>
  <c r="AG68" i="44"/>
  <c r="AC69" i="44"/>
  <c r="BI69" i="44"/>
  <c r="X70" i="44"/>
  <c r="BL70" i="44"/>
  <c r="P72" i="44"/>
  <c r="BL72" i="44"/>
  <c r="AA73" i="44"/>
  <c r="BK74" i="44"/>
  <c r="Y75" i="44"/>
  <c r="AI78" i="44"/>
  <c r="AJ7" i="44"/>
  <c r="S9" i="44"/>
  <c r="N12" i="44"/>
  <c r="AL12" i="44"/>
  <c r="Z13" i="44"/>
  <c r="J20" i="44"/>
  <c r="BA25" i="44"/>
  <c r="AC27" i="44"/>
  <c r="W31" i="44"/>
  <c r="K34" i="44"/>
  <c r="V39" i="44"/>
  <c r="AH40" i="44"/>
  <c r="I42" i="44"/>
  <c r="AO42" i="44"/>
  <c r="H44" i="44"/>
  <c r="AV44" i="44"/>
  <c r="AY45" i="44"/>
  <c r="W48" i="44"/>
  <c r="AH49" i="44"/>
  <c r="AC50" i="44"/>
  <c r="AY52" i="44"/>
  <c r="P54" i="44"/>
  <c r="D55" i="44"/>
  <c r="AR55" i="44"/>
  <c r="H56" i="44"/>
  <c r="P56" i="44"/>
  <c r="X56" i="44"/>
  <c r="AF56" i="44"/>
  <c r="AN56" i="44"/>
  <c r="AV56" i="44"/>
  <c r="BD56" i="44"/>
  <c r="BL56" i="44"/>
  <c r="Y57" i="44"/>
  <c r="M58" i="44"/>
  <c r="BA58" i="44"/>
  <c r="Q59" i="44"/>
  <c r="AW59" i="44"/>
  <c r="BI60" i="44"/>
  <c r="AR62" i="44"/>
  <c r="BL63" i="44"/>
  <c r="AJ64" i="44"/>
  <c r="H65" i="44"/>
  <c r="S66" i="44"/>
  <c r="I8" i="44"/>
  <c r="G10" i="44"/>
  <c r="BK10" i="44"/>
  <c r="Z11" i="44"/>
  <c r="AY18" i="44"/>
  <c r="Y8" i="44"/>
  <c r="BE8" i="44"/>
  <c r="J13" i="44"/>
  <c r="AK16" i="44"/>
  <c r="A22" i="44"/>
  <c r="C38" i="46"/>
  <c r="C38" i="44" s="1"/>
  <c r="AK23" i="44"/>
  <c r="Q26" i="44"/>
  <c r="AM31" i="44"/>
  <c r="AU31" i="44"/>
  <c r="BC31" i="44"/>
  <c r="BK31" i="44"/>
  <c r="AA32" i="44"/>
  <c r="AI34" i="44"/>
  <c r="K36" i="44"/>
  <c r="S36" i="44"/>
  <c r="AA36" i="44"/>
  <c r="AI36" i="44"/>
  <c r="AQ36" i="44"/>
  <c r="AY36" i="44"/>
  <c r="BG36" i="44"/>
  <c r="BO36" i="44"/>
  <c r="BF38" i="44"/>
  <c r="BF40" i="44"/>
  <c r="U41" i="44"/>
  <c r="AG42" i="44"/>
  <c r="AJ43" i="44"/>
  <c r="AF44" i="44"/>
  <c r="AQ45" i="44"/>
  <c r="BO47" i="44"/>
  <c r="O48" i="44"/>
  <c r="AU48" i="44"/>
  <c r="BN49" i="44"/>
  <c r="BI50" i="44"/>
  <c r="AQ52" i="44"/>
  <c r="AC53" i="44"/>
  <c r="BP55" i="44"/>
  <c r="I57" i="44"/>
  <c r="I59" i="44"/>
  <c r="BA60" i="44"/>
  <c r="BP62" i="44"/>
  <c r="AB64" i="44"/>
  <c r="AV65" i="44"/>
  <c r="AY66" i="44"/>
  <c r="M67" i="44"/>
  <c r="BA67" i="44"/>
  <c r="H70" i="44"/>
  <c r="AN72" i="44"/>
  <c r="AM74" i="44"/>
  <c r="U76" i="44"/>
  <c r="BL77" i="44"/>
  <c r="S78" i="44"/>
  <c r="BG78" i="44"/>
  <c r="AE79" i="44"/>
  <c r="AI80" i="44"/>
  <c r="BQ18" i="46"/>
  <c r="BQ18" i="44"/>
  <c r="L20" i="46"/>
  <c r="L20" i="44"/>
  <c r="AZ20" i="46"/>
  <c r="AZ20" i="44"/>
  <c r="N7" i="44"/>
  <c r="AO7" i="44"/>
  <c r="AI12" i="44"/>
  <c r="BD12" i="44"/>
  <c r="AJ13" i="44"/>
  <c r="AU13" i="44"/>
  <c r="H14" i="44"/>
  <c r="AD15" i="44"/>
  <c r="AQ15" i="44"/>
  <c r="BN16" i="44"/>
  <c r="AJ17" i="44"/>
  <c r="E18" i="44"/>
  <c r="AF18" i="44"/>
  <c r="H19" i="44"/>
  <c r="D20" i="44"/>
  <c r="BD21" i="44"/>
  <c r="O25" i="44"/>
  <c r="BF25" i="44"/>
  <c r="AL26" i="44"/>
  <c r="BJ26" i="44"/>
  <c r="D31" i="44"/>
  <c r="AN34" i="44"/>
  <c r="AB35" i="44"/>
  <c r="A16" i="44"/>
  <c r="BB7" i="44"/>
  <c r="N8" i="44"/>
  <c r="AA8" i="44"/>
  <c r="AL8" i="44"/>
  <c r="X9" i="44"/>
  <c r="BH13" i="44"/>
  <c r="BB15" i="44"/>
  <c r="BG19" i="44"/>
  <c r="AQ21" i="44"/>
  <c r="S24" i="44"/>
  <c r="AL24" i="44"/>
  <c r="AY24" i="44"/>
  <c r="Z25" i="44"/>
  <c r="AY26" i="44"/>
  <c r="AH27" i="44"/>
  <c r="R28" i="44"/>
  <c r="H32" i="44"/>
  <c r="A27" i="44"/>
  <c r="Q7" i="44"/>
  <c r="AD7" i="44"/>
  <c r="BE7" i="44"/>
  <c r="BB8" i="44"/>
  <c r="AN9" i="44"/>
  <c r="BL9" i="44"/>
  <c r="L10" i="44"/>
  <c r="AJ10" i="44"/>
  <c r="AW10" i="44"/>
  <c r="BH10" i="44"/>
  <c r="AE11" i="44"/>
  <c r="P12" i="44"/>
  <c r="BO12" i="44"/>
  <c r="L13" i="44"/>
  <c r="S14" i="44"/>
  <c r="AF14" i="44"/>
  <c r="BL14" i="44"/>
  <c r="Z16" i="44"/>
  <c r="AM16" i="44"/>
  <c r="D17" i="44"/>
  <c r="AW17" i="44"/>
  <c r="AV18" i="44"/>
  <c r="BI18" i="44"/>
  <c r="S19" i="44"/>
  <c r="AY19" i="44"/>
  <c r="T20" i="44"/>
  <c r="AU22" i="44"/>
  <c r="BP22" i="44"/>
  <c r="Z23" i="44"/>
  <c r="AX23" i="44"/>
  <c r="AD24" i="44"/>
  <c r="BJ24" i="44"/>
  <c r="G25" i="44"/>
  <c r="AM25" i="44"/>
  <c r="AX25" i="44"/>
  <c r="J27" i="44"/>
  <c r="W27" i="44"/>
  <c r="AX27" i="44"/>
  <c r="AP28" i="44"/>
  <c r="BN28" i="44"/>
  <c r="N29" i="44"/>
  <c r="AT29" i="44"/>
  <c r="R30" i="44"/>
  <c r="BQ32" i="44"/>
  <c r="AO33" i="44"/>
  <c r="U34" i="44"/>
  <c r="BA34" i="44"/>
  <c r="BL34" i="44"/>
  <c r="AE38" i="44"/>
  <c r="BK38" i="44"/>
  <c r="S39" i="44"/>
  <c r="AN39" i="44"/>
  <c r="AY39" i="44"/>
  <c r="D40" i="44"/>
  <c r="O40" i="44"/>
  <c r="R41" i="44"/>
  <c r="AE41" i="44"/>
  <c r="BK41" i="44"/>
  <c r="AA42" i="44"/>
  <c r="H45" i="44"/>
  <c r="D48" i="44"/>
  <c r="R53" i="44"/>
  <c r="AX53" i="44"/>
  <c r="AC54" i="44"/>
  <c r="AG55" i="44"/>
  <c r="AI19" i="46"/>
  <c r="AI19" i="44"/>
  <c r="W22" i="46"/>
  <c r="W22" i="44"/>
  <c r="F24" i="46"/>
  <c r="F24" i="44"/>
  <c r="AH25" i="46"/>
  <c r="AH25" i="44"/>
  <c r="V26" i="46"/>
  <c r="V26" i="44"/>
  <c r="Z27" i="46"/>
  <c r="Z27" i="44"/>
  <c r="AC28" i="46"/>
  <c r="AC28" i="44"/>
  <c r="BI28" i="46"/>
  <c r="BI28" i="44"/>
  <c r="F29" i="46"/>
  <c r="F29" i="44"/>
  <c r="AX30" i="46"/>
  <c r="AX30" i="44"/>
  <c r="AV32" i="46"/>
  <c r="AV32" i="44"/>
  <c r="L33" i="46"/>
  <c r="L33" i="44"/>
  <c r="BH33" i="46"/>
  <c r="BH33" i="44"/>
  <c r="T35" i="46"/>
  <c r="T35" i="44"/>
  <c r="AY37" i="46"/>
  <c r="AY37" i="44"/>
  <c r="BG37" i="46"/>
  <c r="BG37" i="44"/>
  <c r="AA39" i="46"/>
  <c r="AA39" i="44"/>
  <c r="G40" i="46"/>
  <c r="G40" i="44"/>
  <c r="BC40" i="46"/>
  <c r="BC40" i="44"/>
  <c r="Z41" i="46"/>
  <c r="Z41" i="44"/>
  <c r="AH41" i="46"/>
  <c r="AH41" i="44"/>
  <c r="AL42" i="46"/>
  <c r="AL42" i="44"/>
  <c r="I43" i="46"/>
  <c r="I43" i="44"/>
  <c r="BE43" i="46"/>
  <c r="BE43" i="44"/>
  <c r="AC44" i="46"/>
  <c r="AC44" i="44"/>
  <c r="BA44" i="46"/>
  <c r="BA44" i="44"/>
  <c r="P45" i="46"/>
  <c r="P45" i="44"/>
  <c r="BL45" i="46"/>
  <c r="BL45" i="44"/>
  <c r="P47" i="46"/>
  <c r="P47" i="44"/>
  <c r="AN47" i="46"/>
  <c r="AN47" i="44"/>
  <c r="AV47" i="46"/>
  <c r="AV47" i="44"/>
  <c r="AB48" i="46"/>
  <c r="AB48" i="44"/>
  <c r="AZ48" i="46"/>
  <c r="AZ48" i="44"/>
  <c r="BH48" i="46"/>
  <c r="BH48" i="44"/>
  <c r="G49" i="46"/>
  <c r="G49" i="44"/>
  <c r="O49" i="46"/>
  <c r="O49" i="44"/>
  <c r="BK49" i="46"/>
  <c r="BK49" i="44"/>
  <c r="R50" i="46"/>
  <c r="R50" i="44"/>
  <c r="AH50" i="46"/>
  <c r="AH50" i="44"/>
  <c r="P52" i="46"/>
  <c r="P52" i="44"/>
  <c r="AF52" i="46"/>
  <c r="AF52" i="44"/>
  <c r="BL52" i="46"/>
  <c r="BL52" i="44"/>
  <c r="J53" i="46"/>
  <c r="J53" i="44"/>
  <c r="Z53" i="46"/>
  <c r="Z53" i="44"/>
  <c r="BF53" i="46"/>
  <c r="BF53" i="44"/>
  <c r="M54" i="46"/>
  <c r="M54" i="44"/>
  <c r="Q55" i="46"/>
  <c r="Q55" i="44"/>
  <c r="BM55" i="46"/>
  <c r="BM55" i="44"/>
  <c r="F57" i="46"/>
  <c r="F57" i="44"/>
  <c r="N57" i="46"/>
  <c r="N57" i="44"/>
  <c r="V57" i="46"/>
  <c r="V57" i="44"/>
  <c r="AD57" i="46"/>
  <c r="AD57" i="44"/>
  <c r="AL57" i="46"/>
  <c r="AL57" i="44"/>
  <c r="AT57" i="46"/>
  <c r="AT57" i="44"/>
  <c r="BB57" i="46"/>
  <c r="BB57" i="44"/>
  <c r="BJ57" i="46"/>
  <c r="BJ57" i="44"/>
  <c r="BF58" i="46"/>
  <c r="BF58" i="44"/>
  <c r="N59" i="46"/>
  <c r="N59" i="44"/>
  <c r="AL59" i="46"/>
  <c r="AL59" i="44"/>
  <c r="BB59" i="46"/>
  <c r="BB59" i="44"/>
  <c r="J60" i="46"/>
  <c r="J60" i="44"/>
  <c r="BN60" i="46"/>
  <c r="BN60" i="44"/>
  <c r="Q62" i="46"/>
  <c r="Q62" i="44"/>
  <c r="AG62" i="46"/>
  <c r="AG62" i="44"/>
  <c r="BM62" i="46"/>
  <c r="BM62" i="44"/>
  <c r="M63" i="46"/>
  <c r="M63" i="44"/>
  <c r="AK63" i="46"/>
  <c r="AK63" i="44"/>
  <c r="BI63" i="46"/>
  <c r="BI63" i="44"/>
  <c r="AO64" i="46"/>
  <c r="AO64" i="44"/>
  <c r="C9" i="46"/>
  <c r="C9" i="44" s="1"/>
  <c r="AW7" i="44"/>
  <c r="V8" i="44"/>
  <c r="D10" i="44"/>
  <c r="C25" i="46"/>
  <c r="C25" i="44" s="1"/>
  <c r="F7" i="44"/>
  <c r="V7" i="44"/>
  <c r="BM7" i="44"/>
  <c r="K8" i="44"/>
  <c r="AT8" i="44"/>
  <c r="BG8" i="44"/>
  <c r="AF9" i="44"/>
  <c r="AB10" i="44"/>
  <c r="BM10" i="44"/>
  <c r="AM11" i="44"/>
  <c r="AF12" i="44"/>
  <c r="AY12" i="44"/>
  <c r="G13" i="44"/>
  <c r="T13" i="44"/>
  <c r="BC13" i="44"/>
  <c r="BG14" i="44"/>
  <c r="N15" i="44"/>
  <c r="AA15" i="44"/>
  <c r="AL15" i="44"/>
  <c r="AY15" i="44"/>
  <c r="G16" i="44"/>
  <c r="T17" i="44"/>
  <c r="AG17" i="44"/>
  <c r="M18" i="44"/>
  <c r="AN18" i="44"/>
  <c r="BA18" i="44"/>
  <c r="BD19" i="44"/>
  <c r="AB20" i="44"/>
  <c r="AN21" i="44"/>
  <c r="AY21" i="44"/>
  <c r="G22" i="44"/>
  <c r="BC22" i="44"/>
  <c r="G23" i="44"/>
  <c r="N24" i="44"/>
  <c r="AI24" i="44"/>
  <c r="AT24" i="44"/>
  <c r="K26" i="44"/>
  <c r="AT26" i="44"/>
  <c r="AP27" i="44"/>
  <c r="M28" i="44"/>
  <c r="BF28" i="44"/>
  <c r="AD29" i="44"/>
  <c r="BB29" i="44"/>
  <c r="J30" i="44"/>
  <c r="AJ31" i="44"/>
  <c r="X32" i="44"/>
  <c r="P34" i="44"/>
  <c r="AV34" i="44"/>
  <c r="AJ35" i="44"/>
  <c r="BH35" i="44"/>
  <c r="AD8" i="44"/>
  <c r="P9" i="44"/>
  <c r="BD9" i="44"/>
  <c r="I7" i="44"/>
  <c r="Y7" i="44"/>
  <c r="H9" i="44"/>
  <c r="AV9" i="44"/>
  <c r="AR10" i="44"/>
  <c r="O11" i="44"/>
  <c r="K12" i="44"/>
  <c r="AA14" i="44"/>
  <c r="AY14" i="44"/>
  <c r="BJ15" i="44"/>
  <c r="AJ20" i="46"/>
  <c r="AJ20" i="44"/>
  <c r="W25" i="46"/>
  <c r="W25" i="44"/>
  <c r="BK25" i="46"/>
  <c r="BK25" i="44"/>
  <c r="BK27" i="46"/>
  <c r="BK27" i="44"/>
  <c r="AX28" i="46"/>
  <c r="AX28" i="44"/>
  <c r="S29" i="46"/>
  <c r="S29" i="44"/>
  <c r="AY29" i="46"/>
  <c r="AY29" i="44"/>
  <c r="G30" i="46"/>
  <c r="G30" i="44"/>
  <c r="AK32" i="46"/>
  <c r="AK32" i="44"/>
  <c r="AW33" i="46"/>
  <c r="AW33" i="44"/>
  <c r="E34" i="46"/>
  <c r="E34" i="44"/>
  <c r="AS34" i="46"/>
  <c r="AS34" i="44"/>
  <c r="BD37" i="46"/>
  <c r="BD37" i="44"/>
  <c r="T38" i="46"/>
  <c r="T38" i="44"/>
  <c r="AZ38" i="46"/>
  <c r="AZ38" i="44"/>
  <c r="P39" i="46"/>
  <c r="P39" i="44"/>
  <c r="X39" i="46"/>
  <c r="X39" i="44"/>
  <c r="BD39" i="46"/>
  <c r="BD39" i="44"/>
  <c r="AJ40" i="46"/>
  <c r="AJ40" i="44"/>
  <c r="G41" i="46"/>
  <c r="G41" i="44"/>
  <c r="W41" i="46"/>
  <c r="W41" i="44"/>
  <c r="BC41" i="46"/>
  <c r="BC41" i="44"/>
  <c r="S42" i="46"/>
  <c r="S42" i="44"/>
  <c r="AD43" i="46"/>
  <c r="AD43" i="44"/>
  <c r="J44" i="46"/>
  <c r="J44" i="44"/>
  <c r="BN44" i="46"/>
  <c r="BN44" i="44"/>
  <c r="AS45" i="46"/>
  <c r="AS45" i="44"/>
  <c r="BA45" i="46"/>
  <c r="BA45" i="44"/>
  <c r="E47" i="46"/>
  <c r="E47" i="44"/>
  <c r="AK47" i="46"/>
  <c r="AK47" i="44"/>
  <c r="BQ47" i="46"/>
  <c r="BQ47" i="44"/>
  <c r="I48" i="46"/>
  <c r="I48" i="44"/>
  <c r="AG48" i="46"/>
  <c r="AG48" i="44"/>
  <c r="AW48" i="46"/>
  <c r="AW48" i="44"/>
  <c r="D49" i="46"/>
  <c r="D49" i="44"/>
  <c r="AR49" i="46"/>
  <c r="AR49" i="44"/>
  <c r="G50" i="46"/>
  <c r="G50" i="44"/>
  <c r="O50" i="46"/>
  <c r="O50" i="44"/>
  <c r="BC50" i="46"/>
  <c r="BC50" i="44"/>
  <c r="AS52" i="46"/>
  <c r="AS52" i="44"/>
  <c r="AM53" i="46"/>
  <c r="AM53" i="44"/>
  <c r="AU53" i="46"/>
  <c r="AU53" i="44"/>
  <c r="AH54" i="46"/>
  <c r="AH54" i="44"/>
  <c r="AT55" i="46"/>
  <c r="AT55" i="44"/>
  <c r="BB55" i="46"/>
  <c r="BB55" i="44"/>
  <c r="AE58" i="44"/>
  <c r="AI59" i="44"/>
  <c r="F62" i="44"/>
  <c r="BB62" i="44"/>
  <c r="R63" i="44"/>
  <c r="BF63" i="44"/>
  <c r="AD64" i="44"/>
  <c r="BF65" i="44"/>
  <c r="U66" i="44"/>
  <c r="N68" i="44"/>
  <c r="AC65" i="46"/>
  <c r="AC65" i="44"/>
  <c r="H66" i="46"/>
  <c r="H66" i="44"/>
  <c r="Z67" i="46"/>
  <c r="Z67" i="44"/>
  <c r="AU58" i="46"/>
  <c r="AU58" i="44"/>
  <c r="S59" i="46"/>
  <c r="S59" i="44"/>
  <c r="BO59" i="46"/>
  <c r="BO59" i="44"/>
  <c r="BC60" i="46"/>
  <c r="BC60" i="44"/>
  <c r="N62" i="46"/>
  <c r="N62" i="44"/>
  <c r="AP63" i="46"/>
  <c r="AP63" i="44"/>
  <c r="V64" i="46"/>
  <c r="V64" i="44"/>
  <c r="BN65" i="46"/>
  <c r="BN65" i="44"/>
  <c r="AS66" i="46"/>
  <c r="AS66" i="44"/>
  <c r="BK67" i="46"/>
  <c r="BK67" i="44"/>
  <c r="AI68" i="46"/>
  <c r="AI68" i="44"/>
  <c r="AX70" i="46"/>
  <c r="AX70" i="44"/>
  <c r="J72" i="46"/>
  <c r="J72" i="44"/>
  <c r="BN72" i="46"/>
  <c r="BN72" i="44"/>
  <c r="I74" i="46"/>
  <c r="I74" i="44"/>
  <c r="Q74" i="46"/>
  <c r="Q74" i="44"/>
  <c r="Y74" i="46"/>
  <c r="Y74" i="44"/>
  <c r="AG74" i="46"/>
  <c r="AG74" i="44"/>
  <c r="AO74" i="46"/>
  <c r="AO74" i="44"/>
  <c r="BB68" i="44"/>
  <c r="AX69" i="44"/>
  <c r="U70" i="44"/>
  <c r="BQ70" i="44"/>
  <c r="AC72" i="44"/>
  <c r="AW74" i="44"/>
  <c r="BE74" i="44"/>
  <c r="BM74" i="44"/>
  <c r="AI75" i="44"/>
  <c r="BB75" i="44"/>
  <c r="O76" i="44"/>
  <c r="BK76" i="44"/>
  <c r="BN77" i="44"/>
  <c r="BQ78" i="44"/>
  <c r="AS80" i="44"/>
  <c r="P81" i="44"/>
  <c r="BL81" i="44"/>
  <c r="AO8" i="44"/>
  <c r="AD12" i="44"/>
  <c r="AP13" i="44"/>
  <c r="M16" i="44"/>
  <c r="BC17" i="44"/>
  <c r="K18" i="44"/>
  <c r="AI18" i="44"/>
  <c r="BO9" i="44"/>
  <c r="W10" i="44"/>
  <c r="BC10" i="44"/>
  <c r="J11" i="44"/>
  <c r="V21" i="44"/>
  <c r="C20" i="46"/>
  <c r="C20" i="44" s="1"/>
  <c r="AB7" i="44"/>
  <c r="AZ7" i="44"/>
  <c r="AF8" i="44"/>
  <c r="BM8" i="44"/>
  <c r="J9" i="44"/>
  <c r="AI9" i="44"/>
  <c r="O10" i="44"/>
  <c r="AT10" i="44"/>
  <c r="AH11" i="44"/>
  <c r="BF11" i="44"/>
  <c r="M12" i="44"/>
  <c r="V12" i="44"/>
  <c r="Y13" i="44"/>
  <c r="AH13" i="44"/>
  <c r="BN13" i="44"/>
  <c r="AD14" i="44"/>
  <c r="Q15" i="44"/>
  <c r="AW15" i="44"/>
  <c r="AJ16" i="44"/>
  <c r="BI16" i="44"/>
  <c r="G17" i="44"/>
  <c r="AU17" i="44"/>
  <c r="F19" i="44"/>
  <c r="BJ19" i="44"/>
  <c r="AP20" i="44"/>
  <c r="N21" i="44"/>
  <c r="BB21" i="44"/>
  <c r="R22" i="44"/>
  <c r="AX22" i="44"/>
  <c r="BQ23" i="44"/>
  <c r="E25" i="44"/>
  <c r="BQ25" i="44"/>
  <c r="AK27" i="44"/>
  <c r="X28" i="44"/>
  <c r="BL28" i="44"/>
  <c r="I29" i="44"/>
  <c r="AK30" i="44"/>
  <c r="S32" i="44"/>
  <c r="AE33" i="44"/>
  <c r="AA34" i="44"/>
  <c r="AT39" i="44"/>
  <c r="R40" i="44"/>
  <c r="AS41" i="44"/>
  <c r="Q42" i="44"/>
  <c r="AR43" i="44"/>
  <c r="P44" i="44"/>
  <c r="BG45" i="44"/>
  <c r="G48" i="44"/>
  <c r="BC48" i="44"/>
  <c r="Z49" i="44"/>
  <c r="E50" i="44"/>
  <c r="BQ50" i="44"/>
  <c r="S52" i="44"/>
  <c r="H54" i="44"/>
  <c r="AV54" i="44"/>
  <c r="T55" i="44"/>
  <c r="C13" i="46"/>
  <c r="C13" i="44" s="1"/>
  <c r="T7" i="44"/>
  <c r="AM10" i="44"/>
  <c r="AX11" i="44"/>
  <c r="BJ12" i="44"/>
  <c r="R13" i="44"/>
  <c r="BF13" i="44"/>
  <c r="AC16" i="44"/>
  <c r="BA16" i="44"/>
  <c r="AE17" i="44"/>
  <c r="AL19" i="44"/>
  <c r="AP22" i="44"/>
  <c r="AC23" i="44"/>
  <c r="AS25" i="44"/>
  <c r="AO26" i="44"/>
  <c r="BA27" i="44"/>
  <c r="H28" i="44"/>
  <c r="AG29" i="44"/>
  <c r="U30" i="44"/>
  <c r="BQ30" i="44"/>
  <c r="O31" i="44"/>
  <c r="BG32" i="44"/>
  <c r="AU33" i="44"/>
  <c r="BG34" i="44"/>
  <c r="C15" i="46"/>
  <c r="C15" i="44" s="1"/>
  <c r="Q8" i="44"/>
  <c r="R11" i="44"/>
  <c r="BB12" i="44"/>
  <c r="AT14" i="44"/>
  <c r="BM15" i="44"/>
  <c r="AD19" i="44"/>
  <c r="Z20" i="44"/>
  <c r="AX20" i="44"/>
  <c r="AL21" i="44"/>
  <c r="BA23" i="44"/>
  <c r="Q24" i="44"/>
  <c r="BE24" i="44"/>
  <c r="BM26" i="44"/>
  <c r="U27" i="44"/>
  <c r="AW8" i="44"/>
  <c r="AA9" i="44"/>
  <c r="AY9" i="44"/>
  <c r="N14" i="44"/>
  <c r="AG15" i="44"/>
  <c r="W17" i="44"/>
  <c r="AQ18" i="44"/>
  <c r="BO18" i="44"/>
  <c r="AK25" i="44"/>
  <c r="I26" i="44"/>
  <c r="BH7" i="44"/>
  <c r="AE10" i="44"/>
  <c r="AP11" i="44"/>
  <c r="AT12" i="44"/>
  <c r="AX13" i="44"/>
  <c r="F14" i="44"/>
  <c r="U16" i="44"/>
  <c r="BQ16" i="44"/>
  <c r="BK17" i="44"/>
  <c r="S18" i="44"/>
  <c r="V19" i="44"/>
  <c r="AD21" i="44"/>
  <c r="AH22" i="44"/>
  <c r="U23" i="44"/>
  <c r="I24" i="44"/>
  <c r="AW24" i="44"/>
  <c r="AC25" i="44"/>
  <c r="AS27" i="44"/>
  <c r="AN28" i="44"/>
  <c r="M30" i="44"/>
  <c r="G31" i="44"/>
  <c r="AQ32" i="44"/>
  <c r="AM33" i="44"/>
  <c r="AQ34" i="44"/>
  <c r="O35" i="44"/>
  <c r="AU35" i="44"/>
  <c r="AY10" i="46"/>
  <c r="AY10" i="44"/>
  <c r="Z14" i="46"/>
  <c r="Z14" i="44"/>
  <c r="Q16" i="46"/>
  <c r="Q16" i="44"/>
  <c r="AO16" i="46"/>
  <c r="AO16" i="44"/>
  <c r="J19" i="46"/>
  <c r="J19" i="44"/>
  <c r="BJ20" i="46"/>
  <c r="BJ20" i="44"/>
  <c r="F22" i="46"/>
  <c r="F22" i="44"/>
  <c r="V22" i="46"/>
  <c r="V22" i="44"/>
  <c r="AL22" i="46"/>
  <c r="AL22" i="44"/>
  <c r="Q23" i="46"/>
  <c r="Q23" i="44"/>
  <c r="AG23" i="46"/>
  <c r="AG23" i="44"/>
  <c r="AW23" i="46"/>
  <c r="AW23" i="44"/>
  <c r="BE23" i="46"/>
  <c r="BE23" i="44"/>
  <c r="BM23" i="46"/>
  <c r="BM23" i="44"/>
  <c r="U26" i="46"/>
  <c r="U26" i="44"/>
  <c r="BI26" i="46"/>
  <c r="BI26" i="44"/>
  <c r="I27" i="46"/>
  <c r="I27" i="44"/>
  <c r="Y27" i="46"/>
  <c r="Y27" i="44"/>
  <c r="E29" i="46"/>
  <c r="E29" i="44"/>
  <c r="AS29" i="46"/>
  <c r="AS29" i="44"/>
  <c r="BI29" i="46"/>
  <c r="BI29" i="44"/>
  <c r="K31" i="46"/>
  <c r="K31" i="44"/>
  <c r="K33" i="46"/>
  <c r="K33" i="44"/>
  <c r="AA33" i="46"/>
  <c r="AA33" i="44"/>
  <c r="AQ33" i="46"/>
  <c r="AQ33" i="44"/>
  <c r="BG33" i="46"/>
  <c r="BG33" i="44"/>
  <c r="BO33" i="46"/>
  <c r="BO33" i="44"/>
  <c r="K35" i="46"/>
  <c r="K35" i="44"/>
  <c r="AI35" i="46"/>
  <c r="AI35" i="44"/>
  <c r="V38" i="46"/>
  <c r="V38" i="44"/>
  <c r="AT38" i="46"/>
  <c r="AT38" i="44"/>
  <c r="J39" i="46"/>
  <c r="J39" i="44"/>
  <c r="R39" i="46"/>
  <c r="R39" i="44"/>
  <c r="Z39" i="46"/>
  <c r="Z39" i="44"/>
  <c r="AH39" i="46"/>
  <c r="AH39" i="44"/>
  <c r="AP39" i="46"/>
  <c r="AP39" i="44"/>
  <c r="AX39" i="46"/>
  <c r="AX39" i="44"/>
  <c r="BF39" i="46"/>
  <c r="BF39" i="44"/>
  <c r="BN39" i="46"/>
  <c r="BN39" i="44"/>
  <c r="G47" i="46"/>
  <c r="G47" i="44"/>
  <c r="O47" i="46"/>
  <c r="O47" i="44"/>
  <c r="W47" i="46"/>
  <c r="W47" i="44"/>
  <c r="AE47" i="46"/>
  <c r="AE47" i="44"/>
  <c r="AM47" i="46"/>
  <c r="AM47" i="44"/>
  <c r="AU47" i="46"/>
  <c r="AU47" i="44"/>
  <c r="BC47" i="46"/>
  <c r="BC47" i="44"/>
  <c r="BK47" i="46"/>
  <c r="BK47" i="44"/>
  <c r="F49" i="46"/>
  <c r="F49" i="44"/>
  <c r="N49" i="46"/>
  <c r="N49" i="44"/>
  <c r="V49" i="46"/>
  <c r="V49" i="44"/>
  <c r="AD49" i="46"/>
  <c r="AD49" i="44"/>
  <c r="AL49" i="46"/>
  <c r="AL49" i="44"/>
  <c r="AT49" i="46"/>
  <c r="AT49" i="44"/>
  <c r="BB49" i="46"/>
  <c r="BB49" i="44"/>
  <c r="BJ49" i="46"/>
  <c r="BJ49" i="44"/>
  <c r="I50" i="46"/>
  <c r="I50" i="44"/>
  <c r="Q50" i="46"/>
  <c r="Q50" i="44"/>
  <c r="Y50" i="46"/>
  <c r="Y50" i="44"/>
  <c r="AG50" i="46"/>
  <c r="AG50" i="44"/>
  <c r="AO50" i="46"/>
  <c r="AO50" i="44"/>
  <c r="AW50" i="46"/>
  <c r="AW50" i="44"/>
  <c r="BE50" i="46"/>
  <c r="BE50" i="44"/>
  <c r="BM50" i="46"/>
  <c r="BM50" i="44"/>
  <c r="D54" i="46"/>
  <c r="D54" i="44"/>
  <c r="AB54" i="46"/>
  <c r="AB54" i="44"/>
  <c r="BP54" i="46"/>
  <c r="BP54" i="44"/>
  <c r="I58" i="46"/>
  <c r="I58" i="44"/>
  <c r="Q58" i="46"/>
  <c r="Q58" i="44"/>
  <c r="Y58" i="46"/>
  <c r="Y58" i="44"/>
  <c r="AG58" i="46"/>
  <c r="AG58" i="44"/>
  <c r="AO58" i="46"/>
  <c r="AO58" i="44"/>
  <c r="AW58" i="46"/>
  <c r="AW58" i="44"/>
  <c r="BE58" i="46"/>
  <c r="BE58" i="44"/>
  <c r="BM58" i="46"/>
  <c r="BM58" i="44"/>
  <c r="U59" i="46"/>
  <c r="U59" i="44"/>
  <c r="BI59" i="46"/>
  <c r="BI59" i="44"/>
  <c r="I60" i="46"/>
  <c r="I60" i="44"/>
  <c r="Q60" i="46"/>
  <c r="Q60" i="44"/>
  <c r="Y60" i="46"/>
  <c r="Y60" i="44"/>
  <c r="AG60" i="46"/>
  <c r="AG60" i="44"/>
  <c r="AO60" i="46"/>
  <c r="AO60" i="44"/>
  <c r="AW60" i="46"/>
  <c r="AW60" i="44"/>
  <c r="N11" i="46"/>
  <c r="N11" i="44"/>
  <c r="AE18" i="46"/>
  <c r="AE18" i="44"/>
  <c r="BC18" i="46"/>
  <c r="BC18" i="44"/>
  <c r="F20" i="46"/>
  <c r="F20" i="44"/>
  <c r="AT20" i="46"/>
  <c r="AT20" i="44"/>
  <c r="N22" i="46"/>
  <c r="N22" i="44"/>
  <c r="AD22" i="46"/>
  <c r="AD22" i="44"/>
  <c r="AT22" i="46"/>
  <c r="AT22" i="44"/>
  <c r="BB22" i="46"/>
  <c r="BB22" i="44"/>
  <c r="BJ22" i="46"/>
  <c r="BJ22" i="44"/>
  <c r="I23" i="46"/>
  <c r="I23" i="44"/>
  <c r="Y23" i="46"/>
  <c r="Y23" i="44"/>
  <c r="AO23" i="46"/>
  <c r="AO23" i="44"/>
  <c r="Q27" i="46"/>
  <c r="Q27" i="44"/>
  <c r="AG27" i="46"/>
  <c r="AG27" i="44"/>
  <c r="AO27" i="46"/>
  <c r="AO27" i="44"/>
  <c r="AW27" i="46"/>
  <c r="AW27" i="44"/>
  <c r="BE27" i="46"/>
  <c r="BE27" i="44"/>
  <c r="BM27" i="46"/>
  <c r="BM27" i="44"/>
  <c r="S33" i="46"/>
  <c r="S33" i="44"/>
  <c r="AI33" i="46"/>
  <c r="AI33" i="44"/>
  <c r="AY33" i="46"/>
  <c r="AY33" i="44"/>
  <c r="A11" i="44"/>
  <c r="A21" i="44"/>
  <c r="A29" i="44"/>
  <c r="AA7" i="44"/>
  <c r="BF7" i="44"/>
  <c r="R9" i="44"/>
  <c r="BE9" i="44"/>
  <c r="BN9" i="44"/>
  <c r="K10" i="44"/>
  <c r="AD10" i="44"/>
  <c r="BO10" i="44"/>
  <c r="V11" i="44"/>
  <c r="D12" i="44"/>
  <c r="L12" i="44"/>
  <c r="T12" i="44"/>
  <c r="AB12" i="44"/>
  <c r="AJ12" i="44"/>
  <c r="AR12" i="44"/>
  <c r="AZ12" i="44"/>
  <c r="BH12" i="44"/>
  <c r="BP12" i="44"/>
  <c r="AV13" i="44"/>
  <c r="T14" i="44"/>
  <c r="AX14" i="44"/>
  <c r="BP14" i="44"/>
  <c r="K16" i="44"/>
  <c r="AZ16" i="44"/>
  <c r="AQ17" i="44"/>
  <c r="BJ17" i="44"/>
  <c r="Z18" i="44"/>
  <c r="BE18" i="44"/>
  <c r="T19" i="44"/>
  <c r="AB19" i="44"/>
  <c r="AJ19" i="44"/>
  <c r="AR19" i="44"/>
  <c r="AZ19" i="44"/>
  <c r="BH19" i="44"/>
  <c r="BP19" i="44"/>
  <c r="V20" i="44"/>
  <c r="AG20" i="44"/>
  <c r="BM20" i="44"/>
  <c r="Z21" i="44"/>
  <c r="AR21" i="44"/>
  <c r="P22" i="44"/>
  <c r="Y22" i="44"/>
  <c r="U24" i="44"/>
  <c r="AN24" i="44"/>
  <c r="I25" i="44"/>
  <c r="Q25" i="44"/>
  <c r="Y25" i="44"/>
  <c r="AG25" i="44"/>
  <c r="AO25" i="44"/>
  <c r="AW25" i="44"/>
  <c r="BE25" i="44"/>
  <c r="BM25" i="44"/>
  <c r="G26" i="44"/>
  <c r="AK26" i="44"/>
  <c r="AU26" i="44"/>
  <c r="K27" i="44"/>
  <c r="AQ27" i="44"/>
  <c r="AJ28" i="44"/>
  <c r="BB28" i="44"/>
  <c r="H29" i="44"/>
  <c r="K30" i="44"/>
  <c r="BE30" i="44"/>
  <c r="U31" i="44"/>
  <c r="G32" i="44"/>
  <c r="O32" i="44"/>
  <c r="W32" i="44"/>
  <c r="AE32" i="44"/>
  <c r="AM32" i="44"/>
  <c r="AU32" i="44"/>
  <c r="BC32" i="44"/>
  <c r="BK32" i="44"/>
  <c r="E33" i="44"/>
  <c r="AK33" i="44"/>
  <c r="BQ33" i="44"/>
  <c r="AM34" i="44"/>
  <c r="AY35" i="44"/>
  <c r="BI35" i="44"/>
  <c r="AL38" i="44"/>
  <c r="L39" i="44"/>
  <c r="AT40" i="44"/>
  <c r="Y41" i="44"/>
  <c r="E42" i="44"/>
  <c r="M42" i="44"/>
  <c r="U42" i="44"/>
  <c r="AC42" i="44"/>
  <c r="AK42" i="44"/>
  <c r="AS42" i="44"/>
  <c r="BA42" i="44"/>
  <c r="BI42" i="44"/>
  <c r="BQ42" i="44"/>
  <c r="AV43" i="44"/>
  <c r="G45" i="44"/>
  <c r="O45" i="44"/>
  <c r="W45" i="44"/>
  <c r="AE45" i="44"/>
  <c r="AM45" i="44"/>
  <c r="AU45" i="44"/>
  <c r="BC45" i="44"/>
  <c r="BK45" i="44"/>
  <c r="S48" i="44"/>
  <c r="Q53" i="44"/>
  <c r="AF11" i="46"/>
  <c r="AF11" i="44"/>
  <c r="BD13" i="46"/>
  <c r="BD13" i="44"/>
  <c r="AR14" i="46"/>
  <c r="AR14" i="44"/>
  <c r="AI16" i="46"/>
  <c r="AI16" i="44"/>
  <c r="BG16" i="46"/>
  <c r="BG16" i="44"/>
  <c r="E17" i="46"/>
  <c r="E17" i="44"/>
  <c r="M17" i="46"/>
  <c r="M17" i="44"/>
  <c r="U17" i="46"/>
  <c r="U17" i="44"/>
  <c r="AC17" i="46"/>
  <c r="AC17" i="44"/>
  <c r="AK17" i="46"/>
  <c r="AK17" i="44"/>
  <c r="AS17" i="46"/>
  <c r="AS17" i="44"/>
  <c r="BA17" i="46"/>
  <c r="BA17" i="44"/>
  <c r="BI17" i="46"/>
  <c r="BI17" i="44"/>
  <c r="BQ17" i="46"/>
  <c r="BQ17" i="44"/>
  <c r="I18" i="46"/>
  <c r="I18" i="44"/>
  <c r="AW18" i="46"/>
  <c r="AW18" i="44"/>
  <c r="P20" i="46"/>
  <c r="P20" i="44"/>
  <c r="BD20" i="46"/>
  <c r="BD20" i="44"/>
  <c r="G24" i="46"/>
  <c r="G24" i="44"/>
  <c r="O24" i="46"/>
  <c r="O24" i="44"/>
  <c r="W24" i="46"/>
  <c r="W24" i="44"/>
  <c r="AE24" i="46"/>
  <c r="AE24" i="44"/>
  <c r="AM24" i="46"/>
  <c r="AM24" i="44"/>
  <c r="AU24" i="46"/>
  <c r="AU24" i="44"/>
  <c r="BC24" i="46"/>
  <c r="BC24" i="44"/>
  <c r="BK24" i="46"/>
  <c r="BK24" i="44"/>
  <c r="O26" i="46"/>
  <c r="O26" i="44"/>
  <c r="AM26" i="46"/>
  <c r="AM26" i="44"/>
  <c r="E31" i="46"/>
  <c r="E31" i="44"/>
  <c r="AC31" i="46"/>
  <c r="AC31" i="44"/>
  <c r="I34" i="46"/>
  <c r="I34" i="44"/>
  <c r="Q34" i="46"/>
  <c r="Q34" i="44"/>
  <c r="Y34" i="46"/>
  <c r="Y34" i="44"/>
  <c r="AG34" i="46"/>
  <c r="AG34" i="44"/>
  <c r="AO34" i="46"/>
  <c r="AO34" i="44"/>
  <c r="AW34" i="46"/>
  <c r="AW34" i="44"/>
  <c r="BE34" i="46"/>
  <c r="BE34" i="44"/>
  <c r="BM34" i="46"/>
  <c r="BM34" i="44"/>
  <c r="AC35" i="46"/>
  <c r="AC35" i="44"/>
  <c r="BA35" i="46"/>
  <c r="BA35" i="44"/>
  <c r="AN38" i="46"/>
  <c r="AN38" i="44"/>
  <c r="BL38" i="46"/>
  <c r="BL38" i="44"/>
  <c r="H40" i="46"/>
  <c r="H40" i="44"/>
  <c r="P40" i="46"/>
  <c r="P40" i="44"/>
  <c r="X40" i="46"/>
  <c r="X40" i="44"/>
  <c r="AF40" i="46"/>
  <c r="AF40" i="44"/>
  <c r="AN40" i="46"/>
  <c r="AN40" i="44"/>
  <c r="AV40" i="46"/>
  <c r="AV40" i="44"/>
  <c r="BD40" i="46"/>
  <c r="BD40" i="44"/>
  <c r="BL40" i="46"/>
  <c r="BL40" i="44"/>
  <c r="K41" i="46"/>
  <c r="K41" i="44"/>
  <c r="S41" i="46"/>
  <c r="S41" i="44"/>
  <c r="AA41" i="46"/>
  <c r="AA41" i="44"/>
  <c r="AI41" i="46"/>
  <c r="AI41" i="44"/>
  <c r="AQ41" i="46"/>
  <c r="AQ41" i="44"/>
  <c r="AY41" i="46"/>
  <c r="AY41" i="44"/>
  <c r="BG41" i="46"/>
  <c r="BG41" i="44"/>
  <c r="J43" i="46"/>
  <c r="J43" i="44"/>
  <c r="R43" i="46"/>
  <c r="R43" i="44"/>
  <c r="Z43" i="46"/>
  <c r="Z43" i="44"/>
  <c r="AH43" i="46"/>
  <c r="AH43" i="44"/>
  <c r="AP43" i="46"/>
  <c r="AP43" i="44"/>
  <c r="AX43" i="46"/>
  <c r="AX43" i="44"/>
  <c r="BF43" i="46"/>
  <c r="BF43" i="44"/>
  <c r="BN43" i="46"/>
  <c r="BN43" i="44"/>
  <c r="E48" i="46"/>
  <c r="E48" i="44"/>
  <c r="M48" i="46"/>
  <c r="M48" i="44"/>
  <c r="U48" i="46"/>
  <c r="U48" i="44"/>
  <c r="AC48" i="46"/>
  <c r="AC48" i="44"/>
  <c r="AK48" i="46"/>
  <c r="AK48" i="44"/>
  <c r="AS48" i="46"/>
  <c r="AS48" i="44"/>
  <c r="BA48" i="46"/>
  <c r="BA48" i="44"/>
  <c r="BI48" i="46"/>
  <c r="BI48" i="44"/>
  <c r="BQ48" i="46"/>
  <c r="BQ48" i="44"/>
  <c r="K53" i="46"/>
  <c r="K53" i="44"/>
  <c r="S53" i="46"/>
  <c r="S53" i="44"/>
  <c r="AA53" i="46"/>
  <c r="AA53" i="44"/>
  <c r="AI53" i="46"/>
  <c r="AI53" i="44"/>
  <c r="AQ53" i="46"/>
  <c r="AQ53" i="44"/>
  <c r="AY53" i="46"/>
  <c r="AY53" i="44"/>
  <c r="BG53" i="46"/>
  <c r="BG53" i="44"/>
  <c r="F10" i="46"/>
  <c r="F10" i="44"/>
  <c r="AO11" i="46"/>
  <c r="AO11" i="44"/>
  <c r="BM13" i="46"/>
  <c r="BM13" i="44"/>
  <c r="D16" i="46"/>
  <c r="D16" i="44"/>
  <c r="AR16" i="46"/>
  <c r="AR16" i="44"/>
  <c r="BP16" i="46"/>
  <c r="BP16" i="44"/>
  <c r="R18" i="46"/>
  <c r="R18" i="44"/>
  <c r="BF18" i="46"/>
  <c r="BF18" i="44"/>
  <c r="Y20" i="46"/>
  <c r="Y20" i="44"/>
  <c r="E21" i="46"/>
  <c r="E21" i="44"/>
  <c r="M21" i="46"/>
  <c r="M21" i="44"/>
  <c r="U21" i="46"/>
  <c r="U21" i="44"/>
  <c r="AC21" i="46"/>
  <c r="AC21" i="44"/>
  <c r="AK21" i="46"/>
  <c r="AK21" i="44"/>
  <c r="AS21" i="46"/>
  <c r="AS21" i="44"/>
  <c r="BA21" i="46"/>
  <c r="BA21" i="44"/>
  <c r="BI21" i="46"/>
  <c r="BI21" i="44"/>
  <c r="BQ21" i="46"/>
  <c r="BQ21" i="44"/>
  <c r="D23" i="46"/>
  <c r="D23" i="44"/>
  <c r="L23" i="46"/>
  <c r="L23" i="44"/>
  <c r="T23" i="46"/>
  <c r="T23" i="44"/>
  <c r="AB23" i="46"/>
  <c r="AB23" i="44"/>
  <c r="AJ23" i="46"/>
  <c r="AJ23" i="44"/>
  <c r="AR23" i="46"/>
  <c r="AR23" i="44"/>
  <c r="AZ23" i="46"/>
  <c r="AZ23" i="44"/>
  <c r="BH23" i="46"/>
  <c r="BH23" i="44"/>
  <c r="BP23" i="46"/>
  <c r="BP23" i="44"/>
  <c r="D27" i="46"/>
  <c r="D27" i="44"/>
  <c r="L27" i="46"/>
  <c r="L27" i="44"/>
  <c r="T27" i="46"/>
  <c r="T27" i="44"/>
  <c r="AB27" i="46"/>
  <c r="AB27" i="44"/>
  <c r="AJ27" i="46"/>
  <c r="AJ27" i="44"/>
  <c r="AR27" i="46"/>
  <c r="AR27" i="44"/>
  <c r="AZ27" i="46"/>
  <c r="AZ27" i="44"/>
  <c r="BH27" i="46"/>
  <c r="BH27" i="44"/>
  <c r="BP27" i="46"/>
  <c r="BP27" i="44"/>
  <c r="G28" i="46"/>
  <c r="G28" i="44"/>
  <c r="O28" i="46"/>
  <c r="O28" i="44"/>
  <c r="W28" i="46"/>
  <c r="W28" i="44"/>
  <c r="AE28" i="46"/>
  <c r="AE28" i="44"/>
  <c r="AM28" i="46"/>
  <c r="AM28" i="44"/>
  <c r="AU28" i="46"/>
  <c r="AU28" i="44"/>
  <c r="BC28" i="46"/>
  <c r="BC28" i="44"/>
  <c r="BK28" i="46"/>
  <c r="BK28" i="44"/>
  <c r="X29" i="46"/>
  <c r="X29" i="44"/>
  <c r="BD29" i="46"/>
  <c r="BD29" i="44"/>
  <c r="D30" i="46"/>
  <c r="D30" i="44"/>
  <c r="L30" i="46"/>
  <c r="L30" i="44"/>
  <c r="T30" i="46"/>
  <c r="T30" i="44"/>
  <c r="AB30" i="46"/>
  <c r="AB30" i="44"/>
  <c r="AJ30" i="46"/>
  <c r="AJ30" i="44"/>
  <c r="AR30" i="46"/>
  <c r="AR30" i="44"/>
  <c r="AZ30" i="46"/>
  <c r="AZ30" i="44"/>
  <c r="BH30" i="46"/>
  <c r="BH30" i="44"/>
  <c r="BP30" i="46"/>
  <c r="BP30" i="44"/>
  <c r="F33" i="46"/>
  <c r="F33" i="44"/>
  <c r="N33" i="46"/>
  <c r="N33" i="44"/>
  <c r="V33" i="46"/>
  <c r="V33" i="44"/>
  <c r="AD33" i="46"/>
  <c r="AD33" i="44"/>
  <c r="AL33" i="46"/>
  <c r="AL33" i="44"/>
  <c r="AT33" i="46"/>
  <c r="AT33" i="44"/>
  <c r="BB33" i="46"/>
  <c r="BB33" i="44"/>
  <c r="BJ33" i="46"/>
  <c r="BJ33" i="44"/>
  <c r="AL35" i="46"/>
  <c r="AL35" i="44"/>
  <c r="BJ35" i="46"/>
  <c r="BJ35" i="44"/>
  <c r="AO9" i="44"/>
  <c r="AP7" i="44"/>
  <c r="P8" i="44"/>
  <c r="P13" i="44"/>
  <c r="G15" i="44"/>
  <c r="W15" i="44"/>
  <c r="AM15" i="44"/>
  <c r="BC15" i="44"/>
  <c r="BE16" i="44"/>
  <c r="K17" i="44"/>
  <c r="AO18" i="44"/>
  <c r="BK18" i="44"/>
  <c r="H20" i="44"/>
  <c r="AV20" i="44"/>
  <c r="P11" i="44"/>
  <c r="BL11" i="44"/>
  <c r="X13" i="44"/>
  <c r="J7" i="44"/>
  <c r="AF7" i="44"/>
  <c r="W9" i="44"/>
  <c r="AG9" i="44"/>
  <c r="AQ10" i="44"/>
  <c r="BD11" i="44"/>
  <c r="O15" i="44"/>
  <c r="AE15" i="44"/>
  <c r="AU15" i="44"/>
  <c r="BK15" i="44"/>
  <c r="BO16" i="44"/>
  <c r="L21" i="44"/>
  <c r="AV22" i="44"/>
  <c r="C11" i="46"/>
  <c r="C11" i="44" s="1"/>
  <c r="C21" i="46"/>
  <c r="C21" i="44" s="1"/>
  <c r="C29" i="46"/>
  <c r="C29" i="44" s="1"/>
  <c r="K7" i="44"/>
  <c r="AQ7" i="44"/>
  <c r="BL7" i="44"/>
  <c r="H8" i="44"/>
  <c r="AV8" i="44"/>
  <c r="AH9" i="44"/>
  <c r="BK9" i="44"/>
  <c r="AI10" i="44"/>
  <c r="H11" i="44"/>
  <c r="AL11" i="44"/>
  <c r="AV11" i="44"/>
  <c r="BE11" i="44"/>
  <c r="H13" i="44"/>
  <c r="Q13" i="44"/>
  <c r="BL13" i="44"/>
  <c r="AJ14" i="44"/>
  <c r="H15" i="44"/>
  <c r="P15" i="44"/>
  <c r="X15" i="44"/>
  <c r="AF15" i="44"/>
  <c r="AN15" i="44"/>
  <c r="AV15" i="44"/>
  <c r="BD15" i="44"/>
  <c r="BL15" i="44"/>
  <c r="AA16" i="44"/>
  <c r="AW16" i="44"/>
  <c r="V17" i="44"/>
  <c r="BO17" i="44"/>
  <c r="W18" i="44"/>
  <c r="AG18" i="44"/>
  <c r="AP18" i="44"/>
  <c r="I20" i="44"/>
  <c r="AL20" i="44"/>
  <c r="AW20" i="44"/>
  <c r="D21" i="44"/>
  <c r="AX21" i="44"/>
  <c r="BP21" i="44"/>
  <c r="AN22" i="44"/>
  <c r="AW22" i="44"/>
  <c r="K23" i="44"/>
  <c r="AQ23" i="44"/>
  <c r="AS24" i="44"/>
  <c r="BL24" i="44"/>
  <c r="M26" i="44"/>
  <c r="BA26" i="44"/>
  <c r="BK26" i="44"/>
  <c r="N28" i="44"/>
  <c r="BH28" i="44"/>
  <c r="M29" i="44"/>
  <c r="BA29" i="44"/>
  <c r="Q30" i="44"/>
  <c r="AI30" i="44"/>
  <c r="AA31" i="44"/>
  <c r="AK31" i="44"/>
  <c r="BK34" i="44"/>
  <c r="AK35" i="44"/>
  <c r="F38" i="44"/>
  <c r="AJ39" i="44"/>
  <c r="F40" i="44"/>
  <c r="AW41" i="44"/>
  <c r="H43" i="44"/>
  <c r="F44" i="44"/>
  <c r="N44" i="44"/>
  <c r="V44" i="44"/>
  <c r="AD44" i="44"/>
  <c r="AL44" i="44"/>
  <c r="AT44" i="44"/>
  <c r="BB44" i="44"/>
  <c r="BJ44" i="44"/>
  <c r="AQ48" i="44"/>
  <c r="G52" i="44"/>
  <c r="O52" i="44"/>
  <c r="W52" i="44"/>
  <c r="AE52" i="44"/>
  <c r="AM52" i="44"/>
  <c r="AU52" i="44"/>
  <c r="BC52" i="44"/>
  <c r="BK52" i="44"/>
  <c r="AO53" i="44"/>
  <c r="BD62" i="46"/>
  <c r="BD62" i="44"/>
  <c r="BL62" i="46"/>
  <c r="BL62" i="44"/>
  <c r="AB63" i="46"/>
  <c r="AB63" i="44"/>
  <c r="I67" i="46"/>
  <c r="I67" i="44"/>
  <c r="Q67" i="46"/>
  <c r="Q67" i="44"/>
  <c r="Y67" i="46"/>
  <c r="Y67" i="44"/>
  <c r="AG67" i="46"/>
  <c r="AG67" i="44"/>
  <c r="AO67" i="46"/>
  <c r="AO67" i="44"/>
  <c r="AW67" i="46"/>
  <c r="AW67" i="44"/>
  <c r="BE67" i="46"/>
  <c r="BE67" i="44"/>
  <c r="BM67" i="46"/>
  <c r="BM67" i="44"/>
  <c r="BE69" i="46"/>
  <c r="BE69" i="44"/>
  <c r="D72" i="46"/>
  <c r="D72" i="44"/>
  <c r="L72" i="46"/>
  <c r="L72" i="44"/>
  <c r="T72" i="46"/>
  <c r="T72" i="44"/>
  <c r="AB72" i="46"/>
  <c r="AB72" i="44"/>
  <c r="AJ72" i="46"/>
  <c r="AJ72" i="44"/>
  <c r="AR72" i="46"/>
  <c r="AR72" i="44"/>
  <c r="AZ72" i="46"/>
  <c r="AZ72" i="44"/>
  <c r="BH72" i="46"/>
  <c r="BH72" i="44"/>
  <c r="BP72" i="46"/>
  <c r="BP72" i="44"/>
  <c r="E75" i="46"/>
  <c r="E75" i="44"/>
  <c r="M75" i="46"/>
  <c r="M75" i="44"/>
  <c r="U75" i="46"/>
  <c r="U75" i="44"/>
  <c r="AC75" i="46"/>
  <c r="AC75" i="44"/>
  <c r="AK75" i="46"/>
  <c r="AK75" i="44"/>
  <c r="AS75" i="46"/>
  <c r="AS75" i="44"/>
  <c r="BA75" i="46"/>
  <c r="BA75" i="44"/>
  <c r="BI75" i="46"/>
  <c r="BI75" i="44"/>
  <c r="BQ75" i="46"/>
  <c r="BQ75" i="44"/>
  <c r="AO76" i="46"/>
  <c r="AO76" i="44"/>
  <c r="L77" i="46"/>
  <c r="L77" i="44"/>
  <c r="T77" i="46"/>
  <c r="T77" i="44"/>
  <c r="BH77" i="46"/>
  <c r="BH77" i="44"/>
  <c r="W78" i="46"/>
  <c r="W78" i="44"/>
  <c r="BC78" i="46"/>
  <c r="BC78" i="44"/>
  <c r="AQ79" i="46"/>
  <c r="AQ79" i="44"/>
  <c r="BG79" i="46"/>
  <c r="BG79" i="44"/>
  <c r="W80" i="46"/>
  <c r="W80" i="44"/>
  <c r="AX81" i="46"/>
  <c r="AX81" i="44"/>
  <c r="BN81" i="46"/>
  <c r="BN81" i="44"/>
  <c r="AD82" i="46"/>
  <c r="AD82" i="44"/>
  <c r="J83" i="46"/>
  <c r="J83" i="44"/>
  <c r="J47" i="44"/>
  <c r="R47" i="44"/>
  <c r="Z47" i="44"/>
  <c r="AH47" i="44"/>
  <c r="AP47" i="44"/>
  <c r="AX47" i="44"/>
  <c r="BF47" i="44"/>
  <c r="BN47" i="44"/>
  <c r="V54" i="44"/>
  <c r="J55" i="44"/>
  <c r="R55" i="44"/>
  <c r="Z55" i="44"/>
  <c r="AH55" i="44"/>
  <c r="AP55" i="44"/>
  <c r="AX55" i="44"/>
  <c r="BF55" i="44"/>
  <c r="BN55" i="44"/>
  <c r="H62" i="44"/>
  <c r="P62" i="44"/>
  <c r="X62" i="44"/>
  <c r="AF62" i="44"/>
  <c r="AN62" i="44"/>
  <c r="AV62" i="44"/>
  <c r="H64" i="44"/>
  <c r="P64" i="44"/>
  <c r="X64" i="44"/>
  <c r="AF64" i="44"/>
  <c r="AN64" i="44"/>
  <c r="AV64" i="44"/>
  <c r="BD64" i="44"/>
  <c r="BL64" i="44"/>
  <c r="F65" i="44"/>
  <c r="N65" i="44"/>
  <c r="V65" i="44"/>
  <c r="AD65" i="44"/>
  <c r="AL65" i="44"/>
  <c r="AT65" i="44"/>
  <c r="BB65" i="44"/>
  <c r="BJ65" i="44"/>
  <c r="K67" i="44"/>
  <c r="AS68" i="44"/>
  <c r="Q69" i="44"/>
  <c r="AJ70" i="44"/>
  <c r="AE73" i="44"/>
  <c r="G59" i="46"/>
  <c r="G59" i="44"/>
  <c r="O59" i="46"/>
  <c r="O59" i="44"/>
  <c r="W59" i="46"/>
  <c r="W59" i="44"/>
  <c r="AE59" i="46"/>
  <c r="AE59" i="44"/>
  <c r="AM59" i="46"/>
  <c r="AM59" i="44"/>
  <c r="AU59" i="46"/>
  <c r="AU59" i="44"/>
  <c r="BC59" i="46"/>
  <c r="BC59" i="44"/>
  <c r="BK59" i="46"/>
  <c r="BK59" i="44"/>
  <c r="BF62" i="46"/>
  <c r="BF62" i="44"/>
  <c r="F63" i="46"/>
  <c r="F63" i="44"/>
  <c r="N63" i="46"/>
  <c r="N63" i="44"/>
  <c r="V63" i="46"/>
  <c r="V63" i="44"/>
  <c r="AD63" i="46"/>
  <c r="AD63" i="44"/>
  <c r="AL63" i="46"/>
  <c r="AL63" i="44"/>
  <c r="AT63" i="46"/>
  <c r="AT63" i="44"/>
  <c r="BB63" i="46"/>
  <c r="BB63" i="44"/>
  <c r="BJ63" i="46"/>
  <c r="BJ63" i="44"/>
  <c r="G68" i="46"/>
  <c r="G68" i="44"/>
  <c r="O68" i="46"/>
  <c r="O68" i="44"/>
  <c r="W68" i="46"/>
  <c r="W68" i="44"/>
  <c r="AE68" i="46"/>
  <c r="AE68" i="44"/>
  <c r="AM68" i="46"/>
  <c r="AM68" i="44"/>
  <c r="AU68" i="46"/>
  <c r="AU68" i="44"/>
  <c r="BC68" i="46"/>
  <c r="BC68" i="44"/>
  <c r="BK68" i="46"/>
  <c r="BK68" i="44"/>
  <c r="K69" i="46"/>
  <c r="K69" i="44"/>
  <c r="AI69" i="46"/>
  <c r="AI69" i="44"/>
  <c r="F70" i="46"/>
  <c r="F70" i="44"/>
  <c r="N70" i="46"/>
  <c r="N70" i="44"/>
  <c r="V70" i="46"/>
  <c r="V70" i="44"/>
  <c r="AD70" i="46"/>
  <c r="AD70" i="44"/>
  <c r="AL70" i="46"/>
  <c r="AL70" i="44"/>
  <c r="AT70" i="46"/>
  <c r="AT70" i="44"/>
  <c r="BB70" i="46"/>
  <c r="BB70" i="44"/>
  <c r="BJ70" i="46"/>
  <c r="BJ70" i="44"/>
  <c r="AD72" i="46"/>
  <c r="AD72" i="44"/>
  <c r="I73" i="46"/>
  <c r="I73" i="44"/>
  <c r="Q73" i="46"/>
  <c r="Q73" i="44"/>
  <c r="Y73" i="46"/>
  <c r="Y73" i="44"/>
  <c r="AG73" i="46"/>
  <c r="AG73" i="44"/>
  <c r="AO73" i="46"/>
  <c r="AO73" i="44"/>
  <c r="AW73" i="46"/>
  <c r="AW73" i="44"/>
  <c r="BE73" i="46"/>
  <c r="BE73" i="44"/>
  <c r="BM73" i="46"/>
  <c r="BM73" i="44"/>
  <c r="BG76" i="46"/>
  <c r="BG76" i="44"/>
  <c r="AT54" i="44"/>
  <c r="AY58" i="44"/>
  <c r="BE60" i="44"/>
  <c r="BM60" i="44"/>
  <c r="AR63" i="44"/>
  <c r="I66" i="44"/>
  <c r="Q66" i="44"/>
  <c r="Y66" i="44"/>
  <c r="AG66" i="44"/>
  <c r="AO66" i="44"/>
  <c r="AW66" i="44"/>
  <c r="BE66" i="44"/>
  <c r="BM66" i="44"/>
  <c r="AI67" i="44"/>
  <c r="E68" i="44"/>
  <c r="BQ68" i="44"/>
  <c r="AG69" i="44"/>
  <c r="BH70" i="44"/>
  <c r="BC73" i="44"/>
  <c r="AH83" i="46"/>
  <c r="AH83" i="44"/>
  <c r="N84" i="46"/>
  <c r="N84" i="44"/>
  <c r="G87" i="46"/>
  <c r="G87" i="44"/>
  <c r="O87" i="46"/>
  <c r="O87" i="44"/>
  <c r="W87" i="46"/>
  <c r="W87" i="44"/>
  <c r="AE87" i="46"/>
  <c r="AE87" i="44"/>
  <c r="AM87" i="46"/>
  <c r="AM87" i="44"/>
  <c r="AU87" i="46"/>
  <c r="AU87" i="44"/>
  <c r="BC87" i="46"/>
  <c r="BC87" i="44"/>
  <c r="BK87" i="46"/>
  <c r="BK87" i="44"/>
  <c r="R90" i="46"/>
  <c r="R90" i="44"/>
  <c r="Z90" i="46"/>
  <c r="Z90" i="44"/>
  <c r="AH90" i="46"/>
  <c r="AH90" i="44"/>
  <c r="AP90" i="46"/>
  <c r="AP90" i="44"/>
  <c r="AX90" i="46"/>
  <c r="AX90" i="44"/>
  <c r="BF90" i="46"/>
  <c r="BF90" i="44"/>
  <c r="BN90" i="46"/>
  <c r="BN90" i="44"/>
  <c r="F91" i="46"/>
  <c r="F91" i="44"/>
  <c r="AT91" i="46"/>
  <c r="AT91" i="44"/>
  <c r="U95" i="46"/>
  <c r="U95" i="44"/>
  <c r="AC95" i="46"/>
  <c r="AC95" i="44"/>
  <c r="AK95" i="46"/>
  <c r="AK95" i="44"/>
  <c r="AS95" i="46"/>
  <c r="AS95" i="44"/>
  <c r="BA95" i="46"/>
  <c r="BA95" i="44"/>
  <c r="BI95" i="46"/>
  <c r="BI95" i="44"/>
  <c r="BQ95" i="46"/>
  <c r="BQ95" i="44"/>
  <c r="D97" i="46"/>
  <c r="D97" i="44"/>
  <c r="L97" i="46"/>
  <c r="L97" i="44"/>
  <c r="T97" i="46"/>
  <c r="T97" i="44"/>
  <c r="AB97" i="46"/>
  <c r="AB97" i="44"/>
  <c r="AJ97" i="46"/>
  <c r="AJ97" i="44"/>
  <c r="AR97" i="46"/>
  <c r="AR97" i="44"/>
  <c r="AZ97" i="46"/>
  <c r="AZ97" i="44"/>
  <c r="BH97" i="46"/>
  <c r="BH97" i="44"/>
  <c r="BP97" i="46"/>
  <c r="BP97" i="44"/>
  <c r="H98" i="46"/>
  <c r="H98" i="44"/>
  <c r="X98" i="46"/>
  <c r="X98" i="44"/>
  <c r="AV98" i="46"/>
  <c r="AV98" i="44"/>
  <c r="S99" i="46"/>
  <c r="S99" i="44"/>
  <c r="AQ99" i="46"/>
  <c r="AQ99" i="44"/>
  <c r="BG99" i="46"/>
  <c r="BG99" i="44"/>
  <c r="K101" i="46"/>
  <c r="K101" i="44"/>
  <c r="S101" i="46"/>
  <c r="S101" i="44"/>
  <c r="AA101" i="46"/>
  <c r="AA101" i="44"/>
  <c r="AI101" i="46"/>
  <c r="AI101" i="44"/>
  <c r="AQ101" i="46"/>
  <c r="AQ101" i="44"/>
  <c r="AY101" i="46"/>
  <c r="AY101" i="44"/>
  <c r="BG101" i="46"/>
  <c r="BG101" i="44"/>
  <c r="BO101" i="46"/>
  <c r="BO101" i="44"/>
  <c r="J103" i="46"/>
  <c r="J103" i="44"/>
  <c r="V77" i="44"/>
  <c r="AO78" i="44"/>
  <c r="U79" i="44"/>
  <c r="BQ79" i="44"/>
  <c r="L81" i="44"/>
  <c r="AB83" i="44"/>
  <c r="BF83" i="44"/>
  <c r="AD84" i="44"/>
  <c r="J85" i="44"/>
  <c r="R85" i="44"/>
  <c r="Z85" i="44"/>
  <c r="AH85" i="44"/>
  <c r="AP85" i="44"/>
  <c r="AX85" i="44"/>
  <c r="BF85" i="44"/>
  <c r="BN85" i="44"/>
  <c r="BG88" i="44"/>
  <c r="J90" i="44"/>
  <c r="AL91" i="44"/>
  <c r="J92" i="44"/>
  <c r="AG94" i="44"/>
  <c r="AL77" i="46"/>
  <c r="AL77" i="44"/>
  <c r="I78" i="46"/>
  <c r="I78" i="44"/>
  <c r="BI79" i="46"/>
  <c r="BI79" i="44"/>
  <c r="AO80" i="46"/>
  <c r="AO80" i="44"/>
  <c r="T81" i="46"/>
  <c r="T81" i="44"/>
  <c r="H82" i="46"/>
  <c r="H82" i="44"/>
  <c r="P82" i="46"/>
  <c r="P82" i="44"/>
  <c r="X82" i="46"/>
  <c r="X82" i="44"/>
  <c r="AF82" i="46"/>
  <c r="AF82" i="44"/>
  <c r="AN82" i="46"/>
  <c r="AN82" i="44"/>
  <c r="AV82" i="46"/>
  <c r="AV82" i="44"/>
  <c r="BD82" i="46"/>
  <c r="BD82" i="44"/>
  <c r="BL82" i="46"/>
  <c r="BL82" i="44"/>
  <c r="AZ83" i="46"/>
  <c r="AZ83" i="44"/>
  <c r="AF84" i="46"/>
  <c r="AF84" i="44"/>
  <c r="E88" i="46"/>
  <c r="E88" i="44"/>
  <c r="M88" i="46"/>
  <c r="M88" i="44"/>
  <c r="U88" i="46"/>
  <c r="U88" i="44"/>
  <c r="AC88" i="46"/>
  <c r="AC88" i="44"/>
  <c r="AK88" i="46"/>
  <c r="AK88" i="44"/>
  <c r="AS88" i="46"/>
  <c r="AS88" i="44"/>
  <c r="BA88" i="46"/>
  <c r="BA88" i="44"/>
  <c r="BI88" i="46"/>
  <c r="BI88" i="44"/>
  <c r="BQ88" i="46"/>
  <c r="BQ88" i="44"/>
  <c r="D90" i="46"/>
  <c r="D90" i="44"/>
  <c r="L90" i="46"/>
  <c r="L90" i="44"/>
  <c r="AJ90" i="46"/>
  <c r="AJ90" i="44"/>
  <c r="H91" i="46"/>
  <c r="H91" i="44"/>
  <c r="P91" i="46"/>
  <c r="P91" i="44"/>
  <c r="X91" i="46"/>
  <c r="X91" i="44"/>
  <c r="AF91" i="46"/>
  <c r="AF91" i="44"/>
  <c r="AN91" i="46"/>
  <c r="AN91" i="44"/>
  <c r="AV91" i="46"/>
  <c r="AV91" i="44"/>
  <c r="BD91" i="46"/>
  <c r="BD91" i="44"/>
  <c r="BL91" i="46"/>
  <c r="BL91" i="44"/>
  <c r="D92" i="46"/>
  <c r="D92" i="44"/>
  <c r="L92" i="46"/>
  <c r="L92" i="44"/>
  <c r="T92" i="46"/>
  <c r="T92" i="44"/>
  <c r="AB92" i="46"/>
  <c r="AB92" i="44"/>
  <c r="AJ92" i="46"/>
  <c r="AJ92" i="44"/>
  <c r="AR92" i="46"/>
  <c r="AR92" i="44"/>
  <c r="AZ92" i="46"/>
  <c r="AZ92" i="44"/>
  <c r="BH92" i="46"/>
  <c r="BH92" i="44"/>
  <c r="BP92" i="46"/>
  <c r="BP92" i="44"/>
  <c r="T69" i="46"/>
  <c r="T69" i="44"/>
  <c r="F104" i="46"/>
  <c r="F104" i="44"/>
  <c r="N104" i="46"/>
  <c r="N104" i="44"/>
  <c r="V104" i="46"/>
  <c r="V104" i="44"/>
  <c r="AD104" i="46"/>
  <c r="AD104" i="44"/>
  <c r="AL104" i="46"/>
  <c r="AL104" i="44"/>
  <c r="AT104" i="46"/>
  <c r="AT104" i="44"/>
  <c r="BB104" i="46"/>
  <c r="BB104" i="44"/>
  <c r="BJ104" i="46"/>
  <c r="BJ104" i="44"/>
  <c r="F108" i="46"/>
  <c r="F108" i="44"/>
  <c r="N108" i="46"/>
  <c r="N108" i="44"/>
  <c r="V108" i="46"/>
  <c r="V108" i="44"/>
  <c r="AD108" i="46"/>
  <c r="AD108" i="44"/>
  <c r="AL108" i="46"/>
  <c r="AL108" i="44"/>
  <c r="AT108" i="46"/>
  <c r="AT108" i="44"/>
  <c r="BB108" i="46"/>
  <c r="BB108" i="44"/>
  <c r="BJ108" i="46"/>
  <c r="BJ108" i="44"/>
  <c r="AR110" i="46"/>
  <c r="AR110" i="44"/>
  <c r="AZ110" i="46"/>
  <c r="AZ110" i="44"/>
  <c r="BH110" i="46"/>
  <c r="BH110" i="44"/>
  <c r="BP110" i="46"/>
  <c r="BP110" i="44"/>
  <c r="K112" i="46"/>
  <c r="K112" i="44"/>
  <c r="S112" i="46"/>
  <c r="S112" i="44"/>
  <c r="AA112" i="46"/>
  <c r="AA112" i="44"/>
  <c r="AI112" i="46"/>
  <c r="AI112" i="44"/>
  <c r="AQ112" i="46"/>
  <c r="AQ112" i="44"/>
  <c r="AY112" i="46"/>
  <c r="AY112" i="44"/>
  <c r="BG112" i="46"/>
  <c r="BG112" i="44"/>
  <c r="BO112" i="46"/>
  <c r="BO112" i="44"/>
  <c r="F113" i="46"/>
  <c r="F113" i="44"/>
  <c r="N113" i="46"/>
  <c r="N113" i="44"/>
  <c r="V113" i="46"/>
  <c r="V113" i="44"/>
  <c r="AD113" i="46"/>
  <c r="AD113" i="44"/>
  <c r="AL113" i="46"/>
  <c r="AL113" i="44"/>
  <c r="AT113" i="46"/>
  <c r="AT113" i="44"/>
  <c r="BB113" i="46"/>
  <c r="BB113" i="44"/>
  <c r="BJ113" i="46"/>
  <c r="BJ113" i="44"/>
  <c r="J114" i="46"/>
  <c r="J114" i="44"/>
  <c r="R114" i="46"/>
  <c r="R114" i="44"/>
  <c r="Z114" i="46"/>
  <c r="Z114" i="44"/>
  <c r="AH114" i="46"/>
  <c r="AH114" i="44"/>
  <c r="AP114" i="46"/>
  <c r="AP114" i="44"/>
  <c r="AX114" i="46"/>
  <c r="AX114" i="44"/>
  <c r="BF114" i="46"/>
  <c r="BF114" i="44"/>
  <c r="BN114" i="46"/>
  <c r="BN114" i="44"/>
  <c r="E115" i="46"/>
  <c r="E115" i="44"/>
  <c r="M115" i="46"/>
  <c r="M115" i="44"/>
  <c r="U115" i="46"/>
  <c r="U115" i="44"/>
  <c r="AC115" i="46"/>
  <c r="AC115" i="44"/>
  <c r="AK115" i="46"/>
  <c r="AK115" i="44"/>
  <c r="AS115" i="46"/>
  <c r="AS115" i="44"/>
  <c r="BA115" i="46"/>
  <c r="BA115" i="44"/>
  <c r="BI115" i="46"/>
  <c r="BI115" i="44"/>
  <c r="BQ115" i="46"/>
  <c r="BQ115" i="44"/>
  <c r="G118" i="46"/>
  <c r="G118" i="44"/>
  <c r="O118" i="46"/>
  <c r="O118" i="44"/>
  <c r="W118" i="46"/>
  <c r="W118" i="44"/>
  <c r="AE118" i="46"/>
  <c r="AE118" i="44"/>
  <c r="AM118" i="46"/>
  <c r="AM118" i="44"/>
  <c r="AU118" i="46"/>
  <c r="AU118" i="44"/>
  <c r="BC118" i="46"/>
  <c r="BC118" i="44"/>
  <c r="BK118" i="46"/>
  <c r="BK118" i="44"/>
  <c r="J119" i="46"/>
  <c r="J119" i="44"/>
  <c r="R119" i="46"/>
  <c r="R119" i="44"/>
  <c r="Z119" i="46"/>
  <c r="Z119" i="44"/>
  <c r="AH119" i="46"/>
  <c r="AH119" i="44"/>
  <c r="AP119" i="46"/>
  <c r="AP119" i="44"/>
  <c r="AX119" i="46"/>
  <c r="AX119" i="44"/>
  <c r="BF119" i="46"/>
  <c r="BF119" i="44"/>
  <c r="BN119" i="46"/>
  <c r="BN119" i="44"/>
  <c r="F120" i="46"/>
  <c r="F120" i="44"/>
  <c r="N120" i="46"/>
  <c r="N120" i="44"/>
  <c r="V120" i="46"/>
  <c r="V120" i="44"/>
  <c r="AD120" i="46"/>
  <c r="AD120" i="44"/>
  <c r="AL120" i="46"/>
  <c r="AL120" i="44"/>
  <c r="AT120" i="46"/>
  <c r="AT120" i="44"/>
  <c r="BB120" i="46"/>
  <c r="BB120" i="44"/>
  <c r="BJ120" i="46"/>
  <c r="BJ120" i="44"/>
  <c r="D122" i="46"/>
  <c r="D122" i="44"/>
  <c r="L122" i="46"/>
  <c r="L122" i="44"/>
  <c r="T122" i="46"/>
  <c r="T122" i="44"/>
  <c r="AB122" i="46"/>
  <c r="AB122" i="44"/>
  <c r="AJ122" i="46"/>
  <c r="AJ122" i="44"/>
  <c r="AR122" i="46"/>
  <c r="AR122" i="44"/>
  <c r="AZ122" i="46"/>
  <c r="AZ122" i="44"/>
  <c r="BH122" i="46"/>
  <c r="BH122" i="44"/>
  <c r="BP122" i="46"/>
  <c r="BP122" i="44"/>
  <c r="H123" i="46"/>
  <c r="H123" i="44"/>
  <c r="P123" i="46"/>
  <c r="P123" i="44"/>
  <c r="X123" i="46"/>
  <c r="X123" i="44"/>
  <c r="AF123" i="46"/>
  <c r="AF123" i="44"/>
  <c r="AN123" i="46"/>
  <c r="AN123" i="44"/>
  <c r="AV123" i="46"/>
  <c r="AV123" i="44"/>
  <c r="BD123" i="46"/>
  <c r="BD123" i="44"/>
  <c r="BL123" i="46"/>
  <c r="BL123" i="44"/>
  <c r="H127" i="46"/>
  <c r="H127" i="44"/>
  <c r="P127" i="46"/>
  <c r="P127" i="44"/>
  <c r="X127" i="46"/>
  <c r="X127" i="44"/>
  <c r="AF127" i="46"/>
  <c r="AF127" i="44"/>
  <c r="AN127" i="46"/>
  <c r="AN127" i="44"/>
  <c r="AV127" i="46"/>
  <c r="AV127" i="44"/>
  <c r="K94" i="44"/>
  <c r="S94" i="44"/>
  <c r="AA94" i="44"/>
  <c r="AI94" i="44"/>
  <c r="AQ94" i="44"/>
  <c r="AY94" i="44"/>
  <c r="BG94" i="44"/>
  <c r="R103" i="44"/>
  <c r="Z103" i="44"/>
  <c r="AH103" i="44"/>
  <c r="AP103" i="44"/>
  <c r="AX103" i="44"/>
  <c r="BF103" i="44"/>
  <c r="BN103" i="44"/>
  <c r="G111" i="44"/>
  <c r="O111" i="44"/>
  <c r="W111" i="44"/>
  <c r="AE111" i="44"/>
  <c r="AM111" i="44"/>
  <c r="AU111" i="44"/>
  <c r="BC111" i="44"/>
  <c r="BK111" i="44"/>
  <c r="J98" i="46"/>
  <c r="J98" i="44"/>
  <c r="R98" i="46"/>
  <c r="R98" i="44"/>
  <c r="Z98" i="46"/>
  <c r="Z98" i="44"/>
  <c r="AH98" i="46"/>
  <c r="AH98" i="44"/>
  <c r="AP98" i="46"/>
  <c r="AP98" i="44"/>
  <c r="AX98" i="46"/>
  <c r="AX98" i="44"/>
  <c r="BF98" i="46"/>
  <c r="BF98" i="44"/>
  <c r="BN98" i="46"/>
  <c r="BN98" i="44"/>
  <c r="E99" i="46"/>
  <c r="E99" i="44"/>
  <c r="M99" i="46"/>
  <c r="M99" i="44"/>
  <c r="U99" i="46"/>
  <c r="U99" i="44"/>
  <c r="AC99" i="46"/>
  <c r="AC99" i="44"/>
  <c r="AK99" i="46"/>
  <c r="AK99" i="44"/>
  <c r="AS99" i="46"/>
  <c r="AS99" i="44"/>
  <c r="BA99" i="46"/>
  <c r="BA99" i="44"/>
  <c r="BI99" i="46"/>
  <c r="BI99" i="44"/>
  <c r="BQ99" i="46"/>
  <c r="BQ99" i="44"/>
  <c r="J105" i="44"/>
  <c r="R105" i="44"/>
  <c r="Z105" i="44"/>
  <c r="AH105" i="44"/>
  <c r="AP105" i="44"/>
  <c r="AX105" i="44"/>
  <c r="W95" i="44"/>
  <c r="D105" i="44"/>
  <c r="BD127" i="44"/>
  <c r="BL127" i="44"/>
  <c r="H131" i="44"/>
  <c r="P131" i="44"/>
  <c r="X131" i="44"/>
  <c r="AF131" i="44"/>
  <c r="P7" i="44"/>
  <c r="BI8" i="44"/>
  <c r="L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BE185" i="46"/>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X7" i="44"/>
  <c r="U8" i="44"/>
  <c r="AU9" i="44"/>
  <c r="H7" i="44"/>
  <c r="E8" i="44"/>
  <c r="BQ8" i="44"/>
  <c r="AE9" i="44"/>
  <c r="BD7" i="44"/>
  <c r="BA8" i="44"/>
  <c r="O9" i="44"/>
  <c r="AV7" i="44"/>
  <c r="AS8" i="44"/>
  <c r="G9" i="44"/>
  <c r="AN7" i="44"/>
  <c r="AK8"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2" i="27"/>
  <c r="I204" i="46"/>
  <c r="I204" i="44"/>
  <c r="AG204" i="46"/>
  <c r="AG204" i="44"/>
  <c r="AW204" i="46"/>
  <c r="AW204" i="44"/>
  <c r="AV205" i="46"/>
  <c r="AV205" i="44"/>
  <c r="BL205" i="46"/>
  <c r="BL205" i="44"/>
  <c r="F78" i="44"/>
  <c r="N78" i="44"/>
  <c r="V78" i="44"/>
  <c r="AD78" i="44"/>
  <c r="AL78" i="44"/>
  <c r="AT78" i="44"/>
  <c r="BB78" i="44"/>
  <c r="BJ78" i="44"/>
  <c r="BI176" i="46"/>
  <c r="BI176" i="44"/>
  <c r="F184" i="46"/>
  <c r="F184" i="44"/>
  <c r="N184" i="46"/>
  <c r="N184" i="44"/>
  <c r="V184" i="46"/>
  <c r="V184" i="44"/>
  <c r="AD184" i="46"/>
  <c r="AD184" i="44"/>
  <c r="AL184" i="46"/>
  <c r="AL184" i="44"/>
  <c r="AT184" i="46"/>
  <c r="AT184" i="44"/>
  <c r="BB184" i="46"/>
  <c r="BB184" i="44"/>
  <c r="BJ184" i="46"/>
  <c r="BJ184" i="44"/>
  <c r="Y204" i="46"/>
  <c r="Y204" i="44"/>
  <c r="AO204" i="46"/>
  <c r="AO204" i="44"/>
  <c r="BE204" i="46"/>
  <c r="BE204" i="44"/>
  <c r="BM204" i="46"/>
  <c r="BM204" i="44"/>
  <c r="H205" i="46"/>
  <c r="H205" i="44"/>
  <c r="X205" i="46"/>
  <c r="X205" i="44"/>
  <c r="A81" i="44"/>
  <c r="C79" i="46"/>
  <c r="C79" i="44" s="1"/>
  <c r="Q81" i="44"/>
  <c r="AG81" i="44"/>
  <c r="BE81" i="44"/>
  <c r="V153" i="46"/>
  <c r="V153" i="44"/>
  <c r="AD153" i="46"/>
  <c r="AD153" i="44"/>
  <c r="AL153" i="46"/>
  <c r="AL153" i="44"/>
  <c r="AT153" i="46"/>
  <c r="AT153" i="44"/>
  <c r="BB153" i="46"/>
  <c r="BB153" i="44"/>
  <c r="BJ153" i="46"/>
  <c r="BJ153" i="44"/>
  <c r="AZ159" i="46"/>
  <c r="AZ159" i="44"/>
  <c r="I162" i="46"/>
  <c r="I162" i="44"/>
  <c r="Q162" i="46"/>
  <c r="Q162" i="44"/>
  <c r="Y162" i="46"/>
  <c r="Y162" i="44"/>
  <c r="AG162" i="46"/>
  <c r="AG162" i="44"/>
  <c r="AO162" i="46"/>
  <c r="AO162" i="44"/>
  <c r="AW162" i="46"/>
  <c r="AW162" i="44"/>
  <c r="BE162" i="46"/>
  <c r="BE162" i="44"/>
  <c r="I166" i="46"/>
  <c r="I166" i="44"/>
  <c r="Q166" i="46"/>
  <c r="Q166" i="44"/>
  <c r="Y166" i="46"/>
  <c r="Y166" i="44"/>
  <c r="AG166" i="46"/>
  <c r="AG166" i="44"/>
  <c r="AO166" i="46"/>
  <c r="AO166" i="44"/>
  <c r="AW166" i="46"/>
  <c r="AW166" i="44"/>
  <c r="BE166" i="46"/>
  <c r="BE166" i="44"/>
  <c r="BM166" i="46"/>
  <c r="BM166" i="44"/>
  <c r="AR167" i="46"/>
  <c r="AR167" i="44"/>
  <c r="Q204" i="46"/>
  <c r="Q204" i="44"/>
  <c r="P205" i="46"/>
  <c r="P205" i="44"/>
  <c r="AF205" i="46"/>
  <c r="AF205" i="44"/>
  <c r="BD205" i="46"/>
  <c r="BD205" i="44"/>
  <c r="I81" i="44"/>
  <c r="Y81" i="44"/>
  <c r="AO81" i="44"/>
  <c r="AW81" i="44"/>
  <c r="BM81" i="44"/>
  <c r="C204" i="46"/>
  <c r="C204" i="44" s="1"/>
  <c r="F18" i="44"/>
  <c r="N18" i="44"/>
  <c r="V18" i="44"/>
  <c r="AD18" i="44"/>
  <c r="AL18" i="44"/>
  <c r="AT18" i="44"/>
  <c r="BB18" i="44"/>
  <c r="BJ18" i="44"/>
  <c r="BG20" i="44"/>
  <c r="H26" i="44"/>
  <c r="P26" i="44"/>
  <c r="X26" i="44"/>
  <c r="AF26" i="44"/>
  <c r="AN26" i="44"/>
  <c r="AV26" i="44"/>
  <c r="BD26" i="44"/>
  <c r="BL26" i="44"/>
  <c r="AV29" i="44"/>
  <c r="F31" i="44"/>
  <c r="N31" i="44"/>
  <c r="V31" i="44"/>
  <c r="AD31" i="44"/>
  <c r="AL31" i="44"/>
  <c r="D84" i="44"/>
  <c r="L84" i="44"/>
  <c r="T84" i="44"/>
  <c r="AB84" i="44"/>
  <c r="AJ84" i="44"/>
  <c r="AR84" i="44"/>
  <c r="AZ84" i="44"/>
  <c r="BH84" i="44"/>
  <c r="BP84" i="44"/>
  <c r="AN205" i="44"/>
  <c r="D197" i="46"/>
  <c r="D197" i="44"/>
  <c r="T197" i="46"/>
  <c r="T197" i="44"/>
  <c r="AB197" i="46"/>
  <c r="AB197" i="44"/>
  <c r="AJ197" i="46"/>
  <c r="AJ197" i="44"/>
  <c r="AR197" i="46"/>
  <c r="AR197" i="44"/>
  <c r="AZ197" i="46"/>
  <c r="AZ197" i="44"/>
  <c r="BH197" i="46"/>
  <c r="BH197" i="44"/>
  <c r="BP197" i="46"/>
  <c r="BP197" i="44"/>
  <c r="K198" i="46"/>
  <c r="K198" i="44"/>
  <c r="AA198" i="46"/>
  <c r="AA198" i="44"/>
  <c r="AI198" i="46"/>
  <c r="AI198" i="44"/>
  <c r="AQ198" i="46"/>
  <c r="AQ198" i="44"/>
  <c r="AY198" i="46"/>
  <c r="AY198" i="44"/>
  <c r="BG198" i="46"/>
  <c r="BG198" i="44"/>
  <c r="E199" i="46"/>
  <c r="E199" i="44"/>
  <c r="M199" i="46"/>
  <c r="M199" i="44"/>
  <c r="U199" i="46"/>
  <c r="U199" i="44"/>
  <c r="AC199" i="46"/>
  <c r="AC199" i="44"/>
  <c r="AK199" i="46"/>
  <c r="AK199" i="44"/>
  <c r="AS199" i="46"/>
  <c r="AS199" i="44"/>
  <c r="BI199" i="46"/>
  <c r="BI199" i="44"/>
  <c r="BQ199" i="46"/>
  <c r="BQ199" i="44"/>
  <c r="F200" i="46"/>
  <c r="F200" i="44"/>
  <c r="N200" i="46"/>
  <c r="N200" i="44"/>
  <c r="V200" i="46"/>
  <c r="V200" i="44"/>
  <c r="AD200" i="46"/>
  <c r="AD200" i="44"/>
  <c r="AL200" i="46"/>
  <c r="AL200" i="44"/>
  <c r="AT200" i="46"/>
  <c r="AT200" i="44"/>
  <c r="BB200" i="46"/>
  <c r="BB200" i="44"/>
  <c r="BJ200" i="46"/>
  <c r="BJ200" i="44"/>
  <c r="J201" i="46"/>
  <c r="J201" i="44"/>
  <c r="R201" i="46"/>
  <c r="R201" i="44"/>
  <c r="Z201" i="46"/>
  <c r="Z201" i="44"/>
  <c r="AH201" i="46"/>
  <c r="AH201" i="44"/>
  <c r="AP201" i="46"/>
  <c r="AP201" i="44"/>
  <c r="AX201" i="46"/>
  <c r="AX201" i="44"/>
  <c r="BN201" i="46"/>
  <c r="BN201" i="44"/>
  <c r="G202" i="46"/>
  <c r="G202" i="44"/>
  <c r="O202" i="46"/>
  <c r="O202" i="44"/>
  <c r="W202" i="46"/>
  <c r="W202" i="44"/>
  <c r="AE202" i="46"/>
  <c r="AE202" i="44"/>
  <c r="AM202" i="46"/>
  <c r="AM202" i="44"/>
  <c r="AU202" i="46"/>
  <c r="AU202" i="44"/>
  <c r="C81" i="46"/>
  <c r="C81" i="44" s="1"/>
  <c r="K77" i="44"/>
  <c r="S77" i="44"/>
  <c r="AA77" i="44"/>
  <c r="AI77" i="44"/>
  <c r="AQ77" i="44"/>
  <c r="AY77" i="44"/>
  <c r="BG77" i="44"/>
  <c r="F80" i="44"/>
  <c r="N80" i="44"/>
  <c r="V80" i="44"/>
  <c r="AD80" i="44"/>
  <c r="AL80" i="44"/>
  <c r="AT80" i="44"/>
  <c r="BB80" i="44"/>
  <c r="BJ80" i="44"/>
  <c r="H83" i="44"/>
  <c r="P83" i="44"/>
  <c r="X83" i="44"/>
  <c r="AF83" i="44"/>
  <c r="AN83" i="44"/>
  <c r="AV83" i="44"/>
  <c r="BD83" i="44"/>
  <c r="BL83" i="44"/>
  <c r="W189" i="46"/>
  <c r="W189" i="44"/>
  <c r="AT191" i="46"/>
  <c r="AT191" i="44"/>
  <c r="Z192" i="46"/>
  <c r="Z192" i="44"/>
  <c r="F193" i="46"/>
  <c r="F193" i="44"/>
  <c r="N193" i="46"/>
  <c r="N193" i="44"/>
  <c r="V193" i="46"/>
  <c r="V193" i="44"/>
  <c r="AD193" i="46"/>
  <c r="AD193" i="44"/>
  <c r="AL193" i="46"/>
  <c r="AL193" i="44"/>
  <c r="AT193" i="46"/>
  <c r="AT193" i="44"/>
  <c r="BB193" i="46"/>
  <c r="BB193" i="44"/>
  <c r="BJ193" i="46"/>
  <c r="BJ193" i="44"/>
  <c r="E206" i="46"/>
  <c r="E206" i="44"/>
  <c r="M206" i="46"/>
  <c r="M206" i="44"/>
  <c r="U206" i="46"/>
  <c r="U206" i="44"/>
  <c r="AC206" i="46"/>
  <c r="AC206" i="44"/>
  <c r="AK206" i="46"/>
  <c r="AK206" i="44"/>
  <c r="AS206" i="46"/>
  <c r="AS206" i="44"/>
  <c r="BA206" i="46"/>
  <c r="BA206" i="44"/>
  <c r="BI206" i="46"/>
  <c r="BI206" i="44"/>
  <c r="BQ206" i="46"/>
  <c r="BQ206" i="44"/>
  <c r="H76" i="44"/>
  <c r="P76" i="44"/>
  <c r="X76" i="44"/>
  <c r="AF76" i="44"/>
  <c r="AN76" i="44"/>
  <c r="AV76" i="44"/>
  <c r="BD76" i="44"/>
  <c r="BL76" i="44"/>
  <c r="J79" i="44"/>
  <c r="R79" i="44"/>
  <c r="Z79" i="44"/>
  <c r="AH79" i="44"/>
  <c r="AP79" i="44"/>
  <c r="AX79" i="44"/>
  <c r="BF79" i="44"/>
  <c r="BN79" i="44"/>
  <c r="D185" i="46"/>
  <c r="D185" i="44"/>
  <c r="BP185" i="46"/>
  <c r="BP185" i="44"/>
  <c r="AK187" i="46"/>
  <c r="AK187" i="44"/>
  <c r="A5" i="27"/>
  <c r="H197" i="46"/>
  <c r="H197" i="44"/>
  <c r="P197" i="46"/>
  <c r="P197" i="44"/>
  <c r="X197" i="46"/>
  <c r="X197" i="44"/>
  <c r="AF197" i="46"/>
  <c r="AF197" i="44"/>
  <c r="AN197" i="46"/>
  <c r="AN197" i="44"/>
  <c r="AV197" i="46"/>
  <c r="AV197" i="44"/>
  <c r="BD197" i="46"/>
  <c r="BD197" i="44"/>
  <c r="BL197" i="46"/>
  <c r="BL197" i="44"/>
  <c r="F207" i="46"/>
  <c r="F207" i="44"/>
  <c r="N207" i="46"/>
  <c r="N207" i="44"/>
  <c r="V207" i="46"/>
  <c r="V207" i="44"/>
  <c r="AD207" i="46"/>
  <c r="AD207" i="44"/>
  <c r="AL207" i="46"/>
  <c r="AL207" i="44"/>
  <c r="AT207" i="46"/>
  <c r="AT207" i="44"/>
  <c r="BB207" i="46"/>
  <c r="BB207" i="44"/>
  <c r="BJ207" i="46"/>
  <c r="BJ207" i="44"/>
  <c r="K176" i="46"/>
  <c r="K176" i="44"/>
  <c r="S176" i="46"/>
  <c r="S176" i="44"/>
  <c r="AA176" i="46"/>
  <c r="AA176" i="44"/>
  <c r="AI176" i="46"/>
  <c r="AI176" i="44"/>
  <c r="AQ176" i="46"/>
  <c r="AQ176" i="44"/>
  <c r="AY176" i="46"/>
  <c r="AY176" i="44"/>
  <c r="BG176" i="46"/>
  <c r="BG176" i="44"/>
  <c r="BO176" i="46"/>
  <c r="BO176" i="44"/>
  <c r="D187" i="46"/>
  <c r="D187" i="44"/>
  <c r="L187" i="46"/>
  <c r="L187" i="44"/>
  <c r="T187" i="46"/>
  <c r="T187" i="44"/>
  <c r="AB187" i="46"/>
  <c r="AB187" i="44"/>
  <c r="AJ187" i="46"/>
  <c r="AJ187" i="44"/>
  <c r="AR187" i="46"/>
  <c r="AR187" i="44"/>
  <c r="AZ187" i="46"/>
  <c r="AZ187" i="44"/>
  <c r="BH187" i="46"/>
  <c r="BH187" i="44"/>
  <c r="BP187" i="46"/>
  <c r="BP187" i="44"/>
  <c r="I189" i="46"/>
  <c r="I189" i="44"/>
  <c r="Q189" i="46"/>
  <c r="Q189" i="44"/>
  <c r="Y189" i="46"/>
  <c r="Y189" i="44"/>
  <c r="AG189" i="46"/>
  <c r="AG189" i="44"/>
  <c r="AO189" i="46"/>
  <c r="AO189" i="44"/>
  <c r="AW189" i="46"/>
  <c r="AW189" i="44"/>
  <c r="BE189" i="46"/>
  <c r="BE189" i="44"/>
  <c r="BM189" i="46"/>
  <c r="BM189" i="44"/>
  <c r="K190" i="46"/>
  <c r="K190" i="44"/>
  <c r="S190" i="46"/>
  <c r="S190" i="44"/>
  <c r="AA190" i="46"/>
  <c r="AA190" i="44"/>
  <c r="AI190" i="46"/>
  <c r="AI190" i="44"/>
  <c r="AQ190" i="46"/>
  <c r="AQ190" i="44"/>
  <c r="AY190" i="46"/>
  <c r="AY190" i="44"/>
  <c r="BG190" i="46"/>
  <c r="BG190" i="44"/>
  <c r="BO190" i="46"/>
  <c r="BO190" i="44"/>
  <c r="F203" i="46"/>
  <c r="F203" i="44"/>
  <c r="N203" i="46"/>
  <c r="N203" i="44"/>
  <c r="V203" i="46"/>
  <c r="V203" i="44"/>
  <c r="AD203" i="46"/>
  <c r="AD203" i="44"/>
  <c r="AL203" i="46"/>
  <c r="AL203" i="44"/>
  <c r="AT203" i="46"/>
  <c r="AT203" i="44"/>
  <c r="BB203" i="46"/>
  <c r="BB203" i="44"/>
  <c r="BJ203" i="46"/>
  <c r="BJ203" i="44"/>
  <c r="E159" i="46"/>
  <c r="E159" i="44"/>
  <c r="M159" i="46"/>
  <c r="M159" i="44"/>
  <c r="U159" i="46"/>
  <c r="U159" i="44"/>
  <c r="AC159" i="46"/>
  <c r="AC159" i="44"/>
  <c r="AK159" i="46"/>
  <c r="AK159" i="44"/>
  <c r="AS159" i="46"/>
  <c r="AS159" i="44"/>
  <c r="BA159" i="46"/>
  <c r="BA159" i="44"/>
  <c r="BI159" i="46"/>
  <c r="BI159" i="44"/>
  <c r="BQ159" i="46"/>
  <c r="BQ159" i="44"/>
  <c r="E196" i="46"/>
  <c r="E196" i="44"/>
  <c r="M196" i="46"/>
  <c r="M196" i="44"/>
  <c r="U196" i="46"/>
  <c r="U196" i="44"/>
  <c r="AC196" i="46"/>
  <c r="AC196" i="44"/>
  <c r="AK196" i="46"/>
  <c r="AK196" i="44"/>
  <c r="AS196" i="46"/>
  <c r="AS196" i="44"/>
  <c r="BA196" i="46"/>
  <c r="BA196" i="44"/>
  <c r="BI196" i="46"/>
  <c r="BI196" i="44"/>
  <c r="BQ196" i="46"/>
  <c r="BQ196" i="44"/>
  <c r="K202" i="46"/>
  <c r="K202" i="44"/>
  <c r="S202" i="46"/>
  <c r="S202" i="44"/>
  <c r="AA202" i="46"/>
  <c r="AA202" i="44"/>
  <c r="AI202" i="46"/>
  <c r="AI202" i="44"/>
  <c r="AQ202" i="46"/>
  <c r="AQ202" i="44"/>
  <c r="AY202" i="46"/>
  <c r="AY202" i="44"/>
  <c r="BG202" i="46"/>
  <c r="BG202" i="44"/>
  <c r="AS205" i="46"/>
  <c r="H201" i="46"/>
  <c r="H201" i="44"/>
  <c r="X201" i="46"/>
  <c r="X201" i="44"/>
  <c r="AF201" i="46"/>
  <c r="AF201" i="44"/>
  <c r="AN201" i="46"/>
  <c r="AN201" i="44"/>
  <c r="AV201" i="46"/>
  <c r="AV201" i="44"/>
  <c r="BD201" i="46"/>
  <c r="BD201" i="44"/>
  <c r="BL201" i="46"/>
  <c r="BL201" i="44"/>
  <c r="AM158" i="46"/>
  <c r="AM158" i="44"/>
  <c r="AU158" i="46"/>
  <c r="AU158" i="44"/>
  <c r="BC158" i="46"/>
  <c r="BC158" i="44"/>
  <c r="BK158" i="46"/>
  <c r="BK158" i="44"/>
  <c r="E167" i="46"/>
  <c r="E167" i="44"/>
  <c r="M167" i="46"/>
  <c r="M167" i="44"/>
  <c r="U167" i="46"/>
  <c r="U167" i="44"/>
  <c r="AC167" i="46"/>
  <c r="AC167" i="44"/>
  <c r="AK167" i="46"/>
  <c r="AK167" i="44"/>
  <c r="AS167" i="46"/>
  <c r="AS167" i="44"/>
  <c r="BA167" i="46"/>
  <c r="BA167" i="44"/>
  <c r="BI167" i="46"/>
  <c r="BI167" i="44"/>
  <c r="BQ167" i="46"/>
  <c r="BQ167" i="44"/>
  <c r="I185" i="46"/>
  <c r="I185" i="44"/>
  <c r="Q185" i="46"/>
  <c r="Q185" i="44"/>
  <c r="Y185" i="46"/>
  <c r="Y185" i="44"/>
  <c r="AG185" i="46"/>
  <c r="AG185" i="44"/>
  <c r="AO185" i="46"/>
  <c r="AO185" i="44"/>
  <c r="AW185" i="46"/>
  <c r="AW185" i="44"/>
  <c r="BM185" i="46"/>
  <c r="BM185" i="44"/>
  <c r="I194" i="46"/>
  <c r="I194" i="44"/>
  <c r="Q194" i="46"/>
  <c r="Q194" i="44"/>
  <c r="Y194" i="46"/>
  <c r="Y194" i="44"/>
  <c r="AG194" i="46"/>
  <c r="AG194" i="44"/>
  <c r="AO194" i="46"/>
  <c r="AO194" i="44"/>
  <c r="AW194" i="46"/>
  <c r="AW194" i="44"/>
  <c r="BE194" i="46"/>
  <c r="BE194" i="44"/>
  <c r="BM194" i="46"/>
  <c r="BM194" i="44"/>
  <c r="P201" i="46"/>
  <c r="D192" i="46"/>
  <c r="D192" i="44"/>
  <c r="L192" i="46"/>
  <c r="L192" i="44"/>
  <c r="T192" i="46"/>
  <c r="T192" i="44"/>
  <c r="AB192" i="46"/>
  <c r="AB192" i="44"/>
  <c r="AJ192" i="46"/>
  <c r="AJ192" i="44"/>
  <c r="AR192" i="46"/>
  <c r="AR192" i="44"/>
  <c r="AZ192" i="46"/>
  <c r="AZ192" i="44"/>
  <c r="BH192" i="46"/>
  <c r="BH192" i="44"/>
  <c r="BP192" i="46"/>
  <c r="BP192" i="44"/>
  <c r="J191" i="46"/>
  <c r="J191" i="44"/>
  <c r="R191" i="46"/>
  <c r="R191" i="44"/>
  <c r="Z191" i="46"/>
  <c r="Z191" i="44"/>
  <c r="AH191" i="46"/>
  <c r="AH191" i="44"/>
  <c r="AP191" i="46"/>
  <c r="AP191" i="44"/>
  <c r="AX191" i="46"/>
  <c r="AX191" i="44"/>
  <c r="BF191" i="46"/>
  <c r="BF191" i="44"/>
  <c r="BN191" i="46"/>
  <c r="BN191" i="44"/>
  <c r="F198" i="46"/>
  <c r="F198" i="44"/>
  <c r="N198" i="46"/>
  <c r="N198" i="44"/>
  <c r="V198" i="46"/>
  <c r="V198" i="44"/>
  <c r="AD198" i="46"/>
  <c r="AD198" i="44"/>
  <c r="AL198" i="46"/>
  <c r="AL198" i="44"/>
  <c r="AT198" i="46"/>
  <c r="AT198" i="44"/>
  <c r="BB198" i="46"/>
  <c r="BB198" i="44"/>
  <c r="BJ198" i="46"/>
  <c r="BJ198" i="44"/>
  <c r="G199" i="46"/>
  <c r="G199" i="44"/>
  <c r="O199" i="46"/>
  <c r="O199" i="44"/>
  <c r="W199" i="46"/>
  <c r="W199" i="44"/>
  <c r="AE199" i="46"/>
  <c r="AE199" i="44"/>
  <c r="AM199" i="46"/>
  <c r="AM199" i="44"/>
  <c r="AU199" i="46"/>
  <c r="AU199" i="44"/>
  <c r="BC199" i="46"/>
  <c r="BC199" i="44"/>
  <c r="BK199" i="46"/>
  <c r="BK199" i="44"/>
  <c r="E205" i="46"/>
  <c r="E205" i="44"/>
  <c r="M205" i="46"/>
  <c r="M205" i="44"/>
  <c r="U205" i="46"/>
  <c r="U205" i="44"/>
  <c r="AC205" i="46"/>
  <c r="AC205" i="44"/>
  <c r="AK205" i="46"/>
  <c r="AK205" i="44"/>
  <c r="BA205" i="46"/>
  <c r="BA205" i="44"/>
  <c r="BI205" i="46"/>
  <c r="BI205" i="44"/>
  <c r="BQ205" i="46"/>
  <c r="BQ205" i="44"/>
  <c r="AK14" i="46"/>
  <c r="G7" i="46"/>
  <c r="BC7" i="46"/>
  <c r="BL16" i="46"/>
  <c r="AW38" i="46"/>
  <c r="A7" i="44"/>
  <c r="A14" i="44"/>
  <c r="O7" i="44"/>
  <c r="W7" i="44"/>
  <c r="AE7" i="44"/>
  <c r="AM7" i="44"/>
  <c r="AU7" i="44"/>
  <c r="BK7" i="44"/>
  <c r="I38" i="44"/>
  <c r="Q38" i="44"/>
  <c r="Y38" i="44"/>
  <c r="AG38" i="44"/>
  <c r="AO38" i="44"/>
  <c r="BE38" i="44"/>
  <c r="BM38" i="44"/>
  <c r="I54" i="44"/>
  <c r="Q54" i="44"/>
  <c r="Y54" i="44"/>
  <c r="AG54" i="44"/>
  <c r="AO54" i="44"/>
  <c r="AW54" i="44"/>
  <c r="BE54" i="44"/>
  <c r="BM54" i="44"/>
  <c r="E10" i="46"/>
  <c r="BA10" i="46"/>
  <c r="P16" i="46"/>
  <c r="G8" i="44"/>
  <c r="O8" i="44"/>
  <c r="W8" i="44"/>
  <c r="AE8" i="44"/>
  <c r="AM8" i="44"/>
  <c r="AU8" i="44"/>
  <c r="BC8" i="44"/>
  <c r="BK8" i="44"/>
  <c r="E9" i="44"/>
  <c r="M9" i="44"/>
  <c r="U9" i="44"/>
  <c r="AC9" i="44"/>
  <c r="AK9" i="44"/>
  <c r="AS9" i="44"/>
  <c r="BA9" i="44"/>
  <c r="BI9" i="44"/>
  <c r="BQ9" i="44"/>
  <c r="G20" i="44"/>
  <c r="O20" i="44"/>
  <c r="W20" i="44"/>
  <c r="AE20" i="44"/>
  <c r="AM20" i="44"/>
  <c r="AU20" i="44"/>
  <c r="BC20" i="44"/>
  <c r="BK20" i="44"/>
  <c r="I35" i="44"/>
  <c r="Q35" i="44"/>
  <c r="Y35" i="44"/>
  <c r="AG35" i="44"/>
  <c r="AO35" i="44"/>
  <c r="AW35" i="44"/>
  <c r="BE35" i="44"/>
  <c r="BM35" i="44"/>
  <c r="F13" i="44"/>
  <c r="N13" i="44"/>
  <c r="V13" i="44"/>
  <c r="AD13" i="44"/>
  <c r="AL13" i="44"/>
  <c r="AT13" i="44"/>
  <c r="BB13" i="44"/>
  <c r="BJ13" i="44"/>
  <c r="H16" i="44"/>
  <c r="X16" i="44"/>
  <c r="AF16" i="44"/>
  <c r="AN16" i="44"/>
  <c r="AV16" i="44"/>
  <c r="BD16" i="44"/>
  <c r="BI14" i="46"/>
  <c r="M10" i="44"/>
  <c r="U10" i="44"/>
  <c r="AC10" i="44"/>
  <c r="AK10" i="44"/>
  <c r="AS10" i="44"/>
  <c r="BI10" i="44"/>
  <c r="BQ10" i="44"/>
  <c r="E14" i="44"/>
  <c r="M14" i="44"/>
  <c r="U14" i="44"/>
  <c r="AC14" i="44"/>
  <c r="AS14" i="44"/>
  <c r="BA14" i="44"/>
  <c r="BQ14" i="44"/>
  <c r="G29" i="44"/>
  <c r="O29" i="44"/>
  <c r="W29" i="44"/>
  <c r="AE29" i="44"/>
  <c r="AM29" i="44"/>
  <c r="AU29" i="44"/>
  <c r="BC29" i="44"/>
  <c r="BK29" i="44"/>
  <c r="G69" i="44"/>
  <c r="O69" i="44"/>
  <c r="W69" i="44"/>
  <c r="AE69" i="44"/>
  <c r="AM69" i="44"/>
  <c r="AU69" i="44"/>
  <c r="BC69" i="44"/>
  <c r="BK69" i="44"/>
  <c r="D11" i="44"/>
  <c r="L11" i="44"/>
  <c r="T11" i="44"/>
  <c r="AB11" i="44"/>
  <c r="AJ11" i="44"/>
  <c r="AR11" i="44"/>
  <c r="AZ11" i="44"/>
  <c r="BH11" i="44"/>
  <c r="BP11" i="44"/>
  <c r="D19" i="44"/>
  <c r="L19" i="44"/>
  <c r="A62" i="44"/>
  <c r="C119" i="46"/>
  <c r="C119" i="44" s="1"/>
  <c r="A119" i="44"/>
  <c r="C73" i="46"/>
  <c r="C73" i="44" s="1"/>
  <c r="A73" i="44"/>
  <c r="A58" i="44"/>
  <c r="A67" i="44"/>
  <c r="C118" i="46"/>
  <c r="C118" i="44" s="1"/>
  <c r="A118" i="44"/>
  <c r="C162" i="46"/>
  <c r="C162" i="44" s="1"/>
  <c r="A162" i="44"/>
  <c r="C30" i="46"/>
  <c r="C30" i="44" s="1"/>
  <c r="A30" i="44"/>
  <c r="C33" i="46"/>
  <c r="C33" i="44" s="1"/>
  <c r="A33" i="44"/>
  <c r="C18" i="46"/>
  <c r="C18" i="44" s="1"/>
  <c r="A18" i="44"/>
  <c r="C85" i="46"/>
  <c r="C85" i="44" s="1"/>
  <c r="A85" i="44"/>
  <c r="A37" i="44"/>
  <c r="C74" i="46"/>
  <c r="C74" i="44" s="1"/>
  <c r="A74" i="44"/>
  <c r="A48" i="44"/>
  <c r="A84" i="44"/>
  <c r="C52" i="46"/>
  <c r="C52" i="44" s="1"/>
  <c r="A52" i="44"/>
  <c r="V29" i="42"/>
  <c r="U29" i="42"/>
  <c r="H29" i="42"/>
  <c r="G29" i="42"/>
  <c r="N29" i="42"/>
  <c r="O29" i="42"/>
  <c r="A149" i="29"/>
  <c r="A149" i="27"/>
  <c r="A149" i="28"/>
  <c r="A151" i="29"/>
  <c r="A151" i="27"/>
  <c r="A151" i="28"/>
  <c r="A150" i="29"/>
  <c r="A150" i="27"/>
  <c r="A150" i="28"/>
  <c r="A148" i="28"/>
  <c r="A148" i="29"/>
  <c r="A148" i="27"/>
  <c r="H5" i="27"/>
  <c r="O6" i="28"/>
  <c r="R17" i="28"/>
  <c r="R5" i="28" s="1"/>
  <c r="R6" i="28" l="1"/>
  <c r="G4" i="41" l="1"/>
  <c r="B39" i="30" l="1"/>
  <c r="C4" i="30"/>
  <c r="B38" i="30"/>
  <c r="B4" i="30"/>
  <c r="B37" i="30"/>
  <c r="B3" i="30"/>
  <c r="B36" i="30"/>
  <c r="G4" i="30"/>
  <c r="F4" i="30"/>
  <c r="E4" i="30"/>
  <c r="D4" i="30"/>
  <c r="W15" i="29"/>
  <c r="C13" i="29"/>
  <c r="L10" i="29"/>
  <c r="W7" i="29"/>
  <c r="C5" i="29"/>
  <c r="Y3" i="29"/>
  <c r="O3" i="29"/>
  <c r="E3" i="29"/>
  <c r="M15" i="29"/>
  <c r="W12" i="29"/>
  <c r="B10" i="29"/>
  <c r="M7" i="29"/>
  <c r="W4" i="29"/>
  <c r="X3" i="29"/>
  <c r="N3" i="29"/>
  <c r="D3" i="29"/>
  <c r="C15" i="29"/>
  <c r="M12" i="29"/>
  <c r="W9" i="29"/>
  <c r="C7" i="29"/>
  <c r="M4" i="29"/>
  <c r="W3" i="29"/>
  <c r="M3" i="29"/>
  <c r="C3" i="29"/>
  <c r="W14" i="29"/>
  <c r="C12" i="29"/>
  <c r="M9" i="29"/>
  <c r="W6" i="29"/>
  <c r="C4" i="29"/>
  <c r="V3" i="29"/>
  <c r="L3" i="29"/>
  <c r="B3" i="29"/>
  <c r="M14" i="29"/>
  <c r="W11" i="29"/>
  <c r="C9" i="29"/>
  <c r="M6" i="29"/>
  <c r="AC3" i="29"/>
  <c r="S3" i="29"/>
  <c r="I3" i="29"/>
  <c r="V1" i="29"/>
  <c r="C14" i="29"/>
  <c r="M11" i="29"/>
  <c r="W8" i="29"/>
  <c r="C6" i="29"/>
  <c r="AB3" i="29"/>
  <c r="R3" i="29"/>
  <c r="H3" i="29"/>
  <c r="L1" i="29"/>
  <c r="W13" i="29"/>
  <c r="C11" i="29"/>
  <c r="M8" i="29"/>
  <c r="W5" i="29"/>
  <c r="AA3" i="29"/>
  <c r="Q3" i="29"/>
  <c r="G3" i="29"/>
  <c r="B1" i="29"/>
  <c r="M13" i="29"/>
  <c r="V10" i="29"/>
  <c r="C8" i="29"/>
  <c r="M5" i="29"/>
  <c r="Z3" i="29"/>
  <c r="P3" i="29"/>
  <c r="F3" i="29"/>
  <c r="W34" i="28"/>
  <c r="C32" i="28"/>
  <c r="M29" i="28"/>
  <c r="W13" i="28"/>
  <c r="C12" i="28"/>
  <c r="M9" i="28"/>
  <c r="W6" i="28"/>
  <c r="C4" i="28"/>
  <c r="V3" i="28"/>
  <c r="L3" i="28"/>
  <c r="B3" i="28"/>
  <c r="M34" i="28"/>
  <c r="W31" i="28"/>
  <c r="C29" i="28"/>
  <c r="V13" i="28"/>
  <c r="W11" i="28"/>
  <c r="C9" i="28"/>
  <c r="M6" i="28"/>
  <c r="AC3" i="28"/>
  <c r="S3" i="28"/>
  <c r="I3" i="28"/>
  <c r="V1" i="28"/>
  <c r="C34" i="28"/>
  <c r="M31" i="28"/>
  <c r="W28" i="28"/>
  <c r="M13" i="28"/>
  <c r="M11" i="28"/>
  <c r="W8" i="28"/>
  <c r="C6" i="28"/>
  <c r="AB3" i="28"/>
  <c r="R3" i="28"/>
  <c r="H3" i="28"/>
  <c r="L1" i="28"/>
  <c r="W33" i="28"/>
  <c r="C31" i="28"/>
  <c r="M28" i="28"/>
  <c r="L13" i="28"/>
  <c r="C11" i="28"/>
  <c r="M8" i="28"/>
  <c r="W5" i="28"/>
  <c r="AA3" i="28"/>
  <c r="Q3" i="28"/>
  <c r="G3" i="28"/>
  <c r="B1" i="28"/>
  <c r="M33" i="28"/>
  <c r="W30" i="28"/>
  <c r="C28" i="28"/>
  <c r="C13" i="28"/>
  <c r="W10" i="28"/>
  <c r="C8" i="28"/>
  <c r="M5" i="28"/>
  <c r="Z3" i="28"/>
  <c r="P3" i="28"/>
  <c r="F3" i="28"/>
  <c r="C33" i="28"/>
  <c r="M30" i="28"/>
  <c r="V27" i="28"/>
  <c r="B13" i="28"/>
  <c r="M10" i="28"/>
  <c r="W7" i="28"/>
  <c r="C5" i="28"/>
  <c r="Y3" i="28"/>
  <c r="O3" i="28"/>
  <c r="E3" i="28"/>
  <c r="W32" i="28"/>
  <c r="C30" i="28"/>
  <c r="L27" i="28"/>
  <c r="W12" i="28"/>
  <c r="C10" i="28"/>
  <c r="M7" i="28"/>
  <c r="W4" i="28"/>
  <c r="X3" i="28"/>
  <c r="N3" i="28"/>
  <c r="D3" i="28"/>
  <c r="M32" i="28"/>
  <c r="W29" i="28"/>
  <c r="B27" i="28"/>
  <c r="M12" i="28"/>
  <c r="W9" i="28"/>
  <c r="C7" i="28"/>
  <c r="M4" i="28"/>
  <c r="W3" i="28"/>
  <c r="M3" i="28"/>
  <c r="C3" i="28"/>
  <c r="W31" i="27"/>
  <c r="C29" i="27"/>
  <c r="L26" i="27"/>
  <c r="W11" i="27"/>
  <c r="C9" i="27"/>
  <c r="M6" i="27"/>
  <c r="AC3" i="27"/>
  <c r="S3" i="27"/>
  <c r="I3" i="27"/>
  <c r="V1" i="27"/>
  <c r="M31" i="27"/>
  <c r="W28" i="27"/>
  <c r="B26" i="27"/>
  <c r="M11" i="27"/>
  <c r="W8" i="27"/>
  <c r="C6" i="27"/>
  <c r="AB3" i="27"/>
  <c r="R3" i="27"/>
  <c r="H3" i="27"/>
  <c r="L1" i="27"/>
  <c r="C31" i="27"/>
  <c r="M28" i="27"/>
  <c r="W12" i="27"/>
  <c r="C11" i="27"/>
  <c r="M8" i="27"/>
  <c r="W5" i="27"/>
  <c r="AA3" i="27"/>
  <c r="Q3" i="27"/>
  <c r="G3" i="27"/>
  <c r="B1" i="27"/>
  <c r="W30" i="27"/>
  <c r="C28" i="27"/>
  <c r="V12" i="27"/>
  <c r="W10" i="27"/>
  <c r="C8" i="27"/>
  <c r="M5" i="27"/>
  <c r="Z3" i="27"/>
  <c r="P3" i="27"/>
  <c r="F3" i="27"/>
  <c r="M30" i="27"/>
  <c r="W27" i="27"/>
  <c r="M12" i="27"/>
  <c r="M10" i="27"/>
  <c r="W7" i="27"/>
  <c r="C5" i="27"/>
  <c r="Y3" i="27"/>
  <c r="O3" i="27"/>
  <c r="E3" i="27"/>
  <c r="C30" i="27"/>
  <c r="M27" i="27"/>
  <c r="L12" i="27"/>
  <c r="C10" i="27"/>
  <c r="M7" i="27"/>
  <c r="W4" i="27"/>
  <c r="X3" i="27"/>
  <c r="N3" i="27"/>
  <c r="D3" i="27"/>
  <c r="W29" i="27"/>
  <c r="C27" i="27"/>
  <c r="C12" i="27"/>
  <c r="W9" i="27"/>
  <c r="C7" i="27"/>
  <c r="M4" i="27"/>
  <c r="W3" i="27"/>
  <c r="M3" i="27"/>
  <c r="C3" i="27"/>
  <c r="M29" i="27"/>
  <c r="V26" i="27"/>
  <c r="B12" i="27"/>
  <c r="M9" i="27"/>
  <c r="W6" i="27"/>
  <c r="C4" i="27"/>
  <c r="V3" i="27"/>
  <c r="L3" i="27"/>
  <c r="B3" i="27"/>
  <c r="C7" i="4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EF4" i="46"/>
  <c r="DS4" i="46"/>
  <c r="DE4" i="46"/>
  <c r="CS4" i="46"/>
  <c r="CF4" i="46"/>
  <c r="BT4" i="46"/>
  <c r="BF4" i="46"/>
  <c r="AR4" i="46"/>
  <c r="AF4" i="46"/>
  <c r="S4" i="46"/>
  <c r="G4" i="46"/>
  <c r="A2" i="46"/>
  <c r="C186" i="45"/>
  <c r="C179" i="45"/>
  <c r="C154" i="45"/>
  <c r="C147" i="45"/>
  <c r="C122" i="45"/>
  <c r="C115" i="45"/>
  <c r="C90" i="45"/>
  <c r="C83" i="45"/>
  <c r="C66" i="45"/>
  <c r="C63" i="45"/>
  <c r="C54" i="45"/>
  <c r="C46" i="45"/>
  <c r="C38" i="45"/>
  <c r="C30" i="45"/>
  <c r="C22" i="45"/>
  <c r="C14" i="45"/>
  <c r="C6" i="45"/>
  <c r="L3" i="45"/>
  <c r="D3" i="45"/>
  <c r="V2" i="44"/>
  <c r="EC4" i="46"/>
  <c r="DQ4" i="46"/>
  <c r="DD4" i="46"/>
  <c r="CR4" i="46"/>
  <c r="CE4" i="46"/>
  <c r="BP4" i="46"/>
  <c r="BD4" i="46"/>
  <c r="AQ4" i="46"/>
  <c r="AE4" i="46"/>
  <c r="R4" i="46"/>
  <c r="D4" i="46"/>
  <c r="C182" i="45"/>
  <c r="C175" i="45"/>
  <c r="C164" i="45"/>
  <c r="C150" i="45"/>
  <c r="C143" i="45"/>
  <c r="C132" i="45"/>
  <c r="C118" i="45"/>
  <c r="C111" i="45"/>
  <c r="C100" i="45"/>
  <c r="C86" i="45"/>
  <c r="C79" i="45"/>
  <c r="C72" i="45"/>
  <c r="C51" i="45"/>
  <c r="C43" i="45"/>
  <c r="C35" i="45"/>
  <c r="C27" i="45"/>
  <c r="C19" i="45"/>
  <c r="C11" i="45"/>
  <c r="S3" i="45"/>
  <c r="K3" i="45"/>
  <c r="C3" i="45"/>
  <c r="D2" i="44"/>
  <c r="J39" i="42"/>
  <c r="C38" i="42"/>
  <c r="Q36" i="42"/>
  <c r="Q27" i="42"/>
  <c r="C27" i="42"/>
  <c r="EB4" i="46"/>
  <c r="DP4" i="46"/>
  <c r="DC4" i="46"/>
  <c r="CO4" i="46"/>
  <c r="CC4" i="46"/>
  <c r="BO4" i="46"/>
  <c r="BC4" i="46"/>
  <c r="AP4" i="46"/>
  <c r="AB4" i="46"/>
  <c r="P4" i="46"/>
  <c r="C4" i="46"/>
  <c r="C178" i="45"/>
  <c r="C171" i="45"/>
  <c r="C146" i="45"/>
  <c r="C139" i="45"/>
  <c r="C114" i="45"/>
  <c r="C107" i="45"/>
  <c r="C82" i="45"/>
  <c r="C75" i="45"/>
  <c r="C62" i="45"/>
  <c r="C59" i="45"/>
  <c r="C56" i="45"/>
  <c r="C48" i="45"/>
  <c r="C40" i="45"/>
  <c r="C32" i="45"/>
  <c r="C24" i="45"/>
  <c r="C16" i="45"/>
  <c r="C8" i="45"/>
  <c r="R3" i="45"/>
  <c r="J3" i="45"/>
  <c r="B3" i="45"/>
  <c r="A1" i="44"/>
  <c r="J27" i="42"/>
  <c r="P4" i="42"/>
  <c r="EA4" i="46"/>
  <c r="DM4" i="46"/>
  <c r="DA4" i="46"/>
  <c r="CN4" i="46"/>
  <c r="CB4" i="46"/>
  <c r="BN4" i="46"/>
  <c r="AZ4" i="46"/>
  <c r="AN4" i="46"/>
  <c r="AA4" i="46"/>
  <c r="O4" i="46"/>
  <c r="B4" i="46"/>
  <c r="C188" i="45"/>
  <c r="C174" i="45"/>
  <c r="C167" i="45"/>
  <c r="C156" i="45"/>
  <c r="C142" i="45"/>
  <c r="C135" i="45"/>
  <c r="C124" i="45"/>
  <c r="C110" i="45"/>
  <c r="C103" i="45"/>
  <c r="C92" i="45"/>
  <c r="C78" i="45"/>
  <c r="C68" i="45"/>
  <c r="C53" i="45"/>
  <c r="C45" i="45"/>
  <c r="C37" i="45"/>
  <c r="C29" i="45"/>
  <c r="C21" i="45"/>
  <c r="C13" i="45"/>
  <c r="C5" i="45"/>
  <c r="Q3" i="45"/>
  <c r="I3" i="45"/>
  <c r="A3" i="45"/>
  <c r="A65" i="43"/>
  <c r="C39" i="42"/>
  <c r="Q37" i="42"/>
  <c r="J36" i="42"/>
  <c r="DY4" i="46"/>
  <c r="DL4" i="46"/>
  <c r="CZ4" i="46"/>
  <c r="CM4" i="46"/>
  <c r="BY4" i="46"/>
  <c r="BL4" i="46"/>
  <c r="AY4" i="46"/>
  <c r="AM4" i="46"/>
  <c r="Z4" i="46"/>
  <c r="L4" i="46"/>
  <c r="CK2" i="46"/>
  <c r="C170" i="45"/>
  <c r="C163" i="45"/>
  <c r="C138" i="45"/>
  <c r="C131" i="45"/>
  <c r="C106" i="45"/>
  <c r="C99" i="45"/>
  <c r="C74" i="45"/>
  <c r="C71" i="45"/>
  <c r="C58" i="45"/>
  <c r="C50" i="45"/>
  <c r="C42" i="45"/>
  <c r="C34" i="45"/>
  <c r="C26" i="45"/>
  <c r="C18" i="45"/>
  <c r="C10" i="45"/>
  <c r="P3" i="45"/>
  <c r="H3" i="45"/>
  <c r="O1" i="45"/>
  <c r="B4" i="44"/>
  <c r="A44" i="43"/>
  <c r="I4" i="42"/>
  <c r="DX4" i="46"/>
  <c r="DK4" i="46"/>
  <c r="CW4" i="46"/>
  <c r="CK4" i="46"/>
  <c r="BX4" i="46"/>
  <c r="BK4" i="46"/>
  <c r="AX4" i="46"/>
  <c r="AJ4" i="46"/>
  <c r="X4" i="46"/>
  <c r="K4" i="46"/>
  <c r="BS2" i="46"/>
  <c r="C180" i="45"/>
  <c r="C166" i="45"/>
  <c r="C159" i="45"/>
  <c r="C148" i="45"/>
  <c r="C134" i="45"/>
  <c r="C127" i="45"/>
  <c r="C116" i="45"/>
  <c r="C102" i="45"/>
  <c r="C95" i="45"/>
  <c r="C84" i="45"/>
  <c r="C64" i="45"/>
  <c r="C55" i="45"/>
  <c r="C47" i="45"/>
  <c r="C39" i="45"/>
  <c r="C31" i="45"/>
  <c r="C23" i="45"/>
  <c r="C15" i="45"/>
  <c r="C7" i="45"/>
  <c r="O3" i="45"/>
  <c r="G3" i="45"/>
  <c r="J1" i="45"/>
  <c r="A23" i="43"/>
  <c r="Q38" i="42"/>
  <c r="J37" i="42"/>
  <c r="C36" i="42"/>
  <c r="B4" i="42"/>
  <c r="DU4" i="46"/>
  <c r="DI4" i="46"/>
  <c r="CV4" i="46"/>
  <c r="CJ4" i="46"/>
  <c r="BW4" i="46"/>
  <c r="BH4" i="46"/>
  <c r="AV4" i="46"/>
  <c r="AI4" i="46"/>
  <c r="W4" i="46"/>
  <c r="J4" i="46"/>
  <c r="AZ2" i="46"/>
  <c r="C187" i="45"/>
  <c r="C162" i="45"/>
  <c r="C155" i="45"/>
  <c r="C130" i="45"/>
  <c r="C123" i="45"/>
  <c r="C98" i="45"/>
  <c r="C91" i="45"/>
  <c r="C70" i="45"/>
  <c r="C67" i="45"/>
  <c r="C52" i="45"/>
  <c r="C44" i="45"/>
  <c r="C36" i="45"/>
  <c r="C28" i="45"/>
  <c r="C20" i="45"/>
  <c r="C12" i="45"/>
  <c r="C4" i="45"/>
  <c r="N3" i="45"/>
  <c r="F3" i="45"/>
  <c r="E1" i="45"/>
  <c r="A2" i="43"/>
  <c r="A1" i="42"/>
  <c r="DT4" i="46"/>
  <c r="DH4" i="46"/>
  <c r="CU4" i="46"/>
  <c r="CG4" i="46"/>
  <c r="BU4" i="46"/>
  <c r="BG4" i="46"/>
  <c r="AU4" i="46"/>
  <c r="AH4" i="46"/>
  <c r="T4" i="46"/>
  <c r="H4" i="46"/>
  <c r="D2" i="46"/>
  <c r="C183" i="45"/>
  <c r="C172" i="45"/>
  <c r="C158" i="45"/>
  <c r="C151" i="45"/>
  <c r="C140" i="45"/>
  <c r="C126" i="45"/>
  <c r="C119" i="45"/>
  <c r="C108" i="45"/>
  <c r="C94" i="45"/>
  <c r="C87" i="45"/>
  <c r="C76" i="45"/>
  <c r="C60" i="45"/>
  <c r="C57" i="45"/>
  <c r="C49" i="45"/>
  <c r="C41" i="45"/>
  <c r="C33" i="45"/>
  <c r="C25" i="45"/>
  <c r="C17" i="45"/>
  <c r="C9" i="45"/>
  <c r="M3" i="45"/>
  <c r="E3" i="45"/>
  <c r="A1" i="45"/>
  <c r="AZ2" i="44"/>
  <c r="Q39" i="42"/>
  <c r="J38" i="42"/>
  <c r="C37" i="42"/>
  <c r="B3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N1" i="29" l="1"/>
  <c r="X1" i="29"/>
  <c r="A5" i="40"/>
  <c r="D5" i="40" s="1"/>
  <c r="D1" i="29"/>
  <c r="N1" i="28"/>
  <c r="X1" i="28"/>
  <c r="X1" i="27"/>
  <c r="D1" i="28"/>
  <c r="D1" i="27"/>
  <c r="N1" i="27"/>
  <c r="P36" i="42"/>
  <c r="A30" i="42"/>
  <c r="I36" i="42"/>
  <c r="B36" i="42"/>
  <c r="B37" i="42"/>
  <c r="A31" i="42"/>
  <c r="P37" i="42"/>
  <c r="I37" i="42"/>
  <c r="I38" i="42"/>
  <c r="B38" i="42"/>
  <c r="A32" i="42"/>
  <c r="P38" i="42"/>
  <c r="AF3" i="46"/>
  <c r="DU3" i="46"/>
  <c r="CU3" i="46"/>
  <c r="BF3" i="46"/>
  <c r="J3" i="46"/>
  <c r="S28" i="42"/>
  <c r="BY3" i="46"/>
  <c r="E28" i="42"/>
  <c r="L28" i="42"/>
  <c r="AA3" i="46"/>
  <c r="BV3" i="46"/>
  <c r="CP3" i="46"/>
  <c r="BC3" i="46"/>
  <c r="G3" i="46"/>
  <c r="R28" i="42"/>
  <c r="DR3" i="46"/>
  <c r="K28" i="42"/>
  <c r="D28" i="42"/>
  <c r="P39" i="42"/>
  <c r="I39" i="42"/>
  <c r="A33" i="42"/>
  <c r="B39" i="42"/>
  <c r="DX3" i="46"/>
  <c r="BI3" i="46"/>
  <c r="CZ3" i="46"/>
  <c r="M3" i="46"/>
  <c r="CB3" i="46"/>
  <c r="AK3" i="46"/>
  <c r="F28" i="42"/>
  <c r="T28" i="42"/>
  <c r="M28" i="42"/>
  <c r="BL3" i="46"/>
  <c r="DE3" i="46"/>
  <c r="P3" i="46"/>
  <c r="CE3" i="46"/>
  <c r="AP3" i="46"/>
  <c r="EA3" i="46"/>
  <c r="U28" i="42"/>
  <c r="N28" i="42"/>
  <c r="G28" i="42"/>
  <c r="CH3" i="46"/>
  <c r="AU3" i="46"/>
  <c r="BO3" i="46"/>
  <c r="H28" i="42"/>
  <c r="ED3" i="46"/>
  <c r="S3" i="46"/>
  <c r="V28" i="42"/>
  <c r="O28" i="42"/>
  <c r="B8" i="46"/>
  <c r="B6" i="46"/>
  <c r="B7" i="46"/>
  <c r="B2" i="30"/>
  <c r="A182" i="45"/>
  <c r="A174" i="45"/>
  <c r="A166" i="45"/>
  <c r="A158" i="45"/>
  <c r="A150" i="45"/>
  <c r="A142" i="45"/>
  <c r="A134" i="45"/>
  <c r="A126" i="45"/>
  <c r="A118" i="45"/>
  <c r="A110" i="45"/>
  <c r="A102" i="45"/>
  <c r="A94" i="45"/>
  <c r="A86" i="45"/>
  <c r="A78" i="45"/>
  <c r="A187" i="45"/>
  <c r="A179" i="45"/>
  <c r="A171" i="45"/>
  <c r="A163" i="45"/>
  <c r="A155" i="45"/>
  <c r="A147" i="45"/>
  <c r="A139" i="45"/>
  <c r="A131" i="45"/>
  <c r="A123" i="45"/>
  <c r="A115" i="45"/>
  <c r="A107" i="45"/>
  <c r="A99" i="45"/>
  <c r="A91" i="45"/>
  <c r="A83" i="45"/>
  <c r="A75" i="45"/>
  <c r="A67" i="45"/>
  <c r="A59" i="45"/>
  <c r="A183" i="45"/>
  <c r="A175" i="45"/>
  <c r="A167" i="45"/>
  <c r="A159" i="45"/>
  <c r="A151" i="45"/>
  <c r="A143" i="45"/>
  <c r="A135" i="45"/>
  <c r="A127" i="45"/>
  <c r="A119" i="45"/>
  <c r="A111" i="45"/>
  <c r="A103" i="45"/>
  <c r="A95" i="45"/>
  <c r="A87" i="45"/>
  <c r="A79" i="45"/>
  <c r="A71" i="45"/>
  <c r="A63" i="45"/>
  <c r="A176" i="45"/>
  <c r="A169" i="45"/>
  <c r="A165" i="45"/>
  <c r="A162" i="45"/>
  <c r="A144" i="45"/>
  <c r="A137" i="45"/>
  <c r="A133" i="45"/>
  <c r="A130" i="45"/>
  <c r="A112" i="45"/>
  <c r="A105" i="45"/>
  <c r="A101" i="45"/>
  <c r="A98" i="45"/>
  <c r="A80" i="45"/>
  <c r="A73" i="45"/>
  <c r="A70" i="45"/>
  <c r="A52" i="45"/>
  <c r="A44" i="45"/>
  <c r="A36" i="45"/>
  <c r="A28" i="45"/>
  <c r="A20" i="45"/>
  <c r="A12" i="45"/>
  <c r="A4" i="45"/>
  <c r="A172" i="45"/>
  <c r="A140" i="45"/>
  <c r="A108" i="45"/>
  <c r="A76" i="45"/>
  <c r="A60" i="45"/>
  <c r="A57" i="45"/>
  <c r="A49" i="45"/>
  <c r="A41" i="45"/>
  <c r="A33" i="45"/>
  <c r="A25" i="45"/>
  <c r="A17" i="45"/>
  <c r="A9" i="45"/>
  <c r="A189" i="45"/>
  <c r="A186" i="45"/>
  <c r="A168" i="45"/>
  <c r="A161" i="45"/>
  <c r="A157" i="45"/>
  <c r="A154" i="45"/>
  <c r="A136" i="45"/>
  <c r="A129" i="45"/>
  <c r="A125" i="45"/>
  <c r="A122" i="45"/>
  <c r="A104" i="45"/>
  <c r="A97" i="45"/>
  <c r="A93" i="45"/>
  <c r="A90" i="45"/>
  <c r="A69" i="45"/>
  <c r="A66" i="45"/>
  <c r="A54" i="45"/>
  <c r="A46" i="45"/>
  <c r="A38" i="45"/>
  <c r="A30" i="45"/>
  <c r="A22" i="45"/>
  <c r="A14" i="45"/>
  <c r="A6" i="45"/>
  <c r="A164" i="45"/>
  <c r="A132" i="45"/>
  <c r="A100" i="45"/>
  <c r="A72" i="45"/>
  <c r="A51" i="45"/>
  <c r="A43" i="45"/>
  <c r="A35" i="45"/>
  <c r="A27" i="45"/>
  <c r="A19" i="45"/>
  <c r="A11" i="45"/>
  <c r="A185" i="45"/>
  <c r="A181" i="45"/>
  <c r="A178" i="45"/>
  <c r="A160" i="45"/>
  <c r="A153" i="45"/>
  <c r="A149" i="45"/>
  <c r="A146" i="45"/>
  <c r="A128" i="45"/>
  <c r="A121" i="45"/>
  <c r="A117" i="45"/>
  <c r="A114" i="45"/>
  <c r="A96" i="45"/>
  <c r="A89" i="45"/>
  <c r="A85" i="45"/>
  <c r="A82" i="45"/>
  <c r="A65" i="45"/>
  <c r="A62" i="45"/>
  <c r="A56" i="45"/>
  <c r="A48" i="45"/>
  <c r="A40" i="45"/>
  <c r="A32" i="45"/>
  <c r="A24" i="45"/>
  <c r="A16" i="45"/>
  <c r="A8" i="45"/>
  <c r="B27" i="42"/>
  <c r="A188" i="45"/>
  <c r="A156" i="45"/>
  <c r="A124" i="45"/>
  <c r="A92" i="45"/>
  <c r="A68" i="45"/>
  <c r="A53" i="45"/>
  <c r="A45" i="45"/>
  <c r="A37" i="45"/>
  <c r="A29" i="45"/>
  <c r="A21" i="45"/>
  <c r="A13" i="45"/>
  <c r="A5" i="45"/>
  <c r="A184" i="45"/>
  <c r="A177" i="45"/>
  <c r="A173" i="45"/>
  <c r="A170" i="45"/>
  <c r="A152" i="45"/>
  <c r="A145" i="45"/>
  <c r="A141" i="45"/>
  <c r="A138" i="45"/>
  <c r="A120" i="45"/>
  <c r="A113" i="45"/>
  <c r="A109" i="45"/>
  <c r="A106" i="45"/>
  <c r="A88" i="45"/>
  <c r="A81" i="45"/>
  <c r="A77" i="45"/>
  <c r="A74" i="45"/>
  <c r="A61" i="45"/>
  <c r="A58" i="45"/>
  <c r="A50" i="45"/>
  <c r="A42" i="45"/>
  <c r="A34" i="45"/>
  <c r="A26" i="45"/>
  <c r="A18" i="45"/>
  <c r="A10" i="45"/>
  <c r="A180" i="45"/>
  <c r="A148" i="45"/>
  <c r="A116" i="45"/>
  <c r="A84" i="45"/>
  <c r="A64" i="45"/>
  <c r="A55" i="45"/>
  <c r="A47" i="45"/>
  <c r="A39" i="45"/>
  <c r="A31" i="45"/>
  <c r="A23" i="45"/>
  <c r="A15" i="45"/>
  <c r="A7" i="45"/>
  <c r="G3" i="30" l="1"/>
  <c r="F3" i="30"/>
  <c r="E3" i="30"/>
  <c r="D3" i="30"/>
  <c r="C3" i="30"/>
  <c r="E5" i="40"/>
  <c r="F5" i="40"/>
  <c r="B5" i="40"/>
  <c r="R1" i="42" s="1"/>
  <c r="C5" i="40"/>
  <c r="C25" i="42"/>
  <c r="C26" i="42"/>
  <c r="J26" i="42"/>
  <c r="J25" i="42"/>
  <c r="Q25" i="42"/>
  <c r="Q26" i="42"/>
  <c r="C15" i="47"/>
  <c r="C2" i="47"/>
  <c r="D1" i="45"/>
  <c r="D2" i="45"/>
  <c r="C1" i="45"/>
  <c r="C2" i="45"/>
  <c r="B1" i="45"/>
  <c r="V27" i="42"/>
  <c r="N27" i="42"/>
  <c r="F27" i="42"/>
  <c r="G27" i="42"/>
  <c r="B2" i="45"/>
  <c r="U27" i="42"/>
  <c r="M27" i="42"/>
  <c r="E27" i="42"/>
  <c r="T27" i="42"/>
  <c r="D27" i="42"/>
  <c r="S27" i="42"/>
  <c r="O27" i="42"/>
  <c r="A2" i="45"/>
  <c r="L27" i="42"/>
  <c r="K27" i="42"/>
  <c r="R27" i="42"/>
  <c r="H27" i="42"/>
  <c r="K2" i="42" l="1"/>
  <c r="J2" i="42"/>
  <c r="D1" i="42"/>
  <c r="N2" i="42"/>
  <c r="B1" i="42"/>
  <c r="G1" i="42"/>
  <c r="M1" i="42"/>
  <c r="N1" i="42"/>
  <c r="K1" i="42"/>
  <c r="D2" i="42"/>
  <c r="U1" i="42"/>
  <c r="V1" i="42"/>
  <c r="U2" i="42"/>
  <c r="S1" i="42"/>
  <c r="L2" i="42"/>
  <c r="G2" i="42"/>
  <c r="H2" i="42"/>
  <c r="O1" i="42"/>
  <c r="M2" i="42"/>
  <c r="I1" i="42"/>
  <c r="T2" i="42"/>
  <c r="T1" i="42"/>
  <c r="O2" i="42"/>
  <c r="P2" i="42"/>
  <c r="Q2" i="42"/>
  <c r="Q1" i="42"/>
  <c r="E2" i="42"/>
  <c r="V2" i="42"/>
  <c r="C1" i="42"/>
  <c r="L1" i="42"/>
  <c r="P1" i="42"/>
  <c r="A2" i="42"/>
  <c r="C2" i="42"/>
  <c r="F2" i="42"/>
  <c r="I2" i="42"/>
  <c r="R2" i="42"/>
  <c r="H1" i="42"/>
  <c r="S2" i="42"/>
  <c r="J1" i="42"/>
  <c r="E1" i="42"/>
  <c r="F1" i="42"/>
  <c r="B2" i="42"/>
  <c r="B23" i="44"/>
  <c r="B19" i="44"/>
  <c r="B26" i="44"/>
  <c r="B21" i="44"/>
  <c r="B27" i="44"/>
  <c r="B7" i="44"/>
  <c r="B12" i="44"/>
  <c r="B13" i="44"/>
  <c r="B8" i="44"/>
  <c r="B9" i="44"/>
  <c r="B20" i="44"/>
  <c r="B10" i="44"/>
  <c r="B6" i="44"/>
  <c r="B17" i="44"/>
  <c r="B11" i="44"/>
  <c r="B28" i="44"/>
  <c r="B18" i="44"/>
  <c r="B25" i="44"/>
  <c r="B16" i="44"/>
  <c r="B22" i="44"/>
  <c r="B15" i="44"/>
  <c r="B24"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<sst xmlns="http://schemas.openxmlformats.org/spreadsheetml/2006/main" count="3602" uniqueCount="2227">
  <si>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</si>
  <si>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</si>
  <si>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</si>
  <si>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</si>
  <si>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</si>
  <si>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</si>
  <si>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</si>
  <si>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</si>
  <si>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</si>
  <si>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</si>
  <si>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</si>
  <si>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</si>
  <si>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</si>
  <si>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</si>
  <si>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</si>
  <si>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</si>
  <si>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</si>
  <si>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</si>
  <si>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</si>
  <si>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</si>
  <si>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</si>
  <si>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</si>
  <si>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</si>
  <si>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</si>
  <si>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</si>
  <si>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</si>
  <si>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</si>
  <si>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</si>
  <si>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</si>
  <si>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</si>
  <si>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</si>
  <si>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</si>
  <si>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</si>
  <si>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</si>
  <si>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</si>
  <si>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</si>
  <si>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</si>
  <si>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</si>
  <si>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</si>
  <si>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</si>
  <si>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</si>
  <si>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</si>
  <si>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</si>
  <si>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</si>
  <si>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</si>
  <si>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</si>
  <si>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</si>
  <si>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</si>
  <si>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</si>
  <si>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</si>
  <si>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</si>
  <si>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</si>
  <si>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</si>
  <si>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</si>
  <si>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</si>
  <si>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</si>
  <si>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</si>
  <si>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</si>
  <si>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</si>
  <si>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</si>
  <si>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</si>
  <si>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</si>
  <si>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</si>
  <si>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</si>
  <si>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</si>
  <si>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</si>
  <si>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</si>
  <si>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</si>
  <si>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</si>
  <si>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</si>
  <si>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</si>
  <si>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</si>
  <si>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</si>
  <si>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</si>
  <si>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</si>
  <si>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</si>
  <si>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</si>
  <si>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</si>
  <si>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</si>
  <si>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</si>
  <si>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</si>
  <si>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</si>
  <si>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</si>
  <si>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</si>
  <si>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</si>
  <si>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</si>
  <si>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</si>
  <si>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</si>
  <si>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</si>
  <si>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</si>
  <si>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</si>
  <si>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</si>
  <si>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</si>
  <si>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</si>
  <si>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</si>
  <si>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</si>
  <si>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</si>
  <si>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</si>
  <si>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</si>
  <si>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</si>
  <si>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</si>
  <si>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</si>
  <si>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</si>
  <si>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</si>
  <si>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</si>
  <si>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</si>
  <si>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</si>
  <si>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</si>
  <si>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</si>
  <si>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</si>
  <si>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</si>
  <si>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</si>
  <si>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</si>
  <si>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</si>
  <si>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</si>
  <si>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</si>
  <si>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</si>
  <si>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</si>
  <si>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</si>
  <si>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</si>
  <si>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</si>
  <si>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</si>
  <si>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</si>
  <si>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</si>
  <si>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</si>
  <si>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</si>
  <si>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</si>
  <si>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</si>
  <si>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</si>
  <si>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</si>
  <si>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</si>
  <si>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</si>
  <si>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</si>
  <si>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</si>
  <si>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</si>
  <si>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</si>
  <si>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</si>
  <si>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</si>
  <si>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</si>
  <si>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</si>
  <si>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</si>
  <si>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</si>
  <si>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</si>
  <si>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Chile</t>
  </si>
  <si>
    <t xml:space="preserve">UNESCO LLECE SERCE </t>
  </si>
  <si>
    <t xml:space="preserve">UNESCO LLECE TERCE </t>
  </si>
  <si>
    <t>Survey</t>
  </si>
  <si>
    <t>Agua Potable</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</si>
  <si>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</si>
  <si>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
  </si>
  <si>
    <t>Yes</t>
  </si>
  <si>
    <t>Banos en buen estado</t>
  </si>
  <si>
    <t>Estimated from banos en buen estado</t>
  </si>
  <si>
    <t>Desague</t>
  </si>
  <si>
    <t>Alcantarillado</t>
  </si>
  <si>
    <t>No</t>
  </si>
  <si>
    <t xml:space="preserve">No handwashing data. </t>
  </si>
  <si>
    <t>Other</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</si>
  <si>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to estimate improved sanitation since a large proportion of schools do not have 'desague' and the available service is unknown.</t>
  </si>
  <si>
    <t>wat_fac_</t>
  </si>
  <si>
    <t>san_fac_</t>
  </si>
  <si>
    <t>Definition</t>
  </si>
  <si>
    <t>Basic (improved &amp; available)</t>
  </si>
  <si>
    <t>Limited</t>
  </si>
  <si>
    <t>POPULATION OF SCHOOL AGE CHILDREN</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</si>
  <si>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for rural schools are not used as an estimate for improved sanitation since there is a large proportion of schools without 'alcantarillado' where it is unclear what service is available. For domains where coverage of alcantarillado is at least 90%, the remaining schools are assumed to have other facility types of which 50% are improved.  'Banos en buen estado' are used as an estimate for improved and usable facilities, which is assumed to estimate 'basic' coverage in the absence of other data.</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</si>
  <si>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</si>
  <si>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</si>
  <si>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</si>
  <si>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</si>
  <si>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</si>
  <si>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</si>
  <si>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</si>
  <si>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</si>
  <si>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</si>
  <si>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</si>
  <si>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</si>
  <si>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</si>
  <si>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</si>
  <si>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</si>
  <si>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</si>
  <si>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</si>
  <si>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</si>
  <si>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</si>
  <si>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</si>
  <si>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</si>
  <si>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</si>
  <si>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</si>
  <si>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</si>
  <si>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</si>
  <si>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</si>
  <si>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CHL_2006_LLECE</t>
  </si>
  <si>
    <t>CHL_2013_LLECE</t>
  </si>
  <si>
    <t>2006</t>
  </si>
  <si>
    <t>2013</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</si>
  <si>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</si>
  <si>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</si>
  <si>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</si>
  <si>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</si>
  <si>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</si>
  <si>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</si>
  <si>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</si>
  <si>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</si>
  <si>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</si>
  <si>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</si>
  <si>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</si>
  <si>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</si>
  <si>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</si>
  <si>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</si>
  <si>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</si>
  <si>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</si>
  <si>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CHL_2021_SUR</t>
  </si>
  <si>
    <t>Educar sin agua: una realidad invisible (fundacion amulen, https://www.fundacionamulen.cl/wp-content/uploads/2021/12/Educar-Sin-Agua_compressed.pdf)</t>
  </si>
  <si>
    <t>sin interrupciones del suministro</t>
  </si>
  <si>
    <t>Estimated from improved and available.</t>
  </si>
  <si>
    <t>Sistema de agua potable rural</t>
  </si>
  <si>
    <t>not used</t>
  </si>
  <si>
    <t>Camion aljibe</t>
  </si>
  <si>
    <t>Pozo o noria</t>
  </si>
  <si>
    <t>Rio, vertiente, estero</t>
  </si>
  <si>
    <t>Fuente mejorada</t>
  </si>
  <si>
    <t>Fuente no mejorada</t>
  </si>
  <si>
    <t>The proportion of schools with water from camion aljibe, pozo o noria, and rio, vertiente, estero are estimated from a chart that doesn't list exact values. The report says that 75.9% of schools have an improved source of water and 24.1% have an unimproved source. These data are used in the absence of additional information by facilty type. Availability is reported by formal (sistema) and informal (camion, pozo, rio) sources. Basic is estimated by applying the proportion of schools without water interruption to the proportion of schools with an improved water source.</t>
  </si>
  <si>
    <t/>
  </si>
  <si>
    <t>No data on sanitation</t>
  </si>
  <si>
    <t>No data on hygiene.</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</si>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</sst>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2" fillId="0" borderId="246" applyNumberFormat="0" applyFill="0" applyBorder="0" applyAlignment="0" applyProtection="0"/>
  </cellStyleXfs>
  <cellXfs count="64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57" fillId="0" borderId="10" xfId="0" applyFont="1" applyBorder="1" applyAlignment="1">
      <alignment horizontal="left" vertical="center" wrapText="1"/>
    </xf>
    <xf numFmtId="0" fontId="57" fillId="0" borderId="23"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16" xfId="0" applyBorder="1" applyAlignment="1">
      <alignment horizontal="left" vertical="center"/>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77"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6" fillId="36" borderId="90" xfId="0" applyNumberFormat="1" applyFont="1" applyFill="1" applyBorder="1" applyAlignment="1" applyProtection="1">
      <alignment horizontal="center" vertical="center"/>
    </xf>
    <xf numFmtId="1" fontId="97" fillId="37" borderId="91" xfId="0" applyNumberFormat="1" applyFont="1" applyFill="1" applyBorder="1" applyAlignment="1" applyProtection="1">
      <alignment horizontal="center" vertical="center"/>
    </xf>
    <xf numFmtId="1" fontId="98" fillId="38" borderId="92" xfId="0" applyNumberFormat="1" applyFont="1" applyFill="1" applyBorder="1" applyAlignment="1" applyProtection="1">
      <alignment horizontal="center" vertical="center"/>
    </xf>
    <xf numFmtId="1" fontId="99" fillId="39" borderId="93" xfId="0" applyNumberFormat="1" applyFont="1" applyFill="1" applyBorder="1" applyAlignment="1" applyProtection="1">
      <alignment horizontal="center" vertical="center"/>
    </xf>
    <xf numFmtId="1" fontId="100" fillId="40" borderId="94" xfId="0" applyNumberFormat="1" applyFont="1" applyFill="1" applyBorder="1" applyAlignment="1" applyProtection="1">
      <alignment horizontal="center" vertical="center"/>
    </xf>
    <xf numFmtId="1" fontId="101" fillId="41" borderId="95" xfId="0" applyNumberFormat="1" applyFont="1" applyFill="1" applyBorder="1" applyAlignment="1" applyProtection="1">
      <alignment horizontal="center" vertical="center"/>
    </xf>
    <xf numFmtId="1" fontId="102" fillId="42" borderId="96" xfId="0" applyNumberFormat="1" applyFont="1" applyFill="1" applyBorder="1" applyAlignment="1" applyProtection="1">
      <alignment horizontal="center" vertical="center"/>
    </xf>
    <xf numFmtId="1" fontId="103" fillId="43" borderId="97" xfId="0" applyNumberFormat="1" applyFont="1" applyFill="1" applyBorder="1" applyAlignment="1" applyProtection="1">
      <alignment horizontal="center" vertical="center"/>
    </xf>
    <xf numFmtId="1" fontId="104" fillId="44" borderId="98" xfId="0" applyNumberFormat="1" applyFont="1" applyFill="1" applyBorder="1" applyAlignment="1" applyProtection="1">
      <alignment horizontal="center" vertical="center"/>
    </xf>
    <xf numFmtId="1" fontId="105" fillId="45" borderId="99" xfId="0" applyNumberFormat="1" applyFont="1" applyFill="1" applyBorder="1" applyAlignment="1" applyProtection="1">
      <alignment horizontal="center" vertical="center"/>
    </xf>
    <xf numFmtId="1" fontId="106" fillId="46" borderId="100" xfId="0" applyNumberFormat="1" applyFont="1" applyFill="1" applyBorder="1" applyAlignment="1" applyProtection="1">
      <alignment horizontal="center" vertical="center"/>
    </xf>
    <xf numFmtId="1" fontId="107" fillId="47" borderId="101" xfId="0" applyNumberFormat="1" applyFont="1" applyFill="1" applyBorder="1" applyAlignment="1" applyProtection="1">
      <alignment horizontal="center" vertical="center"/>
    </xf>
    <xf numFmtId="1" fontId="108" fillId="48" borderId="102" xfId="0" applyNumberFormat="1" applyFont="1" applyFill="1" applyBorder="1" applyAlignment="1" applyProtection="1">
      <alignment horizontal="center" vertical="center"/>
    </xf>
    <xf numFmtId="1" fontId="109" fillId="49" borderId="103" xfId="0" applyNumberFormat="1" applyFont="1" applyFill="1" applyBorder="1" applyAlignment="1" applyProtection="1">
      <alignment horizontal="center" vertical="center"/>
    </xf>
    <xf numFmtId="1" fontId="110" fillId="50" borderId="104" xfId="0" applyNumberFormat="1" applyFont="1" applyFill="1" applyBorder="1" applyAlignment="1" applyProtection="1">
      <alignment horizontal="center" vertical="center"/>
    </xf>
    <xf numFmtId="1" fontId="111" fillId="51" borderId="105" xfId="0" applyNumberFormat="1" applyFont="1" applyFill="1" applyBorder="1" applyAlignment="1" applyProtection="1">
      <alignment horizontal="center" vertical="center"/>
    </xf>
    <xf numFmtId="1" fontId="112" fillId="52" borderId="106" xfId="0" applyNumberFormat="1" applyFont="1" applyFill="1" applyBorder="1" applyAlignment="1" applyProtection="1">
      <alignment horizontal="center" vertical="center"/>
    </xf>
    <xf numFmtId="1" fontId="113" fillId="53" borderId="107" xfId="0" applyNumberFormat="1" applyFont="1" applyFill="1" applyBorder="1" applyAlignment="1" applyProtection="1">
      <alignment horizontal="center" vertical="center"/>
    </xf>
    <xf numFmtId="1" fontId="114" fillId="54" borderId="108" xfId="0" applyNumberFormat="1" applyFont="1" applyFill="1" applyBorder="1" applyAlignment="1" applyProtection="1">
      <alignment horizontal="center" vertical="center"/>
    </xf>
    <xf numFmtId="1" fontId="115" fillId="55" borderId="109" xfId="0" applyNumberFormat="1" applyFont="1" applyFill="1" applyBorder="1" applyAlignment="1" applyProtection="1">
      <alignment horizontal="center" vertical="center"/>
    </xf>
    <xf numFmtId="1" fontId="116" fillId="56" borderId="110" xfId="0" applyNumberFormat="1" applyFont="1" applyFill="1" applyBorder="1" applyAlignment="1" applyProtection="1">
      <alignment horizontal="center" vertical="center"/>
    </xf>
    <xf numFmtId="1" fontId="117" fillId="57" borderId="111" xfId="0" applyNumberFormat="1" applyFont="1" applyFill="1" applyBorder="1" applyAlignment="1" applyProtection="1">
      <alignment horizontal="center" vertical="center"/>
    </xf>
    <xf numFmtId="1" fontId="118" fillId="58" borderId="112" xfId="0" applyNumberFormat="1" applyFont="1" applyFill="1" applyBorder="1" applyAlignment="1" applyProtection="1">
      <alignment horizontal="center" vertical="center"/>
    </xf>
    <xf numFmtId="1" fontId="119" fillId="59" borderId="113" xfId="0" applyNumberFormat="1" applyFont="1" applyFill="1" applyBorder="1" applyAlignment="1" applyProtection="1">
      <alignment horizontal="center" vertical="center"/>
    </xf>
    <xf numFmtId="1" fontId="120" fillId="60" borderId="114" xfId="0" applyNumberFormat="1" applyFont="1" applyFill="1" applyBorder="1" applyAlignment="1" applyProtection="1">
      <alignment horizontal="center" vertical="center"/>
    </xf>
    <xf numFmtId="1" fontId="121" fillId="61" borderId="115" xfId="0" applyNumberFormat="1" applyFont="1" applyFill="1" applyBorder="1" applyAlignment="1" applyProtection="1">
      <alignment horizontal="center" vertical="center"/>
    </xf>
    <xf numFmtId="0" fontId="122" fillId="62" borderId="116" xfId="0" applyNumberFormat="1" applyFont="1" applyFill="1" applyBorder="1" applyAlignment="1" applyProtection="1">
      <alignment horizontal="center" vertical="center"/>
    </xf>
    <xf numFmtId="164" fontId="123" fillId="63" borderId="117" xfId="0" applyNumberFormat="1" applyFont="1" applyFill="1" applyBorder="1" applyAlignment="1" applyProtection="1">
      <alignment horizontal="center" vertical="center"/>
    </xf>
    <xf numFmtId="0" fontId="124" fillId="64" borderId="118" xfId="0" applyNumberFormat="1" applyFont="1" applyFill="1" applyBorder="1" applyAlignment="1" applyProtection="1">
      <alignment horizontal="center" vertical="center"/>
    </xf>
    <xf numFmtId="0" fontId="125" fillId="65" borderId="119" xfId="0" applyNumberFormat="1" applyFont="1" applyFill="1" applyBorder="1" applyAlignment="1" applyProtection="1">
      <alignment horizontal="center" vertical="center"/>
    </xf>
    <xf numFmtId="0" fontId="126" fillId="66" borderId="120" xfId="0" applyNumberFormat="1" applyFont="1" applyFill="1" applyBorder="1" applyAlignment="1" applyProtection="1">
      <alignment horizontal="center" vertical="center"/>
    </xf>
    <xf numFmtId="0" fontId="127" fillId="67" borderId="121" xfId="0" applyNumberFormat="1" applyFont="1" applyFill="1" applyBorder="1" applyAlignment="1" applyProtection="1">
      <alignment horizontal="center" vertical="center"/>
    </xf>
    <xf numFmtId="164" fontId="128" fillId="68" borderId="122" xfId="0" applyNumberFormat="1" applyFont="1" applyFill="1" applyBorder="1" applyAlignment="1" applyProtection="1">
      <alignment horizontal="center" vertical="center"/>
    </xf>
    <xf numFmtId="0" fontId="129" fillId="69" borderId="123" xfId="0" applyNumberFormat="1" applyFont="1" applyFill="1" applyBorder="1" applyAlignment="1" applyProtection="1">
      <alignment horizontal="center" vertical="center"/>
    </xf>
    <xf numFmtId="0" fontId="130" fillId="70" borderId="124" xfId="0" applyNumberFormat="1" applyFont="1" applyFill="1" applyBorder="1" applyAlignment="1" applyProtection="1">
      <alignment horizontal="center" vertical="center"/>
    </xf>
    <xf numFmtId="0" fontId="131" fillId="71" borderId="125" xfId="0" applyNumberFormat="1" applyFont="1" applyFill="1" applyBorder="1" applyAlignment="1" applyProtection="1">
      <alignment horizontal="center" vertical="center"/>
    </xf>
    <xf numFmtId="0" fontId="132" fillId="72" borderId="126" xfId="0" applyNumberFormat="1" applyFont="1" applyFill="1" applyBorder="1" applyAlignment="1" applyProtection="1">
      <alignment horizontal="center" vertical="center"/>
    </xf>
    <xf numFmtId="164" fontId="133" fillId="73" borderId="127" xfId="0" applyNumberFormat="1" applyFont="1" applyFill="1" applyBorder="1" applyAlignment="1" applyProtection="1">
      <alignment horizontal="center" vertical="center"/>
    </xf>
    <xf numFmtId="0" fontId="134" fillId="74" borderId="128" xfId="0" applyNumberFormat="1" applyFont="1" applyFill="1" applyBorder="1" applyAlignment="1" applyProtection="1">
      <alignment horizontal="center" vertical="center"/>
    </xf>
    <xf numFmtId="0" fontId="135" fillId="75" borderId="129" xfId="0" applyNumberFormat="1" applyFont="1" applyFill="1" applyBorder="1" applyAlignment="1" applyProtection="1">
      <alignment horizontal="center" vertical="center"/>
    </xf>
    <xf numFmtId="0" fontId="136" fillId="76" borderId="130" xfId="0" applyNumberFormat="1" applyFont="1" applyFill="1" applyBorder="1" applyAlignment="1" applyProtection="1">
      <alignment horizontal="center" vertical="center"/>
    </xf>
    <xf numFmtId="0" fontId="137" fillId="77" borderId="131" xfId="0" applyNumberFormat="1" applyFont="1" applyFill="1" applyBorder="1" applyAlignment="1" applyProtection="1">
      <alignment horizontal="center" vertical="center"/>
    </xf>
    <xf numFmtId="164" fontId="138" fillId="78" borderId="132" xfId="0" applyNumberFormat="1" applyFont="1" applyFill="1" applyBorder="1" applyAlignment="1" applyProtection="1">
      <alignment horizontal="center" vertical="center"/>
    </xf>
    <xf numFmtId="0" fontId="139" fillId="79" borderId="133" xfId="0" applyNumberFormat="1" applyFont="1" applyFill="1" applyBorder="1" applyAlignment="1" applyProtection="1">
      <alignment horizontal="center" vertical="center"/>
    </xf>
    <xf numFmtId="0" fontId="140" fillId="80" borderId="134" xfId="0" applyNumberFormat="1" applyFont="1" applyFill="1" applyBorder="1" applyAlignment="1" applyProtection="1">
      <alignment horizontal="center" vertical="center"/>
    </xf>
    <xf numFmtId="0" fontId="141" fillId="81" borderId="135" xfId="0" applyNumberFormat="1" applyFont="1" applyFill="1" applyBorder="1" applyAlignment="1" applyProtection="1">
      <alignment horizontal="center" vertical="center"/>
    </xf>
    <xf numFmtId="0" fontId="142" fillId="82" borderId="136" xfId="0" applyNumberFormat="1" applyFont="1" applyFill="1" applyBorder="1" applyAlignment="1" applyProtection="1">
      <alignment horizontal="center" vertical="center"/>
    </xf>
    <xf numFmtId="164" fontId="143" fillId="83" borderId="137" xfId="0" applyNumberFormat="1" applyFont="1" applyFill="1" applyBorder="1" applyAlignment="1" applyProtection="1">
      <alignment horizontal="center" vertical="center"/>
    </xf>
    <xf numFmtId="0" fontId="144" fillId="84" borderId="138" xfId="0" applyNumberFormat="1" applyFont="1" applyFill="1" applyBorder="1" applyAlignment="1" applyProtection="1">
      <alignment horizontal="center" vertical="center"/>
    </xf>
    <xf numFmtId="0" fontId="145" fillId="85" borderId="139" xfId="0" applyNumberFormat="1" applyFont="1" applyFill="1" applyBorder="1" applyAlignment="1" applyProtection="1">
      <alignment horizontal="center" vertical="center"/>
    </xf>
    <xf numFmtId="0" fontId="146" fillId="86" borderId="140" xfId="0" applyNumberFormat="1" applyFont="1" applyFill="1" applyBorder="1" applyAlignment="1" applyProtection="1">
      <alignment horizontal="center" vertical="center"/>
    </xf>
    <xf numFmtId="0" fontId="147" fillId="87" borderId="141" xfId="0" applyNumberFormat="1" applyFont="1" applyFill="1" applyBorder="1" applyAlignment="1" applyProtection="1">
      <alignment horizontal="center" vertical="center"/>
    </xf>
    <xf numFmtId="164" fontId="148" fillId="88" borderId="142" xfId="0" applyNumberFormat="1" applyFont="1" applyFill="1" applyBorder="1" applyAlignment="1" applyProtection="1">
      <alignment horizontal="center" vertical="center"/>
    </xf>
    <xf numFmtId="0" fontId="149" fillId="89" borderId="143" xfId="0" applyNumberFormat="1" applyFont="1" applyFill="1" applyBorder="1" applyAlignment="1" applyProtection="1">
      <alignment horizontal="center" vertical="center"/>
    </xf>
    <xf numFmtId="0" fontId="150" fillId="90" borderId="144" xfId="0" applyNumberFormat="1" applyFont="1" applyFill="1" applyBorder="1" applyAlignment="1" applyProtection="1">
      <alignment horizontal="center" vertical="center"/>
    </xf>
    <xf numFmtId="0" fontId="151" fillId="91" borderId="145" xfId="0" applyNumberFormat="1" applyFont="1" applyFill="1" applyBorder="1" applyAlignment="1" applyProtection="1">
      <alignment horizontal="center" vertical="center"/>
    </xf>
    <xf numFmtId="0" fontId="152" fillId="92" borderId="146" xfId="0" applyNumberFormat="1" applyFont="1" applyFill="1" applyBorder="1" applyAlignment="1" applyProtection="1">
      <alignment horizontal="center" vertical="center"/>
    </xf>
    <xf numFmtId="164" fontId="153" fillId="93" borderId="147" xfId="0" applyNumberFormat="1" applyFont="1" applyFill="1" applyBorder="1" applyAlignment="1" applyProtection="1">
      <alignment horizontal="center" vertical="center"/>
    </xf>
    <xf numFmtId="0" fontId="154" fillId="94" borderId="148" xfId="0" applyNumberFormat="1" applyFont="1" applyFill="1" applyBorder="1" applyAlignment="1" applyProtection="1">
      <alignment horizontal="center" vertical="center"/>
    </xf>
    <xf numFmtId="0" fontId="155" fillId="95" borderId="149" xfId="0" applyNumberFormat="1" applyFont="1" applyFill="1" applyBorder="1" applyAlignment="1" applyProtection="1">
      <alignment horizontal="center" vertical="center"/>
    </xf>
    <xf numFmtId="0" fontId="156" fillId="96" borderId="150" xfId="0" applyNumberFormat="1" applyFont="1" applyFill="1" applyBorder="1" applyAlignment="1" applyProtection="1">
      <alignment horizontal="center" vertical="center"/>
    </xf>
    <xf numFmtId="0" fontId="157" fillId="97" borderId="151" xfId="0" applyNumberFormat="1" applyFont="1" applyFill="1" applyBorder="1" applyAlignment="1" applyProtection="1">
      <alignment horizontal="center" vertical="center"/>
    </xf>
    <xf numFmtId="164" fontId="158" fillId="98" borderId="152" xfId="0" applyNumberFormat="1" applyFont="1" applyFill="1" applyBorder="1" applyAlignment="1" applyProtection="1">
      <alignment horizontal="center" vertical="center"/>
    </xf>
    <xf numFmtId="0" fontId="159" fillId="99" borderId="153" xfId="0" applyNumberFormat="1" applyFont="1" applyFill="1" applyBorder="1" applyAlignment="1" applyProtection="1">
      <alignment horizontal="center" vertical="center"/>
    </xf>
    <xf numFmtId="0" fontId="160" fillId="100" borderId="154" xfId="0" applyNumberFormat="1" applyFont="1" applyFill="1" applyBorder="1" applyAlignment="1" applyProtection="1">
      <alignment horizontal="center" vertical="center"/>
    </xf>
    <xf numFmtId="0" fontId="161" fillId="101" borderId="155" xfId="0" applyNumberFormat="1" applyFont="1" applyFill="1" applyBorder="1" applyAlignment="1" applyProtection="1">
      <alignment horizontal="center" vertical="center"/>
    </xf>
    <xf numFmtId="0" fontId="162" fillId="102" borderId="156" xfId="0" applyNumberFormat="1" applyFont="1" applyFill="1" applyBorder="1" applyAlignment="1" applyProtection="1">
      <alignment horizontal="center" vertical="center"/>
    </xf>
    <xf numFmtId="164" fontId="163" fillId="103" borderId="157" xfId="0" applyNumberFormat="1" applyFont="1" applyFill="1" applyBorder="1" applyAlignment="1" applyProtection="1">
      <alignment horizontal="center" vertical="center"/>
    </xf>
    <xf numFmtId="0" fontId="164" fillId="104" borderId="158" xfId="0" applyNumberFormat="1" applyFont="1" applyFill="1" applyBorder="1" applyAlignment="1" applyProtection="1">
      <alignment horizontal="center" vertical="center"/>
    </xf>
    <xf numFmtId="0" fontId="165" fillId="105" borderId="159" xfId="0" applyNumberFormat="1" applyFont="1" applyFill="1" applyBorder="1" applyAlignment="1" applyProtection="1">
      <alignment horizontal="center" vertical="center"/>
    </xf>
    <xf numFmtId="0" fontId="166" fillId="106" borderId="160" xfId="0" applyNumberFormat="1" applyFont="1" applyFill="1" applyBorder="1" applyAlignment="1" applyProtection="1">
      <alignment horizontal="center" vertical="center"/>
    </xf>
    <xf numFmtId="0" fontId="167" fillId="107" borderId="161" xfId="0" applyNumberFormat="1" applyFont="1" applyFill="1" applyBorder="1" applyAlignment="1" applyProtection="1">
      <alignment horizontal="center" vertical="center"/>
    </xf>
    <xf numFmtId="164" fontId="168" fillId="108" borderId="162" xfId="0" applyNumberFormat="1" applyFont="1" applyFill="1" applyBorder="1" applyAlignment="1" applyProtection="1">
      <alignment horizontal="center" vertical="center"/>
    </xf>
    <xf numFmtId="0" fontId="169" fillId="109" borderId="163" xfId="0" applyNumberFormat="1" applyFont="1" applyFill="1" applyBorder="1" applyAlignment="1" applyProtection="1">
      <alignment horizontal="center" vertical="center"/>
    </xf>
    <xf numFmtId="0" fontId="170" fillId="110" borderId="164" xfId="0" applyNumberFormat="1" applyFont="1" applyFill="1" applyBorder="1" applyAlignment="1" applyProtection="1">
      <alignment horizontal="center" vertical="center"/>
    </xf>
    <xf numFmtId="0" fontId="171" fillId="111" borderId="165" xfId="0" applyNumberFormat="1" applyFont="1" applyFill="1" applyBorder="1" applyAlignment="1" applyProtection="1">
      <alignment horizontal="center" vertical="center"/>
    </xf>
    <xf numFmtId="0" fontId="172" fillId="112" borderId="166" xfId="0" applyNumberFormat="1" applyFont="1" applyFill="1" applyBorder="1" applyAlignment="1" applyProtection="1">
      <alignment horizontal="center" vertical="center"/>
    </xf>
    <xf numFmtId="164" fontId="173" fillId="113" borderId="167" xfId="0" applyNumberFormat="1" applyFont="1" applyFill="1" applyBorder="1" applyAlignment="1" applyProtection="1">
      <alignment horizontal="center" vertical="center"/>
    </xf>
    <xf numFmtId="0" fontId="174" fillId="114" borderId="168" xfId="0" applyNumberFormat="1" applyFont="1" applyFill="1" applyBorder="1" applyAlignment="1" applyProtection="1">
      <alignment horizontal="center" vertical="center"/>
    </xf>
    <xf numFmtId="0" fontId="175" fillId="115" borderId="169" xfId="0" applyNumberFormat="1" applyFont="1" applyFill="1" applyBorder="1" applyAlignment="1" applyProtection="1">
      <alignment horizontal="center" vertical="center"/>
    </xf>
    <xf numFmtId="0" fontId="176" fillId="116" borderId="170" xfId="0" applyNumberFormat="1" applyFont="1" applyFill="1" applyBorder="1" applyAlignment="1" applyProtection="1">
      <alignment horizontal="center" vertical="center"/>
    </xf>
    <xf numFmtId="0" fontId="177" fillId="117" borderId="171" xfId="0" applyNumberFormat="1" applyFont="1" applyFill="1" applyBorder="1" applyAlignment="1" applyProtection="1">
      <alignment horizontal="center" vertical="center"/>
    </xf>
    <xf numFmtId="164" fontId="178" fillId="118" borderId="172" xfId="0" applyNumberFormat="1" applyFont="1" applyFill="1" applyBorder="1" applyAlignment="1" applyProtection="1">
      <alignment horizontal="center" vertical="center"/>
    </xf>
    <xf numFmtId="0" fontId="179" fillId="119" borderId="173" xfId="0" applyNumberFormat="1" applyFont="1" applyFill="1" applyBorder="1" applyAlignment="1" applyProtection="1">
      <alignment horizontal="center" vertical="center"/>
    </xf>
    <xf numFmtId="0" fontId="180" fillId="120" borderId="174" xfId="0" applyNumberFormat="1" applyFont="1" applyFill="1" applyBorder="1" applyAlignment="1" applyProtection="1">
      <alignment horizontal="center" vertical="center"/>
    </xf>
    <xf numFmtId="0" fontId="181" fillId="121" borderId="175" xfId="0" applyNumberFormat="1" applyFont="1" applyFill="1" applyBorder="1" applyAlignment="1" applyProtection="1">
      <alignment horizontal="center" vertical="center"/>
    </xf>
    <xf numFmtId="0" fontId="182" fillId="122" borderId="176" xfId="0" applyNumberFormat="1" applyFont="1" applyFill="1" applyBorder="1" applyAlignment="1" applyProtection="1">
      <alignment horizontal="center" vertical="center"/>
    </xf>
    <xf numFmtId="164" fontId="183" fillId="123" borderId="177" xfId="0" applyNumberFormat="1" applyFont="1" applyFill="1" applyBorder="1" applyAlignment="1" applyProtection="1">
      <alignment horizontal="center" vertical="center"/>
    </xf>
    <xf numFmtId="0" fontId="184" fillId="124" borderId="178" xfId="0" applyNumberFormat="1" applyFont="1" applyFill="1" applyBorder="1" applyAlignment="1" applyProtection="1">
      <alignment horizontal="center" vertical="center"/>
    </xf>
    <xf numFmtId="0" fontId="185" fillId="125" borderId="179" xfId="0" applyNumberFormat="1" applyFont="1" applyFill="1" applyBorder="1" applyAlignment="1" applyProtection="1">
      <alignment horizontal="center" vertical="center"/>
    </xf>
    <xf numFmtId="0" fontId="186" fillId="126" borderId="180" xfId="0" applyNumberFormat="1" applyFont="1" applyFill="1" applyBorder="1" applyAlignment="1" applyProtection="1">
      <alignment horizontal="center" vertical="center"/>
    </xf>
    <xf numFmtId="0" fontId="187" fillId="127" borderId="181" xfId="0" applyNumberFormat="1" applyFont="1" applyFill="1" applyBorder="1" applyAlignment="1" applyProtection="1">
      <alignment horizontal="center" vertical="center"/>
    </xf>
    <xf numFmtId="164" fontId="188" fillId="128" borderId="182" xfId="0" applyNumberFormat="1" applyFont="1" applyFill="1" applyBorder="1" applyAlignment="1" applyProtection="1">
      <alignment horizontal="center" vertical="center"/>
    </xf>
    <xf numFmtId="0" fontId="189" fillId="129" borderId="183" xfId="0" applyNumberFormat="1" applyFont="1" applyFill="1" applyBorder="1" applyAlignment="1" applyProtection="1">
      <alignment horizontal="center" vertical="center"/>
    </xf>
    <xf numFmtId="0" fontId="190" fillId="130" borderId="184" xfId="0" applyNumberFormat="1" applyFont="1" applyFill="1" applyBorder="1" applyAlignment="1" applyProtection="1">
      <alignment horizontal="center" vertical="center"/>
    </xf>
    <xf numFmtId="0" fontId="191" fillId="131" borderId="185" xfId="0" applyNumberFormat="1" applyFont="1" applyFill="1" applyBorder="1" applyAlignment="1" applyProtection="1">
      <alignment horizontal="center" vertical="center"/>
    </xf>
    <xf numFmtId="0" fontId="192" fillId="132" borderId="186" xfId="0" applyNumberFormat="1" applyFont="1" applyFill="1" applyBorder="1" applyAlignment="1" applyProtection="1">
      <alignment horizontal="center" vertical="center"/>
    </xf>
    <xf numFmtId="164" fontId="193" fillId="133" borderId="187" xfId="0" applyNumberFormat="1" applyFont="1" applyFill="1" applyBorder="1" applyAlignment="1" applyProtection="1">
      <alignment horizontal="center" vertical="center"/>
    </xf>
    <xf numFmtId="0" fontId="194" fillId="134" borderId="188" xfId="0" applyNumberFormat="1" applyFont="1" applyFill="1" applyBorder="1" applyAlignment="1" applyProtection="1">
      <alignment horizontal="center" vertical="center"/>
    </xf>
    <xf numFmtId="0" fontId="195" fillId="135" borderId="189" xfId="0" applyNumberFormat="1" applyFont="1" applyFill="1" applyBorder="1" applyAlignment="1" applyProtection="1">
      <alignment horizontal="center" vertical="center"/>
    </xf>
    <xf numFmtId="0" fontId="196" fillId="136" borderId="190" xfId="0" applyNumberFormat="1" applyFont="1" applyFill="1" applyBorder="1" applyAlignment="1" applyProtection="1">
      <alignment horizontal="center" vertical="center"/>
    </xf>
    <xf numFmtId="0" fontId="197" fillId="137" borderId="191" xfId="0" applyNumberFormat="1" applyFont="1" applyFill="1" applyBorder="1" applyAlignment="1" applyProtection="1">
      <alignment horizontal="center" vertical="center"/>
    </xf>
    <xf numFmtId="164" fontId="198" fillId="138" borderId="192" xfId="0" applyNumberFormat="1" applyFont="1" applyFill="1" applyBorder="1" applyAlignment="1" applyProtection="1">
      <alignment horizontal="center" vertical="center"/>
    </xf>
    <xf numFmtId="0" fontId="199" fillId="139" borderId="193" xfId="0" applyNumberFormat="1" applyFont="1" applyFill="1" applyBorder="1" applyAlignment="1" applyProtection="1">
      <alignment horizontal="center" vertical="center"/>
    </xf>
    <xf numFmtId="0" fontId="200" fillId="140" borderId="194" xfId="0" applyNumberFormat="1" applyFont="1" applyFill="1" applyBorder="1" applyAlignment="1" applyProtection="1">
      <alignment horizontal="center" vertical="center"/>
    </xf>
    <xf numFmtId="0" fontId="201" fillId="141" borderId="195" xfId="0" applyNumberFormat="1" applyFont="1" applyFill="1" applyBorder="1" applyAlignment="1" applyProtection="1">
      <alignment horizontal="center" vertical="center"/>
    </xf>
    <xf numFmtId="0" fontId="202" fillId="142" borderId="196" xfId="0" applyNumberFormat="1" applyFont="1" applyFill="1" applyBorder="1" applyAlignment="1" applyProtection="1">
      <alignment horizontal="center" vertical="center"/>
    </xf>
    <xf numFmtId="164" fontId="203" fillId="143" borderId="197" xfId="0" applyNumberFormat="1" applyFont="1" applyFill="1" applyBorder="1" applyAlignment="1" applyProtection="1">
      <alignment horizontal="center" vertical="center"/>
    </xf>
    <xf numFmtId="0" fontId="204" fillId="144" borderId="198" xfId="0" applyNumberFormat="1" applyFont="1" applyFill="1" applyBorder="1" applyAlignment="1" applyProtection="1">
      <alignment horizontal="center" vertical="center"/>
    </xf>
    <xf numFmtId="0" fontId="205" fillId="145" borderId="199" xfId="0" applyNumberFormat="1" applyFont="1" applyFill="1" applyBorder="1" applyAlignment="1" applyProtection="1">
      <alignment horizontal="center" vertical="center"/>
    </xf>
    <xf numFmtId="0" fontId="206" fillId="146" borderId="200" xfId="0" applyNumberFormat="1" applyFont="1" applyFill="1" applyBorder="1" applyAlignment="1" applyProtection="1">
      <alignment horizontal="center" vertical="center"/>
    </xf>
    <xf numFmtId="0" fontId="207" fillId="147" borderId="201" xfId="0" applyNumberFormat="1" applyFont="1" applyFill="1" applyBorder="1" applyAlignment="1" applyProtection="1">
      <alignment horizontal="center" vertical="center"/>
    </xf>
    <xf numFmtId="164" fontId="208" fillId="148" borderId="202" xfId="0" applyNumberFormat="1" applyFont="1" applyFill="1" applyBorder="1" applyAlignment="1" applyProtection="1">
      <alignment horizontal="center" vertical="center"/>
    </xf>
    <xf numFmtId="0" fontId="209" fillId="149" borderId="203" xfId="0" applyNumberFormat="1" applyFont="1" applyFill="1" applyBorder="1" applyAlignment="1" applyProtection="1">
      <alignment horizontal="center" vertical="center"/>
    </xf>
    <xf numFmtId="0" fontId="210" fillId="150" borderId="204" xfId="0" applyNumberFormat="1" applyFont="1" applyFill="1" applyBorder="1" applyAlignment="1" applyProtection="1">
      <alignment horizontal="center" vertical="center"/>
    </xf>
    <xf numFmtId="0" fontId="211" fillId="151" borderId="205" xfId="0" applyNumberFormat="1" applyFont="1" applyFill="1" applyBorder="1" applyAlignment="1" applyProtection="1">
      <alignment horizontal="center" vertical="center"/>
    </xf>
    <xf numFmtId="0" fontId="212" fillId="152" borderId="206" xfId="0" applyNumberFormat="1" applyFont="1" applyFill="1" applyBorder="1" applyAlignment="1" applyProtection="1">
      <alignment horizontal="center" vertical="center"/>
    </xf>
    <xf numFmtId="164" fontId="213" fillId="153" borderId="207" xfId="0" applyNumberFormat="1" applyFont="1" applyFill="1" applyBorder="1" applyAlignment="1" applyProtection="1">
      <alignment horizontal="center" vertical="center"/>
    </xf>
    <xf numFmtId="0" fontId="214" fillId="154" borderId="208" xfId="0" applyNumberFormat="1" applyFont="1" applyFill="1" applyBorder="1" applyAlignment="1" applyProtection="1">
      <alignment horizontal="center" vertical="center"/>
    </xf>
    <xf numFmtId="0" fontId="215" fillId="155" borderId="209" xfId="0" applyNumberFormat="1" applyFont="1" applyFill="1" applyBorder="1" applyAlignment="1" applyProtection="1">
      <alignment horizontal="center" vertical="center"/>
    </xf>
    <xf numFmtId="0" fontId="216" fillId="156" borderId="210" xfId="0" applyNumberFormat="1" applyFont="1" applyFill="1" applyBorder="1" applyAlignment="1" applyProtection="1">
      <alignment horizontal="center" vertical="center"/>
    </xf>
    <xf numFmtId="0" fontId="217" fillId="157" borderId="211" xfId="0" applyNumberFormat="1" applyFont="1" applyFill="1" applyBorder="1" applyAlignment="1" applyProtection="1">
      <alignment horizontal="center" vertical="center"/>
    </xf>
    <xf numFmtId="164" fontId="218" fillId="158" borderId="212" xfId="0" applyNumberFormat="1" applyFont="1" applyFill="1" applyBorder="1" applyAlignment="1" applyProtection="1">
      <alignment horizontal="center" vertical="center"/>
    </xf>
    <xf numFmtId="0" fontId="219" fillId="159" borderId="213" xfId="0" applyNumberFormat="1" applyFont="1" applyFill="1" applyBorder="1" applyAlignment="1" applyProtection="1">
      <alignment horizontal="center" vertical="center"/>
    </xf>
    <xf numFmtId="0" fontId="220" fillId="160" borderId="214" xfId="0" applyNumberFormat="1" applyFont="1" applyFill="1" applyBorder="1" applyAlignment="1" applyProtection="1">
      <alignment horizontal="center" vertical="center"/>
    </xf>
    <xf numFmtId="0" fontId="221" fillId="161" borderId="215" xfId="0" applyNumberFormat="1" applyFont="1" applyFill="1" applyBorder="1" applyAlignment="1" applyProtection="1">
      <alignment horizontal="center" vertical="center"/>
    </xf>
    <xf numFmtId="0" fontId="222" fillId="162" borderId="216" xfId="0" applyNumberFormat="1" applyFont="1" applyFill="1" applyBorder="1" applyAlignment="1" applyProtection="1">
      <alignment horizontal="center" vertical="center"/>
    </xf>
    <xf numFmtId="164" fontId="223" fillId="163" borderId="217" xfId="0" applyNumberFormat="1" applyFont="1" applyFill="1" applyBorder="1" applyAlignment="1" applyProtection="1">
      <alignment horizontal="center" vertical="center"/>
    </xf>
    <xf numFmtId="0" fontId="224" fillId="164" borderId="218" xfId="0" applyNumberFormat="1" applyFont="1" applyFill="1" applyBorder="1" applyAlignment="1" applyProtection="1">
      <alignment horizontal="center" vertical="center"/>
    </xf>
    <xf numFmtId="0" fontId="225" fillId="165" borderId="219" xfId="0" applyNumberFormat="1" applyFont="1" applyFill="1" applyBorder="1" applyAlignment="1" applyProtection="1">
      <alignment horizontal="center" vertical="center"/>
    </xf>
    <xf numFmtId="0" fontId="226" fillId="166" borderId="220" xfId="0" applyNumberFormat="1" applyFont="1" applyFill="1" applyBorder="1" applyAlignment="1" applyProtection="1">
      <alignment horizontal="center" vertical="center"/>
    </xf>
    <xf numFmtId="0" fontId="227" fillId="167" borderId="221" xfId="0" applyNumberFormat="1" applyFont="1" applyFill="1" applyBorder="1" applyAlignment="1" applyProtection="1">
      <alignment horizontal="center" vertical="center"/>
    </xf>
    <xf numFmtId="164" fontId="228" fillId="168" borderId="222" xfId="0" applyNumberFormat="1" applyFont="1" applyFill="1" applyBorder="1" applyAlignment="1" applyProtection="1">
      <alignment horizontal="center" vertical="center"/>
    </xf>
    <xf numFmtId="0" fontId="229" fillId="169" borderId="223" xfId="0" applyNumberFormat="1" applyFont="1" applyFill="1" applyBorder="1" applyAlignment="1" applyProtection="1">
      <alignment horizontal="center" vertical="center"/>
    </xf>
    <xf numFmtId="0" fontId="230" fillId="170" borderId="224" xfId="0" applyNumberFormat="1" applyFont="1" applyFill="1" applyBorder="1" applyAlignment="1" applyProtection="1">
      <alignment horizontal="center" vertical="center"/>
    </xf>
    <xf numFmtId="0" fontId="231" fillId="171" borderId="225" xfId="0" applyNumberFormat="1" applyFont="1" applyFill="1" applyBorder="1" applyAlignment="1" applyProtection="1">
      <alignment horizontal="center" vertical="center"/>
    </xf>
    <xf numFmtId="0" fontId="232" fillId="172" borderId="226" xfId="0" applyNumberFormat="1" applyFont="1" applyFill="1" applyBorder="1" applyAlignment="1" applyProtection="1">
      <alignment horizontal="center" vertical="center"/>
    </xf>
    <xf numFmtId="164" fontId="233" fillId="173" borderId="227" xfId="0" applyNumberFormat="1" applyFont="1" applyFill="1" applyBorder="1" applyAlignment="1" applyProtection="1">
      <alignment horizontal="center" vertical="center"/>
    </xf>
    <xf numFmtId="0" fontId="234" fillId="174" borderId="228" xfId="0" applyNumberFormat="1" applyFont="1" applyFill="1" applyBorder="1" applyAlignment="1" applyProtection="1">
      <alignment horizontal="center" vertical="center"/>
    </xf>
    <xf numFmtId="0" fontId="235" fillId="175" borderId="229" xfId="0" applyNumberFormat="1" applyFont="1" applyFill="1" applyBorder="1" applyAlignment="1" applyProtection="1">
      <alignment horizontal="center" vertical="center"/>
    </xf>
    <xf numFmtId="0" fontId="236" fillId="176" borderId="230" xfId="0" applyNumberFormat="1" applyFont="1" applyFill="1" applyBorder="1" applyAlignment="1" applyProtection="1">
      <alignment horizontal="center" vertical="center"/>
    </xf>
    <xf numFmtId="0" fontId="237" fillId="177" borderId="231" xfId="0" applyNumberFormat="1" applyFont="1" applyFill="1" applyBorder="1" applyAlignment="1" applyProtection="1">
      <alignment horizontal="center" vertical="center"/>
    </xf>
    <xf numFmtId="164" fontId="238" fillId="178" borderId="232" xfId="0" applyNumberFormat="1" applyFont="1" applyFill="1" applyBorder="1" applyAlignment="1" applyProtection="1">
      <alignment horizontal="center" vertical="center"/>
    </xf>
    <xf numFmtId="0" fontId="239" fillId="179" borderId="233" xfId="0" applyNumberFormat="1" applyFont="1" applyFill="1" applyBorder="1" applyAlignment="1" applyProtection="1">
      <alignment horizontal="center" vertical="center"/>
    </xf>
    <xf numFmtId="0" fontId="240" fillId="180" borderId="234" xfId="0" applyNumberFormat="1" applyFont="1" applyFill="1" applyBorder="1" applyAlignment="1" applyProtection="1">
      <alignment horizontal="center" vertical="center"/>
    </xf>
    <xf numFmtId="0" fontId="241" fillId="181" borderId="235" xfId="0" applyNumberFormat="1" applyFont="1" applyFill="1" applyBorder="1" applyAlignment="1" applyProtection="1">
      <alignment horizontal="center" vertical="center"/>
    </xf>
    <xf numFmtId="164" fontId="242" fillId="182" borderId="236" xfId="0" applyNumberFormat="1" applyFont="1" applyFill="1" applyBorder="1" applyAlignment="1" applyProtection="1">
      <alignment horizontal="center" vertical="center"/>
    </xf>
    <xf numFmtId="164" fontId="243" fillId="183" borderId="237" xfId="0" applyNumberFormat="1" applyFont="1" applyFill="1" applyBorder="1" applyAlignment="1" applyProtection="1">
      <alignment horizontal="center" vertical="center"/>
    </xf>
    <xf numFmtId="0" fontId="244" fillId="184" borderId="238" xfId="0" applyNumberFormat="1" applyFont="1" applyFill="1" applyBorder="1" applyAlignment="1" applyProtection="1">
      <alignment horizontal="center" vertical="center"/>
    </xf>
    <xf numFmtId="0" fontId="245" fillId="185" borderId="239" xfId="0" applyNumberFormat="1" applyFont="1" applyFill="1" applyBorder="1" applyAlignment="1" applyProtection="1">
      <alignment horizontal="center" vertical="center"/>
    </xf>
    <xf numFmtId="0" fontId="246" fillId="186" borderId="240" xfId="0" applyNumberFormat="1" applyFont="1" applyFill="1" applyBorder="1" applyAlignment="1" applyProtection="1">
      <alignment horizontal="center" vertical="center"/>
    </xf>
    <xf numFmtId="0" fontId="247" fillId="187" borderId="241" xfId="0" applyNumberFormat="1" applyFont="1" applyFill="1" applyBorder="1" applyAlignment="1" applyProtection="1">
      <alignment horizontal="center" vertical="center"/>
    </xf>
    <xf numFmtId="0" fontId="248" fillId="188" borderId="242" xfId="0" applyNumberFormat="1" applyFont="1" applyFill="1" applyBorder="1" applyAlignment="1" applyProtection="1">
      <alignment horizontal="center" vertical="center"/>
    </xf>
    <xf numFmtId="0" fontId="249" fillId="189" borderId="243" xfId="0" applyNumberFormat="1" applyFont="1" applyFill="1" applyBorder="1" applyAlignment="1" applyProtection="1">
      <alignment horizontal="center" vertical="center"/>
    </xf>
    <xf numFmtId="0" fontId="250" fillId="190" borderId="244" xfId="0" applyNumberFormat="1" applyFont="1" applyFill="1" applyBorder="1" applyAlignment="1" applyProtection="1">
      <alignment horizontal="center" vertical="center"/>
    </xf>
    <xf numFmtId="0" fontId="251"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2"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3" fillId="193" borderId="247" xfId="27" applyFont="1" applyFill="1" applyBorder="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4" fillId="2" borderId="246" xfId="23" applyFont="1" applyFill="1" applyAlignment="1">
      <alignment horizontal="center"/>
    </xf>
    <xf numFmtId="0" fontId="24" fillId="2" borderId="246" xfId="26" applyFont="1" applyFill="1" applyAlignment="1">
      <alignment horizontal="center"/>
    </xf>
    <xf numFmtId="0" fontId="61" fillId="191" borderId="246" xfId="28" applyFont="1" applyFill="1" applyAlignment="1">
      <alignment horizontal="center"/>
    </xf>
    <xf numFmtId="0" fontId="21" fillId="2" borderId="246" xfId="25" applyFont="1" applyFill="1" applyAlignment="1">
      <alignment horizontal="center"/>
    </xf>
    <xf numFmtId="0" fontId="78"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9" fillId="2" borderId="246" xfId="29" applyFont="1" applyFill="1" applyBorder="1" applyAlignment="1">
      <alignment horizontal="center"/>
    </xf>
    <xf numFmtId="0" fontId="50" fillId="2" borderId="246" xfId="25" applyFont="1" applyFill="1"/>
    <xf numFmtId="0" fontId="80" fillId="2" borderId="246" xfId="29" applyFont="1" applyFill="1" applyBorder="1" applyAlignment="1">
      <alignment horizontal="center"/>
    </xf>
    <xf numFmtId="0" fontId="51" fillId="2" borderId="246" xfId="25" applyFont="1" applyFill="1"/>
    <xf numFmtId="0" fontId="81"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4" fillId="2" borderId="246" xfId="32" applyFont="1" applyFill="1"/>
    <xf numFmtId="0" fontId="26" fillId="2" borderId="246" xfId="32" applyFont="1" applyFill="1"/>
    <xf numFmtId="0" fontId="75" fillId="2" borderId="246" xfId="32" applyFont="1" applyFill="1"/>
    <xf numFmtId="0" fontId="60"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5" fillId="27" borderId="246" xfId="33" applyFont="1" applyFill="1" applyAlignment="1">
      <alignment horizontal="left" vertical="center" wrapText="1"/>
    </xf>
    <xf numFmtId="0" fontId="95" fillId="28" borderId="89" xfId="33" applyFont="1" applyFill="1" applyBorder="1" applyAlignment="1">
      <alignment horizontal="left" vertical="center" wrapText="1"/>
    </xf>
    <xf numFmtId="0" fontId="95" fillId="28" borderId="246" xfId="33" applyFont="1" applyFill="1" applyAlignment="1">
      <alignment horizontal="left" vertical="center" wrapText="1"/>
    </xf>
    <xf numFmtId="0" fontId="95"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4" fillId="2" borderId="246" xfId="34" applyFont="1" applyFill="1"/>
    <xf numFmtId="0" fontId="36" fillId="2" borderId="246" xfId="34" applyFont="1" applyFill="1"/>
    <xf numFmtId="0" fontId="18" fillId="2" borderId="246" xfId="34" applyFont="1" applyFill="1"/>
    <xf numFmtId="0" fontId="75" fillId="2" borderId="246" xfId="34" applyFont="1" applyFill="1"/>
    <xf numFmtId="0" fontId="35" fillId="2" borderId="246" xfId="34" applyFont="1" applyFill="1"/>
    <xf numFmtId="0" fontId="60"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5"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6" xfId="34" applyFont="1"/>
    <xf numFmtId="0" fontId="84" fillId="0" borderId="246" xfId="34" applyFont="1" applyAlignment="1">
      <alignment vertical="top" wrapText="1"/>
    </xf>
    <xf numFmtId="0" fontId="85" fillId="0" borderId="246" xfId="34" applyFont="1"/>
    <xf numFmtId="0" fontId="86"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8" fillId="0" borderId="246" xfId="35" applyFont="1" applyAlignment="1">
      <alignment vertical="center"/>
    </xf>
    <xf numFmtId="0" fontId="90" fillId="0" borderId="246" xfId="35" applyFont="1" applyAlignment="1">
      <alignment vertical="center"/>
    </xf>
    <xf numFmtId="0" fontId="92" fillId="0" borderId="246"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88"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90"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1" fillId="0" borderId="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2" fillId="0" borderId="246" xfId="35" applyFont="1" applyAlignment="1">
      <alignment vertical="center"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6" xfId="19" applyFont="1" applyBorder="1" applyAlignment="1">
      <alignment vertical="center"/>
    </xf>
    <xf numFmtId="0" fontId="90" fillId="0" borderId="246" xfId="19" applyFont="1" applyBorder="1" applyAlignment="1">
      <alignment vertical="center"/>
    </xf>
    <xf numFmtId="0" fontId="92" fillId="0" borderId="246" xfId="19" applyFont="1" applyBorder="1" applyAlignment="1">
      <alignment vertical="center"/>
    </xf>
    <xf numFmtId="0" fontId="39" fillId="0" borderId="0" xfId="8" applyFont="1" applyAlignment="1">
      <alignment horizontal="left"/>
    </xf>
    <xf numFmtId="0" fontId="94"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15594695-3516-46A3-91E0-CEE3425C6129}"/>
    <cellStyle name="Hyperlink" xfId="19" builtinId="8"/>
    <cellStyle name="Hyperlink 2" xfId="6" xr:uid="{00000000-0005-0000-0000-000003000000}"/>
    <cellStyle name="Hyperlink 2 2" xfId="16" xr:uid="{00000000-0005-0000-0000-000004000000}"/>
    <cellStyle name="Hyperlink 2 2 2" xfId="29" xr:uid="{0257D9BD-FAF1-4489-A19A-C1089123B707}"/>
    <cellStyle name="Hyperlink 3" xfId="17" xr:uid="{00000000-0005-0000-0000-000005000000}"/>
    <cellStyle name="Hyperlink 3 2" xfId="30" xr:uid="{6304B5F3-938E-454F-837F-23C2196770B9}"/>
    <cellStyle name="Hyperlink 4" xfId="35" xr:uid="{5FDB2B00-9DAC-4A45-9EAB-595ED1773A78}"/>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3B82CAA9-2951-4FFB-97D2-F489B21557EC}"/>
    <cellStyle name="Normal 2 2 3" xfId="34" xr:uid="{C7085D89-CD3E-471B-9AD2-168EC0D45327}"/>
    <cellStyle name="Normal 2 3" xfId="9" xr:uid="{00000000-0005-0000-0000-00000B000000}"/>
    <cellStyle name="Normal 2 3 2" xfId="12" xr:uid="{00000000-0005-0000-0000-00000C000000}"/>
    <cellStyle name="Normal 2 3 2 2" xfId="22" xr:uid="{00000000-0005-0000-0000-00000D000000}"/>
    <cellStyle name="Normal 2 3 2 2 2" xfId="33" xr:uid="{4B2855BD-72CA-4405-B90E-3DD7BAABD669}"/>
    <cellStyle name="Normal 2 3 3" xfId="20" xr:uid="{00000000-0005-0000-0000-00000E000000}"/>
    <cellStyle name="Normal 2 3 4" xfId="32" xr:uid="{A4EAAA68-887E-4935-8DE8-81937698476A}"/>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4469F0A0-761D-407B-8F79-74EBB85FE97D}"/>
    <cellStyle name="Normal 4 3" xfId="21" xr:uid="{00000000-0005-0000-0000-000013000000}"/>
    <cellStyle name="Normal 5" xfId="23" xr:uid="{174D3230-610C-42BD-9FC2-353156920050}"/>
    <cellStyle name="Normal 6" xfId="1" xr:uid="{00000000-0005-0000-0000-000014000000}"/>
    <cellStyle name="Normal 6 2" xfId="11" xr:uid="{00000000-0005-0000-0000-000015000000}"/>
    <cellStyle name="Normal 6 2 2" xfId="14" xr:uid="{00000000-0005-0000-0000-000016000000}"/>
    <cellStyle name="Normal 6 2 2 2" xfId="25" xr:uid="{26ACA3A3-459F-45EC-9984-AEC3D0C889BC}"/>
    <cellStyle name="Normal 6 2 3" xfId="24" xr:uid="{6E54D217-1040-4F71-B018-BE6718A7A414}"/>
    <cellStyle name="Normal 6 3" xfId="27" xr:uid="{9E82F86F-1296-4C03-A5AA-BDB53331618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571C-46A3-9F87-32FC863F3C8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71C-46A3-9F87-32FC863F3C8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71C-46A3-9F87-32FC863F3C8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1C-46A3-9F87-32FC863F3C8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71C-46A3-9F87-32FC863F3C8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71C-46A3-9F87-32FC863F3C8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71C-46A3-9F87-32FC863F3C8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571C-46A3-9F87-32FC863F3C8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571C-46A3-9F87-32FC863F3C8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571C-46A3-9F87-32FC863F3C8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782-4820-B3FA-B7D8CF1B990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1E-10</c:v>
                </c:pt>
                <c:pt idx="1">
                  <c:v>1E-10</c:v>
                </c:pt>
                <c:pt idx="2">
                  <c:v>52.064971200000002</c:v>
                </c:pt>
                <c:pt idx="3">
                  <c:v>1E-10</c:v>
                </c:pt>
                <c:pt idx="4">
                  <c:v>1E-10</c:v>
                </c:pt>
                <c:pt idx="5">
                  <c:v>1E-10</c:v>
                </c:pt>
              </c:numCache>
            </c:numRef>
          </c:val>
          <c:extLst>
            <c:ext xmlns:c16="http://schemas.microsoft.com/office/drawing/2014/chart" uri="{C3380CC4-5D6E-409C-BE32-E72D297353CC}">
              <c16:uniqueId val="{00000002-6782-4820-B3FA-B7D8CF1B990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1E-10</c:v>
                </c:pt>
                <c:pt idx="1">
                  <c:v>1E-10</c:v>
                </c:pt>
                <c:pt idx="2">
                  <c:v>26.778166729999999</c:v>
                </c:pt>
                <c:pt idx="3">
                  <c:v>1E-10</c:v>
                </c:pt>
                <c:pt idx="4">
                  <c:v>1E-10</c:v>
                </c:pt>
                <c:pt idx="5">
                  <c:v>1E-10</c:v>
                </c:pt>
              </c:numCache>
            </c:numRef>
          </c:val>
          <c:extLst>
            <c:ext xmlns:c16="http://schemas.microsoft.com/office/drawing/2014/chart" uri="{C3380CC4-5D6E-409C-BE32-E72D297353CC}">
              <c16:uniqueId val="{00000003-6782-4820-B3FA-B7D8CF1B990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100</c:v>
                </c:pt>
                <c:pt idx="1">
                  <c:v>99.7454982</c:v>
                </c:pt>
                <c:pt idx="2">
                  <c:v>0</c:v>
                </c:pt>
                <c:pt idx="3">
                  <c:v>100</c:v>
                </c:pt>
                <c:pt idx="4">
                  <c:v>100</c:v>
                </c:pt>
                <c:pt idx="5">
                  <c:v>100</c:v>
                </c:pt>
              </c:numCache>
            </c:numRef>
          </c:val>
          <c:extLst>
            <c:ext xmlns:c16="http://schemas.microsoft.com/office/drawing/2014/chart" uri="{C3380CC4-5D6E-409C-BE32-E72D297353CC}">
              <c16:uniqueId val="{00000004-6782-4820-B3FA-B7D8CF1B990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1E-10</c:v>
                </c:pt>
                <c:pt idx="1">
                  <c:v>0.2545018007</c:v>
                </c:pt>
                <c:pt idx="2">
                  <c:v>21.156862069999999</c:v>
                </c:pt>
                <c:pt idx="3">
                  <c:v>1E-10</c:v>
                </c:pt>
                <c:pt idx="4">
                  <c:v>1E-10</c:v>
                </c:pt>
                <c:pt idx="5">
                  <c:v>1E-10</c:v>
                </c:pt>
              </c:numCache>
            </c:numRef>
          </c:val>
          <c:extLst>
            <c:ext xmlns:c16="http://schemas.microsoft.com/office/drawing/2014/chart" uri="{C3380CC4-5D6E-409C-BE32-E72D297353CC}">
              <c16:uniqueId val="{00000005-6782-4820-B3FA-B7D8CF1B990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95.6</c:v>
                </c:pt>
                <c:pt idx="1">
                  <c:v>97.899159659999995</c:v>
                </c:pt>
                <c:pt idx="2">
                  <c:v>91.472868219999995</c:v>
                </c:pt>
                <c:pt idx="3">
                  <c:v>1E-10</c:v>
                </c:pt>
                <c:pt idx="4">
                  <c:v>95.640326979999998</c:v>
                </c:pt>
                <c:pt idx="5">
                  <c:v>1E-10</c:v>
                </c:pt>
              </c:numCache>
            </c:numRef>
          </c:val>
          <c:extLst>
            <c:ext xmlns:c16="http://schemas.microsoft.com/office/drawing/2014/chart" uri="{C3380CC4-5D6E-409C-BE32-E72D297353CC}">
              <c16:uniqueId val="{00000000-D30A-47EF-9891-C8B65216F30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0.7</c:v>
                </c:pt>
                <c:pt idx="1">
                  <c:v>1.8907563030000001</c:v>
                </c:pt>
                <c:pt idx="2">
                  <c:v>1E-10</c:v>
                </c:pt>
                <c:pt idx="3">
                  <c:v>1E-10</c:v>
                </c:pt>
                <c:pt idx="4">
                  <c:v>0.6811989101</c:v>
                </c:pt>
                <c:pt idx="5">
                  <c:v>1E-10</c:v>
                </c:pt>
              </c:numCache>
            </c:numRef>
          </c:val>
          <c:extLst>
            <c:ext xmlns:c16="http://schemas.microsoft.com/office/drawing/2014/chart" uri="{C3380CC4-5D6E-409C-BE32-E72D297353CC}">
              <c16:uniqueId val="{00000001-D30A-47EF-9891-C8B65216F30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0</c:v>
                </c:pt>
                <c:pt idx="1">
                  <c:v>0</c:v>
                </c:pt>
                <c:pt idx="2">
                  <c:v>8.5271317829999997</c:v>
                </c:pt>
                <c:pt idx="3">
                  <c:v>100</c:v>
                </c:pt>
                <c:pt idx="4">
                  <c:v>0</c:v>
                </c:pt>
                <c:pt idx="5">
                  <c:v>100</c:v>
                </c:pt>
              </c:numCache>
            </c:numRef>
          </c:val>
          <c:extLst>
            <c:ext xmlns:c16="http://schemas.microsoft.com/office/drawing/2014/chart" uri="{C3380CC4-5D6E-409C-BE32-E72D297353CC}">
              <c16:uniqueId val="{00000002-D30A-47EF-9891-C8B65216F30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3.7</c:v>
                </c:pt>
                <c:pt idx="1">
                  <c:v>0.2100840336</c:v>
                </c:pt>
                <c:pt idx="2">
                  <c:v>1E-10</c:v>
                </c:pt>
                <c:pt idx="3">
                  <c:v>1E-10</c:v>
                </c:pt>
                <c:pt idx="4">
                  <c:v>3.6784741140000001</c:v>
                </c:pt>
                <c:pt idx="5">
                  <c:v>1E-10</c:v>
                </c:pt>
              </c:numCache>
            </c:numRef>
          </c:val>
          <c:extLst>
            <c:ext xmlns:c16="http://schemas.microsoft.com/office/drawing/2014/chart" uri="{C3380CC4-5D6E-409C-BE32-E72D297353CC}">
              <c16:uniqueId val="{00000003-D30A-47EF-9891-C8B65216F30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BB6-4A25-AB23-B76991F4B923}"/>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BB6-4A25-AB23-B76991F4B92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B6-4A25-AB23-B76991F4B92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B6-4A25-AB23-B76991F4B92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B6-4A25-AB23-B76991F4B92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B6-4A25-AB23-B76991F4B92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B6-4A25-AB23-B76991F4B92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B6-4A25-AB23-B76991F4B9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B6-4A25-AB23-B76991F4B9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B6-4A25-AB23-B76991F4B9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B6-4A25-AB23-B76991F4B9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B6-4A25-AB23-B76991F4B9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B6-4A25-AB23-B76991F4B9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B6-4A25-AB23-B76991F4B9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B6-4A25-AB23-B76991F4B9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B6-4A25-AB23-B76991F4B9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B6-4A25-AB23-B76991F4B92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B6-4A25-AB23-B76991F4B9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B6-4A25-AB23-B76991F4B9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B6-4A25-AB23-B76991F4B9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B6-4A25-AB23-B76991F4B9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B6-4A25-AB23-B76991F4B9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B6-4A25-AB23-B76991F4B9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B6-4A25-AB23-B76991F4B9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BB6-4A25-AB23-B76991F4B9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BB6-4A25-AB23-B76991F4B9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B6-4A25-AB23-B76991F4B9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B6-4A25-AB23-B76991F4B9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B6-4A25-AB23-B76991F4B9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B6-4A25-AB23-B76991F4B9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B6-4A25-AB23-B76991F4B9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B6-4A25-AB23-B76991F4B9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B6-4A25-AB23-B76991F4B9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B6-4A25-AB23-B76991F4B9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B6-4A25-AB23-B76991F4B9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B6-4A25-AB23-B76991F4B9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B6-4A25-AB23-B76991F4B9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B6-4A25-AB23-B76991F4B9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B6-4A25-AB23-B76991F4B9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B6-4A25-AB23-B76991F4B9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B6-4A25-AB23-B76991F4B9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B6-4A25-AB23-B76991F4B9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B6-4A25-AB23-B76991F4B9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B6-4A25-AB23-B76991F4B9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B6-4A25-AB23-B76991F4B9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B6-4A25-AB23-B76991F4B9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B6-4A25-AB23-B76991F4B9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B6-4A25-AB23-B76991F4B9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B6-4A25-AB23-B76991F4B9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B6-4A25-AB23-B76991F4B9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B6-4A25-AB23-B76991F4B9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B6-4A25-AB23-B76991F4B9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B6-4A25-AB23-B76991F4B9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B6-4A25-AB23-B76991F4B9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B6-4A25-AB23-B76991F4B9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B6-4A25-AB23-B76991F4B9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B6-4A25-AB23-B76991F4B9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B6-4A25-AB23-B76991F4B9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B6-4A25-AB23-B76991F4B9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B6-4A25-AB23-B76991F4B9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B6-4A25-AB23-B76991F4B9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B6-4A25-AB23-B76991F4B9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B6-4A25-AB23-B76991F4B9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B6-4A25-AB23-B76991F4B9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B6-4A25-AB23-B76991F4B9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B6-4A25-AB23-B76991F4B9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B6-4A25-AB23-B76991F4B9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B6-4A25-AB23-B76991F4B9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B6-4A25-AB23-B76991F4B9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B6-4A25-AB23-B76991F4B9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B6-4A25-AB23-B76991F4B9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B6-4A25-AB23-B76991F4B9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B6-4A25-AB23-B76991F4B9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B6-4A25-AB23-B76991F4B9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B6-4A25-AB23-B76991F4B9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B6-4A25-AB23-B76991F4B9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B6-4A25-AB23-B76991F4B9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B6-4A25-AB23-B76991F4B9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B6-4A25-AB23-B76991F4B9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B6-4A25-AB23-B76991F4B9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B6-4A25-AB23-B76991F4B9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B6-4A25-AB23-B76991F4B9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B6-4A25-AB23-B76991F4B9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B6-4A25-AB23-B76991F4B9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B6-4A25-AB23-B76991F4B9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B6-4A25-AB23-B76991F4B9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B6-4A25-AB23-B76991F4B9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B6-4A25-AB23-B76991F4B9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B6-4A25-AB23-B76991F4B9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B6-4A25-AB23-B76991F4B9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B6-4A25-AB23-B76991F4B9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B6-4A25-AB23-B76991F4B9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B6-4A25-AB23-B76991F4B9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B6-4A25-AB23-B76991F4B9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B6-4A25-AB23-B76991F4B9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BB6-4A25-AB23-B76991F4B9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BB6-4A25-AB23-B76991F4B923}"/>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91</c:v>
                </c:pt>
                <c:pt idx="1">
                  <c:v>91</c:v>
                </c:pt>
                <c:pt idx="2">
                  <c:v>91</c:v>
                </c:pt>
                <c:pt idx="3">
                  <c:v>91</c:v>
                </c:pt>
                <c:pt idx="4">
                  <c:v>91</c:v>
                </c:pt>
                <c:pt idx="5">
                  <c:v>91.5</c:v>
                </c:pt>
                <c:pt idx="6">
                  <c:v>92</c:v>
                </c:pt>
                <c:pt idx="7">
                  <c:v>92.5</c:v>
                </c:pt>
                <c:pt idx="8">
                  <c:v>93</c:v>
                </c:pt>
                <c:pt idx="9">
                  <c:v>93.5</c:v>
                </c:pt>
                <c:pt idx="10">
                  <c:v>93.9</c:v>
                </c:pt>
                <c:pt idx="11">
                  <c:v>94.4</c:v>
                </c:pt>
                <c:pt idx="12">
                  <c:v>94.9</c:v>
                </c:pt>
                <c:pt idx="13">
                  <c:v>95.4</c:v>
                </c:pt>
                <c:pt idx="14">
                  <c:v>95.9</c:v>
                </c:pt>
                <c:pt idx="15">
                  <c:v>96.4</c:v>
                </c:pt>
                <c:pt idx="16">
                  <c:v>96.4</c:v>
                </c:pt>
                <c:pt idx="17">
                  <c:v>96.4</c:v>
                </c:pt>
                <c:pt idx="18">
                  <c:v>96.4</c:v>
                </c:pt>
                <c:pt idx="19">
                  <c:v>96.4</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BB6-4A25-AB23-B76991F4B923}"/>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BB6-4A25-AB23-B76991F4B92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BB6-4A25-AB23-B76991F4B92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BB6-4A25-AB23-B76991F4B923}"/>
                </c:ext>
              </c:extLst>
            </c:dLbl>
            <c:dLbl>
              <c:idx val="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3BB6-4A25-AB23-B76991F4B92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BB6-4A25-AB23-B76991F4B92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BB6-4A25-AB23-B76991F4B92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BB6-4A25-AB23-B76991F4B92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BB6-4A25-AB23-B76991F4B92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BB6-4A25-AB23-B76991F4B92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BB6-4A25-AB23-B76991F4B92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BB6-4A25-AB23-B76991F4B92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BB6-4A25-AB23-B76991F4B92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BB6-4A25-AB23-B76991F4B92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BB6-4A25-AB23-B76991F4B92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BB6-4A25-AB23-B76991F4B92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BB6-4A25-AB23-B76991F4B92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BB6-4A25-AB23-B76991F4B92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BB6-4A25-AB23-B76991F4B92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BB6-4A25-AB23-B76991F4B92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BB6-4A25-AB23-B76991F4B92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BB6-4A25-AB23-B76991F4B92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BB6-4A25-AB23-B76991F4B92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BB6-4A25-AB23-B76991F4B92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BB6-4A25-AB23-B76991F4B92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92</c:v>
                </c:pt>
                <c:pt idx="1">
                  <c:v>95.4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BB6-4A25-AB23-B76991F4B923}"/>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3BB6-4A25-AB23-B76991F4B923}"/>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BB6-4A25-AB23-B76991F4B92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BB6-4A25-AB23-B76991F4B92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BB6-4A25-AB23-B76991F4B92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BB6-4A25-AB23-B76991F4B92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BB6-4A25-AB23-B76991F4B92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BB6-4A25-AB23-B76991F4B92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BB6-4A25-AB23-B76991F4B9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BB6-4A25-AB23-B76991F4B9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BB6-4A25-AB23-B76991F4B9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BB6-4A25-AB23-B76991F4B9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BB6-4A25-AB23-B76991F4B9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BB6-4A25-AB23-B76991F4B9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BB6-4A25-AB23-B76991F4B9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BB6-4A25-AB23-B76991F4B9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BB6-4A25-AB23-B76991F4B9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BB6-4A25-AB23-B76991F4B92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BB6-4A25-AB23-B76991F4B9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BB6-4A25-AB23-B76991F4B9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BB6-4A25-AB23-B76991F4B9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BB6-4A25-AB23-B76991F4B9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BB6-4A25-AB23-B76991F4B9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BB6-4A25-AB23-B76991F4B9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BB6-4A25-AB23-B76991F4B9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BB6-4A25-AB23-B76991F4B9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B6-4A25-AB23-B76991F4B9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B6-4A25-AB23-B76991F4B9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B6-4A25-AB23-B76991F4B9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B6-4A25-AB23-B76991F4B9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B6-4A25-AB23-B76991F4B9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B6-4A25-AB23-B76991F4B9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B6-4A25-AB23-B76991F4B9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B6-4A25-AB23-B76991F4B9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B6-4A25-AB23-B76991F4B9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B6-4A25-AB23-B76991F4B9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B6-4A25-AB23-B76991F4B9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B6-4A25-AB23-B76991F4B9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B6-4A25-AB23-B76991F4B9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B6-4A25-AB23-B76991F4B9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B6-4A25-AB23-B76991F4B9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B6-4A25-AB23-B76991F4B9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B6-4A25-AB23-B76991F4B9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B6-4A25-AB23-B76991F4B9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B6-4A25-AB23-B76991F4B9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B6-4A25-AB23-B76991F4B9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B6-4A25-AB23-B76991F4B9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B6-4A25-AB23-B76991F4B9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B6-4A25-AB23-B76991F4B9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B6-4A25-AB23-B76991F4B9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B6-4A25-AB23-B76991F4B9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B6-4A25-AB23-B76991F4B9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B6-4A25-AB23-B76991F4B9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B6-4A25-AB23-B76991F4B9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B6-4A25-AB23-B76991F4B9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B6-4A25-AB23-B76991F4B9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B6-4A25-AB23-B76991F4B9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B6-4A25-AB23-B76991F4B9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B6-4A25-AB23-B76991F4B9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B6-4A25-AB23-B76991F4B9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B6-4A25-AB23-B76991F4B9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B6-4A25-AB23-B76991F4B9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B6-4A25-AB23-B76991F4B9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B6-4A25-AB23-B76991F4B9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B6-4A25-AB23-B76991F4B9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B6-4A25-AB23-B76991F4B9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B6-4A25-AB23-B76991F4B9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B6-4A25-AB23-B76991F4B9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B6-4A25-AB23-B76991F4B9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B6-4A25-AB23-B76991F4B9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B6-4A25-AB23-B76991F4B9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BB6-4A25-AB23-B76991F4B9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BB6-4A25-AB23-B76991F4B9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BB6-4A25-AB23-B76991F4B9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BB6-4A25-AB23-B76991F4B9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BB6-4A25-AB23-B76991F4B9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BB6-4A25-AB23-B76991F4B9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BB6-4A25-AB23-B76991F4B9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BB6-4A25-AB23-B76991F4B9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BB6-4A25-AB23-B76991F4B9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BB6-4A25-AB23-B76991F4B9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BB6-4A25-AB23-B76991F4B9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BB6-4A25-AB23-B76991F4B9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BB6-4A25-AB23-B76991F4B9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BB6-4A25-AB23-B76991F4B9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BB6-4A25-AB23-B76991F4B9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BB6-4A25-AB23-B76991F4B9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BB6-4A25-AB23-B76991F4B9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BB6-4A25-AB23-B76991F4B9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BB6-4A25-AB23-B76991F4B9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BB6-4A25-AB23-B76991F4B9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BB6-4A25-AB23-B76991F4B9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BB6-4A25-AB23-B76991F4B9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BB6-4A25-AB23-B76991F4B9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BB6-4A25-AB23-B76991F4B9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BB6-4A25-AB23-B76991F4B9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BB6-4A25-AB23-B76991F4B9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BB6-4A25-AB23-B76991F4B92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98.8</c:v>
                </c:pt>
                <c:pt idx="1">
                  <c:v>98.8</c:v>
                </c:pt>
                <c:pt idx="2">
                  <c:v>98.8</c:v>
                </c:pt>
                <c:pt idx="3">
                  <c:v>98.8</c:v>
                </c:pt>
                <c:pt idx="4">
                  <c:v>98.8</c:v>
                </c:pt>
                <c:pt idx="5">
                  <c:v>98.9</c:v>
                </c:pt>
                <c:pt idx="6">
                  <c:v>99</c:v>
                </c:pt>
                <c:pt idx="7">
                  <c:v>99.1</c:v>
                </c:pt>
                <c:pt idx="8">
                  <c:v>99.2</c:v>
                </c:pt>
                <c:pt idx="9">
                  <c:v>99.2</c:v>
                </c:pt>
                <c:pt idx="10">
                  <c:v>99.3</c:v>
                </c:pt>
                <c:pt idx="11">
                  <c:v>99.4</c:v>
                </c:pt>
                <c:pt idx="12">
                  <c:v>99.5</c:v>
                </c:pt>
                <c:pt idx="13">
                  <c:v>99.6</c:v>
                </c:pt>
                <c:pt idx="14">
                  <c:v>99.7</c:v>
                </c:pt>
                <c:pt idx="15">
                  <c:v>99.7</c:v>
                </c:pt>
                <c:pt idx="16">
                  <c:v>99.7</c:v>
                </c:pt>
                <c:pt idx="17">
                  <c:v>99.7</c:v>
                </c:pt>
                <c:pt idx="18">
                  <c:v>99.7</c:v>
                </c:pt>
                <c:pt idx="19">
                  <c:v>99.7</c:v>
                </c:pt>
                <c:pt idx="20">
                  <c:v>99.7</c:v>
                </c:pt>
                <c:pt idx="21">
                  <c:v>99.7</c:v>
                </c:pt>
                <c:pt idx="22">
                  <c:v>99.7</c:v>
                </c:pt>
                <c:pt idx="23">
                  <c:v>99.7</c:v>
                </c:pt>
                <c:pt idx="24">
                  <c:v>99.7</c:v>
                </c:pt>
                <c:pt idx="25">
                  <c:v>99.7</c:v>
                </c:pt>
              </c:numCache>
            </c:numRef>
          </c:yVal>
          <c:smooth val="0"/>
          <c:extLst>
            <c:ext xmlns:c16="http://schemas.microsoft.com/office/drawing/2014/chart" uri="{C3380CC4-5D6E-409C-BE32-E72D297353CC}">
              <c16:uniqueId val="{00000000-136E-4217-8CEA-98E92F64EEC0}"/>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36E-4217-8CEA-98E92F64EEC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36E-4217-8CEA-98E92F64EEC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36E-4217-8CEA-98E92F64EEC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36E-4217-8CEA-98E92F64EE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36E-4217-8CEA-98E92F64EE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36E-4217-8CEA-98E92F64EE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36E-4217-8CEA-98E92F64EE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36E-4217-8CEA-98E92F64EE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36E-4217-8CEA-98E92F64EE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36E-4217-8CEA-98E92F64EE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36E-4217-8CEA-98E92F64EE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36E-4217-8CEA-98E92F64EE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36E-4217-8CEA-98E92F64EE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36E-4217-8CEA-98E92F64EE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36E-4217-8CEA-98E92F64EE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36E-4217-8CEA-98E92F64EE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36E-4217-8CEA-98E92F64EE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36E-4217-8CEA-98E92F64EE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36E-4217-8CEA-98E92F64EE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36E-4217-8CEA-98E92F64EE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36E-4217-8CEA-98E92F64EE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36E-4217-8CEA-98E92F64EE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36E-4217-8CEA-98E92F64EE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36E-4217-8CEA-98E92F64EE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36E-4217-8CEA-98E92F64EE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36E-4217-8CEA-98E92F64EE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36E-4217-8CEA-98E92F64EE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36E-4217-8CEA-98E92F64EE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36E-4217-8CEA-98E92F64EE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36E-4217-8CEA-98E92F64EE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36E-4217-8CEA-98E92F64EE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36E-4217-8CEA-98E92F64EE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36E-4217-8CEA-98E92F64EE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36E-4217-8CEA-98E92F64EE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36E-4217-8CEA-98E92F64EE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36E-4217-8CEA-98E92F64EE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36E-4217-8CEA-98E92F64EE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36E-4217-8CEA-98E92F64EE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36E-4217-8CEA-98E92F64EE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36E-4217-8CEA-98E92F64EE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36E-4217-8CEA-98E92F64EE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36E-4217-8CEA-98E92F64EE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36E-4217-8CEA-98E92F64EE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36E-4217-8CEA-98E92F64EE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36E-4217-8CEA-98E92F64EE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36E-4217-8CEA-98E92F64EE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36E-4217-8CEA-98E92F64EE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36E-4217-8CEA-98E92F64EE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36E-4217-8CEA-98E92F64EE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36E-4217-8CEA-98E92F64EE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36E-4217-8CEA-98E92F64EE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36E-4217-8CEA-98E92F64EE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36E-4217-8CEA-98E92F64EE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36E-4217-8CEA-98E92F64EE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36E-4217-8CEA-98E92F64EE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36E-4217-8CEA-98E92F64EE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36E-4217-8CEA-98E92F64EE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36E-4217-8CEA-98E92F64EE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36E-4217-8CEA-98E92F64EE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36E-4217-8CEA-98E92F64EE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36E-4217-8CEA-98E92F64EE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36E-4217-8CEA-98E92F64EE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36E-4217-8CEA-98E92F64EE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36E-4217-8CEA-98E92F64EE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36E-4217-8CEA-98E92F64EE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36E-4217-8CEA-98E92F64EE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36E-4217-8CEA-98E92F64EE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36E-4217-8CEA-98E92F64EE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36E-4217-8CEA-98E92F64EE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36E-4217-8CEA-98E92F64EE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36E-4217-8CEA-98E92F64EE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36E-4217-8CEA-98E92F64EE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36E-4217-8CEA-98E92F64EE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36E-4217-8CEA-98E92F64EE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36E-4217-8CEA-98E92F64EE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36E-4217-8CEA-98E92F64EE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36E-4217-8CEA-98E92F64EE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36E-4217-8CEA-98E92F64EE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36E-4217-8CEA-98E92F64EE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36E-4217-8CEA-98E92F64EE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36E-4217-8CEA-98E92F64EE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36E-4217-8CEA-98E92F64EE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36E-4217-8CEA-98E92F64EE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36E-4217-8CEA-98E92F64EE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36E-4217-8CEA-98E92F64EE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36E-4217-8CEA-98E92F64EE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36E-4217-8CEA-98E92F64EE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36E-4217-8CEA-98E92F64EE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36E-4217-8CEA-98E92F64EE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36E-4217-8CEA-98E92F64EE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36E-4217-8CEA-98E92F64EE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36E-4217-8CEA-98E92F64EE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36E-4217-8CEA-98E92F64EE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36E-4217-8CEA-98E92F64EE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36E-4217-8CEA-98E92F64EE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99</c:v>
                </c:pt>
                <c:pt idx="1">
                  <c:v>99.579831932773118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36E-4217-8CEA-98E92F64EEC0}"/>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36E-4217-8CEA-98E92F64EEC0}"/>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36E-4217-8CEA-98E92F64EEC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36E-4217-8CEA-98E92F64EEC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36E-4217-8CEA-98E92F64EEC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36E-4217-8CEA-98E92F64EE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36E-4217-8CEA-98E92F64EE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36E-4217-8CEA-98E92F64EE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36E-4217-8CEA-98E92F64EE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36E-4217-8CEA-98E92F64EE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36E-4217-8CEA-98E92F64EE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36E-4217-8CEA-98E92F64EE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36E-4217-8CEA-98E92F64EE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36E-4217-8CEA-98E92F64EE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36E-4217-8CEA-98E92F64EE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36E-4217-8CEA-98E92F64EE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36E-4217-8CEA-98E92F64EE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36E-4217-8CEA-98E92F64EE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36E-4217-8CEA-98E92F64EE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36E-4217-8CEA-98E92F64EE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36E-4217-8CEA-98E92F64EE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36E-4217-8CEA-98E92F64EE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36E-4217-8CEA-98E92F64EE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36E-4217-8CEA-98E92F64EE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36E-4217-8CEA-98E92F64EE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36E-4217-8CEA-98E92F64EE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36E-4217-8CEA-98E92F64EE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36E-4217-8CEA-98E92F64EE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36E-4217-8CEA-98E92F64EE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36E-4217-8CEA-98E92F64EE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36E-4217-8CEA-98E92F64EE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36E-4217-8CEA-98E92F64EE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36E-4217-8CEA-98E92F64EE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36E-4217-8CEA-98E92F64EE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36E-4217-8CEA-98E92F64EE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36E-4217-8CEA-98E92F64EE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36E-4217-8CEA-98E92F64EE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36E-4217-8CEA-98E92F64EE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36E-4217-8CEA-98E92F64EE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36E-4217-8CEA-98E92F64EE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36E-4217-8CEA-98E92F64EE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36E-4217-8CEA-98E92F64EE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36E-4217-8CEA-98E92F64EE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36E-4217-8CEA-98E92F64EE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36E-4217-8CEA-98E92F64EE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36E-4217-8CEA-98E92F64EE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36E-4217-8CEA-98E92F64EE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36E-4217-8CEA-98E92F64EE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36E-4217-8CEA-98E92F64EE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36E-4217-8CEA-98E92F64EE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36E-4217-8CEA-98E92F64EE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36E-4217-8CEA-98E92F64EE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36E-4217-8CEA-98E92F64EE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36E-4217-8CEA-98E92F64EE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36E-4217-8CEA-98E92F64EE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36E-4217-8CEA-98E92F64EE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36E-4217-8CEA-98E92F64EE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36E-4217-8CEA-98E92F64EE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36E-4217-8CEA-98E92F64EE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36E-4217-8CEA-98E92F64EE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36E-4217-8CEA-98E92F64EE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36E-4217-8CEA-98E92F64EE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36E-4217-8CEA-98E92F64EE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36E-4217-8CEA-98E92F64EE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36E-4217-8CEA-98E92F64EE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36E-4217-8CEA-98E92F64EE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36E-4217-8CEA-98E92F64EE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36E-4217-8CEA-98E92F64EE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36E-4217-8CEA-98E92F64EE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36E-4217-8CEA-98E92F64EE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36E-4217-8CEA-98E92F64EE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36E-4217-8CEA-98E92F64EE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36E-4217-8CEA-98E92F64EE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36E-4217-8CEA-98E92F64EE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36E-4217-8CEA-98E92F64EE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36E-4217-8CEA-98E92F64EE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36E-4217-8CEA-98E92F64EE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36E-4217-8CEA-98E92F64EE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36E-4217-8CEA-98E92F64EE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36E-4217-8CEA-98E92F64EE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36E-4217-8CEA-98E92F64EE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36E-4217-8CEA-98E92F64EE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36E-4217-8CEA-98E92F64EE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36E-4217-8CEA-98E92F64EE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36E-4217-8CEA-98E92F64EE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36E-4217-8CEA-98E92F64EE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36E-4217-8CEA-98E92F64EE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36E-4217-8CEA-98E92F64EE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36E-4217-8CEA-98E92F64EE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36E-4217-8CEA-98E92F64EE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36E-4217-8CEA-98E92F64EE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36E-4217-8CEA-98E92F64EE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36E-4217-8CEA-98E92F64EE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36E-4217-8CEA-98E92F64EE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36E-4217-8CEA-98E92F64EE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36E-4217-8CEA-98E92F64EE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36E-4217-8CEA-98E92F64EE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36E-4217-8CEA-98E92F64EEC0}"/>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36E-4217-8CEA-98E92F64EEC0}"/>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36E-4217-8CEA-98E92F64EEC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36E-4217-8CEA-98E92F64EEC0}"/>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36E-4217-8CEA-98E92F64EEC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36E-4217-8CEA-98E92F64EE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36E-4217-8CEA-98E92F64EE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36E-4217-8CEA-98E92F64EE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36E-4217-8CEA-98E92F64EE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36E-4217-8CEA-98E92F64EE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36E-4217-8CEA-98E92F64EE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36E-4217-8CEA-98E92F64EE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36E-4217-8CEA-98E92F64EE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36E-4217-8CEA-98E92F64EE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36E-4217-8CEA-98E92F64EE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36E-4217-8CEA-98E92F64EE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36E-4217-8CEA-98E92F64EE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36E-4217-8CEA-98E92F64EE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36E-4217-8CEA-98E92F64EE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36E-4217-8CEA-98E92F64EE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36E-4217-8CEA-98E92F64EE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36E-4217-8CEA-98E92F64EE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36E-4217-8CEA-98E92F64EE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36E-4217-8CEA-98E92F64EE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36E-4217-8CEA-98E92F64EE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36E-4217-8CEA-98E92F64EE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36E-4217-8CEA-98E92F64EE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36E-4217-8CEA-98E92F64EE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36E-4217-8CEA-98E92F64EE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36E-4217-8CEA-98E92F64EE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36E-4217-8CEA-98E92F64EE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36E-4217-8CEA-98E92F64EE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36E-4217-8CEA-98E92F64EE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36E-4217-8CEA-98E92F64EE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36E-4217-8CEA-98E92F64EE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36E-4217-8CEA-98E92F64EE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36E-4217-8CEA-98E92F64EE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36E-4217-8CEA-98E92F64EE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36E-4217-8CEA-98E92F64EE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36E-4217-8CEA-98E92F64EE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36E-4217-8CEA-98E92F64EE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36E-4217-8CEA-98E92F64EE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36E-4217-8CEA-98E92F64EE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36E-4217-8CEA-98E92F64EE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36E-4217-8CEA-98E92F64EE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36E-4217-8CEA-98E92F64EE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36E-4217-8CEA-98E92F64EE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36E-4217-8CEA-98E92F64EE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36E-4217-8CEA-98E92F64EE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36E-4217-8CEA-98E92F64EE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36E-4217-8CEA-98E92F64EE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36E-4217-8CEA-98E92F64EE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36E-4217-8CEA-98E92F64EE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36E-4217-8CEA-98E92F64EE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36E-4217-8CEA-98E92F64EE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36E-4217-8CEA-98E92F64EE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36E-4217-8CEA-98E92F64EE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36E-4217-8CEA-98E92F64EE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36E-4217-8CEA-98E92F64EE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36E-4217-8CEA-98E92F64EE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36E-4217-8CEA-98E92F64EE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36E-4217-8CEA-98E92F64EE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36E-4217-8CEA-98E92F64EE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36E-4217-8CEA-98E92F64EE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36E-4217-8CEA-98E92F64EE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36E-4217-8CEA-98E92F64EE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36E-4217-8CEA-98E92F64EE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36E-4217-8CEA-98E92F64EE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36E-4217-8CEA-98E92F64EE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36E-4217-8CEA-98E92F64EE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36E-4217-8CEA-98E92F64EE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36E-4217-8CEA-98E92F64EE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36E-4217-8CEA-98E92F64EE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36E-4217-8CEA-98E92F64EE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36E-4217-8CEA-98E92F64EE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36E-4217-8CEA-98E92F64EE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36E-4217-8CEA-98E92F64EE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36E-4217-8CEA-98E92F64EE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36E-4217-8CEA-98E92F64EE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36E-4217-8CEA-98E92F64EE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36E-4217-8CEA-98E92F64EE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36E-4217-8CEA-98E92F64EE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36E-4217-8CEA-98E92F64EE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36E-4217-8CEA-98E92F64EE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36E-4217-8CEA-98E92F64EE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36E-4217-8CEA-98E92F64EE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36E-4217-8CEA-98E92F64EE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36E-4217-8CEA-98E92F64EE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36E-4217-8CEA-98E92F64EE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36E-4217-8CEA-98E92F64EE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36E-4217-8CEA-98E92F64EE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36E-4217-8CEA-98E92F64EE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36E-4217-8CEA-98E92F64EE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36E-4217-8CEA-98E92F64EE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36E-4217-8CEA-98E92F64EE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36E-4217-8CEA-98E92F64EE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36E-4217-8CEA-98E92F64EE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36E-4217-8CEA-98E92F64EEC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82.1</c:v>
                </c:pt>
                <c:pt idx="1">
                  <c:v>82.1</c:v>
                </c:pt>
                <c:pt idx="2">
                  <c:v>82.1</c:v>
                </c:pt>
                <c:pt idx="3">
                  <c:v>82.1</c:v>
                </c:pt>
                <c:pt idx="4">
                  <c:v>82.1</c:v>
                </c:pt>
                <c:pt idx="5">
                  <c:v>81.900000000000006</c:v>
                </c:pt>
                <c:pt idx="6">
                  <c:v>81.8</c:v>
                </c:pt>
                <c:pt idx="7">
                  <c:v>81.599999999999994</c:v>
                </c:pt>
                <c:pt idx="8">
                  <c:v>81.400000000000006</c:v>
                </c:pt>
                <c:pt idx="9">
                  <c:v>81.2</c:v>
                </c:pt>
                <c:pt idx="10">
                  <c:v>81.099999999999994</c:v>
                </c:pt>
                <c:pt idx="11">
                  <c:v>80.900000000000006</c:v>
                </c:pt>
                <c:pt idx="12">
                  <c:v>80.7</c:v>
                </c:pt>
                <c:pt idx="13">
                  <c:v>80.599999999999994</c:v>
                </c:pt>
                <c:pt idx="14">
                  <c:v>80.400000000000006</c:v>
                </c:pt>
                <c:pt idx="15">
                  <c:v>80.2</c:v>
                </c:pt>
                <c:pt idx="16">
                  <c:v>80</c:v>
                </c:pt>
                <c:pt idx="17">
                  <c:v>79.900000000000006</c:v>
                </c:pt>
                <c:pt idx="18">
                  <c:v>79.7</c:v>
                </c:pt>
                <c:pt idx="19">
                  <c:v>79.5</c:v>
                </c:pt>
                <c:pt idx="20">
                  <c:v>79.400000000000006</c:v>
                </c:pt>
                <c:pt idx="21">
                  <c:v>79.2</c:v>
                </c:pt>
                <c:pt idx="22">
                  <c:v>79</c:v>
                </c:pt>
                <c:pt idx="23">
                  <c:v>78.8</c:v>
                </c:pt>
                <c:pt idx="24">
                  <c:v>78.8</c:v>
                </c:pt>
                <c:pt idx="25">
                  <c:v>78.8</c:v>
                </c:pt>
              </c:numCache>
            </c:numRef>
          </c:yVal>
          <c:smooth val="0"/>
          <c:extLst>
            <c:ext xmlns:c16="http://schemas.microsoft.com/office/drawing/2014/chart" uri="{C3380CC4-5D6E-409C-BE32-E72D297353CC}">
              <c16:uniqueId val="{00000000-214A-4183-9CC9-058363433DBD}"/>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14A-4183-9CC9-058363433DBD}"/>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14A-4183-9CC9-058363433DB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14A-4183-9CC9-058363433DB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14A-4183-9CC9-058363433DB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14A-4183-9CC9-058363433DB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14A-4183-9CC9-058363433DB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14A-4183-9CC9-058363433D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14A-4183-9CC9-058363433D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14A-4183-9CC9-058363433D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14A-4183-9CC9-058363433D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14A-4183-9CC9-058363433D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14A-4183-9CC9-058363433D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14A-4183-9CC9-058363433D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14A-4183-9CC9-058363433D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14A-4183-9CC9-058363433D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14A-4183-9CC9-058363433D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14A-4183-9CC9-058363433D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14A-4183-9CC9-058363433D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14A-4183-9CC9-058363433D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14A-4183-9CC9-058363433D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14A-4183-9CC9-058363433D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14A-4183-9CC9-058363433D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14A-4183-9CC9-058363433D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14A-4183-9CC9-058363433D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14A-4183-9CC9-058363433D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14A-4183-9CC9-058363433D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14A-4183-9CC9-058363433D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14A-4183-9CC9-058363433D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14A-4183-9CC9-058363433D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14A-4183-9CC9-058363433D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14A-4183-9CC9-058363433D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14A-4183-9CC9-058363433D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14A-4183-9CC9-058363433D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14A-4183-9CC9-058363433D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14A-4183-9CC9-058363433D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14A-4183-9CC9-058363433D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14A-4183-9CC9-058363433D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14A-4183-9CC9-058363433D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14A-4183-9CC9-058363433D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14A-4183-9CC9-058363433D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14A-4183-9CC9-058363433D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14A-4183-9CC9-058363433D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14A-4183-9CC9-058363433D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14A-4183-9CC9-058363433D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14A-4183-9CC9-058363433D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14A-4183-9CC9-058363433D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14A-4183-9CC9-058363433D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14A-4183-9CC9-058363433D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14A-4183-9CC9-058363433D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14A-4183-9CC9-058363433D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14A-4183-9CC9-058363433D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14A-4183-9CC9-058363433D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14A-4183-9CC9-058363433D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14A-4183-9CC9-058363433D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14A-4183-9CC9-058363433D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14A-4183-9CC9-058363433D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14A-4183-9CC9-058363433D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14A-4183-9CC9-058363433D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14A-4183-9CC9-058363433D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14A-4183-9CC9-058363433D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14A-4183-9CC9-058363433D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14A-4183-9CC9-058363433D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14A-4183-9CC9-058363433D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14A-4183-9CC9-058363433D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14A-4183-9CC9-058363433D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14A-4183-9CC9-058363433D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14A-4183-9CC9-058363433D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14A-4183-9CC9-058363433D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14A-4183-9CC9-058363433D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14A-4183-9CC9-058363433D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14A-4183-9CC9-058363433D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14A-4183-9CC9-058363433D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14A-4183-9CC9-058363433D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14A-4183-9CC9-058363433D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14A-4183-9CC9-058363433D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14A-4183-9CC9-058363433D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14A-4183-9CC9-058363433D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14A-4183-9CC9-058363433D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14A-4183-9CC9-058363433D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14A-4183-9CC9-058363433D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14A-4183-9CC9-058363433D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14A-4183-9CC9-058363433D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14A-4183-9CC9-058363433D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14A-4183-9CC9-058363433D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14A-4183-9CC9-058363433D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14A-4183-9CC9-058363433D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14A-4183-9CC9-058363433D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14A-4183-9CC9-058363433D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14A-4183-9CC9-058363433D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14A-4183-9CC9-058363433D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14A-4183-9CC9-058363433D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14A-4183-9CC9-058363433D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14A-4183-9CC9-058363433D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14A-4183-9CC9-058363433D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14A-4183-9CC9-058363433D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78</c:v>
                </c:pt>
                <c:pt idx="1">
                  <c:v>87.596899224806208</c:v>
                </c:pt>
                <c:pt idx="2">
                  <c:v>75.900000000000006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14A-4183-9CC9-058363433DBD}"/>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52.1</c:v>
                </c:pt>
                <c:pt idx="18">
                  <c:v>52.1</c:v>
                </c:pt>
                <c:pt idx="19">
                  <c:v>52.1</c:v>
                </c:pt>
                <c:pt idx="20">
                  <c:v>52.1</c:v>
                </c:pt>
                <c:pt idx="21">
                  <c:v>52.1</c:v>
                </c:pt>
                <c:pt idx="22">
                  <c:v>52.1</c:v>
                </c:pt>
                <c:pt idx="23">
                  <c:v>52.1</c:v>
                </c:pt>
                <c:pt idx="24">
                  <c:v>52.1</c:v>
                </c:pt>
                <c:pt idx="25">
                  <c:v>52.1</c:v>
                </c:pt>
              </c:numCache>
            </c:numRef>
          </c:yVal>
          <c:smooth val="0"/>
          <c:extLst>
            <c:ext xmlns:c16="http://schemas.microsoft.com/office/drawing/2014/chart" uri="{C3380CC4-5D6E-409C-BE32-E72D297353CC}">
              <c16:uniqueId val="{00000061-214A-4183-9CC9-058363433DBD}"/>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14A-4183-9CC9-058363433DBD}"/>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14A-4183-9CC9-058363433DB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14A-4183-9CC9-058363433DB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14A-4183-9CC9-058363433DB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14A-4183-9CC9-058363433DB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14A-4183-9CC9-058363433DB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14A-4183-9CC9-058363433D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14A-4183-9CC9-058363433D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14A-4183-9CC9-058363433D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14A-4183-9CC9-058363433D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14A-4183-9CC9-058363433D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14A-4183-9CC9-058363433D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14A-4183-9CC9-058363433D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14A-4183-9CC9-058363433D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14A-4183-9CC9-058363433D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14A-4183-9CC9-058363433D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14A-4183-9CC9-058363433D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14A-4183-9CC9-058363433D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14A-4183-9CC9-058363433D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14A-4183-9CC9-058363433D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14A-4183-9CC9-058363433D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14A-4183-9CC9-058363433D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14A-4183-9CC9-058363433D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14A-4183-9CC9-058363433D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14A-4183-9CC9-058363433D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14A-4183-9CC9-058363433D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14A-4183-9CC9-058363433D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14A-4183-9CC9-058363433D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14A-4183-9CC9-058363433D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14A-4183-9CC9-058363433D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14A-4183-9CC9-058363433D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14A-4183-9CC9-058363433D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14A-4183-9CC9-058363433D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14A-4183-9CC9-058363433D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14A-4183-9CC9-058363433D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14A-4183-9CC9-058363433D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14A-4183-9CC9-058363433D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14A-4183-9CC9-058363433D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14A-4183-9CC9-058363433D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14A-4183-9CC9-058363433D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14A-4183-9CC9-058363433D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14A-4183-9CC9-058363433D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14A-4183-9CC9-058363433D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14A-4183-9CC9-058363433D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14A-4183-9CC9-058363433D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14A-4183-9CC9-058363433D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14A-4183-9CC9-058363433D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14A-4183-9CC9-058363433D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14A-4183-9CC9-058363433D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14A-4183-9CC9-058363433D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14A-4183-9CC9-058363433D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14A-4183-9CC9-058363433D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14A-4183-9CC9-058363433D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14A-4183-9CC9-058363433D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14A-4183-9CC9-058363433D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14A-4183-9CC9-058363433D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14A-4183-9CC9-058363433D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14A-4183-9CC9-058363433D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14A-4183-9CC9-058363433D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14A-4183-9CC9-058363433D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14A-4183-9CC9-058363433D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14A-4183-9CC9-058363433D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14A-4183-9CC9-058363433D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14A-4183-9CC9-058363433D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14A-4183-9CC9-058363433D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14A-4183-9CC9-058363433D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14A-4183-9CC9-058363433D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14A-4183-9CC9-058363433D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14A-4183-9CC9-058363433D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14A-4183-9CC9-058363433D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14A-4183-9CC9-058363433D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14A-4183-9CC9-058363433D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14A-4183-9CC9-058363433D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14A-4183-9CC9-058363433D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14A-4183-9CC9-058363433D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14A-4183-9CC9-058363433D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14A-4183-9CC9-058363433D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14A-4183-9CC9-058363433D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14A-4183-9CC9-058363433D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14A-4183-9CC9-058363433D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14A-4183-9CC9-058363433D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14A-4183-9CC9-058363433D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14A-4183-9CC9-058363433D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14A-4183-9CC9-058363433D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14A-4183-9CC9-058363433D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14A-4183-9CC9-058363433D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14A-4183-9CC9-058363433D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14A-4183-9CC9-058363433D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14A-4183-9CC9-058363433D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14A-4183-9CC9-058363433D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14A-4183-9CC9-058363433D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14A-4183-9CC9-058363433D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14A-4183-9CC9-058363433D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14A-4183-9CC9-058363433D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14A-4183-9CC9-058363433D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52.064971200000009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14A-4183-9CC9-058363433DBD}"/>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14A-4183-9CC9-058363433DBD}"/>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14A-4183-9CC9-058363433DBD}"/>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14A-4183-9CC9-058363433DBD}"/>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14A-4183-9CC9-058363433DB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14A-4183-9CC9-058363433DB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14A-4183-9CC9-058363433DB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14A-4183-9CC9-058363433DB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14A-4183-9CC9-058363433D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14A-4183-9CC9-058363433D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14A-4183-9CC9-058363433D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14A-4183-9CC9-058363433D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14A-4183-9CC9-058363433D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14A-4183-9CC9-058363433D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14A-4183-9CC9-058363433D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14A-4183-9CC9-058363433D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14A-4183-9CC9-058363433D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14A-4183-9CC9-058363433D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14A-4183-9CC9-058363433D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14A-4183-9CC9-058363433D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14A-4183-9CC9-058363433D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14A-4183-9CC9-058363433D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14A-4183-9CC9-058363433D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14A-4183-9CC9-058363433D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14A-4183-9CC9-058363433D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14A-4183-9CC9-058363433D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14A-4183-9CC9-058363433D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14A-4183-9CC9-058363433D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14A-4183-9CC9-058363433D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14A-4183-9CC9-058363433D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14A-4183-9CC9-058363433D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14A-4183-9CC9-058363433D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14A-4183-9CC9-058363433D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14A-4183-9CC9-058363433D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14A-4183-9CC9-058363433D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14A-4183-9CC9-058363433D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14A-4183-9CC9-058363433D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14A-4183-9CC9-058363433D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14A-4183-9CC9-058363433D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14A-4183-9CC9-058363433D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14A-4183-9CC9-058363433D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14A-4183-9CC9-058363433D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14A-4183-9CC9-058363433D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14A-4183-9CC9-058363433D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14A-4183-9CC9-058363433D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14A-4183-9CC9-058363433D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14A-4183-9CC9-058363433D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14A-4183-9CC9-058363433D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14A-4183-9CC9-058363433D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14A-4183-9CC9-058363433D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14A-4183-9CC9-058363433D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14A-4183-9CC9-058363433D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14A-4183-9CC9-058363433D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14A-4183-9CC9-058363433D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14A-4183-9CC9-058363433D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14A-4183-9CC9-058363433D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14A-4183-9CC9-058363433D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14A-4183-9CC9-058363433D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14A-4183-9CC9-058363433D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14A-4183-9CC9-058363433D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14A-4183-9CC9-058363433D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14A-4183-9CC9-058363433D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14A-4183-9CC9-058363433D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14A-4183-9CC9-058363433D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14A-4183-9CC9-058363433D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14A-4183-9CC9-058363433D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14A-4183-9CC9-058363433D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14A-4183-9CC9-058363433D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14A-4183-9CC9-058363433D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14A-4183-9CC9-058363433D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14A-4183-9CC9-058363433D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14A-4183-9CC9-058363433D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14A-4183-9CC9-058363433D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14A-4183-9CC9-058363433D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14A-4183-9CC9-058363433D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14A-4183-9CC9-058363433D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14A-4183-9CC9-058363433D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14A-4183-9CC9-058363433D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14A-4183-9CC9-058363433D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14A-4183-9CC9-058363433D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14A-4183-9CC9-058363433D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14A-4183-9CC9-058363433D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14A-4183-9CC9-058363433D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14A-4183-9CC9-058363433D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14A-4183-9CC9-058363433D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14A-4183-9CC9-058363433D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14A-4183-9CC9-058363433D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14A-4183-9CC9-058363433D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14A-4183-9CC9-058363433D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14A-4183-9CC9-058363433D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14A-4183-9CC9-058363433D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14A-4183-9CC9-058363433D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14A-4183-9CC9-058363433D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14A-4183-9CC9-058363433D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14A-4183-9CC9-058363433D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14A-4183-9CC9-058363433D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14A-4183-9CC9-058363433D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14A-4183-9CC9-058363433DB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6EC-4952-A3F4-B10B2AE7D873}"/>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6EC-4952-A3F4-B10B2AE7D87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6EC-4952-A3F4-B10B2AE7D87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6EC-4952-A3F4-B10B2AE7D87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6EC-4952-A3F4-B10B2AE7D8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6EC-4952-A3F4-B10B2AE7D8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6EC-4952-A3F4-B10B2AE7D8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6EC-4952-A3F4-B10B2AE7D8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6EC-4952-A3F4-B10B2AE7D8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6EC-4952-A3F4-B10B2AE7D8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6EC-4952-A3F4-B10B2AE7D8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6EC-4952-A3F4-B10B2AE7D8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6EC-4952-A3F4-B10B2AE7D8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6EC-4952-A3F4-B10B2AE7D8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6EC-4952-A3F4-B10B2AE7D8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6EC-4952-A3F4-B10B2AE7D8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6EC-4952-A3F4-B10B2AE7D8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6EC-4952-A3F4-B10B2AE7D8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6EC-4952-A3F4-B10B2AE7D8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6EC-4952-A3F4-B10B2AE7D8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6EC-4952-A3F4-B10B2AE7D8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6EC-4952-A3F4-B10B2AE7D8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6EC-4952-A3F4-B10B2AE7D8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6EC-4952-A3F4-B10B2AE7D8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6EC-4952-A3F4-B10B2AE7D8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6EC-4952-A3F4-B10B2AE7D8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6EC-4952-A3F4-B10B2AE7D8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6EC-4952-A3F4-B10B2AE7D8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6EC-4952-A3F4-B10B2AE7D8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6EC-4952-A3F4-B10B2AE7D8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6EC-4952-A3F4-B10B2AE7D8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6EC-4952-A3F4-B10B2AE7D8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6EC-4952-A3F4-B10B2AE7D8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6EC-4952-A3F4-B10B2AE7D8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6EC-4952-A3F4-B10B2AE7D8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6EC-4952-A3F4-B10B2AE7D8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6EC-4952-A3F4-B10B2AE7D8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6EC-4952-A3F4-B10B2AE7D8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6EC-4952-A3F4-B10B2AE7D8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6EC-4952-A3F4-B10B2AE7D8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6EC-4952-A3F4-B10B2AE7D8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6EC-4952-A3F4-B10B2AE7D8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6EC-4952-A3F4-B10B2AE7D8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6EC-4952-A3F4-B10B2AE7D8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6EC-4952-A3F4-B10B2AE7D8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6EC-4952-A3F4-B10B2AE7D8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6EC-4952-A3F4-B10B2AE7D8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6EC-4952-A3F4-B10B2AE7D8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6EC-4952-A3F4-B10B2AE7D8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6EC-4952-A3F4-B10B2AE7D8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6EC-4952-A3F4-B10B2AE7D8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6EC-4952-A3F4-B10B2AE7D8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6EC-4952-A3F4-B10B2AE7D8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6EC-4952-A3F4-B10B2AE7D8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6EC-4952-A3F4-B10B2AE7D8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6EC-4952-A3F4-B10B2AE7D8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6EC-4952-A3F4-B10B2AE7D8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6EC-4952-A3F4-B10B2AE7D8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6EC-4952-A3F4-B10B2AE7D8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6EC-4952-A3F4-B10B2AE7D8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6EC-4952-A3F4-B10B2AE7D8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6EC-4952-A3F4-B10B2AE7D8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6EC-4952-A3F4-B10B2AE7D8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6EC-4952-A3F4-B10B2AE7D8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6EC-4952-A3F4-B10B2AE7D8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6EC-4952-A3F4-B10B2AE7D8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6EC-4952-A3F4-B10B2AE7D8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6EC-4952-A3F4-B10B2AE7D8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6EC-4952-A3F4-B10B2AE7D8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6EC-4952-A3F4-B10B2AE7D8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6EC-4952-A3F4-B10B2AE7D8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6EC-4952-A3F4-B10B2AE7D8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6EC-4952-A3F4-B10B2AE7D8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6EC-4952-A3F4-B10B2AE7D8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6EC-4952-A3F4-B10B2AE7D8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6EC-4952-A3F4-B10B2AE7D8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6EC-4952-A3F4-B10B2AE7D8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6EC-4952-A3F4-B10B2AE7D8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6EC-4952-A3F4-B10B2AE7D8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6EC-4952-A3F4-B10B2AE7D8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6EC-4952-A3F4-B10B2AE7D8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6EC-4952-A3F4-B10B2AE7D8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6EC-4952-A3F4-B10B2AE7D8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6EC-4952-A3F4-B10B2AE7D8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6EC-4952-A3F4-B10B2AE7D8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6EC-4952-A3F4-B10B2AE7D8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6EC-4952-A3F4-B10B2AE7D8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6EC-4952-A3F4-B10B2AE7D8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6EC-4952-A3F4-B10B2AE7D8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6EC-4952-A3F4-B10B2AE7D8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6EC-4952-A3F4-B10B2AE7D8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6EC-4952-A3F4-B10B2AE7D8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6EC-4952-A3F4-B10B2AE7D8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6EC-4952-A3F4-B10B2AE7D8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6EC-4952-A3F4-B10B2AE7D8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6EC-4952-A3F4-B10B2AE7D8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6EC-4952-A3F4-B10B2AE7D873}"/>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96.3</c:v>
                </c:pt>
                <c:pt idx="10">
                  <c:v>96.3</c:v>
                </c:pt>
                <c:pt idx="11">
                  <c:v>96.3</c:v>
                </c:pt>
                <c:pt idx="12">
                  <c:v>96.3</c:v>
                </c:pt>
                <c:pt idx="13">
                  <c:v>96.3</c:v>
                </c:pt>
                <c:pt idx="14">
                  <c:v>96.3</c:v>
                </c:pt>
                <c:pt idx="15">
                  <c:v>96.3</c:v>
                </c:pt>
                <c:pt idx="16">
                  <c:v>96.3</c:v>
                </c:pt>
                <c:pt idx="17">
                  <c:v>96.3</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6EC-4952-A3F4-B10B2AE7D873}"/>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6EC-4952-A3F4-B10B2AE7D87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6EC-4952-A3F4-B10B2AE7D87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6EC-4952-A3F4-B10B2AE7D87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6EC-4952-A3F4-B10B2AE7D87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6EC-4952-A3F4-B10B2AE7D87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6EC-4952-A3F4-B10B2AE7D87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6EC-4952-A3F4-B10B2AE7D87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6EC-4952-A3F4-B10B2AE7D87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6EC-4952-A3F4-B10B2AE7D87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6EC-4952-A3F4-B10B2AE7D87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6EC-4952-A3F4-B10B2AE7D87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6EC-4952-A3F4-B10B2AE7D87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6EC-4952-A3F4-B10B2AE7D87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6EC-4952-A3F4-B10B2AE7D87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6EC-4952-A3F4-B10B2AE7D87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6EC-4952-A3F4-B10B2AE7D87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6EC-4952-A3F4-B10B2AE7D87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6EC-4952-A3F4-B10B2AE7D87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6EC-4952-A3F4-B10B2AE7D87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6EC-4952-A3F4-B10B2AE7D87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6EC-4952-A3F4-B10B2AE7D87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6EC-4952-A3F4-B10B2AE7D87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6EC-4952-A3F4-B10B2AE7D8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6EC-4952-A3F4-B10B2AE7D8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6EC-4952-A3F4-B10B2AE7D8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6EC-4952-A3F4-B10B2AE7D8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6EC-4952-A3F4-B10B2AE7D8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6EC-4952-A3F4-B10B2AE7D8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6EC-4952-A3F4-B10B2AE7D8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6EC-4952-A3F4-B10B2AE7D8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6EC-4952-A3F4-B10B2AE7D8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6EC-4952-A3F4-B10B2AE7D8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6EC-4952-A3F4-B10B2AE7D8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6EC-4952-A3F4-B10B2AE7D8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6EC-4952-A3F4-B10B2AE7D8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6EC-4952-A3F4-B10B2AE7D8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6EC-4952-A3F4-B10B2AE7D8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6EC-4952-A3F4-B10B2AE7D8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6EC-4952-A3F4-B10B2AE7D8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6EC-4952-A3F4-B10B2AE7D8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6EC-4952-A3F4-B10B2AE7D8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6EC-4952-A3F4-B10B2AE7D8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6EC-4952-A3F4-B10B2AE7D8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6EC-4952-A3F4-B10B2AE7D8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6EC-4952-A3F4-B10B2AE7D8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6EC-4952-A3F4-B10B2AE7D8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6EC-4952-A3F4-B10B2AE7D8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6EC-4952-A3F4-B10B2AE7D8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6EC-4952-A3F4-B10B2AE7D8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6EC-4952-A3F4-B10B2AE7D8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6EC-4952-A3F4-B10B2AE7D8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6EC-4952-A3F4-B10B2AE7D8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6EC-4952-A3F4-B10B2AE7D8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6EC-4952-A3F4-B10B2AE7D8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6EC-4952-A3F4-B10B2AE7D8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6EC-4952-A3F4-B10B2AE7D8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6EC-4952-A3F4-B10B2AE7D8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6EC-4952-A3F4-B10B2AE7D8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6EC-4952-A3F4-B10B2AE7D8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6EC-4952-A3F4-B10B2AE7D8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6EC-4952-A3F4-B10B2AE7D8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6EC-4952-A3F4-B10B2AE7D8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6EC-4952-A3F4-B10B2AE7D8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6EC-4952-A3F4-B10B2AE7D8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6EC-4952-A3F4-B10B2AE7D8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6EC-4952-A3F4-B10B2AE7D8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6EC-4952-A3F4-B10B2AE7D8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6EC-4952-A3F4-B10B2AE7D8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6EC-4952-A3F4-B10B2AE7D8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6EC-4952-A3F4-B10B2AE7D8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6EC-4952-A3F4-B10B2AE7D8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6EC-4952-A3F4-B10B2AE7D8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6EC-4952-A3F4-B10B2AE7D8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6EC-4952-A3F4-B10B2AE7D8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6EC-4952-A3F4-B10B2AE7D8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6EC-4952-A3F4-B10B2AE7D8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6EC-4952-A3F4-B10B2AE7D8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6EC-4952-A3F4-B10B2AE7D8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6EC-4952-A3F4-B10B2AE7D8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6EC-4952-A3F4-B10B2AE7D8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6EC-4952-A3F4-B10B2AE7D8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6EC-4952-A3F4-B10B2AE7D8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6EC-4952-A3F4-B10B2AE7D8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6EC-4952-A3F4-B10B2AE7D8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6EC-4952-A3F4-B10B2AE7D8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6EC-4952-A3F4-B10B2AE7D8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6EC-4952-A3F4-B10B2AE7D8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6EC-4952-A3F4-B10B2AE7D8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6EC-4952-A3F4-B10B2AE7D8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6EC-4952-A3F4-B10B2AE7D8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6EC-4952-A3F4-B10B2AE7D8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6EC-4952-A3F4-B10B2AE7D8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6EC-4952-A3F4-B10B2AE7D8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6EC-4952-A3F4-B10B2AE7D8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6EC-4952-A3F4-B10B2AE7D87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96.3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6EC-4952-A3F4-B10B2AE7D873}"/>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95.6</c:v>
                </c:pt>
                <c:pt idx="10">
                  <c:v>95.6</c:v>
                </c:pt>
                <c:pt idx="11">
                  <c:v>95.6</c:v>
                </c:pt>
                <c:pt idx="12">
                  <c:v>95.6</c:v>
                </c:pt>
                <c:pt idx="13">
                  <c:v>95.6</c:v>
                </c:pt>
                <c:pt idx="14">
                  <c:v>95.6</c:v>
                </c:pt>
                <c:pt idx="15">
                  <c:v>95.6</c:v>
                </c:pt>
                <c:pt idx="16">
                  <c:v>95.6</c:v>
                </c:pt>
                <c:pt idx="17">
                  <c:v>95.6</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6EC-4952-A3F4-B10B2AE7D873}"/>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6EC-4952-A3F4-B10B2AE7D87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6EC-4952-A3F4-B10B2AE7D873}"/>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6EC-4952-A3F4-B10B2AE7D87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6EC-4952-A3F4-B10B2AE7D8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6EC-4952-A3F4-B10B2AE7D8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6EC-4952-A3F4-B10B2AE7D8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6EC-4952-A3F4-B10B2AE7D8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6EC-4952-A3F4-B10B2AE7D8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6EC-4952-A3F4-B10B2AE7D8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6EC-4952-A3F4-B10B2AE7D8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6EC-4952-A3F4-B10B2AE7D8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6EC-4952-A3F4-B10B2AE7D8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6EC-4952-A3F4-B10B2AE7D8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6EC-4952-A3F4-B10B2AE7D8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6EC-4952-A3F4-B10B2AE7D8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6EC-4952-A3F4-B10B2AE7D8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6EC-4952-A3F4-B10B2AE7D8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6EC-4952-A3F4-B10B2AE7D8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6EC-4952-A3F4-B10B2AE7D8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6EC-4952-A3F4-B10B2AE7D8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6EC-4952-A3F4-B10B2AE7D8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6EC-4952-A3F4-B10B2AE7D8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6EC-4952-A3F4-B10B2AE7D8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6EC-4952-A3F4-B10B2AE7D8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6EC-4952-A3F4-B10B2AE7D8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6EC-4952-A3F4-B10B2AE7D8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6EC-4952-A3F4-B10B2AE7D8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6EC-4952-A3F4-B10B2AE7D8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6EC-4952-A3F4-B10B2AE7D8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6EC-4952-A3F4-B10B2AE7D8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6EC-4952-A3F4-B10B2AE7D8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6EC-4952-A3F4-B10B2AE7D8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6EC-4952-A3F4-B10B2AE7D8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6EC-4952-A3F4-B10B2AE7D8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6EC-4952-A3F4-B10B2AE7D8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6EC-4952-A3F4-B10B2AE7D8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6EC-4952-A3F4-B10B2AE7D8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6EC-4952-A3F4-B10B2AE7D8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6EC-4952-A3F4-B10B2AE7D8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6EC-4952-A3F4-B10B2AE7D8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6EC-4952-A3F4-B10B2AE7D8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6EC-4952-A3F4-B10B2AE7D8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6EC-4952-A3F4-B10B2AE7D8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6EC-4952-A3F4-B10B2AE7D8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6EC-4952-A3F4-B10B2AE7D8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6EC-4952-A3F4-B10B2AE7D8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6EC-4952-A3F4-B10B2AE7D8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6EC-4952-A3F4-B10B2AE7D8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6EC-4952-A3F4-B10B2AE7D8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6EC-4952-A3F4-B10B2AE7D8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6EC-4952-A3F4-B10B2AE7D8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6EC-4952-A3F4-B10B2AE7D8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6EC-4952-A3F4-B10B2AE7D8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6EC-4952-A3F4-B10B2AE7D8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6EC-4952-A3F4-B10B2AE7D8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6EC-4952-A3F4-B10B2AE7D8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6EC-4952-A3F4-B10B2AE7D8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6EC-4952-A3F4-B10B2AE7D8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6EC-4952-A3F4-B10B2AE7D8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6EC-4952-A3F4-B10B2AE7D8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6EC-4952-A3F4-B10B2AE7D8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6EC-4952-A3F4-B10B2AE7D8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6EC-4952-A3F4-B10B2AE7D8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6EC-4952-A3F4-B10B2AE7D8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6EC-4952-A3F4-B10B2AE7D8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6EC-4952-A3F4-B10B2AE7D8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6EC-4952-A3F4-B10B2AE7D8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6EC-4952-A3F4-B10B2AE7D8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6EC-4952-A3F4-B10B2AE7D8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6EC-4952-A3F4-B10B2AE7D8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6EC-4952-A3F4-B10B2AE7D8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6EC-4952-A3F4-B10B2AE7D8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6EC-4952-A3F4-B10B2AE7D8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6EC-4952-A3F4-B10B2AE7D8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6EC-4952-A3F4-B10B2AE7D8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6EC-4952-A3F4-B10B2AE7D8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6EC-4952-A3F4-B10B2AE7D8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6EC-4952-A3F4-B10B2AE7D8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6EC-4952-A3F4-B10B2AE7D8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6EC-4952-A3F4-B10B2AE7D8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6EC-4952-A3F4-B10B2AE7D8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6EC-4952-A3F4-B10B2AE7D8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6EC-4952-A3F4-B10B2AE7D8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6EC-4952-A3F4-B10B2AE7D8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6EC-4952-A3F4-B10B2AE7D8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6EC-4952-A3F4-B10B2AE7D8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6EC-4952-A3F4-B10B2AE7D8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6EC-4952-A3F4-B10B2AE7D8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6EC-4952-A3F4-B10B2AE7D8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6EC-4952-A3F4-B10B2AE7D8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6EC-4952-A3F4-B10B2AE7D8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6EC-4952-A3F4-B10B2AE7D8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6EC-4952-A3F4-B10B2AE7D8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6EC-4952-A3F4-B10B2AE7D8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6EC-4952-A3F4-B10B2AE7D8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95.6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6EC-4952-A3F4-B10B2AE7D873}"/>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99.8</c:v>
                </c:pt>
                <c:pt idx="1">
                  <c:v>99.8</c:v>
                </c:pt>
                <c:pt idx="2">
                  <c:v>99.8</c:v>
                </c:pt>
                <c:pt idx="3">
                  <c:v>99.8</c:v>
                </c:pt>
                <c:pt idx="4">
                  <c:v>99.8</c:v>
                </c:pt>
                <c:pt idx="5">
                  <c:v>99.8</c:v>
                </c:pt>
                <c:pt idx="6">
                  <c:v>99.8</c:v>
                </c:pt>
                <c:pt idx="7">
                  <c:v>99.8</c:v>
                </c:pt>
                <c:pt idx="8">
                  <c:v>99.8</c:v>
                </c:pt>
                <c:pt idx="9">
                  <c:v>99.8</c:v>
                </c:pt>
                <c:pt idx="10">
                  <c:v>99.8</c:v>
                </c:pt>
                <c:pt idx="11">
                  <c:v>99.8</c:v>
                </c:pt>
                <c:pt idx="12">
                  <c:v>99.8</c:v>
                </c:pt>
                <c:pt idx="13">
                  <c:v>99.8</c:v>
                </c:pt>
                <c:pt idx="14">
                  <c:v>99.8</c:v>
                </c:pt>
                <c:pt idx="15">
                  <c:v>99.8</c:v>
                </c:pt>
                <c:pt idx="16">
                  <c:v>99.8</c:v>
                </c:pt>
                <c:pt idx="17">
                  <c:v>99.8</c:v>
                </c:pt>
                <c:pt idx="18">
                  <c:v>99.8</c:v>
                </c:pt>
                <c:pt idx="19">
                  <c:v>99.8</c:v>
                </c:pt>
                <c:pt idx="20">
                  <c:v>99.8</c:v>
                </c:pt>
                <c:pt idx="21">
                  <c:v>99.8</c:v>
                </c:pt>
                <c:pt idx="22">
                  <c:v>99.8</c:v>
                </c:pt>
                <c:pt idx="23">
                  <c:v>99.8</c:v>
                </c:pt>
                <c:pt idx="24">
                  <c:v>99.8</c:v>
                </c:pt>
                <c:pt idx="25">
                  <c:v>99.8</c:v>
                </c:pt>
              </c:numCache>
            </c:numRef>
          </c:yVal>
          <c:smooth val="0"/>
          <c:extLst>
            <c:ext xmlns:c16="http://schemas.microsoft.com/office/drawing/2014/chart" uri="{C3380CC4-5D6E-409C-BE32-E72D297353CC}">
              <c16:uniqueId val="{00000000-57EA-4225-9224-051D65FD54B4}"/>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EA-4225-9224-051D65FD54B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EA-4225-9224-051D65FD54B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EA-4225-9224-051D65FD54B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EA-4225-9224-051D65FD54B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EA-4225-9224-051D65FD54B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EA-4225-9224-051D65FD54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EA-4225-9224-051D65FD54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EA-4225-9224-051D65FD54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EA-4225-9224-051D65FD54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EA-4225-9224-051D65FD54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EA-4225-9224-051D65FD54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EA-4225-9224-051D65FD54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EA-4225-9224-051D65FD54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EA-4225-9224-051D65FD54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EA-4225-9224-051D65FD54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EA-4225-9224-051D65FD54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EA-4225-9224-051D65FD54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EA-4225-9224-051D65FD54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EA-4225-9224-051D65FD54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EA-4225-9224-051D65FD54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EA-4225-9224-051D65FD54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EA-4225-9224-051D65FD54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EA-4225-9224-051D65FD54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7EA-4225-9224-051D65FD54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EA-4225-9224-051D65FD54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EA-4225-9224-051D65FD54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EA-4225-9224-051D65FD54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EA-4225-9224-051D65FD54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EA-4225-9224-051D65FD54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EA-4225-9224-051D65FD54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EA-4225-9224-051D65FD54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EA-4225-9224-051D65FD54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EA-4225-9224-051D65FD54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EA-4225-9224-051D65FD54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EA-4225-9224-051D65FD54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EA-4225-9224-051D65FD54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EA-4225-9224-051D65FD54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EA-4225-9224-051D65FD54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EA-4225-9224-051D65FD54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EA-4225-9224-051D65FD54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EA-4225-9224-051D65FD54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EA-4225-9224-051D65FD54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EA-4225-9224-051D65FD54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EA-4225-9224-051D65FD54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EA-4225-9224-051D65FD54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EA-4225-9224-051D65FD54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EA-4225-9224-051D65FD54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EA-4225-9224-051D65FD54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EA-4225-9224-051D65FD54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EA-4225-9224-051D65FD54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EA-4225-9224-051D65FD54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EA-4225-9224-051D65FD54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EA-4225-9224-051D65FD54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EA-4225-9224-051D65FD54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EA-4225-9224-051D65FD54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EA-4225-9224-051D65FD54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EA-4225-9224-051D65FD54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EA-4225-9224-051D65FD54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EA-4225-9224-051D65FD54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EA-4225-9224-051D65FD54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EA-4225-9224-051D65FD54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EA-4225-9224-051D65FD54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EA-4225-9224-051D65FD54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EA-4225-9224-051D65FD54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EA-4225-9224-051D65FD54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EA-4225-9224-051D65FD54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EA-4225-9224-051D65FD54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EA-4225-9224-051D65FD54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EA-4225-9224-051D65FD54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EA-4225-9224-051D65FD54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EA-4225-9224-051D65FD54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EA-4225-9224-051D65FD54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EA-4225-9224-051D65FD54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EA-4225-9224-051D65FD54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EA-4225-9224-051D65FD54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EA-4225-9224-051D65FD54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EA-4225-9224-051D65FD54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EA-4225-9224-051D65FD54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EA-4225-9224-051D65FD54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EA-4225-9224-051D65FD54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EA-4225-9224-051D65FD54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EA-4225-9224-051D65FD54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EA-4225-9224-051D65FD54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EA-4225-9224-051D65FD54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EA-4225-9224-051D65FD54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EA-4225-9224-051D65FD54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EA-4225-9224-051D65FD54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EA-4225-9224-051D65FD54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EA-4225-9224-051D65FD54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EA-4225-9224-051D65FD54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EA-4225-9224-051D65FD54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EA-4225-9224-051D65FD54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EA-4225-9224-051D65FD54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EA-4225-9224-051D65FD54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7EA-4225-9224-051D65FD54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99.789915966386559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7EA-4225-9224-051D65FD54B4}"/>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97.9</c:v>
                </c:pt>
                <c:pt idx="10">
                  <c:v>97.9</c:v>
                </c:pt>
                <c:pt idx="11">
                  <c:v>97.9</c:v>
                </c:pt>
                <c:pt idx="12">
                  <c:v>97.9</c:v>
                </c:pt>
                <c:pt idx="13">
                  <c:v>97.9</c:v>
                </c:pt>
                <c:pt idx="14">
                  <c:v>97.9</c:v>
                </c:pt>
                <c:pt idx="15">
                  <c:v>97.9</c:v>
                </c:pt>
                <c:pt idx="16">
                  <c:v>97.9</c:v>
                </c:pt>
                <c:pt idx="17">
                  <c:v>97.9</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7EA-4225-9224-051D65FD54B4}"/>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7EA-4225-9224-051D65FD54B4}"/>
              </c:ext>
            </c:extLst>
          </c:dPt>
          <c:dPt>
            <c:idx val="2"/>
            <c:bubble3D val="0"/>
            <c:extLst>
              <c:ext xmlns:c16="http://schemas.microsoft.com/office/drawing/2014/chart" uri="{C3380CC4-5D6E-409C-BE32-E72D297353CC}">
                <c16:uniqueId val="{00000063-57EA-4225-9224-051D65FD54B4}"/>
              </c:ext>
            </c:extLst>
          </c:dPt>
          <c:dPt>
            <c:idx val="3"/>
            <c:bubble3D val="0"/>
            <c:extLst>
              <c:ext xmlns:c16="http://schemas.microsoft.com/office/drawing/2014/chart" uri="{C3380CC4-5D6E-409C-BE32-E72D297353CC}">
                <c16:uniqueId val="{00000064-57EA-4225-9224-051D65FD54B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7EA-4225-9224-051D65FD54B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7EA-4225-9224-051D65FD54B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7EA-4225-9224-051D65FD54B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7EA-4225-9224-051D65FD54B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7EA-4225-9224-051D65FD54B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7EA-4225-9224-051D65FD54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7EA-4225-9224-051D65FD54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7EA-4225-9224-051D65FD54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7EA-4225-9224-051D65FD54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7EA-4225-9224-051D65FD54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7EA-4225-9224-051D65FD54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7EA-4225-9224-051D65FD54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7EA-4225-9224-051D65FD54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7EA-4225-9224-051D65FD54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7EA-4225-9224-051D65FD54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7EA-4225-9224-051D65FD54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7EA-4225-9224-051D65FD54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7EA-4225-9224-051D65FD54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7EA-4225-9224-051D65FD54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7EA-4225-9224-051D65FD54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7EA-4225-9224-051D65FD54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7EA-4225-9224-051D65FD54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7EA-4225-9224-051D65FD54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7EA-4225-9224-051D65FD54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7EA-4225-9224-051D65FD54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7EA-4225-9224-051D65FD54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7EA-4225-9224-051D65FD54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7EA-4225-9224-051D65FD54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7EA-4225-9224-051D65FD54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7EA-4225-9224-051D65FD54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7EA-4225-9224-051D65FD54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7EA-4225-9224-051D65FD54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7EA-4225-9224-051D65FD54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7EA-4225-9224-051D65FD54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7EA-4225-9224-051D65FD54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7EA-4225-9224-051D65FD54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7EA-4225-9224-051D65FD54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7EA-4225-9224-051D65FD54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7EA-4225-9224-051D65FD54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7EA-4225-9224-051D65FD54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7EA-4225-9224-051D65FD54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7EA-4225-9224-051D65FD54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7EA-4225-9224-051D65FD54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7EA-4225-9224-051D65FD54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7EA-4225-9224-051D65FD54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7EA-4225-9224-051D65FD54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7EA-4225-9224-051D65FD54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7EA-4225-9224-051D65FD54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7EA-4225-9224-051D65FD54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7EA-4225-9224-051D65FD54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EA-4225-9224-051D65FD54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EA-4225-9224-051D65FD54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EA-4225-9224-051D65FD54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EA-4225-9224-051D65FD54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EA-4225-9224-051D65FD54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EA-4225-9224-051D65FD54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EA-4225-9224-051D65FD54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EA-4225-9224-051D65FD54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EA-4225-9224-051D65FD54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EA-4225-9224-051D65FD54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EA-4225-9224-051D65FD54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EA-4225-9224-051D65FD54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EA-4225-9224-051D65FD54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EA-4225-9224-051D65FD54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EA-4225-9224-051D65FD54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EA-4225-9224-051D65FD54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EA-4225-9224-051D65FD54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EA-4225-9224-051D65FD54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EA-4225-9224-051D65FD54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EA-4225-9224-051D65FD54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EA-4225-9224-051D65FD54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EA-4225-9224-051D65FD54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EA-4225-9224-051D65FD54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EA-4225-9224-051D65FD54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EA-4225-9224-051D65FD54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EA-4225-9224-051D65FD54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EA-4225-9224-051D65FD54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EA-4225-9224-051D65FD54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EA-4225-9224-051D65FD54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EA-4225-9224-051D65FD54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EA-4225-9224-051D65FD54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EA-4225-9224-051D65FD54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EA-4225-9224-051D65FD54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EA-4225-9224-051D65FD54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EA-4225-9224-051D65FD54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EA-4225-9224-051D65FD54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EA-4225-9224-051D65FD54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EA-4225-9224-051D65FD54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EA-4225-9224-051D65FD54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EA-4225-9224-051D65FD54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EA-4225-9224-051D65FD54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EA-4225-9224-051D65FD54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EA-4225-9224-051D65FD54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EA-4225-9224-051D65FD54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EA-4225-9224-051D65FD54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97.899159663865547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7EA-4225-9224-051D65FD54B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7EA-4225-9224-051D65FD54B4}"/>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7EA-4225-9224-051D65FD54B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7EA-4225-9224-051D65FD54B4}"/>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7EA-4225-9224-051D65FD54B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7EA-4225-9224-051D65FD54B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7EA-4225-9224-051D65FD54B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7EA-4225-9224-051D65FD54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7EA-4225-9224-051D65FD54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7EA-4225-9224-051D65FD54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7EA-4225-9224-051D65FD54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7EA-4225-9224-051D65FD54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7EA-4225-9224-051D65FD54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7EA-4225-9224-051D65FD54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7EA-4225-9224-051D65FD54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7EA-4225-9224-051D65FD54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7EA-4225-9224-051D65FD54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7EA-4225-9224-051D65FD54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7EA-4225-9224-051D65FD54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7EA-4225-9224-051D65FD54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7EA-4225-9224-051D65FD54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7EA-4225-9224-051D65FD54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7EA-4225-9224-051D65FD54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7EA-4225-9224-051D65FD54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7EA-4225-9224-051D65FD54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7EA-4225-9224-051D65FD54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EA-4225-9224-051D65FD54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EA-4225-9224-051D65FD54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EA-4225-9224-051D65FD54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EA-4225-9224-051D65FD54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EA-4225-9224-051D65FD54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EA-4225-9224-051D65FD54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EA-4225-9224-051D65FD54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EA-4225-9224-051D65FD54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EA-4225-9224-051D65FD54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EA-4225-9224-051D65FD54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EA-4225-9224-051D65FD54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EA-4225-9224-051D65FD54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EA-4225-9224-051D65FD54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EA-4225-9224-051D65FD54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EA-4225-9224-051D65FD54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EA-4225-9224-051D65FD54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EA-4225-9224-051D65FD54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EA-4225-9224-051D65FD54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EA-4225-9224-051D65FD54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EA-4225-9224-051D65FD54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EA-4225-9224-051D65FD54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EA-4225-9224-051D65FD54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7EA-4225-9224-051D65FD54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7EA-4225-9224-051D65FD54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7EA-4225-9224-051D65FD54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7EA-4225-9224-051D65FD54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7EA-4225-9224-051D65FD54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7EA-4225-9224-051D65FD54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7EA-4225-9224-051D65FD54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7EA-4225-9224-051D65FD54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7EA-4225-9224-051D65FD54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7EA-4225-9224-051D65FD54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7EA-4225-9224-051D65FD54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7EA-4225-9224-051D65FD54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7EA-4225-9224-051D65FD54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7EA-4225-9224-051D65FD54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7EA-4225-9224-051D65FD54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7EA-4225-9224-051D65FD54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7EA-4225-9224-051D65FD54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7EA-4225-9224-051D65FD54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7EA-4225-9224-051D65FD54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7EA-4225-9224-051D65FD54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7EA-4225-9224-051D65FD54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7EA-4225-9224-051D65FD54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7EA-4225-9224-051D65FD54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7EA-4225-9224-051D65FD54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7EA-4225-9224-051D65FD54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7EA-4225-9224-051D65FD54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EA-4225-9224-051D65FD54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EA-4225-9224-051D65FD54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EA-4225-9224-051D65FD54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EA-4225-9224-051D65FD54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EA-4225-9224-051D65FD54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EA-4225-9224-051D65FD54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EA-4225-9224-051D65FD54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EA-4225-9224-051D65FD54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EA-4225-9224-051D65FD54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EA-4225-9224-051D65FD54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EA-4225-9224-051D65FD54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EA-4225-9224-051D65FD54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EA-4225-9224-051D65FD54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EA-4225-9224-051D65FD54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EA-4225-9224-051D65FD54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EA-4225-9224-051D65FD54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EA-4225-9224-051D65FD54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EA-4225-9224-051D65FD54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EA-4225-9224-051D65FD54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EA-4225-9224-051D65FD54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EA-4225-9224-051D65FD54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EA-4225-9224-051D65FD54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EA-4225-9224-051D65FD54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7EA-4225-9224-051D65FD54B4}"/>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899-40FA-90E2-437FD9674531}"/>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899-40FA-90E2-437FD967453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99-40FA-90E2-437FD967453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99-40FA-90E2-437FD967453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99-40FA-90E2-437FD96745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99-40FA-90E2-437FD96745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99-40FA-90E2-437FD96745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99-40FA-90E2-437FD96745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99-40FA-90E2-437FD9674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99-40FA-90E2-437FD9674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99-40FA-90E2-437FD9674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99-40FA-90E2-437FD9674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99-40FA-90E2-437FD9674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99-40FA-90E2-437FD9674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99-40FA-90E2-437FD9674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99-40FA-90E2-437FD9674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99-40FA-90E2-437FD96745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99-40FA-90E2-437FD9674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99-40FA-90E2-437FD9674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99-40FA-90E2-437FD9674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99-40FA-90E2-437FD9674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99-40FA-90E2-437FD9674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99-40FA-90E2-437FD9674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99-40FA-90E2-437FD9674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899-40FA-90E2-437FD9674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899-40FA-90E2-437FD9674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99-40FA-90E2-437FD9674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99-40FA-90E2-437FD9674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99-40FA-90E2-437FD9674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99-40FA-90E2-437FD9674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99-40FA-90E2-437FD9674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99-40FA-90E2-437FD9674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99-40FA-90E2-437FD9674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99-40FA-90E2-437FD9674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99-40FA-90E2-437FD9674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99-40FA-90E2-437FD9674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99-40FA-90E2-437FD9674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99-40FA-90E2-437FD9674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99-40FA-90E2-437FD9674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99-40FA-90E2-437FD9674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99-40FA-90E2-437FD9674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99-40FA-90E2-437FD9674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99-40FA-90E2-437FD9674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99-40FA-90E2-437FD9674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99-40FA-90E2-437FD9674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99-40FA-90E2-437FD9674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99-40FA-90E2-437FD9674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99-40FA-90E2-437FD9674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99-40FA-90E2-437FD9674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99-40FA-90E2-437FD9674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99-40FA-90E2-437FD9674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99-40FA-90E2-437FD9674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99-40FA-90E2-437FD9674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99-40FA-90E2-437FD9674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99-40FA-90E2-437FD9674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99-40FA-90E2-437FD9674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99-40FA-90E2-437FD9674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99-40FA-90E2-437FD9674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99-40FA-90E2-437FD9674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99-40FA-90E2-437FD9674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99-40FA-90E2-437FD9674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99-40FA-90E2-437FD9674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99-40FA-90E2-437FD9674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99-40FA-90E2-437FD9674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99-40FA-90E2-437FD9674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99-40FA-90E2-437FD9674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99-40FA-90E2-437FD9674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99-40FA-90E2-437FD9674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99-40FA-90E2-437FD9674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99-40FA-90E2-437FD9674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99-40FA-90E2-437FD9674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99-40FA-90E2-437FD9674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99-40FA-90E2-437FD9674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99-40FA-90E2-437FD9674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99-40FA-90E2-437FD9674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99-40FA-90E2-437FD9674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99-40FA-90E2-437FD9674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99-40FA-90E2-437FD9674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99-40FA-90E2-437FD9674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99-40FA-90E2-437FD9674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99-40FA-90E2-437FD9674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99-40FA-90E2-437FD9674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99-40FA-90E2-437FD9674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99-40FA-90E2-437FD9674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99-40FA-90E2-437FD9674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99-40FA-90E2-437FD9674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99-40FA-90E2-437FD9674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99-40FA-90E2-437FD9674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99-40FA-90E2-437FD9674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99-40FA-90E2-437FD9674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99-40FA-90E2-437FD9674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99-40FA-90E2-437FD9674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99-40FA-90E2-437FD9674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99-40FA-90E2-437FD9674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99-40FA-90E2-437FD9674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899-40FA-90E2-437FD9674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899-40FA-90E2-437FD9674531}"/>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91.5</c:v>
                </c:pt>
                <c:pt idx="10">
                  <c:v>91.5</c:v>
                </c:pt>
                <c:pt idx="11">
                  <c:v>91.5</c:v>
                </c:pt>
                <c:pt idx="12">
                  <c:v>91.5</c:v>
                </c:pt>
                <c:pt idx="13">
                  <c:v>91.5</c:v>
                </c:pt>
                <c:pt idx="14">
                  <c:v>91.5</c:v>
                </c:pt>
                <c:pt idx="15">
                  <c:v>91.5</c:v>
                </c:pt>
                <c:pt idx="16">
                  <c:v>91.5</c:v>
                </c:pt>
                <c:pt idx="17">
                  <c:v>91.5</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899-40FA-90E2-437FD9674531}"/>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899-40FA-90E2-437FD9674531}"/>
              </c:ext>
            </c:extLst>
          </c:dPt>
          <c:dPt>
            <c:idx val="2"/>
            <c:bubble3D val="0"/>
            <c:extLst>
              <c:ext xmlns:c16="http://schemas.microsoft.com/office/drawing/2014/chart" uri="{C3380CC4-5D6E-409C-BE32-E72D297353CC}">
                <c16:uniqueId val="{00000063-D899-40FA-90E2-437FD9674531}"/>
              </c:ext>
            </c:extLst>
          </c:dPt>
          <c:dPt>
            <c:idx val="3"/>
            <c:bubble3D val="0"/>
            <c:extLst>
              <c:ext xmlns:c16="http://schemas.microsoft.com/office/drawing/2014/chart" uri="{C3380CC4-5D6E-409C-BE32-E72D297353CC}">
                <c16:uniqueId val="{00000064-D899-40FA-90E2-437FD967453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899-40FA-90E2-437FD967453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899-40FA-90E2-437FD967453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899-40FA-90E2-437FD967453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899-40FA-90E2-437FD96745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899-40FA-90E2-437FD96745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899-40FA-90E2-437FD96745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899-40FA-90E2-437FD96745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899-40FA-90E2-437FD9674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899-40FA-90E2-437FD9674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899-40FA-90E2-437FD9674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899-40FA-90E2-437FD9674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899-40FA-90E2-437FD9674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899-40FA-90E2-437FD9674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899-40FA-90E2-437FD9674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899-40FA-90E2-437FD9674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899-40FA-90E2-437FD96745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899-40FA-90E2-437FD9674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899-40FA-90E2-437FD9674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899-40FA-90E2-437FD9674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899-40FA-90E2-437FD9674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899-40FA-90E2-437FD9674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899-40FA-90E2-437FD9674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899-40FA-90E2-437FD9674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899-40FA-90E2-437FD9674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899-40FA-90E2-437FD9674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899-40FA-90E2-437FD9674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899-40FA-90E2-437FD9674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899-40FA-90E2-437FD9674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899-40FA-90E2-437FD9674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899-40FA-90E2-437FD9674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899-40FA-90E2-437FD9674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899-40FA-90E2-437FD9674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899-40FA-90E2-437FD9674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899-40FA-90E2-437FD9674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899-40FA-90E2-437FD9674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899-40FA-90E2-437FD9674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899-40FA-90E2-437FD9674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899-40FA-90E2-437FD9674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899-40FA-90E2-437FD9674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899-40FA-90E2-437FD9674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899-40FA-90E2-437FD9674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899-40FA-90E2-437FD9674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899-40FA-90E2-437FD9674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899-40FA-90E2-437FD9674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899-40FA-90E2-437FD9674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899-40FA-90E2-437FD9674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899-40FA-90E2-437FD9674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899-40FA-90E2-437FD9674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899-40FA-90E2-437FD9674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899-40FA-90E2-437FD9674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899-40FA-90E2-437FD9674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899-40FA-90E2-437FD9674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899-40FA-90E2-437FD9674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899-40FA-90E2-437FD9674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899-40FA-90E2-437FD9674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899-40FA-90E2-437FD9674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899-40FA-90E2-437FD9674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899-40FA-90E2-437FD9674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899-40FA-90E2-437FD9674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899-40FA-90E2-437FD9674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899-40FA-90E2-437FD9674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899-40FA-90E2-437FD9674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899-40FA-90E2-437FD9674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899-40FA-90E2-437FD9674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899-40FA-90E2-437FD9674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899-40FA-90E2-437FD9674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899-40FA-90E2-437FD9674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899-40FA-90E2-437FD9674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899-40FA-90E2-437FD9674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899-40FA-90E2-437FD9674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899-40FA-90E2-437FD9674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899-40FA-90E2-437FD9674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99-40FA-90E2-437FD9674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99-40FA-90E2-437FD9674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99-40FA-90E2-437FD9674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99-40FA-90E2-437FD9674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99-40FA-90E2-437FD9674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99-40FA-90E2-437FD9674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99-40FA-90E2-437FD9674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99-40FA-90E2-437FD9674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99-40FA-90E2-437FD9674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99-40FA-90E2-437FD9674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99-40FA-90E2-437FD9674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99-40FA-90E2-437FD9674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99-40FA-90E2-437FD9674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99-40FA-90E2-437FD9674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99-40FA-90E2-437FD9674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99-40FA-90E2-437FD9674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99-40FA-90E2-437FD9674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99-40FA-90E2-437FD9674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99-40FA-90E2-437FD9674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99-40FA-90E2-437FD9674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99-40FA-90E2-437FD9674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99-40FA-90E2-437FD9674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99-40FA-90E2-437FD9674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91.472868217054256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899-40FA-90E2-437FD967453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899-40FA-90E2-437FD9674531}"/>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899-40FA-90E2-437FD967453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899-40FA-90E2-437FD967453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899-40FA-90E2-437FD967453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899-40FA-90E2-437FD96745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899-40FA-90E2-437FD96745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899-40FA-90E2-437FD96745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899-40FA-90E2-437FD96745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899-40FA-90E2-437FD9674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899-40FA-90E2-437FD9674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899-40FA-90E2-437FD9674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899-40FA-90E2-437FD9674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899-40FA-90E2-437FD9674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899-40FA-90E2-437FD9674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899-40FA-90E2-437FD9674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899-40FA-90E2-437FD9674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899-40FA-90E2-437FD96745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899-40FA-90E2-437FD9674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899-40FA-90E2-437FD9674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899-40FA-90E2-437FD9674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899-40FA-90E2-437FD9674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899-40FA-90E2-437FD9674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899-40FA-90E2-437FD9674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899-40FA-90E2-437FD9674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899-40FA-90E2-437FD9674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899-40FA-90E2-437FD9674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899-40FA-90E2-437FD9674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899-40FA-90E2-437FD9674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899-40FA-90E2-437FD9674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899-40FA-90E2-437FD9674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899-40FA-90E2-437FD9674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899-40FA-90E2-437FD9674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899-40FA-90E2-437FD9674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899-40FA-90E2-437FD9674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899-40FA-90E2-437FD9674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899-40FA-90E2-437FD9674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899-40FA-90E2-437FD9674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899-40FA-90E2-437FD9674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899-40FA-90E2-437FD9674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899-40FA-90E2-437FD9674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899-40FA-90E2-437FD9674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899-40FA-90E2-437FD9674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899-40FA-90E2-437FD9674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899-40FA-90E2-437FD9674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899-40FA-90E2-437FD9674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899-40FA-90E2-437FD9674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899-40FA-90E2-437FD9674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899-40FA-90E2-437FD9674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899-40FA-90E2-437FD9674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899-40FA-90E2-437FD9674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899-40FA-90E2-437FD9674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899-40FA-90E2-437FD9674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899-40FA-90E2-437FD9674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899-40FA-90E2-437FD9674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899-40FA-90E2-437FD9674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899-40FA-90E2-437FD9674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899-40FA-90E2-437FD9674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899-40FA-90E2-437FD9674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899-40FA-90E2-437FD9674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899-40FA-90E2-437FD9674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899-40FA-90E2-437FD9674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899-40FA-90E2-437FD9674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899-40FA-90E2-437FD9674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899-40FA-90E2-437FD9674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899-40FA-90E2-437FD9674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899-40FA-90E2-437FD9674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899-40FA-90E2-437FD9674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899-40FA-90E2-437FD9674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899-40FA-90E2-437FD9674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899-40FA-90E2-437FD9674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899-40FA-90E2-437FD9674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899-40FA-90E2-437FD9674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899-40FA-90E2-437FD9674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899-40FA-90E2-437FD9674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899-40FA-90E2-437FD9674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899-40FA-90E2-437FD9674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899-40FA-90E2-437FD9674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899-40FA-90E2-437FD9674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899-40FA-90E2-437FD9674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899-40FA-90E2-437FD9674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899-40FA-90E2-437FD9674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899-40FA-90E2-437FD9674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899-40FA-90E2-437FD9674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899-40FA-90E2-437FD9674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899-40FA-90E2-437FD9674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899-40FA-90E2-437FD9674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899-40FA-90E2-437FD9674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899-40FA-90E2-437FD9674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899-40FA-90E2-437FD9674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899-40FA-90E2-437FD9674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899-40FA-90E2-437FD9674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899-40FA-90E2-437FD9674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899-40FA-90E2-437FD9674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899-40FA-90E2-437FD9674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899-40FA-90E2-437FD9674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899-40FA-90E2-437FD9674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899-40FA-90E2-437FD9674531}"/>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4F5-4081-A94F-BBE468877AF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4F5-4081-A94F-BBE468877AF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4F5-4081-A94F-BBE468877AF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4F5-4081-A94F-BBE468877AF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4F5-4081-A94F-BBE468877A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4F5-4081-A94F-BBE468877A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4F5-4081-A94F-BBE468877A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4F5-4081-A94F-BBE468877A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4F5-4081-A94F-BBE468877A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4F5-4081-A94F-BBE468877A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4F5-4081-A94F-BBE468877A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4F5-4081-A94F-BBE468877A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4F5-4081-A94F-BBE468877A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4F5-4081-A94F-BBE468877A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4F5-4081-A94F-BBE468877A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4F5-4081-A94F-BBE468877A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4F5-4081-A94F-BBE468877A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4F5-4081-A94F-BBE468877A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4F5-4081-A94F-BBE468877A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4F5-4081-A94F-BBE468877A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4F5-4081-A94F-BBE468877A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4F5-4081-A94F-BBE468877A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4F5-4081-A94F-BBE468877A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4F5-4081-A94F-BBE468877A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4F5-4081-A94F-BBE468877A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4F5-4081-A94F-BBE468877A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4F5-4081-A94F-BBE468877A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4F5-4081-A94F-BBE468877A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4F5-4081-A94F-BBE468877A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4F5-4081-A94F-BBE468877A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4F5-4081-A94F-BBE468877A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4F5-4081-A94F-BBE468877A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4F5-4081-A94F-BBE468877A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4F5-4081-A94F-BBE468877A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4F5-4081-A94F-BBE468877A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4F5-4081-A94F-BBE468877A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4F5-4081-A94F-BBE468877A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4F5-4081-A94F-BBE468877A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4F5-4081-A94F-BBE468877A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4F5-4081-A94F-BBE468877A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4F5-4081-A94F-BBE468877A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4F5-4081-A94F-BBE468877A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4F5-4081-A94F-BBE468877A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4F5-4081-A94F-BBE468877A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4F5-4081-A94F-BBE468877A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4F5-4081-A94F-BBE468877A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4F5-4081-A94F-BBE468877A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4F5-4081-A94F-BBE468877A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4F5-4081-A94F-BBE468877A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4F5-4081-A94F-BBE468877A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4F5-4081-A94F-BBE468877A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F5-4081-A94F-BBE468877A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F5-4081-A94F-BBE468877A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F5-4081-A94F-BBE468877A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F5-4081-A94F-BBE468877A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F5-4081-A94F-BBE468877A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F5-4081-A94F-BBE468877A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F5-4081-A94F-BBE468877A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F5-4081-A94F-BBE468877A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F5-4081-A94F-BBE468877A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F5-4081-A94F-BBE468877A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F5-4081-A94F-BBE468877A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F5-4081-A94F-BBE468877A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F5-4081-A94F-BBE468877A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F5-4081-A94F-BBE468877A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F5-4081-A94F-BBE468877A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F5-4081-A94F-BBE468877A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F5-4081-A94F-BBE468877A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F5-4081-A94F-BBE468877A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F5-4081-A94F-BBE468877A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F5-4081-A94F-BBE468877A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F5-4081-A94F-BBE468877A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F5-4081-A94F-BBE468877A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F5-4081-A94F-BBE468877A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F5-4081-A94F-BBE468877A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F5-4081-A94F-BBE468877A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F5-4081-A94F-BBE468877A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F5-4081-A94F-BBE468877A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F5-4081-A94F-BBE468877A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F5-4081-A94F-BBE468877A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F5-4081-A94F-BBE468877A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F5-4081-A94F-BBE468877A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4F5-4081-A94F-BBE468877A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4F5-4081-A94F-BBE468877A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4F5-4081-A94F-BBE468877A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4F5-4081-A94F-BBE468877A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4F5-4081-A94F-BBE468877A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4F5-4081-A94F-BBE468877A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4F5-4081-A94F-BBE468877A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4F5-4081-A94F-BBE468877A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4F5-4081-A94F-BBE468877A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4F5-4081-A94F-BBE468877A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4F5-4081-A94F-BBE468877A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4F5-4081-A94F-BBE468877A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4F5-4081-A94F-BBE468877A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4F5-4081-A94F-BBE468877AF7}"/>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4F5-4081-A94F-BBE468877AF7}"/>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4F5-4081-A94F-BBE468877AF7}"/>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84F5-4081-A94F-BBE468877AF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4F5-4081-A94F-BBE468877AF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4F5-4081-A94F-BBE468877AF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4F5-4081-A94F-BBE468877AF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4F5-4081-A94F-BBE468877AF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4F5-4081-A94F-BBE468877A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4F5-4081-A94F-BBE468877AF7}"/>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4F5-4081-A94F-BBE468877AF7}"/>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4F5-4081-A94F-BBE468877AF7}"/>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4F5-4081-A94F-BBE468877A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4F5-4081-A94F-BBE468877A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4F5-4081-A94F-BBE468877A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4F5-4081-A94F-BBE468877A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4F5-4081-A94F-BBE468877A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4F5-4081-A94F-BBE468877A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4F5-4081-A94F-BBE468877AF7}"/>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4F5-4081-A94F-BBE468877AF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4F5-4081-A94F-BBE468877A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4F5-4081-A94F-BBE468877A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4F5-4081-A94F-BBE468877A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4F5-4081-A94F-BBE468877A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4F5-4081-A94F-BBE468877A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4F5-4081-A94F-BBE468877A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4F5-4081-A94F-BBE468877A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4F5-4081-A94F-BBE468877A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4F5-4081-A94F-BBE468877A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4F5-4081-A94F-BBE468877A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4F5-4081-A94F-BBE468877A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4F5-4081-A94F-BBE468877A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4F5-4081-A94F-BBE468877A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4F5-4081-A94F-BBE468877A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4F5-4081-A94F-BBE468877A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4F5-4081-A94F-BBE468877A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4F5-4081-A94F-BBE468877A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4F5-4081-A94F-BBE468877A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4F5-4081-A94F-BBE468877A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4F5-4081-A94F-BBE468877A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4F5-4081-A94F-BBE468877A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4F5-4081-A94F-BBE468877A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4F5-4081-A94F-BBE468877A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4F5-4081-A94F-BBE468877A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4F5-4081-A94F-BBE468877A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4F5-4081-A94F-BBE468877A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4F5-4081-A94F-BBE468877A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4F5-4081-A94F-BBE468877A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4F5-4081-A94F-BBE468877A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4F5-4081-A94F-BBE468877A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4F5-4081-A94F-BBE468877A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4F5-4081-A94F-BBE468877A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4F5-4081-A94F-BBE468877A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4F5-4081-A94F-BBE468877A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4F5-4081-A94F-BBE468877A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4F5-4081-A94F-BBE468877A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4F5-4081-A94F-BBE468877A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4F5-4081-A94F-BBE468877A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4F5-4081-A94F-BBE468877A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4F5-4081-A94F-BBE468877A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4F5-4081-A94F-BBE468877A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4F5-4081-A94F-BBE468877A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4F5-4081-A94F-BBE468877A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4F5-4081-A94F-BBE468877A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4F5-4081-A94F-BBE468877A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4F5-4081-A94F-BBE468877A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4F5-4081-A94F-BBE468877A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4F5-4081-A94F-BBE468877A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4F5-4081-A94F-BBE468877A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4F5-4081-A94F-BBE468877A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4F5-4081-A94F-BBE468877A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4F5-4081-A94F-BBE468877A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4F5-4081-A94F-BBE468877A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4F5-4081-A94F-BBE468877A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4F5-4081-A94F-BBE468877A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4F5-4081-A94F-BBE468877A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4F5-4081-A94F-BBE468877A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4F5-4081-A94F-BBE468877A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4F5-4081-A94F-BBE468877A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4F5-4081-A94F-BBE468877A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4F5-4081-A94F-BBE468877A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4F5-4081-A94F-BBE468877A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4F5-4081-A94F-BBE468877A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4F5-4081-A94F-BBE468877A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4F5-4081-A94F-BBE468877A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4F5-4081-A94F-BBE468877A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4F5-4081-A94F-BBE468877A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4F5-4081-A94F-BBE468877A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4F5-4081-A94F-BBE468877A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4F5-4081-A94F-BBE468877A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4F5-4081-A94F-BBE468877A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4F5-4081-A94F-BBE468877A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4F5-4081-A94F-BBE468877A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4F5-4081-A94F-BBE468877A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4F5-4081-A94F-BBE468877A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4F5-4081-A94F-BBE468877A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4F5-4081-A94F-BBE468877A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4F5-4081-A94F-BBE468877A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4F5-4081-A94F-BBE468877A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4F5-4081-A94F-BBE468877AF7}"/>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4F5-4081-A94F-BBE468877AF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4F5-4081-A94F-BBE468877AF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4F5-4081-A94F-BBE468877AF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4F5-4081-A94F-BBE468877AF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4F5-4081-A94F-BBE468877AF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4F5-4081-A94F-BBE468877AF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4F5-4081-A94F-BBE468877AF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4F5-4081-A94F-BBE468877A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4F5-4081-A94F-BBE468877A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4F5-4081-A94F-BBE468877A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4F5-4081-A94F-BBE468877A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4F5-4081-A94F-BBE468877A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4F5-4081-A94F-BBE468877A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4F5-4081-A94F-BBE468877A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4F5-4081-A94F-BBE468877A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4F5-4081-A94F-BBE468877A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4F5-4081-A94F-BBE468877A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4F5-4081-A94F-BBE468877A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4F5-4081-A94F-BBE468877A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4F5-4081-A94F-BBE468877A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4F5-4081-A94F-BBE468877A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4F5-4081-A94F-BBE468877A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4F5-4081-A94F-BBE468877A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4F5-4081-A94F-BBE468877A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4F5-4081-A94F-BBE468877A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4F5-4081-A94F-BBE468877A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4F5-4081-A94F-BBE468877A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4F5-4081-A94F-BBE468877A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4F5-4081-A94F-BBE468877A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4F5-4081-A94F-BBE468877A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4F5-4081-A94F-BBE468877A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4F5-4081-A94F-BBE468877A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4F5-4081-A94F-BBE468877A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4F5-4081-A94F-BBE468877A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4F5-4081-A94F-BBE468877A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4F5-4081-A94F-BBE468877A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4F5-4081-A94F-BBE468877A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4F5-4081-A94F-BBE468877A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4F5-4081-A94F-BBE468877A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4F5-4081-A94F-BBE468877A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4F5-4081-A94F-BBE468877A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4F5-4081-A94F-BBE468877A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4F5-4081-A94F-BBE468877A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4F5-4081-A94F-BBE468877A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4F5-4081-A94F-BBE468877A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4F5-4081-A94F-BBE468877A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4F5-4081-A94F-BBE468877A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4F5-4081-A94F-BBE468877A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4F5-4081-A94F-BBE468877A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4F5-4081-A94F-BBE468877A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4F5-4081-A94F-BBE468877A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4F5-4081-A94F-BBE468877A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4F5-4081-A94F-BBE468877A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4F5-4081-A94F-BBE468877A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4F5-4081-A94F-BBE468877A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4F5-4081-A94F-BBE468877A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4F5-4081-A94F-BBE468877A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4F5-4081-A94F-BBE468877A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4F5-4081-A94F-BBE468877A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4F5-4081-A94F-BBE468877A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4F5-4081-A94F-BBE468877A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4F5-4081-A94F-BBE468877A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4F5-4081-A94F-BBE468877A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4F5-4081-A94F-BBE468877A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4F5-4081-A94F-BBE468877A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4F5-4081-A94F-BBE468877A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4F5-4081-A94F-BBE468877A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4F5-4081-A94F-BBE468877A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4F5-4081-A94F-BBE468877A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4F5-4081-A94F-BBE468877A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4F5-4081-A94F-BBE468877A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4F5-4081-A94F-BBE468877A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4F5-4081-A94F-BBE468877A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4F5-4081-A94F-BBE468877A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4F5-4081-A94F-BBE468877A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4F5-4081-A94F-BBE468877A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4F5-4081-A94F-BBE468877A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4F5-4081-A94F-BBE468877A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4F5-4081-A94F-BBE468877A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4F5-4081-A94F-BBE468877A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4F5-4081-A94F-BBE468877A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4F5-4081-A94F-BBE468877A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4F5-4081-A94F-BBE468877A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4F5-4081-A94F-BBE468877A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4F5-4081-A94F-BBE468877A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4F5-4081-A94F-BBE468877A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4F5-4081-A94F-BBE468877A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4F5-4081-A94F-BBE468877A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4F5-4081-A94F-BBE468877A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4F5-4081-A94F-BBE468877A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4F5-4081-A94F-BBE468877A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4F5-4081-A94F-BBE468877A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4F5-4081-A94F-BBE468877A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4F5-4081-A94F-BBE468877A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4F5-4081-A94F-BBE468877A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4F5-4081-A94F-BBE468877A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4F5-4081-A94F-BBE468877AF7}"/>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F98-4BF8-84B8-0C7369DB65C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F98-4BF8-84B8-0C7369DB65C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98-4BF8-84B8-0C7369DB65C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98-4BF8-84B8-0C7369DB65C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98-4BF8-84B8-0C7369DB65C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98-4BF8-84B8-0C7369DB65C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98-4BF8-84B8-0C7369DB65C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98-4BF8-84B8-0C7369DB65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98-4BF8-84B8-0C7369DB65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98-4BF8-84B8-0C7369DB65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98-4BF8-84B8-0C7369DB65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98-4BF8-84B8-0C7369DB65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98-4BF8-84B8-0C7369DB65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98-4BF8-84B8-0C7369DB65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98-4BF8-84B8-0C7369DB65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98-4BF8-84B8-0C7369DB65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98-4BF8-84B8-0C7369DB65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98-4BF8-84B8-0C7369DB65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98-4BF8-84B8-0C7369DB65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98-4BF8-84B8-0C7369DB65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98-4BF8-84B8-0C7369DB65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98-4BF8-84B8-0C7369DB65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98-4BF8-84B8-0C7369DB65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98-4BF8-84B8-0C7369DB65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F98-4BF8-84B8-0C7369DB65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F98-4BF8-84B8-0C7369DB65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98-4BF8-84B8-0C7369DB65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98-4BF8-84B8-0C7369DB65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98-4BF8-84B8-0C7369DB65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98-4BF8-84B8-0C7369DB65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98-4BF8-84B8-0C7369DB65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98-4BF8-84B8-0C7369DB65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98-4BF8-84B8-0C7369DB65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98-4BF8-84B8-0C7369DB65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98-4BF8-84B8-0C7369DB65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98-4BF8-84B8-0C7369DB65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98-4BF8-84B8-0C7369DB65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98-4BF8-84B8-0C7369DB65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98-4BF8-84B8-0C7369DB65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98-4BF8-84B8-0C7369DB65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98-4BF8-84B8-0C7369DB65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98-4BF8-84B8-0C7369DB65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98-4BF8-84B8-0C7369DB65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98-4BF8-84B8-0C7369DB65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98-4BF8-84B8-0C7369DB65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98-4BF8-84B8-0C7369DB65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98-4BF8-84B8-0C7369DB65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98-4BF8-84B8-0C7369DB65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98-4BF8-84B8-0C7369DB65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98-4BF8-84B8-0C7369DB65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98-4BF8-84B8-0C7369DB65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98-4BF8-84B8-0C7369DB65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98-4BF8-84B8-0C7369DB65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98-4BF8-84B8-0C7369DB65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98-4BF8-84B8-0C7369DB65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98-4BF8-84B8-0C7369DB65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98-4BF8-84B8-0C7369DB65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98-4BF8-84B8-0C7369DB65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98-4BF8-84B8-0C7369DB65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98-4BF8-84B8-0C7369DB65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98-4BF8-84B8-0C7369DB65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98-4BF8-84B8-0C7369DB65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98-4BF8-84B8-0C7369DB65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98-4BF8-84B8-0C7369DB65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98-4BF8-84B8-0C7369DB65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98-4BF8-84B8-0C7369DB65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98-4BF8-84B8-0C7369DB65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98-4BF8-84B8-0C7369DB65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98-4BF8-84B8-0C7369DB65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98-4BF8-84B8-0C7369DB65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98-4BF8-84B8-0C7369DB65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98-4BF8-84B8-0C7369DB65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98-4BF8-84B8-0C7369DB65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98-4BF8-84B8-0C7369DB65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98-4BF8-84B8-0C7369DB65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98-4BF8-84B8-0C7369DB65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98-4BF8-84B8-0C7369DB65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98-4BF8-84B8-0C7369DB65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98-4BF8-84B8-0C7369DB65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98-4BF8-84B8-0C7369DB65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98-4BF8-84B8-0C7369DB65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98-4BF8-84B8-0C7369DB65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98-4BF8-84B8-0C7369DB65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98-4BF8-84B8-0C7369DB65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98-4BF8-84B8-0C7369DB65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98-4BF8-84B8-0C7369DB65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98-4BF8-84B8-0C7369DB65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98-4BF8-84B8-0C7369DB65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98-4BF8-84B8-0C7369DB65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98-4BF8-84B8-0C7369DB65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98-4BF8-84B8-0C7369DB65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98-4BF8-84B8-0C7369DB65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98-4BF8-84B8-0C7369DB65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98-4BF8-84B8-0C7369DB65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98-4BF8-84B8-0C7369DB65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F98-4BF8-84B8-0C7369DB65CF}"/>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F98-4BF8-84B8-0C7369DB65CF}"/>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F98-4BF8-84B8-0C7369DB65CF}"/>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F98-4BF8-84B8-0C7369DB65CF}"/>
              </c:ext>
            </c:extLst>
          </c:dPt>
          <c:dPt>
            <c:idx val="3"/>
            <c:bubble3D val="0"/>
            <c:extLst>
              <c:ext xmlns:c16="http://schemas.microsoft.com/office/drawing/2014/chart" uri="{C3380CC4-5D6E-409C-BE32-E72D297353CC}">
                <c16:uniqueId val="{00000063-FF98-4BF8-84B8-0C7369DB65C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F98-4BF8-84B8-0C7369DB65C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F98-4BF8-84B8-0C7369DB65C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F98-4BF8-84B8-0C7369DB65C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F98-4BF8-84B8-0C7369DB65C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F98-4BF8-84B8-0C7369DB65C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F98-4BF8-84B8-0C7369DB65C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F98-4BF8-84B8-0C7369DB65C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F98-4BF8-84B8-0C7369DB65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F98-4BF8-84B8-0C7369DB65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F98-4BF8-84B8-0C7369DB65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F98-4BF8-84B8-0C7369DB65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F98-4BF8-84B8-0C7369DB65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F98-4BF8-84B8-0C7369DB65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F98-4BF8-84B8-0C7369DB65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F98-4BF8-84B8-0C7369DB65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F98-4BF8-84B8-0C7369DB65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F98-4BF8-84B8-0C7369DB65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F98-4BF8-84B8-0C7369DB65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F98-4BF8-84B8-0C7369DB65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F98-4BF8-84B8-0C7369DB65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F98-4BF8-84B8-0C7369DB65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F98-4BF8-84B8-0C7369DB65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F98-4BF8-84B8-0C7369DB65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F98-4BF8-84B8-0C7369DB65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F98-4BF8-84B8-0C7369DB65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F98-4BF8-84B8-0C7369DB65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F98-4BF8-84B8-0C7369DB65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F98-4BF8-84B8-0C7369DB65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F98-4BF8-84B8-0C7369DB65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F98-4BF8-84B8-0C7369DB65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F98-4BF8-84B8-0C7369DB65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F98-4BF8-84B8-0C7369DB65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F98-4BF8-84B8-0C7369DB65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F98-4BF8-84B8-0C7369DB65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F98-4BF8-84B8-0C7369DB65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F98-4BF8-84B8-0C7369DB65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F98-4BF8-84B8-0C7369DB65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F98-4BF8-84B8-0C7369DB65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F98-4BF8-84B8-0C7369DB65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F98-4BF8-84B8-0C7369DB65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F98-4BF8-84B8-0C7369DB65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F98-4BF8-84B8-0C7369DB65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F98-4BF8-84B8-0C7369DB65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F98-4BF8-84B8-0C7369DB65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F98-4BF8-84B8-0C7369DB65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F98-4BF8-84B8-0C7369DB65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F98-4BF8-84B8-0C7369DB65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F98-4BF8-84B8-0C7369DB65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F98-4BF8-84B8-0C7369DB65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F98-4BF8-84B8-0C7369DB65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98-4BF8-84B8-0C7369DB65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98-4BF8-84B8-0C7369DB65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98-4BF8-84B8-0C7369DB65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98-4BF8-84B8-0C7369DB65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98-4BF8-84B8-0C7369DB65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98-4BF8-84B8-0C7369DB65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98-4BF8-84B8-0C7369DB65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98-4BF8-84B8-0C7369DB65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98-4BF8-84B8-0C7369DB65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98-4BF8-84B8-0C7369DB65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98-4BF8-84B8-0C7369DB65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98-4BF8-84B8-0C7369DB65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98-4BF8-84B8-0C7369DB65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98-4BF8-84B8-0C7369DB65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98-4BF8-84B8-0C7369DB65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98-4BF8-84B8-0C7369DB65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98-4BF8-84B8-0C7369DB65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98-4BF8-84B8-0C7369DB65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98-4BF8-84B8-0C7369DB65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98-4BF8-84B8-0C7369DB65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98-4BF8-84B8-0C7369DB65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98-4BF8-84B8-0C7369DB65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98-4BF8-84B8-0C7369DB65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98-4BF8-84B8-0C7369DB65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98-4BF8-84B8-0C7369DB65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98-4BF8-84B8-0C7369DB65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98-4BF8-84B8-0C7369DB65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98-4BF8-84B8-0C7369DB65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98-4BF8-84B8-0C7369DB65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98-4BF8-84B8-0C7369DB65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98-4BF8-84B8-0C7369DB65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98-4BF8-84B8-0C7369DB65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98-4BF8-84B8-0C7369DB65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98-4BF8-84B8-0C7369DB65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98-4BF8-84B8-0C7369DB65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98-4BF8-84B8-0C7369DB65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98-4BF8-84B8-0C7369DB65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98-4BF8-84B8-0C7369DB65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98-4BF8-84B8-0C7369DB65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98-4BF8-84B8-0C7369DB65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98-4BF8-84B8-0C7369DB65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98-4BF8-84B8-0C7369DB65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98-4BF8-84B8-0C7369DB65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98-4BF8-84B8-0C7369DB65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98-4BF8-84B8-0C7369DB65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F98-4BF8-84B8-0C7369DB65CF}"/>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F98-4BF8-84B8-0C7369DB65C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F98-4BF8-84B8-0C7369DB65C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F98-4BF8-84B8-0C7369DB65C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F98-4BF8-84B8-0C7369DB65C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F98-4BF8-84B8-0C7369DB65C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F98-4BF8-84B8-0C7369DB65C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F98-4BF8-84B8-0C7369DB65C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F98-4BF8-84B8-0C7369DB65C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F98-4BF8-84B8-0C7369DB65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F98-4BF8-84B8-0C7369DB65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F98-4BF8-84B8-0C7369DB65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F98-4BF8-84B8-0C7369DB65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F98-4BF8-84B8-0C7369DB65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F98-4BF8-84B8-0C7369DB65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F98-4BF8-84B8-0C7369DB65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F98-4BF8-84B8-0C7369DB65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F98-4BF8-84B8-0C7369DB65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F98-4BF8-84B8-0C7369DB65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F98-4BF8-84B8-0C7369DB65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F98-4BF8-84B8-0C7369DB65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F98-4BF8-84B8-0C7369DB65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F98-4BF8-84B8-0C7369DB65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F98-4BF8-84B8-0C7369DB65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F98-4BF8-84B8-0C7369DB65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F98-4BF8-84B8-0C7369DB65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F98-4BF8-84B8-0C7369DB65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F98-4BF8-84B8-0C7369DB65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F98-4BF8-84B8-0C7369DB65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F98-4BF8-84B8-0C7369DB65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F98-4BF8-84B8-0C7369DB65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F98-4BF8-84B8-0C7369DB65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F98-4BF8-84B8-0C7369DB65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F98-4BF8-84B8-0C7369DB65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F98-4BF8-84B8-0C7369DB65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F98-4BF8-84B8-0C7369DB65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F98-4BF8-84B8-0C7369DB65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F98-4BF8-84B8-0C7369DB65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F98-4BF8-84B8-0C7369DB65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F98-4BF8-84B8-0C7369DB65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F98-4BF8-84B8-0C7369DB65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F98-4BF8-84B8-0C7369DB65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F98-4BF8-84B8-0C7369DB65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F98-4BF8-84B8-0C7369DB65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F98-4BF8-84B8-0C7369DB65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F98-4BF8-84B8-0C7369DB65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F98-4BF8-84B8-0C7369DB65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F98-4BF8-84B8-0C7369DB65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F98-4BF8-84B8-0C7369DB65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F98-4BF8-84B8-0C7369DB65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F98-4BF8-84B8-0C7369DB65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F98-4BF8-84B8-0C7369DB65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F98-4BF8-84B8-0C7369DB65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F98-4BF8-84B8-0C7369DB65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F98-4BF8-84B8-0C7369DB65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F98-4BF8-84B8-0C7369DB65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F98-4BF8-84B8-0C7369DB65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F98-4BF8-84B8-0C7369DB65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F98-4BF8-84B8-0C7369DB65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F98-4BF8-84B8-0C7369DB65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F98-4BF8-84B8-0C7369DB65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F98-4BF8-84B8-0C7369DB65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F98-4BF8-84B8-0C7369DB65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F98-4BF8-84B8-0C7369DB65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F98-4BF8-84B8-0C7369DB65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F98-4BF8-84B8-0C7369DB65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F98-4BF8-84B8-0C7369DB65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F98-4BF8-84B8-0C7369DB65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F98-4BF8-84B8-0C7369DB65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F98-4BF8-84B8-0C7369DB65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F98-4BF8-84B8-0C7369DB65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F98-4BF8-84B8-0C7369DB65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F98-4BF8-84B8-0C7369DB65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F98-4BF8-84B8-0C7369DB65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F98-4BF8-84B8-0C7369DB65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F98-4BF8-84B8-0C7369DB65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F98-4BF8-84B8-0C7369DB65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F98-4BF8-84B8-0C7369DB65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F98-4BF8-84B8-0C7369DB65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F98-4BF8-84B8-0C7369DB65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F98-4BF8-84B8-0C7369DB65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F98-4BF8-84B8-0C7369DB65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F98-4BF8-84B8-0C7369DB65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F98-4BF8-84B8-0C7369DB65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F98-4BF8-84B8-0C7369DB65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F98-4BF8-84B8-0C7369DB65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F98-4BF8-84B8-0C7369DB65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F98-4BF8-84B8-0C7369DB65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F98-4BF8-84B8-0C7369DB65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F98-4BF8-84B8-0C7369DB65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F98-4BF8-84B8-0C7369DB65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F98-4BF8-84B8-0C7369DB65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F98-4BF8-84B8-0C7369DB65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F98-4BF8-84B8-0C7369DB65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F98-4BF8-84B8-0C7369DB65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F98-4BF8-84B8-0C7369DB65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F98-4BF8-84B8-0C7369DB65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F98-4BF8-84B8-0C7369DB65C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6B3-4309-A0E4-A0AF384D20E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6B3-4309-A0E4-A0AF384D20E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B3-4309-A0E4-A0AF384D20E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B3-4309-A0E4-A0AF384D20E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B3-4309-A0E4-A0AF384D20E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B3-4309-A0E4-A0AF384D20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B3-4309-A0E4-A0AF384D20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B3-4309-A0E4-A0AF384D20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B3-4309-A0E4-A0AF384D20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B3-4309-A0E4-A0AF384D20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B3-4309-A0E4-A0AF384D20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B3-4309-A0E4-A0AF384D20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B3-4309-A0E4-A0AF384D20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B3-4309-A0E4-A0AF384D20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B3-4309-A0E4-A0AF384D20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B3-4309-A0E4-A0AF384D20E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B3-4309-A0E4-A0AF384D20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B3-4309-A0E4-A0AF384D20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B3-4309-A0E4-A0AF384D20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B3-4309-A0E4-A0AF384D20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B3-4309-A0E4-A0AF384D20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B3-4309-A0E4-A0AF384D20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B3-4309-A0E4-A0AF384D20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B3-4309-A0E4-A0AF384D20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6B3-4309-A0E4-A0AF384D20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6B3-4309-A0E4-A0AF384D20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B3-4309-A0E4-A0AF384D20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B3-4309-A0E4-A0AF384D20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B3-4309-A0E4-A0AF384D20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B3-4309-A0E4-A0AF384D20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B3-4309-A0E4-A0AF384D20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B3-4309-A0E4-A0AF384D20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B3-4309-A0E4-A0AF384D20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B3-4309-A0E4-A0AF384D20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B3-4309-A0E4-A0AF384D20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B3-4309-A0E4-A0AF384D20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B3-4309-A0E4-A0AF384D20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B3-4309-A0E4-A0AF384D20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B3-4309-A0E4-A0AF384D20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B3-4309-A0E4-A0AF384D20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B3-4309-A0E4-A0AF384D20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B3-4309-A0E4-A0AF384D20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B3-4309-A0E4-A0AF384D20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B3-4309-A0E4-A0AF384D20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B3-4309-A0E4-A0AF384D20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B3-4309-A0E4-A0AF384D20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B3-4309-A0E4-A0AF384D20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B3-4309-A0E4-A0AF384D20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B3-4309-A0E4-A0AF384D20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B3-4309-A0E4-A0AF384D20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B3-4309-A0E4-A0AF384D20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B3-4309-A0E4-A0AF384D20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B3-4309-A0E4-A0AF384D20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B3-4309-A0E4-A0AF384D20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B3-4309-A0E4-A0AF384D20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B3-4309-A0E4-A0AF384D20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B3-4309-A0E4-A0AF384D20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B3-4309-A0E4-A0AF384D20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B3-4309-A0E4-A0AF384D20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B3-4309-A0E4-A0AF384D20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B3-4309-A0E4-A0AF384D20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B3-4309-A0E4-A0AF384D20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B3-4309-A0E4-A0AF384D20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B3-4309-A0E4-A0AF384D20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B3-4309-A0E4-A0AF384D20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B3-4309-A0E4-A0AF384D20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B3-4309-A0E4-A0AF384D20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B3-4309-A0E4-A0AF384D20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B3-4309-A0E4-A0AF384D20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B3-4309-A0E4-A0AF384D20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B3-4309-A0E4-A0AF384D20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B3-4309-A0E4-A0AF384D20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B3-4309-A0E4-A0AF384D20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B3-4309-A0E4-A0AF384D20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B3-4309-A0E4-A0AF384D20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B3-4309-A0E4-A0AF384D20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B3-4309-A0E4-A0AF384D20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B3-4309-A0E4-A0AF384D20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B3-4309-A0E4-A0AF384D20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B3-4309-A0E4-A0AF384D20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B3-4309-A0E4-A0AF384D20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B3-4309-A0E4-A0AF384D20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B3-4309-A0E4-A0AF384D20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B3-4309-A0E4-A0AF384D20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B3-4309-A0E4-A0AF384D20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B3-4309-A0E4-A0AF384D20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B3-4309-A0E4-A0AF384D20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B3-4309-A0E4-A0AF384D20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B3-4309-A0E4-A0AF384D20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B3-4309-A0E4-A0AF384D20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B3-4309-A0E4-A0AF384D20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B3-4309-A0E4-A0AF384D20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B3-4309-A0E4-A0AF384D20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B3-4309-A0E4-A0AF384D20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B3-4309-A0E4-A0AF384D20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92</c:v>
                </c:pt>
                <c:pt idx="1">
                  <c:v>95.367847411444146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6B3-4309-A0E4-A0AF384D20E8}"/>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56B3-4309-A0E4-A0AF384D20E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91</c:v>
                </c:pt>
                <c:pt idx="1">
                  <c:v>91</c:v>
                </c:pt>
                <c:pt idx="2">
                  <c:v>91</c:v>
                </c:pt>
                <c:pt idx="3">
                  <c:v>91</c:v>
                </c:pt>
                <c:pt idx="4">
                  <c:v>91</c:v>
                </c:pt>
                <c:pt idx="5">
                  <c:v>91.5</c:v>
                </c:pt>
                <c:pt idx="6">
                  <c:v>92</c:v>
                </c:pt>
                <c:pt idx="7">
                  <c:v>92.5</c:v>
                </c:pt>
                <c:pt idx="8">
                  <c:v>93</c:v>
                </c:pt>
                <c:pt idx="9">
                  <c:v>93.4</c:v>
                </c:pt>
                <c:pt idx="10">
                  <c:v>93.9</c:v>
                </c:pt>
                <c:pt idx="11">
                  <c:v>94.4</c:v>
                </c:pt>
                <c:pt idx="12">
                  <c:v>94.9</c:v>
                </c:pt>
                <c:pt idx="13">
                  <c:v>95.4</c:v>
                </c:pt>
                <c:pt idx="14">
                  <c:v>95.8</c:v>
                </c:pt>
                <c:pt idx="15">
                  <c:v>96.3</c:v>
                </c:pt>
                <c:pt idx="16">
                  <c:v>96.3</c:v>
                </c:pt>
                <c:pt idx="17">
                  <c:v>96.3</c:v>
                </c:pt>
                <c:pt idx="18">
                  <c:v>96.3</c:v>
                </c:pt>
                <c:pt idx="19">
                  <c:v>96.3</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6B3-4309-A0E4-A0AF384D20E8}"/>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56B3-4309-A0E4-A0AF384D20E8}"/>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56B3-4309-A0E4-A0AF384D20E8}"/>
              </c:ext>
            </c:extLst>
          </c:dPt>
          <c:dPt>
            <c:idx val="3"/>
            <c:bubble3D val="0"/>
            <c:extLst>
              <c:ext xmlns:c16="http://schemas.microsoft.com/office/drawing/2014/chart" uri="{C3380CC4-5D6E-409C-BE32-E72D297353CC}">
                <c16:uniqueId val="{00000064-56B3-4309-A0E4-A0AF384D20E8}"/>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6B3-4309-A0E4-A0AF384D20E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6B3-4309-A0E4-A0AF384D20E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6B3-4309-A0E4-A0AF384D20E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6B3-4309-A0E4-A0AF384D20E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6B3-4309-A0E4-A0AF384D20E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6B3-4309-A0E4-A0AF384D20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6B3-4309-A0E4-A0AF384D20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6B3-4309-A0E4-A0AF384D20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6B3-4309-A0E4-A0AF384D20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6B3-4309-A0E4-A0AF384D20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6B3-4309-A0E4-A0AF384D20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6B3-4309-A0E4-A0AF384D20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6B3-4309-A0E4-A0AF384D20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6B3-4309-A0E4-A0AF384D20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6B3-4309-A0E4-A0AF384D20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6B3-4309-A0E4-A0AF384D20E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6B3-4309-A0E4-A0AF384D20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6B3-4309-A0E4-A0AF384D20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6B3-4309-A0E4-A0AF384D20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6B3-4309-A0E4-A0AF384D20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6B3-4309-A0E4-A0AF384D20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6B3-4309-A0E4-A0AF384D20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6B3-4309-A0E4-A0AF384D20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56B3-4309-A0E4-A0AF384D20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6B3-4309-A0E4-A0AF384D20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6B3-4309-A0E4-A0AF384D20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6B3-4309-A0E4-A0AF384D20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6B3-4309-A0E4-A0AF384D20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6B3-4309-A0E4-A0AF384D20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6B3-4309-A0E4-A0AF384D20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6B3-4309-A0E4-A0AF384D20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6B3-4309-A0E4-A0AF384D20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6B3-4309-A0E4-A0AF384D20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6B3-4309-A0E4-A0AF384D20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6B3-4309-A0E4-A0AF384D20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6B3-4309-A0E4-A0AF384D20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6B3-4309-A0E4-A0AF384D20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6B3-4309-A0E4-A0AF384D20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6B3-4309-A0E4-A0AF384D20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6B3-4309-A0E4-A0AF384D20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6B3-4309-A0E4-A0AF384D20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6B3-4309-A0E4-A0AF384D20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6B3-4309-A0E4-A0AF384D20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6B3-4309-A0E4-A0AF384D20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6B3-4309-A0E4-A0AF384D20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6B3-4309-A0E4-A0AF384D20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6B3-4309-A0E4-A0AF384D20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6B3-4309-A0E4-A0AF384D20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6B3-4309-A0E4-A0AF384D20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B3-4309-A0E4-A0AF384D20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B3-4309-A0E4-A0AF384D20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B3-4309-A0E4-A0AF384D20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B3-4309-A0E4-A0AF384D20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B3-4309-A0E4-A0AF384D20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B3-4309-A0E4-A0AF384D20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B3-4309-A0E4-A0AF384D20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B3-4309-A0E4-A0AF384D20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B3-4309-A0E4-A0AF384D20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B3-4309-A0E4-A0AF384D20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B3-4309-A0E4-A0AF384D20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B3-4309-A0E4-A0AF384D20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B3-4309-A0E4-A0AF384D20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B3-4309-A0E4-A0AF384D20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B3-4309-A0E4-A0AF384D20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B3-4309-A0E4-A0AF384D20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B3-4309-A0E4-A0AF384D20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B3-4309-A0E4-A0AF384D20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B3-4309-A0E4-A0AF384D20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B3-4309-A0E4-A0AF384D20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B3-4309-A0E4-A0AF384D20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B3-4309-A0E4-A0AF384D20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B3-4309-A0E4-A0AF384D20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B3-4309-A0E4-A0AF384D20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B3-4309-A0E4-A0AF384D20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B3-4309-A0E4-A0AF384D20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B3-4309-A0E4-A0AF384D20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B3-4309-A0E4-A0AF384D20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B3-4309-A0E4-A0AF384D20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B3-4309-A0E4-A0AF384D20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B3-4309-A0E4-A0AF384D20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B3-4309-A0E4-A0AF384D20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B3-4309-A0E4-A0AF384D20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B3-4309-A0E4-A0AF384D20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B3-4309-A0E4-A0AF384D20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B3-4309-A0E4-A0AF384D20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B3-4309-A0E4-A0AF384D20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B3-4309-A0E4-A0AF384D20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B3-4309-A0E4-A0AF384D20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B3-4309-A0E4-A0AF384D20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B3-4309-A0E4-A0AF384D20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B3-4309-A0E4-A0AF384D20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B3-4309-A0E4-A0AF384D20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B3-4309-A0E4-A0AF384D20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B3-4309-A0E4-A0AF384D20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6B3-4309-A0E4-A0AF384D20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56B3-4309-A0E4-A0AF384D20E8}"/>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56B3-4309-A0E4-A0AF384D20E8}"/>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6B3-4309-A0E4-A0AF384D20E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6B3-4309-A0E4-A0AF384D20E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6B3-4309-A0E4-A0AF384D20E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6B3-4309-A0E4-A0AF384D20E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6B3-4309-A0E4-A0AF384D20E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6B3-4309-A0E4-A0AF384D20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6B3-4309-A0E4-A0AF384D20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6B3-4309-A0E4-A0AF384D20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6B3-4309-A0E4-A0AF384D20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6B3-4309-A0E4-A0AF384D20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6B3-4309-A0E4-A0AF384D20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6B3-4309-A0E4-A0AF384D20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6B3-4309-A0E4-A0AF384D20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6B3-4309-A0E4-A0AF384D20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6B3-4309-A0E4-A0AF384D20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6B3-4309-A0E4-A0AF384D20E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6B3-4309-A0E4-A0AF384D20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6B3-4309-A0E4-A0AF384D20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6B3-4309-A0E4-A0AF384D20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6B3-4309-A0E4-A0AF384D20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6B3-4309-A0E4-A0AF384D20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6B3-4309-A0E4-A0AF384D20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6B3-4309-A0E4-A0AF384D20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6B3-4309-A0E4-A0AF384D20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6B3-4309-A0E4-A0AF384D20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6B3-4309-A0E4-A0AF384D20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6B3-4309-A0E4-A0AF384D20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6B3-4309-A0E4-A0AF384D20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6B3-4309-A0E4-A0AF384D20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6B3-4309-A0E4-A0AF384D20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6B3-4309-A0E4-A0AF384D20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6B3-4309-A0E4-A0AF384D20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6B3-4309-A0E4-A0AF384D20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6B3-4309-A0E4-A0AF384D20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6B3-4309-A0E4-A0AF384D20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6B3-4309-A0E4-A0AF384D20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6B3-4309-A0E4-A0AF384D20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6B3-4309-A0E4-A0AF384D20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6B3-4309-A0E4-A0AF384D20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6B3-4309-A0E4-A0AF384D20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6B3-4309-A0E4-A0AF384D20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6B3-4309-A0E4-A0AF384D20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6B3-4309-A0E4-A0AF384D20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6B3-4309-A0E4-A0AF384D20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6B3-4309-A0E4-A0AF384D20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6B3-4309-A0E4-A0AF384D20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6B3-4309-A0E4-A0AF384D20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6B3-4309-A0E4-A0AF384D20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6B3-4309-A0E4-A0AF384D20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6B3-4309-A0E4-A0AF384D20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6B3-4309-A0E4-A0AF384D20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6B3-4309-A0E4-A0AF384D20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6B3-4309-A0E4-A0AF384D20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6B3-4309-A0E4-A0AF384D20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6B3-4309-A0E4-A0AF384D20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6B3-4309-A0E4-A0AF384D20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6B3-4309-A0E4-A0AF384D20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6B3-4309-A0E4-A0AF384D20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6B3-4309-A0E4-A0AF384D20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6B3-4309-A0E4-A0AF384D20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6B3-4309-A0E4-A0AF384D20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6B3-4309-A0E4-A0AF384D20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6B3-4309-A0E4-A0AF384D20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6B3-4309-A0E4-A0AF384D20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6B3-4309-A0E4-A0AF384D20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6B3-4309-A0E4-A0AF384D20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6B3-4309-A0E4-A0AF384D20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6B3-4309-A0E4-A0AF384D20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6B3-4309-A0E4-A0AF384D20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6B3-4309-A0E4-A0AF384D20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6B3-4309-A0E4-A0AF384D20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6B3-4309-A0E4-A0AF384D20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6B3-4309-A0E4-A0AF384D20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6B3-4309-A0E4-A0AF384D20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6B3-4309-A0E4-A0AF384D20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6B3-4309-A0E4-A0AF384D20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6B3-4309-A0E4-A0AF384D20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6B3-4309-A0E4-A0AF384D20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6B3-4309-A0E4-A0AF384D20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6B3-4309-A0E4-A0AF384D20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6B3-4309-A0E4-A0AF384D20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6B3-4309-A0E4-A0AF384D20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6B3-4309-A0E4-A0AF384D20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6B3-4309-A0E4-A0AF384D20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6B3-4309-A0E4-A0AF384D20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6B3-4309-A0E4-A0AF384D20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6B3-4309-A0E4-A0AF384D20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6B3-4309-A0E4-A0AF384D20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6B3-4309-A0E4-A0AF384D20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6B3-4309-A0E4-A0AF384D20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6B3-4309-A0E4-A0AF384D20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6B3-4309-A0E4-A0AF384D20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6B3-4309-A0E4-A0AF384D20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6B3-4309-A0E4-A0AF384D20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6B3-4309-A0E4-A0AF384D20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6B3-4309-A0E4-A0AF384D20E8}"/>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087-44D3-AD38-89046C0DFE1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87-44D3-AD38-89046C0DFE1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87-44D3-AD38-89046C0DFE1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87-44D3-AD38-89046C0DFE1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87-44D3-AD38-89046C0DFE1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87-44D3-AD38-89046C0DFE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87-44D3-AD38-89046C0DFE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87-44D3-AD38-89046C0DFE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87-44D3-AD38-89046C0DFE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87-44D3-AD38-89046C0DFE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87-44D3-AD38-89046C0DFE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87-44D3-AD38-89046C0DFE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87-44D3-AD38-89046C0DFE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87-44D3-AD38-89046C0DFE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87-44D3-AD38-89046C0DFE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87-44D3-AD38-89046C0DFE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87-44D3-AD38-89046C0DFE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87-44D3-AD38-89046C0DFE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87-44D3-AD38-89046C0DFE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87-44D3-AD38-89046C0DFE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87-44D3-AD38-89046C0DFE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87-44D3-AD38-89046C0DFE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87-44D3-AD38-89046C0DFE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87-44D3-AD38-89046C0DFE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087-44D3-AD38-89046C0DFE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87-44D3-AD38-89046C0DFE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87-44D3-AD38-89046C0DFE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87-44D3-AD38-89046C0DFE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87-44D3-AD38-89046C0DFE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87-44D3-AD38-89046C0DFE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87-44D3-AD38-89046C0DFE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87-44D3-AD38-89046C0DFE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87-44D3-AD38-89046C0DFE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87-44D3-AD38-89046C0DFE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87-44D3-AD38-89046C0DFE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87-44D3-AD38-89046C0DFE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87-44D3-AD38-89046C0DFE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87-44D3-AD38-89046C0DFE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87-44D3-AD38-89046C0DFE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87-44D3-AD38-89046C0DFE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87-44D3-AD38-89046C0DFE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87-44D3-AD38-89046C0DFE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87-44D3-AD38-89046C0DFE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87-44D3-AD38-89046C0DFE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87-44D3-AD38-89046C0DFE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87-44D3-AD38-89046C0DFE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87-44D3-AD38-89046C0DFE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87-44D3-AD38-89046C0DFE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87-44D3-AD38-89046C0DFE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87-44D3-AD38-89046C0DFE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87-44D3-AD38-89046C0DFE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87-44D3-AD38-89046C0DFE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87-44D3-AD38-89046C0DFE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87-44D3-AD38-89046C0DFE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87-44D3-AD38-89046C0DFE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87-44D3-AD38-89046C0DFE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87-44D3-AD38-89046C0DFE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87-44D3-AD38-89046C0DFE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87-44D3-AD38-89046C0DFE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87-44D3-AD38-89046C0DFE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87-44D3-AD38-89046C0DFE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87-44D3-AD38-89046C0DFE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87-44D3-AD38-89046C0DFE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87-44D3-AD38-89046C0DFE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87-44D3-AD38-89046C0DFE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87-44D3-AD38-89046C0DFE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87-44D3-AD38-89046C0DFE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87-44D3-AD38-89046C0DFE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87-44D3-AD38-89046C0DFE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87-44D3-AD38-89046C0DFE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87-44D3-AD38-89046C0DFE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87-44D3-AD38-89046C0DFE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87-44D3-AD38-89046C0DFE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87-44D3-AD38-89046C0DFE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87-44D3-AD38-89046C0DFE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87-44D3-AD38-89046C0DFE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87-44D3-AD38-89046C0DFE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87-44D3-AD38-89046C0DFE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87-44D3-AD38-89046C0DFE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87-44D3-AD38-89046C0DFE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87-44D3-AD38-89046C0DFE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87-44D3-AD38-89046C0DFE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87-44D3-AD38-89046C0DFE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87-44D3-AD38-89046C0DFE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87-44D3-AD38-89046C0DFE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87-44D3-AD38-89046C0DFE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87-44D3-AD38-89046C0DFE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87-44D3-AD38-89046C0DFE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87-44D3-AD38-89046C0DFE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87-44D3-AD38-89046C0DFE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87-44D3-AD38-89046C0DFE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87-44D3-AD38-89046C0DFE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87-44D3-AD38-89046C0DFE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87-44D3-AD38-89046C0DFE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87-44D3-AD38-89046C0DFE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087-44D3-AD38-89046C0DFE12}"/>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087-44D3-AD38-89046C0DFE12}"/>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087-44D3-AD38-89046C0DFE12}"/>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2087-44D3-AD38-89046C0DFE1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087-44D3-AD38-89046C0DFE1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087-44D3-AD38-89046C0DFE1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087-44D3-AD38-89046C0DFE12}"/>
                </c:ext>
              </c:extLst>
            </c:dLbl>
            <c:dLbl>
              <c:idx val="3"/>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2087-44D3-AD38-89046C0DFE1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087-44D3-AD38-89046C0DFE1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087-44D3-AD38-89046C0DFE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087-44D3-AD38-89046C0DFE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087-44D3-AD38-89046C0DFE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087-44D3-AD38-89046C0DFE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087-44D3-AD38-89046C0DFE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087-44D3-AD38-89046C0DFE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087-44D3-AD38-89046C0DFE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087-44D3-AD38-89046C0DFE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087-44D3-AD38-89046C0DFE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087-44D3-AD38-89046C0DFE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087-44D3-AD38-89046C0DFE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087-44D3-AD38-89046C0DFE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087-44D3-AD38-89046C0DFE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087-44D3-AD38-89046C0DFE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087-44D3-AD38-89046C0DFE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087-44D3-AD38-89046C0DFE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087-44D3-AD38-89046C0DFE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087-44D3-AD38-89046C0DFE1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087-44D3-AD38-89046C0DFE1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087-44D3-AD38-89046C0DFE1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2087-44D3-AD38-89046C0DFE1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087-44D3-AD38-89046C0DFE1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087-44D3-AD38-89046C0DFE1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087-44D3-AD38-89046C0DFE1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087-44D3-AD38-89046C0DFE1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087-44D3-AD38-89046C0DFE1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087-44D3-AD38-89046C0DFE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087-44D3-AD38-89046C0DFE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087-44D3-AD38-89046C0DFE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087-44D3-AD38-89046C0DFE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087-44D3-AD38-89046C0DFE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087-44D3-AD38-89046C0DFE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087-44D3-AD38-89046C0DFE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087-44D3-AD38-89046C0DFE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087-44D3-AD38-89046C0DFE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087-44D3-AD38-89046C0DFE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087-44D3-AD38-89046C0DFE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087-44D3-AD38-89046C0DFE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087-44D3-AD38-89046C0DFE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087-44D3-AD38-89046C0DFE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087-44D3-AD38-89046C0DFE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087-44D3-AD38-89046C0DFE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087-44D3-AD38-89046C0DFE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087-44D3-AD38-89046C0DFE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087-44D3-AD38-89046C0DFE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87-44D3-AD38-89046C0DFE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87-44D3-AD38-89046C0DFE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87-44D3-AD38-89046C0DFE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87-44D3-AD38-89046C0DFE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87-44D3-AD38-89046C0DFE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87-44D3-AD38-89046C0DFE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87-44D3-AD38-89046C0DFE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87-44D3-AD38-89046C0DFE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87-44D3-AD38-89046C0DFE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87-44D3-AD38-89046C0DFE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87-44D3-AD38-89046C0DFE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87-44D3-AD38-89046C0DFE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87-44D3-AD38-89046C0DFE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87-44D3-AD38-89046C0DFE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87-44D3-AD38-89046C0DFE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87-44D3-AD38-89046C0DFE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87-44D3-AD38-89046C0DFE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87-44D3-AD38-89046C0DFE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87-44D3-AD38-89046C0DFE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87-44D3-AD38-89046C0DFE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87-44D3-AD38-89046C0DFE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87-44D3-AD38-89046C0DFE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87-44D3-AD38-89046C0DFE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87-44D3-AD38-89046C0DFE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87-44D3-AD38-89046C0DFE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87-44D3-AD38-89046C0DFE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87-44D3-AD38-89046C0DFE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87-44D3-AD38-89046C0DFE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87-44D3-AD38-89046C0DFE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87-44D3-AD38-89046C0DFE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87-44D3-AD38-89046C0DFE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87-44D3-AD38-89046C0DFE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87-44D3-AD38-89046C0DFE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87-44D3-AD38-89046C0DFE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87-44D3-AD38-89046C0DFE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87-44D3-AD38-89046C0DFE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87-44D3-AD38-89046C0DFE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87-44D3-AD38-89046C0DFE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87-44D3-AD38-89046C0DFE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87-44D3-AD38-89046C0DFE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87-44D3-AD38-89046C0DFE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87-44D3-AD38-89046C0DFE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87-44D3-AD38-89046C0DFE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87-44D3-AD38-89046C0DFE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87-44D3-AD38-89046C0DFE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087-44D3-AD38-89046C0DFE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087-44D3-AD38-89046C0DFE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087-44D3-AD38-89046C0DFE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087-44D3-AD38-89046C0DFE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087-44D3-AD38-89046C0DFE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087-44D3-AD38-89046C0DFE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087-44D3-AD38-89046C0DFE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087-44D3-AD38-89046C0DFE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087-44D3-AD38-89046C0DFE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087-44D3-AD38-89046C0DFE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087-44D3-AD38-89046C0DFE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087-44D3-AD38-89046C0DFE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087-44D3-AD38-89046C0DFE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087-44D3-AD38-89046C0DFE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087-44D3-AD38-89046C0DFE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087-44D3-AD38-89046C0DFE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087-44D3-AD38-89046C0DFE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087-44D3-AD38-89046C0DFE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087-44D3-AD38-89046C0DFE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087-44D3-AD38-89046C0DFE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087-44D3-AD38-89046C0DFE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087-44D3-AD38-89046C0DFE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087-44D3-AD38-89046C0DFE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087-44D3-AD38-89046C0DFE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087-44D3-AD38-89046C0DFE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087-44D3-AD38-89046C0DFE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087-44D3-AD38-89046C0DFE1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44F-4EAD-9BE0-F3A17B5AA46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44F-4EAD-9BE0-F3A17B5AA46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4F-4EAD-9BE0-F3A17B5AA46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4F-4EAD-9BE0-F3A17B5AA46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4F-4EAD-9BE0-F3A17B5AA46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4F-4EAD-9BE0-F3A17B5AA46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4F-4EAD-9BE0-F3A17B5AA46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4F-4EAD-9BE0-F3A17B5AA46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4F-4EAD-9BE0-F3A17B5AA46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4F-4EAD-9BE0-F3A17B5AA4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4F-4EAD-9BE0-F3A17B5AA4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4F-4EAD-9BE0-F3A17B5AA4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4F-4EAD-9BE0-F3A17B5AA4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4F-4EAD-9BE0-F3A17B5AA4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4F-4EAD-9BE0-F3A17B5AA4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4F-4EAD-9BE0-F3A17B5AA4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4F-4EAD-9BE0-F3A17B5AA4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4F-4EAD-9BE0-F3A17B5AA4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4F-4EAD-9BE0-F3A17B5AA4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4F-4EAD-9BE0-F3A17B5AA4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4F-4EAD-9BE0-F3A17B5AA4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4F-4EAD-9BE0-F3A17B5AA4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4F-4EAD-9BE0-F3A17B5AA4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4F-4EAD-9BE0-F3A17B5AA4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44F-4EAD-9BE0-F3A17B5AA4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44F-4EAD-9BE0-F3A17B5AA4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4F-4EAD-9BE0-F3A17B5AA4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4F-4EAD-9BE0-F3A17B5AA4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4F-4EAD-9BE0-F3A17B5AA4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4F-4EAD-9BE0-F3A17B5AA4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4F-4EAD-9BE0-F3A17B5AA4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4F-4EAD-9BE0-F3A17B5AA4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4F-4EAD-9BE0-F3A17B5AA4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4F-4EAD-9BE0-F3A17B5AA4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4F-4EAD-9BE0-F3A17B5AA4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4F-4EAD-9BE0-F3A17B5AA4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4F-4EAD-9BE0-F3A17B5AA4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4F-4EAD-9BE0-F3A17B5AA4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4F-4EAD-9BE0-F3A17B5AA4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4F-4EAD-9BE0-F3A17B5AA4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4F-4EAD-9BE0-F3A17B5AA4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4F-4EAD-9BE0-F3A17B5AA4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4F-4EAD-9BE0-F3A17B5AA4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4F-4EAD-9BE0-F3A17B5AA4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4F-4EAD-9BE0-F3A17B5AA4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4F-4EAD-9BE0-F3A17B5AA4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4F-4EAD-9BE0-F3A17B5AA4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4F-4EAD-9BE0-F3A17B5AA4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4F-4EAD-9BE0-F3A17B5AA4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4F-4EAD-9BE0-F3A17B5AA4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4F-4EAD-9BE0-F3A17B5AA4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4F-4EAD-9BE0-F3A17B5AA4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4F-4EAD-9BE0-F3A17B5AA4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4F-4EAD-9BE0-F3A17B5AA4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4F-4EAD-9BE0-F3A17B5AA4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4F-4EAD-9BE0-F3A17B5AA4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4F-4EAD-9BE0-F3A17B5AA4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4F-4EAD-9BE0-F3A17B5AA4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4F-4EAD-9BE0-F3A17B5AA4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4F-4EAD-9BE0-F3A17B5AA4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4F-4EAD-9BE0-F3A17B5AA4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4F-4EAD-9BE0-F3A17B5AA4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4F-4EAD-9BE0-F3A17B5AA4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4F-4EAD-9BE0-F3A17B5AA4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4F-4EAD-9BE0-F3A17B5AA4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4F-4EAD-9BE0-F3A17B5AA4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4F-4EAD-9BE0-F3A17B5AA4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4F-4EAD-9BE0-F3A17B5AA4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4F-4EAD-9BE0-F3A17B5AA4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4F-4EAD-9BE0-F3A17B5AA4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4F-4EAD-9BE0-F3A17B5AA4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4F-4EAD-9BE0-F3A17B5AA4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4F-4EAD-9BE0-F3A17B5AA4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4F-4EAD-9BE0-F3A17B5AA4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4F-4EAD-9BE0-F3A17B5AA4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4F-4EAD-9BE0-F3A17B5AA4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4F-4EAD-9BE0-F3A17B5AA4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4F-4EAD-9BE0-F3A17B5AA4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4F-4EAD-9BE0-F3A17B5AA4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4F-4EAD-9BE0-F3A17B5AA4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4F-4EAD-9BE0-F3A17B5AA4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4F-4EAD-9BE0-F3A17B5AA4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4F-4EAD-9BE0-F3A17B5AA4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4F-4EAD-9BE0-F3A17B5AA4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4F-4EAD-9BE0-F3A17B5AA4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4F-4EAD-9BE0-F3A17B5AA4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4F-4EAD-9BE0-F3A17B5AA4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4F-4EAD-9BE0-F3A17B5AA4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4F-4EAD-9BE0-F3A17B5AA4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4F-4EAD-9BE0-F3A17B5AA4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4F-4EAD-9BE0-F3A17B5AA4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4F-4EAD-9BE0-F3A17B5AA4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4F-4EAD-9BE0-F3A17B5AA4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4F-4EAD-9BE0-F3A17B5AA4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4F-4EAD-9BE0-F3A17B5AA4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44F-4EAD-9BE0-F3A17B5AA462}"/>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44F-4EAD-9BE0-F3A17B5AA462}"/>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44F-4EAD-9BE0-F3A17B5AA462}"/>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44F-4EAD-9BE0-F3A17B5AA462}"/>
              </c:ext>
            </c:extLst>
          </c:dPt>
          <c:dPt>
            <c:idx val="3"/>
            <c:bubble3D val="0"/>
            <c:extLst>
              <c:ext xmlns:c16="http://schemas.microsoft.com/office/drawing/2014/chart" uri="{C3380CC4-5D6E-409C-BE32-E72D297353CC}">
                <c16:uniqueId val="{00000063-044F-4EAD-9BE0-F3A17B5AA462}"/>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44F-4EAD-9BE0-F3A17B5AA46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44F-4EAD-9BE0-F3A17B5AA46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44F-4EAD-9BE0-F3A17B5AA46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44F-4EAD-9BE0-F3A17B5AA46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44F-4EAD-9BE0-F3A17B5AA46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44F-4EAD-9BE0-F3A17B5AA46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44F-4EAD-9BE0-F3A17B5AA46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44F-4EAD-9BE0-F3A17B5AA46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44F-4EAD-9BE0-F3A17B5AA46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44F-4EAD-9BE0-F3A17B5AA4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44F-4EAD-9BE0-F3A17B5AA4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44F-4EAD-9BE0-F3A17B5AA4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44F-4EAD-9BE0-F3A17B5AA4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44F-4EAD-9BE0-F3A17B5AA4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44F-4EAD-9BE0-F3A17B5AA4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44F-4EAD-9BE0-F3A17B5AA4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44F-4EAD-9BE0-F3A17B5AA4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44F-4EAD-9BE0-F3A17B5AA4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44F-4EAD-9BE0-F3A17B5AA4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44F-4EAD-9BE0-F3A17B5AA4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44F-4EAD-9BE0-F3A17B5AA4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44F-4EAD-9BE0-F3A17B5AA4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44F-4EAD-9BE0-F3A17B5AA4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44F-4EAD-9BE0-F3A17B5AA4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44F-4EAD-9BE0-F3A17B5AA4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44F-4EAD-9BE0-F3A17B5AA4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44F-4EAD-9BE0-F3A17B5AA4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44F-4EAD-9BE0-F3A17B5AA4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44F-4EAD-9BE0-F3A17B5AA4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44F-4EAD-9BE0-F3A17B5AA4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44F-4EAD-9BE0-F3A17B5AA4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44F-4EAD-9BE0-F3A17B5AA4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44F-4EAD-9BE0-F3A17B5AA4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44F-4EAD-9BE0-F3A17B5AA4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44F-4EAD-9BE0-F3A17B5AA4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44F-4EAD-9BE0-F3A17B5AA4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44F-4EAD-9BE0-F3A17B5AA4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44F-4EAD-9BE0-F3A17B5AA4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44F-4EAD-9BE0-F3A17B5AA4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44F-4EAD-9BE0-F3A17B5AA4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44F-4EAD-9BE0-F3A17B5AA4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44F-4EAD-9BE0-F3A17B5AA4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44F-4EAD-9BE0-F3A17B5AA4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44F-4EAD-9BE0-F3A17B5AA4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44F-4EAD-9BE0-F3A17B5AA4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44F-4EAD-9BE0-F3A17B5AA4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44F-4EAD-9BE0-F3A17B5AA4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44F-4EAD-9BE0-F3A17B5AA4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44F-4EAD-9BE0-F3A17B5AA4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44F-4EAD-9BE0-F3A17B5AA4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4F-4EAD-9BE0-F3A17B5AA4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4F-4EAD-9BE0-F3A17B5AA4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4F-4EAD-9BE0-F3A17B5AA4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4F-4EAD-9BE0-F3A17B5AA4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4F-4EAD-9BE0-F3A17B5AA4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4F-4EAD-9BE0-F3A17B5AA4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4F-4EAD-9BE0-F3A17B5AA4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4F-4EAD-9BE0-F3A17B5AA4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4F-4EAD-9BE0-F3A17B5AA4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4F-4EAD-9BE0-F3A17B5AA4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4F-4EAD-9BE0-F3A17B5AA4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4F-4EAD-9BE0-F3A17B5AA4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4F-4EAD-9BE0-F3A17B5AA4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4F-4EAD-9BE0-F3A17B5AA4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4F-4EAD-9BE0-F3A17B5AA4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4F-4EAD-9BE0-F3A17B5AA4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4F-4EAD-9BE0-F3A17B5AA4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4F-4EAD-9BE0-F3A17B5AA4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4F-4EAD-9BE0-F3A17B5AA4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4F-4EAD-9BE0-F3A17B5AA4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4F-4EAD-9BE0-F3A17B5AA4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4F-4EAD-9BE0-F3A17B5AA4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4F-4EAD-9BE0-F3A17B5AA4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4F-4EAD-9BE0-F3A17B5AA4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4F-4EAD-9BE0-F3A17B5AA4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4F-4EAD-9BE0-F3A17B5AA4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4F-4EAD-9BE0-F3A17B5AA4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4F-4EAD-9BE0-F3A17B5AA4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4F-4EAD-9BE0-F3A17B5AA4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4F-4EAD-9BE0-F3A17B5AA4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4F-4EAD-9BE0-F3A17B5AA4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4F-4EAD-9BE0-F3A17B5AA4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4F-4EAD-9BE0-F3A17B5AA4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4F-4EAD-9BE0-F3A17B5AA4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4F-4EAD-9BE0-F3A17B5AA4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4F-4EAD-9BE0-F3A17B5AA4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4F-4EAD-9BE0-F3A17B5AA4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4F-4EAD-9BE0-F3A17B5AA4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4F-4EAD-9BE0-F3A17B5AA4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4F-4EAD-9BE0-F3A17B5AA4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4F-4EAD-9BE0-F3A17B5AA4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4F-4EAD-9BE0-F3A17B5AA4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4F-4EAD-9BE0-F3A17B5AA4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4F-4EAD-9BE0-F3A17B5AA4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4F-4EAD-9BE0-F3A17B5AA4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44F-4EAD-9BE0-F3A17B5AA46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44F-4EAD-9BE0-F3A17B5AA46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44F-4EAD-9BE0-F3A17B5AA46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44F-4EAD-9BE0-F3A17B5AA462}"/>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44F-4EAD-9BE0-F3A17B5AA46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44F-4EAD-9BE0-F3A17B5AA46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44F-4EAD-9BE0-F3A17B5AA46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44F-4EAD-9BE0-F3A17B5AA46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44F-4EAD-9BE0-F3A17B5AA46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44F-4EAD-9BE0-F3A17B5AA46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44F-4EAD-9BE0-F3A17B5AA46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44F-4EAD-9BE0-F3A17B5AA4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44F-4EAD-9BE0-F3A17B5AA4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44F-4EAD-9BE0-F3A17B5AA4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44F-4EAD-9BE0-F3A17B5AA4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44F-4EAD-9BE0-F3A17B5AA4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44F-4EAD-9BE0-F3A17B5AA4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44F-4EAD-9BE0-F3A17B5AA4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44F-4EAD-9BE0-F3A17B5AA4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44F-4EAD-9BE0-F3A17B5AA4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44F-4EAD-9BE0-F3A17B5AA4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44F-4EAD-9BE0-F3A17B5AA4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44F-4EAD-9BE0-F3A17B5AA4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44F-4EAD-9BE0-F3A17B5AA4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44F-4EAD-9BE0-F3A17B5AA4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44F-4EAD-9BE0-F3A17B5AA4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44F-4EAD-9BE0-F3A17B5AA4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44F-4EAD-9BE0-F3A17B5AA4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44F-4EAD-9BE0-F3A17B5AA4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44F-4EAD-9BE0-F3A17B5AA4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44F-4EAD-9BE0-F3A17B5AA4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44F-4EAD-9BE0-F3A17B5AA4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44F-4EAD-9BE0-F3A17B5AA4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44F-4EAD-9BE0-F3A17B5AA4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44F-4EAD-9BE0-F3A17B5AA4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44F-4EAD-9BE0-F3A17B5AA4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44F-4EAD-9BE0-F3A17B5AA4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44F-4EAD-9BE0-F3A17B5AA4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44F-4EAD-9BE0-F3A17B5AA4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44F-4EAD-9BE0-F3A17B5AA4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44F-4EAD-9BE0-F3A17B5AA4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44F-4EAD-9BE0-F3A17B5AA4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44F-4EAD-9BE0-F3A17B5AA4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44F-4EAD-9BE0-F3A17B5AA4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44F-4EAD-9BE0-F3A17B5AA4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44F-4EAD-9BE0-F3A17B5AA4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44F-4EAD-9BE0-F3A17B5AA4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44F-4EAD-9BE0-F3A17B5AA4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44F-4EAD-9BE0-F3A17B5AA4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44F-4EAD-9BE0-F3A17B5AA4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44F-4EAD-9BE0-F3A17B5AA4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44F-4EAD-9BE0-F3A17B5AA4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44F-4EAD-9BE0-F3A17B5AA4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44F-4EAD-9BE0-F3A17B5AA4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44F-4EAD-9BE0-F3A17B5AA4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44F-4EAD-9BE0-F3A17B5AA4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44F-4EAD-9BE0-F3A17B5AA4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44F-4EAD-9BE0-F3A17B5AA4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44F-4EAD-9BE0-F3A17B5AA4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44F-4EAD-9BE0-F3A17B5AA4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44F-4EAD-9BE0-F3A17B5AA4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44F-4EAD-9BE0-F3A17B5AA4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44F-4EAD-9BE0-F3A17B5AA4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44F-4EAD-9BE0-F3A17B5AA4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44F-4EAD-9BE0-F3A17B5AA4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44F-4EAD-9BE0-F3A17B5AA4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44F-4EAD-9BE0-F3A17B5AA4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44F-4EAD-9BE0-F3A17B5AA4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44F-4EAD-9BE0-F3A17B5AA4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44F-4EAD-9BE0-F3A17B5AA4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44F-4EAD-9BE0-F3A17B5AA4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44F-4EAD-9BE0-F3A17B5AA4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44F-4EAD-9BE0-F3A17B5AA4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44F-4EAD-9BE0-F3A17B5AA4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44F-4EAD-9BE0-F3A17B5AA4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44F-4EAD-9BE0-F3A17B5AA4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44F-4EAD-9BE0-F3A17B5AA4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44F-4EAD-9BE0-F3A17B5AA4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44F-4EAD-9BE0-F3A17B5AA4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44F-4EAD-9BE0-F3A17B5AA4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44F-4EAD-9BE0-F3A17B5AA4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44F-4EAD-9BE0-F3A17B5AA4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44F-4EAD-9BE0-F3A17B5AA4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44F-4EAD-9BE0-F3A17B5AA4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44F-4EAD-9BE0-F3A17B5AA4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44F-4EAD-9BE0-F3A17B5AA4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44F-4EAD-9BE0-F3A17B5AA4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44F-4EAD-9BE0-F3A17B5AA4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44F-4EAD-9BE0-F3A17B5AA4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44F-4EAD-9BE0-F3A17B5AA4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44F-4EAD-9BE0-F3A17B5AA4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44F-4EAD-9BE0-F3A17B5AA4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44F-4EAD-9BE0-F3A17B5AA4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44F-4EAD-9BE0-F3A17B5AA4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44F-4EAD-9BE0-F3A17B5AA4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44F-4EAD-9BE0-F3A17B5AA4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44F-4EAD-9BE0-F3A17B5AA4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44F-4EAD-9BE0-F3A17B5AA46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82D-48C3-8BCF-9A52DC0CA5E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82D-48C3-8BCF-9A52DC0CA5E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82D-48C3-8BCF-9A52DC0CA5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82D-48C3-8BCF-9A52DC0CA5E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82D-48C3-8BCF-9A52DC0CA5E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82D-48C3-8BCF-9A52DC0CA5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82D-48C3-8BCF-9A52DC0CA5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82D-48C3-8BCF-9A52DC0CA5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82D-48C3-8BCF-9A52DC0CA5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82D-48C3-8BCF-9A52DC0CA5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82D-48C3-8BCF-9A52DC0CA5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82D-48C3-8BCF-9A52DC0CA5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82D-48C3-8BCF-9A52DC0CA5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82D-48C3-8BCF-9A52DC0CA5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82D-48C3-8BCF-9A52DC0CA5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82D-48C3-8BCF-9A52DC0CA5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82D-48C3-8BCF-9A52DC0CA5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82D-48C3-8BCF-9A52DC0CA5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82D-48C3-8BCF-9A52DC0CA5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82D-48C3-8BCF-9A52DC0CA5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82D-48C3-8BCF-9A52DC0CA5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82D-48C3-8BCF-9A52DC0CA5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82D-48C3-8BCF-9A52DC0CA5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82D-48C3-8BCF-9A52DC0CA5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82D-48C3-8BCF-9A52DC0CA5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82D-48C3-8BCF-9A52DC0CA5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82D-48C3-8BCF-9A52DC0CA5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82D-48C3-8BCF-9A52DC0CA5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82D-48C3-8BCF-9A52DC0CA5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82D-48C3-8BCF-9A52DC0CA5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82D-48C3-8BCF-9A52DC0CA5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82D-48C3-8BCF-9A52DC0CA5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82D-48C3-8BCF-9A52DC0CA5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82D-48C3-8BCF-9A52DC0CA5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82D-48C3-8BCF-9A52DC0CA5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82D-48C3-8BCF-9A52DC0CA5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82D-48C3-8BCF-9A52DC0CA5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82D-48C3-8BCF-9A52DC0CA5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82D-48C3-8BCF-9A52DC0CA5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82D-48C3-8BCF-9A52DC0CA5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82D-48C3-8BCF-9A52DC0CA5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82D-48C3-8BCF-9A52DC0CA5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82D-48C3-8BCF-9A52DC0CA5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82D-48C3-8BCF-9A52DC0CA5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82D-48C3-8BCF-9A52DC0CA5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82D-48C3-8BCF-9A52DC0CA5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82D-48C3-8BCF-9A52DC0CA5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82D-48C3-8BCF-9A52DC0CA5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82D-48C3-8BCF-9A52DC0CA5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82D-48C3-8BCF-9A52DC0CA5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82D-48C3-8BCF-9A52DC0CA5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82D-48C3-8BCF-9A52DC0CA5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82D-48C3-8BCF-9A52DC0CA5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82D-48C3-8BCF-9A52DC0CA5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82D-48C3-8BCF-9A52DC0CA5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82D-48C3-8BCF-9A52DC0CA5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82D-48C3-8BCF-9A52DC0CA5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82D-48C3-8BCF-9A52DC0CA5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82D-48C3-8BCF-9A52DC0CA5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82D-48C3-8BCF-9A52DC0CA5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82D-48C3-8BCF-9A52DC0CA5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82D-48C3-8BCF-9A52DC0CA5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82D-48C3-8BCF-9A52DC0CA5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82D-48C3-8BCF-9A52DC0CA5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82D-48C3-8BCF-9A52DC0CA5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82D-48C3-8BCF-9A52DC0CA5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82D-48C3-8BCF-9A52DC0CA5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82D-48C3-8BCF-9A52DC0CA5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82D-48C3-8BCF-9A52DC0CA5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82D-48C3-8BCF-9A52DC0CA5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82D-48C3-8BCF-9A52DC0CA5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82D-48C3-8BCF-9A52DC0CA5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82D-48C3-8BCF-9A52DC0CA5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82D-48C3-8BCF-9A52DC0CA5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82D-48C3-8BCF-9A52DC0CA5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82D-48C3-8BCF-9A52DC0CA5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82D-48C3-8BCF-9A52DC0CA5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82D-48C3-8BCF-9A52DC0CA5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82D-48C3-8BCF-9A52DC0CA5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82D-48C3-8BCF-9A52DC0CA5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82D-48C3-8BCF-9A52DC0CA5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82D-48C3-8BCF-9A52DC0CA5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82D-48C3-8BCF-9A52DC0CA5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82D-48C3-8BCF-9A52DC0CA5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82D-48C3-8BCF-9A52DC0CA5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82D-48C3-8BCF-9A52DC0CA5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82D-48C3-8BCF-9A52DC0CA5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82D-48C3-8BCF-9A52DC0CA5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82D-48C3-8BCF-9A52DC0CA5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82D-48C3-8BCF-9A52DC0CA5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82D-48C3-8BCF-9A52DC0CA5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82D-48C3-8BCF-9A52DC0CA5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82D-48C3-8BCF-9A52DC0CA5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82D-48C3-8BCF-9A52DC0CA5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82D-48C3-8BCF-9A52DC0CA5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82D-48C3-8BCF-9A52DC0CA5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96.321525885558586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82D-48C3-8BCF-9A52DC0CA5E1}"/>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96.3</c:v>
                </c:pt>
                <c:pt idx="10">
                  <c:v>96.3</c:v>
                </c:pt>
                <c:pt idx="11">
                  <c:v>96.3</c:v>
                </c:pt>
                <c:pt idx="12">
                  <c:v>96.3</c:v>
                </c:pt>
                <c:pt idx="13">
                  <c:v>96.3</c:v>
                </c:pt>
                <c:pt idx="14">
                  <c:v>96.3</c:v>
                </c:pt>
                <c:pt idx="15">
                  <c:v>96.3</c:v>
                </c:pt>
                <c:pt idx="16">
                  <c:v>96.3</c:v>
                </c:pt>
                <c:pt idx="17">
                  <c:v>96.3</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82D-48C3-8BCF-9A52DC0CA5E1}"/>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95.6</c:v>
                </c:pt>
                <c:pt idx="10">
                  <c:v>95.6</c:v>
                </c:pt>
                <c:pt idx="11">
                  <c:v>95.6</c:v>
                </c:pt>
                <c:pt idx="12">
                  <c:v>95.6</c:v>
                </c:pt>
                <c:pt idx="13">
                  <c:v>95.6</c:v>
                </c:pt>
                <c:pt idx="14">
                  <c:v>95.6</c:v>
                </c:pt>
                <c:pt idx="15">
                  <c:v>95.6</c:v>
                </c:pt>
                <c:pt idx="16">
                  <c:v>95.6</c:v>
                </c:pt>
                <c:pt idx="17">
                  <c:v>95.6</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82D-48C3-8BCF-9A52DC0CA5E1}"/>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82D-48C3-8BCF-9A52DC0CA5E1}"/>
              </c:ext>
            </c:extLst>
          </c:dPt>
          <c:dPt>
            <c:idx val="3"/>
            <c:bubble3D val="0"/>
            <c:extLst>
              <c:ext xmlns:c16="http://schemas.microsoft.com/office/drawing/2014/chart" uri="{C3380CC4-5D6E-409C-BE32-E72D297353CC}">
                <c16:uniqueId val="{00000063-C82D-48C3-8BCF-9A52DC0CA5E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82D-48C3-8BCF-9A52DC0CA5E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82D-48C3-8BCF-9A52DC0CA5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82D-48C3-8BCF-9A52DC0CA5E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82D-48C3-8BCF-9A52DC0CA5E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82D-48C3-8BCF-9A52DC0CA5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82D-48C3-8BCF-9A52DC0CA5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82D-48C3-8BCF-9A52DC0CA5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82D-48C3-8BCF-9A52DC0CA5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82D-48C3-8BCF-9A52DC0CA5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82D-48C3-8BCF-9A52DC0CA5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82D-48C3-8BCF-9A52DC0CA5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82D-48C3-8BCF-9A52DC0CA5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82D-48C3-8BCF-9A52DC0CA5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82D-48C3-8BCF-9A52DC0CA5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82D-48C3-8BCF-9A52DC0CA5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82D-48C3-8BCF-9A52DC0CA5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82D-48C3-8BCF-9A52DC0CA5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82D-48C3-8BCF-9A52DC0CA5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82D-48C3-8BCF-9A52DC0CA5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82D-48C3-8BCF-9A52DC0CA5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82D-48C3-8BCF-9A52DC0CA5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82D-48C3-8BCF-9A52DC0CA5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82D-48C3-8BCF-9A52DC0CA5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82D-48C3-8BCF-9A52DC0CA5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82D-48C3-8BCF-9A52DC0CA5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82D-48C3-8BCF-9A52DC0CA5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82D-48C3-8BCF-9A52DC0CA5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82D-48C3-8BCF-9A52DC0CA5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82D-48C3-8BCF-9A52DC0CA5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82D-48C3-8BCF-9A52DC0CA5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82D-48C3-8BCF-9A52DC0CA5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82D-48C3-8BCF-9A52DC0CA5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82D-48C3-8BCF-9A52DC0CA5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82D-48C3-8BCF-9A52DC0CA5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82D-48C3-8BCF-9A52DC0CA5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82D-48C3-8BCF-9A52DC0CA5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82D-48C3-8BCF-9A52DC0CA5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82D-48C3-8BCF-9A52DC0CA5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82D-48C3-8BCF-9A52DC0CA5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82D-48C3-8BCF-9A52DC0CA5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82D-48C3-8BCF-9A52DC0CA5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82D-48C3-8BCF-9A52DC0CA5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82D-48C3-8BCF-9A52DC0CA5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82D-48C3-8BCF-9A52DC0CA5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82D-48C3-8BCF-9A52DC0CA5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82D-48C3-8BCF-9A52DC0CA5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82D-48C3-8BCF-9A52DC0CA5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82D-48C3-8BCF-9A52DC0CA5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82D-48C3-8BCF-9A52DC0CA5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82D-48C3-8BCF-9A52DC0CA5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82D-48C3-8BCF-9A52DC0CA5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82D-48C3-8BCF-9A52DC0CA5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82D-48C3-8BCF-9A52DC0CA5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82D-48C3-8BCF-9A52DC0CA5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82D-48C3-8BCF-9A52DC0CA5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82D-48C3-8BCF-9A52DC0CA5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82D-48C3-8BCF-9A52DC0CA5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82D-48C3-8BCF-9A52DC0CA5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82D-48C3-8BCF-9A52DC0CA5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82D-48C3-8BCF-9A52DC0CA5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82D-48C3-8BCF-9A52DC0CA5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82D-48C3-8BCF-9A52DC0CA5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82D-48C3-8BCF-9A52DC0CA5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82D-48C3-8BCF-9A52DC0CA5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82D-48C3-8BCF-9A52DC0CA5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82D-48C3-8BCF-9A52DC0CA5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82D-48C3-8BCF-9A52DC0CA5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82D-48C3-8BCF-9A52DC0CA5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82D-48C3-8BCF-9A52DC0CA5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82D-48C3-8BCF-9A52DC0CA5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82D-48C3-8BCF-9A52DC0CA5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82D-48C3-8BCF-9A52DC0CA5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82D-48C3-8BCF-9A52DC0CA5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82D-48C3-8BCF-9A52DC0CA5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82D-48C3-8BCF-9A52DC0CA5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82D-48C3-8BCF-9A52DC0CA5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82D-48C3-8BCF-9A52DC0CA5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82D-48C3-8BCF-9A52DC0CA5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82D-48C3-8BCF-9A52DC0CA5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82D-48C3-8BCF-9A52DC0CA5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82D-48C3-8BCF-9A52DC0CA5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82D-48C3-8BCF-9A52DC0CA5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82D-48C3-8BCF-9A52DC0CA5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82D-48C3-8BCF-9A52DC0CA5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82D-48C3-8BCF-9A52DC0CA5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82D-48C3-8BCF-9A52DC0CA5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82D-48C3-8BCF-9A52DC0CA5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82D-48C3-8BCF-9A52DC0CA5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82D-48C3-8BCF-9A52DC0CA5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82D-48C3-8BCF-9A52DC0CA5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82D-48C3-8BCF-9A52DC0CA5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82D-48C3-8BCF-9A52DC0CA5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82D-48C3-8BCF-9A52DC0CA5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82D-48C3-8BCF-9A52DC0CA5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82D-48C3-8BCF-9A52DC0CA5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95.640326975476839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82D-48C3-8BCF-9A52DC0CA5E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82D-48C3-8BCF-9A52DC0CA5E1}"/>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82D-48C3-8BCF-9A52DC0CA5E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82D-48C3-8BCF-9A52DC0CA5E1}"/>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82D-48C3-8BCF-9A52DC0CA5E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82D-48C3-8BCF-9A52DC0CA5E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82D-48C3-8BCF-9A52DC0CA5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82D-48C3-8BCF-9A52DC0CA5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82D-48C3-8BCF-9A52DC0CA5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82D-48C3-8BCF-9A52DC0CA5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82D-48C3-8BCF-9A52DC0CA5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82D-48C3-8BCF-9A52DC0CA5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82D-48C3-8BCF-9A52DC0CA5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82D-48C3-8BCF-9A52DC0CA5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82D-48C3-8BCF-9A52DC0CA5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82D-48C3-8BCF-9A52DC0CA5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82D-48C3-8BCF-9A52DC0CA5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82D-48C3-8BCF-9A52DC0CA5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82D-48C3-8BCF-9A52DC0CA5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82D-48C3-8BCF-9A52DC0CA5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82D-48C3-8BCF-9A52DC0CA5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82D-48C3-8BCF-9A52DC0CA5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82D-48C3-8BCF-9A52DC0CA5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82D-48C3-8BCF-9A52DC0CA5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82D-48C3-8BCF-9A52DC0CA5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82D-48C3-8BCF-9A52DC0CA5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82D-48C3-8BCF-9A52DC0CA5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82D-48C3-8BCF-9A52DC0CA5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82D-48C3-8BCF-9A52DC0CA5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82D-48C3-8BCF-9A52DC0CA5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82D-48C3-8BCF-9A52DC0CA5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82D-48C3-8BCF-9A52DC0CA5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82D-48C3-8BCF-9A52DC0CA5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82D-48C3-8BCF-9A52DC0CA5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82D-48C3-8BCF-9A52DC0CA5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82D-48C3-8BCF-9A52DC0CA5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82D-48C3-8BCF-9A52DC0CA5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82D-48C3-8BCF-9A52DC0CA5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82D-48C3-8BCF-9A52DC0CA5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82D-48C3-8BCF-9A52DC0CA5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82D-48C3-8BCF-9A52DC0CA5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82D-48C3-8BCF-9A52DC0CA5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82D-48C3-8BCF-9A52DC0CA5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82D-48C3-8BCF-9A52DC0CA5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82D-48C3-8BCF-9A52DC0CA5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82D-48C3-8BCF-9A52DC0CA5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82D-48C3-8BCF-9A52DC0CA5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82D-48C3-8BCF-9A52DC0CA5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82D-48C3-8BCF-9A52DC0CA5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82D-48C3-8BCF-9A52DC0CA5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82D-48C3-8BCF-9A52DC0CA5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82D-48C3-8BCF-9A52DC0CA5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82D-48C3-8BCF-9A52DC0CA5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82D-48C3-8BCF-9A52DC0CA5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82D-48C3-8BCF-9A52DC0CA5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82D-48C3-8BCF-9A52DC0CA5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82D-48C3-8BCF-9A52DC0CA5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82D-48C3-8BCF-9A52DC0CA5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82D-48C3-8BCF-9A52DC0CA5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82D-48C3-8BCF-9A52DC0CA5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82D-48C3-8BCF-9A52DC0CA5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82D-48C3-8BCF-9A52DC0CA5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82D-48C3-8BCF-9A52DC0CA5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82D-48C3-8BCF-9A52DC0CA5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82D-48C3-8BCF-9A52DC0CA5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82D-48C3-8BCF-9A52DC0CA5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82D-48C3-8BCF-9A52DC0CA5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82D-48C3-8BCF-9A52DC0CA5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82D-48C3-8BCF-9A52DC0CA5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82D-48C3-8BCF-9A52DC0CA5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82D-48C3-8BCF-9A52DC0CA5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82D-48C3-8BCF-9A52DC0CA5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82D-48C3-8BCF-9A52DC0CA5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82D-48C3-8BCF-9A52DC0CA5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82D-48C3-8BCF-9A52DC0CA5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82D-48C3-8BCF-9A52DC0CA5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82D-48C3-8BCF-9A52DC0CA5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82D-48C3-8BCF-9A52DC0CA5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82D-48C3-8BCF-9A52DC0CA5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82D-48C3-8BCF-9A52DC0CA5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82D-48C3-8BCF-9A52DC0CA5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82D-48C3-8BCF-9A52DC0CA5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82D-48C3-8BCF-9A52DC0CA5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82D-48C3-8BCF-9A52DC0CA5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82D-48C3-8BCF-9A52DC0CA5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82D-48C3-8BCF-9A52DC0CA5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82D-48C3-8BCF-9A52DC0CA5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82D-48C3-8BCF-9A52DC0CA5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82D-48C3-8BCF-9A52DC0CA5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82D-48C3-8BCF-9A52DC0CA5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82D-48C3-8BCF-9A52DC0CA5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82D-48C3-8BCF-9A52DC0CA5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82D-48C3-8BCF-9A52DC0CA5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82D-48C3-8BCF-9A52DC0CA5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82D-48C3-8BCF-9A52DC0CA5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82D-48C3-8BCF-9A52DC0CA5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82D-48C3-8BCF-9A52DC0CA5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82D-48C3-8BCF-9A52DC0CA5E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7E05-4484-9326-1786DC8A4508}"/>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E05-4484-9326-1786DC8A4508}"/>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05-4484-9326-1786DC8A450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05-4484-9326-1786DC8A450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05-4484-9326-1786DC8A450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05-4484-9326-1786DC8A450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05-4484-9326-1786DC8A450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05-4484-9326-1786DC8A45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05-4484-9326-1786DC8A45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05-4484-9326-1786DC8A45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05-4484-9326-1786DC8A45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05-4484-9326-1786DC8A45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05-4484-9326-1786DC8A45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05-4484-9326-1786DC8A45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05-4484-9326-1786DC8A45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05-4484-9326-1786DC8A45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05-4484-9326-1786DC8A45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05-4484-9326-1786DC8A45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05-4484-9326-1786DC8A45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05-4484-9326-1786DC8A45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05-4484-9326-1786DC8A45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05-4484-9326-1786DC8A45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05-4484-9326-1786DC8A45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05-4484-9326-1786DC8A45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E05-4484-9326-1786DC8A45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E05-4484-9326-1786DC8A45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05-4484-9326-1786DC8A45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05-4484-9326-1786DC8A45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05-4484-9326-1786DC8A45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05-4484-9326-1786DC8A45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05-4484-9326-1786DC8A45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05-4484-9326-1786DC8A45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05-4484-9326-1786DC8A45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05-4484-9326-1786DC8A45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05-4484-9326-1786DC8A45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05-4484-9326-1786DC8A45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05-4484-9326-1786DC8A45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05-4484-9326-1786DC8A45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05-4484-9326-1786DC8A45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05-4484-9326-1786DC8A45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05-4484-9326-1786DC8A45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05-4484-9326-1786DC8A45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05-4484-9326-1786DC8A45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05-4484-9326-1786DC8A45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05-4484-9326-1786DC8A45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05-4484-9326-1786DC8A45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05-4484-9326-1786DC8A45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05-4484-9326-1786DC8A45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05-4484-9326-1786DC8A45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05-4484-9326-1786DC8A45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05-4484-9326-1786DC8A45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05-4484-9326-1786DC8A45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05-4484-9326-1786DC8A45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05-4484-9326-1786DC8A45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05-4484-9326-1786DC8A45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05-4484-9326-1786DC8A45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05-4484-9326-1786DC8A45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05-4484-9326-1786DC8A45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05-4484-9326-1786DC8A45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05-4484-9326-1786DC8A45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05-4484-9326-1786DC8A45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05-4484-9326-1786DC8A45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05-4484-9326-1786DC8A45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05-4484-9326-1786DC8A45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05-4484-9326-1786DC8A45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05-4484-9326-1786DC8A45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05-4484-9326-1786DC8A45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05-4484-9326-1786DC8A45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05-4484-9326-1786DC8A45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05-4484-9326-1786DC8A45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05-4484-9326-1786DC8A45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05-4484-9326-1786DC8A45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05-4484-9326-1786DC8A45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05-4484-9326-1786DC8A45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05-4484-9326-1786DC8A45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05-4484-9326-1786DC8A45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05-4484-9326-1786DC8A45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05-4484-9326-1786DC8A45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05-4484-9326-1786DC8A45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05-4484-9326-1786DC8A45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05-4484-9326-1786DC8A45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05-4484-9326-1786DC8A45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05-4484-9326-1786DC8A45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05-4484-9326-1786DC8A45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05-4484-9326-1786DC8A45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05-4484-9326-1786DC8A45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05-4484-9326-1786DC8A45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05-4484-9326-1786DC8A45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05-4484-9326-1786DC8A45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05-4484-9326-1786DC8A45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05-4484-9326-1786DC8A45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05-4484-9326-1786DC8A45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05-4484-9326-1786DC8A45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05-4484-9326-1786DC8A45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05-4484-9326-1786DC8A45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E05-4484-9326-1786DC8A45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E05-4484-9326-1786DC8A45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E05-4484-9326-1786DC8A4508}"/>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E05-4484-9326-1786DC8A4508}"/>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E05-4484-9326-1786DC8A4508}"/>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E05-4484-9326-1786DC8A4508}"/>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E05-4484-9326-1786DC8A4508}"/>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E05-4484-9326-1786DC8A4508}"/>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E05-4484-9326-1786DC8A4508}"/>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E05-4484-9326-1786DC8A4508}"/>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E05-4484-9326-1786DC8A4508}"/>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E05-4484-9326-1786DC8A4508}"/>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E05-4484-9326-1786DC8A4508}"/>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E05-4484-9326-1786DC8A4508}"/>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E05-4484-9326-1786DC8A4508}"/>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E05-4484-9326-1786DC8A4508}"/>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E05-4484-9326-1786DC8A4508}"/>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E05-4484-9326-1786DC8A4508}"/>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E05-4484-9326-1786DC8A4508}"/>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E05-4484-9326-1786DC8A4508}"/>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E05-4484-9326-1786DC8A4508}"/>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E05-4484-9326-1786DC8A4508}"/>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E05-4484-9326-1786DC8A4508}"/>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E05-4484-9326-1786DC8A4508}"/>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E05-4484-9326-1786DC8A4508}"/>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E05-4484-9326-1786DC8A4508}"/>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7E05-4484-9326-1786DC8A4508}"/>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7E05-4484-9326-1786DC8A4508}"/>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7E05-4484-9326-1786DC8A4508}"/>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7E05-4484-9326-1786DC8A4508}"/>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7E05-4484-9326-1786DC8A4508}"/>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7E05-4484-9326-1786DC8A4508}"/>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7E05-4484-9326-1786DC8A4508}"/>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7E05-4484-9326-1786DC8A4508}"/>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7E05-4484-9326-1786DC8A4508}"/>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7E05-4484-9326-1786DC8A4508}"/>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7E05-4484-9326-1786DC8A4508}"/>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7E05-4484-9326-1786DC8A4508}"/>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7E05-4484-9326-1786DC8A4508}"/>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7E05-4484-9326-1786DC8A4508}"/>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7E05-4484-9326-1786DC8A4508}"/>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7E05-4484-9326-1786DC8A4508}"/>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7E05-4484-9326-1786DC8A4508}"/>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7E05-4484-9326-1786DC8A4508}"/>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7E05-4484-9326-1786DC8A4508}"/>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7E05-4484-9326-1786DC8A4508}"/>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7E05-4484-9326-1786DC8A4508}"/>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7E05-4484-9326-1786DC8A4508}"/>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7E05-4484-9326-1786DC8A4508}"/>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7E05-4484-9326-1786DC8A450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7E05-4484-9326-1786DC8A4508}"/>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E05-4484-9326-1786DC8A450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E05-4484-9326-1786DC8A450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7E05-4484-9326-1786DC8A450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7E05-4484-9326-1786DC8A450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7E05-4484-9326-1786DC8A450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7E05-4484-9326-1786DC8A45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7E05-4484-9326-1786DC8A45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7E05-4484-9326-1786DC8A45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7E05-4484-9326-1786DC8A45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7E05-4484-9326-1786DC8A45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7E05-4484-9326-1786DC8A45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7E05-4484-9326-1786DC8A45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7E05-4484-9326-1786DC8A45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7E05-4484-9326-1786DC8A45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7E05-4484-9326-1786DC8A45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7E05-4484-9326-1786DC8A45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7E05-4484-9326-1786DC8A45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7E05-4484-9326-1786DC8A45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7E05-4484-9326-1786DC8A45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7E05-4484-9326-1786DC8A45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7E05-4484-9326-1786DC8A45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7E05-4484-9326-1786DC8A45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7E05-4484-9326-1786DC8A45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7E05-4484-9326-1786DC8A45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05-4484-9326-1786DC8A45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05-4484-9326-1786DC8A45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05-4484-9326-1786DC8A45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05-4484-9326-1786DC8A45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05-4484-9326-1786DC8A45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05-4484-9326-1786DC8A45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05-4484-9326-1786DC8A45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05-4484-9326-1786DC8A45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05-4484-9326-1786DC8A45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05-4484-9326-1786DC8A45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05-4484-9326-1786DC8A45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05-4484-9326-1786DC8A45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05-4484-9326-1786DC8A45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05-4484-9326-1786DC8A45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05-4484-9326-1786DC8A45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05-4484-9326-1786DC8A45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05-4484-9326-1786DC8A45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05-4484-9326-1786DC8A45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05-4484-9326-1786DC8A45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05-4484-9326-1786DC8A45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05-4484-9326-1786DC8A45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05-4484-9326-1786DC8A45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05-4484-9326-1786DC8A45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E05-4484-9326-1786DC8A45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E05-4484-9326-1786DC8A45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E05-4484-9326-1786DC8A45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E05-4484-9326-1786DC8A45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E05-4484-9326-1786DC8A45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E05-4484-9326-1786DC8A45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E05-4484-9326-1786DC8A45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E05-4484-9326-1786DC8A45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E05-4484-9326-1786DC8A45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E05-4484-9326-1786DC8A45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E05-4484-9326-1786DC8A45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E05-4484-9326-1786DC8A45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E05-4484-9326-1786DC8A45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E05-4484-9326-1786DC8A45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E05-4484-9326-1786DC8A45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E05-4484-9326-1786DC8A45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E05-4484-9326-1786DC8A45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E05-4484-9326-1786DC8A45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E05-4484-9326-1786DC8A45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E05-4484-9326-1786DC8A45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E05-4484-9326-1786DC8A45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E05-4484-9326-1786DC8A45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E05-4484-9326-1786DC8A45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E05-4484-9326-1786DC8A45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E05-4484-9326-1786DC8A45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E05-4484-9326-1786DC8A45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05-4484-9326-1786DC8A45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05-4484-9326-1786DC8A45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05-4484-9326-1786DC8A45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05-4484-9326-1786DC8A45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05-4484-9326-1786DC8A45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05-4484-9326-1786DC8A45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05-4484-9326-1786DC8A45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05-4484-9326-1786DC8A45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05-4484-9326-1786DC8A45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05-4484-9326-1786DC8A45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05-4484-9326-1786DC8A45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05-4484-9326-1786DC8A45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05-4484-9326-1786DC8A45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05-4484-9326-1786DC8A45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05-4484-9326-1786DC8A45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05-4484-9326-1786DC8A45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05-4484-9326-1786DC8A45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05-4484-9326-1786DC8A45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05-4484-9326-1786DC8A45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05-4484-9326-1786DC8A45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05-4484-9326-1786DC8A45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05-4484-9326-1786DC8A45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7E05-4484-9326-1786DC8A4508}"/>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7E05-4484-9326-1786DC8A4508}"/>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7E05-4484-9326-1786DC8A450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7E05-4484-9326-1786DC8A450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7E05-4484-9326-1786DC8A450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7E05-4484-9326-1786DC8A450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7E05-4484-9326-1786DC8A450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7E05-4484-9326-1786DC8A45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7E05-4484-9326-1786DC8A45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7E05-4484-9326-1786DC8A45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7E05-4484-9326-1786DC8A45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7E05-4484-9326-1786DC8A45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7E05-4484-9326-1786DC8A45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7E05-4484-9326-1786DC8A45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7E05-4484-9326-1786DC8A45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7E05-4484-9326-1786DC8A45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7E05-4484-9326-1786DC8A45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7E05-4484-9326-1786DC8A45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7E05-4484-9326-1786DC8A45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7E05-4484-9326-1786DC8A45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7E05-4484-9326-1786DC8A45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7E05-4484-9326-1786DC8A45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7E05-4484-9326-1786DC8A45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7E05-4484-9326-1786DC8A45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7E05-4484-9326-1786DC8A45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7E05-4484-9326-1786DC8A45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05-4484-9326-1786DC8A45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05-4484-9326-1786DC8A45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05-4484-9326-1786DC8A45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05-4484-9326-1786DC8A45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05-4484-9326-1786DC8A45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05-4484-9326-1786DC8A45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05-4484-9326-1786DC8A45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05-4484-9326-1786DC8A45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05-4484-9326-1786DC8A45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05-4484-9326-1786DC8A45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05-4484-9326-1786DC8A45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05-4484-9326-1786DC8A45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05-4484-9326-1786DC8A45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05-4484-9326-1786DC8A45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05-4484-9326-1786DC8A45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05-4484-9326-1786DC8A45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05-4484-9326-1786DC8A45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05-4484-9326-1786DC8A45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05-4484-9326-1786DC8A45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05-4484-9326-1786DC8A45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05-4484-9326-1786DC8A45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05-4484-9326-1786DC8A45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05-4484-9326-1786DC8A45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E05-4484-9326-1786DC8A45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7E05-4484-9326-1786DC8A45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7E05-4484-9326-1786DC8A45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7E05-4484-9326-1786DC8A45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7E05-4484-9326-1786DC8A45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7E05-4484-9326-1786DC8A45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7E05-4484-9326-1786DC8A45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7E05-4484-9326-1786DC8A45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7E05-4484-9326-1786DC8A45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7E05-4484-9326-1786DC8A45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7E05-4484-9326-1786DC8A45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7E05-4484-9326-1786DC8A45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7E05-4484-9326-1786DC8A45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7E05-4484-9326-1786DC8A45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7E05-4484-9326-1786DC8A45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7E05-4484-9326-1786DC8A45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7E05-4484-9326-1786DC8A45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7E05-4484-9326-1786DC8A45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7E05-4484-9326-1786DC8A45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7E05-4484-9326-1786DC8A45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7E05-4484-9326-1786DC8A45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7E05-4484-9326-1786DC8A45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7E05-4484-9326-1786DC8A45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7E05-4484-9326-1786DC8A45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7E05-4484-9326-1786DC8A45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7E05-4484-9326-1786DC8A45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7E05-4484-9326-1786DC8A45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7E05-4484-9326-1786DC8A45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7E05-4484-9326-1786DC8A45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7E05-4484-9326-1786DC8A45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7E05-4484-9326-1786DC8A45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7E05-4484-9326-1786DC8A45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7E05-4484-9326-1786DC8A45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7E05-4484-9326-1786DC8A45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7E05-4484-9326-1786DC8A45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7E05-4484-9326-1786DC8A45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7E05-4484-9326-1786DC8A45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7E05-4484-9326-1786DC8A45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7E05-4484-9326-1786DC8A45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7E05-4484-9326-1786DC8A45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7E05-4484-9326-1786DC8A45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7E05-4484-9326-1786DC8A45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7E05-4484-9326-1786DC8A45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7E05-4484-9326-1786DC8A45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7E05-4484-9326-1786DC8A45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7E05-4484-9326-1786DC8A45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7E05-4484-9326-1786DC8A45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7E05-4484-9326-1786DC8A45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7E05-4484-9326-1786DC8A4508}"/>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A33-4668-807B-50E967840998}"/>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A33-4668-807B-50E967840998}"/>
              </c:ext>
            </c:extLst>
          </c:dPt>
          <c:dPt>
            <c:idx val="3"/>
            <c:bubble3D val="0"/>
            <c:extLst>
              <c:ext xmlns:c16="http://schemas.microsoft.com/office/drawing/2014/chart" uri="{C3380CC4-5D6E-409C-BE32-E72D297353CC}">
                <c16:uniqueId val="{00000002-9A33-4668-807B-50E967840998}"/>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A33-4668-807B-50E96784099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A33-4668-807B-50E96784099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A33-4668-807B-50E96784099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A33-4668-807B-50E96784099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A33-4668-807B-50E96784099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A33-4668-807B-50E96784099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A33-4668-807B-50E9678409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A33-4668-807B-50E9678409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A33-4668-807B-50E9678409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A33-4668-807B-50E9678409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A33-4668-807B-50E9678409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A33-4668-807B-50E9678409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A33-4668-807B-50E9678409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A33-4668-807B-50E9678409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A33-4668-807B-50E9678409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A33-4668-807B-50E9678409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A33-4668-807B-50E9678409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A33-4668-807B-50E9678409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A33-4668-807B-50E9678409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A33-4668-807B-50E9678409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A33-4668-807B-50E9678409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A33-4668-807B-50E9678409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A33-4668-807B-50E9678409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A33-4668-807B-50E9678409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33-4668-807B-50E9678409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33-4668-807B-50E9678409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33-4668-807B-50E9678409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33-4668-807B-50E9678409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33-4668-807B-50E9678409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33-4668-807B-50E9678409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33-4668-807B-50E9678409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A33-4668-807B-50E9678409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A33-4668-807B-50E9678409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A33-4668-807B-50E9678409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A33-4668-807B-50E9678409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A33-4668-807B-50E9678409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A33-4668-807B-50E9678409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A33-4668-807B-50E9678409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A33-4668-807B-50E9678409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A33-4668-807B-50E9678409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A33-4668-807B-50E9678409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A33-4668-807B-50E9678409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A33-4668-807B-50E9678409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A33-4668-807B-50E9678409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A33-4668-807B-50E9678409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A33-4668-807B-50E9678409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A33-4668-807B-50E9678409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A33-4668-807B-50E9678409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A33-4668-807B-50E9678409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A33-4668-807B-50E9678409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A33-4668-807B-50E9678409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A33-4668-807B-50E9678409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A33-4668-807B-50E9678409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A33-4668-807B-50E9678409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A33-4668-807B-50E9678409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A33-4668-807B-50E9678409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A33-4668-807B-50E9678409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A33-4668-807B-50E9678409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A33-4668-807B-50E9678409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A33-4668-807B-50E9678409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A33-4668-807B-50E9678409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A33-4668-807B-50E9678409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A33-4668-807B-50E9678409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A33-4668-807B-50E9678409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A33-4668-807B-50E9678409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A33-4668-807B-50E9678409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A33-4668-807B-50E9678409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A33-4668-807B-50E9678409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A33-4668-807B-50E9678409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A33-4668-807B-50E9678409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A33-4668-807B-50E9678409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A33-4668-807B-50E9678409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A33-4668-807B-50E9678409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A33-4668-807B-50E9678409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A33-4668-807B-50E9678409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A33-4668-807B-50E9678409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A33-4668-807B-50E9678409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A33-4668-807B-50E9678409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A33-4668-807B-50E9678409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A33-4668-807B-50E9678409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A33-4668-807B-50E9678409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A33-4668-807B-50E9678409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A33-4668-807B-50E9678409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A33-4668-807B-50E9678409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A33-4668-807B-50E9678409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A33-4668-807B-50E9678409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A33-4668-807B-50E9678409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A33-4668-807B-50E9678409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A33-4668-807B-50E9678409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A33-4668-807B-50E9678409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A33-4668-807B-50E9678409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A33-4668-807B-50E9678409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A33-4668-807B-50E9678409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A33-4668-807B-50E9678409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A33-4668-807B-50E9678409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A33-4668-807B-50E967840998}"/>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A33-4668-807B-50E967840998}"/>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A33-4668-807B-50E96784099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A33-4668-807B-50E96784099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A33-4668-807B-50E96784099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A33-4668-807B-50E96784099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A33-4668-807B-50E96784099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A33-4668-807B-50E96784099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A33-4668-807B-50E9678409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A33-4668-807B-50E9678409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A33-4668-807B-50E9678409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A33-4668-807B-50E9678409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A33-4668-807B-50E9678409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A33-4668-807B-50E9678409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A33-4668-807B-50E9678409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A33-4668-807B-50E9678409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A33-4668-807B-50E9678409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A33-4668-807B-50E9678409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A33-4668-807B-50E9678409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A33-4668-807B-50E9678409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A33-4668-807B-50E9678409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A33-4668-807B-50E9678409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A33-4668-807B-50E9678409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A33-4668-807B-50E9678409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A33-4668-807B-50E9678409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A33-4668-807B-50E9678409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A33-4668-807B-50E9678409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A33-4668-807B-50E9678409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A33-4668-807B-50E9678409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A33-4668-807B-50E9678409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A33-4668-807B-50E9678409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A33-4668-807B-50E9678409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A33-4668-807B-50E9678409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A33-4668-807B-50E9678409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A33-4668-807B-50E9678409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A33-4668-807B-50E9678409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A33-4668-807B-50E9678409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A33-4668-807B-50E9678409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A33-4668-807B-50E9678409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A33-4668-807B-50E9678409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A33-4668-807B-50E9678409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A33-4668-807B-50E9678409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A33-4668-807B-50E9678409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A33-4668-807B-50E9678409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A33-4668-807B-50E9678409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A33-4668-807B-50E9678409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A33-4668-807B-50E9678409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A33-4668-807B-50E9678409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A33-4668-807B-50E9678409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A33-4668-807B-50E9678409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A33-4668-807B-50E9678409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A33-4668-807B-50E9678409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A33-4668-807B-50E9678409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A33-4668-807B-50E9678409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A33-4668-807B-50E9678409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A33-4668-807B-50E9678409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A33-4668-807B-50E9678409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A33-4668-807B-50E9678409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A33-4668-807B-50E9678409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A33-4668-807B-50E9678409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A33-4668-807B-50E9678409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A33-4668-807B-50E9678409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A33-4668-807B-50E9678409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A33-4668-807B-50E9678409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A33-4668-807B-50E9678409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A33-4668-807B-50E9678409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A33-4668-807B-50E9678409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A33-4668-807B-50E9678409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A33-4668-807B-50E9678409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A33-4668-807B-50E9678409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A33-4668-807B-50E9678409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A33-4668-807B-50E9678409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A33-4668-807B-50E9678409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A33-4668-807B-50E9678409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A33-4668-807B-50E9678409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A33-4668-807B-50E9678409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A33-4668-807B-50E9678409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A33-4668-807B-50E9678409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A33-4668-807B-50E9678409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A33-4668-807B-50E9678409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A33-4668-807B-50E9678409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A33-4668-807B-50E9678409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A33-4668-807B-50E9678409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A33-4668-807B-50E9678409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A33-4668-807B-50E9678409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A33-4668-807B-50E9678409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A33-4668-807B-50E9678409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A33-4668-807B-50E9678409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A33-4668-807B-50E9678409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A33-4668-807B-50E9678409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A33-4668-807B-50E9678409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A33-4668-807B-50E9678409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A33-4668-807B-50E9678409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A33-4668-807B-50E9678409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A33-4668-807B-50E9678409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A33-4668-807B-50E9678409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A33-4668-807B-50E9678409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A33-4668-807B-50E967840998}"/>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A33-4668-807B-50E967840998}"/>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A33-4668-807B-50E967840998}"/>
              </c:ext>
            </c:extLst>
          </c:dPt>
          <c:dPt>
            <c:idx val="3"/>
            <c:bubble3D val="0"/>
            <c:extLst>
              <c:ext xmlns:c16="http://schemas.microsoft.com/office/drawing/2014/chart" uri="{C3380CC4-5D6E-409C-BE32-E72D297353CC}">
                <c16:uniqueId val="{000000C4-9A33-4668-807B-50E967840998}"/>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A33-4668-807B-50E967840998}"/>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A33-4668-807B-50E967840998}"/>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A33-4668-807B-50E96784099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A33-4668-807B-50E96784099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A33-4668-807B-50E96784099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A33-4668-807B-50E96784099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A33-4668-807B-50E9678409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A33-4668-807B-50E9678409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A33-4668-807B-50E9678409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A33-4668-807B-50E9678409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A33-4668-807B-50E9678409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A33-4668-807B-50E9678409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A33-4668-807B-50E9678409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A33-4668-807B-50E9678409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A33-4668-807B-50E9678409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A33-4668-807B-50E9678409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A33-4668-807B-50E9678409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A33-4668-807B-50E9678409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A33-4668-807B-50E9678409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A33-4668-807B-50E9678409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A33-4668-807B-50E9678409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A33-4668-807B-50E9678409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A33-4668-807B-50E9678409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A33-4668-807B-50E9678409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A33-4668-807B-50E9678409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A33-4668-807B-50E9678409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A33-4668-807B-50E9678409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A33-4668-807B-50E9678409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A33-4668-807B-50E9678409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A33-4668-807B-50E9678409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A33-4668-807B-50E9678409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A33-4668-807B-50E9678409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A33-4668-807B-50E9678409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A33-4668-807B-50E9678409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A33-4668-807B-50E9678409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A33-4668-807B-50E9678409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A33-4668-807B-50E9678409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A33-4668-807B-50E9678409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A33-4668-807B-50E9678409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A33-4668-807B-50E9678409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A33-4668-807B-50E9678409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A33-4668-807B-50E9678409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A33-4668-807B-50E9678409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A33-4668-807B-50E9678409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A33-4668-807B-50E9678409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A33-4668-807B-50E9678409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A33-4668-807B-50E9678409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A33-4668-807B-50E9678409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A33-4668-807B-50E9678409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A33-4668-807B-50E9678409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A33-4668-807B-50E9678409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A33-4668-807B-50E9678409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A33-4668-807B-50E9678409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A33-4668-807B-50E9678409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A33-4668-807B-50E9678409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A33-4668-807B-50E9678409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A33-4668-807B-50E9678409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A33-4668-807B-50E9678409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A33-4668-807B-50E9678409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A33-4668-807B-50E9678409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A33-4668-807B-50E9678409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A33-4668-807B-50E9678409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A33-4668-807B-50E9678409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A33-4668-807B-50E9678409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A33-4668-807B-50E9678409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A33-4668-807B-50E9678409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A33-4668-807B-50E9678409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A33-4668-807B-50E9678409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A33-4668-807B-50E9678409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A33-4668-807B-50E9678409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A33-4668-807B-50E9678409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A33-4668-807B-50E9678409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A33-4668-807B-50E9678409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A33-4668-807B-50E9678409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A33-4668-807B-50E9678409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A33-4668-807B-50E9678409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A33-4668-807B-50E9678409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A33-4668-807B-50E9678409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A33-4668-807B-50E9678409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A33-4668-807B-50E9678409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A33-4668-807B-50E9678409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A33-4668-807B-50E9678409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A33-4668-807B-50E9678409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A33-4668-807B-50E9678409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A33-4668-807B-50E9678409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A33-4668-807B-50E9678409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A33-4668-807B-50E9678409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A33-4668-807B-50E9678409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A33-4668-807B-50E9678409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A33-4668-807B-50E9678409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A33-4668-807B-50E9678409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A33-4668-807B-50E9678409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A33-4668-807B-50E9678409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A33-4668-807B-50E9678409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A33-4668-807B-50E9678409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A33-4668-807B-50E967840998}"/>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98A-4455-8F12-061F3E2A8F7F}"/>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98A-4455-8F12-061F3E2A8F7F}"/>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98A-4455-8F12-061F3E2A8F7F}"/>
              </c:ext>
            </c:extLst>
          </c:dPt>
          <c:dPt>
            <c:idx val="3"/>
            <c:bubble3D val="0"/>
            <c:extLst>
              <c:ext xmlns:c16="http://schemas.microsoft.com/office/drawing/2014/chart" uri="{C3380CC4-5D6E-409C-BE32-E72D297353CC}">
                <c16:uniqueId val="{00000003-E98A-4455-8F12-061F3E2A8F7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8A-4455-8F12-061F3E2A8F7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8A-4455-8F12-061F3E2A8F7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8A-4455-8F12-061F3E2A8F7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8A-4455-8F12-061F3E2A8F7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8A-4455-8F12-061F3E2A8F7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8A-4455-8F12-061F3E2A8F7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8A-4455-8F12-061F3E2A8F7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8A-4455-8F12-061F3E2A8F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8A-4455-8F12-061F3E2A8F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8A-4455-8F12-061F3E2A8F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8A-4455-8F12-061F3E2A8F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8A-4455-8F12-061F3E2A8F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8A-4455-8F12-061F3E2A8F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8A-4455-8F12-061F3E2A8F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8A-4455-8F12-061F3E2A8F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8A-4455-8F12-061F3E2A8F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8A-4455-8F12-061F3E2A8F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8A-4455-8F12-061F3E2A8F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8A-4455-8F12-061F3E2A8F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8A-4455-8F12-061F3E2A8F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8A-4455-8F12-061F3E2A8F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8A-4455-8F12-061F3E2A8F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98A-4455-8F12-061F3E2A8F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98A-4455-8F12-061F3E2A8F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8A-4455-8F12-061F3E2A8F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8A-4455-8F12-061F3E2A8F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8A-4455-8F12-061F3E2A8F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8A-4455-8F12-061F3E2A8F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8A-4455-8F12-061F3E2A8F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8A-4455-8F12-061F3E2A8F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8A-4455-8F12-061F3E2A8F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8A-4455-8F12-061F3E2A8F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8A-4455-8F12-061F3E2A8F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8A-4455-8F12-061F3E2A8F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8A-4455-8F12-061F3E2A8F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8A-4455-8F12-061F3E2A8F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8A-4455-8F12-061F3E2A8F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8A-4455-8F12-061F3E2A8F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8A-4455-8F12-061F3E2A8F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8A-4455-8F12-061F3E2A8F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8A-4455-8F12-061F3E2A8F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8A-4455-8F12-061F3E2A8F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8A-4455-8F12-061F3E2A8F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8A-4455-8F12-061F3E2A8F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8A-4455-8F12-061F3E2A8F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8A-4455-8F12-061F3E2A8F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8A-4455-8F12-061F3E2A8F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8A-4455-8F12-061F3E2A8F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8A-4455-8F12-061F3E2A8F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8A-4455-8F12-061F3E2A8F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8A-4455-8F12-061F3E2A8F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8A-4455-8F12-061F3E2A8F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8A-4455-8F12-061F3E2A8F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8A-4455-8F12-061F3E2A8F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8A-4455-8F12-061F3E2A8F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8A-4455-8F12-061F3E2A8F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8A-4455-8F12-061F3E2A8F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8A-4455-8F12-061F3E2A8F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8A-4455-8F12-061F3E2A8F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8A-4455-8F12-061F3E2A8F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8A-4455-8F12-061F3E2A8F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8A-4455-8F12-061F3E2A8F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8A-4455-8F12-061F3E2A8F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8A-4455-8F12-061F3E2A8F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8A-4455-8F12-061F3E2A8F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8A-4455-8F12-061F3E2A8F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8A-4455-8F12-061F3E2A8F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8A-4455-8F12-061F3E2A8F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8A-4455-8F12-061F3E2A8F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8A-4455-8F12-061F3E2A8F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8A-4455-8F12-061F3E2A8F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8A-4455-8F12-061F3E2A8F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8A-4455-8F12-061F3E2A8F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8A-4455-8F12-061F3E2A8F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8A-4455-8F12-061F3E2A8F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8A-4455-8F12-061F3E2A8F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8A-4455-8F12-061F3E2A8F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8A-4455-8F12-061F3E2A8F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8A-4455-8F12-061F3E2A8F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8A-4455-8F12-061F3E2A8F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8A-4455-8F12-061F3E2A8F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8A-4455-8F12-061F3E2A8F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8A-4455-8F12-061F3E2A8F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8A-4455-8F12-061F3E2A8F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8A-4455-8F12-061F3E2A8F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8A-4455-8F12-061F3E2A8F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8A-4455-8F12-061F3E2A8F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8A-4455-8F12-061F3E2A8F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8A-4455-8F12-061F3E2A8F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8A-4455-8F12-061F3E2A8F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8A-4455-8F12-061F3E2A8F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8A-4455-8F12-061F3E2A8F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8A-4455-8F12-061F3E2A8F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98A-4455-8F12-061F3E2A8F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98A-4455-8F12-061F3E2A8F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98A-4455-8F12-061F3E2A8F7F}"/>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98A-4455-8F12-061F3E2A8F7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98A-4455-8F12-061F3E2A8F7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98A-4455-8F12-061F3E2A8F7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98A-4455-8F12-061F3E2A8F7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98A-4455-8F12-061F3E2A8F7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98A-4455-8F12-061F3E2A8F7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98A-4455-8F12-061F3E2A8F7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98A-4455-8F12-061F3E2A8F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98A-4455-8F12-061F3E2A8F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98A-4455-8F12-061F3E2A8F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98A-4455-8F12-061F3E2A8F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98A-4455-8F12-061F3E2A8F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98A-4455-8F12-061F3E2A8F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98A-4455-8F12-061F3E2A8F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98A-4455-8F12-061F3E2A8F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98A-4455-8F12-061F3E2A8F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98A-4455-8F12-061F3E2A8F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98A-4455-8F12-061F3E2A8F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98A-4455-8F12-061F3E2A8F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98A-4455-8F12-061F3E2A8F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98A-4455-8F12-061F3E2A8F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98A-4455-8F12-061F3E2A8F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98A-4455-8F12-061F3E2A8F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98A-4455-8F12-061F3E2A8F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98A-4455-8F12-061F3E2A8F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98A-4455-8F12-061F3E2A8F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98A-4455-8F12-061F3E2A8F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98A-4455-8F12-061F3E2A8F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98A-4455-8F12-061F3E2A8F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98A-4455-8F12-061F3E2A8F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98A-4455-8F12-061F3E2A8F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98A-4455-8F12-061F3E2A8F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98A-4455-8F12-061F3E2A8F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98A-4455-8F12-061F3E2A8F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98A-4455-8F12-061F3E2A8F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98A-4455-8F12-061F3E2A8F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98A-4455-8F12-061F3E2A8F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98A-4455-8F12-061F3E2A8F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98A-4455-8F12-061F3E2A8F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98A-4455-8F12-061F3E2A8F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98A-4455-8F12-061F3E2A8F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98A-4455-8F12-061F3E2A8F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98A-4455-8F12-061F3E2A8F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98A-4455-8F12-061F3E2A8F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98A-4455-8F12-061F3E2A8F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98A-4455-8F12-061F3E2A8F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98A-4455-8F12-061F3E2A8F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98A-4455-8F12-061F3E2A8F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98A-4455-8F12-061F3E2A8F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98A-4455-8F12-061F3E2A8F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8A-4455-8F12-061F3E2A8F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8A-4455-8F12-061F3E2A8F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8A-4455-8F12-061F3E2A8F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8A-4455-8F12-061F3E2A8F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8A-4455-8F12-061F3E2A8F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8A-4455-8F12-061F3E2A8F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8A-4455-8F12-061F3E2A8F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8A-4455-8F12-061F3E2A8F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8A-4455-8F12-061F3E2A8F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8A-4455-8F12-061F3E2A8F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8A-4455-8F12-061F3E2A8F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8A-4455-8F12-061F3E2A8F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8A-4455-8F12-061F3E2A8F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8A-4455-8F12-061F3E2A8F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8A-4455-8F12-061F3E2A8F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8A-4455-8F12-061F3E2A8F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8A-4455-8F12-061F3E2A8F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8A-4455-8F12-061F3E2A8F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8A-4455-8F12-061F3E2A8F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8A-4455-8F12-061F3E2A8F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8A-4455-8F12-061F3E2A8F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8A-4455-8F12-061F3E2A8F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8A-4455-8F12-061F3E2A8F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8A-4455-8F12-061F3E2A8F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8A-4455-8F12-061F3E2A8F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8A-4455-8F12-061F3E2A8F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8A-4455-8F12-061F3E2A8F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8A-4455-8F12-061F3E2A8F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8A-4455-8F12-061F3E2A8F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8A-4455-8F12-061F3E2A8F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8A-4455-8F12-061F3E2A8F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8A-4455-8F12-061F3E2A8F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8A-4455-8F12-061F3E2A8F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8A-4455-8F12-061F3E2A8F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8A-4455-8F12-061F3E2A8F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8A-4455-8F12-061F3E2A8F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8A-4455-8F12-061F3E2A8F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8A-4455-8F12-061F3E2A8F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8A-4455-8F12-061F3E2A8F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8A-4455-8F12-061F3E2A8F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8A-4455-8F12-061F3E2A8F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8A-4455-8F12-061F3E2A8F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8A-4455-8F12-061F3E2A8F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8A-4455-8F12-061F3E2A8F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8A-4455-8F12-061F3E2A8F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98A-4455-8F12-061F3E2A8F7F}"/>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98A-4455-8F12-061F3E2A8F7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98A-4455-8F12-061F3E2A8F7F}"/>
              </c:ext>
            </c:extLst>
          </c:dPt>
          <c:dPt>
            <c:idx val="3"/>
            <c:bubble3D val="0"/>
            <c:extLst>
              <c:ext xmlns:c16="http://schemas.microsoft.com/office/drawing/2014/chart" uri="{C3380CC4-5D6E-409C-BE32-E72D297353CC}">
                <c16:uniqueId val="{000000C4-E98A-4455-8F12-061F3E2A8F7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98A-4455-8F12-061F3E2A8F7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98A-4455-8F12-061F3E2A8F7F}"/>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98A-4455-8F12-061F3E2A8F7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98A-4455-8F12-061F3E2A8F7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98A-4455-8F12-061F3E2A8F7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98A-4455-8F12-061F3E2A8F7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98A-4455-8F12-061F3E2A8F7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98A-4455-8F12-061F3E2A8F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98A-4455-8F12-061F3E2A8F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98A-4455-8F12-061F3E2A8F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98A-4455-8F12-061F3E2A8F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98A-4455-8F12-061F3E2A8F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98A-4455-8F12-061F3E2A8F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98A-4455-8F12-061F3E2A8F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98A-4455-8F12-061F3E2A8F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98A-4455-8F12-061F3E2A8F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98A-4455-8F12-061F3E2A8F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98A-4455-8F12-061F3E2A8F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98A-4455-8F12-061F3E2A8F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98A-4455-8F12-061F3E2A8F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98A-4455-8F12-061F3E2A8F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98A-4455-8F12-061F3E2A8F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98A-4455-8F12-061F3E2A8F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98A-4455-8F12-061F3E2A8F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98A-4455-8F12-061F3E2A8F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98A-4455-8F12-061F3E2A8F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98A-4455-8F12-061F3E2A8F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98A-4455-8F12-061F3E2A8F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98A-4455-8F12-061F3E2A8F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98A-4455-8F12-061F3E2A8F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98A-4455-8F12-061F3E2A8F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98A-4455-8F12-061F3E2A8F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98A-4455-8F12-061F3E2A8F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98A-4455-8F12-061F3E2A8F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98A-4455-8F12-061F3E2A8F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98A-4455-8F12-061F3E2A8F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98A-4455-8F12-061F3E2A8F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98A-4455-8F12-061F3E2A8F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98A-4455-8F12-061F3E2A8F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98A-4455-8F12-061F3E2A8F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98A-4455-8F12-061F3E2A8F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98A-4455-8F12-061F3E2A8F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98A-4455-8F12-061F3E2A8F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98A-4455-8F12-061F3E2A8F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98A-4455-8F12-061F3E2A8F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98A-4455-8F12-061F3E2A8F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98A-4455-8F12-061F3E2A8F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98A-4455-8F12-061F3E2A8F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98A-4455-8F12-061F3E2A8F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98A-4455-8F12-061F3E2A8F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98A-4455-8F12-061F3E2A8F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98A-4455-8F12-061F3E2A8F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98A-4455-8F12-061F3E2A8F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98A-4455-8F12-061F3E2A8F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98A-4455-8F12-061F3E2A8F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98A-4455-8F12-061F3E2A8F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98A-4455-8F12-061F3E2A8F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98A-4455-8F12-061F3E2A8F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98A-4455-8F12-061F3E2A8F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98A-4455-8F12-061F3E2A8F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98A-4455-8F12-061F3E2A8F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98A-4455-8F12-061F3E2A8F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98A-4455-8F12-061F3E2A8F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98A-4455-8F12-061F3E2A8F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98A-4455-8F12-061F3E2A8F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98A-4455-8F12-061F3E2A8F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98A-4455-8F12-061F3E2A8F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98A-4455-8F12-061F3E2A8F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98A-4455-8F12-061F3E2A8F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98A-4455-8F12-061F3E2A8F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98A-4455-8F12-061F3E2A8F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98A-4455-8F12-061F3E2A8F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98A-4455-8F12-061F3E2A8F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98A-4455-8F12-061F3E2A8F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98A-4455-8F12-061F3E2A8F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98A-4455-8F12-061F3E2A8F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98A-4455-8F12-061F3E2A8F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98A-4455-8F12-061F3E2A8F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98A-4455-8F12-061F3E2A8F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98A-4455-8F12-061F3E2A8F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98A-4455-8F12-061F3E2A8F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98A-4455-8F12-061F3E2A8F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98A-4455-8F12-061F3E2A8F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98A-4455-8F12-061F3E2A8F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98A-4455-8F12-061F3E2A8F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98A-4455-8F12-061F3E2A8F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98A-4455-8F12-061F3E2A8F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98A-4455-8F12-061F3E2A8F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98A-4455-8F12-061F3E2A8F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98A-4455-8F12-061F3E2A8F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98A-4455-8F12-061F3E2A8F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98A-4455-8F12-061F3E2A8F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98A-4455-8F12-061F3E2A8F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98A-4455-8F12-061F3E2A8F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98A-4455-8F12-061F3E2A8F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98A-4455-8F12-061F3E2A8F7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35C-4C0C-8994-EA44994A2767}"/>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35C-4C0C-8994-EA44994A2767}"/>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E35C-4C0C-8994-EA44994A276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5C-4C0C-8994-EA44994A276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5C-4C0C-8994-EA44994A276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35C-4C0C-8994-EA44994A276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5C-4C0C-8994-EA44994A276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35C-4C0C-8994-EA44994A276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35C-4C0C-8994-EA44994A27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35C-4C0C-8994-EA44994A27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35C-4C0C-8994-EA44994A27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35C-4C0C-8994-EA44994A27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35C-4C0C-8994-EA44994A27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35C-4C0C-8994-EA44994A27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35C-4C0C-8994-EA44994A27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35C-4C0C-8994-EA44994A27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35C-4C0C-8994-EA44994A27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35C-4C0C-8994-EA44994A27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35C-4C0C-8994-EA44994A27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35C-4C0C-8994-EA44994A27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35C-4C0C-8994-EA44994A27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35C-4C0C-8994-EA44994A27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35C-4C0C-8994-EA44994A27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35C-4C0C-8994-EA44994A27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35C-4C0C-8994-EA44994A27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35C-4C0C-8994-EA44994A27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35C-4C0C-8994-EA44994A27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35C-4C0C-8994-EA44994A27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35C-4C0C-8994-EA44994A27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35C-4C0C-8994-EA44994A27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35C-4C0C-8994-EA44994A27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35C-4C0C-8994-EA44994A27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35C-4C0C-8994-EA44994A27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35C-4C0C-8994-EA44994A27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35C-4C0C-8994-EA44994A27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35C-4C0C-8994-EA44994A27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35C-4C0C-8994-EA44994A27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35C-4C0C-8994-EA44994A27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35C-4C0C-8994-EA44994A27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35C-4C0C-8994-EA44994A27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35C-4C0C-8994-EA44994A27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35C-4C0C-8994-EA44994A27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35C-4C0C-8994-EA44994A27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35C-4C0C-8994-EA44994A27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35C-4C0C-8994-EA44994A27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35C-4C0C-8994-EA44994A27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35C-4C0C-8994-EA44994A27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35C-4C0C-8994-EA44994A27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35C-4C0C-8994-EA44994A27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35C-4C0C-8994-EA44994A27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35C-4C0C-8994-EA44994A27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35C-4C0C-8994-EA44994A27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35C-4C0C-8994-EA44994A27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35C-4C0C-8994-EA44994A27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35C-4C0C-8994-EA44994A27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35C-4C0C-8994-EA44994A27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35C-4C0C-8994-EA44994A27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35C-4C0C-8994-EA44994A27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35C-4C0C-8994-EA44994A27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35C-4C0C-8994-EA44994A27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35C-4C0C-8994-EA44994A27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35C-4C0C-8994-EA44994A27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35C-4C0C-8994-EA44994A27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35C-4C0C-8994-EA44994A27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35C-4C0C-8994-EA44994A27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35C-4C0C-8994-EA44994A27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35C-4C0C-8994-EA44994A27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35C-4C0C-8994-EA44994A27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35C-4C0C-8994-EA44994A27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35C-4C0C-8994-EA44994A27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35C-4C0C-8994-EA44994A27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35C-4C0C-8994-EA44994A27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35C-4C0C-8994-EA44994A27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35C-4C0C-8994-EA44994A27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35C-4C0C-8994-EA44994A27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35C-4C0C-8994-EA44994A27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35C-4C0C-8994-EA44994A27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35C-4C0C-8994-EA44994A27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35C-4C0C-8994-EA44994A27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35C-4C0C-8994-EA44994A27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35C-4C0C-8994-EA44994A27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35C-4C0C-8994-EA44994A27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35C-4C0C-8994-EA44994A27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35C-4C0C-8994-EA44994A27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35C-4C0C-8994-EA44994A27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35C-4C0C-8994-EA44994A27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35C-4C0C-8994-EA44994A27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35C-4C0C-8994-EA44994A27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35C-4C0C-8994-EA44994A27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35C-4C0C-8994-EA44994A27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35C-4C0C-8994-EA44994A27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35C-4C0C-8994-EA44994A27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35C-4C0C-8994-EA44994A27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35C-4C0C-8994-EA44994A27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35C-4C0C-8994-EA44994A27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35C-4C0C-8994-EA44994A27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35C-4C0C-8994-EA44994A27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35C-4C0C-8994-EA44994A27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35C-4C0C-8994-EA44994A2767}"/>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35C-4C0C-8994-EA44994A276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35C-4C0C-8994-EA44994A276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35C-4C0C-8994-EA44994A276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35C-4C0C-8994-EA44994A276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35C-4C0C-8994-EA44994A276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35C-4C0C-8994-EA44994A27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35C-4C0C-8994-EA44994A27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35C-4C0C-8994-EA44994A27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35C-4C0C-8994-EA44994A27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35C-4C0C-8994-EA44994A27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35C-4C0C-8994-EA44994A27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35C-4C0C-8994-EA44994A27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35C-4C0C-8994-EA44994A27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35C-4C0C-8994-EA44994A27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35C-4C0C-8994-EA44994A27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35C-4C0C-8994-EA44994A276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35C-4C0C-8994-EA44994A27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35C-4C0C-8994-EA44994A27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35C-4C0C-8994-EA44994A27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35C-4C0C-8994-EA44994A27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35C-4C0C-8994-EA44994A27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35C-4C0C-8994-EA44994A27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35C-4C0C-8994-EA44994A27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35C-4C0C-8994-EA44994A27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35C-4C0C-8994-EA44994A27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35C-4C0C-8994-EA44994A27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35C-4C0C-8994-EA44994A27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35C-4C0C-8994-EA44994A27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35C-4C0C-8994-EA44994A27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35C-4C0C-8994-EA44994A27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35C-4C0C-8994-EA44994A27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35C-4C0C-8994-EA44994A27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35C-4C0C-8994-EA44994A27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35C-4C0C-8994-EA44994A27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35C-4C0C-8994-EA44994A27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35C-4C0C-8994-EA44994A27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35C-4C0C-8994-EA44994A27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35C-4C0C-8994-EA44994A27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35C-4C0C-8994-EA44994A27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35C-4C0C-8994-EA44994A27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35C-4C0C-8994-EA44994A27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35C-4C0C-8994-EA44994A27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35C-4C0C-8994-EA44994A27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35C-4C0C-8994-EA44994A27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35C-4C0C-8994-EA44994A27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35C-4C0C-8994-EA44994A27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35C-4C0C-8994-EA44994A27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35C-4C0C-8994-EA44994A27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35C-4C0C-8994-EA44994A27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35C-4C0C-8994-EA44994A27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35C-4C0C-8994-EA44994A27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35C-4C0C-8994-EA44994A27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35C-4C0C-8994-EA44994A27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35C-4C0C-8994-EA44994A27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35C-4C0C-8994-EA44994A27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35C-4C0C-8994-EA44994A27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35C-4C0C-8994-EA44994A27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35C-4C0C-8994-EA44994A27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35C-4C0C-8994-EA44994A27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35C-4C0C-8994-EA44994A27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35C-4C0C-8994-EA44994A27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35C-4C0C-8994-EA44994A27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35C-4C0C-8994-EA44994A27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35C-4C0C-8994-EA44994A27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35C-4C0C-8994-EA44994A27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35C-4C0C-8994-EA44994A27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35C-4C0C-8994-EA44994A27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35C-4C0C-8994-EA44994A27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35C-4C0C-8994-EA44994A27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35C-4C0C-8994-EA44994A27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35C-4C0C-8994-EA44994A27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35C-4C0C-8994-EA44994A27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35C-4C0C-8994-EA44994A27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35C-4C0C-8994-EA44994A27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35C-4C0C-8994-EA44994A27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35C-4C0C-8994-EA44994A27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35C-4C0C-8994-EA44994A27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35C-4C0C-8994-EA44994A27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35C-4C0C-8994-EA44994A27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35C-4C0C-8994-EA44994A27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35C-4C0C-8994-EA44994A27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35C-4C0C-8994-EA44994A27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35C-4C0C-8994-EA44994A27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35C-4C0C-8994-EA44994A27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35C-4C0C-8994-EA44994A27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35C-4C0C-8994-EA44994A27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35C-4C0C-8994-EA44994A27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35C-4C0C-8994-EA44994A27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35C-4C0C-8994-EA44994A27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35C-4C0C-8994-EA44994A27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35C-4C0C-8994-EA44994A27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35C-4C0C-8994-EA44994A27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35C-4C0C-8994-EA44994A27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35C-4C0C-8994-EA44994A27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35C-4C0C-8994-EA44994A27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35C-4C0C-8994-EA44994A2767}"/>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35C-4C0C-8994-EA44994A276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E35C-4C0C-8994-EA44994A276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35C-4C0C-8994-EA44994A276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35C-4C0C-8994-EA44994A2767}"/>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35C-4C0C-8994-EA44994A276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35C-4C0C-8994-EA44994A276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35C-4C0C-8994-EA44994A276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35C-4C0C-8994-EA44994A27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35C-4C0C-8994-EA44994A27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35C-4C0C-8994-EA44994A27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35C-4C0C-8994-EA44994A27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35C-4C0C-8994-EA44994A27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35C-4C0C-8994-EA44994A27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35C-4C0C-8994-EA44994A27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35C-4C0C-8994-EA44994A27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35C-4C0C-8994-EA44994A27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35C-4C0C-8994-EA44994A27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35C-4C0C-8994-EA44994A27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35C-4C0C-8994-EA44994A27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35C-4C0C-8994-EA44994A27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35C-4C0C-8994-EA44994A27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35C-4C0C-8994-EA44994A27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35C-4C0C-8994-EA44994A27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35C-4C0C-8994-EA44994A27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35C-4C0C-8994-EA44994A27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35C-4C0C-8994-EA44994A27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35C-4C0C-8994-EA44994A27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35C-4C0C-8994-EA44994A27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35C-4C0C-8994-EA44994A27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35C-4C0C-8994-EA44994A27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35C-4C0C-8994-EA44994A27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35C-4C0C-8994-EA44994A27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35C-4C0C-8994-EA44994A27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35C-4C0C-8994-EA44994A27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35C-4C0C-8994-EA44994A27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35C-4C0C-8994-EA44994A27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35C-4C0C-8994-EA44994A27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35C-4C0C-8994-EA44994A27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35C-4C0C-8994-EA44994A27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35C-4C0C-8994-EA44994A27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35C-4C0C-8994-EA44994A27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35C-4C0C-8994-EA44994A27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35C-4C0C-8994-EA44994A27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35C-4C0C-8994-EA44994A27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35C-4C0C-8994-EA44994A27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35C-4C0C-8994-EA44994A27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35C-4C0C-8994-EA44994A27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35C-4C0C-8994-EA44994A27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35C-4C0C-8994-EA44994A27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35C-4C0C-8994-EA44994A27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35C-4C0C-8994-EA44994A27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35C-4C0C-8994-EA44994A27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35C-4C0C-8994-EA44994A27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35C-4C0C-8994-EA44994A27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35C-4C0C-8994-EA44994A27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35C-4C0C-8994-EA44994A27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35C-4C0C-8994-EA44994A27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35C-4C0C-8994-EA44994A27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35C-4C0C-8994-EA44994A27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35C-4C0C-8994-EA44994A27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35C-4C0C-8994-EA44994A27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35C-4C0C-8994-EA44994A27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35C-4C0C-8994-EA44994A27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35C-4C0C-8994-EA44994A27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35C-4C0C-8994-EA44994A27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35C-4C0C-8994-EA44994A27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35C-4C0C-8994-EA44994A27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35C-4C0C-8994-EA44994A27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35C-4C0C-8994-EA44994A27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35C-4C0C-8994-EA44994A27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35C-4C0C-8994-EA44994A27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35C-4C0C-8994-EA44994A27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35C-4C0C-8994-EA44994A27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35C-4C0C-8994-EA44994A27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35C-4C0C-8994-EA44994A27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35C-4C0C-8994-EA44994A27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35C-4C0C-8994-EA44994A27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35C-4C0C-8994-EA44994A27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35C-4C0C-8994-EA44994A27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35C-4C0C-8994-EA44994A27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35C-4C0C-8994-EA44994A27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35C-4C0C-8994-EA44994A27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35C-4C0C-8994-EA44994A27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35C-4C0C-8994-EA44994A27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35C-4C0C-8994-EA44994A27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35C-4C0C-8994-EA44994A27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35C-4C0C-8994-EA44994A27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35C-4C0C-8994-EA44994A27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35C-4C0C-8994-EA44994A27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35C-4C0C-8994-EA44994A27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35C-4C0C-8994-EA44994A27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35C-4C0C-8994-EA44994A27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35C-4C0C-8994-EA44994A27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35C-4C0C-8994-EA44994A27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35C-4C0C-8994-EA44994A27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35C-4C0C-8994-EA44994A27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35C-4C0C-8994-EA44994A27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35C-4C0C-8994-EA44994A276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05A-4CD2-820C-3DE1BE2B9A0C}"/>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05A-4CD2-820C-3DE1BE2B9A0C}"/>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05A-4CD2-820C-3DE1BE2B9A0C}"/>
              </c:ext>
            </c:extLst>
          </c:dPt>
          <c:dPt>
            <c:idx val="3"/>
            <c:bubble3D val="0"/>
            <c:extLst>
              <c:ext xmlns:c16="http://schemas.microsoft.com/office/drawing/2014/chart" uri="{C3380CC4-5D6E-409C-BE32-E72D297353CC}">
                <c16:uniqueId val="{00000003-305A-4CD2-820C-3DE1BE2B9A0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5A-4CD2-820C-3DE1BE2B9A0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5A-4CD2-820C-3DE1BE2B9A0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5A-4CD2-820C-3DE1BE2B9A0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5A-4CD2-820C-3DE1BE2B9A0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5A-4CD2-820C-3DE1BE2B9A0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5A-4CD2-820C-3DE1BE2B9A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5A-4CD2-820C-3DE1BE2B9A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5A-4CD2-820C-3DE1BE2B9A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5A-4CD2-820C-3DE1BE2B9A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5A-4CD2-820C-3DE1BE2B9A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5A-4CD2-820C-3DE1BE2B9A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5A-4CD2-820C-3DE1BE2B9A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5A-4CD2-820C-3DE1BE2B9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5A-4CD2-820C-3DE1BE2B9A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5A-4CD2-820C-3DE1BE2B9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5A-4CD2-820C-3DE1BE2B9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5A-4CD2-820C-3DE1BE2B9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5A-4CD2-820C-3DE1BE2B9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5A-4CD2-820C-3DE1BE2B9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5A-4CD2-820C-3DE1BE2B9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5A-4CD2-820C-3DE1BE2B9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5A-4CD2-820C-3DE1BE2B9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05A-4CD2-820C-3DE1BE2B9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05A-4CD2-820C-3DE1BE2B9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5A-4CD2-820C-3DE1BE2B9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5A-4CD2-820C-3DE1BE2B9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5A-4CD2-820C-3DE1BE2B9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5A-4CD2-820C-3DE1BE2B9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5A-4CD2-820C-3DE1BE2B9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5A-4CD2-820C-3DE1BE2B9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5A-4CD2-820C-3DE1BE2B9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5A-4CD2-820C-3DE1BE2B9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5A-4CD2-820C-3DE1BE2B9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5A-4CD2-820C-3DE1BE2B9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5A-4CD2-820C-3DE1BE2B9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5A-4CD2-820C-3DE1BE2B9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5A-4CD2-820C-3DE1BE2B9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5A-4CD2-820C-3DE1BE2B9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5A-4CD2-820C-3DE1BE2B9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5A-4CD2-820C-3DE1BE2B9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5A-4CD2-820C-3DE1BE2B9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5A-4CD2-820C-3DE1BE2B9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5A-4CD2-820C-3DE1BE2B9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5A-4CD2-820C-3DE1BE2B9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5A-4CD2-820C-3DE1BE2B9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5A-4CD2-820C-3DE1BE2B9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5A-4CD2-820C-3DE1BE2B9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5A-4CD2-820C-3DE1BE2B9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5A-4CD2-820C-3DE1BE2B9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5A-4CD2-820C-3DE1BE2B9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5A-4CD2-820C-3DE1BE2B9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5A-4CD2-820C-3DE1BE2B9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5A-4CD2-820C-3DE1BE2B9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5A-4CD2-820C-3DE1BE2B9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5A-4CD2-820C-3DE1BE2B9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5A-4CD2-820C-3DE1BE2B9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5A-4CD2-820C-3DE1BE2B9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5A-4CD2-820C-3DE1BE2B9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5A-4CD2-820C-3DE1BE2B9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5A-4CD2-820C-3DE1BE2B9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5A-4CD2-820C-3DE1BE2B9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5A-4CD2-820C-3DE1BE2B9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5A-4CD2-820C-3DE1BE2B9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5A-4CD2-820C-3DE1BE2B9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5A-4CD2-820C-3DE1BE2B9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5A-4CD2-820C-3DE1BE2B9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5A-4CD2-820C-3DE1BE2B9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5A-4CD2-820C-3DE1BE2B9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5A-4CD2-820C-3DE1BE2B9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5A-4CD2-820C-3DE1BE2B9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5A-4CD2-820C-3DE1BE2B9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5A-4CD2-820C-3DE1BE2B9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5A-4CD2-820C-3DE1BE2B9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5A-4CD2-820C-3DE1BE2B9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5A-4CD2-820C-3DE1BE2B9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5A-4CD2-820C-3DE1BE2B9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5A-4CD2-820C-3DE1BE2B9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5A-4CD2-820C-3DE1BE2B9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5A-4CD2-820C-3DE1BE2B9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5A-4CD2-820C-3DE1BE2B9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5A-4CD2-820C-3DE1BE2B9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5A-4CD2-820C-3DE1BE2B9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5A-4CD2-820C-3DE1BE2B9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5A-4CD2-820C-3DE1BE2B9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5A-4CD2-820C-3DE1BE2B9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5A-4CD2-820C-3DE1BE2B9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5A-4CD2-820C-3DE1BE2B9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5A-4CD2-820C-3DE1BE2B9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5A-4CD2-820C-3DE1BE2B9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5A-4CD2-820C-3DE1BE2B9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5A-4CD2-820C-3DE1BE2B9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5A-4CD2-820C-3DE1BE2B9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5A-4CD2-820C-3DE1BE2B9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05A-4CD2-820C-3DE1BE2B9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05A-4CD2-820C-3DE1BE2B9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05A-4CD2-820C-3DE1BE2B9A0C}"/>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05A-4CD2-820C-3DE1BE2B9A0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05A-4CD2-820C-3DE1BE2B9A0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05A-4CD2-820C-3DE1BE2B9A0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05A-4CD2-820C-3DE1BE2B9A0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05A-4CD2-820C-3DE1BE2B9A0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05A-4CD2-820C-3DE1BE2B9A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05A-4CD2-820C-3DE1BE2B9A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05A-4CD2-820C-3DE1BE2B9A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05A-4CD2-820C-3DE1BE2B9A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05A-4CD2-820C-3DE1BE2B9A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05A-4CD2-820C-3DE1BE2B9A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05A-4CD2-820C-3DE1BE2B9A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05A-4CD2-820C-3DE1BE2B9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05A-4CD2-820C-3DE1BE2B9A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05A-4CD2-820C-3DE1BE2B9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05A-4CD2-820C-3DE1BE2B9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05A-4CD2-820C-3DE1BE2B9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05A-4CD2-820C-3DE1BE2B9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05A-4CD2-820C-3DE1BE2B9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05A-4CD2-820C-3DE1BE2B9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05A-4CD2-820C-3DE1BE2B9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05A-4CD2-820C-3DE1BE2B9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05A-4CD2-820C-3DE1BE2B9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05A-4CD2-820C-3DE1BE2B9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05A-4CD2-820C-3DE1BE2B9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05A-4CD2-820C-3DE1BE2B9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05A-4CD2-820C-3DE1BE2B9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05A-4CD2-820C-3DE1BE2B9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05A-4CD2-820C-3DE1BE2B9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05A-4CD2-820C-3DE1BE2B9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05A-4CD2-820C-3DE1BE2B9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05A-4CD2-820C-3DE1BE2B9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05A-4CD2-820C-3DE1BE2B9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05A-4CD2-820C-3DE1BE2B9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05A-4CD2-820C-3DE1BE2B9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05A-4CD2-820C-3DE1BE2B9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05A-4CD2-820C-3DE1BE2B9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05A-4CD2-820C-3DE1BE2B9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05A-4CD2-820C-3DE1BE2B9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05A-4CD2-820C-3DE1BE2B9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05A-4CD2-820C-3DE1BE2B9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05A-4CD2-820C-3DE1BE2B9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05A-4CD2-820C-3DE1BE2B9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05A-4CD2-820C-3DE1BE2B9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05A-4CD2-820C-3DE1BE2B9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05A-4CD2-820C-3DE1BE2B9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05A-4CD2-820C-3DE1BE2B9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05A-4CD2-820C-3DE1BE2B9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05A-4CD2-820C-3DE1BE2B9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05A-4CD2-820C-3DE1BE2B9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5A-4CD2-820C-3DE1BE2B9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5A-4CD2-820C-3DE1BE2B9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5A-4CD2-820C-3DE1BE2B9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5A-4CD2-820C-3DE1BE2B9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5A-4CD2-820C-3DE1BE2B9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5A-4CD2-820C-3DE1BE2B9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5A-4CD2-820C-3DE1BE2B9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5A-4CD2-820C-3DE1BE2B9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5A-4CD2-820C-3DE1BE2B9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5A-4CD2-820C-3DE1BE2B9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5A-4CD2-820C-3DE1BE2B9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5A-4CD2-820C-3DE1BE2B9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5A-4CD2-820C-3DE1BE2B9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5A-4CD2-820C-3DE1BE2B9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5A-4CD2-820C-3DE1BE2B9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5A-4CD2-820C-3DE1BE2B9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5A-4CD2-820C-3DE1BE2B9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5A-4CD2-820C-3DE1BE2B9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5A-4CD2-820C-3DE1BE2B9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5A-4CD2-820C-3DE1BE2B9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5A-4CD2-820C-3DE1BE2B9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5A-4CD2-820C-3DE1BE2B9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5A-4CD2-820C-3DE1BE2B9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5A-4CD2-820C-3DE1BE2B9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5A-4CD2-820C-3DE1BE2B9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5A-4CD2-820C-3DE1BE2B9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5A-4CD2-820C-3DE1BE2B9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5A-4CD2-820C-3DE1BE2B9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5A-4CD2-820C-3DE1BE2B9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5A-4CD2-820C-3DE1BE2B9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5A-4CD2-820C-3DE1BE2B9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5A-4CD2-820C-3DE1BE2B9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5A-4CD2-820C-3DE1BE2B9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5A-4CD2-820C-3DE1BE2B9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5A-4CD2-820C-3DE1BE2B9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5A-4CD2-820C-3DE1BE2B9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5A-4CD2-820C-3DE1BE2B9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5A-4CD2-820C-3DE1BE2B9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5A-4CD2-820C-3DE1BE2B9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5A-4CD2-820C-3DE1BE2B9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5A-4CD2-820C-3DE1BE2B9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5A-4CD2-820C-3DE1BE2B9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5A-4CD2-820C-3DE1BE2B9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5A-4CD2-820C-3DE1BE2B9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5A-4CD2-820C-3DE1BE2B9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05A-4CD2-820C-3DE1BE2B9A0C}"/>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05A-4CD2-820C-3DE1BE2B9A0C}"/>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05A-4CD2-820C-3DE1BE2B9A0C}"/>
              </c:ext>
            </c:extLst>
          </c:dPt>
          <c:dPt>
            <c:idx val="3"/>
            <c:bubble3D val="0"/>
            <c:extLst>
              <c:ext xmlns:c16="http://schemas.microsoft.com/office/drawing/2014/chart" uri="{C3380CC4-5D6E-409C-BE32-E72D297353CC}">
                <c16:uniqueId val="{000000C4-305A-4CD2-820C-3DE1BE2B9A0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05A-4CD2-820C-3DE1BE2B9A0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05A-4CD2-820C-3DE1BE2B9A0C}"/>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05A-4CD2-820C-3DE1BE2B9A0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05A-4CD2-820C-3DE1BE2B9A0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05A-4CD2-820C-3DE1BE2B9A0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05A-4CD2-820C-3DE1BE2B9A0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05A-4CD2-820C-3DE1BE2B9A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05A-4CD2-820C-3DE1BE2B9A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05A-4CD2-820C-3DE1BE2B9A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05A-4CD2-820C-3DE1BE2B9A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05A-4CD2-820C-3DE1BE2B9A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05A-4CD2-820C-3DE1BE2B9A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05A-4CD2-820C-3DE1BE2B9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05A-4CD2-820C-3DE1BE2B9A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05A-4CD2-820C-3DE1BE2B9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05A-4CD2-820C-3DE1BE2B9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05A-4CD2-820C-3DE1BE2B9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05A-4CD2-820C-3DE1BE2B9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05A-4CD2-820C-3DE1BE2B9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05A-4CD2-820C-3DE1BE2B9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05A-4CD2-820C-3DE1BE2B9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05A-4CD2-820C-3DE1BE2B9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05A-4CD2-820C-3DE1BE2B9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05A-4CD2-820C-3DE1BE2B9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05A-4CD2-820C-3DE1BE2B9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05A-4CD2-820C-3DE1BE2B9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05A-4CD2-820C-3DE1BE2B9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05A-4CD2-820C-3DE1BE2B9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05A-4CD2-820C-3DE1BE2B9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05A-4CD2-820C-3DE1BE2B9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05A-4CD2-820C-3DE1BE2B9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05A-4CD2-820C-3DE1BE2B9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05A-4CD2-820C-3DE1BE2B9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05A-4CD2-820C-3DE1BE2B9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05A-4CD2-820C-3DE1BE2B9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05A-4CD2-820C-3DE1BE2B9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05A-4CD2-820C-3DE1BE2B9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05A-4CD2-820C-3DE1BE2B9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05A-4CD2-820C-3DE1BE2B9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05A-4CD2-820C-3DE1BE2B9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05A-4CD2-820C-3DE1BE2B9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05A-4CD2-820C-3DE1BE2B9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05A-4CD2-820C-3DE1BE2B9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05A-4CD2-820C-3DE1BE2B9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05A-4CD2-820C-3DE1BE2B9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05A-4CD2-820C-3DE1BE2B9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05A-4CD2-820C-3DE1BE2B9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05A-4CD2-820C-3DE1BE2B9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05A-4CD2-820C-3DE1BE2B9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05A-4CD2-820C-3DE1BE2B9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05A-4CD2-820C-3DE1BE2B9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05A-4CD2-820C-3DE1BE2B9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05A-4CD2-820C-3DE1BE2B9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05A-4CD2-820C-3DE1BE2B9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05A-4CD2-820C-3DE1BE2B9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05A-4CD2-820C-3DE1BE2B9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05A-4CD2-820C-3DE1BE2B9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05A-4CD2-820C-3DE1BE2B9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05A-4CD2-820C-3DE1BE2B9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05A-4CD2-820C-3DE1BE2B9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05A-4CD2-820C-3DE1BE2B9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05A-4CD2-820C-3DE1BE2B9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05A-4CD2-820C-3DE1BE2B9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05A-4CD2-820C-3DE1BE2B9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05A-4CD2-820C-3DE1BE2B9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05A-4CD2-820C-3DE1BE2B9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05A-4CD2-820C-3DE1BE2B9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05A-4CD2-820C-3DE1BE2B9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05A-4CD2-820C-3DE1BE2B9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05A-4CD2-820C-3DE1BE2B9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05A-4CD2-820C-3DE1BE2B9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05A-4CD2-820C-3DE1BE2B9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05A-4CD2-820C-3DE1BE2B9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05A-4CD2-820C-3DE1BE2B9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05A-4CD2-820C-3DE1BE2B9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05A-4CD2-820C-3DE1BE2B9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05A-4CD2-820C-3DE1BE2B9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05A-4CD2-820C-3DE1BE2B9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05A-4CD2-820C-3DE1BE2B9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05A-4CD2-820C-3DE1BE2B9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05A-4CD2-820C-3DE1BE2B9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05A-4CD2-820C-3DE1BE2B9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05A-4CD2-820C-3DE1BE2B9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05A-4CD2-820C-3DE1BE2B9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05A-4CD2-820C-3DE1BE2B9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05A-4CD2-820C-3DE1BE2B9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05A-4CD2-820C-3DE1BE2B9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05A-4CD2-820C-3DE1BE2B9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05A-4CD2-820C-3DE1BE2B9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05A-4CD2-820C-3DE1BE2B9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05A-4CD2-820C-3DE1BE2B9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05A-4CD2-820C-3DE1BE2B9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05A-4CD2-820C-3DE1BE2B9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05A-4CD2-820C-3DE1BE2B9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05A-4CD2-820C-3DE1BE2B9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05A-4CD2-820C-3DE1BE2B9A0C}"/>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307-4B79-A868-80AFCF07A0E9}"/>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307-4B79-A868-80AFCF07A0E9}"/>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307-4B79-A868-80AFCF07A0E9}"/>
              </c:ext>
            </c:extLst>
          </c:dPt>
          <c:dPt>
            <c:idx val="3"/>
            <c:bubble3D val="0"/>
            <c:extLst>
              <c:ext xmlns:c16="http://schemas.microsoft.com/office/drawing/2014/chart" uri="{C3380CC4-5D6E-409C-BE32-E72D297353CC}">
                <c16:uniqueId val="{00000003-C307-4B79-A868-80AFCF07A0E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307-4B79-A868-80AFCF07A0E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307-4B79-A868-80AFCF07A0E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307-4B79-A868-80AFCF07A0E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307-4B79-A868-80AFCF07A0E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307-4B79-A868-80AFCF07A0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307-4B79-A868-80AFCF07A0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307-4B79-A868-80AFCF07A0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307-4B79-A868-80AFCF07A0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307-4B79-A868-80AFCF07A0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307-4B79-A868-80AFCF07A0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307-4B79-A868-80AFCF07A0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307-4B79-A868-80AFCF07A0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307-4B79-A868-80AFCF07A0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307-4B79-A868-80AFCF07A0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307-4B79-A868-80AFCF07A0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307-4B79-A868-80AFCF07A0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307-4B79-A868-80AFCF07A0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307-4B79-A868-80AFCF07A0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307-4B79-A868-80AFCF07A0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307-4B79-A868-80AFCF07A0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307-4B79-A868-80AFCF07A0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307-4B79-A868-80AFCF07A0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307-4B79-A868-80AFCF07A0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307-4B79-A868-80AFCF07A0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307-4B79-A868-80AFCF07A0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307-4B79-A868-80AFCF07A0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307-4B79-A868-80AFCF07A0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307-4B79-A868-80AFCF07A0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307-4B79-A868-80AFCF07A0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307-4B79-A868-80AFCF07A0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307-4B79-A868-80AFCF07A0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307-4B79-A868-80AFCF07A0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307-4B79-A868-80AFCF07A0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307-4B79-A868-80AFCF07A0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307-4B79-A868-80AFCF07A0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307-4B79-A868-80AFCF07A0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307-4B79-A868-80AFCF07A0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307-4B79-A868-80AFCF07A0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307-4B79-A868-80AFCF07A0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307-4B79-A868-80AFCF07A0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307-4B79-A868-80AFCF07A0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307-4B79-A868-80AFCF07A0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307-4B79-A868-80AFCF07A0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307-4B79-A868-80AFCF07A0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307-4B79-A868-80AFCF07A0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307-4B79-A868-80AFCF07A0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307-4B79-A868-80AFCF07A0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307-4B79-A868-80AFCF07A0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307-4B79-A868-80AFCF07A0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307-4B79-A868-80AFCF07A0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307-4B79-A868-80AFCF07A0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307-4B79-A868-80AFCF07A0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307-4B79-A868-80AFCF07A0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307-4B79-A868-80AFCF07A0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307-4B79-A868-80AFCF07A0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307-4B79-A868-80AFCF07A0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307-4B79-A868-80AFCF07A0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307-4B79-A868-80AFCF07A0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307-4B79-A868-80AFCF07A0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307-4B79-A868-80AFCF07A0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307-4B79-A868-80AFCF07A0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307-4B79-A868-80AFCF07A0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307-4B79-A868-80AFCF07A0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307-4B79-A868-80AFCF07A0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307-4B79-A868-80AFCF07A0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307-4B79-A868-80AFCF07A0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307-4B79-A868-80AFCF07A0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307-4B79-A868-80AFCF07A0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307-4B79-A868-80AFCF07A0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307-4B79-A868-80AFCF07A0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307-4B79-A868-80AFCF07A0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307-4B79-A868-80AFCF07A0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307-4B79-A868-80AFCF07A0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307-4B79-A868-80AFCF07A0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307-4B79-A868-80AFCF07A0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307-4B79-A868-80AFCF07A0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307-4B79-A868-80AFCF07A0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307-4B79-A868-80AFCF07A0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307-4B79-A868-80AFCF07A0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307-4B79-A868-80AFCF07A0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307-4B79-A868-80AFCF07A0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307-4B79-A868-80AFCF07A0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307-4B79-A868-80AFCF07A0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307-4B79-A868-80AFCF07A0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307-4B79-A868-80AFCF07A0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307-4B79-A868-80AFCF07A0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307-4B79-A868-80AFCF07A0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307-4B79-A868-80AFCF07A0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307-4B79-A868-80AFCF07A0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307-4B79-A868-80AFCF07A0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307-4B79-A868-80AFCF07A0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307-4B79-A868-80AFCF07A0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307-4B79-A868-80AFCF07A0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307-4B79-A868-80AFCF07A0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307-4B79-A868-80AFCF07A0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307-4B79-A868-80AFCF07A0E9}"/>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307-4B79-A868-80AFCF07A0E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307-4B79-A868-80AFCF07A0E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307-4B79-A868-80AFCF07A0E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307-4B79-A868-80AFCF07A0E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307-4B79-A868-80AFCF07A0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307-4B79-A868-80AFCF07A0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307-4B79-A868-80AFCF07A0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307-4B79-A868-80AFCF07A0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307-4B79-A868-80AFCF07A0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307-4B79-A868-80AFCF07A0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307-4B79-A868-80AFCF07A0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307-4B79-A868-80AFCF07A0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307-4B79-A868-80AFCF07A0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307-4B79-A868-80AFCF07A0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307-4B79-A868-80AFCF07A0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307-4B79-A868-80AFCF07A0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307-4B79-A868-80AFCF07A0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307-4B79-A868-80AFCF07A0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307-4B79-A868-80AFCF07A0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307-4B79-A868-80AFCF07A0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307-4B79-A868-80AFCF07A0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307-4B79-A868-80AFCF07A0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307-4B79-A868-80AFCF07A0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307-4B79-A868-80AFCF07A0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307-4B79-A868-80AFCF07A0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307-4B79-A868-80AFCF07A0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307-4B79-A868-80AFCF07A0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307-4B79-A868-80AFCF07A0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307-4B79-A868-80AFCF07A0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307-4B79-A868-80AFCF07A0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307-4B79-A868-80AFCF07A0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307-4B79-A868-80AFCF07A0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307-4B79-A868-80AFCF07A0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307-4B79-A868-80AFCF07A0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307-4B79-A868-80AFCF07A0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307-4B79-A868-80AFCF07A0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307-4B79-A868-80AFCF07A0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307-4B79-A868-80AFCF07A0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307-4B79-A868-80AFCF07A0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307-4B79-A868-80AFCF07A0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307-4B79-A868-80AFCF07A0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307-4B79-A868-80AFCF07A0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307-4B79-A868-80AFCF07A0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307-4B79-A868-80AFCF07A0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307-4B79-A868-80AFCF07A0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307-4B79-A868-80AFCF07A0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307-4B79-A868-80AFCF07A0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307-4B79-A868-80AFCF07A0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307-4B79-A868-80AFCF07A0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307-4B79-A868-80AFCF07A0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307-4B79-A868-80AFCF07A0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307-4B79-A868-80AFCF07A0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307-4B79-A868-80AFCF07A0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307-4B79-A868-80AFCF07A0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307-4B79-A868-80AFCF07A0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307-4B79-A868-80AFCF07A0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307-4B79-A868-80AFCF07A0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307-4B79-A868-80AFCF07A0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307-4B79-A868-80AFCF07A0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307-4B79-A868-80AFCF07A0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307-4B79-A868-80AFCF07A0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307-4B79-A868-80AFCF07A0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307-4B79-A868-80AFCF07A0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307-4B79-A868-80AFCF07A0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307-4B79-A868-80AFCF07A0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307-4B79-A868-80AFCF07A0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307-4B79-A868-80AFCF07A0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307-4B79-A868-80AFCF07A0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307-4B79-A868-80AFCF07A0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307-4B79-A868-80AFCF07A0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307-4B79-A868-80AFCF07A0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307-4B79-A868-80AFCF07A0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307-4B79-A868-80AFCF07A0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307-4B79-A868-80AFCF07A0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307-4B79-A868-80AFCF07A0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307-4B79-A868-80AFCF07A0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307-4B79-A868-80AFCF07A0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307-4B79-A868-80AFCF07A0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307-4B79-A868-80AFCF07A0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307-4B79-A868-80AFCF07A0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307-4B79-A868-80AFCF07A0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307-4B79-A868-80AFCF07A0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307-4B79-A868-80AFCF07A0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307-4B79-A868-80AFCF07A0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307-4B79-A868-80AFCF07A0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307-4B79-A868-80AFCF07A0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307-4B79-A868-80AFCF07A0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307-4B79-A868-80AFCF07A0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307-4B79-A868-80AFCF07A0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307-4B79-A868-80AFCF07A0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307-4B79-A868-80AFCF07A0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307-4B79-A868-80AFCF07A0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307-4B79-A868-80AFCF07A0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307-4B79-A868-80AFCF07A0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307-4B79-A868-80AFCF07A0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307-4B79-A868-80AFCF07A0E9}"/>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307-4B79-A868-80AFCF07A0E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C307-4B79-A868-80AFCF07A0E9}"/>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307-4B79-A868-80AFCF07A0E9}"/>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307-4B79-A868-80AFCF07A0E9}"/>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307-4B79-A868-80AFCF07A0E9}"/>
                </c:ext>
              </c:extLst>
            </c:dLbl>
            <c:dLbl>
              <c:idx val="2"/>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307-4B79-A868-80AFCF07A0E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307-4B79-A868-80AFCF07A0E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307-4B79-A868-80AFCF07A0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307-4B79-A868-80AFCF07A0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307-4B79-A868-80AFCF07A0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307-4B79-A868-80AFCF07A0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307-4B79-A868-80AFCF07A0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307-4B79-A868-80AFCF07A0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307-4B79-A868-80AFCF07A0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307-4B79-A868-80AFCF07A0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307-4B79-A868-80AFCF07A0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307-4B79-A868-80AFCF07A0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307-4B79-A868-80AFCF07A0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307-4B79-A868-80AFCF07A0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307-4B79-A868-80AFCF07A0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307-4B79-A868-80AFCF07A0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307-4B79-A868-80AFCF07A0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307-4B79-A868-80AFCF07A0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307-4B79-A868-80AFCF07A0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307-4B79-A868-80AFCF07A0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307-4B79-A868-80AFCF07A0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307-4B79-A868-80AFCF07A0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307-4B79-A868-80AFCF07A0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307-4B79-A868-80AFCF07A0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307-4B79-A868-80AFCF07A0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307-4B79-A868-80AFCF07A0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307-4B79-A868-80AFCF07A0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307-4B79-A868-80AFCF07A0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307-4B79-A868-80AFCF07A0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307-4B79-A868-80AFCF07A0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307-4B79-A868-80AFCF07A0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307-4B79-A868-80AFCF07A0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307-4B79-A868-80AFCF07A0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307-4B79-A868-80AFCF07A0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307-4B79-A868-80AFCF07A0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307-4B79-A868-80AFCF07A0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307-4B79-A868-80AFCF07A0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307-4B79-A868-80AFCF07A0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307-4B79-A868-80AFCF07A0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307-4B79-A868-80AFCF07A0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307-4B79-A868-80AFCF07A0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307-4B79-A868-80AFCF07A0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307-4B79-A868-80AFCF07A0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307-4B79-A868-80AFCF07A0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307-4B79-A868-80AFCF07A0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307-4B79-A868-80AFCF07A0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307-4B79-A868-80AFCF07A0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307-4B79-A868-80AFCF07A0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307-4B79-A868-80AFCF07A0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307-4B79-A868-80AFCF07A0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307-4B79-A868-80AFCF07A0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307-4B79-A868-80AFCF07A0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307-4B79-A868-80AFCF07A0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307-4B79-A868-80AFCF07A0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307-4B79-A868-80AFCF07A0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307-4B79-A868-80AFCF07A0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307-4B79-A868-80AFCF07A0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307-4B79-A868-80AFCF07A0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307-4B79-A868-80AFCF07A0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307-4B79-A868-80AFCF07A0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307-4B79-A868-80AFCF07A0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307-4B79-A868-80AFCF07A0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307-4B79-A868-80AFCF07A0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307-4B79-A868-80AFCF07A0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307-4B79-A868-80AFCF07A0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307-4B79-A868-80AFCF07A0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307-4B79-A868-80AFCF07A0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307-4B79-A868-80AFCF07A0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307-4B79-A868-80AFCF07A0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307-4B79-A868-80AFCF07A0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307-4B79-A868-80AFCF07A0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307-4B79-A868-80AFCF07A0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307-4B79-A868-80AFCF07A0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307-4B79-A868-80AFCF07A0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307-4B79-A868-80AFCF07A0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307-4B79-A868-80AFCF07A0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307-4B79-A868-80AFCF07A0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307-4B79-A868-80AFCF07A0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307-4B79-A868-80AFCF07A0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307-4B79-A868-80AFCF07A0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307-4B79-A868-80AFCF07A0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307-4B79-A868-80AFCF07A0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307-4B79-A868-80AFCF07A0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307-4B79-A868-80AFCF07A0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307-4B79-A868-80AFCF07A0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307-4B79-A868-80AFCF07A0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307-4B79-A868-80AFCF07A0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307-4B79-A868-80AFCF07A0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307-4B79-A868-80AFCF07A0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307-4B79-A868-80AFCF07A0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307-4B79-A868-80AFCF07A0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307-4B79-A868-80AFCF07A0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307-4B79-A868-80AFCF07A0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SUR</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307-4B79-A868-80AFCF07A0E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F51B4FA-4935-4125-82C6-D4AA3D775B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B12684FD-060D-445E-A638-AF3E7EAF2C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94E7099-C4B4-40D5-9E53-3243DE3D520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601E4837-4A0D-4423-87AC-1EA19FC162C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C133F1BE-DA00-447C-BC49-73EEB9558EE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F39C9BF-755E-434A-81F2-4AE1CEDB2E54}"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47852C1-6015-4B7D-98D7-2D69B6D9A8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7EF150C-2962-4A09-BDCF-B7684FA28B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812437AA-0183-4DE1-8EA3-25DAA9045A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6D6AD12-44D0-4691-84C9-7A86782E8201}"/>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0BBEFFA-3D7B-4355-A06D-19DFAD111CC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082CA14-05CE-4DE4-B3CD-8B1BF2EF95A8}"/>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56EF193-F06C-4C27-8762-BF4BFEB8627B}"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D6F9A9AF-E093-4D3C-9EC1-978BA2AB4D5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133CE58-DA18-42B6-8356-6D90935D692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25FB1A17-BC4E-4807-B067-C5D85641F93B}"/>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B83031A-E65B-4284-B4E4-A656E3CE6073}"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9A4584F8-C366-4C18-AB29-E17E440F4614}"/>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B6E8E3B-E6F4-4C54-86C4-BD7CFD079C7A}"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A8FCCFC8-85D6-475B-906B-B7DEE73A13D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7A5C01D-8130-44A4-A293-4C6513FED3E4}"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31503CC7-25BD-4517-A29A-CEE121CBDFA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D5C0A76-A934-45AA-A488-B3608C604DC6}"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15BA84A-685C-460C-B3B3-B65C820EA9C6}"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8A81D7F-F091-4D0D-A5D4-D82925B8A24A}"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17336C0-4C6A-4588-9024-783AC855C40D}"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64D255-96F4-4256-B777-AFA77EB792B9}"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B6E445B-227D-47F4-B924-A3F08B0A39AB}"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ACEB9EC-F2BD-43CF-8B42-5A07C91BAF3E}"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78636DA-373E-493A-B38B-412EF13AEC6B}"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89971E0-50E1-4A83-8FB7-F5A99F8F57D1}"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BE208EA-68BA-4BD0-B529-84C942F40E5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3A06695-46D6-4A18-B1C7-A884B0D15EE1}"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4B1B18-B730-4CC6-82F1-5BA1F32F59A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254C760-B6D2-4071-A29F-177F9639240B}"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955D917-7985-4C6A-8249-661BE0321BC8}"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D527B17-EE82-498F-A1D6-7640E84500A4}"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C26238B-C6AE-4D12-8017-A2F8F0F43162}"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C019BFD-1AD9-4864-82FD-878DD268E8B5}"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7E80A45-20FB-43AD-B896-0B2708D5CF4D}"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E73E65F-70CE-4CA3-AF5C-89A47CDFFB5E}"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24E492-CF5A-4585-9D64-F0DEDF85559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953F1B-66C5-4976-8909-B5D356FBDD2E}"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6D3E5D2-29D4-419F-B11A-B38A295B1F6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4268716-394F-422D-9477-079E7311E776}"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D716BAE-4A02-4A7C-9802-82B94E117F65}"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F7D4C02-DA01-43D5-A0B9-C719BF7082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8A37516-9A50-4540-A500-626137C3E7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23AF0FD1-3B5D-45E0-AA1D-8C7B163F70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0C12CF3-4D8C-475C-87BB-3F4AF408DD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C69F67B1-2FD3-4549-BA1D-7ACDD569CE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217BC290-6DAD-4209-B839-74A356E677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1B3A302-2836-4C16-BDCD-72C8518E08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434CCDE-4C16-4013-8D5C-788D6A2C99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204FAEA9-1F91-41A6-8A3E-711686F7CB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3D8C239B-05C0-43EA-9931-8E31898493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95E5FA6-254B-466A-9A79-C5C1DC8F23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805B4F9B-454C-46CB-8E27-9DB9A04B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FD860B8E-40FD-40B8-82EA-1B6F93A141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2B6A2C4-3C3B-4457-AC33-9E07C8E6D8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69449C79-721B-4872-A797-7FF210012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C9669A8F-4016-4573-9C92-79E10ADDC5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4472E06-F1B3-49AA-862C-3D381ACD17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1D0E2142-2DD7-4592-AC00-BA69164A6D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313EA33-A992-489B-8C5F-939684148189}"/>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D2564C2-4CBD-4264-BA10-EE064EF4EDF4}"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33C44F8-BBEE-49D3-85CB-6A39ED4D23B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F0F9B61-52FA-4743-B202-228961F407B2}"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1FC4ED27-9285-4E1A-AA48-BF2C12056C3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FC7C29F-7FAF-4425-A595-D8B75763FB2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3158DC7-E07B-405A-B36B-69473683AE8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837D543-C291-4B68-A468-C0BADFB304DC}"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00AC4060-D7A8-4C20-834E-A979657E0EF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8D9095D-563E-4CB5-B072-D7F2A9F59B36}"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EBC4165E-F4C3-423F-B1E6-6CBF84E9977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9290ADF-F949-4CBD-A848-564CA01B9142}"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569D28D-89AA-4891-9DF4-24B2D72E98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CC68B-7D4A-4C44-B2B5-C37BCF0A9185}">
  <sheetPr codeName="Sheet2"/>
  <dimension ref="A1:AH251"/>
  <sheetViews>
    <sheetView workbookViewId="0">
      <selection sqref="A1:U400"/>
    </sheetView>
  </sheetViews>
  <sheetFormatPr defaultColWidth="9" defaultRowHeight="13.2" x14ac:dyDescent="0.25"/>
  <cols>
    <col min="1" max="1" width="52.69921875" style="361" bestFit="1" customWidth="1"/>
    <col min="2" max="2" width="18.3984375" style="361" customWidth="1"/>
    <col min="3" max="3" width="22.3984375" style="361" customWidth="1"/>
    <col min="4" max="4" width="23.5" style="361" customWidth="1"/>
    <col min="5" max="5" width="23.69921875" style="361" customWidth="1"/>
    <col min="6" max="6" width="23.5" style="361" customWidth="1"/>
    <col min="7" max="12" width="9" style="361"/>
    <col min="13" max="13" width="39.69921875" style="361" bestFit="1" customWidth="1"/>
    <col min="14" max="22" width="9" style="361"/>
    <col min="23" max="23" width="13.09765625" style="361" bestFit="1" customWidth="1"/>
    <col min="24" max="16384" width="9" style="361"/>
  </cols>
  <sheetData>
    <row r="1" spans="1:34" x14ac:dyDescent="0.25">
      <c r="A1" s="360" t="s">
        <v>238</v>
      </c>
      <c r="B1" s="360" t="s">
        <v>239</v>
      </c>
      <c r="C1" s="360" t="s">
        <v>240</v>
      </c>
      <c r="D1" s="360" t="s">
        <v>241</v>
      </c>
      <c r="E1" s="360" t="s">
        <v>242</v>
      </c>
      <c r="F1" s="360" t="s">
        <v>157</v>
      </c>
      <c r="G1" s="360"/>
      <c r="I1" s="362" t="s">
        <v>243</v>
      </c>
      <c r="L1" s="362" t="s">
        <v>244</v>
      </c>
      <c r="M1" s="362" t="s">
        <v>245</v>
      </c>
      <c r="N1" s="362" t="s">
        <v>246</v>
      </c>
      <c r="O1" s="362" t="s">
        <v>247</v>
      </c>
      <c r="P1" s="362" t="s">
        <v>248</v>
      </c>
      <c r="Q1" s="362" t="s">
        <v>249</v>
      </c>
      <c r="R1" s="362" t="s">
        <v>250</v>
      </c>
      <c r="S1" s="362" t="s">
        <v>251</v>
      </c>
      <c r="T1" s="362" t="s">
        <v>244</v>
      </c>
      <c r="U1" s="362" t="s">
        <v>243</v>
      </c>
    </row>
    <row r="2" spans="1:34" x14ac:dyDescent="0.25">
      <c r="A2" s="363" t="s">
        <v>252</v>
      </c>
      <c r="I2" s="364" t="s">
        <v>238</v>
      </c>
      <c r="L2" s="364" t="s">
        <v>253</v>
      </c>
      <c r="M2" s="364" t="s">
        <v>254</v>
      </c>
      <c r="N2" s="364" t="s">
        <v>254</v>
      </c>
      <c r="O2" s="364" t="s">
        <v>254</v>
      </c>
      <c r="P2" s="364" t="s">
        <v>255</v>
      </c>
      <c r="Q2" s="364" t="s">
        <v>256</v>
      </c>
      <c r="R2" s="364"/>
      <c r="S2" s="364"/>
      <c r="T2" s="364" t="s">
        <v>253</v>
      </c>
      <c r="U2" s="365" t="s">
        <v>238</v>
      </c>
    </row>
    <row r="3" spans="1:34" x14ac:dyDescent="0.25">
      <c r="A3" s="366" t="s">
        <v>130</v>
      </c>
      <c r="B3" s="366" t="s">
        <v>257</v>
      </c>
      <c r="C3" s="366" t="s">
        <v>258</v>
      </c>
      <c r="D3" s="367" t="s">
        <v>259</v>
      </c>
      <c r="E3" s="361" t="s">
        <v>260</v>
      </c>
      <c r="I3" s="364" t="s">
        <v>239</v>
      </c>
      <c r="L3" s="364" t="s">
        <v>261</v>
      </c>
      <c r="M3" s="364" t="s">
        <v>262</v>
      </c>
      <c r="N3" s="364" t="s">
        <v>262</v>
      </c>
      <c r="O3" s="364" t="s">
        <v>263</v>
      </c>
      <c r="P3" s="364" t="s">
        <v>264</v>
      </c>
      <c r="Q3" s="364" t="s">
        <v>265</v>
      </c>
      <c r="R3" s="364"/>
      <c r="S3" s="364"/>
      <c r="T3" s="364" t="s">
        <v>261</v>
      </c>
      <c r="U3" s="364" t="s">
        <v>238</v>
      </c>
      <c r="W3" s="361" t="s">
        <v>266</v>
      </c>
      <c r="X3" s="361" t="s">
        <v>267</v>
      </c>
    </row>
    <row r="4" spans="1:34" x14ac:dyDescent="0.25">
      <c r="A4" s="361" t="s">
        <v>268</v>
      </c>
      <c r="B4" s="361" t="s">
        <v>269</v>
      </c>
      <c r="C4" s="361" t="s">
        <v>270</v>
      </c>
      <c r="D4" s="367" t="s">
        <v>271</v>
      </c>
      <c r="E4" s="361" t="s">
        <v>272</v>
      </c>
      <c r="I4" s="364" t="s">
        <v>240</v>
      </c>
      <c r="L4" s="364" t="s">
        <v>273</v>
      </c>
      <c r="M4" s="364" t="s">
        <v>274</v>
      </c>
      <c r="N4" s="364" t="s">
        <v>274</v>
      </c>
      <c r="O4" s="364" t="s">
        <v>274</v>
      </c>
      <c r="P4" s="364" t="s">
        <v>275</v>
      </c>
      <c r="Q4" s="364" t="s">
        <v>276</v>
      </c>
      <c r="R4" s="364"/>
      <c r="S4" s="364"/>
      <c r="T4" s="364" t="s">
        <v>273</v>
      </c>
      <c r="U4" s="364" t="s">
        <v>240</v>
      </c>
    </row>
    <row r="5" spans="1:34" x14ac:dyDescent="0.25">
      <c r="A5" s="366" t="str">
        <f>+Introduction!C7</f>
        <v>Chile</v>
      </c>
      <c r="B5" s="368" t="str">
        <f t="shared" ref="B5" si="0">VLOOKUP($A$5,translationcountries,3,FALSE)</f>
        <v>Chile</v>
      </c>
      <c r="C5" s="368" t="str">
        <f>VLOOKUP($A$5,translationcountries,2,FALSE)</f>
        <v>Chili</v>
      </c>
      <c r="D5" s="368" t="str">
        <f>VLOOKUP($A$5,translationcountries,4,FALSE)</f>
        <v>Чили</v>
      </c>
      <c r="E5" s="368" t="str">
        <f>VLOOKUP($A$5,translationcountries,5,FALSE)</f>
        <v>شيلي</v>
      </c>
      <c r="F5" s="368">
        <f>VLOOKUP($A$5,translationcountries,6,FALSE)</f>
        <v>0</v>
      </c>
      <c r="G5" s="368"/>
      <c r="I5" s="364" t="s">
        <v>241</v>
      </c>
      <c r="L5" s="364" t="s">
        <v>278</v>
      </c>
      <c r="M5" s="364" t="s">
        <v>279</v>
      </c>
      <c r="N5" s="364" t="s">
        <v>279</v>
      </c>
      <c r="O5" s="364" t="s">
        <v>280</v>
      </c>
      <c r="P5" s="364" t="s">
        <v>281</v>
      </c>
      <c r="Q5" s="364" t="s">
        <v>282</v>
      </c>
      <c r="R5" s="364"/>
      <c r="S5" s="364"/>
      <c r="T5" s="364" t="s">
        <v>278</v>
      </c>
      <c r="U5" s="365" t="s">
        <v>238</v>
      </c>
    </row>
    <row r="6" spans="1:34" x14ac:dyDescent="0.25">
      <c r="A6" s="366" t="s">
        <v>283</v>
      </c>
      <c r="B6" s="361" t="s">
        <v>284</v>
      </c>
      <c r="C6" s="361" t="s">
        <v>285</v>
      </c>
      <c r="D6" s="367" t="s">
        <v>286</v>
      </c>
      <c r="E6" s="361" t="s">
        <v>287</v>
      </c>
      <c r="I6" s="364" t="s">
        <v>242</v>
      </c>
      <c r="L6" s="364" t="s">
        <v>288</v>
      </c>
      <c r="M6" s="364" t="s">
        <v>289</v>
      </c>
      <c r="N6" s="364" t="s">
        <v>290</v>
      </c>
      <c r="O6" s="364" t="s">
        <v>291</v>
      </c>
      <c r="P6" s="364" t="s">
        <v>292</v>
      </c>
      <c r="Q6" s="364" t="s">
        <v>293</v>
      </c>
      <c r="R6" s="364"/>
      <c r="S6" s="364"/>
      <c r="T6" s="364" t="s">
        <v>288</v>
      </c>
      <c r="U6" s="365" t="s">
        <v>238</v>
      </c>
    </row>
    <row r="7" spans="1:34" x14ac:dyDescent="0.25">
      <c r="A7" s="366" t="s">
        <v>31</v>
      </c>
      <c r="B7" s="361" t="s">
        <v>294</v>
      </c>
      <c r="C7" s="361" t="s">
        <v>295</v>
      </c>
      <c r="D7" s="367" t="s">
        <v>296</v>
      </c>
      <c r="E7" s="361" t="s">
        <v>297</v>
      </c>
      <c r="I7" s="364" t="s">
        <v>157</v>
      </c>
      <c r="L7" s="364" t="s">
        <v>298</v>
      </c>
      <c r="M7" s="364" t="s">
        <v>299</v>
      </c>
      <c r="N7" s="364" t="s">
        <v>300</v>
      </c>
      <c r="O7" s="364" t="s">
        <v>299</v>
      </c>
      <c r="P7" s="364" t="s">
        <v>301</v>
      </c>
      <c r="Q7" s="364" t="s">
        <v>302</v>
      </c>
      <c r="R7" s="364"/>
      <c r="S7" s="364"/>
      <c r="T7" s="364" t="s">
        <v>298</v>
      </c>
      <c r="U7" s="365" t="s">
        <v>238</v>
      </c>
      <c r="X7" s="364" t="str" cm="1">
        <f t="array" aca="1" ref="X7" ca="1">CELL("filename")</f>
        <v>C:\Users\johnstonr\WHOUNICEF Dropbox\WHOUNICEF Team Folder\Schools\2026 Report\Country files\Country files multilingual\Country files v09\[JMP_2026_WinS_CHL_Chile.xlsx]Introduction</v>
      </c>
    </row>
    <row r="8" spans="1:34" x14ac:dyDescent="0.25">
      <c r="A8" s="361" t="s">
        <v>131</v>
      </c>
      <c r="B8" s="361" t="s">
        <v>303</v>
      </c>
      <c r="C8" s="361" t="s">
        <v>304</v>
      </c>
      <c r="D8" s="367" t="s">
        <v>305</v>
      </c>
      <c r="E8" s="361" t="s">
        <v>306</v>
      </c>
      <c r="I8" s="364"/>
      <c r="L8" s="364" t="s">
        <v>307</v>
      </c>
      <c r="M8" s="364" t="s">
        <v>308</v>
      </c>
      <c r="N8" s="364" t="s">
        <v>309</v>
      </c>
      <c r="O8" s="364" t="s">
        <v>308</v>
      </c>
      <c r="P8" s="364" t="s">
        <v>310</v>
      </c>
      <c r="Q8" s="364" t="s">
        <v>311</v>
      </c>
      <c r="R8" s="364"/>
      <c r="S8" s="364"/>
      <c r="T8" s="364" t="s">
        <v>307</v>
      </c>
      <c r="U8" s="365" t="s">
        <v>240</v>
      </c>
      <c r="X8" s="364" t="str">
        <f ca="1">IFERROR(MID(X7,FIND(CHAR(1),SUBSTITUTE(X7,"\",CHAR(1),LEN(X7)-LEN(SUBSTITUTE(X7,"\",""))))+1,FIND(CHAR(1),SUBSTITUTE(X7,".",CHAR(1),LEN(X7)-LEN(SUBSTITUTE(X7,".",""))))-FIND(CHAR(1),SUBSTITUTE(X7,"\",CHAR(1),LEN(X7)-LEN(SUBSTITUTE(X7,"\",""))))-1),"")</f>
        <v>[JMP_2026_WinS_CHL_Chile</v>
      </c>
    </row>
    <row r="9" spans="1:34" x14ac:dyDescent="0.25">
      <c r="A9" s="366" t="s">
        <v>312</v>
      </c>
      <c r="B9" s="361" t="s">
        <v>313</v>
      </c>
      <c r="C9" s="361" t="s">
        <v>314</v>
      </c>
      <c r="D9" s="367" t="s">
        <v>315</v>
      </c>
      <c r="E9" s="361" t="s">
        <v>316</v>
      </c>
      <c r="L9" s="364" t="s">
        <v>317</v>
      </c>
      <c r="M9" s="364" t="s">
        <v>318</v>
      </c>
      <c r="N9" s="364" t="s">
        <v>319</v>
      </c>
      <c r="O9" s="364" t="s">
        <v>320</v>
      </c>
      <c r="P9" s="364" t="s">
        <v>321</v>
      </c>
      <c r="Q9" s="364" t="s">
        <v>322</v>
      </c>
      <c r="R9" s="364"/>
      <c r="S9" s="364"/>
      <c r="T9" s="364" t="s">
        <v>317</v>
      </c>
      <c r="U9" s="365" t="s">
        <v>242</v>
      </c>
      <c r="X9" s="364" t="s">
        <v>277</v>
      </c>
    </row>
    <row r="10" spans="1:34" x14ac:dyDescent="0.25">
      <c r="A10" s="366" t="s">
        <v>323</v>
      </c>
      <c r="B10" s="361" t="s">
        <v>324</v>
      </c>
      <c r="C10" s="361" t="s">
        <v>325</v>
      </c>
      <c r="D10" s="367" t="s">
        <v>326</v>
      </c>
      <c r="E10" s="361" t="s">
        <v>327</v>
      </c>
      <c r="I10" s="369" t="s">
        <v>328</v>
      </c>
      <c r="L10" s="364" t="s">
        <v>329</v>
      </c>
      <c r="M10" s="364" t="s">
        <v>330</v>
      </c>
      <c r="N10" s="364" t="s">
        <v>331</v>
      </c>
      <c r="O10" s="364" t="s">
        <v>330</v>
      </c>
      <c r="P10" s="364" t="s">
        <v>332</v>
      </c>
      <c r="Q10" s="364" t="s">
        <v>333</v>
      </c>
      <c r="R10" s="364"/>
      <c r="S10" s="364"/>
      <c r="T10" s="364" t="s">
        <v>329</v>
      </c>
      <c r="U10" s="365" t="s">
        <v>239</v>
      </c>
      <c r="W10" s="366" t="s">
        <v>334</v>
      </c>
      <c r="X10" s="366" t="s">
        <v>335</v>
      </c>
    </row>
    <row r="11" spans="1:34" x14ac:dyDescent="0.25">
      <c r="A11" s="366" t="s">
        <v>236</v>
      </c>
      <c r="B11" s="361" t="s">
        <v>336</v>
      </c>
      <c r="C11" s="361" t="s">
        <v>337</v>
      </c>
      <c r="D11" s="367" t="s">
        <v>338</v>
      </c>
      <c r="E11" s="361" t="s">
        <v>339</v>
      </c>
      <c r="I11" s="364" t="str">
        <f>HLOOKUP(Introduction!$G$4,nametranslations,18,FALSE)</f>
        <v>Notas sobre cómo leer el archivo de país</v>
      </c>
      <c r="L11" s="364" t="s">
        <v>340</v>
      </c>
      <c r="M11" s="364" t="s">
        <v>341</v>
      </c>
      <c r="N11" s="364" t="s">
        <v>342</v>
      </c>
      <c r="O11" s="364" t="s">
        <v>341</v>
      </c>
      <c r="P11" s="364" t="s">
        <v>343</v>
      </c>
      <c r="Q11" s="364" t="s">
        <v>344</v>
      </c>
      <c r="R11" s="364"/>
      <c r="S11" s="364"/>
      <c r="T11" s="364" t="s">
        <v>340</v>
      </c>
      <c r="U11" s="365" t="s">
        <v>238</v>
      </c>
    </row>
    <row r="12" spans="1:34" x14ac:dyDescent="0.25">
      <c r="A12" s="366" t="s">
        <v>32</v>
      </c>
      <c r="B12" s="366" t="s">
        <v>345</v>
      </c>
      <c r="C12" s="366" t="s">
        <v>346</v>
      </c>
      <c r="D12" s="367" t="s">
        <v>347</v>
      </c>
      <c r="E12" s="366" t="s">
        <v>348</v>
      </c>
      <c r="I12" s="364" t="str">
        <f>HLOOKUP(Introduction!$G$4,nametranslations,24,FALSE)</f>
        <v>Total</v>
      </c>
      <c r="L12" s="364" t="s">
        <v>349</v>
      </c>
      <c r="M12" s="364" t="s">
        <v>350</v>
      </c>
      <c r="N12" s="364" t="s">
        <v>351</v>
      </c>
      <c r="O12" s="364" t="s">
        <v>352</v>
      </c>
      <c r="P12" s="364" t="s">
        <v>353</v>
      </c>
      <c r="Q12" s="364" t="s">
        <v>354</v>
      </c>
      <c r="R12" s="364"/>
      <c r="S12" s="364"/>
      <c r="T12" s="364" t="s">
        <v>349</v>
      </c>
      <c r="U12" s="365" t="s">
        <v>238</v>
      </c>
      <c r="W12" s="361" t="s">
        <v>355</v>
      </c>
      <c r="X12" s="361" t="s">
        <v>356</v>
      </c>
      <c r="Z12" s="361" t="s">
        <v>357</v>
      </c>
      <c r="AC12" s="361" t="s">
        <v>358</v>
      </c>
      <c r="AH12" s="370" t="str" cm="1">
        <f t="array" aca="1" ref="AH12" ca="1">MID(CELL("filename"),FIND("~",SUBSTITUTE(CELL("filename"),"_","~",3))+1,3)</f>
        <v>CHL</v>
      </c>
    </row>
    <row r="13" spans="1:34" x14ac:dyDescent="0.25">
      <c r="A13" s="366" t="s">
        <v>359</v>
      </c>
      <c r="B13" s="366" t="s">
        <v>360</v>
      </c>
      <c r="C13" s="366" t="s">
        <v>361</v>
      </c>
      <c r="D13" s="367" t="s">
        <v>362</v>
      </c>
      <c r="E13" s="366" t="s">
        <v>363</v>
      </c>
      <c r="I13" s="364" t="str">
        <f>HLOOKUP(Introduction!$G$4,nametranslations,25,FALSE)</f>
        <v>Rural</v>
      </c>
      <c r="L13" s="364" t="s">
        <v>364</v>
      </c>
      <c r="M13" s="364" t="s">
        <v>365</v>
      </c>
      <c r="N13" s="364" t="s">
        <v>366</v>
      </c>
      <c r="O13" s="364" t="s">
        <v>367</v>
      </c>
      <c r="P13" s="364" t="s">
        <v>368</v>
      </c>
      <c r="Q13" s="364" t="s">
        <v>369</v>
      </c>
      <c r="R13" s="364"/>
      <c r="S13" s="364"/>
      <c r="T13" s="364" t="s">
        <v>364</v>
      </c>
      <c r="U13" s="365" t="s">
        <v>240</v>
      </c>
    </row>
    <row r="14" spans="1:34" x14ac:dyDescent="0.25">
      <c r="A14" s="361" t="s">
        <v>133</v>
      </c>
      <c r="B14" s="361" t="s">
        <v>370</v>
      </c>
      <c r="C14" s="361" t="s">
        <v>371</v>
      </c>
      <c r="D14" s="367" t="s">
        <v>372</v>
      </c>
      <c r="E14" s="361" t="s">
        <v>373</v>
      </c>
      <c r="I14" s="364" t="str">
        <f>HLOOKUP(Introduction!$G$4,nametranslations,26,FALSE)</f>
        <v>Urbano</v>
      </c>
      <c r="L14" s="364" t="s">
        <v>374</v>
      </c>
      <c r="M14" s="364" t="s">
        <v>375</v>
      </c>
      <c r="N14" s="364" t="s">
        <v>376</v>
      </c>
      <c r="O14" s="364" t="s">
        <v>377</v>
      </c>
      <c r="P14" s="364" t="s">
        <v>378</v>
      </c>
      <c r="Q14" s="364" t="s">
        <v>379</v>
      </c>
      <c r="R14" s="364"/>
      <c r="S14" s="364"/>
      <c r="T14" s="364" t="s">
        <v>374</v>
      </c>
      <c r="U14" s="365" t="s">
        <v>238</v>
      </c>
    </row>
    <row r="15" spans="1:34" x14ac:dyDescent="0.25">
      <c r="A15" s="361" t="s">
        <v>134</v>
      </c>
      <c r="B15" s="361" t="s">
        <v>380</v>
      </c>
      <c r="C15" s="366" t="s">
        <v>381</v>
      </c>
      <c r="D15" s="367" t="s">
        <v>382</v>
      </c>
      <c r="E15" s="366" t="s">
        <v>383</v>
      </c>
      <c r="I15" s="364" t="str">
        <f>HLOOKUP(Introduction!$G$4,nametranslations,27,FALSE)</f>
        <v>Preprimaria</v>
      </c>
      <c r="L15" s="364" t="s">
        <v>384</v>
      </c>
      <c r="M15" s="364" t="s">
        <v>385</v>
      </c>
      <c r="N15" s="364" t="s">
        <v>386</v>
      </c>
      <c r="O15" s="364" t="s">
        <v>385</v>
      </c>
      <c r="P15" s="364" t="s">
        <v>387</v>
      </c>
      <c r="Q15" s="364" t="s">
        <v>388</v>
      </c>
      <c r="R15" s="364"/>
      <c r="S15" s="364"/>
      <c r="T15" s="364" t="s">
        <v>384</v>
      </c>
      <c r="U15" s="365" t="s">
        <v>238</v>
      </c>
    </row>
    <row r="16" spans="1:34" x14ac:dyDescent="0.25">
      <c r="A16" s="361" t="s">
        <v>135</v>
      </c>
      <c r="B16" s="366" t="s">
        <v>389</v>
      </c>
      <c r="C16" s="366" t="s">
        <v>390</v>
      </c>
      <c r="D16" s="367" t="s">
        <v>391</v>
      </c>
      <c r="E16" s="366" t="s">
        <v>392</v>
      </c>
      <c r="I16" s="364" t="str">
        <f>HLOOKUP(Introduction!$G$4,nametranslations,28,FALSE)</f>
        <v>Primaria</v>
      </c>
      <c r="L16" s="364" t="s">
        <v>393</v>
      </c>
      <c r="M16" s="364" t="s">
        <v>394</v>
      </c>
      <c r="N16" s="364" t="s">
        <v>395</v>
      </c>
      <c r="O16" s="364" t="s">
        <v>394</v>
      </c>
      <c r="P16" s="364" t="s">
        <v>396</v>
      </c>
      <c r="Q16" s="364" t="s">
        <v>397</v>
      </c>
      <c r="R16" s="364"/>
      <c r="S16" s="364"/>
      <c r="T16" s="364" t="s">
        <v>393</v>
      </c>
      <c r="U16" s="365" t="s">
        <v>238</v>
      </c>
    </row>
    <row r="17" spans="1:21" x14ac:dyDescent="0.25">
      <c r="A17" s="361" t="s">
        <v>398</v>
      </c>
      <c r="B17" s="366" t="s">
        <v>399</v>
      </c>
      <c r="C17" s="366" t="s">
        <v>400</v>
      </c>
      <c r="D17" s="367" t="s">
        <v>401</v>
      </c>
      <c r="E17" s="366" t="s">
        <v>402</v>
      </c>
      <c r="I17" s="364" t="str">
        <f>HLOOKUP(Introduction!$G$4,nametranslations,29,FALSE)</f>
        <v>Secundaria</v>
      </c>
      <c r="L17" s="364" t="s">
        <v>403</v>
      </c>
      <c r="M17" s="364" t="s">
        <v>404</v>
      </c>
      <c r="N17" s="364" t="s">
        <v>405</v>
      </c>
      <c r="O17" s="364" t="s">
        <v>406</v>
      </c>
      <c r="P17" s="364" t="s">
        <v>407</v>
      </c>
      <c r="Q17" s="364" t="s">
        <v>408</v>
      </c>
      <c r="R17" s="364"/>
      <c r="S17" s="364"/>
      <c r="T17" s="364" t="s">
        <v>403</v>
      </c>
      <c r="U17" s="365" t="s">
        <v>238</v>
      </c>
    </row>
    <row r="18" spans="1:21" x14ac:dyDescent="0.25">
      <c r="A18" s="361" t="s">
        <v>409</v>
      </c>
      <c r="B18" s="366" t="s">
        <v>410</v>
      </c>
      <c r="C18" s="366" t="s">
        <v>411</v>
      </c>
      <c r="D18" s="367" t="s">
        <v>412</v>
      </c>
      <c r="E18" s="366" t="s">
        <v>413</v>
      </c>
      <c r="I18" s="364"/>
      <c r="L18" s="364" t="s">
        <v>414</v>
      </c>
      <c r="M18" s="364" t="s">
        <v>415</v>
      </c>
      <c r="N18" s="364" t="s">
        <v>415</v>
      </c>
      <c r="O18" s="364" t="s">
        <v>415</v>
      </c>
      <c r="P18" s="364" t="s">
        <v>416</v>
      </c>
      <c r="Q18" s="364" t="s">
        <v>417</v>
      </c>
      <c r="R18" s="364"/>
      <c r="S18" s="364"/>
      <c r="T18" s="364" t="s">
        <v>414</v>
      </c>
      <c r="U18" s="365" t="s">
        <v>240</v>
      </c>
    </row>
    <row r="19" spans="1:21" x14ac:dyDescent="0.25">
      <c r="A19" s="363" t="s">
        <v>418</v>
      </c>
      <c r="I19" s="364"/>
      <c r="L19" s="364" t="s">
        <v>419</v>
      </c>
      <c r="M19" s="364" t="s">
        <v>420</v>
      </c>
      <c r="N19" s="364" t="s">
        <v>421</v>
      </c>
      <c r="O19" s="364" t="s">
        <v>422</v>
      </c>
      <c r="P19" s="364" t="s">
        <v>423</v>
      </c>
      <c r="Q19" s="364" t="s">
        <v>424</v>
      </c>
      <c r="R19" s="364"/>
      <c r="S19" s="364"/>
      <c r="T19" s="364" t="s">
        <v>419</v>
      </c>
      <c r="U19" s="365" t="s">
        <v>240</v>
      </c>
    </row>
    <row r="20" spans="1:21" x14ac:dyDescent="0.25">
      <c r="A20" s="361" t="s">
        <v>137</v>
      </c>
      <c r="B20" s="366" t="s">
        <v>425</v>
      </c>
      <c r="C20" s="366" t="s">
        <v>426</v>
      </c>
      <c r="D20" s="367" t="s">
        <v>427</v>
      </c>
      <c r="E20" s="366" t="s">
        <v>428</v>
      </c>
      <c r="I20" s="364"/>
      <c r="L20" s="364" t="s">
        <v>429</v>
      </c>
      <c r="M20" s="364" t="s">
        <v>430</v>
      </c>
      <c r="N20" s="364" t="s">
        <v>431</v>
      </c>
      <c r="O20" s="364" t="s">
        <v>430</v>
      </c>
      <c r="P20" s="364" t="s">
        <v>432</v>
      </c>
      <c r="Q20" s="364" t="s">
        <v>433</v>
      </c>
      <c r="R20" s="364"/>
      <c r="S20" s="364"/>
      <c r="T20" s="364" t="s">
        <v>429</v>
      </c>
      <c r="U20" s="365" t="s">
        <v>240</v>
      </c>
    </row>
    <row r="21" spans="1:21" x14ac:dyDescent="0.25">
      <c r="A21" s="361" t="s">
        <v>184</v>
      </c>
      <c r="B21" s="366" t="s">
        <v>434</v>
      </c>
      <c r="C21" s="366" t="s">
        <v>435</v>
      </c>
      <c r="D21" s="367" t="s">
        <v>436</v>
      </c>
      <c r="E21" s="366" t="s">
        <v>437</v>
      </c>
      <c r="I21" s="364"/>
      <c r="L21" s="364" t="s">
        <v>438</v>
      </c>
      <c r="M21" s="364" t="s">
        <v>439</v>
      </c>
      <c r="N21" s="364" t="s">
        <v>440</v>
      </c>
      <c r="O21" s="364" t="s">
        <v>441</v>
      </c>
      <c r="P21" s="364" t="s">
        <v>442</v>
      </c>
      <c r="Q21" s="364" t="s">
        <v>443</v>
      </c>
      <c r="R21" s="364"/>
      <c r="S21" s="364"/>
      <c r="T21" s="364" t="s">
        <v>438</v>
      </c>
      <c r="U21" s="365" t="s">
        <v>238</v>
      </c>
    </row>
    <row r="22" spans="1:21" x14ac:dyDescent="0.25">
      <c r="A22" s="361" t="s">
        <v>14</v>
      </c>
      <c r="B22" s="366" t="s">
        <v>444</v>
      </c>
      <c r="C22" s="366" t="s">
        <v>445</v>
      </c>
      <c r="D22" s="367" t="s">
        <v>446</v>
      </c>
      <c r="E22" s="366" t="s">
        <v>447</v>
      </c>
      <c r="I22" s="364"/>
      <c r="L22" s="364" t="s">
        <v>448</v>
      </c>
      <c r="M22" s="364" t="s">
        <v>449</v>
      </c>
      <c r="N22" s="364" t="s">
        <v>449</v>
      </c>
      <c r="O22" s="364" t="s">
        <v>449</v>
      </c>
      <c r="P22" s="364" t="s">
        <v>450</v>
      </c>
      <c r="Q22" s="364" t="s">
        <v>451</v>
      </c>
      <c r="R22" s="364"/>
      <c r="S22" s="364"/>
      <c r="T22" s="364" t="s">
        <v>448</v>
      </c>
      <c r="U22" s="365" t="s">
        <v>240</v>
      </c>
    </row>
    <row r="23" spans="1:21" x14ac:dyDescent="0.25">
      <c r="A23" s="361" t="s">
        <v>15</v>
      </c>
      <c r="B23" s="366" t="s">
        <v>452</v>
      </c>
      <c r="C23" s="366" t="s">
        <v>453</v>
      </c>
      <c r="D23" s="367" t="s">
        <v>454</v>
      </c>
      <c r="E23" s="366" t="s">
        <v>455</v>
      </c>
      <c r="I23" s="364"/>
      <c r="L23" s="364" t="s">
        <v>456</v>
      </c>
      <c r="M23" s="364" t="s">
        <v>457</v>
      </c>
      <c r="N23" s="364" t="s">
        <v>457</v>
      </c>
      <c r="O23" s="364" t="s">
        <v>457</v>
      </c>
      <c r="P23" s="364" t="s">
        <v>458</v>
      </c>
      <c r="Q23" s="364" t="s">
        <v>459</v>
      </c>
      <c r="R23" s="364"/>
      <c r="S23" s="364"/>
      <c r="T23" s="364" t="s">
        <v>456</v>
      </c>
      <c r="U23" s="365" t="s">
        <v>238</v>
      </c>
    </row>
    <row r="24" spans="1:21" x14ac:dyDescent="0.25">
      <c r="A24" s="361" t="s">
        <v>460</v>
      </c>
      <c r="B24" s="366" t="s">
        <v>460</v>
      </c>
      <c r="C24" s="361" t="s">
        <v>460</v>
      </c>
      <c r="D24" s="367" t="s">
        <v>461</v>
      </c>
      <c r="E24" s="361" t="s">
        <v>462</v>
      </c>
      <c r="I24" s="369" t="s">
        <v>463</v>
      </c>
      <c r="L24" s="364" t="s">
        <v>464</v>
      </c>
      <c r="M24" s="364" t="s">
        <v>465</v>
      </c>
      <c r="N24" s="364" t="s">
        <v>466</v>
      </c>
      <c r="O24" s="364" t="s">
        <v>465</v>
      </c>
      <c r="P24" s="364" t="s">
        <v>467</v>
      </c>
      <c r="Q24" s="364" t="s">
        <v>468</v>
      </c>
      <c r="R24" s="364"/>
      <c r="S24" s="364"/>
      <c r="T24" s="364" t="s">
        <v>464</v>
      </c>
      <c r="U24" s="365" t="s">
        <v>238</v>
      </c>
    </row>
    <row r="25" spans="1:21" x14ac:dyDescent="0.25">
      <c r="A25" s="361" t="s">
        <v>2</v>
      </c>
      <c r="B25" s="366" t="s">
        <v>2</v>
      </c>
      <c r="C25" s="361" t="s">
        <v>2</v>
      </c>
      <c r="D25" s="367" t="s">
        <v>469</v>
      </c>
      <c r="E25" s="361" t="s">
        <v>470</v>
      </c>
      <c r="I25" s="364" t="str">
        <f>HLOOKUP(Introduction!$G$4,nametranslations,36,FALSE)</f>
        <v>Proporción de escuelas (%)</v>
      </c>
      <c r="L25" s="364" t="s">
        <v>471</v>
      </c>
      <c r="M25" s="364" t="s">
        <v>472</v>
      </c>
      <c r="N25" s="364" t="s">
        <v>473</v>
      </c>
      <c r="O25" s="364" t="s">
        <v>474</v>
      </c>
      <c r="P25" s="364" t="s">
        <v>475</v>
      </c>
      <c r="Q25" s="364" t="s">
        <v>476</v>
      </c>
      <c r="R25" s="364"/>
      <c r="S25" s="364"/>
      <c r="T25" s="364" t="s">
        <v>471</v>
      </c>
      <c r="U25" s="365" t="s">
        <v>242</v>
      </c>
    </row>
    <row r="26" spans="1:21" x14ac:dyDescent="0.25">
      <c r="A26" s="361" t="s">
        <v>1</v>
      </c>
      <c r="B26" s="366" t="s">
        <v>477</v>
      </c>
      <c r="C26" s="361" t="s">
        <v>478</v>
      </c>
      <c r="D26" s="367" t="s">
        <v>479</v>
      </c>
      <c r="E26" s="361" t="s">
        <v>480</v>
      </c>
      <c r="I26" s="364" t="s">
        <v>460</v>
      </c>
      <c r="L26" s="364" t="s">
        <v>481</v>
      </c>
      <c r="M26" s="364" t="s">
        <v>482</v>
      </c>
      <c r="N26" s="364" t="s">
        <v>482</v>
      </c>
      <c r="O26" s="364" t="s">
        <v>482</v>
      </c>
      <c r="P26" s="364" t="s">
        <v>483</v>
      </c>
      <c r="Q26" s="364" t="s">
        <v>484</v>
      </c>
      <c r="R26" s="364"/>
      <c r="S26" s="364"/>
      <c r="T26" s="364" t="s">
        <v>481</v>
      </c>
      <c r="U26" s="365" t="s">
        <v>238</v>
      </c>
    </row>
    <row r="27" spans="1:21" x14ac:dyDescent="0.25">
      <c r="A27" s="361" t="s">
        <v>16</v>
      </c>
      <c r="B27" s="366" t="s">
        <v>485</v>
      </c>
      <c r="C27" s="361" t="s">
        <v>486</v>
      </c>
      <c r="D27" s="367" t="s">
        <v>487</v>
      </c>
      <c r="E27" s="361" t="s">
        <v>488</v>
      </c>
      <c r="I27" s="364" t="str">
        <f>HLOOKUP(Introduction!$G$4,nametranslations,25,FALSE)</f>
        <v>Rural</v>
      </c>
      <c r="L27" s="364" t="s">
        <v>489</v>
      </c>
      <c r="M27" s="364" t="s">
        <v>490</v>
      </c>
      <c r="N27" s="364" t="s">
        <v>491</v>
      </c>
      <c r="O27" s="364" t="s">
        <v>492</v>
      </c>
      <c r="P27" s="364" t="s">
        <v>493</v>
      </c>
      <c r="Q27" s="364" t="s">
        <v>494</v>
      </c>
      <c r="R27" s="364"/>
      <c r="S27" s="364"/>
      <c r="T27" s="364" t="s">
        <v>489</v>
      </c>
      <c r="U27" s="365" t="s">
        <v>238</v>
      </c>
    </row>
    <row r="28" spans="1:21" x14ac:dyDescent="0.25">
      <c r="A28" s="361" t="s">
        <v>17</v>
      </c>
      <c r="B28" s="371" t="s">
        <v>495</v>
      </c>
      <c r="C28" s="361" t="s">
        <v>496</v>
      </c>
      <c r="D28" s="367" t="s">
        <v>497</v>
      </c>
      <c r="E28" s="361" t="s">
        <v>498</v>
      </c>
      <c r="I28" s="364" t="str">
        <f>HLOOKUP(Introduction!$G$4,nametranslations,26,FALSE)</f>
        <v>Urbano</v>
      </c>
      <c r="L28" s="364" t="s">
        <v>499</v>
      </c>
      <c r="M28" s="364" t="s">
        <v>500</v>
      </c>
      <c r="N28" s="364" t="s">
        <v>501</v>
      </c>
      <c r="O28" s="364" t="s">
        <v>502</v>
      </c>
      <c r="P28" s="364" t="s">
        <v>503</v>
      </c>
      <c r="Q28" s="364" t="s">
        <v>504</v>
      </c>
      <c r="R28" s="364"/>
      <c r="S28" s="364"/>
      <c r="T28" s="364" t="s">
        <v>499</v>
      </c>
      <c r="U28" s="365" t="s">
        <v>240</v>
      </c>
    </row>
    <row r="29" spans="1:21" x14ac:dyDescent="0.25">
      <c r="A29" s="361" t="s">
        <v>18</v>
      </c>
      <c r="B29" s="371" t="s">
        <v>505</v>
      </c>
      <c r="C29" s="361" t="s">
        <v>506</v>
      </c>
      <c r="D29" s="367" t="s">
        <v>507</v>
      </c>
      <c r="E29" s="361" t="s">
        <v>508</v>
      </c>
      <c r="I29" s="364" t="str">
        <f>HLOOKUP(Introduction!$G$4,nametranslations,27,FALSE)</f>
        <v>Preprimaria</v>
      </c>
      <c r="L29" s="364" t="s">
        <v>509</v>
      </c>
      <c r="M29" s="364" t="s">
        <v>510</v>
      </c>
      <c r="N29" s="364" t="s">
        <v>511</v>
      </c>
      <c r="O29" s="364" t="s">
        <v>512</v>
      </c>
      <c r="P29" s="364" t="s">
        <v>513</v>
      </c>
      <c r="Q29" s="364" t="s">
        <v>514</v>
      </c>
      <c r="R29" s="364"/>
      <c r="S29" s="364"/>
      <c r="T29" s="364" t="s">
        <v>509</v>
      </c>
      <c r="U29" s="365" t="s">
        <v>238</v>
      </c>
    </row>
    <row r="30" spans="1:21" x14ac:dyDescent="0.25">
      <c r="A30" s="361" t="s">
        <v>33</v>
      </c>
      <c r="B30" s="366" t="s">
        <v>515</v>
      </c>
      <c r="C30" s="366" t="s">
        <v>516</v>
      </c>
      <c r="D30" s="367" t="s">
        <v>517</v>
      </c>
      <c r="E30" s="366" t="s">
        <v>518</v>
      </c>
      <c r="I30" s="364" t="str">
        <f>HLOOKUP(Introduction!$G$4,nametranslations,28,FALSE)</f>
        <v>Primaria</v>
      </c>
      <c r="L30" s="364" t="s">
        <v>519</v>
      </c>
      <c r="M30" s="364" t="s">
        <v>520</v>
      </c>
      <c r="N30" s="364" t="s">
        <v>520</v>
      </c>
      <c r="O30" s="364" t="s">
        <v>521</v>
      </c>
      <c r="P30" s="364" t="s">
        <v>522</v>
      </c>
      <c r="Q30" s="364" t="s">
        <v>523</v>
      </c>
      <c r="R30" s="364"/>
      <c r="S30" s="364"/>
      <c r="T30" s="364" t="s">
        <v>519</v>
      </c>
      <c r="U30" s="365" t="s">
        <v>238</v>
      </c>
    </row>
    <row r="31" spans="1:21" x14ac:dyDescent="0.25">
      <c r="A31" s="361" t="s">
        <v>34</v>
      </c>
      <c r="B31" s="366" t="s">
        <v>524</v>
      </c>
      <c r="C31" s="361" t="s">
        <v>525</v>
      </c>
      <c r="D31" s="367" t="s">
        <v>526</v>
      </c>
      <c r="E31" s="361" t="s">
        <v>527</v>
      </c>
      <c r="I31" s="364" t="str">
        <f>HLOOKUP(Introduction!$G$4,nametranslations,29,FALSE)</f>
        <v>Secundaria</v>
      </c>
      <c r="L31" s="364" t="s">
        <v>528</v>
      </c>
      <c r="M31" s="364" t="s">
        <v>529</v>
      </c>
      <c r="N31" s="364" t="s">
        <v>530</v>
      </c>
      <c r="O31" s="364" t="s">
        <v>529</v>
      </c>
      <c r="P31" s="364" t="s">
        <v>531</v>
      </c>
      <c r="Q31" s="364" t="s">
        <v>532</v>
      </c>
      <c r="R31" s="364"/>
      <c r="S31" s="364"/>
      <c r="T31" s="364" t="s">
        <v>528</v>
      </c>
      <c r="U31" s="365" t="s">
        <v>238</v>
      </c>
    </row>
    <row r="32" spans="1:21" x14ac:dyDescent="0.25">
      <c r="A32" s="361" t="s">
        <v>35</v>
      </c>
      <c r="B32" s="366" t="s">
        <v>533</v>
      </c>
      <c r="C32" s="361" t="s">
        <v>534</v>
      </c>
      <c r="D32" s="367" t="s">
        <v>535</v>
      </c>
      <c r="E32" s="361" t="s">
        <v>536</v>
      </c>
      <c r="I32" s="364"/>
      <c r="L32" s="364" t="s">
        <v>537</v>
      </c>
      <c r="M32" s="364" t="s">
        <v>538</v>
      </c>
      <c r="N32" s="364" t="s">
        <v>539</v>
      </c>
      <c r="O32" s="364" t="s">
        <v>540</v>
      </c>
      <c r="P32" s="364" t="s">
        <v>541</v>
      </c>
      <c r="Q32" s="364" t="s">
        <v>542</v>
      </c>
      <c r="R32" s="364"/>
      <c r="S32" s="364"/>
      <c r="T32" s="364" t="s">
        <v>537</v>
      </c>
      <c r="U32" s="365" t="s">
        <v>239</v>
      </c>
    </row>
    <row r="33" spans="1:21" x14ac:dyDescent="0.25">
      <c r="A33" s="361" t="s">
        <v>189</v>
      </c>
      <c r="B33" s="366" t="s">
        <v>543</v>
      </c>
      <c r="C33" s="361" t="s">
        <v>544</v>
      </c>
      <c r="D33" s="367" t="s">
        <v>545</v>
      </c>
      <c r="E33" s="361" t="s">
        <v>546</v>
      </c>
      <c r="L33" s="364" t="s">
        <v>547</v>
      </c>
      <c r="M33" s="364" t="s">
        <v>548</v>
      </c>
      <c r="N33" s="364" t="s">
        <v>549</v>
      </c>
      <c r="O33" s="364" t="s">
        <v>550</v>
      </c>
      <c r="P33" s="364" t="s">
        <v>551</v>
      </c>
      <c r="Q33" s="364" t="s">
        <v>552</v>
      </c>
      <c r="R33" s="364"/>
      <c r="S33" s="364"/>
      <c r="T33" s="364" t="s">
        <v>547</v>
      </c>
      <c r="U33" s="365" t="s">
        <v>238</v>
      </c>
    </row>
    <row r="34" spans="1:21" x14ac:dyDescent="0.25">
      <c r="A34" s="361" t="s">
        <v>237</v>
      </c>
      <c r="B34" s="366" t="s">
        <v>553</v>
      </c>
      <c r="C34" s="361" t="s">
        <v>554</v>
      </c>
      <c r="D34" s="367" t="s">
        <v>555</v>
      </c>
      <c r="E34" s="366" t="s">
        <v>556</v>
      </c>
      <c r="L34" s="364" t="s">
        <v>557</v>
      </c>
      <c r="M34" s="364" t="s">
        <v>558</v>
      </c>
      <c r="N34" s="364" t="s">
        <v>559</v>
      </c>
      <c r="O34" s="364" t="s">
        <v>558</v>
      </c>
      <c r="P34" s="364" t="s">
        <v>560</v>
      </c>
      <c r="Q34" s="364" t="s">
        <v>561</v>
      </c>
      <c r="R34" s="364"/>
      <c r="S34" s="364"/>
      <c r="T34" s="364" t="s">
        <v>557</v>
      </c>
      <c r="U34" s="365" t="s">
        <v>238</v>
      </c>
    </row>
    <row r="35" spans="1:21" x14ac:dyDescent="0.25">
      <c r="A35" s="361" t="s">
        <v>562</v>
      </c>
      <c r="B35" s="366" t="s">
        <v>563</v>
      </c>
      <c r="C35" s="361" t="s">
        <v>564</v>
      </c>
      <c r="D35" s="367" t="s">
        <v>565</v>
      </c>
      <c r="E35" s="361" t="s">
        <v>566</v>
      </c>
      <c r="L35" s="364" t="s">
        <v>567</v>
      </c>
      <c r="M35" s="364" t="s">
        <v>568</v>
      </c>
      <c r="N35" s="364" t="s">
        <v>569</v>
      </c>
      <c r="O35" s="364" t="s">
        <v>568</v>
      </c>
      <c r="P35" s="364" t="s">
        <v>570</v>
      </c>
      <c r="Q35" s="364" t="s">
        <v>571</v>
      </c>
      <c r="R35" s="364"/>
      <c r="S35" s="364"/>
      <c r="T35" s="364" t="s">
        <v>567</v>
      </c>
      <c r="U35" s="365" t="s">
        <v>238</v>
      </c>
    </row>
    <row r="36" spans="1:21" x14ac:dyDescent="0.25">
      <c r="A36" s="361" t="s">
        <v>572</v>
      </c>
      <c r="B36" s="366" t="s">
        <v>573</v>
      </c>
      <c r="C36" s="361" t="s">
        <v>574</v>
      </c>
      <c r="D36" s="367" t="s">
        <v>575</v>
      </c>
      <c r="E36" s="361" t="s">
        <v>576</v>
      </c>
      <c r="L36" s="364" t="s">
        <v>577</v>
      </c>
      <c r="M36" s="364" t="s">
        <v>578</v>
      </c>
      <c r="N36" s="364" t="s">
        <v>579</v>
      </c>
      <c r="O36" s="364" t="s">
        <v>580</v>
      </c>
      <c r="P36" s="364" t="s">
        <v>581</v>
      </c>
      <c r="Q36" s="364" t="s">
        <v>582</v>
      </c>
      <c r="R36" s="364"/>
      <c r="S36" s="364"/>
      <c r="T36" s="364" t="s">
        <v>577</v>
      </c>
      <c r="U36" s="365" t="s">
        <v>238</v>
      </c>
    </row>
    <row r="37" spans="1:21" x14ac:dyDescent="0.25">
      <c r="A37" s="363" t="s">
        <v>583</v>
      </c>
      <c r="L37" s="364" t="s">
        <v>584</v>
      </c>
      <c r="M37" s="364" t="s">
        <v>585</v>
      </c>
      <c r="N37" s="364" t="s">
        <v>585</v>
      </c>
      <c r="O37" s="364" t="s">
        <v>585</v>
      </c>
      <c r="P37" s="364" t="s">
        <v>586</v>
      </c>
      <c r="Q37" s="364" t="s">
        <v>587</v>
      </c>
      <c r="R37" s="364"/>
      <c r="S37" s="364"/>
      <c r="T37" s="364" t="s">
        <v>584</v>
      </c>
      <c r="U37" s="365" t="s">
        <v>238</v>
      </c>
    </row>
    <row r="38" spans="1:21" x14ac:dyDescent="0.25">
      <c r="A38" s="361" t="s">
        <v>141</v>
      </c>
      <c r="B38" s="366" t="s">
        <v>588</v>
      </c>
      <c r="C38" s="361" t="s">
        <v>589</v>
      </c>
      <c r="D38" s="367" t="s">
        <v>590</v>
      </c>
      <c r="E38" s="361" t="s">
        <v>591</v>
      </c>
      <c r="L38" s="364" t="s">
        <v>592</v>
      </c>
      <c r="M38" s="364" t="s">
        <v>593</v>
      </c>
      <c r="N38" s="364" t="s">
        <v>594</v>
      </c>
      <c r="O38" s="364" t="s">
        <v>595</v>
      </c>
      <c r="P38" s="364" t="s">
        <v>596</v>
      </c>
      <c r="Q38" s="364" t="s">
        <v>597</v>
      </c>
      <c r="R38" s="364"/>
      <c r="S38" s="364"/>
      <c r="T38" s="364" t="s">
        <v>592</v>
      </c>
      <c r="U38" s="365" t="s">
        <v>240</v>
      </c>
    </row>
    <row r="39" spans="1:21" x14ac:dyDescent="0.25">
      <c r="A39" s="361" t="s">
        <v>598</v>
      </c>
      <c r="B39" s="366" t="s">
        <v>599</v>
      </c>
      <c r="C39" s="361" t="s">
        <v>600</v>
      </c>
      <c r="D39" s="367" t="s">
        <v>601</v>
      </c>
      <c r="E39" s="361" t="s">
        <v>602</v>
      </c>
      <c r="L39" s="364" t="s">
        <v>603</v>
      </c>
      <c r="M39" s="364" t="s">
        <v>604</v>
      </c>
      <c r="N39" s="364" t="s">
        <v>604</v>
      </c>
      <c r="O39" s="364" t="s">
        <v>605</v>
      </c>
      <c r="P39" s="364" t="s">
        <v>606</v>
      </c>
      <c r="Q39" s="364" t="s">
        <v>607</v>
      </c>
      <c r="R39" s="364"/>
      <c r="S39" s="364"/>
      <c r="T39" s="364" t="s">
        <v>603</v>
      </c>
      <c r="U39" s="365" t="s">
        <v>238</v>
      </c>
    </row>
    <row r="40" spans="1:21" x14ac:dyDescent="0.25">
      <c r="A40" s="361" t="s">
        <v>608</v>
      </c>
      <c r="B40" s="366" t="s">
        <v>609</v>
      </c>
      <c r="C40" s="361" t="s">
        <v>610</v>
      </c>
      <c r="D40" s="367" t="s">
        <v>611</v>
      </c>
      <c r="E40" s="361" t="s">
        <v>612</v>
      </c>
      <c r="L40" s="364" t="s">
        <v>613</v>
      </c>
      <c r="M40" s="364" t="s">
        <v>614</v>
      </c>
      <c r="N40" s="364" t="s">
        <v>615</v>
      </c>
      <c r="O40" s="364" t="s">
        <v>616</v>
      </c>
      <c r="P40" s="364" t="s">
        <v>617</v>
      </c>
      <c r="Q40" s="364" t="s">
        <v>618</v>
      </c>
      <c r="R40" s="364"/>
      <c r="S40" s="364"/>
      <c r="T40" s="364" t="s">
        <v>613</v>
      </c>
      <c r="U40" s="365" t="s">
        <v>238</v>
      </c>
    </row>
    <row r="41" spans="1:21" x14ac:dyDescent="0.25">
      <c r="A41" s="361" t="s">
        <v>619</v>
      </c>
      <c r="B41" s="366" t="s">
        <v>620</v>
      </c>
      <c r="C41" s="361" t="s">
        <v>621</v>
      </c>
      <c r="D41" s="367" t="s">
        <v>622</v>
      </c>
      <c r="E41" s="361" t="s">
        <v>623</v>
      </c>
      <c r="L41" s="364" t="s">
        <v>624</v>
      </c>
      <c r="M41" s="364" t="s">
        <v>625</v>
      </c>
      <c r="N41" s="364" t="s">
        <v>626</v>
      </c>
      <c r="O41" s="364" t="s">
        <v>627</v>
      </c>
      <c r="P41" s="364" t="s">
        <v>628</v>
      </c>
      <c r="Q41" s="364" t="s">
        <v>629</v>
      </c>
      <c r="R41" s="364"/>
      <c r="S41" s="364"/>
      <c r="T41" s="364" t="s">
        <v>624</v>
      </c>
      <c r="U41" s="365" t="s">
        <v>240</v>
      </c>
    </row>
    <row r="42" spans="1:21" x14ac:dyDescent="0.25">
      <c r="A42" s="361" t="s">
        <v>630</v>
      </c>
      <c r="B42" s="366" t="s">
        <v>631</v>
      </c>
      <c r="C42" s="361" t="s">
        <v>632</v>
      </c>
      <c r="D42" s="367" t="s">
        <v>633</v>
      </c>
      <c r="E42" s="361" t="s">
        <v>634</v>
      </c>
      <c r="L42" s="364" t="s">
        <v>635</v>
      </c>
      <c r="M42" s="364" t="s">
        <v>636</v>
      </c>
      <c r="N42" s="365" t="s">
        <v>637</v>
      </c>
      <c r="O42" s="365" t="s">
        <v>638</v>
      </c>
      <c r="P42" s="365" t="s">
        <v>639</v>
      </c>
      <c r="Q42" s="365" t="s">
        <v>640</v>
      </c>
      <c r="R42" s="365"/>
      <c r="S42" s="365"/>
      <c r="T42" s="364" t="s">
        <v>635</v>
      </c>
      <c r="U42" s="365" t="s">
        <v>238</v>
      </c>
    </row>
    <row r="43" spans="1:21" x14ac:dyDescent="0.25">
      <c r="A43" s="361" t="s">
        <v>641</v>
      </c>
      <c r="B43" s="366" t="s">
        <v>642</v>
      </c>
      <c r="C43" s="361" t="s">
        <v>643</v>
      </c>
      <c r="D43" s="367" t="s">
        <v>644</v>
      </c>
      <c r="E43" s="361" t="s">
        <v>645</v>
      </c>
      <c r="L43" s="364" t="s">
        <v>646</v>
      </c>
      <c r="M43" s="364" t="s">
        <v>143</v>
      </c>
      <c r="N43" s="364" t="s">
        <v>647</v>
      </c>
      <c r="O43" s="364" t="s">
        <v>143</v>
      </c>
      <c r="P43" s="364" t="s">
        <v>648</v>
      </c>
      <c r="Q43" s="364" t="s">
        <v>649</v>
      </c>
      <c r="R43" s="364"/>
      <c r="S43" s="364"/>
      <c r="T43" s="364" t="s">
        <v>646</v>
      </c>
      <c r="U43" s="365" t="s">
        <v>239</v>
      </c>
    </row>
    <row r="44" spans="1:21" x14ac:dyDescent="0.25">
      <c r="A44" s="361" t="s">
        <v>650</v>
      </c>
      <c r="B44" s="366" t="s">
        <v>651</v>
      </c>
      <c r="C44" s="361" t="s">
        <v>652</v>
      </c>
      <c r="D44" s="367" t="s">
        <v>653</v>
      </c>
      <c r="E44" s="361" t="s">
        <v>654</v>
      </c>
      <c r="L44" s="364" t="s">
        <v>655</v>
      </c>
      <c r="M44" s="364" t="s">
        <v>656</v>
      </c>
      <c r="N44" s="364" t="s">
        <v>657</v>
      </c>
      <c r="O44" s="364" t="s">
        <v>656</v>
      </c>
      <c r="P44" s="364" t="s">
        <v>658</v>
      </c>
      <c r="Q44" s="364" t="s">
        <v>659</v>
      </c>
      <c r="R44" s="364"/>
      <c r="S44" s="364"/>
      <c r="T44" s="364" t="s">
        <v>655</v>
      </c>
      <c r="U44" s="365" t="s">
        <v>238</v>
      </c>
    </row>
    <row r="45" spans="1:21" x14ac:dyDescent="0.25">
      <c r="A45" s="361" t="s">
        <v>660</v>
      </c>
      <c r="B45" s="366" t="s">
        <v>661</v>
      </c>
      <c r="C45" s="361" t="s">
        <v>662</v>
      </c>
      <c r="D45" s="367" t="s">
        <v>663</v>
      </c>
      <c r="E45" s="361" t="s">
        <v>664</v>
      </c>
      <c r="I45" s="369" t="s">
        <v>665</v>
      </c>
      <c r="L45" s="364" t="s">
        <v>666</v>
      </c>
      <c r="M45" s="364" t="s">
        <v>667</v>
      </c>
      <c r="N45" s="364" t="s">
        <v>667</v>
      </c>
      <c r="O45" s="364" t="s">
        <v>667</v>
      </c>
      <c r="P45" s="364" t="s">
        <v>668</v>
      </c>
      <c r="Q45" s="364" t="s">
        <v>669</v>
      </c>
      <c r="R45" s="364"/>
      <c r="S45" s="364"/>
      <c r="T45" s="364" t="s">
        <v>666</v>
      </c>
      <c r="U45" s="365" t="s">
        <v>240</v>
      </c>
    </row>
    <row r="46" spans="1:21" x14ac:dyDescent="0.25">
      <c r="A46" s="361" t="s">
        <v>670</v>
      </c>
      <c r="B46" s="366" t="s">
        <v>671</v>
      </c>
      <c r="C46" s="361" t="s">
        <v>672</v>
      </c>
      <c r="D46" s="367" t="s">
        <v>673</v>
      </c>
      <c r="E46" s="361" t="s">
        <v>674</v>
      </c>
      <c r="I46" s="364" t="str">
        <f>HLOOKUP(Introduction!$G$4,nametranslations,30,FALSE)</f>
        <v>Servicio básico</v>
      </c>
      <c r="L46" s="364" t="s">
        <v>675</v>
      </c>
      <c r="M46" s="364" t="s">
        <v>676</v>
      </c>
      <c r="N46" s="364" t="s">
        <v>677</v>
      </c>
      <c r="O46" s="364" t="s">
        <v>678</v>
      </c>
      <c r="P46" s="364" t="s">
        <v>679</v>
      </c>
      <c r="Q46" s="364" t="s">
        <v>680</v>
      </c>
      <c r="R46" s="364"/>
      <c r="S46" s="364"/>
      <c r="T46" s="364" t="s">
        <v>675</v>
      </c>
      <c r="U46" s="365" t="s">
        <v>240</v>
      </c>
    </row>
    <row r="47" spans="1:21" x14ac:dyDescent="0.25">
      <c r="A47" s="361" t="s">
        <v>681</v>
      </c>
      <c r="B47" s="366" t="s">
        <v>682</v>
      </c>
      <c r="C47" s="361" t="s">
        <v>683</v>
      </c>
      <c r="D47" s="367" t="s">
        <v>684</v>
      </c>
      <c r="E47" s="361" t="s">
        <v>685</v>
      </c>
      <c r="I47" s="364" t="str">
        <f>HLOOKUP(Introduction!$G$4,nametranslations,31,FALSE)</f>
        <v>Servicio limitado</v>
      </c>
      <c r="L47" s="364" t="s">
        <v>686</v>
      </c>
      <c r="M47" s="364" t="s">
        <v>687</v>
      </c>
      <c r="N47" s="364" t="s">
        <v>688</v>
      </c>
      <c r="O47" s="364" t="s">
        <v>689</v>
      </c>
      <c r="P47" s="364" t="s">
        <v>690</v>
      </c>
      <c r="Q47" s="364" t="s">
        <v>691</v>
      </c>
      <c r="R47" s="364"/>
      <c r="S47" s="364"/>
      <c r="T47" s="364" t="s">
        <v>686</v>
      </c>
      <c r="U47" s="365" t="s">
        <v>240</v>
      </c>
    </row>
    <row r="48" spans="1:21" x14ac:dyDescent="0.25">
      <c r="A48" s="361" t="s">
        <v>692</v>
      </c>
      <c r="B48" s="366" t="s">
        <v>693</v>
      </c>
      <c r="C48" s="361" t="s">
        <v>694</v>
      </c>
      <c r="D48" s="367" t="s">
        <v>695</v>
      </c>
      <c r="E48" s="361" t="s">
        <v>696</v>
      </c>
      <c r="I48" s="364" t="str">
        <f>HLOOKUP(Introduction!$G$4,nametranslations,32,FALSE)</f>
        <v>Sin servicio</v>
      </c>
      <c r="L48" s="364" t="s">
        <v>697</v>
      </c>
      <c r="M48" s="364" t="s">
        <v>698</v>
      </c>
      <c r="N48" s="364" t="s">
        <v>698</v>
      </c>
      <c r="O48" s="364" t="s">
        <v>698</v>
      </c>
      <c r="P48" s="364" t="s">
        <v>699</v>
      </c>
      <c r="Q48" s="364" t="s">
        <v>700</v>
      </c>
      <c r="R48" s="364"/>
      <c r="S48" s="364"/>
      <c r="T48" s="364" t="s">
        <v>697</v>
      </c>
      <c r="U48" s="365" t="s">
        <v>240</v>
      </c>
    </row>
    <row r="49" spans="1:21" x14ac:dyDescent="0.25">
      <c r="A49" s="361" t="s">
        <v>701</v>
      </c>
      <c r="B49" s="366" t="s">
        <v>702</v>
      </c>
      <c r="C49" s="361" t="s">
        <v>703</v>
      </c>
      <c r="D49" s="367" t="s">
        <v>704</v>
      </c>
      <c r="E49" s="361" t="s">
        <v>705</v>
      </c>
      <c r="I49" s="364" t="str">
        <f>HLOOKUP(Introduction!$G$4,nametranslations,33,FALSE)</f>
        <v>Datos insuficientes</v>
      </c>
      <c r="L49" s="364" t="s">
        <v>706</v>
      </c>
      <c r="M49" s="364" t="s">
        <v>707</v>
      </c>
      <c r="N49" s="364" t="s">
        <v>708</v>
      </c>
      <c r="O49" s="364" t="s">
        <v>709</v>
      </c>
      <c r="P49" s="364" t="s">
        <v>710</v>
      </c>
      <c r="Q49" s="364" t="s">
        <v>711</v>
      </c>
      <c r="R49" s="364"/>
      <c r="S49" s="364"/>
      <c r="T49" s="364" t="s">
        <v>706</v>
      </c>
      <c r="U49" s="364" t="s">
        <v>238</v>
      </c>
    </row>
    <row r="50" spans="1:21" x14ac:dyDescent="0.25">
      <c r="A50" s="361" t="s">
        <v>712</v>
      </c>
      <c r="B50" s="366" t="s">
        <v>713</v>
      </c>
      <c r="C50" s="361" t="s">
        <v>714</v>
      </c>
      <c r="D50" s="367" t="s">
        <v>715</v>
      </c>
      <c r="E50" s="361" t="s">
        <v>716</v>
      </c>
      <c r="I50" s="364" t="str">
        <f>HLOOKUP(Introduction!$G$4,nametranslations,59,FALSE)</f>
        <v>Estimaciones: mejoradas</v>
      </c>
      <c r="L50" s="364" t="s">
        <v>717</v>
      </c>
      <c r="M50" s="364" t="s">
        <v>718</v>
      </c>
      <c r="N50" s="364" t="s">
        <v>719</v>
      </c>
      <c r="O50" s="364" t="s">
        <v>718</v>
      </c>
      <c r="P50" s="364" t="s">
        <v>720</v>
      </c>
      <c r="Q50" s="364" t="s">
        <v>721</v>
      </c>
      <c r="R50" s="364"/>
      <c r="S50" s="364"/>
      <c r="T50" s="364" t="s">
        <v>717</v>
      </c>
      <c r="U50" s="365" t="s">
        <v>239</v>
      </c>
    </row>
    <row r="51" spans="1:21" x14ac:dyDescent="0.25">
      <c r="A51" s="361" t="s">
        <v>722</v>
      </c>
      <c r="B51" s="366" t="s">
        <v>723</v>
      </c>
      <c r="C51" s="361" t="s">
        <v>724</v>
      </c>
      <c r="D51" s="367" t="s">
        <v>725</v>
      </c>
      <c r="E51" s="361" t="s">
        <v>726</v>
      </c>
      <c r="I51" s="364" t="str">
        <f>HLOOKUP(Introduction!$G$4,nametranslations,60,FALSE)</f>
        <v>Puntos de datos: mejorados</v>
      </c>
      <c r="L51" s="364" t="s">
        <v>727</v>
      </c>
      <c r="M51" s="364" t="s">
        <v>728</v>
      </c>
      <c r="N51" s="364" t="s">
        <v>729</v>
      </c>
      <c r="O51" s="364" t="s">
        <v>730</v>
      </c>
      <c r="P51" s="364" t="s">
        <v>731</v>
      </c>
      <c r="Q51" s="364" t="s">
        <v>732</v>
      </c>
      <c r="R51" s="364"/>
      <c r="S51" s="364"/>
      <c r="T51" s="364" t="s">
        <v>727</v>
      </c>
      <c r="U51" s="365" t="s">
        <v>240</v>
      </c>
    </row>
    <row r="52" spans="1:21" x14ac:dyDescent="0.25">
      <c r="A52" s="361" t="s">
        <v>733</v>
      </c>
      <c r="B52" s="366" t="s">
        <v>734</v>
      </c>
      <c r="C52" s="361" t="s">
        <v>735</v>
      </c>
      <c r="D52" s="367" t="s">
        <v>736</v>
      </c>
      <c r="E52" s="361" t="s">
        <v>737</v>
      </c>
      <c r="I52" s="364" t="str">
        <f>HLOOKUP(Introduction!$G$4,nametranslations,61,FALSE)</f>
        <v>Estimaciones: básicas</v>
      </c>
      <c r="L52" s="364" t="s">
        <v>738</v>
      </c>
      <c r="M52" s="364" t="s">
        <v>739</v>
      </c>
      <c r="N52" s="364" t="s">
        <v>739</v>
      </c>
      <c r="O52" s="364" t="s">
        <v>739</v>
      </c>
      <c r="P52" s="364" t="s">
        <v>740</v>
      </c>
      <c r="Q52" s="364" t="s">
        <v>741</v>
      </c>
      <c r="R52" s="364"/>
      <c r="S52" s="364"/>
      <c r="T52" s="364" t="s">
        <v>738</v>
      </c>
      <c r="U52" s="364" t="s">
        <v>240</v>
      </c>
    </row>
    <row r="53" spans="1:21" x14ac:dyDescent="0.25">
      <c r="A53" s="361" t="s">
        <v>742</v>
      </c>
      <c r="B53" s="366" t="s">
        <v>743</v>
      </c>
      <c r="C53" s="361" t="s">
        <v>744</v>
      </c>
      <c r="D53" s="367" t="s">
        <v>745</v>
      </c>
      <c r="E53" s="361" t="s">
        <v>746</v>
      </c>
      <c r="I53" s="364" t="str">
        <f>HLOOKUP(Introduction!$G$4,nametranslations,62,FALSE)</f>
        <v>Puntos de datos: básicos</v>
      </c>
      <c r="L53" s="364" t="s">
        <v>747</v>
      </c>
      <c r="M53" s="364" t="s">
        <v>748</v>
      </c>
      <c r="N53" s="364" t="s">
        <v>748</v>
      </c>
      <c r="O53" s="364" t="s">
        <v>748</v>
      </c>
      <c r="P53" s="364" t="s">
        <v>749</v>
      </c>
      <c r="Q53" s="364" t="s">
        <v>750</v>
      </c>
      <c r="R53" s="364"/>
      <c r="S53" s="364"/>
      <c r="T53" s="364" t="s">
        <v>747</v>
      </c>
      <c r="U53" s="365" t="s">
        <v>239</v>
      </c>
    </row>
    <row r="54" spans="1:21" x14ac:dyDescent="0.25">
      <c r="A54" s="361" t="s">
        <v>751</v>
      </c>
      <c r="B54" s="366" t="s">
        <v>752</v>
      </c>
      <c r="C54" s="361" t="s">
        <v>753</v>
      </c>
      <c r="D54" s="367" t="s">
        <v>754</v>
      </c>
      <c r="E54" s="361" t="s">
        <v>755</v>
      </c>
      <c r="I54" s="364" t="str">
        <f>HLOOKUP(Introduction!$G$4,nametranslations,63,FALSE)</f>
        <v>Estimaciones con agua</v>
      </c>
      <c r="L54" s="364" t="s">
        <v>756</v>
      </c>
      <c r="M54" s="364" t="s">
        <v>757</v>
      </c>
      <c r="N54" s="364" t="s">
        <v>757</v>
      </c>
      <c r="O54" s="364" t="s">
        <v>757</v>
      </c>
      <c r="P54" s="364" t="s">
        <v>758</v>
      </c>
      <c r="Q54" s="364" t="s">
        <v>759</v>
      </c>
      <c r="R54" s="364"/>
      <c r="S54" s="364"/>
      <c r="T54" s="364" t="s">
        <v>756</v>
      </c>
      <c r="U54" s="365" t="s">
        <v>239</v>
      </c>
    </row>
    <row r="55" spans="1:21" x14ac:dyDescent="0.25">
      <c r="A55" s="361" t="s">
        <v>760</v>
      </c>
      <c r="B55" s="366" t="s">
        <v>761</v>
      </c>
      <c r="C55" s="361" t="s">
        <v>762</v>
      </c>
      <c r="D55" s="367" t="s">
        <v>763</v>
      </c>
      <c r="E55" s="361" t="s">
        <v>764</v>
      </c>
      <c r="I55" s="364" t="str">
        <f>HLOOKUP(Introduction!$G$4,nametranslations,64,FALSE)</f>
        <v>Puntos de datos con agua</v>
      </c>
      <c r="L55" s="364" t="s">
        <v>765</v>
      </c>
      <c r="M55" s="364" t="s">
        <v>766</v>
      </c>
      <c r="N55" s="364" t="s">
        <v>766</v>
      </c>
      <c r="O55" s="364" t="s">
        <v>767</v>
      </c>
      <c r="P55" s="364" t="s">
        <v>768</v>
      </c>
      <c r="Q55" s="364" t="s">
        <v>769</v>
      </c>
      <c r="R55" s="364"/>
      <c r="S55" s="364"/>
      <c r="T55" s="364" t="s">
        <v>765</v>
      </c>
      <c r="U55" s="364" t="s">
        <v>238</v>
      </c>
    </row>
    <row r="56" spans="1:21" x14ac:dyDescent="0.25">
      <c r="A56" s="361" t="s">
        <v>770</v>
      </c>
      <c r="B56" s="366" t="s">
        <v>771</v>
      </c>
      <c r="C56" s="361" t="s">
        <v>772</v>
      </c>
      <c r="D56" s="367" t="s">
        <v>773</v>
      </c>
      <c r="E56" s="361" t="s">
        <v>774</v>
      </c>
      <c r="I56" s="364" t="str">
        <f>HLOOKUP(Introduction!$G$4,nametranslations,57,FALSE)</f>
        <v>Estimaciones: instalaciónes</v>
      </c>
      <c r="L56" s="364" t="s">
        <v>775</v>
      </c>
      <c r="M56" s="364" t="s">
        <v>776</v>
      </c>
      <c r="N56" s="364" t="s">
        <v>777</v>
      </c>
      <c r="O56" s="364" t="s">
        <v>778</v>
      </c>
      <c r="P56" s="364" t="s">
        <v>779</v>
      </c>
      <c r="Q56" s="364" t="s">
        <v>780</v>
      </c>
      <c r="R56" s="364"/>
      <c r="S56" s="364"/>
      <c r="T56" s="364" t="s">
        <v>775</v>
      </c>
      <c r="U56" s="364" t="s">
        <v>238</v>
      </c>
    </row>
    <row r="57" spans="1:21" x14ac:dyDescent="0.25">
      <c r="A57" s="361" t="s">
        <v>781</v>
      </c>
      <c r="B57" s="366" t="s">
        <v>782</v>
      </c>
      <c r="C57" s="361" t="s">
        <v>783</v>
      </c>
      <c r="D57" s="367" t="s">
        <v>784</v>
      </c>
      <c r="E57" s="361" t="s">
        <v>785</v>
      </c>
      <c r="I57" s="364" t="str">
        <f>HLOOKUP(Introduction!$G$4,nametranslations,58,FALSE)</f>
        <v>Puntos de datos: instalaciónes</v>
      </c>
      <c r="L57" s="364" t="s">
        <v>786</v>
      </c>
      <c r="M57" s="364" t="s">
        <v>787</v>
      </c>
      <c r="N57" s="364" t="s">
        <v>788</v>
      </c>
      <c r="O57" s="364" t="s">
        <v>789</v>
      </c>
      <c r="P57" s="364" t="s">
        <v>790</v>
      </c>
      <c r="Q57" s="364" t="s">
        <v>791</v>
      </c>
      <c r="R57" s="364"/>
      <c r="S57" s="364"/>
      <c r="T57" s="364" t="s">
        <v>786</v>
      </c>
      <c r="U57" s="364" t="s">
        <v>238</v>
      </c>
    </row>
    <row r="58" spans="1:21" x14ac:dyDescent="0.25">
      <c r="A58" s="361" t="s">
        <v>792</v>
      </c>
      <c r="B58" s="366" t="s">
        <v>793</v>
      </c>
      <c r="C58" s="361" t="s">
        <v>794</v>
      </c>
      <c r="D58" s="367" t="s">
        <v>795</v>
      </c>
      <c r="E58" s="361" t="s">
        <v>796</v>
      </c>
      <c r="I58" s="364" t="str">
        <f>HLOOKUP(Introduction!$G$4,nametranslations,59,FALSE)</f>
        <v>Estimaciones: mejoradas</v>
      </c>
      <c r="L58" s="364" t="s">
        <v>797</v>
      </c>
      <c r="M58" s="364" t="s">
        <v>798</v>
      </c>
      <c r="N58" s="364" t="s">
        <v>799</v>
      </c>
      <c r="O58" s="364" t="s">
        <v>800</v>
      </c>
      <c r="P58" s="364" t="s">
        <v>801</v>
      </c>
      <c r="Q58" s="364" t="s">
        <v>802</v>
      </c>
      <c r="R58" s="364"/>
      <c r="S58" s="364"/>
      <c r="T58" s="364" t="s">
        <v>797</v>
      </c>
      <c r="U58" s="364" t="s">
        <v>238</v>
      </c>
    </row>
    <row r="59" spans="1:21" x14ac:dyDescent="0.25">
      <c r="A59" s="366" t="s">
        <v>803</v>
      </c>
      <c r="B59" s="361" t="s">
        <v>804</v>
      </c>
      <c r="C59" s="361" t="s">
        <v>805</v>
      </c>
      <c r="D59" s="367" t="s">
        <v>806</v>
      </c>
      <c r="E59" s="361" t="s">
        <v>807</v>
      </c>
      <c r="I59" s="364" t="str">
        <f>HLOOKUP(Introduction!$G$4,nametranslations,60,FALSE)</f>
        <v>Puntos de datos: mejorados</v>
      </c>
      <c r="L59" s="364" t="s">
        <v>808</v>
      </c>
      <c r="M59" s="364" t="s">
        <v>809</v>
      </c>
      <c r="N59" s="364" t="s">
        <v>809</v>
      </c>
      <c r="O59" s="364" t="s">
        <v>809</v>
      </c>
      <c r="P59" s="364" t="s">
        <v>810</v>
      </c>
      <c r="Q59" s="364" t="s">
        <v>811</v>
      </c>
      <c r="R59" s="364"/>
      <c r="S59" s="364"/>
      <c r="T59" s="364" t="s">
        <v>808</v>
      </c>
      <c r="U59" s="364" t="s">
        <v>242</v>
      </c>
    </row>
    <row r="60" spans="1:21" x14ac:dyDescent="0.25">
      <c r="A60" s="366" t="s">
        <v>812</v>
      </c>
      <c r="B60" s="361" t="s">
        <v>813</v>
      </c>
      <c r="C60" s="361" t="s">
        <v>814</v>
      </c>
      <c r="D60" s="367" t="s">
        <v>815</v>
      </c>
      <c r="E60" s="361" t="s">
        <v>816</v>
      </c>
      <c r="I60" s="364" t="str">
        <f>HLOOKUP(Introduction!$G$4,nametranslations,61,FALSE)</f>
        <v>Estimaciones: básicas</v>
      </c>
      <c r="L60" s="364" t="s">
        <v>817</v>
      </c>
      <c r="M60" s="364" t="s">
        <v>818</v>
      </c>
      <c r="N60" s="364" t="s">
        <v>819</v>
      </c>
      <c r="O60" s="364" t="s">
        <v>818</v>
      </c>
      <c r="P60" s="364" t="s">
        <v>820</v>
      </c>
      <c r="Q60" s="364" t="s">
        <v>821</v>
      </c>
      <c r="R60" s="364"/>
      <c r="S60" s="364"/>
      <c r="T60" s="364" t="s">
        <v>817</v>
      </c>
      <c r="U60" s="364" t="s">
        <v>238</v>
      </c>
    </row>
    <row r="61" spans="1:21" x14ac:dyDescent="0.25">
      <c r="A61" s="366" t="s">
        <v>822</v>
      </c>
      <c r="B61" s="361" t="s">
        <v>823</v>
      </c>
      <c r="C61" s="361" t="s">
        <v>824</v>
      </c>
      <c r="D61" s="367" t="s">
        <v>825</v>
      </c>
      <c r="E61" s="361" t="s">
        <v>826</v>
      </c>
      <c r="I61" s="364" t="str">
        <f>HLOOKUP(Introduction!$G$4,nametranslations,62,FALSE)</f>
        <v>Puntos de datos: básicos</v>
      </c>
      <c r="L61" s="364" t="s">
        <v>827</v>
      </c>
      <c r="M61" s="364" t="s">
        <v>828</v>
      </c>
      <c r="N61" s="364" t="s">
        <v>829</v>
      </c>
      <c r="O61" s="364" t="s">
        <v>830</v>
      </c>
      <c r="P61" s="364" t="s">
        <v>831</v>
      </c>
      <c r="Q61" s="364" t="s">
        <v>832</v>
      </c>
      <c r="R61" s="364"/>
      <c r="S61" s="364"/>
      <c r="T61" s="364" t="s">
        <v>827</v>
      </c>
      <c r="U61" s="364" t="s">
        <v>238</v>
      </c>
    </row>
    <row r="62" spans="1:21" x14ac:dyDescent="0.25">
      <c r="A62" s="366" t="s">
        <v>833</v>
      </c>
      <c r="B62" s="361" t="s">
        <v>834</v>
      </c>
      <c r="C62" s="361" t="s">
        <v>835</v>
      </c>
      <c r="D62" s="367" t="s">
        <v>836</v>
      </c>
      <c r="E62" s="361" t="s">
        <v>837</v>
      </c>
      <c r="I62" s="364"/>
      <c r="L62" s="364" t="s">
        <v>838</v>
      </c>
      <c r="M62" s="364" t="s">
        <v>839</v>
      </c>
      <c r="N62" s="364" t="s">
        <v>840</v>
      </c>
      <c r="O62" s="364" t="s">
        <v>841</v>
      </c>
      <c r="P62" s="364" t="s">
        <v>842</v>
      </c>
      <c r="Q62" s="364" t="s">
        <v>843</v>
      </c>
      <c r="R62" s="364"/>
      <c r="S62" s="364"/>
      <c r="T62" s="364" t="s">
        <v>838</v>
      </c>
      <c r="U62" s="365" t="s">
        <v>239</v>
      </c>
    </row>
    <row r="63" spans="1:21" x14ac:dyDescent="0.25">
      <c r="A63" s="366" t="s">
        <v>844</v>
      </c>
      <c r="B63" s="361" t="s">
        <v>845</v>
      </c>
      <c r="C63" s="361" t="s">
        <v>846</v>
      </c>
      <c r="D63" s="367" t="s">
        <v>847</v>
      </c>
      <c r="E63" s="361" t="s">
        <v>848</v>
      </c>
      <c r="I63" s="364"/>
      <c r="L63" s="364" t="s">
        <v>849</v>
      </c>
      <c r="M63" s="364" t="s">
        <v>850</v>
      </c>
      <c r="N63" s="364" t="s">
        <v>851</v>
      </c>
      <c r="O63" s="364" t="s">
        <v>852</v>
      </c>
      <c r="P63" s="364" t="s">
        <v>853</v>
      </c>
      <c r="Q63" s="364" t="s">
        <v>854</v>
      </c>
      <c r="R63" s="364"/>
      <c r="S63" s="364"/>
      <c r="T63" s="364" t="s">
        <v>849</v>
      </c>
      <c r="U63" s="365" t="s">
        <v>242</v>
      </c>
    </row>
    <row r="64" spans="1:21" x14ac:dyDescent="0.25">
      <c r="A64" s="366" t="s">
        <v>855</v>
      </c>
      <c r="B64" s="361" t="s">
        <v>856</v>
      </c>
      <c r="C64" s="361" t="s">
        <v>857</v>
      </c>
      <c r="D64" s="367" t="s">
        <v>858</v>
      </c>
      <c r="E64" s="361" t="s">
        <v>859</v>
      </c>
      <c r="I64" s="364"/>
      <c r="L64" s="364" t="s">
        <v>860</v>
      </c>
      <c r="M64" s="364" t="s">
        <v>861</v>
      </c>
      <c r="N64" s="364" t="s">
        <v>862</v>
      </c>
      <c r="O64" s="364" t="s">
        <v>861</v>
      </c>
      <c r="P64" s="364" t="s">
        <v>863</v>
      </c>
      <c r="Q64" s="364" t="s">
        <v>864</v>
      </c>
      <c r="R64" s="364"/>
      <c r="S64" s="364"/>
      <c r="T64" s="364" t="s">
        <v>860</v>
      </c>
      <c r="U64" s="365" t="s">
        <v>239</v>
      </c>
    </row>
    <row r="65" spans="1:21" x14ac:dyDescent="0.25">
      <c r="A65" s="363" t="s">
        <v>865</v>
      </c>
      <c r="I65" s="364"/>
      <c r="L65" s="364" t="s">
        <v>866</v>
      </c>
      <c r="M65" s="364" t="s">
        <v>867</v>
      </c>
      <c r="N65" s="364" t="s">
        <v>868</v>
      </c>
      <c r="O65" s="364" t="s">
        <v>869</v>
      </c>
      <c r="P65" s="364" t="s">
        <v>870</v>
      </c>
      <c r="Q65" s="364" t="s">
        <v>871</v>
      </c>
      <c r="R65" s="364"/>
      <c r="S65" s="364"/>
      <c r="T65" s="364" t="s">
        <v>866</v>
      </c>
      <c r="U65" s="365" t="s">
        <v>242</v>
      </c>
    </row>
    <row r="66" spans="1:21" x14ac:dyDescent="0.25">
      <c r="A66" s="366" t="s">
        <v>201</v>
      </c>
      <c r="B66" s="361" t="s">
        <v>872</v>
      </c>
      <c r="C66" s="361" t="s">
        <v>873</v>
      </c>
      <c r="D66" s="367" t="s">
        <v>874</v>
      </c>
      <c r="E66" s="361" t="s">
        <v>875</v>
      </c>
      <c r="I66" s="364"/>
      <c r="L66" s="364" t="s">
        <v>876</v>
      </c>
      <c r="M66" s="364" t="s">
        <v>877</v>
      </c>
      <c r="N66" s="364" t="s">
        <v>878</v>
      </c>
      <c r="O66" s="364" t="s">
        <v>877</v>
      </c>
      <c r="P66" s="364" t="s">
        <v>879</v>
      </c>
      <c r="Q66" s="364" t="s">
        <v>880</v>
      </c>
      <c r="R66" s="364"/>
      <c r="S66" s="364"/>
      <c r="T66" s="364" t="s">
        <v>876</v>
      </c>
      <c r="U66" s="364" t="s">
        <v>238</v>
      </c>
    </row>
    <row r="67" spans="1:21" ht="15.75" customHeight="1" x14ac:dyDescent="0.25">
      <c r="A67" s="371" t="s">
        <v>881</v>
      </c>
      <c r="B67" s="371" t="s">
        <v>882</v>
      </c>
      <c r="C67" s="371" t="s">
        <v>883</v>
      </c>
      <c r="D67" s="372" t="s">
        <v>884</v>
      </c>
      <c r="E67" s="371" t="s">
        <v>885</v>
      </c>
      <c r="I67" s="364"/>
      <c r="L67" s="364" t="s">
        <v>886</v>
      </c>
      <c r="M67" s="364" t="s">
        <v>887</v>
      </c>
      <c r="N67" s="364" t="s">
        <v>888</v>
      </c>
      <c r="O67" s="364" t="s">
        <v>889</v>
      </c>
      <c r="P67" s="364" t="s">
        <v>890</v>
      </c>
      <c r="Q67" s="364" t="s">
        <v>891</v>
      </c>
      <c r="R67" s="364"/>
      <c r="S67" s="364"/>
      <c r="T67" s="364" t="s">
        <v>886</v>
      </c>
      <c r="U67" s="365" t="s">
        <v>238</v>
      </c>
    </row>
    <row r="68" spans="1:21" x14ac:dyDescent="0.25">
      <c r="A68" s="366" t="s">
        <v>51</v>
      </c>
      <c r="B68" s="361" t="s">
        <v>892</v>
      </c>
      <c r="C68" s="361" t="s">
        <v>893</v>
      </c>
      <c r="D68" s="367" t="s">
        <v>894</v>
      </c>
      <c r="E68" s="361" t="s">
        <v>895</v>
      </c>
      <c r="I68" s="364"/>
      <c r="L68" s="364" t="s">
        <v>896</v>
      </c>
      <c r="M68" s="364" t="s">
        <v>897</v>
      </c>
      <c r="N68" s="364" t="s">
        <v>898</v>
      </c>
      <c r="O68" s="364" t="s">
        <v>899</v>
      </c>
      <c r="P68" s="364" t="s">
        <v>900</v>
      </c>
      <c r="Q68" s="364" t="s">
        <v>901</v>
      </c>
      <c r="R68" s="364"/>
      <c r="S68" s="364"/>
      <c r="T68" s="364" t="s">
        <v>896</v>
      </c>
      <c r="U68" s="365" t="s">
        <v>239</v>
      </c>
    </row>
    <row r="69" spans="1:21" x14ac:dyDescent="0.25">
      <c r="A69" s="366" t="s">
        <v>10</v>
      </c>
      <c r="B69" s="361" t="s">
        <v>902</v>
      </c>
      <c r="C69" s="361" t="s">
        <v>903</v>
      </c>
      <c r="D69" s="367" t="s">
        <v>904</v>
      </c>
      <c r="E69" s="361" t="s">
        <v>905</v>
      </c>
      <c r="I69" s="364"/>
      <c r="L69" s="364" t="s">
        <v>906</v>
      </c>
      <c r="M69" s="364" t="s">
        <v>907</v>
      </c>
      <c r="N69" s="364" t="s">
        <v>908</v>
      </c>
      <c r="O69" s="364" t="s">
        <v>907</v>
      </c>
      <c r="P69" s="364" t="s">
        <v>909</v>
      </c>
      <c r="Q69" s="364" t="s">
        <v>910</v>
      </c>
      <c r="R69" s="364"/>
      <c r="S69" s="364"/>
      <c r="T69" s="364" t="s">
        <v>906</v>
      </c>
      <c r="U69" s="364" t="s">
        <v>238</v>
      </c>
    </row>
    <row r="70" spans="1:21" x14ac:dyDescent="0.25">
      <c r="A70" s="366" t="s">
        <v>11</v>
      </c>
      <c r="B70" s="361" t="s">
        <v>911</v>
      </c>
      <c r="C70" s="361" t="s">
        <v>912</v>
      </c>
      <c r="D70" s="367" t="s">
        <v>913</v>
      </c>
      <c r="E70" s="361" t="s">
        <v>914</v>
      </c>
      <c r="L70" s="364" t="s">
        <v>915</v>
      </c>
      <c r="M70" s="364" t="s">
        <v>916</v>
      </c>
      <c r="N70" s="364" t="s">
        <v>917</v>
      </c>
      <c r="O70" s="364" t="s">
        <v>918</v>
      </c>
      <c r="P70" s="364" t="s">
        <v>919</v>
      </c>
      <c r="Q70" s="364" t="s">
        <v>920</v>
      </c>
      <c r="R70" s="364"/>
      <c r="S70" s="364"/>
      <c r="T70" s="364" t="s">
        <v>915</v>
      </c>
      <c r="U70" s="364" t="s">
        <v>238</v>
      </c>
    </row>
    <row r="71" spans="1:21" x14ac:dyDescent="0.25">
      <c r="A71" s="361" t="s">
        <v>9</v>
      </c>
      <c r="B71" s="361" t="s">
        <v>921</v>
      </c>
      <c r="C71" s="361" t="s">
        <v>922</v>
      </c>
      <c r="D71" s="367" t="s">
        <v>923</v>
      </c>
      <c r="E71" s="361" t="s">
        <v>924</v>
      </c>
      <c r="I71" s="369" t="s">
        <v>463</v>
      </c>
      <c r="L71" s="364" t="s">
        <v>925</v>
      </c>
      <c r="M71" s="364" t="s">
        <v>926</v>
      </c>
      <c r="N71" s="364" t="s">
        <v>927</v>
      </c>
      <c r="O71" s="364" t="s">
        <v>928</v>
      </c>
      <c r="P71" s="364" t="s">
        <v>929</v>
      </c>
      <c r="Q71" s="364" t="s">
        <v>930</v>
      </c>
      <c r="R71" s="364"/>
      <c r="S71" s="364"/>
      <c r="T71" s="364" t="s">
        <v>925</v>
      </c>
      <c r="U71" s="364" t="s">
        <v>238</v>
      </c>
    </row>
    <row r="72" spans="1:21" x14ac:dyDescent="0.25">
      <c r="A72" s="361" t="s">
        <v>4</v>
      </c>
      <c r="B72" s="361" t="s">
        <v>931</v>
      </c>
      <c r="C72" s="361" t="s">
        <v>932</v>
      </c>
      <c r="D72" s="367" t="s">
        <v>933</v>
      </c>
      <c r="E72" s="361" t="s">
        <v>934</v>
      </c>
      <c r="H72" s="364">
        <v>39</v>
      </c>
      <c r="I72" s="364" t="str">
        <f>HLOOKUP(Introduction!$G$4,nametranslations,H72,FALSE)</f>
        <v>Agua: total</v>
      </c>
      <c r="L72" s="364" t="s">
        <v>935</v>
      </c>
      <c r="M72" s="364" t="s">
        <v>936</v>
      </c>
      <c r="N72" s="364" t="s">
        <v>937</v>
      </c>
      <c r="O72" s="364" t="s">
        <v>936</v>
      </c>
      <c r="P72" s="364" t="s">
        <v>938</v>
      </c>
      <c r="Q72" s="364" t="s">
        <v>939</v>
      </c>
      <c r="R72" s="364"/>
      <c r="S72" s="364"/>
      <c r="T72" s="364" t="s">
        <v>935</v>
      </c>
      <c r="U72" s="364" t="s">
        <v>238</v>
      </c>
    </row>
    <row r="73" spans="1:21" x14ac:dyDescent="0.25">
      <c r="A73" s="361" t="s">
        <v>8</v>
      </c>
      <c r="B73" s="361" t="s">
        <v>940</v>
      </c>
      <c r="C73" s="361" t="s">
        <v>941</v>
      </c>
      <c r="D73" s="367" t="s">
        <v>942</v>
      </c>
      <c r="E73" s="361" t="s">
        <v>943</v>
      </c>
      <c r="H73" s="364">
        <v>40</v>
      </c>
      <c r="I73" s="364" t="str">
        <f>HLOOKUP(Introduction!$G$4,nametranslations,H73,FALSE)</f>
        <v>Agua: urbano</v>
      </c>
      <c r="L73" s="364" t="s">
        <v>944</v>
      </c>
      <c r="M73" s="364" t="s">
        <v>945</v>
      </c>
      <c r="N73" s="364" t="s">
        <v>946</v>
      </c>
      <c r="O73" s="364" t="s">
        <v>947</v>
      </c>
      <c r="P73" s="364" t="s">
        <v>948</v>
      </c>
      <c r="Q73" s="364" t="s">
        <v>949</v>
      </c>
      <c r="R73" s="364"/>
      <c r="S73" s="364"/>
      <c r="T73" s="364" t="s">
        <v>944</v>
      </c>
      <c r="U73" s="364" t="s">
        <v>238</v>
      </c>
    </row>
    <row r="74" spans="1:21" x14ac:dyDescent="0.25">
      <c r="A74" s="366" t="s">
        <v>25</v>
      </c>
      <c r="B74" s="366" t="s">
        <v>950</v>
      </c>
      <c r="C74" s="366" t="s">
        <v>951</v>
      </c>
      <c r="D74" s="367" t="s">
        <v>952</v>
      </c>
      <c r="E74" s="366" t="s">
        <v>953</v>
      </c>
      <c r="H74" s="364">
        <v>41</v>
      </c>
      <c r="I74" s="364" t="str">
        <f>HLOOKUP(Introduction!$G$4,nametranslations,H74,FALSE)</f>
        <v>Agua: rural</v>
      </c>
      <c r="L74" s="364" t="s">
        <v>954</v>
      </c>
      <c r="M74" s="364" t="s">
        <v>955</v>
      </c>
      <c r="N74" s="364" t="s">
        <v>955</v>
      </c>
      <c r="O74" s="364" t="s">
        <v>956</v>
      </c>
      <c r="P74" s="364" t="s">
        <v>957</v>
      </c>
      <c r="Q74" s="364" t="s">
        <v>958</v>
      </c>
      <c r="R74" s="364"/>
      <c r="S74" s="364"/>
      <c r="T74" s="364" t="s">
        <v>954</v>
      </c>
      <c r="U74" s="365" t="s">
        <v>240</v>
      </c>
    </row>
    <row r="75" spans="1:21" x14ac:dyDescent="0.25">
      <c r="A75" s="361" t="s">
        <v>19</v>
      </c>
      <c r="B75" s="361" t="s">
        <v>959</v>
      </c>
      <c r="C75" s="361" t="s">
        <v>960</v>
      </c>
      <c r="D75" s="367" t="s">
        <v>961</v>
      </c>
      <c r="E75" s="361" t="s">
        <v>962</v>
      </c>
      <c r="H75" s="364">
        <v>42</v>
      </c>
      <c r="I75" s="364" t="str">
        <f>HLOOKUP(Introduction!$G$4,nametranslations,H75,FALSE)</f>
        <v>Agua: preprimaria</v>
      </c>
      <c r="L75" s="364" t="s">
        <v>963</v>
      </c>
      <c r="M75" s="364" t="s">
        <v>964</v>
      </c>
      <c r="N75" s="364" t="s">
        <v>965</v>
      </c>
      <c r="O75" s="364" t="s">
        <v>966</v>
      </c>
      <c r="P75" s="364" t="s">
        <v>967</v>
      </c>
      <c r="Q75" s="364" t="s">
        <v>968</v>
      </c>
      <c r="R75" s="364"/>
      <c r="S75" s="364"/>
      <c r="T75" s="364" t="s">
        <v>963</v>
      </c>
      <c r="U75" s="364" t="s">
        <v>238</v>
      </c>
    </row>
    <row r="76" spans="1:21" x14ac:dyDescent="0.25">
      <c r="A76" s="361" t="s">
        <v>162</v>
      </c>
      <c r="B76" s="361" t="s">
        <v>969</v>
      </c>
      <c r="C76" s="361" t="s">
        <v>970</v>
      </c>
      <c r="D76" s="367" t="s">
        <v>971</v>
      </c>
      <c r="E76" s="361" t="s">
        <v>972</v>
      </c>
      <c r="H76" s="364">
        <v>43</v>
      </c>
      <c r="I76" s="364" t="str">
        <f>HLOOKUP(Introduction!$G$4,nametranslations,H76,FALSE)</f>
        <v>Agua: primaria</v>
      </c>
      <c r="L76" s="364" t="s">
        <v>973</v>
      </c>
      <c r="M76" s="364" t="s">
        <v>974</v>
      </c>
      <c r="N76" s="364" t="s">
        <v>975</v>
      </c>
      <c r="O76" s="364" t="s">
        <v>976</v>
      </c>
      <c r="P76" s="364" t="s">
        <v>977</v>
      </c>
      <c r="Q76" s="364" t="s">
        <v>978</v>
      </c>
      <c r="R76" s="364"/>
      <c r="S76" s="364"/>
      <c r="T76" s="364" t="s">
        <v>973</v>
      </c>
      <c r="U76" s="364" t="s">
        <v>238</v>
      </c>
    </row>
    <row r="77" spans="1:21" x14ac:dyDescent="0.25">
      <c r="A77" s="361" t="s">
        <v>163</v>
      </c>
      <c r="B77" s="371" t="s">
        <v>979</v>
      </c>
      <c r="C77" s="361" t="s">
        <v>980</v>
      </c>
      <c r="D77" s="367" t="s">
        <v>526</v>
      </c>
      <c r="E77" s="361" t="s">
        <v>981</v>
      </c>
      <c r="H77" s="364">
        <v>44</v>
      </c>
      <c r="I77" s="364" t="str">
        <f>HLOOKUP(Introduction!$G$4,nametranslations,H77,FALSE)</f>
        <v>Agua: secundaria</v>
      </c>
      <c r="L77" s="364" t="s">
        <v>982</v>
      </c>
      <c r="M77" s="364" t="s">
        <v>983</v>
      </c>
      <c r="N77" s="364" t="s">
        <v>983</v>
      </c>
      <c r="O77" s="364" t="s">
        <v>984</v>
      </c>
      <c r="P77" s="364" t="s">
        <v>985</v>
      </c>
      <c r="Q77" s="364" t="s">
        <v>986</v>
      </c>
      <c r="R77" s="364"/>
      <c r="S77" s="364"/>
      <c r="T77" s="364" t="s">
        <v>982</v>
      </c>
      <c r="U77" s="365" t="s">
        <v>240</v>
      </c>
    </row>
    <row r="78" spans="1:21" x14ac:dyDescent="0.25">
      <c r="A78" s="361" t="s">
        <v>35</v>
      </c>
      <c r="B78" s="366" t="s">
        <v>533</v>
      </c>
      <c r="C78" s="361" t="s">
        <v>534</v>
      </c>
      <c r="D78" s="367" t="s">
        <v>535</v>
      </c>
      <c r="E78" s="361" t="s">
        <v>536</v>
      </c>
      <c r="H78" s="364">
        <v>45</v>
      </c>
      <c r="I78" s="364" t="str">
        <f>HLOOKUP(Introduction!$G$4,nametranslations,H78,FALSE)</f>
        <v>Saneamiento: total</v>
      </c>
      <c r="L78" s="364" t="s">
        <v>987</v>
      </c>
      <c r="M78" s="364" t="s">
        <v>988</v>
      </c>
      <c r="N78" s="364" t="s">
        <v>989</v>
      </c>
      <c r="O78" s="364" t="s">
        <v>990</v>
      </c>
      <c r="P78" s="364" t="s">
        <v>991</v>
      </c>
      <c r="Q78" s="364" t="s">
        <v>992</v>
      </c>
      <c r="R78" s="364"/>
      <c r="S78" s="364"/>
      <c r="T78" s="364" t="s">
        <v>987</v>
      </c>
      <c r="U78" s="364" t="s">
        <v>238</v>
      </c>
    </row>
    <row r="79" spans="1:21" ht="39.6" x14ac:dyDescent="0.25">
      <c r="A79" s="371" t="s">
        <v>993</v>
      </c>
      <c r="B79" s="371" t="s">
        <v>994</v>
      </c>
      <c r="C79" s="371" t="s">
        <v>995</v>
      </c>
      <c r="D79" s="367" t="s">
        <v>996</v>
      </c>
      <c r="E79" s="371" t="s">
        <v>997</v>
      </c>
      <c r="H79" s="364">
        <v>46</v>
      </c>
      <c r="I79" s="364" t="str">
        <f>HLOOKUP(Introduction!$G$4,nametranslations,H79,FALSE)</f>
        <v>Saneamiento: urbano</v>
      </c>
      <c r="L79" s="364" t="s">
        <v>998</v>
      </c>
      <c r="M79" s="364" t="s">
        <v>999</v>
      </c>
      <c r="N79" s="364" t="s">
        <v>1000</v>
      </c>
      <c r="O79" s="364" t="s">
        <v>999</v>
      </c>
      <c r="P79" s="364" t="s">
        <v>1001</v>
      </c>
      <c r="Q79" s="364" t="s">
        <v>1002</v>
      </c>
      <c r="R79" s="364"/>
      <c r="S79" s="364"/>
      <c r="T79" s="364" t="s">
        <v>998</v>
      </c>
      <c r="U79" s="364" t="s">
        <v>238</v>
      </c>
    </row>
    <row r="80" spans="1:21" x14ac:dyDescent="0.25">
      <c r="A80" s="361" t="s">
        <v>127</v>
      </c>
      <c r="B80" s="366" t="s">
        <v>1003</v>
      </c>
      <c r="C80" s="361" t="s">
        <v>1004</v>
      </c>
      <c r="D80" s="367" t="s">
        <v>1005</v>
      </c>
      <c r="E80" s="361" t="s">
        <v>1006</v>
      </c>
      <c r="H80" s="364">
        <v>47</v>
      </c>
      <c r="I80" s="364" t="str">
        <f>HLOOKUP(Introduction!$G$4,nametranslations,H80,FALSE)</f>
        <v>Saneamiento: rural</v>
      </c>
      <c r="L80" s="364" t="s">
        <v>1007</v>
      </c>
      <c r="M80" s="364" t="s">
        <v>1008</v>
      </c>
      <c r="N80" s="364" t="s">
        <v>1009</v>
      </c>
      <c r="O80" s="364" t="s">
        <v>1008</v>
      </c>
      <c r="P80" s="364" t="s">
        <v>1010</v>
      </c>
      <c r="Q80" s="364" t="s">
        <v>1011</v>
      </c>
      <c r="R80" s="364"/>
      <c r="S80" s="364"/>
      <c r="T80" s="364" t="s">
        <v>1007</v>
      </c>
      <c r="U80" s="364" t="s">
        <v>238</v>
      </c>
    </row>
    <row r="81" spans="1:21" ht="39.6" x14ac:dyDescent="0.25">
      <c r="A81" s="361" t="s">
        <v>1012</v>
      </c>
      <c r="B81" s="371" t="s">
        <v>1013</v>
      </c>
      <c r="C81" s="371" t="s">
        <v>1014</v>
      </c>
      <c r="D81" s="367" t="s">
        <v>1015</v>
      </c>
      <c r="E81" s="371" t="s">
        <v>1016</v>
      </c>
      <c r="H81" s="364">
        <v>48</v>
      </c>
      <c r="I81" s="364" t="str">
        <f>HLOOKUP(Introduction!$G$4,nametranslations,H81,FALSE)</f>
        <v>Saneamiento: preprimaria</v>
      </c>
      <c r="L81" s="364" t="s">
        <v>1017</v>
      </c>
      <c r="M81" s="364" t="s">
        <v>1018</v>
      </c>
      <c r="N81" s="364" t="s">
        <v>1018</v>
      </c>
      <c r="O81" s="364" t="s">
        <v>1018</v>
      </c>
      <c r="P81" s="364" t="s">
        <v>1019</v>
      </c>
      <c r="Q81" s="364" t="s">
        <v>1020</v>
      </c>
      <c r="R81" s="364"/>
      <c r="S81" s="364"/>
      <c r="T81" s="364" t="s">
        <v>1017</v>
      </c>
      <c r="U81" s="364" t="s">
        <v>238</v>
      </c>
    </row>
    <row r="82" spans="1:21" x14ac:dyDescent="0.25">
      <c r="A82" s="363" t="s">
        <v>1021</v>
      </c>
      <c r="H82" s="364">
        <v>49</v>
      </c>
      <c r="I82" s="364" t="str">
        <f>HLOOKUP(Introduction!$G$4,nametranslations,H82,FALSE)</f>
        <v>Saneamiento: primaria</v>
      </c>
      <c r="L82" s="364" t="s">
        <v>1022</v>
      </c>
      <c r="M82" s="364" t="s">
        <v>1023</v>
      </c>
      <c r="N82" s="364" t="s">
        <v>1023</v>
      </c>
      <c r="O82" s="364" t="s">
        <v>1023</v>
      </c>
      <c r="P82" s="364" t="s">
        <v>1024</v>
      </c>
      <c r="Q82" s="364" t="s">
        <v>1025</v>
      </c>
      <c r="R82" s="364"/>
      <c r="S82" s="364"/>
      <c r="T82" s="364" t="s">
        <v>1022</v>
      </c>
      <c r="U82" s="364" t="s">
        <v>238</v>
      </c>
    </row>
    <row r="83" spans="1:21" x14ac:dyDescent="0.25">
      <c r="A83" s="361" t="s">
        <v>1026</v>
      </c>
      <c r="B83" s="366" t="s">
        <v>1027</v>
      </c>
      <c r="C83" s="366" t="s">
        <v>1028</v>
      </c>
      <c r="D83" s="366" t="s">
        <v>1029</v>
      </c>
      <c r="E83" s="366" t="s">
        <v>1030</v>
      </c>
      <c r="H83" s="364">
        <v>50</v>
      </c>
      <c r="I83" s="364" t="str">
        <f>HLOOKUP(Introduction!$G$4,nametranslations,H83,FALSE)</f>
        <v>Saneamiento: secundaria</v>
      </c>
      <c r="L83" s="364" t="s">
        <v>1031</v>
      </c>
      <c r="M83" s="364" t="s">
        <v>1032</v>
      </c>
      <c r="N83" s="364" t="s">
        <v>1033</v>
      </c>
      <c r="O83" s="364" t="s">
        <v>1032</v>
      </c>
      <c r="P83" s="364" t="s">
        <v>1034</v>
      </c>
      <c r="Q83" s="364" t="s">
        <v>1035</v>
      </c>
      <c r="R83" s="364"/>
      <c r="S83" s="364"/>
      <c r="T83" s="364" t="s">
        <v>1031</v>
      </c>
      <c r="U83" s="365" t="s">
        <v>240</v>
      </c>
    </row>
    <row r="84" spans="1:21" x14ac:dyDescent="0.25">
      <c r="A84" s="361" t="s">
        <v>36</v>
      </c>
      <c r="B84" s="366" t="s">
        <v>1036</v>
      </c>
      <c r="C84" s="366" t="s">
        <v>1037</v>
      </c>
      <c r="D84" s="366" t="s">
        <v>1038</v>
      </c>
      <c r="E84" s="366" t="s">
        <v>1039</v>
      </c>
      <c r="H84" s="364">
        <v>51</v>
      </c>
      <c r="I84" s="364" t="str">
        <f>HLOOKUP(Introduction!$G$4,nametranslations,H84,FALSE)</f>
        <v>Higiene: total</v>
      </c>
      <c r="L84" s="364" t="s">
        <v>1040</v>
      </c>
      <c r="M84" s="364" t="s">
        <v>1041</v>
      </c>
      <c r="N84" s="364" t="s">
        <v>1041</v>
      </c>
      <c r="O84" s="364" t="s">
        <v>1042</v>
      </c>
      <c r="P84" s="364" t="s">
        <v>1043</v>
      </c>
      <c r="Q84" s="364" t="s">
        <v>1044</v>
      </c>
      <c r="R84" s="364"/>
      <c r="S84" s="364"/>
      <c r="T84" s="364" t="s">
        <v>1040</v>
      </c>
      <c r="U84" s="365" t="s">
        <v>240</v>
      </c>
    </row>
    <row r="85" spans="1:21" x14ac:dyDescent="0.25">
      <c r="A85" s="361" t="s">
        <v>1045</v>
      </c>
      <c r="B85" s="361" t="s">
        <v>1046</v>
      </c>
      <c r="C85" s="361" t="s">
        <v>1047</v>
      </c>
      <c r="D85" s="361" t="s">
        <v>1048</v>
      </c>
      <c r="E85" s="361" t="s">
        <v>895</v>
      </c>
      <c r="H85" s="364">
        <v>52</v>
      </c>
      <c r="I85" s="364" t="str">
        <f>HLOOKUP(Introduction!$G$4,nametranslations,H85,FALSE)</f>
        <v>Higiene: urbano</v>
      </c>
      <c r="L85" s="364" t="s">
        <v>1049</v>
      </c>
      <c r="M85" s="364" t="s">
        <v>1050</v>
      </c>
      <c r="N85" s="364" t="s">
        <v>1051</v>
      </c>
      <c r="O85" s="364" t="s">
        <v>1050</v>
      </c>
      <c r="P85" s="364" t="s">
        <v>1052</v>
      </c>
      <c r="Q85" s="364" t="s">
        <v>1053</v>
      </c>
      <c r="R85" s="364"/>
      <c r="S85" s="364"/>
      <c r="T85" s="364" t="s">
        <v>1049</v>
      </c>
      <c r="U85" s="364" t="s">
        <v>238</v>
      </c>
    </row>
    <row r="86" spans="1:21" x14ac:dyDescent="0.25">
      <c r="A86" s="361" t="s">
        <v>14</v>
      </c>
      <c r="B86" s="361" t="s">
        <v>444</v>
      </c>
      <c r="C86" s="361" t="s">
        <v>445</v>
      </c>
      <c r="D86" s="361" t="s">
        <v>446</v>
      </c>
      <c r="E86" s="361" t="s">
        <v>447</v>
      </c>
      <c r="H86" s="364">
        <v>53</v>
      </c>
      <c r="I86" s="364" t="str">
        <f>HLOOKUP(Introduction!$G$4,nametranslations,H86,FALSE)</f>
        <v>Higiene: rural</v>
      </c>
      <c r="L86" s="364" t="s">
        <v>1054</v>
      </c>
      <c r="M86" s="364" t="s">
        <v>1055</v>
      </c>
      <c r="N86" s="364" t="s">
        <v>1056</v>
      </c>
      <c r="O86" s="364" t="s">
        <v>1055</v>
      </c>
      <c r="P86" s="364" t="s">
        <v>1057</v>
      </c>
      <c r="Q86" s="364" t="s">
        <v>1058</v>
      </c>
      <c r="R86" s="364"/>
      <c r="S86" s="364"/>
      <c r="T86" s="364" t="s">
        <v>1054</v>
      </c>
      <c r="U86" s="364" t="s">
        <v>240</v>
      </c>
    </row>
    <row r="87" spans="1:21" x14ac:dyDescent="0.25">
      <c r="A87" s="361" t="s">
        <v>15</v>
      </c>
      <c r="B87" s="361" t="s">
        <v>452</v>
      </c>
      <c r="C87" s="361" t="s">
        <v>453</v>
      </c>
      <c r="D87" s="361" t="s">
        <v>454</v>
      </c>
      <c r="E87" s="361" t="s">
        <v>1059</v>
      </c>
      <c r="H87" s="364">
        <v>54</v>
      </c>
      <c r="I87" s="364" t="str">
        <f>HLOOKUP(Introduction!$G$4,nametranslations,H87,FALSE)</f>
        <v>Higiene: preprimaria</v>
      </c>
      <c r="L87" s="364" t="s">
        <v>1060</v>
      </c>
      <c r="M87" s="364" t="s">
        <v>1061</v>
      </c>
      <c r="N87" s="364" t="s">
        <v>1062</v>
      </c>
      <c r="O87" s="364" t="s">
        <v>1063</v>
      </c>
      <c r="P87" s="364" t="s">
        <v>1064</v>
      </c>
      <c r="Q87" s="364" t="s">
        <v>1065</v>
      </c>
      <c r="R87" s="364"/>
      <c r="S87" s="364"/>
      <c r="T87" s="364" t="s">
        <v>1060</v>
      </c>
      <c r="U87" s="365" t="s">
        <v>240</v>
      </c>
    </row>
    <row r="88" spans="1:21" x14ac:dyDescent="0.25">
      <c r="A88" s="361" t="s">
        <v>6</v>
      </c>
      <c r="B88" s="366" t="s">
        <v>1066</v>
      </c>
      <c r="C88" s="366" t="s">
        <v>1067</v>
      </c>
      <c r="D88" s="366" t="s">
        <v>1068</v>
      </c>
      <c r="E88" s="366" t="s">
        <v>1069</v>
      </c>
      <c r="H88" s="364">
        <v>55</v>
      </c>
      <c r="I88" s="364" t="str">
        <f>HLOOKUP(Introduction!$G$4,nametranslations,H88,FALSE)</f>
        <v>Higiene: primaria</v>
      </c>
      <c r="L88" s="364" t="s">
        <v>1070</v>
      </c>
      <c r="M88" s="364" t="s">
        <v>1071</v>
      </c>
      <c r="N88" s="364" t="s">
        <v>1072</v>
      </c>
      <c r="O88" s="364" t="s">
        <v>1073</v>
      </c>
      <c r="P88" s="364" t="s">
        <v>1074</v>
      </c>
      <c r="Q88" s="364" t="s">
        <v>1075</v>
      </c>
      <c r="R88" s="364"/>
      <c r="S88" s="364"/>
      <c r="T88" s="364" t="s">
        <v>1070</v>
      </c>
      <c r="U88" s="364" t="s">
        <v>240</v>
      </c>
    </row>
    <row r="89" spans="1:21" x14ac:dyDescent="0.25">
      <c r="A89" s="361" t="s">
        <v>5</v>
      </c>
      <c r="B89" s="366" t="s">
        <v>1076</v>
      </c>
      <c r="C89" s="366" t="s">
        <v>1077</v>
      </c>
      <c r="D89" s="366" t="s">
        <v>1078</v>
      </c>
      <c r="E89" s="366" t="s">
        <v>1079</v>
      </c>
      <c r="H89" s="364">
        <v>56</v>
      </c>
      <c r="I89" s="364" t="str">
        <f>HLOOKUP(Introduction!$G$4,nametranslations,H89,FALSE)</f>
        <v>Higiene: secundaria</v>
      </c>
      <c r="L89" s="364" t="s">
        <v>1080</v>
      </c>
      <c r="M89" s="364" t="s">
        <v>1081</v>
      </c>
      <c r="N89" s="364" t="s">
        <v>1082</v>
      </c>
      <c r="O89" s="364" t="s">
        <v>1083</v>
      </c>
      <c r="P89" s="364" t="s">
        <v>1084</v>
      </c>
      <c r="Q89" s="364" t="s">
        <v>1085</v>
      </c>
      <c r="R89" s="364"/>
      <c r="S89" s="364"/>
      <c r="T89" s="364" t="s">
        <v>1080</v>
      </c>
      <c r="U89" s="364" t="s">
        <v>238</v>
      </c>
    </row>
    <row r="90" spans="1:21" x14ac:dyDescent="0.25">
      <c r="A90" s="361" t="s">
        <v>21</v>
      </c>
      <c r="B90" s="361" t="s">
        <v>1086</v>
      </c>
      <c r="C90" s="361" t="s">
        <v>1087</v>
      </c>
      <c r="D90" s="361" t="s">
        <v>1088</v>
      </c>
      <c r="E90" s="361" t="s">
        <v>1089</v>
      </c>
      <c r="H90" s="364"/>
      <c r="I90" s="364"/>
      <c r="L90" s="364" t="s">
        <v>1090</v>
      </c>
      <c r="M90" s="364" t="s">
        <v>1091</v>
      </c>
      <c r="N90" s="364" t="s">
        <v>1092</v>
      </c>
      <c r="O90" s="364" t="s">
        <v>1093</v>
      </c>
      <c r="P90" s="364" t="s">
        <v>1094</v>
      </c>
      <c r="Q90" s="364" t="s">
        <v>1095</v>
      </c>
      <c r="R90" s="364"/>
      <c r="S90" s="364"/>
      <c r="T90" s="364" t="s">
        <v>1090</v>
      </c>
      <c r="U90" s="364" t="s">
        <v>238</v>
      </c>
    </row>
    <row r="91" spans="1:21" x14ac:dyDescent="0.25">
      <c r="A91" s="361" t="s">
        <v>28</v>
      </c>
      <c r="B91" s="361" t="s">
        <v>1096</v>
      </c>
      <c r="C91" s="361" t="s">
        <v>1097</v>
      </c>
      <c r="D91" s="361" t="s">
        <v>1098</v>
      </c>
      <c r="E91" s="361" t="s">
        <v>1099</v>
      </c>
      <c r="I91" s="364"/>
      <c r="L91" s="364" t="s">
        <v>1100</v>
      </c>
      <c r="M91" s="364" t="s">
        <v>1101</v>
      </c>
      <c r="N91" s="364" t="s">
        <v>1101</v>
      </c>
      <c r="O91" s="364" t="s">
        <v>1101</v>
      </c>
      <c r="P91" s="364" t="s">
        <v>1102</v>
      </c>
      <c r="Q91" s="364" t="s">
        <v>1103</v>
      </c>
      <c r="R91" s="364"/>
      <c r="S91" s="364"/>
      <c r="T91" s="364" t="s">
        <v>1100</v>
      </c>
      <c r="U91" s="365" t="s">
        <v>239</v>
      </c>
    </row>
    <row r="92" spans="1:21" x14ac:dyDescent="0.25">
      <c r="A92" s="361" t="s">
        <v>111</v>
      </c>
      <c r="B92" s="366" t="s">
        <v>1104</v>
      </c>
      <c r="C92" s="366" t="s">
        <v>1105</v>
      </c>
      <c r="D92" s="366" t="s">
        <v>1106</v>
      </c>
      <c r="E92" s="366" t="s">
        <v>1107</v>
      </c>
      <c r="I92" s="364"/>
      <c r="L92" s="364" t="s">
        <v>1108</v>
      </c>
      <c r="M92" s="364" t="s">
        <v>1109</v>
      </c>
      <c r="N92" s="364" t="s">
        <v>1110</v>
      </c>
      <c r="O92" s="364" t="s">
        <v>1111</v>
      </c>
      <c r="P92" s="364" t="s">
        <v>1112</v>
      </c>
      <c r="Q92" s="364" t="s">
        <v>1113</v>
      </c>
      <c r="R92" s="364"/>
      <c r="S92" s="364"/>
      <c r="T92" s="364" t="s">
        <v>1108</v>
      </c>
      <c r="U92" s="365" t="s">
        <v>240</v>
      </c>
    </row>
    <row r="93" spans="1:21" x14ac:dyDescent="0.25">
      <c r="A93" s="361" t="s">
        <v>110</v>
      </c>
      <c r="B93" s="366" t="s">
        <v>1114</v>
      </c>
      <c r="C93" s="366" t="s">
        <v>1115</v>
      </c>
      <c r="D93" s="366" t="s">
        <v>1116</v>
      </c>
      <c r="E93" s="366" t="s">
        <v>1117</v>
      </c>
      <c r="I93" s="364"/>
      <c r="L93" s="364" t="s">
        <v>1118</v>
      </c>
      <c r="M93" s="364" t="s">
        <v>1119</v>
      </c>
      <c r="N93" s="364" t="s">
        <v>1119</v>
      </c>
      <c r="O93" s="364" t="s">
        <v>1119</v>
      </c>
      <c r="P93" s="364" t="s">
        <v>1120</v>
      </c>
      <c r="Q93" s="364" t="s">
        <v>1121</v>
      </c>
      <c r="R93" s="364"/>
      <c r="S93" s="364"/>
      <c r="T93" s="364" t="s">
        <v>1118</v>
      </c>
      <c r="U93" s="364" t="s">
        <v>238</v>
      </c>
    </row>
    <row r="94" spans="1:21" x14ac:dyDescent="0.25">
      <c r="A94" s="361" t="s">
        <v>1122</v>
      </c>
      <c r="B94" s="366" t="s">
        <v>1122</v>
      </c>
      <c r="C94" s="366" t="s">
        <v>1122</v>
      </c>
      <c r="D94" s="366" t="s">
        <v>1123</v>
      </c>
      <c r="E94" s="366" t="s">
        <v>1122</v>
      </c>
      <c r="I94" s="364"/>
      <c r="L94" s="364" t="s">
        <v>1124</v>
      </c>
      <c r="M94" s="364" t="s">
        <v>1125</v>
      </c>
      <c r="N94" s="364" t="s">
        <v>1125</v>
      </c>
      <c r="O94" s="364" t="s">
        <v>1125</v>
      </c>
      <c r="P94" s="364" t="s">
        <v>1126</v>
      </c>
      <c r="Q94" s="364" t="s">
        <v>1127</v>
      </c>
      <c r="R94" s="364"/>
      <c r="S94" s="364"/>
      <c r="T94" s="364" t="s">
        <v>1124</v>
      </c>
      <c r="U94" s="364" t="s">
        <v>238</v>
      </c>
    </row>
    <row r="95" spans="1:21" x14ac:dyDescent="0.25">
      <c r="A95" s="366" t="s">
        <v>146</v>
      </c>
      <c r="B95" s="366" t="s">
        <v>1128</v>
      </c>
      <c r="C95" s="366" t="s">
        <v>1129</v>
      </c>
      <c r="D95" s="366" t="s">
        <v>1130</v>
      </c>
      <c r="E95" s="366" t="s">
        <v>1131</v>
      </c>
      <c r="I95" s="364"/>
      <c r="L95" s="364" t="s">
        <v>1132</v>
      </c>
      <c r="M95" s="364" t="s">
        <v>1133</v>
      </c>
      <c r="N95" s="364" t="s">
        <v>1134</v>
      </c>
      <c r="O95" s="364" t="s">
        <v>1135</v>
      </c>
      <c r="P95" s="364" t="s">
        <v>1136</v>
      </c>
      <c r="Q95" s="364" t="s">
        <v>1137</v>
      </c>
      <c r="R95" s="364"/>
      <c r="S95" s="364"/>
      <c r="T95" s="364" t="s">
        <v>1132</v>
      </c>
      <c r="U95" s="364" t="s">
        <v>238</v>
      </c>
    </row>
    <row r="96" spans="1:21" x14ac:dyDescent="0.25">
      <c r="A96" s="361" t="s">
        <v>1138</v>
      </c>
      <c r="B96" s="366" t="s">
        <v>1139</v>
      </c>
      <c r="C96" s="366" t="s">
        <v>1140</v>
      </c>
      <c r="D96" s="366" t="s">
        <v>1141</v>
      </c>
      <c r="E96" s="366" t="s">
        <v>1142</v>
      </c>
      <c r="I96" s="364"/>
      <c r="L96" s="364" t="s">
        <v>1143</v>
      </c>
      <c r="M96" s="364" t="s">
        <v>1144</v>
      </c>
      <c r="N96" s="364" t="s">
        <v>1145</v>
      </c>
      <c r="O96" s="364" t="s">
        <v>1146</v>
      </c>
      <c r="P96" s="364" t="s">
        <v>1147</v>
      </c>
      <c r="Q96" s="364" t="s">
        <v>1148</v>
      </c>
      <c r="R96" s="364"/>
      <c r="S96" s="364"/>
      <c r="T96" s="364" t="s">
        <v>1143</v>
      </c>
      <c r="U96" s="364" t="s">
        <v>238</v>
      </c>
    </row>
    <row r="97" spans="1:21" x14ac:dyDescent="0.25">
      <c r="A97" s="366" t="s">
        <v>157</v>
      </c>
      <c r="B97" s="366" t="s">
        <v>1149</v>
      </c>
      <c r="C97" s="366" t="s">
        <v>1150</v>
      </c>
      <c r="D97" s="366" t="s">
        <v>1151</v>
      </c>
      <c r="E97" s="366" t="s">
        <v>1152</v>
      </c>
      <c r="I97" s="364"/>
      <c r="L97" s="364" t="s">
        <v>1153</v>
      </c>
      <c r="M97" s="364" t="s">
        <v>1154</v>
      </c>
      <c r="N97" s="364" t="s">
        <v>1154</v>
      </c>
      <c r="O97" s="364" t="s">
        <v>1154</v>
      </c>
      <c r="P97" s="364" t="s">
        <v>1155</v>
      </c>
      <c r="Q97" s="364" t="s">
        <v>1156</v>
      </c>
      <c r="R97" s="364"/>
      <c r="S97" s="364"/>
      <c r="T97" s="364" t="s">
        <v>1153</v>
      </c>
      <c r="U97" s="365" t="s">
        <v>239</v>
      </c>
    </row>
    <row r="98" spans="1:21" x14ac:dyDescent="0.25">
      <c r="A98" s="361" t="s">
        <v>1157</v>
      </c>
      <c r="B98" s="366" t="s">
        <v>1158</v>
      </c>
      <c r="C98" s="366" t="s">
        <v>1159</v>
      </c>
      <c r="D98" s="366" t="s">
        <v>1160</v>
      </c>
      <c r="E98" s="366" t="s">
        <v>1161</v>
      </c>
      <c r="I98" s="364"/>
      <c r="L98" s="364" t="s">
        <v>1162</v>
      </c>
      <c r="M98" s="364" t="s">
        <v>1163</v>
      </c>
      <c r="N98" s="364" t="s">
        <v>1164</v>
      </c>
      <c r="O98" s="364" t="s">
        <v>1165</v>
      </c>
      <c r="P98" s="364" t="s">
        <v>1166</v>
      </c>
      <c r="Q98" s="364" t="s">
        <v>1167</v>
      </c>
      <c r="R98" s="364"/>
      <c r="S98" s="364"/>
      <c r="T98" s="364" t="s">
        <v>1162</v>
      </c>
      <c r="U98" s="364" t="s">
        <v>238</v>
      </c>
    </row>
    <row r="99" spans="1:21" x14ac:dyDescent="0.25">
      <c r="A99" s="366" t="s">
        <v>1168</v>
      </c>
      <c r="B99" s="366" t="s">
        <v>1168</v>
      </c>
      <c r="C99" s="366" t="s">
        <v>1168</v>
      </c>
      <c r="D99" s="366" t="s">
        <v>1169</v>
      </c>
      <c r="E99" s="366" t="s">
        <v>1170</v>
      </c>
      <c r="I99" s="364"/>
      <c r="L99" s="364" t="s">
        <v>1171</v>
      </c>
      <c r="M99" s="364" t="s">
        <v>1172</v>
      </c>
      <c r="N99" s="364" t="s">
        <v>1173</v>
      </c>
      <c r="O99" s="364" t="s">
        <v>1174</v>
      </c>
      <c r="P99" s="364" t="s">
        <v>1175</v>
      </c>
      <c r="Q99" s="364" t="s">
        <v>1176</v>
      </c>
      <c r="R99" s="364"/>
      <c r="S99" s="364"/>
      <c r="T99" s="364" t="s">
        <v>1171</v>
      </c>
      <c r="U99" s="364" t="s">
        <v>240</v>
      </c>
    </row>
    <row r="100" spans="1:21" x14ac:dyDescent="0.25">
      <c r="A100" s="363" t="s">
        <v>1177</v>
      </c>
      <c r="I100" s="364"/>
      <c r="L100" s="364" t="s">
        <v>1178</v>
      </c>
      <c r="M100" s="364" t="s">
        <v>1179</v>
      </c>
      <c r="N100" s="364" t="s">
        <v>1180</v>
      </c>
      <c r="O100" s="364" t="s">
        <v>1181</v>
      </c>
      <c r="P100" s="364" t="s">
        <v>1182</v>
      </c>
      <c r="Q100" s="364" t="s">
        <v>1183</v>
      </c>
      <c r="R100" s="364"/>
      <c r="S100" s="364"/>
      <c r="T100" s="364" t="s">
        <v>1178</v>
      </c>
      <c r="U100" s="364" t="s">
        <v>238</v>
      </c>
    </row>
    <row r="101" spans="1:21" x14ac:dyDescent="0.25">
      <c r="A101" s="361" t="s">
        <v>27</v>
      </c>
      <c r="B101" s="366" t="s">
        <v>1184</v>
      </c>
      <c r="C101" s="366" t="s">
        <v>1185</v>
      </c>
      <c r="D101" s="366" t="s">
        <v>1186</v>
      </c>
      <c r="E101" s="366" t="s">
        <v>1187</v>
      </c>
      <c r="I101" s="364"/>
      <c r="L101" s="364" t="s">
        <v>1188</v>
      </c>
      <c r="M101" s="364" t="s">
        <v>1189</v>
      </c>
      <c r="N101" s="364" t="s">
        <v>1190</v>
      </c>
      <c r="O101" s="364" t="s">
        <v>1189</v>
      </c>
      <c r="P101" s="364" t="s">
        <v>1191</v>
      </c>
      <c r="Q101" s="364" t="s">
        <v>1192</v>
      </c>
      <c r="R101" s="364"/>
      <c r="S101" s="364"/>
      <c r="T101" s="364" t="s">
        <v>1188</v>
      </c>
      <c r="U101" s="364" t="s">
        <v>238</v>
      </c>
    </row>
    <row r="102" spans="1:21" x14ac:dyDescent="0.25">
      <c r="A102" s="361" t="s">
        <v>55</v>
      </c>
      <c r="B102" s="366" t="s">
        <v>1193</v>
      </c>
      <c r="C102" s="366" t="s">
        <v>1194</v>
      </c>
      <c r="D102" s="366" t="s">
        <v>1195</v>
      </c>
      <c r="E102" s="366" t="s">
        <v>1196</v>
      </c>
      <c r="I102" s="364"/>
      <c r="L102" s="364" t="s">
        <v>1197</v>
      </c>
      <c r="M102" s="364" t="s">
        <v>1198</v>
      </c>
      <c r="N102" s="364" t="s">
        <v>1199</v>
      </c>
      <c r="O102" s="364" t="s">
        <v>1200</v>
      </c>
      <c r="P102" s="364" t="s">
        <v>1201</v>
      </c>
      <c r="Q102" s="364" t="s">
        <v>1202</v>
      </c>
      <c r="R102" s="364"/>
      <c r="S102" s="364"/>
      <c r="T102" s="364" t="s">
        <v>1197</v>
      </c>
      <c r="U102" s="364" t="s">
        <v>238</v>
      </c>
    </row>
    <row r="103" spans="1:21" x14ac:dyDescent="0.25">
      <c r="A103" s="361" t="s">
        <v>24</v>
      </c>
      <c r="B103" s="366" t="s">
        <v>1203</v>
      </c>
      <c r="C103" s="366" t="s">
        <v>1204</v>
      </c>
      <c r="D103" s="366" t="s">
        <v>1205</v>
      </c>
      <c r="E103" s="366" t="s">
        <v>1206</v>
      </c>
      <c r="I103" s="364"/>
      <c r="L103" s="364" t="s">
        <v>1207</v>
      </c>
      <c r="M103" s="364" t="s">
        <v>1208</v>
      </c>
      <c r="N103" s="364" t="s">
        <v>1209</v>
      </c>
      <c r="O103" s="364" t="s">
        <v>1208</v>
      </c>
      <c r="P103" s="364" t="s">
        <v>1210</v>
      </c>
      <c r="Q103" s="364" t="s">
        <v>1211</v>
      </c>
      <c r="R103" s="364"/>
      <c r="S103" s="364"/>
      <c r="T103" s="364" t="s">
        <v>1207</v>
      </c>
      <c r="U103" s="364" t="s">
        <v>238</v>
      </c>
    </row>
    <row r="104" spans="1:21" x14ac:dyDescent="0.25">
      <c r="A104" s="361" t="s">
        <v>0</v>
      </c>
      <c r="B104" s="366" t="s">
        <v>1212</v>
      </c>
      <c r="C104" s="366" t="s">
        <v>1213</v>
      </c>
      <c r="D104" s="366" t="s">
        <v>1214</v>
      </c>
      <c r="E104" s="366" t="s">
        <v>1215</v>
      </c>
      <c r="I104" s="364"/>
      <c r="L104" s="364" t="s">
        <v>1216</v>
      </c>
      <c r="M104" s="364" t="s">
        <v>1217</v>
      </c>
      <c r="N104" s="364" t="s">
        <v>1218</v>
      </c>
      <c r="O104" s="364" t="s">
        <v>1219</v>
      </c>
      <c r="P104" s="364" t="s">
        <v>1220</v>
      </c>
      <c r="Q104" s="364" t="s">
        <v>1221</v>
      </c>
      <c r="R104" s="364"/>
      <c r="S104" s="364"/>
      <c r="T104" s="364" t="s">
        <v>1216</v>
      </c>
      <c r="U104" s="364" t="s">
        <v>238</v>
      </c>
    </row>
    <row r="105" spans="1:21" x14ac:dyDescent="0.25">
      <c r="A105" s="361" t="s">
        <v>37</v>
      </c>
      <c r="B105" s="366" t="s">
        <v>1222</v>
      </c>
      <c r="C105" s="366" t="s">
        <v>1222</v>
      </c>
      <c r="D105" s="366" t="s">
        <v>1223</v>
      </c>
      <c r="E105" s="366" t="s">
        <v>1224</v>
      </c>
      <c r="I105" s="364"/>
      <c r="L105" s="364" t="s">
        <v>1225</v>
      </c>
      <c r="M105" s="364" t="s">
        <v>1226</v>
      </c>
      <c r="N105" s="364" t="s">
        <v>1227</v>
      </c>
      <c r="O105" s="364" t="s">
        <v>1228</v>
      </c>
      <c r="P105" s="364" t="s">
        <v>1229</v>
      </c>
      <c r="Q105" s="364" t="s">
        <v>1230</v>
      </c>
      <c r="R105" s="364"/>
      <c r="S105" s="364"/>
      <c r="T105" s="364" t="s">
        <v>1225</v>
      </c>
      <c r="U105" s="364" t="s">
        <v>238</v>
      </c>
    </row>
    <row r="106" spans="1:21" x14ac:dyDescent="0.25">
      <c r="A106" s="361" t="s">
        <v>1231</v>
      </c>
      <c r="B106" s="366" t="s">
        <v>1232</v>
      </c>
      <c r="C106" s="366" t="s">
        <v>1233</v>
      </c>
      <c r="D106" s="366" t="s">
        <v>1234</v>
      </c>
      <c r="E106" s="366" t="s">
        <v>1235</v>
      </c>
      <c r="I106" s="364"/>
      <c r="L106" s="364" t="s">
        <v>1236</v>
      </c>
      <c r="M106" s="364" t="s">
        <v>1237</v>
      </c>
      <c r="N106" s="364" t="s">
        <v>1238</v>
      </c>
      <c r="O106" s="364" t="s">
        <v>1239</v>
      </c>
      <c r="P106" s="364" t="s">
        <v>1240</v>
      </c>
      <c r="Q106" s="364" t="s">
        <v>1241</v>
      </c>
      <c r="R106" s="364"/>
      <c r="S106" s="364"/>
      <c r="T106" s="364" t="s">
        <v>1236</v>
      </c>
      <c r="U106" s="364" t="s">
        <v>238</v>
      </c>
    </row>
    <row r="107" spans="1:21" x14ac:dyDescent="0.25">
      <c r="A107" s="361" t="s">
        <v>97</v>
      </c>
      <c r="B107" s="366" t="s">
        <v>1242</v>
      </c>
      <c r="C107" s="366" t="s">
        <v>1243</v>
      </c>
      <c r="D107" s="366" t="s">
        <v>1244</v>
      </c>
      <c r="E107" s="366" t="s">
        <v>1245</v>
      </c>
      <c r="L107" s="364" t="s">
        <v>1246</v>
      </c>
      <c r="M107" s="364" t="s">
        <v>1247</v>
      </c>
      <c r="N107" s="364" t="s">
        <v>1247</v>
      </c>
      <c r="O107" s="364" t="s">
        <v>1247</v>
      </c>
      <c r="P107" s="364" t="s">
        <v>1248</v>
      </c>
      <c r="Q107" s="364" t="s">
        <v>1249</v>
      </c>
      <c r="R107" s="364"/>
      <c r="S107" s="364"/>
      <c r="T107" s="364" t="s">
        <v>1246</v>
      </c>
      <c r="U107" s="365" t="s">
        <v>242</v>
      </c>
    </row>
    <row r="108" spans="1:21" x14ac:dyDescent="0.25">
      <c r="A108" s="361" t="s">
        <v>98</v>
      </c>
      <c r="B108" s="366" t="s">
        <v>1250</v>
      </c>
      <c r="C108" s="366" t="s">
        <v>1251</v>
      </c>
      <c r="D108" s="366" t="s">
        <v>1252</v>
      </c>
      <c r="E108" s="366" t="s">
        <v>1253</v>
      </c>
      <c r="I108" s="369" t="s">
        <v>1254</v>
      </c>
      <c r="L108" s="364" t="s">
        <v>1255</v>
      </c>
      <c r="M108" s="364" t="s">
        <v>1256</v>
      </c>
      <c r="N108" s="364" t="s">
        <v>1257</v>
      </c>
      <c r="O108" s="364" t="s">
        <v>1258</v>
      </c>
      <c r="P108" s="364" t="s">
        <v>1259</v>
      </c>
      <c r="Q108" s="364" t="s">
        <v>1260</v>
      </c>
      <c r="R108" s="364"/>
      <c r="S108" s="364"/>
      <c r="T108" s="364" t="s">
        <v>1255</v>
      </c>
      <c r="U108" s="364" t="s">
        <v>238</v>
      </c>
    </row>
    <row r="109" spans="1:21" x14ac:dyDescent="0.25">
      <c r="A109" s="361" t="s">
        <v>56</v>
      </c>
      <c r="B109" s="366" t="s">
        <v>1261</v>
      </c>
      <c r="C109" s="366" t="s">
        <v>1262</v>
      </c>
      <c r="D109" s="366" t="s">
        <v>1263</v>
      </c>
      <c r="E109" s="366" t="s">
        <v>1264</v>
      </c>
      <c r="I109" s="364" t="str">
        <f>HLOOKUP(Introduction!$G$4,nametranslations,94,FALSE)</f>
        <v>EMIS</v>
      </c>
      <c r="L109" s="364" t="s">
        <v>1265</v>
      </c>
      <c r="M109" s="364" t="s">
        <v>1266</v>
      </c>
      <c r="N109" s="364" t="s">
        <v>1267</v>
      </c>
      <c r="O109" s="364" t="s">
        <v>1266</v>
      </c>
      <c r="P109" s="364" t="s">
        <v>1268</v>
      </c>
      <c r="Q109" s="364" t="s">
        <v>1269</v>
      </c>
      <c r="R109" s="364"/>
      <c r="S109" s="364"/>
      <c r="T109" s="364" t="s">
        <v>1265</v>
      </c>
      <c r="U109" s="364" t="s">
        <v>238</v>
      </c>
    </row>
    <row r="110" spans="1:21" x14ac:dyDescent="0.25">
      <c r="A110" s="361" t="s">
        <v>1270</v>
      </c>
      <c r="B110" s="366" t="s">
        <v>1271</v>
      </c>
      <c r="C110" s="366" t="s">
        <v>1272</v>
      </c>
      <c r="D110" s="366" t="s">
        <v>1273</v>
      </c>
      <c r="E110" s="366" t="s">
        <v>1274</v>
      </c>
      <c r="I110" s="364" t="str">
        <f>HLOOKUP(Introduction!$G$4,nametranslations,95,FALSE)</f>
        <v>Encuesta</v>
      </c>
      <c r="L110" s="364" t="s">
        <v>1275</v>
      </c>
      <c r="M110" s="364" t="s">
        <v>1276</v>
      </c>
      <c r="N110" s="364" t="s">
        <v>1277</v>
      </c>
      <c r="O110" s="364" t="s">
        <v>1278</v>
      </c>
      <c r="P110" s="364" t="s">
        <v>1279</v>
      </c>
      <c r="Q110" s="364" t="s">
        <v>1280</v>
      </c>
      <c r="R110" s="364"/>
      <c r="S110" s="364"/>
      <c r="T110" s="364" t="s">
        <v>1275</v>
      </c>
      <c r="U110" s="364" t="s">
        <v>240</v>
      </c>
    </row>
    <row r="111" spans="1:21" x14ac:dyDescent="0.25">
      <c r="A111" s="361" t="s">
        <v>12</v>
      </c>
      <c r="B111" s="361" t="s">
        <v>1281</v>
      </c>
      <c r="C111" s="366" t="s">
        <v>1282</v>
      </c>
      <c r="D111" s="366" t="s">
        <v>1283</v>
      </c>
      <c r="E111" s="366" t="s">
        <v>1284</v>
      </c>
      <c r="I111" s="364" t="str">
        <f>HLOOKUP(Introduction!$G$4,nametranslations,96,FALSE)</f>
        <v>Censo</v>
      </c>
      <c r="L111" s="364" t="s">
        <v>1285</v>
      </c>
      <c r="M111" s="364" t="s">
        <v>1286</v>
      </c>
      <c r="N111" s="364" t="s">
        <v>1287</v>
      </c>
      <c r="O111" s="364" t="s">
        <v>1286</v>
      </c>
      <c r="P111" s="364" t="s">
        <v>1288</v>
      </c>
      <c r="Q111" s="364" t="s">
        <v>1289</v>
      </c>
      <c r="R111" s="364"/>
      <c r="S111" s="364"/>
      <c r="T111" s="364" t="s">
        <v>1285</v>
      </c>
      <c r="U111" s="364" t="s">
        <v>238</v>
      </c>
    </row>
    <row r="112" spans="1:21" x14ac:dyDescent="0.25">
      <c r="A112" s="361" t="s">
        <v>106</v>
      </c>
      <c r="B112" s="366" t="s">
        <v>1290</v>
      </c>
      <c r="C112" s="366" t="s">
        <v>1291</v>
      </c>
      <c r="D112" s="366" t="s">
        <v>1292</v>
      </c>
      <c r="E112" s="366" t="s">
        <v>1293</v>
      </c>
      <c r="I112" s="364" t="str">
        <f>HLOOKUP(Introduction!$G$4,nametranslations,97,FALSE)</f>
        <v>Otro</v>
      </c>
      <c r="L112" s="364" t="s">
        <v>1294</v>
      </c>
      <c r="M112" s="364" t="s">
        <v>1295</v>
      </c>
      <c r="N112" s="364" t="s">
        <v>1295</v>
      </c>
      <c r="O112" s="364" t="s">
        <v>1295</v>
      </c>
      <c r="P112" s="364" t="s">
        <v>1296</v>
      </c>
      <c r="Q112" s="364" t="s">
        <v>1297</v>
      </c>
      <c r="R112" s="364"/>
      <c r="S112" s="364"/>
      <c r="T112" s="364" t="s">
        <v>1294</v>
      </c>
      <c r="U112" s="364" t="s">
        <v>238</v>
      </c>
    </row>
    <row r="113" spans="1:21" x14ac:dyDescent="0.25">
      <c r="A113" s="361" t="s">
        <v>94</v>
      </c>
      <c r="B113" s="366" t="s">
        <v>1298</v>
      </c>
      <c r="C113" s="366" t="s">
        <v>1299</v>
      </c>
      <c r="D113" s="366" t="s">
        <v>1300</v>
      </c>
      <c r="E113" s="366" t="s">
        <v>1301</v>
      </c>
      <c r="I113" s="364" t="str">
        <f>HLOOKUP(Introduction!$G$4,nametranslations,98,FALSE)</f>
        <v>Encuesta con microdatos</v>
      </c>
      <c r="L113" s="364" t="s">
        <v>1302</v>
      </c>
      <c r="M113" s="364" t="s">
        <v>1303</v>
      </c>
      <c r="N113" s="364" t="s">
        <v>1304</v>
      </c>
      <c r="O113" s="364" t="s">
        <v>1305</v>
      </c>
      <c r="P113" s="364" t="s">
        <v>1306</v>
      </c>
      <c r="Q113" s="364" t="s">
        <v>1307</v>
      </c>
      <c r="R113" s="364"/>
      <c r="S113" s="364"/>
      <c r="T113" s="364" t="s">
        <v>1302</v>
      </c>
      <c r="U113" s="365" t="s">
        <v>242</v>
      </c>
    </row>
    <row r="114" spans="1:21" x14ac:dyDescent="0.25">
      <c r="A114" s="361" t="s">
        <v>95</v>
      </c>
      <c r="B114" s="366" t="s">
        <v>1308</v>
      </c>
      <c r="C114" s="366" t="s">
        <v>1309</v>
      </c>
      <c r="D114" s="366" t="s">
        <v>1310</v>
      </c>
      <c r="E114" s="366" t="s">
        <v>1311</v>
      </c>
      <c r="I114" s="364" t="str">
        <f>HLOOKUP(Introduction!$G$4,nametranslations,99,FALSE)</f>
        <v>Admin</v>
      </c>
      <c r="L114" s="364" t="s">
        <v>1312</v>
      </c>
      <c r="M114" s="364" t="s">
        <v>1313</v>
      </c>
      <c r="N114" s="364" t="s">
        <v>1314</v>
      </c>
      <c r="O114" s="364" t="s">
        <v>1315</v>
      </c>
      <c r="P114" s="364" t="s">
        <v>1316</v>
      </c>
      <c r="Q114" s="364" t="s">
        <v>1317</v>
      </c>
      <c r="R114" s="364"/>
      <c r="S114" s="364"/>
      <c r="T114" s="364" t="s">
        <v>1312</v>
      </c>
      <c r="U114" s="364" t="s">
        <v>238</v>
      </c>
    </row>
    <row r="115" spans="1:21" x14ac:dyDescent="0.25">
      <c r="A115" s="361" t="s">
        <v>23</v>
      </c>
      <c r="B115" s="366" t="s">
        <v>1318</v>
      </c>
      <c r="C115" s="366" t="s">
        <v>1319</v>
      </c>
      <c r="D115" s="366" t="s">
        <v>1320</v>
      </c>
      <c r="E115" s="366" t="s">
        <v>1321</v>
      </c>
      <c r="L115" s="364" t="s">
        <v>1322</v>
      </c>
      <c r="M115" s="364" t="s">
        <v>1323</v>
      </c>
      <c r="N115" s="364" t="s">
        <v>1323</v>
      </c>
      <c r="O115" s="364" t="s">
        <v>1324</v>
      </c>
      <c r="P115" s="364" t="s">
        <v>1325</v>
      </c>
      <c r="Q115" s="364" t="s">
        <v>1326</v>
      </c>
      <c r="R115" s="364"/>
      <c r="S115" s="364"/>
      <c r="T115" s="364" t="s">
        <v>1322</v>
      </c>
      <c r="U115" s="365" t="s">
        <v>238</v>
      </c>
    </row>
    <row r="116" spans="1:21" x14ac:dyDescent="0.25">
      <c r="A116" s="361" t="s">
        <v>20</v>
      </c>
      <c r="B116" s="366" t="s">
        <v>1327</v>
      </c>
      <c r="C116" s="366" t="s">
        <v>1328</v>
      </c>
      <c r="D116" s="366" t="s">
        <v>1329</v>
      </c>
      <c r="E116" s="366" t="s">
        <v>1330</v>
      </c>
      <c r="L116" s="364" t="s">
        <v>1331</v>
      </c>
      <c r="M116" s="364" t="s">
        <v>1332</v>
      </c>
      <c r="N116" s="364" t="s">
        <v>1332</v>
      </c>
      <c r="O116" s="364" t="s">
        <v>1332</v>
      </c>
      <c r="P116" s="364" t="s">
        <v>1333</v>
      </c>
      <c r="Q116" s="364" t="s">
        <v>1334</v>
      </c>
      <c r="R116" s="364"/>
      <c r="S116" s="364"/>
      <c r="T116" s="364" t="s">
        <v>1331</v>
      </c>
      <c r="U116" s="364" t="s">
        <v>238</v>
      </c>
    </row>
    <row r="117" spans="1:21" x14ac:dyDescent="0.25">
      <c r="A117" s="361" t="s">
        <v>22</v>
      </c>
      <c r="B117" s="366" t="s">
        <v>1335</v>
      </c>
      <c r="C117" s="366" t="s">
        <v>1336</v>
      </c>
      <c r="D117" s="366" t="s">
        <v>1337</v>
      </c>
      <c r="E117" s="366" t="s">
        <v>1338</v>
      </c>
      <c r="L117" s="364" t="s">
        <v>1339</v>
      </c>
      <c r="M117" s="364" t="s">
        <v>1340</v>
      </c>
      <c r="N117" s="364" t="s">
        <v>1341</v>
      </c>
      <c r="O117" s="364" t="s">
        <v>1342</v>
      </c>
      <c r="P117" s="364" t="s">
        <v>1343</v>
      </c>
      <c r="Q117" s="364" t="s">
        <v>1344</v>
      </c>
      <c r="R117" s="364"/>
      <c r="S117" s="364"/>
      <c r="T117" s="364" t="s">
        <v>1339</v>
      </c>
      <c r="U117" s="365" t="s">
        <v>238</v>
      </c>
    </row>
    <row r="118" spans="1:21" x14ac:dyDescent="0.25">
      <c r="A118" s="361" t="s">
        <v>3</v>
      </c>
      <c r="B118" s="366" t="s">
        <v>1345</v>
      </c>
      <c r="C118" s="366" t="s">
        <v>1346</v>
      </c>
      <c r="D118" s="366" t="s">
        <v>1347</v>
      </c>
      <c r="E118" s="366" t="s">
        <v>1348</v>
      </c>
      <c r="L118" s="364" t="s">
        <v>1349</v>
      </c>
      <c r="M118" s="364" t="s">
        <v>1350</v>
      </c>
      <c r="N118" s="364" t="s">
        <v>1351</v>
      </c>
      <c r="O118" s="364" t="s">
        <v>1352</v>
      </c>
      <c r="P118" s="364" t="s">
        <v>1353</v>
      </c>
      <c r="Q118" s="364" t="s">
        <v>1354</v>
      </c>
      <c r="R118" s="364"/>
      <c r="S118" s="364"/>
      <c r="T118" s="364" t="s">
        <v>1349</v>
      </c>
      <c r="U118" s="364" t="s">
        <v>238</v>
      </c>
    </row>
    <row r="119" spans="1:21" x14ac:dyDescent="0.25">
      <c r="A119" s="361" t="s">
        <v>52</v>
      </c>
      <c r="B119" s="366" t="s">
        <v>1355</v>
      </c>
      <c r="C119" s="366" t="s">
        <v>1356</v>
      </c>
      <c r="D119" s="366" t="s">
        <v>1357</v>
      </c>
      <c r="E119" s="366" t="s">
        <v>1358</v>
      </c>
      <c r="L119" s="364" t="s">
        <v>1359</v>
      </c>
      <c r="M119" s="364" t="s">
        <v>1360</v>
      </c>
      <c r="N119" s="364" t="s">
        <v>1360</v>
      </c>
      <c r="O119" s="364" t="s">
        <v>1360</v>
      </c>
      <c r="P119" s="364" t="s">
        <v>1361</v>
      </c>
      <c r="Q119" s="364" t="s">
        <v>1362</v>
      </c>
      <c r="R119" s="364"/>
      <c r="S119" s="364"/>
      <c r="T119" s="364" t="s">
        <v>1359</v>
      </c>
      <c r="U119" s="364" t="s">
        <v>238</v>
      </c>
    </row>
    <row r="120" spans="1:21" x14ac:dyDescent="0.25">
      <c r="A120" s="361" t="s">
        <v>57</v>
      </c>
      <c r="B120" s="366" t="s">
        <v>1363</v>
      </c>
      <c r="C120" s="366" t="s">
        <v>1364</v>
      </c>
      <c r="D120" s="366" t="s">
        <v>1365</v>
      </c>
      <c r="E120" s="366" t="s">
        <v>1366</v>
      </c>
      <c r="L120" s="364" t="s">
        <v>1367</v>
      </c>
      <c r="M120" s="364" t="s">
        <v>1368</v>
      </c>
      <c r="N120" s="364" t="s">
        <v>1369</v>
      </c>
      <c r="O120" s="364" t="s">
        <v>1370</v>
      </c>
      <c r="P120" s="364" t="s">
        <v>1371</v>
      </c>
      <c r="Q120" s="364" t="s">
        <v>1372</v>
      </c>
      <c r="R120" s="364"/>
      <c r="S120" s="364"/>
      <c r="T120" s="364" t="s">
        <v>1367</v>
      </c>
      <c r="U120" s="364" t="s">
        <v>238</v>
      </c>
    </row>
    <row r="121" spans="1:21" x14ac:dyDescent="0.25">
      <c r="A121" s="361" t="s">
        <v>99</v>
      </c>
      <c r="B121" s="366" t="s">
        <v>1373</v>
      </c>
      <c r="C121" s="366" t="s">
        <v>1374</v>
      </c>
      <c r="D121" s="366" t="s">
        <v>1375</v>
      </c>
      <c r="E121" s="366" t="s">
        <v>1376</v>
      </c>
      <c r="L121" s="364" t="s">
        <v>1377</v>
      </c>
      <c r="M121" s="364" t="s">
        <v>1378</v>
      </c>
      <c r="N121" s="364" t="s">
        <v>1379</v>
      </c>
      <c r="O121" s="364" t="s">
        <v>1380</v>
      </c>
      <c r="P121" s="364" t="s">
        <v>1381</v>
      </c>
      <c r="Q121" s="364" t="s">
        <v>1382</v>
      </c>
      <c r="R121" s="364"/>
      <c r="S121" s="364"/>
      <c r="T121" s="364" t="s">
        <v>1377</v>
      </c>
      <c r="U121" s="364" t="s">
        <v>238</v>
      </c>
    </row>
    <row r="122" spans="1:21" x14ac:dyDescent="0.25">
      <c r="A122" s="361" t="s">
        <v>113</v>
      </c>
      <c r="B122" s="366" t="s">
        <v>1383</v>
      </c>
      <c r="C122" s="366" t="s">
        <v>1384</v>
      </c>
      <c r="D122" s="366" t="s">
        <v>1385</v>
      </c>
      <c r="E122" s="366" t="s">
        <v>1386</v>
      </c>
      <c r="L122" s="364" t="s">
        <v>1387</v>
      </c>
      <c r="M122" s="364" t="s">
        <v>1388</v>
      </c>
      <c r="N122" s="364" t="s">
        <v>1389</v>
      </c>
      <c r="O122" s="364" t="s">
        <v>1388</v>
      </c>
      <c r="P122" s="364" t="s">
        <v>1390</v>
      </c>
      <c r="Q122" s="364" t="s">
        <v>1391</v>
      </c>
      <c r="R122" s="364"/>
      <c r="S122" s="364"/>
      <c r="T122" s="364" t="s">
        <v>1387</v>
      </c>
      <c r="U122" s="365" t="s">
        <v>242</v>
      </c>
    </row>
    <row r="123" spans="1:21" x14ac:dyDescent="0.25">
      <c r="A123" s="361" t="s">
        <v>114</v>
      </c>
      <c r="B123" s="366" t="s">
        <v>1392</v>
      </c>
      <c r="C123" s="366" t="s">
        <v>1393</v>
      </c>
      <c r="D123" s="366" t="s">
        <v>1394</v>
      </c>
      <c r="E123" s="366" t="s">
        <v>1395</v>
      </c>
      <c r="L123" s="364" t="s">
        <v>1396</v>
      </c>
      <c r="M123" s="364" t="s">
        <v>1397</v>
      </c>
      <c r="N123" s="364" t="s">
        <v>1398</v>
      </c>
      <c r="O123" s="364" t="s">
        <v>1399</v>
      </c>
      <c r="P123" s="364" t="s">
        <v>1400</v>
      </c>
      <c r="Q123" s="364" t="s">
        <v>1401</v>
      </c>
      <c r="R123" s="364"/>
      <c r="S123" s="364"/>
      <c r="T123" s="364" t="s">
        <v>1396</v>
      </c>
      <c r="U123" s="364" t="s">
        <v>240</v>
      </c>
    </row>
    <row r="124" spans="1:21" x14ac:dyDescent="0.25">
      <c r="A124" s="361" t="s">
        <v>30</v>
      </c>
      <c r="B124" s="366" t="s">
        <v>1402</v>
      </c>
      <c r="C124" s="366" t="s">
        <v>1403</v>
      </c>
      <c r="D124" s="366" t="s">
        <v>1404</v>
      </c>
      <c r="E124" s="366" t="s">
        <v>1405</v>
      </c>
      <c r="L124" s="364" t="s">
        <v>1406</v>
      </c>
      <c r="M124" s="364" t="s">
        <v>1407</v>
      </c>
      <c r="N124" s="364" t="s">
        <v>1408</v>
      </c>
      <c r="O124" s="364" t="s">
        <v>1409</v>
      </c>
      <c r="P124" s="364" t="s">
        <v>1410</v>
      </c>
      <c r="Q124" s="364" t="s">
        <v>1411</v>
      </c>
      <c r="R124" s="364"/>
      <c r="S124" s="364"/>
      <c r="T124" s="364" t="s">
        <v>1406</v>
      </c>
      <c r="U124" s="364" t="s">
        <v>242</v>
      </c>
    </row>
    <row r="125" spans="1:21" x14ac:dyDescent="0.25">
      <c r="A125" s="361" t="s">
        <v>26</v>
      </c>
      <c r="B125" s="366" t="s">
        <v>1412</v>
      </c>
      <c r="C125" s="366" t="s">
        <v>1413</v>
      </c>
      <c r="D125" s="366" t="s">
        <v>1414</v>
      </c>
      <c r="E125" s="366" t="s">
        <v>1415</v>
      </c>
      <c r="L125" s="364" t="s">
        <v>1416</v>
      </c>
      <c r="M125" s="364" t="s">
        <v>1417</v>
      </c>
      <c r="N125" s="364" t="s">
        <v>1418</v>
      </c>
      <c r="O125" s="364" t="s">
        <v>1417</v>
      </c>
      <c r="P125" s="364" t="s">
        <v>1419</v>
      </c>
      <c r="Q125" s="364" t="s">
        <v>1420</v>
      </c>
      <c r="R125" s="364"/>
      <c r="S125" s="364"/>
      <c r="T125" s="364" t="s">
        <v>1416</v>
      </c>
      <c r="U125" s="364" t="s">
        <v>238</v>
      </c>
    </row>
    <row r="126" spans="1:21" x14ac:dyDescent="0.25">
      <c r="A126" s="361" t="s">
        <v>127</v>
      </c>
      <c r="B126" s="366" t="s">
        <v>1421</v>
      </c>
      <c r="C126" s="366" t="s">
        <v>1004</v>
      </c>
      <c r="D126" s="366" t="s">
        <v>1005</v>
      </c>
      <c r="E126" s="366" t="s">
        <v>1006</v>
      </c>
      <c r="L126" s="364" t="s">
        <v>1422</v>
      </c>
      <c r="M126" s="364" t="s">
        <v>1423</v>
      </c>
      <c r="N126" s="364" t="s">
        <v>1424</v>
      </c>
      <c r="O126" s="364" t="s">
        <v>1425</v>
      </c>
      <c r="P126" s="364" t="s">
        <v>1426</v>
      </c>
      <c r="Q126" s="364" t="s">
        <v>1427</v>
      </c>
      <c r="R126" s="364"/>
      <c r="S126" s="364"/>
      <c r="T126" s="364" t="s">
        <v>1422</v>
      </c>
      <c r="U126" s="365" t="s">
        <v>242</v>
      </c>
    </row>
    <row r="127" spans="1:21" x14ac:dyDescent="0.25">
      <c r="A127" s="361" t="s">
        <v>128</v>
      </c>
      <c r="B127" s="366" t="s">
        <v>1428</v>
      </c>
      <c r="C127" s="366" t="s">
        <v>1429</v>
      </c>
      <c r="D127" s="366" t="s">
        <v>1430</v>
      </c>
      <c r="E127" s="366" t="s">
        <v>1431</v>
      </c>
      <c r="L127" s="364" t="s">
        <v>1432</v>
      </c>
      <c r="M127" s="364" t="s">
        <v>1433</v>
      </c>
      <c r="N127" s="364" t="s">
        <v>1434</v>
      </c>
      <c r="O127" s="364" t="s">
        <v>1435</v>
      </c>
      <c r="P127" s="364" t="s">
        <v>1436</v>
      </c>
      <c r="Q127" s="364" t="s">
        <v>1437</v>
      </c>
      <c r="R127" s="364"/>
      <c r="S127" s="364"/>
      <c r="T127" s="364" t="s">
        <v>1432</v>
      </c>
      <c r="U127" s="364" t="s">
        <v>238</v>
      </c>
    </row>
    <row r="128" spans="1:21" x14ac:dyDescent="0.25">
      <c r="A128" s="361" t="s">
        <v>112</v>
      </c>
      <c r="B128" s="366" t="s">
        <v>1438</v>
      </c>
      <c r="C128" s="366" t="s">
        <v>1439</v>
      </c>
      <c r="D128" s="366" t="s">
        <v>1440</v>
      </c>
      <c r="E128" s="366" t="s">
        <v>1441</v>
      </c>
      <c r="L128" s="364" t="s">
        <v>1442</v>
      </c>
      <c r="M128" s="364" t="s">
        <v>1443</v>
      </c>
      <c r="N128" s="364" t="s">
        <v>1443</v>
      </c>
      <c r="O128" s="364" t="s">
        <v>1443</v>
      </c>
      <c r="P128" s="364" t="s">
        <v>1444</v>
      </c>
      <c r="Q128" s="364" t="s">
        <v>1445</v>
      </c>
      <c r="R128" s="364"/>
      <c r="S128" s="364"/>
      <c r="T128" s="364" t="s">
        <v>1442</v>
      </c>
      <c r="U128" s="364" t="s">
        <v>238</v>
      </c>
    </row>
    <row r="129" spans="1:21" x14ac:dyDescent="0.25">
      <c r="A129" s="361" t="s">
        <v>164</v>
      </c>
      <c r="B129" s="366" t="s">
        <v>1446</v>
      </c>
      <c r="C129" s="366" t="s">
        <v>1447</v>
      </c>
      <c r="D129" s="366" t="s">
        <v>1448</v>
      </c>
      <c r="E129" s="366" t="s">
        <v>1449</v>
      </c>
      <c r="L129" s="364" t="s">
        <v>1450</v>
      </c>
      <c r="M129" s="364" t="s">
        <v>1451</v>
      </c>
      <c r="N129" s="364" t="s">
        <v>1451</v>
      </c>
      <c r="O129" s="364" t="s">
        <v>1451</v>
      </c>
      <c r="P129" s="364" t="s">
        <v>1452</v>
      </c>
      <c r="Q129" s="364" t="s">
        <v>1453</v>
      </c>
      <c r="R129" s="364"/>
      <c r="S129" s="364"/>
      <c r="T129" s="364" t="s">
        <v>1450</v>
      </c>
      <c r="U129" s="364" t="s">
        <v>238</v>
      </c>
    </row>
    <row r="130" spans="1:21" x14ac:dyDescent="0.25">
      <c r="A130" s="361" t="s">
        <v>1454</v>
      </c>
      <c r="B130" s="366" t="s">
        <v>1454</v>
      </c>
      <c r="C130" s="366" t="s">
        <v>1455</v>
      </c>
      <c r="D130" s="366" t="s">
        <v>1456</v>
      </c>
      <c r="E130" s="366" t="s">
        <v>1457</v>
      </c>
      <c r="L130" s="364" t="s">
        <v>1458</v>
      </c>
      <c r="M130" s="364" t="s">
        <v>1459</v>
      </c>
      <c r="N130" s="364" t="s">
        <v>1459</v>
      </c>
      <c r="O130" s="364" t="s">
        <v>1459</v>
      </c>
      <c r="P130" s="364" t="s">
        <v>1460</v>
      </c>
      <c r="Q130" s="364" t="s">
        <v>1461</v>
      </c>
      <c r="R130" s="364"/>
      <c r="S130" s="364"/>
      <c r="T130" s="364" t="s">
        <v>1458</v>
      </c>
      <c r="U130" s="364" t="s">
        <v>238</v>
      </c>
    </row>
    <row r="131" spans="1:21" x14ac:dyDescent="0.25">
      <c r="A131" s="361" t="s">
        <v>1462</v>
      </c>
      <c r="B131" s="366" t="s">
        <v>1463</v>
      </c>
      <c r="C131" s="366" t="s">
        <v>1464</v>
      </c>
      <c r="D131" s="366" t="s">
        <v>1465</v>
      </c>
      <c r="E131" s="366" t="s">
        <v>1466</v>
      </c>
      <c r="L131" s="364" t="s">
        <v>1467</v>
      </c>
      <c r="M131" s="364" t="s">
        <v>1468</v>
      </c>
      <c r="N131" s="364" t="s">
        <v>1469</v>
      </c>
      <c r="O131" s="364" t="s">
        <v>1470</v>
      </c>
      <c r="P131" s="364" t="s">
        <v>1471</v>
      </c>
      <c r="Q131" s="364" t="s">
        <v>1472</v>
      </c>
      <c r="R131" s="364"/>
      <c r="S131" s="364"/>
      <c r="T131" s="364" t="s">
        <v>1467</v>
      </c>
      <c r="U131" s="364" t="s">
        <v>238</v>
      </c>
    </row>
    <row r="132" spans="1:21" x14ac:dyDescent="0.25">
      <c r="A132" s="361" t="s">
        <v>1473</v>
      </c>
      <c r="B132" s="366" t="s">
        <v>1474</v>
      </c>
      <c r="C132" s="366" t="s">
        <v>1475</v>
      </c>
      <c r="D132" s="366" t="s">
        <v>1476</v>
      </c>
      <c r="E132" s="366" t="s">
        <v>1477</v>
      </c>
      <c r="L132" s="364" t="s">
        <v>1478</v>
      </c>
      <c r="M132" s="364" t="s">
        <v>1479</v>
      </c>
      <c r="N132" s="364" t="s">
        <v>1479</v>
      </c>
      <c r="O132" s="364" t="s">
        <v>1480</v>
      </c>
      <c r="P132" s="364" t="s">
        <v>1481</v>
      </c>
      <c r="Q132" s="364" t="s">
        <v>1482</v>
      </c>
      <c r="R132" s="364"/>
      <c r="S132" s="364"/>
      <c r="T132" s="364" t="s">
        <v>1478</v>
      </c>
      <c r="U132" s="364" t="s">
        <v>240</v>
      </c>
    </row>
    <row r="133" spans="1:21" x14ac:dyDescent="0.25">
      <c r="A133" s="361" t="s">
        <v>1483</v>
      </c>
      <c r="B133" s="366" t="s">
        <v>1484</v>
      </c>
      <c r="C133" s="366" t="s">
        <v>1485</v>
      </c>
      <c r="D133" s="366" t="s">
        <v>1486</v>
      </c>
      <c r="E133" s="366" t="s">
        <v>1487</v>
      </c>
      <c r="L133" s="364" t="s">
        <v>1488</v>
      </c>
      <c r="M133" s="364" t="s">
        <v>1489</v>
      </c>
      <c r="N133" s="364" t="s">
        <v>1490</v>
      </c>
      <c r="O133" s="364" t="s">
        <v>1491</v>
      </c>
      <c r="P133" s="364" t="s">
        <v>1492</v>
      </c>
      <c r="Q133" s="364" t="s">
        <v>1493</v>
      </c>
      <c r="R133" s="364"/>
      <c r="S133" s="364"/>
      <c r="T133" s="364" t="s">
        <v>1488</v>
      </c>
      <c r="U133" s="364" t="s">
        <v>238</v>
      </c>
    </row>
    <row r="134" spans="1:21" x14ac:dyDescent="0.25">
      <c r="A134" s="361" t="s">
        <v>1494</v>
      </c>
      <c r="B134" s="366" t="s">
        <v>1495</v>
      </c>
      <c r="C134" s="366" t="s">
        <v>1496</v>
      </c>
      <c r="D134" s="366" t="s">
        <v>1497</v>
      </c>
      <c r="E134" s="366" t="s">
        <v>1498</v>
      </c>
      <c r="L134" s="364" t="s">
        <v>1499</v>
      </c>
      <c r="M134" s="364" t="s">
        <v>1500</v>
      </c>
      <c r="N134" s="364" t="s">
        <v>1501</v>
      </c>
      <c r="O134" s="364" t="s">
        <v>1502</v>
      </c>
      <c r="P134" s="364" t="s">
        <v>1503</v>
      </c>
      <c r="Q134" s="364" t="s">
        <v>1504</v>
      </c>
      <c r="R134" s="364"/>
      <c r="S134" s="364"/>
      <c r="T134" s="364" t="s">
        <v>1499</v>
      </c>
      <c r="U134" s="364" t="s">
        <v>238</v>
      </c>
    </row>
    <row r="135" spans="1:21" x14ac:dyDescent="0.25">
      <c r="A135" s="361" t="s">
        <v>1505</v>
      </c>
      <c r="B135" s="366" t="s">
        <v>1506</v>
      </c>
      <c r="C135" s="366" t="s">
        <v>1507</v>
      </c>
      <c r="D135" s="366" t="s">
        <v>1508</v>
      </c>
      <c r="E135" s="366" t="s">
        <v>1509</v>
      </c>
      <c r="L135" s="364" t="s">
        <v>1510</v>
      </c>
      <c r="M135" s="364" t="s">
        <v>1511</v>
      </c>
      <c r="N135" s="364" t="s">
        <v>1512</v>
      </c>
      <c r="O135" s="364" t="s">
        <v>1513</v>
      </c>
      <c r="P135" s="364" t="s">
        <v>1514</v>
      </c>
      <c r="Q135" s="364" t="s">
        <v>1515</v>
      </c>
      <c r="R135" s="364"/>
      <c r="S135" s="364"/>
      <c r="T135" s="364" t="s">
        <v>1510</v>
      </c>
      <c r="U135" s="364" t="s">
        <v>240</v>
      </c>
    </row>
    <row r="136" spans="1:21" x14ac:dyDescent="0.25">
      <c r="A136" s="361" t="s">
        <v>1516</v>
      </c>
      <c r="B136" s="366" t="s">
        <v>1517</v>
      </c>
      <c r="C136" s="366" t="s">
        <v>1518</v>
      </c>
      <c r="D136" s="366" t="s">
        <v>1519</v>
      </c>
      <c r="E136" s="366" t="s">
        <v>1520</v>
      </c>
      <c r="L136" s="364" t="s">
        <v>1521</v>
      </c>
      <c r="M136" s="364" t="s">
        <v>1522</v>
      </c>
      <c r="N136" s="364" t="s">
        <v>1523</v>
      </c>
      <c r="O136" s="364" t="s">
        <v>1524</v>
      </c>
      <c r="P136" s="364" t="s">
        <v>1525</v>
      </c>
      <c r="Q136" s="364" t="s">
        <v>1526</v>
      </c>
      <c r="R136" s="364"/>
      <c r="S136" s="364"/>
      <c r="T136" s="364" t="s">
        <v>1521</v>
      </c>
      <c r="U136" s="364" t="s">
        <v>242</v>
      </c>
    </row>
    <row r="137" spans="1:21" x14ac:dyDescent="0.25">
      <c r="A137" s="361" t="s">
        <v>1527</v>
      </c>
      <c r="B137" s="366" t="s">
        <v>1528</v>
      </c>
      <c r="C137" s="366" t="s">
        <v>1529</v>
      </c>
      <c r="D137" s="366" t="s">
        <v>1530</v>
      </c>
      <c r="E137" s="366" t="s">
        <v>1531</v>
      </c>
      <c r="L137" s="364" t="s">
        <v>1532</v>
      </c>
      <c r="M137" s="364" t="s">
        <v>1533</v>
      </c>
      <c r="N137" s="364" t="s">
        <v>1533</v>
      </c>
      <c r="O137" s="364" t="s">
        <v>1534</v>
      </c>
      <c r="P137" s="364" t="s">
        <v>1535</v>
      </c>
      <c r="Q137" s="364" t="s">
        <v>1536</v>
      </c>
      <c r="R137" s="364"/>
      <c r="S137" s="364"/>
      <c r="T137" s="364" t="s">
        <v>1532</v>
      </c>
      <c r="U137" s="364" t="s">
        <v>240</v>
      </c>
    </row>
    <row r="138" spans="1:21" x14ac:dyDescent="0.25">
      <c r="A138" s="361" t="s">
        <v>190</v>
      </c>
      <c r="B138" s="366" t="s">
        <v>1537</v>
      </c>
      <c r="C138" s="366" t="s">
        <v>1538</v>
      </c>
      <c r="D138" s="366" t="s">
        <v>1539</v>
      </c>
      <c r="E138" s="366" t="s">
        <v>1540</v>
      </c>
      <c r="L138" s="364" t="s">
        <v>1541</v>
      </c>
      <c r="M138" s="364" t="s">
        <v>1542</v>
      </c>
      <c r="N138" s="364" t="s">
        <v>1543</v>
      </c>
      <c r="O138" s="364" t="s">
        <v>1544</v>
      </c>
      <c r="P138" s="364" t="s">
        <v>1545</v>
      </c>
      <c r="Q138" s="364" t="s">
        <v>1546</v>
      </c>
      <c r="R138" s="364"/>
      <c r="S138" s="364"/>
      <c r="T138" s="364" t="s">
        <v>1541</v>
      </c>
      <c r="U138" s="365" t="s">
        <v>238</v>
      </c>
    </row>
    <row r="139" spans="1:21" x14ac:dyDescent="0.25">
      <c r="A139" s="363" t="s">
        <v>1547</v>
      </c>
      <c r="L139" s="364" t="s">
        <v>1548</v>
      </c>
      <c r="M139" s="364" t="s">
        <v>1549</v>
      </c>
      <c r="N139" s="364" t="s">
        <v>1549</v>
      </c>
      <c r="O139" s="364" t="s">
        <v>1549</v>
      </c>
      <c r="P139" s="364" t="s">
        <v>1550</v>
      </c>
      <c r="Q139" s="364" t="s">
        <v>1551</v>
      </c>
      <c r="R139" s="364"/>
      <c r="S139" s="364"/>
      <c r="T139" s="364" t="s">
        <v>1548</v>
      </c>
      <c r="U139" s="364" t="s">
        <v>240</v>
      </c>
    </row>
    <row r="140" spans="1:21" x14ac:dyDescent="0.25">
      <c r="A140" s="361" t="s">
        <v>196</v>
      </c>
      <c r="B140" s="366" t="s">
        <v>1552</v>
      </c>
      <c r="C140" s="366" t="s">
        <v>1553</v>
      </c>
      <c r="D140" s="366" t="s">
        <v>1554</v>
      </c>
      <c r="E140" s="366" t="s">
        <v>1555</v>
      </c>
      <c r="L140" s="364" t="s">
        <v>1556</v>
      </c>
      <c r="M140" s="364" t="s">
        <v>1557</v>
      </c>
      <c r="N140" s="364" t="s">
        <v>1557</v>
      </c>
      <c r="O140" s="364" t="s">
        <v>1558</v>
      </c>
      <c r="P140" s="364" t="s">
        <v>1559</v>
      </c>
      <c r="Q140" s="364" t="s">
        <v>1560</v>
      </c>
      <c r="R140" s="364"/>
      <c r="S140" s="364"/>
      <c r="T140" s="364" t="s">
        <v>1556</v>
      </c>
      <c r="U140" s="364" t="s">
        <v>238</v>
      </c>
    </row>
    <row r="141" spans="1:21" x14ac:dyDescent="0.25">
      <c r="A141" s="361" t="s">
        <v>198</v>
      </c>
      <c r="B141" s="366" t="s">
        <v>1561</v>
      </c>
      <c r="C141" s="366" t="s">
        <v>1562</v>
      </c>
      <c r="D141" s="366" t="s">
        <v>1563</v>
      </c>
      <c r="E141" s="366" t="s">
        <v>1564</v>
      </c>
      <c r="L141" s="364" t="s">
        <v>1565</v>
      </c>
      <c r="M141" s="364" t="s">
        <v>1566</v>
      </c>
      <c r="N141" s="364" t="s">
        <v>1567</v>
      </c>
      <c r="O141" s="364" t="s">
        <v>1568</v>
      </c>
      <c r="P141" s="364" t="s">
        <v>1569</v>
      </c>
      <c r="Q141" s="364" t="s">
        <v>1570</v>
      </c>
      <c r="R141" s="364"/>
      <c r="S141" s="364"/>
      <c r="T141" s="364" t="s">
        <v>1565</v>
      </c>
      <c r="U141" s="365" t="s">
        <v>239</v>
      </c>
    </row>
    <row r="142" spans="1:21" x14ac:dyDescent="0.25">
      <c r="A142" s="361" t="s">
        <v>1571</v>
      </c>
      <c r="B142" s="366" t="s">
        <v>1572</v>
      </c>
      <c r="C142" s="366" t="s">
        <v>1573</v>
      </c>
      <c r="D142" s="366" t="s">
        <v>1574</v>
      </c>
      <c r="E142" s="366" t="s">
        <v>1575</v>
      </c>
      <c r="L142" s="364" t="s">
        <v>1576</v>
      </c>
      <c r="M142" s="364" t="s">
        <v>1577</v>
      </c>
      <c r="N142" s="364" t="s">
        <v>1578</v>
      </c>
      <c r="O142" s="364" t="s">
        <v>1579</v>
      </c>
      <c r="P142" s="364" t="s">
        <v>1580</v>
      </c>
      <c r="Q142" s="364" t="s">
        <v>1581</v>
      </c>
      <c r="R142" s="364"/>
      <c r="S142" s="364"/>
      <c r="T142" s="364" t="s">
        <v>1576</v>
      </c>
      <c r="U142" s="364" t="s">
        <v>238</v>
      </c>
    </row>
    <row r="143" spans="1:21" x14ac:dyDescent="0.25">
      <c r="A143" s="361" t="s">
        <v>200</v>
      </c>
      <c r="B143" s="366" t="s">
        <v>1582</v>
      </c>
      <c r="C143" s="366" t="s">
        <v>1583</v>
      </c>
      <c r="D143" s="366" t="s">
        <v>1584</v>
      </c>
      <c r="E143" s="366" t="s">
        <v>1585</v>
      </c>
      <c r="L143" s="364" t="s">
        <v>1586</v>
      </c>
      <c r="M143" s="364" t="s">
        <v>1587</v>
      </c>
      <c r="N143" s="364" t="s">
        <v>1588</v>
      </c>
      <c r="O143" s="364" t="s">
        <v>1589</v>
      </c>
      <c r="P143" s="364" t="s">
        <v>1590</v>
      </c>
      <c r="Q143" s="364" t="s">
        <v>1591</v>
      </c>
      <c r="R143" s="364"/>
      <c r="S143" s="364"/>
      <c r="T143" s="364" t="s">
        <v>1586</v>
      </c>
      <c r="U143" s="364" t="s">
        <v>238</v>
      </c>
    </row>
    <row r="144" spans="1:21" x14ac:dyDescent="0.25">
      <c r="A144" s="361" t="s">
        <v>1592</v>
      </c>
      <c r="B144" s="366" t="s">
        <v>1593</v>
      </c>
      <c r="C144" s="366" t="s">
        <v>1594</v>
      </c>
      <c r="D144" s="366" t="s">
        <v>1595</v>
      </c>
      <c r="E144" s="366" t="s">
        <v>1596</v>
      </c>
      <c r="L144" s="364" t="s">
        <v>1597</v>
      </c>
      <c r="M144" s="364" t="s">
        <v>1598</v>
      </c>
      <c r="N144" s="364" t="s">
        <v>1598</v>
      </c>
      <c r="O144" s="364" t="s">
        <v>1599</v>
      </c>
      <c r="P144" s="364" t="s">
        <v>1600</v>
      </c>
      <c r="Q144" s="364" t="s">
        <v>1601</v>
      </c>
      <c r="R144" s="364"/>
      <c r="S144" s="364"/>
      <c r="T144" s="364" t="s">
        <v>1597</v>
      </c>
      <c r="U144" s="364" t="s">
        <v>240</v>
      </c>
    </row>
    <row r="145" spans="1:21" x14ac:dyDescent="0.25">
      <c r="A145" s="361" t="s">
        <v>202</v>
      </c>
      <c r="B145" s="366" t="s">
        <v>1602</v>
      </c>
      <c r="C145" s="366" t="s">
        <v>1603</v>
      </c>
      <c r="D145" s="366" t="s">
        <v>1604</v>
      </c>
      <c r="E145" s="366" t="s">
        <v>1605</v>
      </c>
      <c r="L145" s="364" t="s">
        <v>1606</v>
      </c>
      <c r="M145" s="364" t="s">
        <v>1607</v>
      </c>
      <c r="N145" s="364" t="s">
        <v>1608</v>
      </c>
      <c r="O145" s="364" t="s">
        <v>1607</v>
      </c>
      <c r="P145" s="364" t="s">
        <v>1609</v>
      </c>
      <c r="Q145" s="364" t="s">
        <v>1610</v>
      </c>
      <c r="R145" s="364"/>
      <c r="S145" s="364"/>
      <c r="T145" s="364" t="s">
        <v>1606</v>
      </c>
      <c r="U145" s="364" t="s">
        <v>238</v>
      </c>
    </row>
    <row r="146" spans="1:21" x14ac:dyDescent="0.25">
      <c r="A146" s="361" t="s">
        <v>204</v>
      </c>
      <c r="B146" s="366" t="s">
        <v>1611</v>
      </c>
      <c r="C146" s="366" t="s">
        <v>1612</v>
      </c>
      <c r="D146" s="366" t="s">
        <v>1613</v>
      </c>
      <c r="E146" s="366" t="s">
        <v>1614</v>
      </c>
      <c r="L146" s="364" t="s">
        <v>1615</v>
      </c>
      <c r="M146" s="364" t="s">
        <v>1616</v>
      </c>
      <c r="N146" s="364" t="s">
        <v>1616</v>
      </c>
      <c r="O146" s="364" t="s">
        <v>1616</v>
      </c>
      <c r="P146" s="364" t="s">
        <v>1617</v>
      </c>
      <c r="Q146" s="364" t="s">
        <v>1618</v>
      </c>
      <c r="R146" s="364"/>
      <c r="S146" s="364"/>
      <c r="T146" s="364" t="s">
        <v>1615</v>
      </c>
      <c r="U146" s="364" t="s">
        <v>238</v>
      </c>
    </row>
    <row r="147" spans="1:21" x14ac:dyDescent="0.25">
      <c r="A147" s="361" t="s">
        <v>205</v>
      </c>
      <c r="B147" s="366" t="s">
        <v>1619</v>
      </c>
      <c r="C147" s="366" t="s">
        <v>1620</v>
      </c>
      <c r="D147" s="366" t="s">
        <v>1621</v>
      </c>
      <c r="E147" s="366" t="s">
        <v>1622</v>
      </c>
      <c r="L147" s="364" t="s">
        <v>1623</v>
      </c>
      <c r="M147" s="364" t="s">
        <v>1624</v>
      </c>
      <c r="N147" s="364" t="s">
        <v>1625</v>
      </c>
      <c r="O147" s="364" t="s">
        <v>1624</v>
      </c>
      <c r="P147" s="364" t="s">
        <v>1626</v>
      </c>
      <c r="Q147" s="364" t="s">
        <v>1627</v>
      </c>
      <c r="R147" s="364"/>
      <c r="S147" s="364"/>
      <c r="T147" s="364" t="s">
        <v>1623</v>
      </c>
      <c r="U147" s="364" t="s">
        <v>238</v>
      </c>
    </row>
    <row r="148" spans="1:21" x14ac:dyDescent="0.25">
      <c r="A148" s="361" t="s">
        <v>206</v>
      </c>
      <c r="B148" s="366" t="s">
        <v>1628</v>
      </c>
      <c r="C148" s="366" t="s">
        <v>1629</v>
      </c>
      <c r="D148" s="366" t="s">
        <v>1630</v>
      </c>
      <c r="E148" s="366" t="s">
        <v>1631</v>
      </c>
      <c r="L148" s="364" t="s">
        <v>1632</v>
      </c>
      <c r="M148" s="364" t="s">
        <v>1633</v>
      </c>
      <c r="N148" s="364" t="s">
        <v>1634</v>
      </c>
      <c r="O148" s="364" t="s">
        <v>1633</v>
      </c>
      <c r="P148" s="364" t="s">
        <v>1635</v>
      </c>
      <c r="Q148" s="364" t="s">
        <v>1636</v>
      </c>
      <c r="R148" s="364"/>
      <c r="S148" s="364"/>
      <c r="T148" s="364" t="s">
        <v>1632</v>
      </c>
      <c r="U148" s="364" t="s">
        <v>238</v>
      </c>
    </row>
    <row r="149" spans="1:21" x14ac:dyDescent="0.25">
      <c r="A149" s="361" t="s">
        <v>209</v>
      </c>
      <c r="B149" s="366" t="s">
        <v>1637</v>
      </c>
      <c r="C149" s="366" t="s">
        <v>1638</v>
      </c>
      <c r="D149" s="366" t="s">
        <v>1639</v>
      </c>
      <c r="E149" s="366" t="s">
        <v>1640</v>
      </c>
      <c r="L149" s="364" t="s">
        <v>1641</v>
      </c>
      <c r="M149" s="364" t="s">
        <v>1642</v>
      </c>
      <c r="N149" s="364" t="s">
        <v>1643</v>
      </c>
      <c r="O149" s="364" t="s">
        <v>1644</v>
      </c>
      <c r="P149" s="364" t="s">
        <v>1645</v>
      </c>
      <c r="Q149" s="364" t="s">
        <v>1646</v>
      </c>
      <c r="R149" s="364"/>
      <c r="S149" s="364"/>
      <c r="T149" s="364" t="s">
        <v>1641</v>
      </c>
      <c r="U149" s="364" t="s">
        <v>238</v>
      </c>
    </row>
    <row r="150" spans="1:21" x14ac:dyDescent="0.25">
      <c r="A150" s="361" t="s">
        <v>207</v>
      </c>
      <c r="B150" s="366" t="s">
        <v>1647</v>
      </c>
      <c r="C150" s="366" t="s">
        <v>1648</v>
      </c>
      <c r="D150" s="366" t="s">
        <v>1649</v>
      </c>
      <c r="E150" s="366" t="s">
        <v>1650</v>
      </c>
      <c r="L150" s="364" t="s">
        <v>1651</v>
      </c>
      <c r="M150" s="364" t="s">
        <v>1652</v>
      </c>
      <c r="N150" s="364" t="s">
        <v>1652</v>
      </c>
      <c r="O150" s="364" t="s">
        <v>1652</v>
      </c>
      <c r="P150" s="364" t="s">
        <v>1653</v>
      </c>
      <c r="Q150" s="364" t="s">
        <v>1654</v>
      </c>
      <c r="R150" s="364"/>
      <c r="S150" s="364"/>
      <c r="T150" s="364" t="s">
        <v>1651</v>
      </c>
      <c r="U150" s="364" t="s">
        <v>238</v>
      </c>
    </row>
    <row r="151" spans="1:21" ht="409.6" x14ac:dyDescent="0.25">
      <c r="A151" s="371" t="s">
        <v>208</v>
      </c>
      <c r="B151" s="371" t="s">
        <v>1655</v>
      </c>
      <c r="C151" s="371" t="s">
        <v>1656</v>
      </c>
      <c r="D151" s="373" t="s">
        <v>1657</v>
      </c>
      <c r="E151" s="371" t="s">
        <v>1658</v>
      </c>
      <c r="L151" s="364" t="s">
        <v>1659</v>
      </c>
      <c r="M151" s="364" t="s">
        <v>1660</v>
      </c>
      <c r="N151" s="364" t="s">
        <v>1661</v>
      </c>
      <c r="O151" s="364" t="s">
        <v>1660</v>
      </c>
      <c r="P151" s="364" t="s">
        <v>1662</v>
      </c>
      <c r="Q151" s="364" t="s">
        <v>1663</v>
      </c>
      <c r="R151" s="364"/>
      <c r="S151" s="364"/>
      <c r="T151" s="364" t="s">
        <v>1659</v>
      </c>
      <c r="U151" s="365" t="s">
        <v>242</v>
      </c>
    </row>
    <row r="152" spans="1:21" x14ac:dyDescent="0.25">
      <c r="A152" s="361" t="s">
        <v>161</v>
      </c>
      <c r="B152" s="366" t="s">
        <v>1664</v>
      </c>
      <c r="C152" s="366" t="s">
        <v>1665</v>
      </c>
      <c r="D152" s="366" t="s">
        <v>1666</v>
      </c>
      <c r="E152" s="366" t="s">
        <v>1667</v>
      </c>
      <c r="L152" s="364" t="s">
        <v>1668</v>
      </c>
      <c r="M152" s="364" t="s">
        <v>1669</v>
      </c>
      <c r="N152" s="364" t="s">
        <v>1669</v>
      </c>
      <c r="O152" s="364" t="s">
        <v>1669</v>
      </c>
      <c r="P152" s="364" t="s">
        <v>1670</v>
      </c>
      <c r="Q152" s="364" t="s">
        <v>1671</v>
      </c>
      <c r="R152" s="364"/>
      <c r="S152" s="364"/>
      <c r="T152" s="364" t="s">
        <v>1668</v>
      </c>
      <c r="U152" s="364" t="s">
        <v>238</v>
      </c>
    </row>
    <row r="153" spans="1:21" x14ac:dyDescent="0.25">
      <c r="A153" s="361" t="s">
        <v>21</v>
      </c>
      <c r="B153" s="366" t="s">
        <v>1672</v>
      </c>
      <c r="C153" s="366" t="s">
        <v>1087</v>
      </c>
      <c r="D153" s="366" t="s">
        <v>1088</v>
      </c>
      <c r="E153" s="366" t="s">
        <v>1089</v>
      </c>
      <c r="L153" s="364" t="s">
        <v>1673</v>
      </c>
      <c r="M153" s="364" t="s">
        <v>1674</v>
      </c>
      <c r="N153" s="364" t="s">
        <v>1674</v>
      </c>
      <c r="O153" s="364" t="s">
        <v>1675</v>
      </c>
      <c r="P153" s="364" t="s">
        <v>1676</v>
      </c>
      <c r="Q153" s="364" t="s">
        <v>1677</v>
      </c>
      <c r="R153" s="364"/>
      <c r="S153" s="364"/>
      <c r="T153" s="364" t="s">
        <v>1673</v>
      </c>
      <c r="U153" s="364" t="s">
        <v>240</v>
      </c>
    </row>
    <row r="154" spans="1:21" ht="26.4" x14ac:dyDescent="0.25">
      <c r="A154" s="361" t="s">
        <v>28</v>
      </c>
      <c r="B154" s="371" t="s">
        <v>1096</v>
      </c>
      <c r="C154" s="366" t="s">
        <v>1097</v>
      </c>
      <c r="D154" s="366" t="s">
        <v>1098</v>
      </c>
      <c r="E154" s="366" t="s">
        <v>1099</v>
      </c>
      <c r="L154" s="364" t="s">
        <v>1678</v>
      </c>
      <c r="M154" s="364" t="s">
        <v>1679</v>
      </c>
      <c r="N154" s="364" t="s">
        <v>1680</v>
      </c>
      <c r="O154" s="364" t="s">
        <v>1681</v>
      </c>
      <c r="P154" s="364" t="s">
        <v>1682</v>
      </c>
      <c r="Q154" s="364" t="s">
        <v>1683</v>
      </c>
      <c r="R154" s="364"/>
      <c r="S154" s="364"/>
      <c r="T154" s="364" t="s">
        <v>1678</v>
      </c>
      <c r="U154" s="364" t="s">
        <v>238</v>
      </c>
    </row>
    <row r="155" spans="1:21" x14ac:dyDescent="0.25">
      <c r="A155" s="361" t="s">
        <v>1684</v>
      </c>
      <c r="B155" s="366" t="s">
        <v>1685</v>
      </c>
      <c r="C155" s="366" t="s">
        <v>1686</v>
      </c>
      <c r="D155" s="366" t="s">
        <v>1687</v>
      </c>
      <c r="E155" s="366" t="s">
        <v>1688</v>
      </c>
      <c r="L155" s="364" t="s">
        <v>1689</v>
      </c>
      <c r="M155" s="364" t="s">
        <v>1690</v>
      </c>
      <c r="N155" s="364" t="s">
        <v>1690</v>
      </c>
      <c r="O155" s="364" t="s">
        <v>1690</v>
      </c>
      <c r="P155" s="364" t="s">
        <v>1691</v>
      </c>
      <c r="Q155" s="364" t="s">
        <v>1692</v>
      </c>
      <c r="R155" s="364"/>
      <c r="S155" s="364"/>
      <c r="T155" s="364" t="s">
        <v>1689</v>
      </c>
      <c r="U155" s="364" t="s">
        <v>240</v>
      </c>
    </row>
    <row r="156" spans="1:21" x14ac:dyDescent="0.25">
      <c r="A156" s="361" t="s">
        <v>1693</v>
      </c>
      <c r="B156" s="366" t="s">
        <v>1694</v>
      </c>
      <c r="C156" s="366" t="s">
        <v>1695</v>
      </c>
      <c r="D156" s="366" t="s">
        <v>1696</v>
      </c>
      <c r="E156" s="366" t="s">
        <v>1697</v>
      </c>
      <c r="L156" s="364" t="s">
        <v>1698</v>
      </c>
      <c r="M156" s="364" t="s">
        <v>1699</v>
      </c>
      <c r="N156" s="364" t="s">
        <v>1700</v>
      </c>
      <c r="O156" s="364" t="s">
        <v>1701</v>
      </c>
      <c r="P156" s="364" t="s">
        <v>1702</v>
      </c>
      <c r="Q156" s="364" t="s">
        <v>1703</v>
      </c>
      <c r="R156" s="364"/>
      <c r="S156" s="364"/>
      <c r="T156" s="364" t="s">
        <v>1698</v>
      </c>
      <c r="U156" s="364" t="s">
        <v>238</v>
      </c>
    </row>
    <row r="157" spans="1:21" ht="15.75" customHeight="1" x14ac:dyDescent="0.25">
      <c r="A157" s="371" t="s">
        <v>1704</v>
      </c>
      <c r="B157" s="371" t="s">
        <v>1705</v>
      </c>
      <c r="C157" s="371" t="s">
        <v>1706</v>
      </c>
      <c r="D157" s="371" t="s">
        <v>1707</v>
      </c>
      <c r="E157" s="371" t="s">
        <v>1708</v>
      </c>
      <c r="L157" s="364" t="s">
        <v>1709</v>
      </c>
      <c r="M157" s="364" t="s">
        <v>1710</v>
      </c>
      <c r="N157" s="364" t="s">
        <v>1710</v>
      </c>
      <c r="O157" s="364" t="s">
        <v>1710</v>
      </c>
      <c r="P157" s="364" t="s">
        <v>1711</v>
      </c>
      <c r="Q157" s="364" t="s">
        <v>1712</v>
      </c>
      <c r="R157" s="364"/>
      <c r="S157" s="364"/>
      <c r="T157" s="364" t="s">
        <v>1709</v>
      </c>
      <c r="U157" s="364" t="s">
        <v>240</v>
      </c>
    </row>
    <row r="158" spans="1:21" ht="15.75" customHeight="1" x14ac:dyDescent="0.25">
      <c r="A158" s="374" t="s">
        <v>226</v>
      </c>
      <c r="B158" s="374" t="s">
        <v>1713</v>
      </c>
      <c r="C158" s="374" t="s">
        <v>1714</v>
      </c>
      <c r="D158" s="374" t="s">
        <v>1715</v>
      </c>
      <c r="E158" s="361" t="s">
        <v>1716</v>
      </c>
      <c r="L158" s="364" t="s">
        <v>1717</v>
      </c>
      <c r="M158" s="364" t="s">
        <v>1718</v>
      </c>
      <c r="N158" s="364" t="s">
        <v>1719</v>
      </c>
      <c r="O158" s="364" t="s">
        <v>1718</v>
      </c>
      <c r="P158" s="364" t="s">
        <v>1720</v>
      </c>
      <c r="Q158" s="364" t="s">
        <v>1721</v>
      </c>
      <c r="R158" s="364"/>
      <c r="S158" s="364"/>
      <c r="T158" s="364" t="s">
        <v>1717</v>
      </c>
      <c r="U158" s="364" t="s">
        <v>238</v>
      </c>
    </row>
    <row r="159" spans="1:21" x14ac:dyDescent="0.25">
      <c r="A159" s="361" t="s">
        <v>229</v>
      </c>
      <c r="B159" s="361" t="s">
        <v>1722</v>
      </c>
      <c r="C159" s="361" t="s">
        <v>1723</v>
      </c>
      <c r="D159" s="361" t="s">
        <v>1724</v>
      </c>
      <c r="E159" s="361" t="s">
        <v>1725</v>
      </c>
      <c r="L159" s="364" t="s">
        <v>1726</v>
      </c>
      <c r="M159" s="364" t="s">
        <v>1727</v>
      </c>
      <c r="N159" s="364" t="s">
        <v>1728</v>
      </c>
      <c r="O159" s="364" t="s">
        <v>1729</v>
      </c>
      <c r="P159" s="364" t="s">
        <v>1730</v>
      </c>
      <c r="Q159" s="364" t="s">
        <v>1731</v>
      </c>
      <c r="R159" s="364"/>
      <c r="S159" s="364"/>
      <c r="T159" s="364" t="s">
        <v>1726</v>
      </c>
      <c r="U159" s="364" t="s">
        <v>240</v>
      </c>
    </row>
    <row r="160" spans="1:21" ht="13.5" customHeight="1" x14ac:dyDescent="0.25">
      <c r="A160" s="361" t="s">
        <v>232</v>
      </c>
      <c r="B160" s="371" t="s">
        <v>1732</v>
      </c>
      <c r="C160" s="361" t="s">
        <v>1733</v>
      </c>
      <c r="D160" s="361" t="s">
        <v>1734</v>
      </c>
      <c r="E160" s="361" t="s">
        <v>1735</v>
      </c>
      <c r="L160" s="364" t="s">
        <v>1736</v>
      </c>
      <c r="M160" s="364" t="s">
        <v>1737</v>
      </c>
      <c r="N160" s="364" t="s">
        <v>1737</v>
      </c>
      <c r="O160" s="364" t="s">
        <v>1738</v>
      </c>
      <c r="P160" s="364" t="s">
        <v>1739</v>
      </c>
      <c r="Q160" s="364" t="s">
        <v>1740</v>
      </c>
      <c r="R160" s="364"/>
      <c r="S160" s="364"/>
      <c r="T160" s="364" t="s">
        <v>1736</v>
      </c>
      <c r="U160" s="365" t="s">
        <v>240</v>
      </c>
    </row>
    <row r="161" spans="1:21" x14ac:dyDescent="0.25">
      <c r="A161" s="361" t="s">
        <v>235</v>
      </c>
      <c r="B161" s="361" t="s">
        <v>1741</v>
      </c>
      <c r="C161" s="361" t="s">
        <v>1742</v>
      </c>
      <c r="D161" s="361" t="s">
        <v>1743</v>
      </c>
      <c r="E161" s="361" t="s">
        <v>1744</v>
      </c>
      <c r="L161" s="364" t="s">
        <v>1745</v>
      </c>
      <c r="M161" s="364" t="s">
        <v>1746</v>
      </c>
      <c r="N161" s="364" t="s">
        <v>1747</v>
      </c>
      <c r="O161" s="364" t="s">
        <v>1748</v>
      </c>
      <c r="P161" s="364" t="s">
        <v>1749</v>
      </c>
      <c r="Q161" s="364" t="s">
        <v>1750</v>
      </c>
      <c r="R161" s="364"/>
      <c r="S161" s="364"/>
      <c r="T161" s="364" t="s">
        <v>1745</v>
      </c>
      <c r="U161" s="364" t="s">
        <v>238</v>
      </c>
    </row>
    <row r="162" spans="1:21" x14ac:dyDescent="0.25">
      <c r="A162" s="361" t="s">
        <v>227</v>
      </c>
      <c r="B162" s="361" t="s">
        <v>1751</v>
      </c>
      <c r="C162" s="361" t="s">
        <v>1752</v>
      </c>
      <c r="D162" s="361" t="s">
        <v>1753</v>
      </c>
      <c r="E162" s="361" t="s">
        <v>1754</v>
      </c>
      <c r="L162" s="364" t="s">
        <v>1755</v>
      </c>
      <c r="M162" s="364" t="s">
        <v>1756</v>
      </c>
      <c r="N162" s="364" t="s">
        <v>1757</v>
      </c>
      <c r="O162" s="364" t="s">
        <v>1756</v>
      </c>
      <c r="P162" s="364" t="s">
        <v>1758</v>
      </c>
      <c r="Q162" s="364" t="s">
        <v>1759</v>
      </c>
      <c r="R162" s="364"/>
      <c r="S162" s="364"/>
      <c r="T162" s="364" t="s">
        <v>1755</v>
      </c>
      <c r="U162" s="364" t="s">
        <v>238</v>
      </c>
    </row>
    <row r="163" spans="1:21" ht="14.25" customHeight="1" x14ac:dyDescent="0.25">
      <c r="A163" s="361" t="s">
        <v>230</v>
      </c>
      <c r="B163" s="361" t="s">
        <v>1760</v>
      </c>
      <c r="C163" s="361" t="s">
        <v>1761</v>
      </c>
      <c r="D163" s="361" t="s">
        <v>1762</v>
      </c>
      <c r="E163" s="361" t="s">
        <v>1763</v>
      </c>
      <c r="L163" s="364" t="s">
        <v>1764</v>
      </c>
      <c r="M163" s="364" t="s">
        <v>1765</v>
      </c>
      <c r="N163" s="364" t="s">
        <v>1765</v>
      </c>
      <c r="O163" s="364" t="s">
        <v>1765</v>
      </c>
      <c r="P163" s="364" t="s">
        <v>1766</v>
      </c>
      <c r="Q163" s="364" t="s">
        <v>1767</v>
      </c>
      <c r="R163" s="364"/>
      <c r="S163" s="364"/>
      <c r="T163" s="364" t="s">
        <v>1764</v>
      </c>
      <c r="U163" s="365" t="s">
        <v>239</v>
      </c>
    </row>
    <row r="164" spans="1:21" x14ac:dyDescent="0.25">
      <c r="A164" s="361" t="s">
        <v>233</v>
      </c>
      <c r="B164" s="361" t="s">
        <v>1768</v>
      </c>
      <c r="C164" s="361" t="s">
        <v>1769</v>
      </c>
      <c r="D164" s="361" t="s">
        <v>1770</v>
      </c>
      <c r="E164" s="361" t="s">
        <v>1771</v>
      </c>
      <c r="L164" s="364" t="s">
        <v>1772</v>
      </c>
      <c r="M164" s="364" t="s">
        <v>1773</v>
      </c>
      <c r="N164" s="364" t="s">
        <v>1774</v>
      </c>
      <c r="O164" s="364" t="s">
        <v>1773</v>
      </c>
      <c r="P164" s="364" t="s">
        <v>1775</v>
      </c>
      <c r="Q164" s="364" t="s">
        <v>1776</v>
      </c>
      <c r="R164" s="364"/>
      <c r="S164" s="364"/>
      <c r="T164" s="364" t="s">
        <v>1772</v>
      </c>
      <c r="U164" s="364" t="s">
        <v>238</v>
      </c>
    </row>
    <row r="165" spans="1:21" ht="12.75" customHeight="1" x14ac:dyDescent="0.25">
      <c r="A165" s="361" t="s">
        <v>228</v>
      </c>
      <c r="B165" s="361" t="s">
        <v>1777</v>
      </c>
      <c r="C165" s="361" t="s">
        <v>1778</v>
      </c>
      <c r="D165" s="361" t="s">
        <v>1779</v>
      </c>
      <c r="E165" s="361" t="s">
        <v>1780</v>
      </c>
      <c r="L165" s="364" t="s">
        <v>1781</v>
      </c>
      <c r="M165" s="364" t="s">
        <v>1782</v>
      </c>
      <c r="N165" s="364" t="s">
        <v>1783</v>
      </c>
      <c r="O165" s="364" t="s">
        <v>1784</v>
      </c>
      <c r="P165" s="364" t="s">
        <v>1785</v>
      </c>
      <c r="Q165" s="364" t="s">
        <v>1786</v>
      </c>
      <c r="R165" s="364"/>
      <c r="S165" s="364"/>
      <c r="T165" s="364" t="s">
        <v>1781</v>
      </c>
      <c r="U165" s="364" t="s">
        <v>238</v>
      </c>
    </row>
    <row r="166" spans="1:21" ht="12.75" customHeight="1" x14ac:dyDescent="0.25">
      <c r="A166" s="361" t="s">
        <v>231</v>
      </c>
      <c r="B166" s="361" t="s">
        <v>1787</v>
      </c>
      <c r="C166" s="361" t="s">
        <v>1788</v>
      </c>
      <c r="D166" s="361" t="s">
        <v>1789</v>
      </c>
      <c r="E166" s="361" t="s">
        <v>1790</v>
      </c>
      <c r="L166" s="364" t="s">
        <v>1791</v>
      </c>
      <c r="M166" s="364" t="s">
        <v>1792</v>
      </c>
      <c r="N166" s="364" t="s">
        <v>1793</v>
      </c>
      <c r="O166" s="364" t="s">
        <v>1794</v>
      </c>
      <c r="P166" s="364" t="s">
        <v>1795</v>
      </c>
      <c r="Q166" s="364" t="s">
        <v>1796</v>
      </c>
      <c r="R166" s="364"/>
      <c r="S166" s="364"/>
      <c r="T166" s="364" t="s">
        <v>1791</v>
      </c>
      <c r="U166" s="364" t="s">
        <v>238</v>
      </c>
    </row>
    <row r="167" spans="1:21" x14ac:dyDescent="0.25">
      <c r="A167" s="361" t="s">
        <v>234</v>
      </c>
      <c r="B167" s="361" t="s">
        <v>1797</v>
      </c>
      <c r="C167" s="361" t="s">
        <v>1798</v>
      </c>
      <c r="D167" s="361" t="s">
        <v>1799</v>
      </c>
      <c r="E167" s="361" t="s">
        <v>1800</v>
      </c>
      <c r="L167" s="364" t="s">
        <v>1801</v>
      </c>
      <c r="M167" s="364" t="s">
        <v>1802</v>
      </c>
      <c r="N167" s="364" t="s">
        <v>1803</v>
      </c>
      <c r="O167" s="364" t="s">
        <v>1802</v>
      </c>
      <c r="P167" s="364" t="s">
        <v>1804</v>
      </c>
      <c r="Q167" s="364" t="s">
        <v>1805</v>
      </c>
      <c r="R167" s="364"/>
      <c r="S167" s="364"/>
      <c r="T167" s="364" t="s">
        <v>1801</v>
      </c>
      <c r="U167" s="364" t="s">
        <v>238</v>
      </c>
    </row>
    <row r="168" spans="1:21" x14ac:dyDescent="0.25">
      <c r="L168" s="364" t="s">
        <v>1806</v>
      </c>
      <c r="M168" s="364" t="s">
        <v>1807</v>
      </c>
      <c r="N168" s="364" t="s">
        <v>1807</v>
      </c>
      <c r="O168" s="364" t="s">
        <v>1807</v>
      </c>
      <c r="P168" s="364" t="s">
        <v>1808</v>
      </c>
      <c r="Q168" s="364" t="s">
        <v>1809</v>
      </c>
      <c r="R168" s="364"/>
      <c r="S168" s="364"/>
      <c r="T168" s="364" t="s">
        <v>1806</v>
      </c>
      <c r="U168" s="364" t="s">
        <v>238</v>
      </c>
    </row>
    <row r="169" spans="1:21" x14ac:dyDescent="0.25">
      <c r="L169" s="364" t="s">
        <v>1810</v>
      </c>
      <c r="M169" s="364" t="s">
        <v>1811</v>
      </c>
      <c r="N169" s="364" t="s">
        <v>1812</v>
      </c>
      <c r="O169" s="364" t="s">
        <v>1813</v>
      </c>
      <c r="P169" s="364" t="s">
        <v>1814</v>
      </c>
      <c r="Q169" s="364" t="s">
        <v>1815</v>
      </c>
      <c r="R169" s="364"/>
      <c r="S169" s="364"/>
      <c r="T169" s="364" t="s">
        <v>1810</v>
      </c>
      <c r="U169" s="364" t="s">
        <v>238</v>
      </c>
    </row>
    <row r="170" spans="1:21" x14ac:dyDescent="0.25">
      <c r="L170" s="364" t="s">
        <v>1816</v>
      </c>
      <c r="M170" s="364" t="s">
        <v>1817</v>
      </c>
      <c r="N170" s="364" t="s">
        <v>1817</v>
      </c>
      <c r="O170" s="364" t="s">
        <v>1818</v>
      </c>
      <c r="P170" s="364" t="s">
        <v>1819</v>
      </c>
      <c r="Q170" s="364" t="s">
        <v>1820</v>
      </c>
      <c r="R170" s="364"/>
      <c r="S170" s="364"/>
      <c r="T170" s="364" t="s">
        <v>1816</v>
      </c>
      <c r="U170" s="365" t="s">
        <v>242</v>
      </c>
    </row>
    <row r="171" spans="1:21" x14ac:dyDescent="0.25">
      <c r="L171" s="364" t="s">
        <v>1821</v>
      </c>
      <c r="M171" s="364" t="s">
        <v>1822</v>
      </c>
      <c r="N171" s="364" t="s">
        <v>1822</v>
      </c>
      <c r="O171" s="364" t="s">
        <v>1823</v>
      </c>
      <c r="P171" s="364" t="s">
        <v>1824</v>
      </c>
      <c r="Q171" s="364" t="s">
        <v>1825</v>
      </c>
      <c r="R171" s="364"/>
      <c r="S171" s="364"/>
      <c r="T171" s="364" t="s">
        <v>1821</v>
      </c>
      <c r="U171" s="364" t="s">
        <v>238</v>
      </c>
    </row>
    <row r="172" spans="1:21" x14ac:dyDescent="0.25">
      <c r="L172" s="364" t="s">
        <v>1826</v>
      </c>
      <c r="M172" s="364" t="s">
        <v>1827</v>
      </c>
      <c r="N172" s="364" t="s">
        <v>1827</v>
      </c>
      <c r="O172" s="364" t="s">
        <v>1828</v>
      </c>
      <c r="P172" s="364" t="s">
        <v>1829</v>
      </c>
      <c r="Q172" s="364" t="s">
        <v>1830</v>
      </c>
      <c r="R172" s="364"/>
      <c r="S172" s="364"/>
      <c r="T172" s="364" t="s">
        <v>1826</v>
      </c>
      <c r="U172" s="365" t="s">
        <v>239</v>
      </c>
    </row>
    <row r="173" spans="1:21" x14ac:dyDescent="0.25">
      <c r="L173" s="364" t="s">
        <v>1831</v>
      </c>
      <c r="M173" s="364" t="s">
        <v>1832</v>
      </c>
      <c r="N173" s="364" t="s">
        <v>1832</v>
      </c>
      <c r="O173" s="364" t="s">
        <v>1832</v>
      </c>
      <c r="P173" s="364" t="s">
        <v>1833</v>
      </c>
      <c r="Q173" s="364" t="s">
        <v>1834</v>
      </c>
      <c r="R173" s="364"/>
      <c r="S173" s="364"/>
      <c r="T173" s="364" t="s">
        <v>1831</v>
      </c>
      <c r="U173" s="364" t="s">
        <v>238</v>
      </c>
    </row>
    <row r="174" spans="1:21" x14ac:dyDescent="0.25">
      <c r="L174" s="364" t="s">
        <v>1835</v>
      </c>
      <c r="M174" s="364" t="s">
        <v>1836</v>
      </c>
      <c r="N174" s="364" t="s">
        <v>1837</v>
      </c>
      <c r="O174" s="364" t="s">
        <v>1838</v>
      </c>
      <c r="P174" s="364" t="s">
        <v>1839</v>
      </c>
      <c r="Q174" s="364" t="s">
        <v>1840</v>
      </c>
      <c r="R174" s="364"/>
      <c r="S174" s="364"/>
      <c r="T174" s="364" t="s">
        <v>1835</v>
      </c>
      <c r="U174" s="365" t="s">
        <v>239</v>
      </c>
    </row>
    <row r="175" spans="1:21" x14ac:dyDescent="0.25">
      <c r="L175" s="364" t="s">
        <v>1841</v>
      </c>
      <c r="M175" s="364" t="s">
        <v>1842</v>
      </c>
      <c r="N175" s="364" t="s">
        <v>1842</v>
      </c>
      <c r="O175" s="364" t="s">
        <v>1843</v>
      </c>
      <c r="P175" s="364" t="s">
        <v>1844</v>
      </c>
      <c r="Q175" s="364" t="s">
        <v>1845</v>
      </c>
      <c r="R175" s="364"/>
      <c r="S175" s="364"/>
      <c r="T175" s="364" t="s">
        <v>1841</v>
      </c>
      <c r="U175" s="364" t="s">
        <v>238</v>
      </c>
    </row>
    <row r="176" spans="1:21" x14ac:dyDescent="0.25">
      <c r="L176" s="364" t="s">
        <v>1846</v>
      </c>
      <c r="M176" s="364" t="s">
        <v>1847</v>
      </c>
      <c r="N176" s="364" t="s">
        <v>1848</v>
      </c>
      <c r="O176" s="364" t="s">
        <v>1847</v>
      </c>
      <c r="P176" s="364" t="s">
        <v>1849</v>
      </c>
      <c r="Q176" s="364" t="s">
        <v>1850</v>
      </c>
      <c r="R176" s="364"/>
      <c r="S176" s="364"/>
      <c r="T176" s="364" t="s">
        <v>1846</v>
      </c>
      <c r="U176" s="364" t="s">
        <v>238</v>
      </c>
    </row>
    <row r="177" spans="12:21" x14ac:dyDescent="0.25">
      <c r="L177" s="364" t="s">
        <v>1851</v>
      </c>
      <c r="M177" s="364" t="s">
        <v>1852</v>
      </c>
      <c r="N177" s="364" t="s">
        <v>1853</v>
      </c>
      <c r="O177" s="364" t="s">
        <v>1854</v>
      </c>
      <c r="P177" s="364" t="s">
        <v>1855</v>
      </c>
      <c r="Q177" s="364" t="s">
        <v>1856</v>
      </c>
      <c r="R177" s="364"/>
      <c r="S177" s="364"/>
      <c r="T177" s="364" t="s">
        <v>1851</v>
      </c>
      <c r="U177" s="364" t="s">
        <v>238</v>
      </c>
    </row>
    <row r="178" spans="12:21" x14ac:dyDescent="0.25">
      <c r="L178" s="364" t="s">
        <v>1857</v>
      </c>
      <c r="M178" s="364" t="s">
        <v>1858</v>
      </c>
      <c r="N178" s="364" t="s">
        <v>1859</v>
      </c>
      <c r="O178" s="364" t="s">
        <v>1860</v>
      </c>
      <c r="P178" s="364" t="s">
        <v>1861</v>
      </c>
      <c r="Q178" s="364" t="s">
        <v>1862</v>
      </c>
      <c r="R178" s="364"/>
      <c r="S178" s="364"/>
      <c r="T178" s="364" t="s">
        <v>1857</v>
      </c>
      <c r="U178" s="364" t="s">
        <v>238</v>
      </c>
    </row>
    <row r="179" spans="12:21" x14ac:dyDescent="0.25">
      <c r="L179" s="364" t="s">
        <v>1863</v>
      </c>
      <c r="M179" s="364" t="s">
        <v>1864</v>
      </c>
      <c r="N179" s="364" t="s">
        <v>1865</v>
      </c>
      <c r="O179" s="364" t="s">
        <v>1864</v>
      </c>
      <c r="P179" s="364" t="s">
        <v>1866</v>
      </c>
      <c r="Q179" s="364" t="s">
        <v>1867</v>
      </c>
      <c r="R179" s="364"/>
      <c r="S179" s="364"/>
      <c r="T179" s="364" t="s">
        <v>1863</v>
      </c>
      <c r="U179" s="364" t="s">
        <v>239</v>
      </c>
    </row>
    <row r="180" spans="12:21" x14ac:dyDescent="0.25">
      <c r="L180" s="364" t="s">
        <v>1868</v>
      </c>
      <c r="M180" s="364" t="s">
        <v>1869</v>
      </c>
      <c r="N180" s="364" t="s">
        <v>1870</v>
      </c>
      <c r="O180" s="364" t="s">
        <v>1871</v>
      </c>
      <c r="P180" s="364" t="s">
        <v>1872</v>
      </c>
      <c r="Q180" s="364" t="s">
        <v>1873</v>
      </c>
      <c r="R180" s="364"/>
      <c r="S180" s="364"/>
      <c r="T180" s="364" t="s">
        <v>1868</v>
      </c>
      <c r="U180" s="364" t="s">
        <v>238</v>
      </c>
    </row>
    <row r="181" spans="12:21" x14ac:dyDescent="0.25">
      <c r="L181" s="364" t="s">
        <v>1874</v>
      </c>
      <c r="M181" s="364" t="s">
        <v>1875</v>
      </c>
      <c r="N181" s="364" t="s">
        <v>1875</v>
      </c>
      <c r="O181" s="364" t="s">
        <v>1875</v>
      </c>
      <c r="P181" s="364" t="s">
        <v>1876</v>
      </c>
      <c r="Q181" s="364" t="s">
        <v>1877</v>
      </c>
      <c r="R181" s="364"/>
      <c r="S181" s="364"/>
      <c r="T181" s="364" t="s">
        <v>1874</v>
      </c>
      <c r="U181" s="364" t="s">
        <v>240</v>
      </c>
    </row>
    <row r="182" spans="12:21" x14ac:dyDescent="0.25">
      <c r="L182" s="364" t="s">
        <v>1878</v>
      </c>
      <c r="M182" s="364" t="s">
        <v>1879</v>
      </c>
      <c r="N182" s="364" t="s">
        <v>1879</v>
      </c>
      <c r="O182" s="364" t="s">
        <v>1879</v>
      </c>
      <c r="P182" s="364" t="s">
        <v>1880</v>
      </c>
      <c r="Q182" s="364" t="s">
        <v>1881</v>
      </c>
      <c r="R182" s="364"/>
      <c r="S182" s="364"/>
      <c r="T182" s="364" t="s">
        <v>1878</v>
      </c>
      <c r="U182" s="364" t="s">
        <v>239</v>
      </c>
    </row>
    <row r="183" spans="12:21" x14ac:dyDescent="0.25">
      <c r="L183" s="365" t="s">
        <v>1882</v>
      </c>
      <c r="M183" s="364" t="s">
        <v>1883</v>
      </c>
      <c r="N183" s="364" t="s">
        <v>1884</v>
      </c>
      <c r="O183" s="364" t="s">
        <v>1885</v>
      </c>
      <c r="P183" s="364" t="s">
        <v>1886</v>
      </c>
      <c r="Q183" s="364" t="s">
        <v>1887</v>
      </c>
      <c r="R183" s="364"/>
      <c r="S183" s="364"/>
      <c r="T183" s="365" t="s">
        <v>1882</v>
      </c>
      <c r="U183" s="365" t="s">
        <v>242</v>
      </c>
    </row>
    <row r="184" spans="12:21" x14ac:dyDescent="0.25">
      <c r="L184" s="364" t="s">
        <v>1888</v>
      </c>
      <c r="M184" s="364" t="s">
        <v>1889</v>
      </c>
      <c r="N184" s="364" t="s">
        <v>1890</v>
      </c>
      <c r="O184" s="364" t="s">
        <v>1891</v>
      </c>
      <c r="P184" s="364" t="s">
        <v>1892</v>
      </c>
      <c r="Q184" s="364" t="s">
        <v>1893</v>
      </c>
      <c r="R184" s="364"/>
      <c r="S184" s="364"/>
      <c r="T184" s="364" t="s">
        <v>1888</v>
      </c>
      <c r="U184" s="365" t="s">
        <v>240</v>
      </c>
    </row>
    <row r="185" spans="12:21" x14ac:dyDescent="0.25">
      <c r="L185" s="364" t="s">
        <v>1894</v>
      </c>
      <c r="M185" s="364" t="s">
        <v>1895</v>
      </c>
      <c r="N185" s="364" t="s">
        <v>1895</v>
      </c>
      <c r="O185" s="364" t="s">
        <v>1895</v>
      </c>
      <c r="P185" s="364" t="s">
        <v>1896</v>
      </c>
      <c r="Q185" s="364" t="s">
        <v>1897</v>
      </c>
      <c r="R185" s="364"/>
      <c r="S185" s="364"/>
      <c r="T185" s="364" t="s">
        <v>1894</v>
      </c>
      <c r="U185" s="365" t="s">
        <v>242</v>
      </c>
    </row>
    <row r="186" spans="12:21" x14ac:dyDescent="0.25">
      <c r="L186" s="364" t="s">
        <v>1898</v>
      </c>
      <c r="M186" s="364" t="s">
        <v>1899</v>
      </c>
      <c r="N186" s="364" t="s">
        <v>1899</v>
      </c>
      <c r="O186" s="364" t="s">
        <v>1900</v>
      </c>
      <c r="P186" s="364" t="s">
        <v>1901</v>
      </c>
      <c r="Q186" s="364" t="s">
        <v>1902</v>
      </c>
      <c r="R186" s="364"/>
      <c r="S186" s="364"/>
      <c r="T186" s="364" t="s">
        <v>1898</v>
      </c>
      <c r="U186" s="365" t="s">
        <v>240</v>
      </c>
    </row>
    <row r="187" spans="12:21" x14ac:dyDescent="0.25">
      <c r="L187" s="364" t="s">
        <v>1903</v>
      </c>
      <c r="M187" s="364" t="s">
        <v>1904</v>
      </c>
      <c r="N187" s="364" t="s">
        <v>1905</v>
      </c>
      <c r="O187" s="364" t="s">
        <v>1906</v>
      </c>
      <c r="P187" s="364" t="s">
        <v>1907</v>
      </c>
      <c r="Q187" s="364" t="s">
        <v>1908</v>
      </c>
      <c r="R187" s="364"/>
      <c r="S187" s="364"/>
      <c r="T187" s="364" t="s">
        <v>1903</v>
      </c>
      <c r="U187" s="365" t="s">
        <v>240</v>
      </c>
    </row>
    <row r="188" spans="12:21" x14ac:dyDescent="0.25">
      <c r="L188" s="364" t="s">
        <v>1909</v>
      </c>
      <c r="M188" s="364" t="s">
        <v>1910</v>
      </c>
      <c r="N188" s="364" t="s">
        <v>1911</v>
      </c>
      <c r="O188" s="364" t="s">
        <v>1912</v>
      </c>
      <c r="P188" s="364" t="s">
        <v>1913</v>
      </c>
      <c r="Q188" s="364" t="s">
        <v>1914</v>
      </c>
      <c r="R188" s="364"/>
      <c r="S188" s="364"/>
      <c r="T188" s="364" t="s">
        <v>1909</v>
      </c>
      <c r="U188" s="365" t="s">
        <v>241</v>
      </c>
    </row>
    <row r="189" spans="12:21" x14ac:dyDescent="0.25">
      <c r="L189" s="364" t="s">
        <v>1915</v>
      </c>
      <c r="M189" s="364" t="s">
        <v>1916</v>
      </c>
      <c r="N189" s="364" t="s">
        <v>1916</v>
      </c>
      <c r="O189" s="364" t="s">
        <v>1916</v>
      </c>
      <c r="P189" s="364" t="s">
        <v>1917</v>
      </c>
      <c r="Q189" s="364" t="s">
        <v>1918</v>
      </c>
      <c r="R189" s="364"/>
      <c r="S189" s="364"/>
      <c r="T189" s="364" t="s">
        <v>1915</v>
      </c>
      <c r="U189" s="364" t="s">
        <v>238</v>
      </c>
    </row>
    <row r="190" spans="12:21" x14ac:dyDescent="0.25">
      <c r="L190" s="364" t="s">
        <v>1919</v>
      </c>
      <c r="M190" s="364" t="s">
        <v>1920</v>
      </c>
      <c r="N190" s="364" t="s">
        <v>1921</v>
      </c>
      <c r="O190" s="364" t="s">
        <v>1922</v>
      </c>
      <c r="P190" s="364" t="s">
        <v>1923</v>
      </c>
      <c r="Q190" s="364" t="s">
        <v>1924</v>
      </c>
      <c r="R190" s="364"/>
      <c r="S190" s="364"/>
      <c r="T190" s="364" t="s">
        <v>1919</v>
      </c>
      <c r="U190" s="365" t="s">
        <v>242</v>
      </c>
    </row>
    <row r="191" spans="12:21" x14ac:dyDescent="0.25">
      <c r="L191" s="364" t="s">
        <v>1925</v>
      </c>
      <c r="M191" s="364" t="s">
        <v>1926</v>
      </c>
      <c r="N191" s="364" t="s">
        <v>1927</v>
      </c>
      <c r="O191" s="364" t="s">
        <v>1928</v>
      </c>
      <c r="P191" s="364" t="s">
        <v>1929</v>
      </c>
      <c r="Q191" s="364" t="s">
        <v>1930</v>
      </c>
      <c r="R191" s="364"/>
      <c r="S191" s="364"/>
      <c r="T191" s="364" t="s">
        <v>1925</v>
      </c>
      <c r="U191" s="365" t="s">
        <v>242</v>
      </c>
    </row>
    <row r="192" spans="12:21" x14ac:dyDescent="0.25">
      <c r="L192" s="364" t="s">
        <v>1931</v>
      </c>
      <c r="M192" s="364" t="s">
        <v>1932</v>
      </c>
      <c r="N192" s="364" t="s">
        <v>1933</v>
      </c>
      <c r="O192" s="364" t="s">
        <v>1932</v>
      </c>
      <c r="P192" s="364" t="s">
        <v>1934</v>
      </c>
      <c r="Q192" s="364" t="s">
        <v>1935</v>
      </c>
      <c r="R192" s="364"/>
      <c r="S192" s="364"/>
      <c r="T192" s="364" t="s">
        <v>1931</v>
      </c>
      <c r="U192" s="365" t="s">
        <v>240</v>
      </c>
    </row>
    <row r="193" spans="12:21" x14ac:dyDescent="0.25">
      <c r="L193" s="364" t="s">
        <v>1936</v>
      </c>
      <c r="M193" s="364" t="s">
        <v>1937</v>
      </c>
      <c r="N193" s="364" t="s">
        <v>1938</v>
      </c>
      <c r="O193" s="364" t="s">
        <v>1939</v>
      </c>
      <c r="P193" s="364" t="s">
        <v>1940</v>
      </c>
      <c r="Q193" s="364" t="s">
        <v>1941</v>
      </c>
      <c r="R193" s="364"/>
      <c r="S193" s="364"/>
      <c r="T193" s="364" t="s">
        <v>1936</v>
      </c>
      <c r="U193" s="365" t="s">
        <v>238</v>
      </c>
    </row>
    <row r="194" spans="12:21" x14ac:dyDescent="0.25">
      <c r="L194" s="364" t="s">
        <v>1942</v>
      </c>
      <c r="M194" s="364" t="s">
        <v>1943</v>
      </c>
      <c r="N194" s="364" t="s">
        <v>1944</v>
      </c>
      <c r="O194" s="364" t="s">
        <v>1945</v>
      </c>
      <c r="P194" s="364" t="s">
        <v>1946</v>
      </c>
      <c r="Q194" s="364" t="s">
        <v>1947</v>
      </c>
      <c r="R194" s="364"/>
      <c r="S194" s="364"/>
      <c r="T194" s="364" t="s">
        <v>1942</v>
      </c>
      <c r="U194" s="365" t="s">
        <v>238</v>
      </c>
    </row>
    <row r="195" spans="12:21" x14ac:dyDescent="0.25">
      <c r="L195" s="364" t="s">
        <v>1948</v>
      </c>
      <c r="M195" s="364" t="s">
        <v>1949</v>
      </c>
      <c r="N195" s="364" t="s">
        <v>1950</v>
      </c>
      <c r="O195" s="364" t="s">
        <v>1951</v>
      </c>
      <c r="P195" s="364" t="s">
        <v>1952</v>
      </c>
      <c r="Q195" s="364" t="s">
        <v>1953</v>
      </c>
      <c r="R195" s="364"/>
      <c r="S195" s="364"/>
      <c r="T195" s="364" t="s">
        <v>1948</v>
      </c>
      <c r="U195" s="365" t="s">
        <v>238</v>
      </c>
    </row>
    <row r="196" spans="12:21" x14ac:dyDescent="0.25">
      <c r="L196" s="364" t="s">
        <v>1954</v>
      </c>
      <c r="M196" s="364" t="s">
        <v>1955</v>
      </c>
      <c r="N196" s="364" t="s">
        <v>1956</v>
      </c>
      <c r="O196" s="364" t="s">
        <v>1957</v>
      </c>
      <c r="P196" s="364" t="s">
        <v>1958</v>
      </c>
      <c r="Q196" s="364" t="s">
        <v>1959</v>
      </c>
      <c r="R196" s="364"/>
      <c r="S196" s="364"/>
      <c r="T196" s="364" t="s">
        <v>1954</v>
      </c>
      <c r="U196" s="365" t="s">
        <v>238</v>
      </c>
    </row>
    <row r="197" spans="12:21" x14ac:dyDescent="0.25">
      <c r="L197" s="364" t="s">
        <v>1960</v>
      </c>
      <c r="M197" s="364" t="s">
        <v>1961</v>
      </c>
      <c r="N197" s="364" t="s">
        <v>1962</v>
      </c>
      <c r="O197" s="364" t="s">
        <v>1963</v>
      </c>
      <c r="P197" s="364" t="s">
        <v>1964</v>
      </c>
      <c r="Q197" s="364" t="s">
        <v>1965</v>
      </c>
      <c r="R197" s="364"/>
      <c r="S197" s="364"/>
      <c r="T197" s="364" t="s">
        <v>1960</v>
      </c>
      <c r="U197" s="364" t="s">
        <v>238</v>
      </c>
    </row>
    <row r="198" spans="12:21" x14ac:dyDescent="0.25">
      <c r="L198" s="364" t="s">
        <v>1966</v>
      </c>
      <c r="M198" s="364" t="s">
        <v>1967</v>
      </c>
      <c r="N198" s="364" t="s">
        <v>1967</v>
      </c>
      <c r="O198" s="364" t="s">
        <v>1968</v>
      </c>
      <c r="P198" s="364" t="s">
        <v>1969</v>
      </c>
      <c r="Q198" s="364" t="s">
        <v>1970</v>
      </c>
      <c r="R198" s="364"/>
      <c r="S198" s="364"/>
      <c r="T198" s="364" t="s">
        <v>1966</v>
      </c>
      <c r="U198" s="364" t="s">
        <v>238</v>
      </c>
    </row>
    <row r="199" spans="12:21" x14ac:dyDescent="0.25">
      <c r="L199" s="364" t="s">
        <v>1971</v>
      </c>
      <c r="M199" s="364" t="s">
        <v>1972</v>
      </c>
      <c r="N199" s="364" t="s">
        <v>1972</v>
      </c>
      <c r="O199" s="364" t="s">
        <v>1972</v>
      </c>
      <c r="P199" s="364" t="s">
        <v>1973</v>
      </c>
      <c r="Q199" s="364" t="s">
        <v>1974</v>
      </c>
      <c r="R199" s="364"/>
      <c r="S199" s="364"/>
      <c r="T199" s="364" t="s">
        <v>1971</v>
      </c>
      <c r="U199" s="364" t="s">
        <v>239</v>
      </c>
    </row>
    <row r="200" spans="12:21" x14ac:dyDescent="0.25">
      <c r="L200" s="364" t="s">
        <v>1975</v>
      </c>
      <c r="M200" s="364" t="s">
        <v>1976</v>
      </c>
      <c r="N200" s="364" t="s">
        <v>1977</v>
      </c>
      <c r="O200" s="364" t="s">
        <v>1976</v>
      </c>
      <c r="P200" s="364" t="s">
        <v>1978</v>
      </c>
      <c r="Q200" s="364" t="s">
        <v>1979</v>
      </c>
      <c r="R200" s="364"/>
      <c r="S200" s="364"/>
      <c r="T200" s="364" t="s">
        <v>1975</v>
      </c>
      <c r="U200" s="364" t="s">
        <v>238</v>
      </c>
    </row>
    <row r="201" spans="12:21" x14ac:dyDescent="0.25">
      <c r="L201" s="364" t="s">
        <v>1980</v>
      </c>
      <c r="M201" s="364" t="s">
        <v>1981</v>
      </c>
      <c r="N201" s="364" t="s">
        <v>1982</v>
      </c>
      <c r="O201" s="364" t="s">
        <v>1981</v>
      </c>
      <c r="P201" s="364" t="s">
        <v>1983</v>
      </c>
      <c r="Q201" s="364" t="s">
        <v>1984</v>
      </c>
      <c r="R201" s="364"/>
      <c r="S201" s="364"/>
      <c r="T201" s="364" t="s">
        <v>1980</v>
      </c>
      <c r="U201" s="364" t="s">
        <v>242</v>
      </c>
    </row>
    <row r="202" spans="12:21" x14ac:dyDescent="0.25">
      <c r="L202" s="364" t="s">
        <v>1985</v>
      </c>
      <c r="M202" s="364" t="s">
        <v>1986</v>
      </c>
      <c r="N202" s="364" t="s">
        <v>1987</v>
      </c>
      <c r="O202" s="364" t="s">
        <v>1988</v>
      </c>
      <c r="P202" s="364" t="s">
        <v>1989</v>
      </c>
      <c r="Q202" s="364" t="s">
        <v>1990</v>
      </c>
      <c r="R202" s="364"/>
      <c r="S202" s="364"/>
      <c r="T202" s="364" t="s">
        <v>1985</v>
      </c>
      <c r="U202" s="364" t="s">
        <v>240</v>
      </c>
    </row>
    <row r="203" spans="12:21" x14ac:dyDescent="0.25">
      <c r="L203" s="364" t="s">
        <v>1991</v>
      </c>
      <c r="M203" s="364" t="s">
        <v>1992</v>
      </c>
      <c r="N203" s="364" t="s">
        <v>1993</v>
      </c>
      <c r="O203" s="364" t="s">
        <v>1992</v>
      </c>
      <c r="P203" s="364" t="s">
        <v>1994</v>
      </c>
      <c r="Q203" s="364" t="s">
        <v>1995</v>
      </c>
      <c r="R203" s="364"/>
      <c r="S203" s="364"/>
      <c r="T203" s="364" t="s">
        <v>1991</v>
      </c>
      <c r="U203" s="364" t="s">
        <v>238</v>
      </c>
    </row>
    <row r="204" spans="12:21" x14ac:dyDescent="0.25">
      <c r="L204" s="364" t="s">
        <v>1996</v>
      </c>
      <c r="M204" s="364" t="s">
        <v>1997</v>
      </c>
      <c r="N204" s="364" t="s">
        <v>1998</v>
      </c>
      <c r="O204" s="364" t="s">
        <v>1999</v>
      </c>
      <c r="P204" s="364" t="s">
        <v>2000</v>
      </c>
      <c r="Q204" s="364" t="s">
        <v>2001</v>
      </c>
      <c r="R204" s="364"/>
      <c r="S204" s="364"/>
      <c r="T204" s="364" t="s">
        <v>1996</v>
      </c>
      <c r="U204" s="364" t="s">
        <v>238</v>
      </c>
    </row>
    <row r="205" spans="12:21" x14ac:dyDescent="0.25">
      <c r="L205" s="364" t="s">
        <v>2002</v>
      </c>
      <c r="M205" s="364" t="s">
        <v>2003</v>
      </c>
      <c r="N205" s="364" t="s">
        <v>2004</v>
      </c>
      <c r="O205" s="364" t="s">
        <v>2005</v>
      </c>
      <c r="P205" s="364" t="s">
        <v>2006</v>
      </c>
      <c r="Q205" s="364" t="s">
        <v>2007</v>
      </c>
      <c r="R205" s="364"/>
      <c r="S205" s="364"/>
      <c r="T205" s="364" t="s">
        <v>2002</v>
      </c>
      <c r="U205" s="365" t="s">
        <v>240</v>
      </c>
    </row>
    <row r="206" spans="12:21" x14ac:dyDescent="0.25">
      <c r="L206" s="364" t="s">
        <v>2008</v>
      </c>
      <c r="M206" s="364" t="s">
        <v>2009</v>
      </c>
      <c r="N206" s="364" t="s">
        <v>2009</v>
      </c>
      <c r="O206" s="364" t="s">
        <v>2009</v>
      </c>
      <c r="P206" s="364" t="s">
        <v>2010</v>
      </c>
      <c r="Q206" s="364" t="s">
        <v>2011</v>
      </c>
      <c r="R206" s="364"/>
      <c r="S206" s="364"/>
      <c r="T206" s="364" t="s">
        <v>2008</v>
      </c>
      <c r="U206" s="364" t="s">
        <v>238</v>
      </c>
    </row>
    <row r="207" spans="12:21" x14ac:dyDescent="0.25">
      <c r="L207" s="364" t="s">
        <v>2012</v>
      </c>
      <c r="M207" s="364" t="s">
        <v>2013</v>
      </c>
      <c r="N207" s="364" t="s">
        <v>2014</v>
      </c>
      <c r="O207" s="364" t="s">
        <v>2015</v>
      </c>
      <c r="P207" s="364" t="s">
        <v>2016</v>
      </c>
      <c r="Q207" s="364" t="s">
        <v>2017</v>
      </c>
      <c r="R207" s="364"/>
      <c r="S207" s="364"/>
      <c r="T207" s="364" t="s">
        <v>2012</v>
      </c>
      <c r="U207" s="364" t="s">
        <v>238</v>
      </c>
    </row>
    <row r="208" spans="12:21" x14ac:dyDescent="0.25">
      <c r="L208" s="364" t="s">
        <v>2018</v>
      </c>
      <c r="M208" s="364" t="s">
        <v>2019</v>
      </c>
      <c r="N208" s="364" t="s">
        <v>2020</v>
      </c>
      <c r="O208" s="364" t="s">
        <v>2021</v>
      </c>
      <c r="P208" s="364" t="s">
        <v>2022</v>
      </c>
      <c r="Q208" s="364" t="s">
        <v>2023</v>
      </c>
      <c r="R208" s="364"/>
      <c r="S208" s="364"/>
      <c r="T208" s="364" t="s">
        <v>2018</v>
      </c>
      <c r="U208" s="364" t="s">
        <v>238</v>
      </c>
    </row>
    <row r="209" spans="12:21" x14ac:dyDescent="0.25">
      <c r="L209" s="364" t="s">
        <v>2024</v>
      </c>
      <c r="M209" s="364" t="s">
        <v>2025</v>
      </c>
      <c r="N209" s="364" t="s">
        <v>2026</v>
      </c>
      <c r="O209" s="364" t="s">
        <v>2027</v>
      </c>
      <c r="P209" s="364" t="s">
        <v>2028</v>
      </c>
      <c r="Q209" s="364" t="s">
        <v>2029</v>
      </c>
      <c r="R209" s="364"/>
      <c r="S209" s="364"/>
      <c r="T209" s="364" t="s">
        <v>2024</v>
      </c>
      <c r="U209" s="364" t="s">
        <v>238</v>
      </c>
    </row>
    <row r="210" spans="12:21" x14ac:dyDescent="0.25">
      <c r="L210" s="364" t="s">
        <v>2030</v>
      </c>
      <c r="M210" s="364" t="s">
        <v>2031</v>
      </c>
      <c r="N210" s="364" t="s">
        <v>2031</v>
      </c>
      <c r="O210" s="364" t="s">
        <v>2031</v>
      </c>
      <c r="P210" s="364" t="s">
        <v>2032</v>
      </c>
      <c r="Q210" s="364" t="s">
        <v>2033</v>
      </c>
      <c r="R210" s="364"/>
      <c r="S210" s="364"/>
      <c r="T210" s="364" t="s">
        <v>2030</v>
      </c>
      <c r="U210" s="364" t="s">
        <v>238</v>
      </c>
    </row>
    <row r="211" spans="12:21" x14ac:dyDescent="0.25">
      <c r="L211" s="364" t="s">
        <v>2034</v>
      </c>
      <c r="M211" s="364" t="s">
        <v>2035</v>
      </c>
      <c r="N211" s="364" t="s">
        <v>2036</v>
      </c>
      <c r="O211" s="364" t="s">
        <v>2037</v>
      </c>
      <c r="P211" s="364" t="s">
        <v>2038</v>
      </c>
      <c r="Q211" s="364" t="s">
        <v>2039</v>
      </c>
      <c r="R211" s="364"/>
      <c r="S211" s="364"/>
      <c r="T211" s="364" t="s">
        <v>2034</v>
      </c>
      <c r="U211" s="364" t="s">
        <v>238</v>
      </c>
    </row>
    <row r="212" spans="12:21" x14ac:dyDescent="0.25">
      <c r="L212" s="364" t="s">
        <v>2040</v>
      </c>
      <c r="M212" s="364" t="s">
        <v>2041</v>
      </c>
      <c r="N212" s="364" t="s">
        <v>2041</v>
      </c>
      <c r="O212" s="364" t="s">
        <v>2041</v>
      </c>
      <c r="P212" s="364" t="s">
        <v>2042</v>
      </c>
      <c r="Q212" s="364" t="s">
        <v>2043</v>
      </c>
      <c r="R212" s="364"/>
      <c r="S212" s="364"/>
      <c r="T212" s="364" t="s">
        <v>2040</v>
      </c>
      <c r="U212" s="364" t="s">
        <v>238</v>
      </c>
    </row>
    <row r="213" spans="12:21" x14ac:dyDescent="0.25">
      <c r="L213" s="364" t="s">
        <v>2044</v>
      </c>
      <c r="M213" s="364" t="s">
        <v>2045</v>
      </c>
      <c r="N213" s="364" t="s">
        <v>2046</v>
      </c>
      <c r="O213" s="364" t="s">
        <v>2047</v>
      </c>
      <c r="P213" s="364" t="s">
        <v>2048</v>
      </c>
      <c r="Q213" s="364" t="s">
        <v>2049</v>
      </c>
      <c r="R213" s="364"/>
      <c r="S213" s="364"/>
      <c r="T213" s="364" t="s">
        <v>2044</v>
      </c>
      <c r="U213" s="364" t="s">
        <v>242</v>
      </c>
    </row>
    <row r="214" spans="12:21" x14ac:dyDescent="0.25">
      <c r="L214" s="364" t="s">
        <v>2050</v>
      </c>
      <c r="M214" s="364" t="s">
        <v>2051</v>
      </c>
      <c r="N214" s="364" t="s">
        <v>2052</v>
      </c>
      <c r="O214" s="364" t="s">
        <v>2053</v>
      </c>
      <c r="P214" s="364" t="s">
        <v>2054</v>
      </c>
      <c r="Q214" s="364" t="s">
        <v>2055</v>
      </c>
      <c r="R214" s="364"/>
      <c r="S214" s="364"/>
      <c r="T214" s="364" t="s">
        <v>2050</v>
      </c>
      <c r="U214" s="364" t="s">
        <v>238</v>
      </c>
    </row>
    <row r="215" spans="12:21" x14ac:dyDescent="0.25">
      <c r="L215" s="364" t="s">
        <v>2056</v>
      </c>
      <c r="M215" s="364" t="s">
        <v>2057</v>
      </c>
      <c r="N215" s="364" t="s">
        <v>2058</v>
      </c>
      <c r="O215" s="364" t="s">
        <v>2057</v>
      </c>
      <c r="P215" s="364" t="s">
        <v>2059</v>
      </c>
      <c r="Q215" s="364" t="s">
        <v>2060</v>
      </c>
      <c r="R215" s="364"/>
      <c r="S215" s="364"/>
      <c r="T215" s="364" t="s">
        <v>2056</v>
      </c>
      <c r="U215" s="364" t="s">
        <v>240</v>
      </c>
    </row>
    <row r="216" spans="12:21" x14ac:dyDescent="0.25">
      <c r="L216" s="364" t="s">
        <v>2061</v>
      </c>
      <c r="M216" s="364" t="s">
        <v>2062</v>
      </c>
      <c r="N216" s="364" t="s">
        <v>2062</v>
      </c>
      <c r="O216" s="364" t="s">
        <v>2062</v>
      </c>
      <c r="P216" s="364" t="s">
        <v>2063</v>
      </c>
      <c r="Q216" s="364" t="s">
        <v>2064</v>
      </c>
      <c r="R216" s="364"/>
      <c r="S216" s="364"/>
      <c r="T216" s="364" t="s">
        <v>2061</v>
      </c>
      <c r="U216" s="364" t="s">
        <v>240</v>
      </c>
    </row>
    <row r="217" spans="12:21" x14ac:dyDescent="0.25">
      <c r="L217" s="364" t="s">
        <v>2065</v>
      </c>
      <c r="M217" s="364" t="s">
        <v>2066</v>
      </c>
      <c r="N217" s="364" t="s">
        <v>2067</v>
      </c>
      <c r="O217" s="364" t="s">
        <v>2068</v>
      </c>
      <c r="P217" s="364" t="s">
        <v>2069</v>
      </c>
      <c r="Q217" s="364" t="s">
        <v>2070</v>
      </c>
      <c r="R217" s="364"/>
      <c r="S217" s="364"/>
      <c r="T217" s="364" t="s">
        <v>2065</v>
      </c>
      <c r="U217" s="365" t="s">
        <v>238</v>
      </c>
    </row>
    <row r="218" spans="12:21" x14ac:dyDescent="0.25">
      <c r="L218" s="364" t="s">
        <v>2071</v>
      </c>
      <c r="M218" s="364" t="s">
        <v>2072</v>
      </c>
      <c r="N218" s="364" t="s">
        <v>2073</v>
      </c>
      <c r="O218" s="364" t="s">
        <v>2074</v>
      </c>
      <c r="P218" s="364" t="s">
        <v>2075</v>
      </c>
      <c r="Q218" s="364" t="s">
        <v>2076</v>
      </c>
      <c r="R218" s="364"/>
      <c r="S218" s="364"/>
      <c r="T218" s="364" t="s">
        <v>2071</v>
      </c>
      <c r="U218" s="364" t="s">
        <v>241</v>
      </c>
    </row>
    <row r="219" spans="12:21" x14ac:dyDescent="0.25">
      <c r="L219" s="364" t="s">
        <v>2077</v>
      </c>
      <c r="M219" s="364" t="s">
        <v>2078</v>
      </c>
      <c r="N219" s="364" t="s">
        <v>2079</v>
      </c>
      <c r="O219" s="364" t="s">
        <v>2078</v>
      </c>
      <c r="P219" s="364" t="s">
        <v>2080</v>
      </c>
      <c r="Q219" s="364" t="s">
        <v>2081</v>
      </c>
      <c r="R219" s="364"/>
      <c r="S219" s="364"/>
      <c r="T219" s="364" t="s">
        <v>2077</v>
      </c>
      <c r="U219" s="365" t="s">
        <v>238</v>
      </c>
    </row>
    <row r="220" spans="12:21" x14ac:dyDescent="0.25">
      <c r="L220" s="364" t="s">
        <v>2082</v>
      </c>
      <c r="M220" s="364" t="s">
        <v>2083</v>
      </c>
      <c r="N220" s="364" t="s">
        <v>2084</v>
      </c>
      <c r="O220" s="364" t="s">
        <v>2085</v>
      </c>
      <c r="P220" s="364" t="s">
        <v>2086</v>
      </c>
      <c r="Q220" s="364" t="s">
        <v>2087</v>
      </c>
      <c r="R220" s="364"/>
      <c r="S220" s="364"/>
      <c r="T220" s="364" t="s">
        <v>2082</v>
      </c>
      <c r="U220" s="365" t="s">
        <v>238</v>
      </c>
    </row>
    <row r="221" spans="12:21" x14ac:dyDescent="0.25">
      <c r="L221" s="364" t="s">
        <v>2088</v>
      </c>
      <c r="M221" s="364" t="s">
        <v>2089</v>
      </c>
      <c r="N221" s="364" t="s">
        <v>2089</v>
      </c>
      <c r="O221" s="364" t="s">
        <v>2089</v>
      </c>
      <c r="P221" s="364" t="s">
        <v>2090</v>
      </c>
      <c r="Q221" s="364" t="s">
        <v>2091</v>
      </c>
      <c r="R221" s="364"/>
      <c r="S221" s="364"/>
      <c r="T221" s="364" t="s">
        <v>2088</v>
      </c>
      <c r="U221" s="364" t="s">
        <v>238</v>
      </c>
    </row>
    <row r="222" spans="12:21" x14ac:dyDescent="0.25">
      <c r="L222" s="364" t="s">
        <v>2092</v>
      </c>
      <c r="M222" s="364" t="s">
        <v>2093</v>
      </c>
      <c r="N222" s="364" t="s">
        <v>2093</v>
      </c>
      <c r="O222" s="364" t="s">
        <v>2093</v>
      </c>
      <c r="P222" s="364" t="s">
        <v>2094</v>
      </c>
      <c r="Q222" s="364" t="s">
        <v>2095</v>
      </c>
      <c r="R222" s="364"/>
      <c r="S222" s="364"/>
      <c r="T222" s="364" t="s">
        <v>2092</v>
      </c>
      <c r="U222" s="364" t="s">
        <v>238</v>
      </c>
    </row>
    <row r="223" spans="12:21" x14ac:dyDescent="0.25">
      <c r="L223" s="364" t="s">
        <v>2096</v>
      </c>
      <c r="M223" s="364" t="s">
        <v>2097</v>
      </c>
      <c r="N223" s="364" t="s">
        <v>2098</v>
      </c>
      <c r="O223" s="364" t="s">
        <v>2099</v>
      </c>
      <c r="P223" s="364" t="s">
        <v>2100</v>
      </c>
      <c r="Q223" s="364" t="s">
        <v>2101</v>
      </c>
      <c r="R223" s="364"/>
      <c r="S223" s="364"/>
      <c r="T223" s="364" t="s">
        <v>2096</v>
      </c>
      <c r="U223" s="364" t="s">
        <v>238</v>
      </c>
    </row>
    <row r="224" spans="12:21" x14ac:dyDescent="0.25">
      <c r="L224" s="364" t="s">
        <v>2102</v>
      </c>
      <c r="M224" s="364" t="s">
        <v>2103</v>
      </c>
      <c r="N224" s="364" t="s">
        <v>2104</v>
      </c>
      <c r="O224" s="364" t="s">
        <v>2105</v>
      </c>
      <c r="P224" s="364" t="s">
        <v>2106</v>
      </c>
      <c r="Q224" s="364" t="s">
        <v>2107</v>
      </c>
      <c r="R224" s="364"/>
      <c r="S224" s="364"/>
      <c r="T224" s="364" t="s">
        <v>2102</v>
      </c>
      <c r="U224" s="365" t="s">
        <v>242</v>
      </c>
    </row>
    <row r="225" spans="12:21" x14ac:dyDescent="0.25">
      <c r="L225" s="364" t="s">
        <v>2108</v>
      </c>
      <c r="M225" s="364" t="s">
        <v>2109</v>
      </c>
      <c r="N225" s="364" t="s">
        <v>2110</v>
      </c>
      <c r="O225" s="364" t="s">
        <v>2111</v>
      </c>
      <c r="P225" s="364" t="s">
        <v>2112</v>
      </c>
      <c r="Q225" s="364" t="s">
        <v>2113</v>
      </c>
      <c r="R225" s="364"/>
      <c r="S225" s="364"/>
      <c r="T225" s="364" t="s">
        <v>2108</v>
      </c>
      <c r="U225" s="364" t="s">
        <v>238</v>
      </c>
    </row>
    <row r="226" spans="12:21" x14ac:dyDescent="0.25">
      <c r="L226" s="364" t="s">
        <v>2114</v>
      </c>
      <c r="M226" s="364" t="s">
        <v>2115</v>
      </c>
      <c r="N226" s="364" t="s">
        <v>2115</v>
      </c>
      <c r="O226" s="364" t="s">
        <v>2115</v>
      </c>
      <c r="P226" s="364" t="s">
        <v>2116</v>
      </c>
      <c r="Q226" s="364" t="s">
        <v>2117</v>
      </c>
      <c r="R226" s="364"/>
      <c r="S226" s="364"/>
      <c r="T226" s="364" t="s">
        <v>2114</v>
      </c>
      <c r="U226" s="364" t="s">
        <v>238</v>
      </c>
    </row>
    <row r="227" spans="12:21" x14ac:dyDescent="0.25">
      <c r="L227" s="364" t="s">
        <v>2118</v>
      </c>
      <c r="M227" s="364" t="s">
        <v>2119</v>
      </c>
      <c r="N227" s="364" t="s">
        <v>2120</v>
      </c>
      <c r="O227" s="364" t="s">
        <v>2121</v>
      </c>
      <c r="P227" s="364" t="s">
        <v>2122</v>
      </c>
      <c r="Q227" s="364" t="s">
        <v>2123</v>
      </c>
      <c r="R227" s="364"/>
      <c r="S227" s="364"/>
      <c r="T227" s="364" t="s">
        <v>2118</v>
      </c>
      <c r="U227" s="364" t="s">
        <v>238</v>
      </c>
    </row>
    <row r="228" spans="12:21" x14ac:dyDescent="0.25">
      <c r="L228" s="364" t="s">
        <v>2124</v>
      </c>
      <c r="M228" s="364" t="s">
        <v>2125</v>
      </c>
      <c r="N228" s="364" t="s">
        <v>2126</v>
      </c>
      <c r="O228" s="364" t="s">
        <v>2125</v>
      </c>
      <c r="P228" s="364" t="s">
        <v>2127</v>
      </c>
      <c r="Q228" s="364" t="s">
        <v>2128</v>
      </c>
      <c r="R228" s="364"/>
      <c r="S228" s="364"/>
      <c r="T228" s="364" t="s">
        <v>2124</v>
      </c>
      <c r="U228" s="365" t="s">
        <v>238</v>
      </c>
    </row>
    <row r="229" spans="12:21" x14ac:dyDescent="0.25">
      <c r="L229" s="364" t="s">
        <v>2129</v>
      </c>
      <c r="M229" s="364" t="s">
        <v>2130</v>
      </c>
      <c r="N229" s="364" t="s">
        <v>2130</v>
      </c>
      <c r="O229" s="364" t="s">
        <v>2131</v>
      </c>
      <c r="P229" s="364" t="s">
        <v>2132</v>
      </c>
      <c r="Q229" s="364" t="s">
        <v>2133</v>
      </c>
      <c r="R229" s="364"/>
      <c r="S229" s="364"/>
      <c r="T229" s="364" t="s">
        <v>2129</v>
      </c>
      <c r="U229" s="364" t="s">
        <v>238</v>
      </c>
    </row>
    <row r="230" spans="12:21" x14ac:dyDescent="0.25">
      <c r="L230" s="364" t="s">
        <v>2134</v>
      </c>
      <c r="M230" s="364" t="s">
        <v>2135</v>
      </c>
      <c r="N230" s="364" t="s">
        <v>2136</v>
      </c>
      <c r="O230" s="364" t="s">
        <v>2137</v>
      </c>
      <c r="P230" s="364" t="s">
        <v>2138</v>
      </c>
      <c r="Q230" s="364" t="s">
        <v>2139</v>
      </c>
      <c r="R230" s="364"/>
      <c r="S230" s="364"/>
      <c r="T230" s="364" t="s">
        <v>2134</v>
      </c>
      <c r="U230" s="364" t="s">
        <v>238</v>
      </c>
    </row>
    <row r="231" spans="12:21" x14ac:dyDescent="0.25">
      <c r="L231" s="364" t="s">
        <v>2140</v>
      </c>
      <c r="M231" s="364" t="s">
        <v>2141</v>
      </c>
      <c r="N231" s="364" t="s">
        <v>2141</v>
      </c>
      <c r="O231" s="364" t="s">
        <v>2141</v>
      </c>
      <c r="P231" s="364" t="s">
        <v>2142</v>
      </c>
      <c r="Q231" s="364" t="s">
        <v>2143</v>
      </c>
      <c r="R231" s="364"/>
      <c r="S231" s="364"/>
      <c r="T231" s="364" t="s">
        <v>2140</v>
      </c>
      <c r="U231" s="364" t="s">
        <v>239</v>
      </c>
    </row>
    <row r="232" spans="12:21" x14ac:dyDescent="0.25">
      <c r="L232" s="364" t="s">
        <v>2144</v>
      </c>
      <c r="M232" s="364" t="s">
        <v>2145</v>
      </c>
      <c r="N232" s="364" t="s">
        <v>2146</v>
      </c>
      <c r="O232" s="364" t="s">
        <v>2147</v>
      </c>
      <c r="P232" s="364" t="s">
        <v>2148</v>
      </c>
      <c r="Q232" s="364" t="s">
        <v>2149</v>
      </c>
      <c r="R232" s="364"/>
      <c r="S232" s="364"/>
      <c r="T232" s="364" t="s">
        <v>2144</v>
      </c>
      <c r="U232" s="364" t="s">
        <v>238</v>
      </c>
    </row>
    <row r="233" spans="12:21" x14ac:dyDescent="0.25">
      <c r="L233" s="364" t="s">
        <v>2150</v>
      </c>
      <c r="M233" s="364" t="s">
        <v>2151</v>
      </c>
      <c r="N233" s="364" t="s">
        <v>2152</v>
      </c>
      <c r="O233" s="364" t="s">
        <v>2153</v>
      </c>
      <c r="P233" s="364" t="s">
        <v>2154</v>
      </c>
      <c r="Q233" s="364" t="s">
        <v>2155</v>
      </c>
      <c r="R233" s="364"/>
      <c r="S233" s="364"/>
      <c r="T233" s="364" t="s">
        <v>2150</v>
      </c>
      <c r="U233" s="365" t="s">
        <v>241</v>
      </c>
    </row>
    <row r="234" spans="12:21" x14ac:dyDescent="0.25">
      <c r="L234" s="364" t="s">
        <v>2156</v>
      </c>
      <c r="M234" s="364" t="s">
        <v>2157</v>
      </c>
      <c r="N234" s="364" t="s">
        <v>2158</v>
      </c>
      <c r="O234" s="364" t="s">
        <v>2159</v>
      </c>
      <c r="P234" s="364" t="s">
        <v>2160</v>
      </c>
      <c r="Q234" s="364" t="s">
        <v>2161</v>
      </c>
      <c r="R234" s="364"/>
      <c r="S234" s="364"/>
      <c r="T234" s="364" t="s">
        <v>2156</v>
      </c>
      <c r="U234" s="364" t="s">
        <v>238</v>
      </c>
    </row>
    <row r="235" spans="12:21" x14ac:dyDescent="0.25">
      <c r="L235" s="364" t="s">
        <v>2162</v>
      </c>
      <c r="M235" s="364" t="s">
        <v>2163</v>
      </c>
      <c r="N235" s="364" t="s">
        <v>2164</v>
      </c>
      <c r="O235" s="364" t="s">
        <v>2165</v>
      </c>
      <c r="P235" s="364" t="s">
        <v>2166</v>
      </c>
      <c r="Q235" s="364" t="s">
        <v>2167</v>
      </c>
      <c r="R235" s="364"/>
      <c r="S235" s="364"/>
      <c r="T235" s="364" t="s">
        <v>2162</v>
      </c>
      <c r="U235" s="364" t="s">
        <v>238</v>
      </c>
    </row>
    <row r="236" spans="12:21" x14ac:dyDescent="0.25">
      <c r="L236" s="364" t="s">
        <v>2168</v>
      </c>
      <c r="M236" s="364" t="s">
        <v>2169</v>
      </c>
      <c r="N236" s="364" t="s">
        <v>2170</v>
      </c>
      <c r="O236" s="364" t="s">
        <v>2171</v>
      </c>
      <c r="P236" s="364" t="s">
        <v>2172</v>
      </c>
      <c r="Q236" s="364" t="s">
        <v>2173</v>
      </c>
      <c r="R236" s="364"/>
      <c r="S236" s="364"/>
      <c r="T236" s="364" t="s">
        <v>2168</v>
      </c>
      <c r="U236" s="364" t="s">
        <v>239</v>
      </c>
    </row>
    <row r="237" spans="12:21" x14ac:dyDescent="0.25">
      <c r="L237" s="364" t="s">
        <v>2174</v>
      </c>
      <c r="M237" s="364" t="s">
        <v>2175</v>
      </c>
      <c r="N237" s="364" t="s">
        <v>2176</v>
      </c>
      <c r="O237" s="364" t="s">
        <v>2177</v>
      </c>
      <c r="P237" s="364" t="s">
        <v>2178</v>
      </c>
      <c r="Q237" s="364" t="s">
        <v>2179</v>
      </c>
      <c r="R237" s="364"/>
      <c r="S237" s="364"/>
      <c r="T237" s="364" t="s">
        <v>2174</v>
      </c>
      <c r="U237" s="365" t="s">
        <v>238</v>
      </c>
    </row>
    <row r="238" spans="12:21" x14ac:dyDescent="0.25">
      <c r="L238" s="364" t="s">
        <v>2180</v>
      </c>
      <c r="M238" s="364" t="s">
        <v>2181</v>
      </c>
      <c r="N238" s="364" t="s">
        <v>2182</v>
      </c>
      <c r="O238" s="364" t="s">
        <v>2183</v>
      </c>
      <c r="P238" s="364" t="s">
        <v>2184</v>
      </c>
      <c r="Q238" s="364" t="s">
        <v>2185</v>
      </c>
      <c r="R238" s="364"/>
      <c r="S238" s="364"/>
      <c r="T238" s="364" t="s">
        <v>2180</v>
      </c>
      <c r="U238" s="364" t="s">
        <v>239</v>
      </c>
    </row>
    <row r="239" spans="12:21" x14ac:dyDescent="0.25">
      <c r="L239" s="364" t="s">
        <v>2186</v>
      </c>
      <c r="M239" s="364" t="s">
        <v>2187</v>
      </c>
      <c r="N239" s="364" t="s">
        <v>2187</v>
      </c>
      <c r="O239" s="364" t="s">
        <v>2187</v>
      </c>
      <c r="P239" s="364" t="s">
        <v>2188</v>
      </c>
      <c r="Q239" s="364" t="s">
        <v>2189</v>
      </c>
      <c r="R239" s="364"/>
      <c r="S239" s="364"/>
      <c r="T239" s="364" t="s">
        <v>2186</v>
      </c>
      <c r="U239" s="364" t="s">
        <v>238</v>
      </c>
    </row>
    <row r="240" spans="12:21" x14ac:dyDescent="0.25">
      <c r="L240" s="364" t="s">
        <v>2190</v>
      </c>
      <c r="M240" s="364" t="s">
        <v>2191</v>
      </c>
      <c r="N240" s="364" t="s">
        <v>2191</v>
      </c>
      <c r="O240" s="364" t="s">
        <v>2191</v>
      </c>
      <c r="P240" s="364" t="s">
        <v>2192</v>
      </c>
      <c r="Q240" s="364" t="s">
        <v>2193</v>
      </c>
      <c r="R240" s="364"/>
      <c r="S240" s="364"/>
      <c r="T240" s="364" t="s">
        <v>2190</v>
      </c>
      <c r="U240" s="364" t="s">
        <v>238</v>
      </c>
    </row>
    <row r="241" spans="12:21" x14ac:dyDescent="0.25">
      <c r="L241" s="364" t="s">
        <v>2194</v>
      </c>
      <c r="M241" s="364" t="s">
        <v>2195</v>
      </c>
      <c r="N241" s="364" t="s">
        <v>2196</v>
      </c>
      <c r="O241" s="364" t="s">
        <v>2197</v>
      </c>
      <c r="P241" s="364" t="s">
        <v>2198</v>
      </c>
      <c r="Q241" s="364" t="s">
        <v>2199</v>
      </c>
      <c r="R241" s="364"/>
      <c r="S241" s="364"/>
      <c r="T241" s="364" t="s">
        <v>2194</v>
      </c>
      <c r="U241" s="364" t="s">
        <v>240</v>
      </c>
    </row>
    <row r="242" spans="12:21" x14ac:dyDescent="0.25">
      <c r="L242" s="364" t="s">
        <v>2200</v>
      </c>
      <c r="M242" s="364" t="s">
        <v>2201</v>
      </c>
      <c r="N242" s="364" t="s">
        <v>2201</v>
      </c>
      <c r="O242" s="364" t="s">
        <v>2201</v>
      </c>
      <c r="P242" s="364" t="s">
        <v>2202</v>
      </c>
      <c r="Q242" s="364" t="s">
        <v>2203</v>
      </c>
      <c r="R242" s="364"/>
      <c r="S242" s="364"/>
      <c r="T242" s="364" t="s">
        <v>2200</v>
      </c>
      <c r="U242" s="364" t="s">
        <v>238</v>
      </c>
    </row>
    <row r="243" spans="12:21" x14ac:dyDescent="0.25">
      <c r="L243" s="364" t="s">
        <v>2204</v>
      </c>
      <c r="M243" s="364" t="s">
        <v>2205</v>
      </c>
      <c r="N243" s="364" t="s">
        <v>2206</v>
      </c>
      <c r="O243" s="364" t="s">
        <v>2205</v>
      </c>
      <c r="P243" s="364" t="s">
        <v>2207</v>
      </c>
      <c r="Q243" s="364" t="s">
        <v>2208</v>
      </c>
      <c r="R243" s="364"/>
      <c r="S243" s="364"/>
      <c r="T243" s="364" t="s">
        <v>2204</v>
      </c>
      <c r="U243" s="364" t="s">
        <v>242</v>
      </c>
    </row>
    <row r="244" spans="12:21" x14ac:dyDescent="0.25">
      <c r="L244" s="364" t="s">
        <v>2209</v>
      </c>
      <c r="M244" s="364" t="s">
        <v>2210</v>
      </c>
      <c r="N244" s="364" t="s">
        <v>2211</v>
      </c>
      <c r="O244" s="364" t="s">
        <v>2212</v>
      </c>
      <c r="P244" s="364" t="s">
        <v>2213</v>
      </c>
      <c r="Q244" s="364" t="s">
        <v>2214</v>
      </c>
      <c r="R244" s="364"/>
      <c r="S244" s="364"/>
      <c r="T244" s="364" t="s">
        <v>2209</v>
      </c>
      <c r="U244" s="364" t="s">
        <v>238</v>
      </c>
    </row>
    <row r="245" spans="12:21" x14ac:dyDescent="0.25">
      <c r="L245" s="364" t="s">
        <v>2215</v>
      </c>
      <c r="M245" s="364" t="s">
        <v>2216</v>
      </c>
      <c r="N245" s="364" t="s">
        <v>2217</v>
      </c>
      <c r="O245" s="364" t="s">
        <v>2216</v>
      </c>
      <c r="P245" s="364" t="s">
        <v>2218</v>
      </c>
      <c r="Q245" s="364" t="s">
        <v>2219</v>
      </c>
      <c r="R245" s="364"/>
      <c r="S245" s="364"/>
      <c r="T245" s="364" t="s">
        <v>2215</v>
      </c>
      <c r="U245" s="364" t="s">
        <v>238</v>
      </c>
    </row>
    <row r="246" spans="12:21" x14ac:dyDescent="0.25">
      <c r="L246" s="364" t="s">
        <v>2220</v>
      </c>
      <c r="M246" s="364" t="s">
        <v>2221</v>
      </c>
      <c r="N246" s="364" t="s">
        <v>2221</v>
      </c>
      <c r="O246" s="364" t="s">
        <v>2221</v>
      </c>
      <c r="P246" s="364" t="s">
        <v>2222</v>
      </c>
      <c r="Q246" s="364" t="s">
        <v>2223</v>
      </c>
      <c r="R246" s="364"/>
      <c r="S246" s="364"/>
      <c r="T246" s="364" t="s">
        <v>2220</v>
      </c>
      <c r="U246" s="364" t="s">
        <v>238</v>
      </c>
    </row>
    <row r="247" spans="12:21" x14ac:dyDescent="0.25">
      <c r="L247" s="364" t="s">
        <v>2224</v>
      </c>
      <c r="M247" s="364" t="s">
        <v>277</v>
      </c>
      <c r="N247" s="364" t="s">
        <v>277</v>
      </c>
      <c r="O247" s="364" t="s">
        <v>277</v>
      </c>
      <c r="P247" s="364" t="s">
        <v>277</v>
      </c>
      <c r="Q247" s="364" t="s">
        <v>277</v>
      </c>
      <c r="R247" s="364" t="s">
        <v>277</v>
      </c>
      <c r="S247" s="364" t="s">
        <v>277</v>
      </c>
      <c r="T247" s="364" t="s">
        <v>2224</v>
      </c>
      <c r="U247" s="365" t="s">
        <v>238</v>
      </c>
    </row>
    <row r="248" spans="12:21" x14ac:dyDescent="0.25">
      <c r="L248" s="364"/>
      <c r="R248" s="364"/>
      <c r="S248" s="364"/>
      <c r="T248" s="364"/>
      <c r="U248" s="364"/>
    </row>
    <row r="249" spans="12:21" x14ac:dyDescent="0.25">
      <c r="L249" s="364"/>
      <c r="R249" s="364"/>
      <c r="S249" s="364"/>
      <c r="T249" s="364"/>
      <c r="U249" s="364"/>
    </row>
    <row r="250" spans="12:21" x14ac:dyDescent="0.25">
      <c r="L250" s="364"/>
      <c r="R250" s="364"/>
      <c r="S250" s="364"/>
      <c r="T250" s="364"/>
      <c r="U250" s="364"/>
    </row>
    <row r="251" spans="12:21" x14ac:dyDescent="0.25">
      <c r="L251" s="364"/>
      <c r="R251" s="364"/>
      <c r="S251" s="364"/>
      <c r="T251" s="364"/>
      <c r="U251" s="36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133C0-1CF8-4CE2-BA79-00349B53D672}">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8" customWidth="1"/>
    <col min="2" max="2" width="2.3984375" style="378" customWidth="1"/>
    <col min="3" max="3" width="58" style="378" customWidth="1"/>
    <col min="4" max="4" width="7.69921875" style="378" customWidth="1"/>
    <col min="5" max="6" width="7.69921875" style="378"/>
    <col min="7" max="7" width="9.59765625" style="378" customWidth="1"/>
    <col min="8" max="8" width="3.69921875" style="378" customWidth="1"/>
    <col min="9" max="9" width="5.69921875" style="378" customWidth="1"/>
    <col min="10" max="16384" width="7.69921875" style="378"/>
  </cols>
  <sheetData>
    <row r="1" spans="1:18" ht="29.25" customHeight="1" x14ac:dyDescent="0.3">
      <c r="A1" s="375"/>
      <c r="B1" s="376"/>
      <c r="C1" s="376"/>
      <c r="D1" s="376"/>
      <c r="E1" s="377"/>
      <c r="F1" s="377"/>
      <c r="G1" s="377"/>
      <c r="H1" s="377"/>
      <c r="I1" s="377"/>
      <c r="J1" s="377"/>
      <c r="K1" s="377"/>
      <c r="L1" s="377"/>
      <c r="M1" s="377"/>
      <c r="N1" s="377"/>
      <c r="O1" s="377"/>
      <c r="P1" s="377"/>
      <c r="Q1" s="377"/>
      <c r="R1" s="377"/>
    </row>
    <row r="2" spans="1:18" ht="23.4" thickBot="1" x14ac:dyDescent="0.45">
      <c r="A2" s="376"/>
      <c r="B2" s="376"/>
      <c r="C2" s="379"/>
      <c r="D2" s="376"/>
      <c r="E2" s="377"/>
      <c r="F2" s="377"/>
      <c r="G2" s="376"/>
      <c r="H2" s="377"/>
      <c r="I2" s="377"/>
      <c r="J2" s="377"/>
      <c r="K2" s="377"/>
      <c r="L2" s="377"/>
      <c r="M2" s="377"/>
      <c r="N2" s="377"/>
      <c r="O2" s="377"/>
      <c r="P2" s="377"/>
      <c r="Q2" s="377"/>
      <c r="R2" s="377"/>
    </row>
    <row r="3" spans="1:18" ht="15.6" x14ac:dyDescent="0.3">
      <c r="A3" s="376"/>
      <c r="B3" s="376"/>
      <c r="C3" s="376"/>
      <c r="D3" s="376"/>
      <c r="F3" s="376"/>
      <c r="G3" s="380" t="s">
        <v>2225</v>
      </c>
      <c r="H3" s="381"/>
      <c r="I3" s="382"/>
      <c r="J3" s="377"/>
      <c r="K3" s="377"/>
      <c r="L3" s="377"/>
      <c r="M3" s="377"/>
      <c r="N3" s="377"/>
      <c r="O3" s="377"/>
      <c r="P3" s="377"/>
      <c r="Q3" s="377"/>
      <c r="R3" s="377"/>
    </row>
    <row r="4" spans="1:18" ht="63" customHeight="1" thickBot="1" x14ac:dyDescent="0.3">
      <c r="A4" s="376"/>
      <c r="B4" s="376"/>
      <c r="C4" s="383" t="str">
        <f>HLOOKUP(Introduction!$G$4,Key!A:G,3,FALSE)</f>
        <v>Programa Conjunto OMS/UNICEF de Monitoreo del Abastecimiento del Agua, el Saneamiento y la Higiene</v>
      </c>
      <c r="D4" s="376"/>
      <c r="E4" s="384"/>
      <c r="F4" s="377"/>
      <c r="G4" s="385" t="str">
        <f>+VLOOKUP(Introduction!$G$8,ISO3language,2,FALSE)</f>
        <v>Spanish</v>
      </c>
      <c r="H4" s="386"/>
      <c r="I4" s="387"/>
      <c r="J4" s="377"/>
      <c r="K4" s="377"/>
      <c r="L4" s="377"/>
      <c r="M4" s="377"/>
      <c r="N4" s="377"/>
      <c r="O4" s="377"/>
      <c r="P4" s="377"/>
      <c r="Q4" s="377"/>
      <c r="R4" s="377"/>
    </row>
    <row r="5" spans="1:18" ht="10.5" customHeight="1" x14ac:dyDescent="0.25">
      <c r="A5" s="376"/>
      <c r="B5" s="376"/>
      <c r="C5" s="388"/>
      <c r="D5" s="376"/>
      <c r="E5" s="384"/>
      <c r="F5" s="377"/>
      <c r="G5" s="376"/>
      <c r="H5" s="377"/>
      <c r="I5" s="377"/>
      <c r="J5" s="377"/>
      <c r="K5" s="377"/>
      <c r="L5" s="377"/>
      <c r="M5" s="377"/>
      <c r="N5" s="377"/>
      <c r="O5" s="377"/>
      <c r="P5" s="377"/>
      <c r="Q5" s="377"/>
      <c r="R5" s="377"/>
    </row>
    <row r="6" spans="1:18" ht="44.25" customHeight="1" x14ac:dyDescent="0.25">
      <c r="A6" s="376"/>
      <c r="B6" s="376"/>
      <c r="C6" s="389" t="str">
        <f>HLOOKUP(Introduction!$G$4,Key!A:G,4,FALSE)</f>
        <v>Estimaciones sobre servicios de agua, saneamiento, higiene en las escuelas</v>
      </c>
      <c r="D6" s="377"/>
      <c r="E6" s="377"/>
      <c r="F6" s="377"/>
      <c r="G6" s="377"/>
      <c r="H6" s="377"/>
      <c r="I6" s="377"/>
      <c r="J6" s="377"/>
      <c r="K6" s="377"/>
      <c r="L6" s="377"/>
      <c r="M6" s="377"/>
      <c r="N6" s="377"/>
      <c r="O6" s="377"/>
      <c r="P6" s="377"/>
      <c r="Q6" s="377"/>
      <c r="R6" s="377"/>
    </row>
    <row r="7" spans="1:18" ht="52.5" customHeight="1" x14ac:dyDescent="0.4">
      <c r="A7" s="376"/>
      <c r="B7" s="376"/>
      <c r="C7" s="419" t="str">
        <f>IF($G$4="English",VLOOKUP($G$8,Key!$L$2:$S$247,2,FALSE),IF($G$4="Spanish",VLOOKUP($G$8,Key!$L$2:$S$247,4,FALSE),IF($G$4="French",VLOOKUP($G$8,Key!$L$2:$S$247,3,FALSE),IF($G$4="Russian",VLOOKUP($G$8,Key!$L$2:$S$247,5,FALSE),IF($G$4="Arabic",VLOOKUP($G$8,Key!$L$2:$S$247,6,FALSE),IF($G$4="Other",VLOOKUP($G$8,Key!$L$2:$S$247,7,FALSE)))))))</f>
        <v>Chile</v>
      </c>
      <c r="D7" s="377"/>
      <c r="E7" s="377"/>
      <c r="F7" s="377"/>
      <c r="G7" s="390" t="s">
        <v>2226</v>
      </c>
      <c r="H7" s="390"/>
      <c r="I7" s="390"/>
      <c r="J7" s="377"/>
      <c r="K7" s="377"/>
      <c r="L7" s="377"/>
      <c r="M7" s="377"/>
      <c r="N7" s="377"/>
      <c r="O7" s="377"/>
      <c r="P7" s="377"/>
      <c r="Q7" s="377"/>
      <c r="R7" s="377"/>
    </row>
    <row r="8" spans="1:18" ht="15" x14ac:dyDescent="0.25">
      <c r="A8" s="376"/>
      <c r="B8" s="376"/>
      <c r="C8" s="420"/>
      <c r="D8" s="377"/>
      <c r="E8" s="377"/>
      <c r="F8" s="377"/>
      <c r="G8" s="391" t="s">
        <v>646</v>
      </c>
      <c r="H8" s="391"/>
      <c r="I8" s="391"/>
      <c r="J8" s="377"/>
      <c r="K8" s="377"/>
      <c r="L8" s="377"/>
      <c r="M8" s="377"/>
      <c r="N8" s="377"/>
      <c r="O8" s="377"/>
      <c r="P8" s="377"/>
      <c r="Q8" s="377"/>
      <c r="R8" s="377"/>
    </row>
    <row r="9" spans="1:18" ht="15.6" x14ac:dyDescent="0.3">
      <c r="A9" s="376"/>
      <c r="B9" s="376"/>
      <c r="C9" s="392" t="str">
        <f>HLOOKUP(Introduction!$G$4,Key!A:G,6,FALSE)</f>
        <v>Actualizado en septiembre de 2026</v>
      </c>
      <c r="D9" s="377"/>
      <c r="E9" s="377"/>
      <c r="F9" s="377"/>
      <c r="G9" s="377"/>
      <c r="H9" s="377"/>
      <c r="I9" s="377"/>
      <c r="J9" s="377"/>
      <c r="K9" s="377"/>
      <c r="L9" s="377"/>
      <c r="M9" s="377"/>
      <c r="N9" s="377"/>
      <c r="O9" s="377"/>
      <c r="P9" s="377"/>
      <c r="Q9" s="377"/>
      <c r="R9" s="377"/>
    </row>
    <row r="10" spans="1:18" ht="15" x14ac:dyDescent="0.25">
      <c r="A10" s="376"/>
      <c r="B10" s="376"/>
      <c r="C10" s="393"/>
      <c r="D10" s="377"/>
      <c r="E10" s="377"/>
      <c r="F10" s="377"/>
      <c r="G10" s="377"/>
      <c r="H10" s="377"/>
      <c r="I10" s="377"/>
      <c r="J10" s="377"/>
      <c r="K10" s="377"/>
      <c r="L10" s="377"/>
      <c r="M10" s="377"/>
      <c r="N10" s="377"/>
      <c r="O10" s="377"/>
      <c r="P10" s="377"/>
      <c r="Q10" s="377"/>
      <c r="R10" s="377"/>
    </row>
    <row r="11" spans="1:18" ht="15.9" customHeight="1" x14ac:dyDescent="0.25">
      <c r="A11" s="376"/>
      <c r="C11" s="394" t="str">
        <f>HLOOKUP(Introduction!$G$4,Key!A:G,7,FALSE)</f>
        <v xml:space="preserve">
Siga los enlaces a continuación para encontrar la siguiente información:</v>
      </c>
      <c r="D11" s="377"/>
      <c r="E11" s="376"/>
      <c r="F11" s="377"/>
      <c r="G11" s="377"/>
      <c r="H11" s="377"/>
      <c r="I11" s="377"/>
      <c r="J11" s="377"/>
      <c r="K11" s="377"/>
      <c r="L11" s="377"/>
      <c r="M11" s="377"/>
      <c r="N11" s="377"/>
      <c r="O11" s="377"/>
      <c r="P11" s="377"/>
      <c r="Q11" s="377"/>
      <c r="R11" s="377"/>
    </row>
    <row r="12" spans="1:18" ht="9" customHeight="1" x14ac:dyDescent="0.25">
      <c r="A12" s="376"/>
      <c r="B12" s="377"/>
      <c r="C12" s="395"/>
      <c r="D12" s="377"/>
      <c r="E12" s="376"/>
      <c r="F12" s="377"/>
      <c r="G12" s="377"/>
      <c r="H12" s="377"/>
      <c r="I12" s="377"/>
      <c r="J12" s="377"/>
      <c r="K12" s="377"/>
      <c r="L12" s="377"/>
      <c r="M12" s="377"/>
      <c r="N12" s="377"/>
      <c r="O12" s="377"/>
      <c r="P12" s="377"/>
      <c r="Q12" s="377"/>
      <c r="R12" s="377"/>
    </row>
    <row r="13" spans="1:18" ht="24.9" customHeight="1" x14ac:dyDescent="0.3">
      <c r="A13" s="376"/>
      <c r="B13" s="377"/>
      <c r="C13" s="396" t="str">
        <f>HLOOKUP(Introduction!$G$4,Key!A:G,8,FALSE)</f>
        <v>Estimaciones de JMP:</v>
      </c>
      <c r="D13" s="377"/>
      <c r="E13" s="376"/>
      <c r="F13" s="377"/>
      <c r="G13" s="377"/>
      <c r="H13" s="377"/>
      <c r="I13" s="377"/>
      <c r="J13" s="377"/>
      <c r="K13" s="377"/>
      <c r="L13" s="377"/>
      <c r="M13" s="377"/>
      <c r="N13" s="377"/>
      <c r="O13" s="377"/>
      <c r="P13" s="377"/>
      <c r="Q13" s="377"/>
      <c r="R13" s="377"/>
    </row>
    <row r="14" spans="1:18" ht="21.9" customHeight="1" x14ac:dyDescent="0.25">
      <c r="A14" s="376"/>
      <c r="B14" s="397"/>
      <c r="C14" s="398" t="str">
        <f>HLOOKUP(Introduction!$G$4,Key!A:G,9,FALSE)</f>
        <v>Escaleras WASH para las escuelas</v>
      </c>
      <c r="D14" s="377"/>
      <c r="E14" s="376"/>
      <c r="F14" s="377"/>
      <c r="G14" s="377"/>
      <c r="H14" s="377"/>
      <c r="I14" s="377"/>
      <c r="J14" s="377"/>
      <c r="K14" s="377"/>
      <c r="L14" s="377"/>
      <c r="M14" s="377"/>
      <c r="N14" s="377"/>
      <c r="O14" s="377"/>
      <c r="P14" s="377"/>
      <c r="Q14" s="377"/>
      <c r="R14" s="377"/>
    </row>
    <row r="15" spans="1:18" ht="15" x14ac:dyDescent="0.25">
      <c r="A15" s="376"/>
      <c r="B15" s="397"/>
      <c r="C15" s="399" t="str">
        <f>HLOOKUP(Introduction!$G$4,Key!A:G,10,FALSE)</f>
        <v>Tendencias en WASH básico en las escuelas</v>
      </c>
      <c r="D15" s="377"/>
      <c r="E15" s="376"/>
      <c r="F15" s="377"/>
      <c r="G15" s="377"/>
      <c r="H15" s="377"/>
      <c r="I15" s="377"/>
      <c r="J15" s="377"/>
      <c r="K15" s="377"/>
      <c r="L15" s="377"/>
      <c r="M15" s="377"/>
      <c r="N15" s="377"/>
      <c r="O15" s="377"/>
      <c r="P15" s="377"/>
      <c r="Q15" s="377"/>
      <c r="R15" s="377"/>
    </row>
    <row r="16" spans="1:18" ht="15" x14ac:dyDescent="0.25">
      <c r="A16" s="376"/>
      <c r="B16" s="397"/>
      <c r="C16" s="398" t="str">
        <f>HLOOKUP(Introduction!$G$4,Key!A:G,11,FALSE)</f>
        <v>Estimaciones (2000-2025) para las escuelas</v>
      </c>
      <c r="D16" s="377"/>
      <c r="E16" s="376"/>
      <c r="F16" s="377"/>
      <c r="G16" s="377"/>
      <c r="H16" s="377"/>
      <c r="I16" s="377"/>
      <c r="J16" s="377"/>
      <c r="K16" s="377"/>
      <c r="L16" s="377"/>
      <c r="M16" s="377"/>
      <c r="N16" s="377"/>
      <c r="O16" s="377"/>
      <c r="P16" s="377"/>
      <c r="Q16" s="377"/>
      <c r="R16" s="377"/>
    </row>
    <row r="17" spans="1:18" ht="26.1" customHeight="1" x14ac:dyDescent="0.25">
      <c r="A17" s="376"/>
      <c r="B17" s="376"/>
      <c r="C17" s="400"/>
      <c r="D17" s="377"/>
      <c r="E17" s="397"/>
      <c r="F17" s="377"/>
      <c r="G17" s="377"/>
      <c r="H17" s="377"/>
      <c r="I17" s="377"/>
      <c r="J17" s="377"/>
      <c r="K17" s="377"/>
      <c r="L17" s="377"/>
      <c r="M17" s="377"/>
      <c r="N17" s="377"/>
      <c r="O17" s="377"/>
      <c r="P17" s="377"/>
      <c r="Q17" s="377"/>
      <c r="R17" s="377"/>
    </row>
    <row r="18" spans="1:18" ht="15.6" x14ac:dyDescent="0.3">
      <c r="A18" s="376"/>
      <c r="B18" s="376"/>
      <c r="C18" s="401" t="str">
        <f>HLOOKUP(Introduction!$G$4,Key!A:G,12,FALSE)</f>
        <v>Entradas de datos:</v>
      </c>
      <c r="D18" s="377"/>
      <c r="E18" s="402"/>
      <c r="F18" s="377"/>
      <c r="G18" s="377"/>
      <c r="H18" s="377"/>
      <c r="I18" s="377"/>
      <c r="J18" s="377"/>
      <c r="K18" s="377"/>
      <c r="L18" s="377"/>
      <c r="M18" s="377"/>
      <c r="N18" s="377"/>
      <c r="O18" s="377"/>
      <c r="P18" s="377"/>
      <c r="Q18" s="377"/>
      <c r="R18" s="377"/>
    </row>
    <row r="19" spans="1:18" ht="15" x14ac:dyDescent="0.25">
      <c r="A19" s="376"/>
      <c r="B19" s="376"/>
      <c r="C19" s="403" t="str">
        <f>HLOOKUP(Introduction!$G$4,Key!A:G,13,FALSE)</f>
        <v>Resumen de datos</v>
      </c>
      <c r="D19" s="377"/>
      <c r="E19" s="404"/>
      <c r="F19" s="377"/>
      <c r="G19" s="377"/>
      <c r="H19" s="377"/>
      <c r="I19" s="377"/>
      <c r="J19" s="377"/>
      <c r="K19" s="377"/>
      <c r="L19" s="377"/>
      <c r="M19" s="377"/>
      <c r="N19" s="377"/>
      <c r="O19" s="377"/>
      <c r="P19" s="377"/>
      <c r="Q19" s="377"/>
      <c r="R19" s="377"/>
    </row>
    <row r="20" spans="1:18" ht="15" x14ac:dyDescent="0.25">
      <c r="A20" s="376"/>
      <c r="B20" s="376"/>
      <c r="C20" s="405" t="str">
        <f>HLOOKUP(Introduction!$G$4,Key!A:G,14,FALSE)</f>
        <v xml:space="preserve">
Datos de agua</v>
      </c>
      <c r="D20" s="377"/>
      <c r="E20" s="406"/>
      <c r="F20" s="377"/>
      <c r="G20" s="377"/>
      <c r="H20" s="377"/>
      <c r="I20" s="377"/>
      <c r="J20" s="377"/>
      <c r="K20" s="377"/>
      <c r="L20" s="377"/>
      <c r="M20" s="377"/>
      <c r="N20" s="377"/>
      <c r="O20" s="377"/>
      <c r="P20" s="377"/>
      <c r="Q20" s="377"/>
      <c r="R20" s="377"/>
    </row>
    <row r="21" spans="1:18" ht="15" x14ac:dyDescent="0.25">
      <c r="A21" s="376"/>
      <c r="B21" s="376"/>
      <c r="C21" s="407" t="str">
        <f>HLOOKUP(Introduction!$G$4,Key!A:G,15,FALSE)</f>
        <v>Datos de saneamiento</v>
      </c>
      <c r="D21" s="377"/>
      <c r="E21" s="408"/>
      <c r="F21" s="377"/>
      <c r="G21" s="377"/>
      <c r="H21" s="377"/>
      <c r="I21" s="377"/>
      <c r="J21" s="377"/>
      <c r="K21" s="377"/>
      <c r="L21" s="377"/>
      <c r="M21" s="377"/>
      <c r="N21" s="377"/>
      <c r="O21" s="377"/>
      <c r="P21" s="377"/>
      <c r="Q21" s="377"/>
      <c r="R21" s="377"/>
    </row>
    <row r="22" spans="1:18" ht="15" x14ac:dyDescent="0.25">
      <c r="A22" s="376"/>
      <c r="B22" s="376"/>
      <c r="C22" s="409" t="str">
        <f>HLOOKUP(Introduction!$G$4,Key!A:G,16,FALSE)</f>
        <v>Datos de higiene</v>
      </c>
      <c r="D22" s="377"/>
      <c r="E22" s="377"/>
      <c r="F22" s="377"/>
      <c r="G22" s="377"/>
      <c r="H22" s="377"/>
      <c r="I22" s="377"/>
      <c r="J22" s="377"/>
      <c r="K22" s="377"/>
      <c r="L22" s="377"/>
      <c r="M22" s="377"/>
      <c r="N22" s="377"/>
      <c r="O22" s="377"/>
      <c r="P22" s="377"/>
      <c r="Q22" s="377"/>
      <c r="R22" s="377"/>
    </row>
    <row r="23" spans="1:18" ht="15" x14ac:dyDescent="0.25">
      <c r="A23" s="376"/>
      <c r="B23" s="376"/>
      <c r="C23" s="403" t="str">
        <f>HLOOKUP(Introduction!$G$4,Key!A:G,17,FALSE)</f>
        <v>Datos de población</v>
      </c>
      <c r="D23" s="377"/>
      <c r="E23" s="377"/>
      <c r="F23" s="377"/>
      <c r="G23" s="377"/>
      <c r="H23" s="377"/>
      <c r="I23" s="377"/>
      <c r="J23" s="377"/>
      <c r="K23" s="377"/>
      <c r="L23" s="377"/>
      <c r="M23" s="377"/>
      <c r="N23" s="377"/>
      <c r="O23" s="377"/>
      <c r="P23" s="377"/>
      <c r="Q23" s="377"/>
      <c r="R23" s="377"/>
    </row>
    <row r="24" spans="1:18" ht="15" x14ac:dyDescent="0.25">
      <c r="A24" s="376"/>
      <c r="B24" s="376"/>
      <c r="C24" s="410"/>
      <c r="D24" s="377"/>
      <c r="E24" s="377"/>
      <c r="F24" s="377"/>
      <c r="G24" s="377"/>
      <c r="H24" s="377"/>
      <c r="I24" s="377"/>
      <c r="J24" s="377"/>
      <c r="K24" s="377"/>
      <c r="L24" s="377"/>
      <c r="M24" s="377"/>
      <c r="N24" s="377"/>
      <c r="O24" s="377"/>
      <c r="P24" s="377"/>
      <c r="Q24" s="377"/>
      <c r="R24" s="377"/>
    </row>
    <row r="25" spans="1:18" ht="15.9" customHeight="1" x14ac:dyDescent="0.25">
      <c r="A25" s="411"/>
      <c r="B25" s="411"/>
      <c r="C25" s="412"/>
      <c r="D25" s="376"/>
      <c r="E25" s="377"/>
      <c r="F25" s="377"/>
      <c r="G25" s="377"/>
      <c r="H25" s="377"/>
      <c r="I25" s="377"/>
      <c r="J25" s="377"/>
      <c r="K25" s="377"/>
      <c r="L25" s="377"/>
      <c r="M25" s="377"/>
      <c r="N25" s="377"/>
      <c r="O25" s="377"/>
      <c r="P25" s="377"/>
      <c r="Q25" s="377"/>
      <c r="R25" s="377"/>
    </row>
    <row r="26" spans="1:18" ht="22.8" x14ac:dyDescent="0.25">
      <c r="A26" s="411"/>
      <c r="B26" s="411"/>
      <c r="C26" s="411"/>
      <c r="D26" s="376"/>
      <c r="E26" s="377"/>
      <c r="F26" s="377"/>
      <c r="G26" s="377"/>
      <c r="H26" s="377"/>
      <c r="I26" s="377"/>
      <c r="J26" s="377"/>
      <c r="K26" s="377"/>
      <c r="L26" s="377"/>
      <c r="M26" s="377"/>
      <c r="N26" s="377"/>
      <c r="O26" s="377"/>
      <c r="P26" s="377"/>
      <c r="Q26" s="377"/>
      <c r="R26" s="377"/>
    </row>
    <row r="27" spans="1:18" ht="15" x14ac:dyDescent="0.25">
      <c r="A27" s="413"/>
      <c r="B27" s="414"/>
      <c r="C27" s="415"/>
      <c r="D27" s="376"/>
      <c r="E27" s="377"/>
      <c r="F27" s="377"/>
      <c r="G27" s="377"/>
      <c r="H27" s="377"/>
      <c r="I27" s="377"/>
      <c r="J27" s="377"/>
      <c r="K27" s="377"/>
      <c r="L27" s="377"/>
      <c r="M27" s="377"/>
      <c r="N27" s="377"/>
      <c r="O27" s="377"/>
      <c r="P27" s="377"/>
      <c r="Q27" s="377"/>
      <c r="R27" s="377"/>
    </row>
    <row r="28" spans="1:18" ht="15" x14ac:dyDescent="0.25">
      <c r="A28" s="413"/>
      <c r="B28" s="414"/>
      <c r="C28" s="416"/>
      <c r="D28" s="376"/>
      <c r="E28" s="377"/>
      <c r="F28" s="377"/>
      <c r="G28" s="377"/>
      <c r="H28" s="377"/>
      <c r="I28" s="377"/>
      <c r="J28" s="377"/>
      <c r="K28" s="377"/>
      <c r="L28" s="377"/>
      <c r="M28" s="377"/>
      <c r="N28" s="377"/>
      <c r="O28" s="377"/>
      <c r="P28" s="377"/>
      <c r="Q28" s="377"/>
      <c r="R28" s="377"/>
    </row>
    <row r="29" spans="1:18" ht="15" x14ac:dyDescent="0.25">
      <c r="A29" s="413"/>
      <c r="B29" s="414"/>
      <c r="C29" s="417"/>
      <c r="D29" s="376"/>
      <c r="E29" s="377"/>
      <c r="F29" s="377"/>
      <c r="G29" s="377"/>
      <c r="H29" s="377"/>
      <c r="I29" s="377"/>
      <c r="J29" s="377"/>
      <c r="K29" s="377"/>
      <c r="L29" s="377"/>
      <c r="M29" s="377"/>
      <c r="N29" s="377"/>
      <c r="O29" s="377"/>
      <c r="P29" s="377"/>
      <c r="Q29" s="377"/>
      <c r="R29" s="377"/>
    </row>
    <row r="30" spans="1:18" ht="15" x14ac:dyDescent="0.25">
      <c r="A30" s="413"/>
      <c r="B30" s="414"/>
      <c r="C30" s="417"/>
      <c r="D30" s="376"/>
      <c r="E30" s="377"/>
      <c r="F30" s="377"/>
      <c r="G30" s="377"/>
      <c r="H30" s="377"/>
      <c r="I30" s="377"/>
      <c r="J30" s="377"/>
      <c r="K30" s="377"/>
      <c r="L30" s="377"/>
      <c r="M30" s="377"/>
      <c r="N30" s="377"/>
      <c r="O30" s="377"/>
      <c r="P30" s="377"/>
      <c r="Q30" s="377"/>
      <c r="R30" s="377"/>
    </row>
    <row r="31" spans="1:18" ht="15" x14ac:dyDescent="0.25">
      <c r="A31" s="413"/>
      <c r="B31" s="414"/>
      <c r="C31" s="417"/>
      <c r="D31" s="376"/>
      <c r="E31" s="377"/>
      <c r="F31" s="377"/>
      <c r="G31" s="377"/>
      <c r="H31" s="377"/>
      <c r="I31" s="377"/>
      <c r="J31" s="377"/>
      <c r="K31" s="377"/>
      <c r="L31" s="377"/>
      <c r="M31" s="377"/>
      <c r="N31" s="377"/>
      <c r="O31" s="377"/>
      <c r="P31" s="377"/>
      <c r="Q31" s="377"/>
      <c r="R31" s="377"/>
    </row>
    <row r="32" spans="1:18" ht="15" x14ac:dyDescent="0.25">
      <c r="A32" s="413"/>
      <c r="B32" s="414"/>
      <c r="C32" s="417"/>
      <c r="D32" s="376"/>
      <c r="E32" s="377"/>
      <c r="F32" s="377"/>
      <c r="G32" s="377"/>
      <c r="H32" s="377"/>
      <c r="I32" s="377"/>
      <c r="J32" s="377"/>
      <c r="K32" s="377"/>
      <c r="L32" s="377"/>
      <c r="M32" s="377"/>
      <c r="N32" s="377"/>
      <c r="O32" s="377"/>
      <c r="P32" s="377"/>
      <c r="Q32" s="377"/>
      <c r="R32" s="377"/>
    </row>
    <row r="33" spans="1:18" ht="15" x14ac:dyDescent="0.25">
      <c r="A33" s="413"/>
      <c r="B33" s="414"/>
      <c r="C33" s="417"/>
      <c r="D33" s="376"/>
      <c r="E33" s="377"/>
      <c r="F33" s="377"/>
      <c r="G33" s="377"/>
      <c r="H33" s="377"/>
      <c r="I33" s="377"/>
      <c r="J33" s="377"/>
      <c r="K33" s="377"/>
      <c r="L33" s="377"/>
      <c r="M33" s="377"/>
      <c r="N33" s="377"/>
      <c r="O33" s="377"/>
      <c r="P33" s="377"/>
      <c r="Q33" s="377"/>
      <c r="R33" s="377"/>
    </row>
    <row r="34" spans="1:18" ht="15" x14ac:dyDescent="0.25">
      <c r="A34" s="413"/>
      <c r="B34" s="414"/>
      <c r="D34" s="376"/>
      <c r="E34" s="377"/>
      <c r="F34" s="377"/>
      <c r="G34" s="377"/>
      <c r="H34" s="377"/>
      <c r="I34" s="377"/>
      <c r="J34" s="377"/>
      <c r="K34" s="377"/>
      <c r="L34" s="377"/>
      <c r="M34" s="377"/>
      <c r="N34" s="377"/>
      <c r="O34" s="377"/>
      <c r="P34" s="377"/>
      <c r="Q34" s="377"/>
      <c r="R34" s="377"/>
    </row>
    <row r="35" spans="1:18" ht="15" x14ac:dyDescent="0.25">
      <c r="A35" s="376"/>
      <c r="B35" s="376"/>
      <c r="C35" s="376"/>
      <c r="D35" s="376"/>
      <c r="E35" s="377"/>
      <c r="F35" s="377"/>
      <c r="G35" s="377"/>
      <c r="H35" s="377"/>
      <c r="I35" s="377"/>
      <c r="J35" s="377"/>
      <c r="K35" s="377"/>
      <c r="L35" s="377"/>
      <c r="M35" s="377"/>
      <c r="N35" s="377"/>
      <c r="O35" s="377"/>
      <c r="P35" s="377"/>
      <c r="Q35" s="377"/>
      <c r="R35" s="377"/>
    </row>
    <row r="36" spans="1:18" ht="15" x14ac:dyDescent="0.25">
      <c r="A36" s="376"/>
      <c r="B36" s="376"/>
      <c r="C36" s="376"/>
      <c r="D36" s="376"/>
      <c r="E36" s="377"/>
      <c r="F36" s="377"/>
      <c r="G36" s="377"/>
      <c r="H36" s="377"/>
      <c r="I36" s="377"/>
      <c r="J36" s="377"/>
      <c r="K36" s="377"/>
      <c r="L36" s="377"/>
      <c r="M36" s="377"/>
      <c r="N36" s="377"/>
      <c r="O36" s="377"/>
      <c r="P36" s="377"/>
      <c r="Q36" s="377"/>
      <c r="R36" s="377"/>
    </row>
    <row r="37" spans="1:18" ht="15" x14ac:dyDescent="0.25">
      <c r="A37" s="376"/>
      <c r="B37" s="376"/>
      <c r="C37" s="376"/>
      <c r="D37" s="376"/>
    </row>
    <row r="38" spans="1:18" ht="15" x14ac:dyDescent="0.25">
      <c r="A38" s="376"/>
      <c r="B38" s="376"/>
      <c r="C38" s="376"/>
      <c r="D38" s="376"/>
    </row>
    <row r="39" spans="1:18" ht="15" x14ac:dyDescent="0.25">
      <c r="A39" s="376"/>
      <c r="B39" s="376"/>
      <c r="C39" s="376"/>
      <c r="D39" s="376"/>
    </row>
    <row r="40" spans="1:18" ht="15" x14ac:dyDescent="0.25">
      <c r="A40" s="376"/>
      <c r="B40" s="376"/>
      <c r="C40" s="376"/>
      <c r="D40" s="376"/>
    </row>
    <row r="46" spans="1:18" x14ac:dyDescent="0.25">
      <c r="L46" s="418"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1FA957D-5531-4EFF-AABA-F3FCC4E179A1}"/>
    <hyperlink ref="C19" location="'Data Summary'!A1" display="&quot;Data Summary&quot;" xr:uid="{CEC494C7-BD54-42E8-8E6C-417A9EA9FBE6}"/>
    <hyperlink ref="C20" location="'Water Data'!A1" display="&quot;Water Data&quot;" xr:uid="{E5D17008-3317-4CC2-B3C7-9729880DEA75}"/>
    <hyperlink ref="C21" location="'Sanitation Data'!A1" display="&quot;Sanitation Data&quot;" xr:uid="{23646ED7-2130-497C-B084-ED0E270E71C9}"/>
    <hyperlink ref="C22" location="'Hygiene Data'!A1" display="&quot;Hygiene Data&quot;" xr:uid="{39D8973A-025E-44CA-B591-5867F79ADDE0}"/>
    <hyperlink ref="C14" location="Ladders!A1" display="Ladders for the most recent estimates (&quot;Ladders&quot;)" xr:uid="{6FC3D72D-6A71-4736-8FDA-A3A46BEB969A}"/>
    <hyperlink ref="C15" location="Charts!A1" display="Trends in basic water, sanitation and hygiene in schools" xr:uid="{60B018BB-0BD8-4F00-9553-1066C5FCD305}"/>
    <hyperlink ref="C23" location="Population!A1" display="&quot;Population&quot;" xr:uid="{CBA268BC-168F-4894-9E78-1F0894B40D0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2996014-A3D3-4431-BF33-ECA2875574A6}">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AA0D0-9580-49FA-BA8D-B9C4D5194345}">
  <sheetPr codeName="Sheet9">
    <tabColor rgb="FFEAEAEA"/>
  </sheetPr>
  <dimension ref="A1:AI488"/>
  <sheetViews>
    <sheetView workbookViewId="0"/>
  </sheetViews>
  <sheetFormatPr defaultColWidth="9" defaultRowHeight="13.2" x14ac:dyDescent="0.25"/>
  <cols>
    <col min="1" max="1" width="13.59765625" style="93" customWidth="1"/>
    <col min="2" max="2" width="7.5" style="121" customWidth="1"/>
    <col min="3" max="8" width="8.69921875" style="93" customWidth="1"/>
    <col min="9" max="9" width="9.296875" style="93" customWidth="1"/>
    <col min="10" max="10" width="13.296875" style="93" customWidth="1"/>
    <col min="11" max="11" width="7.5" style="93" customWidth="1"/>
    <col min="12" max="17" width="8.59765625" style="93" customWidth="1"/>
    <col min="18" max="18" width="6.5" style="93" customWidth="1"/>
    <col min="19" max="19" width="13.296875" style="93" customWidth="1"/>
    <col min="20" max="20" width="7.5" style="93" customWidth="1"/>
    <col min="21" max="26" width="9.09765625" style="93" customWidth="1"/>
    <col min="27" max="16384" width="9" style="93"/>
  </cols>
  <sheetData>
    <row r="1" spans="1:35" ht="15.6" x14ac:dyDescent="0.3">
      <c r="A1" s="89" t="s">
        <v>47</v>
      </c>
      <c r="B1" s="90"/>
      <c r="C1" s="91"/>
      <c r="D1" s="91"/>
      <c r="E1" s="91"/>
      <c r="F1" s="91"/>
      <c r="G1" s="91"/>
      <c r="H1" s="350"/>
      <c r="I1" s="350"/>
      <c r="J1" s="350"/>
      <c r="K1" s="350"/>
      <c r="L1" s="350"/>
      <c r="M1" s="350"/>
      <c r="N1" s="350"/>
      <c r="O1" s="350"/>
      <c r="P1" s="350"/>
      <c r="Q1" s="91"/>
      <c r="R1" s="91"/>
      <c r="S1" s="91"/>
      <c r="T1" s="92"/>
      <c r="U1" s="92"/>
      <c r="V1" s="92"/>
      <c r="W1" s="92"/>
      <c r="X1" s="92"/>
      <c r="Y1" s="92"/>
      <c r="Z1" s="92"/>
      <c r="AA1" s="92"/>
    </row>
    <row r="2" spans="1:35" s="96" customFormat="1" ht="26.25" customHeight="1" x14ac:dyDescent="0.3">
      <c r="A2" s="94" t="s">
        <v>13</v>
      </c>
      <c r="B2" s="95"/>
      <c r="J2" s="94" t="s">
        <v>14</v>
      </c>
      <c r="R2" s="97"/>
      <c r="S2" s="98" t="s">
        <v>15</v>
      </c>
      <c r="W2" s="97"/>
      <c r="X2" s="97"/>
      <c r="Y2" s="99"/>
      <c r="Z2" s="99"/>
      <c r="AD2" s="100"/>
      <c r="AE2" s="100"/>
      <c r="AF2" s="100"/>
      <c r="AG2" s="100"/>
      <c r="AH2" s="100"/>
      <c r="AI2" s="100"/>
    </row>
    <row r="3" spans="1:35" ht="15.6" x14ac:dyDescent="0.3">
      <c r="A3" s="101"/>
      <c r="B3" s="95" t="s">
        <v>4</v>
      </c>
      <c r="C3" s="97" t="s">
        <v>7</v>
      </c>
      <c r="D3" s="97" t="s">
        <v>2</v>
      </c>
      <c r="E3" s="97" t="s">
        <v>1</v>
      </c>
      <c r="F3" s="97" t="s">
        <v>53</v>
      </c>
      <c r="G3" s="97" t="s">
        <v>17</v>
      </c>
      <c r="H3" s="97" t="s">
        <v>18</v>
      </c>
      <c r="I3" s="96"/>
      <c r="J3" s="101"/>
      <c r="K3" s="95" t="s">
        <v>4</v>
      </c>
      <c r="L3" s="97" t="s">
        <v>7</v>
      </c>
      <c r="M3" s="97" t="s">
        <v>2</v>
      </c>
      <c r="N3" s="97" t="s">
        <v>1</v>
      </c>
      <c r="O3" s="97" t="s">
        <v>53</v>
      </c>
      <c r="P3" s="97" t="s">
        <v>17</v>
      </c>
      <c r="Q3" s="97" t="s">
        <v>18</v>
      </c>
      <c r="R3" s="99"/>
      <c r="S3" s="102"/>
      <c r="T3" s="95" t="s">
        <v>4</v>
      </c>
      <c r="U3" s="97" t="s">
        <v>7</v>
      </c>
      <c r="V3" s="97" t="s">
        <v>2</v>
      </c>
      <c r="W3" s="97" t="s">
        <v>1</v>
      </c>
      <c r="X3" s="97" t="s">
        <v>53</v>
      </c>
      <c r="Y3" s="97" t="s">
        <v>17</v>
      </c>
      <c r="Z3" s="97" t="s">
        <v>18</v>
      </c>
      <c r="AB3" s="100"/>
      <c r="AC3" s="100"/>
      <c r="AD3" s="100"/>
      <c r="AE3" s="100"/>
      <c r="AF3" s="100"/>
      <c r="AG3" s="100"/>
    </row>
    <row r="4" spans="1:35" ht="15.6" x14ac:dyDescent="0.3">
      <c r="A4" s="101" t="s">
        <v>33</v>
      </c>
      <c r="B4" s="8">
        <v>2025</v>
      </c>
      <c r="C4" s="8"/>
      <c r="D4" s="8"/>
      <c r="E4" s="8">
        <v>52.064971200000002</v>
      </c>
      <c r="F4" s="8"/>
      <c r="G4" s="8"/>
      <c r="H4" s="8"/>
      <c r="I4" s="96"/>
      <c r="J4" s="101" t="s">
        <v>33</v>
      </c>
      <c r="K4" s="8">
        <v>2017</v>
      </c>
      <c r="L4" s="8">
        <v>95.6</v>
      </c>
      <c r="M4" s="8">
        <v>97.899159659999995</v>
      </c>
      <c r="N4" s="8">
        <v>91.472868219999995</v>
      </c>
      <c r="O4" s="8"/>
      <c r="P4" s="8">
        <v>95.640326979999998</v>
      </c>
      <c r="Q4" s="8"/>
      <c r="R4" s="100"/>
      <c r="S4" s="101" t="s">
        <v>33</v>
      </c>
      <c r="T4" s="8">
        <v>2025</v>
      </c>
      <c r="U4" s="8"/>
      <c r="V4" s="8"/>
      <c r="W4" s="8"/>
      <c r="X4" s="8"/>
      <c r="Y4" s="8"/>
      <c r="Z4" s="8"/>
      <c r="AA4" s="100"/>
      <c r="AB4" s="100"/>
      <c r="AC4" s="100"/>
      <c r="AD4" s="100"/>
      <c r="AE4" s="100"/>
      <c r="AF4" s="100"/>
      <c r="AG4" s="100"/>
    </row>
    <row r="5" spans="1:35" ht="15.6" x14ac:dyDescent="0.3">
      <c r="A5" s="101" t="s">
        <v>34</v>
      </c>
      <c r="B5" s="8">
        <v>2025</v>
      </c>
      <c r="C5" s="8"/>
      <c r="D5" s="8"/>
      <c r="E5" s="8">
        <v>26.778166729999999</v>
      </c>
      <c r="F5" s="8"/>
      <c r="G5" s="8"/>
      <c r="H5" s="8"/>
      <c r="I5" s="96"/>
      <c r="J5" s="101" t="s">
        <v>34</v>
      </c>
      <c r="K5" s="8">
        <v>2017</v>
      </c>
      <c r="L5" s="8">
        <v>0.7</v>
      </c>
      <c r="M5" s="8">
        <v>1.8907563030000001</v>
      </c>
      <c r="N5" s="8"/>
      <c r="O5" s="8"/>
      <c r="P5" s="8">
        <v>0.6811989101</v>
      </c>
      <c r="Q5" s="8"/>
      <c r="R5" s="100"/>
      <c r="S5" s="101" t="s">
        <v>34</v>
      </c>
      <c r="T5" s="8">
        <v>2025</v>
      </c>
      <c r="U5" s="8"/>
      <c r="V5" s="8"/>
      <c r="W5" s="8"/>
      <c r="X5" s="8"/>
      <c r="Y5" s="8"/>
      <c r="Z5" s="8"/>
      <c r="AA5" s="100"/>
      <c r="AB5" s="100"/>
      <c r="AC5" s="100"/>
      <c r="AD5" s="100"/>
      <c r="AE5" s="100"/>
      <c r="AF5" s="100"/>
      <c r="AG5" s="100"/>
    </row>
    <row r="6" spans="1:35" s="96" customFormat="1" ht="15.6" x14ac:dyDescent="0.3">
      <c r="A6" s="101" t="s">
        <v>35</v>
      </c>
      <c r="B6" s="8">
        <v>2025</v>
      </c>
      <c r="C6" s="8"/>
      <c r="D6" s="8">
        <v>0.2545018007</v>
      </c>
      <c r="E6" s="8">
        <v>21.156862069999999</v>
      </c>
      <c r="F6" s="8"/>
      <c r="G6" s="8"/>
      <c r="H6" s="8"/>
      <c r="J6" s="101" t="s">
        <v>35</v>
      </c>
      <c r="K6" s="8">
        <v>2017</v>
      </c>
      <c r="L6" s="8">
        <v>3.7</v>
      </c>
      <c r="M6" s="8">
        <v>0.2100840336</v>
      </c>
      <c r="N6" s="8"/>
      <c r="O6" s="8"/>
      <c r="P6" s="8">
        <v>3.6784741140000001</v>
      </c>
      <c r="Q6" s="8"/>
      <c r="R6" s="99"/>
      <c r="S6" s="101" t="s">
        <v>35</v>
      </c>
      <c r="T6" s="8">
        <v>2025</v>
      </c>
      <c r="U6" s="8"/>
      <c r="V6" s="8"/>
      <c r="W6" s="8"/>
      <c r="X6" s="8"/>
      <c r="Y6" s="8"/>
      <c r="Z6" s="8"/>
      <c r="AA6" s="100"/>
      <c r="AB6" s="100"/>
      <c r="AC6" s="100"/>
      <c r="AD6" s="100"/>
      <c r="AE6" s="100"/>
      <c r="AF6" s="100"/>
      <c r="AG6" s="100"/>
    </row>
    <row r="7" spans="1:35" s="96" customFormat="1" ht="15.6" x14ac:dyDescent="0.3">
      <c r="A7" s="103" t="s">
        <v>189</v>
      </c>
      <c r="B7" s="8">
        <v>2025</v>
      </c>
      <c r="C7" s="8">
        <v>100</v>
      </c>
      <c r="D7" s="8">
        <v>99.7454982</v>
      </c>
      <c r="E7" s="8">
        <v>0</v>
      </c>
      <c r="F7" s="8">
        <v>100</v>
      </c>
      <c r="G7" s="8">
        <v>100</v>
      </c>
      <c r="H7" s="8">
        <v>100</v>
      </c>
      <c r="I7" s="100"/>
      <c r="J7" s="103" t="s">
        <v>189</v>
      </c>
      <c r="K7" s="8">
        <v>2017</v>
      </c>
      <c r="L7" s="8">
        <v>0</v>
      </c>
      <c r="M7" s="8">
        <v>0</v>
      </c>
      <c r="N7" s="8">
        <v>8.5271317829999997</v>
      </c>
      <c r="O7" s="8">
        <v>100</v>
      </c>
      <c r="P7" s="8">
        <v>0</v>
      </c>
      <c r="Q7" s="8">
        <v>100</v>
      </c>
      <c r="R7" s="100"/>
      <c r="S7" s="103" t="s">
        <v>189</v>
      </c>
      <c r="T7" s="8">
        <v>2025</v>
      </c>
      <c r="U7" s="8">
        <v>100</v>
      </c>
      <c r="V7" s="8">
        <v>100</v>
      </c>
      <c r="W7" s="8">
        <v>100</v>
      </c>
      <c r="X7" s="8">
        <v>100</v>
      </c>
      <c r="Y7" s="8">
        <v>100</v>
      </c>
      <c r="Z7" s="8">
        <v>100</v>
      </c>
      <c r="AA7" s="100"/>
    </row>
    <row r="8" spans="1:35" s="96" customFormat="1" ht="15.6" x14ac:dyDescent="0.3">
      <c r="A8" s="104"/>
      <c r="B8" s="97"/>
      <c r="H8" s="100"/>
      <c r="I8" s="100"/>
      <c r="J8" s="100"/>
      <c r="K8" s="100"/>
      <c r="L8" s="100"/>
      <c r="M8" s="100"/>
      <c r="N8" s="100"/>
      <c r="O8" s="100"/>
      <c r="P8" s="100"/>
      <c r="Q8" s="100"/>
      <c r="R8" s="100"/>
      <c r="S8" s="100"/>
      <c r="T8" s="100"/>
      <c r="U8" s="100"/>
      <c r="V8" s="100"/>
      <c r="W8" s="100"/>
      <c r="X8" s="100"/>
      <c r="Y8" s="100"/>
      <c r="Z8" s="100"/>
      <c r="AA8" s="100"/>
    </row>
    <row r="9" spans="1:35" s="96" customFormat="1" ht="15.6" x14ac:dyDescent="0.3">
      <c r="A9" s="104"/>
      <c r="B9" s="97"/>
      <c r="H9" s="100"/>
      <c r="I9" s="100"/>
      <c r="J9" s="100"/>
      <c r="K9" s="100"/>
      <c r="L9" s="100"/>
      <c r="M9" s="100"/>
      <c r="N9" s="100"/>
      <c r="O9" s="100"/>
      <c r="P9" s="100"/>
      <c r="Q9" s="100"/>
      <c r="R9" s="100"/>
      <c r="S9" s="100"/>
      <c r="T9" s="100"/>
      <c r="U9" s="100"/>
      <c r="V9" s="100"/>
      <c r="W9" s="100"/>
      <c r="X9" s="100"/>
      <c r="Y9" s="100"/>
      <c r="Z9" s="100"/>
      <c r="AA9" s="100"/>
    </row>
    <row r="10" spans="1:35" s="96" customFormat="1" ht="15.6" x14ac:dyDescent="0.3">
      <c r="A10" s="105"/>
      <c r="B10" s="97"/>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row>
    <row r="11" spans="1:35" ht="15.6" x14ac:dyDescent="0.3">
      <c r="A11" s="106"/>
      <c r="B11" s="107"/>
      <c r="C11" s="100"/>
      <c r="D11" s="100"/>
      <c r="E11" s="100"/>
      <c r="F11" s="100"/>
      <c r="G11" s="100"/>
      <c r="H11" s="100"/>
      <c r="I11" s="100"/>
      <c r="J11" s="100"/>
      <c r="K11" s="100"/>
      <c r="L11" s="100"/>
      <c r="M11" s="100"/>
      <c r="N11" s="100"/>
      <c r="O11" s="100"/>
      <c r="P11" s="100"/>
      <c r="Q11" s="100"/>
    </row>
    <row r="12" spans="1:35" ht="15.6" x14ac:dyDescent="0.3">
      <c r="A12" s="89" t="s">
        <v>48</v>
      </c>
      <c r="B12" s="108"/>
      <c r="C12" s="92"/>
      <c r="D12" s="92"/>
      <c r="E12" s="92"/>
      <c r="F12" s="92"/>
      <c r="G12" s="92"/>
      <c r="H12" s="92"/>
      <c r="I12" s="92"/>
      <c r="J12" s="92"/>
      <c r="K12" s="92"/>
      <c r="L12" s="92"/>
      <c r="M12" s="92"/>
      <c r="N12" s="92"/>
      <c r="O12" s="92"/>
      <c r="P12" s="92"/>
      <c r="Q12" s="92"/>
      <c r="R12" s="109"/>
      <c r="S12" s="109"/>
      <c r="T12" s="109"/>
      <c r="U12" s="109"/>
      <c r="V12" s="109"/>
    </row>
    <row r="13" spans="1:35" s="112" customFormat="1" x14ac:dyDescent="0.25">
      <c r="A13" s="110" t="s">
        <v>49</v>
      </c>
      <c r="B13" s="111" t="s">
        <v>40</v>
      </c>
      <c r="C13" s="110" t="s">
        <v>82</v>
      </c>
      <c r="D13" s="110" t="s">
        <v>50</v>
      </c>
      <c r="E13" s="110" t="s">
        <v>159</v>
      </c>
      <c r="F13" s="110" t="s">
        <v>83</v>
      </c>
      <c r="G13" s="110" t="s">
        <v>84</v>
      </c>
      <c r="H13" s="110" t="s">
        <v>85</v>
      </c>
      <c r="I13" s="110" t="s">
        <v>86</v>
      </c>
      <c r="J13" s="110" t="s">
        <v>186</v>
      </c>
      <c r="K13" s="110" t="s">
        <v>160</v>
      </c>
      <c r="L13" s="110" t="s">
        <v>87</v>
      </c>
      <c r="M13" s="110" t="s">
        <v>88</v>
      </c>
      <c r="N13" s="110" t="s">
        <v>89</v>
      </c>
      <c r="O13" s="112" t="s">
        <v>90</v>
      </c>
      <c r="P13" s="112" t="s">
        <v>187</v>
      </c>
      <c r="Q13" s="110" t="s">
        <v>109</v>
      </c>
      <c r="R13" s="110" t="s">
        <v>142</v>
      </c>
      <c r="S13" s="113" t="s">
        <v>91</v>
      </c>
      <c r="T13" s="114" t="s">
        <v>92</v>
      </c>
      <c r="U13" s="114" t="s">
        <v>93</v>
      </c>
      <c r="V13" s="114" t="s">
        <v>188</v>
      </c>
    </row>
    <row r="14" spans="1:35" s="115" customFormat="1" ht="11.4" x14ac:dyDescent="0.2">
      <c r="A14" s="115" t="s">
        <v>143</v>
      </c>
      <c r="B14" s="8">
        <v>2000</v>
      </c>
      <c r="C14" s="116" t="s">
        <v>7</v>
      </c>
      <c r="D14" s="8">
        <v>3929860</v>
      </c>
      <c r="E14" s="8"/>
      <c r="F14" s="8">
        <v>91.028571428571468</v>
      </c>
      <c r="G14" s="8"/>
      <c r="H14" s="8"/>
      <c r="I14" s="8">
        <v>8.9714285714285325</v>
      </c>
      <c r="J14" s="8">
        <v>91.028571428571468</v>
      </c>
      <c r="K14" s="8"/>
      <c r="L14" s="8"/>
      <c r="M14" s="8"/>
      <c r="N14" s="8"/>
      <c r="O14" s="8"/>
      <c r="P14" s="8">
        <v>100</v>
      </c>
      <c r="Q14" s="8"/>
      <c r="R14" s="8"/>
      <c r="S14" s="8"/>
      <c r="T14" s="8"/>
      <c r="U14" s="8"/>
      <c r="V14" s="8">
        <v>100</v>
      </c>
    </row>
    <row r="15" spans="1:35" s="115" customFormat="1" ht="11.4" x14ac:dyDescent="0.2">
      <c r="A15" s="115" t="s">
        <v>143</v>
      </c>
      <c r="B15" s="8">
        <v>2001</v>
      </c>
      <c r="C15" s="116" t="s">
        <v>7</v>
      </c>
      <c r="D15" s="8">
        <v>3936250</v>
      </c>
      <c r="E15" s="8"/>
      <c r="F15" s="8">
        <v>91.028571428571468</v>
      </c>
      <c r="G15" s="8"/>
      <c r="H15" s="8"/>
      <c r="I15" s="8">
        <v>8.9714285714285325</v>
      </c>
      <c r="J15" s="8">
        <v>91.028571428571468</v>
      </c>
      <c r="K15" s="8"/>
      <c r="L15" s="8"/>
      <c r="M15" s="8"/>
      <c r="N15" s="8"/>
      <c r="O15" s="8"/>
      <c r="P15" s="8">
        <v>100</v>
      </c>
      <c r="Q15" s="8"/>
      <c r="R15" s="8"/>
      <c r="S15" s="8"/>
      <c r="T15" s="8"/>
      <c r="U15" s="8"/>
      <c r="V15" s="8">
        <v>100</v>
      </c>
    </row>
    <row r="16" spans="1:35" s="115" customFormat="1" ht="11.4" x14ac:dyDescent="0.2">
      <c r="A16" s="115" t="s">
        <v>143</v>
      </c>
      <c r="B16" s="8">
        <v>2002</v>
      </c>
      <c r="C16" s="116" t="s">
        <v>7</v>
      </c>
      <c r="D16" s="8">
        <v>3938640</v>
      </c>
      <c r="E16" s="8"/>
      <c r="F16" s="8">
        <v>91.028571428571468</v>
      </c>
      <c r="G16" s="8"/>
      <c r="H16" s="8"/>
      <c r="I16" s="8">
        <v>8.9714285714285325</v>
      </c>
      <c r="J16" s="8">
        <v>91.028571428571468</v>
      </c>
      <c r="K16" s="8"/>
      <c r="L16" s="8"/>
      <c r="M16" s="8"/>
      <c r="N16" s="8"/>
      <c r="O16" s="8"/>
      <c r="P16" s="8">
        <v>100</v>
      </c>
      <c r="Q16" s="8"/>
      <c r="R16" s="8"/>
      <c r="S16" s="8"/>
      <c r="T16" s="8"/>
      <c r="U16" s="8"/>
      <c r="V16" s="8">
        <v>100</v>
      </c>
    </row>
    <row r="17" spans="1:22" s="115" customFormat="1" ht="11.4" x14ac:dyDescent="0.2">
      <c r="A17" s="115" t="s">
        <v>143</v>
      </c>
      <c r="B17" s="8">
        <v>2003</v>
      </c>
      <c r="C17" s="116" t="s">
        <v>7</v>
      </c>
      <c r="D17" s="8">
        <v>3937690</v>
      </c>
      <c r="E17" s="8"/>
      <c r="F17" s="8">
        <v>91.028571428571468</v>
      </c>
      <c r="G17" s="8"/>
      <c r="H17" s="8"/>
      <c r="I17" s="8">
        <v>8.9714285714285325</v>
      </c>
      <c r="J17" s="8">
        <v>91.028571428571468</v>
      </c>
      <c r="K17" s="8"/>
      <c r="L17" s="8"/>
      <c r="M17" s="8"/>
      <c r="N17" s="8"/>
      <c r="O17" s="8"/>
      <c r="P17" s="8">
        <v>100</v>
      </c>
      <c r="Q17" s="8"/>
      <c r="R17" s="8"/>
      <c r="S17" s="8"/>
      <c r="T17" s="8"/>
      <c r="U17" s="8"/>
      <c r="V17" s="8">
        <v>100</v>
      </c>
    </row>
    <row r="18" spans="1:22" s="115" customFormat="1" ht="11.4" x14ac:dyDescent="0.2">
      <c r="A18" s="115" t="s">
        <v>143</v>
      </c>
      <c r="B18" s="8">
        <v>2004</v>
      </c>
      <c r="C18" s="116" t="s">
        <v>7</v>
      </c>
      <c r="D18" s="8">
        <v>3929389</v>
      </c>
      <c r="E18" s="8"/>
      <c r="F18" s="8">
        <v>91.028571428571468</v>
      </c>
      <c r="G18" s="8"/>
      <c r="H18" s="8"/>
      <c r="I18" s="8">
        <v>8.9714285714285325</v>
      </c>
      <c r="J18" s="8">
        <v>91.028571428571468</v>
      </c>
      <c r="K18" s="8"/>
      <c r="L18" s="8"/>
      <c r="M18" s="8"/>
      <c r="N18" s="8"/>
      <c r="O18" s="8"/>
      <c r="P18" s="8">
        <v>100</v>
      </c>
      <c r="Q18" s="8"/>
      <c r="R18" s="8"/>
      <c r="S18" s="8"/>
      <c r="T18" s="8"/>
      <c r="U18" s="8"/>
      <c r="V18" s="8">
        <v>100</v>
      </c>
    </row>
    <row r="19" spans="1:22" s="115" customFormat="1" ht="11.4" x14ac:dyDescent="0.2">
      <c r="A19" s="115" t="s">
        <v>143</v>
      </c>
      <c r="B19" s="8">
        <v>2005</v>
      </c>
      <c r="C19" s="116" t="s">
        <v>7</v>
      </c>
      <c r="D19" s="8">
        <v>3911308</v>
      </c>
      <c r="E19" s="8"/>
      <c r="F19" s="8">
        <v>91.514285714285734</v>
      </c>
      <c r="G19" s="8"/>
      <c r="H19" s="8"/>
      <c r="I19" s="8">
        <v>8.4857142857142662</v>
      </c>
      <c r="J19" s="8">
        <v>91.514285714285734</v>
      </c>
      <c r="K19" s="8"/>
      <c r="L19" s="8"/>
      <c r="M19" s="8"/>
      <c r="N19" s="8"/>
      <c r="O19" s="8"/>
      <c r="P19" s="8">
        <v>100</v>
      </c>
      <c r="Q19" s="8"/>
      <c r="R19" s="8"/>
      <c r="S19" s="8"/>
      <c r="T19" s="8"/>
      <c r="U19" s="8"/>
      <c r="V19" s="8">
        <v>100</v>
      </c>
    </row>
    <row r="20" spans="1:22" s="115" customFormat="1" ht="11.4" x14ac:dyDescent="0.2">
      <c r="A20" s="115" t="s">
        <v>143</v>
      </c>
      <c r="B20" s="8">
        <v>2006</v>
      </c>
      <c r="C20" s="116" t="s">
        <v>7</v>
      </c>
      <c r="D20" s="8">
        <v>3878804</v>
      </c>
      <c r="E20" s="8"/>
      <c r="F20" s="8">
        <v>92</v>
      </c>
      <c r="G20" s="8"/>
      <c r="H20" s="8"/>
      <c r="I20" s="8">
        <v>8</v>
      </c>
      <c r="J20" s="8">
        <v>92</v>
      </c>
      <c r="K20" s="8"/>
      <c r="L20" s="8"/>
      <c r="M20" s="8"/>
      <c r="N20" s="8"/>
      <c r="O20" s="8"/>
      <c r="P20" s="8">
        <v>100</v>
      </c>
      <c r="Q20" s="8"/>
      <c r="R20" s="8"/>
      <c r="S20" s="8"/>
      <c r="T20" s="8"/>
      <c r="U20" s="8"/>
      <c r="V20" s="8">
        <v>100</v>
      </c>
    </row>
    <row r="21" spans="1:22" s="115" customFormat="1" ht="11.4" x14ac:dyDescent="0.2">
      <c r="A21" s="115" t="s">
        <v>143</v>
      </c>
      <c r="B21" s="8">
        <v>2007</v>
      </c>
      <c r="C21" s="116" t="s">
        <v>7</v>
      </c>
      <c r="D21" s="8">
        <v>3825981</v>
      </c>
      <c r="E21" s="8"/>
      <c r="F21" s="8">
        <v>92.48571428571438</v>
      </c>
      <c r="G21" s="8"/>
      <c r="H21" s="8"/>
      <c r="I21" s="8">
        <v>7.5142857142856201</v>
      </c>
      <c r="J21" s="8">
        <v>92.48571428571438</v>
      </c>
      <c r="K21" s="8"/>
      <c r="L21" s="8"/>
      <c r="M21" s="8"/>
      <c r="N21" s="8"/>
      <c r="O21" s="8"/>
      <c r="P21" s="8">
        <v>100</v>
      </c>
      <c r="Q21" s="8"/>
      <c r="R21" s="8"/>
      <c r="S21" s="8"/>
      <c r="T21" s="8"/>
      <c r="U21" s="8"/>
      <c r="V21" s="8">
        <v>100</v>
      </c>
    </row>
    <row r="22" spans="1:22" s="115" customFormat="1" ht="11.4" x14ac:dyDescent="0.2">
      <c r="A22" s="115" t="s">
        <v>143</v>
      </c>
      <c r="B22" s="8">
        <v>2008</v>
      </c>
      <c r="C22" s="116" t="s">
        <v>7</v>
      </c>
      <c r="D22" s="8">
        <v>3765628</v>
      </c>
      <c r="E22" s="8"/>
      <c r="F22" s="8">
        <v>92.971428571428646</v>
      </c>
      <c r="G22" s="8"/>
      <c r="H22" s="8"/>
      <c r="I22" s="8">
        <v>7.0285714285713539</v>
      </c>
      <c r="J22" s="8">
        <v>92.971428571428646</v>
      </c>
      <c r="K22" s="8"/>
      <c r="L22" s="8"/>
      <c r="M22" s="8"/>
      <c r="N22" s="8"/>
      <c r="O22" s="8"/>
      <c r="P22" s="8">
        <v>100</v>
      </c>
      <c r="Q22" s="8"/>
      <c r="R22" s="8"/>
      <c r="S22" s="8"/>
      <c r="T22" s="8"/>
      <c r="U22" s="8"/>
      <c r="V22" s="8">
        <v>100</v>
      </c>
    </row>
    <row r="23" spans="1:22" s="115" customFormat="1" ht="11.4" x14ac:dyDescent="0.2">
      <c r="A23" s="115" t="s">
        <v>143</v>
      </c>
      <c r="B23" s="8">
        <v>2009</v>
      </c>
      <c r="C23" s="116" t="s">
        <v>7</v>
      </c>
      <c r="D23" s="8">
        <v>3696670</v>
      </c>
      <c r="E23" s="8"/>
      <c r="F23" s="8">
        <v>93.457142857142912</v>
      </c>
      <c r="G23" s="8"/>
      <c r="H23" s="8"/>
      <c r="I23" s="8">
        <v>6.5428571428570876</v>
      </c>
      <c r="J23" s="8">
        <v>93.457142857142912</v>
      </c>
      <c r="K23" s="8"/>
      <c r="L23" s="8">
        <v>96.3</v>
      </c>
      <c r="M23" s="8">
        <v>95.6</v>
      </c>
      <c r="N23" s="8">
        <v>0.70000000000000284</v>
      </c>
      <c r="O23" s="8">
        <v>3.7000000000000028</v>
      </c>
      <c r="P23" s="8">
        <v>0</v>
      </c>
      <c r="Q23" s="8"/>
      <c r="R23" s="8"/>
      <c r="S23" s="8"/>
      <c r="T23" s="8"/>
      <c r="U23" s="8"/>
      <c r="V23" s="8">
        <v>100</v>
      </c>
    </row>
    <row r="24" spans="1:22" s="115" customFormat="1" ht="11.4" x14ac:dyDescent="0.2">
      <c r="A24" s="115" t="s">
        <v>143</v>
      </c>
      <c r="B24" s="8">
        <v>2010</v>
      </c>
      <c r="C24" s="116" t="s">
        <v>7</v>
      </c>
      <c r="D24" s="8">
        <v>3635415</v>
      </c>
      <c r="E24" s="8"/>
      <c r="F24" s="8">
        <v>93.942857142857179</v>
      </c>
      <c r="G24" s="8"/>
      <c r="H24" s="8"/>
      <c r="I24" s="8">
        <v>6.0571428571428214</v>
      </c>
      <c r="J24" s="8">
        <v>93.942857142857179</v>
      </c>
      <c r="K24" s="8"/>
      <c r="L24" s="8">
        <v>96.3</v>
      </c>
      <c r="M24" s="8">
        <v>95.6</v>
      </c>
      <c r="N24" s="8">
        <v>0.70000000000000284</v>
      </c>
      <c r="O24" s="8">
        <v>3.7000000000000028</v>
      </c>
      <c r="P24" s="8">
        <v>0</v>
      </c>
      <c r="Q24" s="8"/>
      <c r="R24" s="8"/>
      <c r="S24" s="8"/>
      <c r="T24" s="8"/>
      <c r="U24" s="8"/>
      <c r="V24" s="8">
        <v>100</v>
      </c>
    </row>
    <row r="25" spans="1:22" s="115" customFormat="1" ht="11.4" x14ac:dyDescent="0.2">
      <c r="A25" s="115" t="s">
        <v>143</v>
      </c>
      <c r="B25" s="8">
        <v>2011</v>
      </c>
      <c r="C25" s="116" t="s">
        <v>7</v>
      </c>
      <c r="D25" s="8">
        <v>3588537</v>
      </c>
      <c r="E25" s="8"/>
      <c r="F25" s="8">
        <v>94.428571428571445</v>
      </c>
      <c r="G25" s="8"/>
      <c r="H25" s="8"/>
      <c r="I25" s="8">
        <v>5.5714285714285552</v>
      </c>
      <c r="J25" s="8">
        <v>94.428571428571445</v>
      </c>
      <c r="K25" s="8"/>
      <c r="L25" s="8">
        <v>96.3</v>
      </c>
      <c r="M25" s="8">
        <v>95.6</v>
      </c>
      <c r="N25" s="8">
        <v>0.70000000000000284</v>
      </c>
      <c r="O25" s="8">
        <v>3.7000000000000028</v>
      </c>
      <c r="P25" s="8">
        <v>0</v>
      </c>
      <c r="Q25" s="8"/>
      <c r="R25" s="8"/>
      <c r="S25" s="8"/>
      <c r="T25" s="8"/>
      <c r="U25" s="8"/>
      <c r="V25" s="8">
        <v>100</v>
      </c>
    </row>
    <row r="26" spans="1:22" s="115" customFormat="1" ht="11.4" x14ac:dyDescent="0.2">
      <c r="A26" s="115" t="s">
        <v>143</v>
      </c>
      <c r="B26" s="8">
        <v>2012</v>
      </c>
      <c r="C26" s="116" t="s">
        <v>7</v>
      </c>
      <c r="D26" s="8">
        <v>3553971</v>
      </c>
      <c r="E26" s="8"/>
      <c r="F26" s="8">
        <v>94.914285714285825</v>
      </c>
      <c r="G26" s="8"/>
      <c r="H26" s="8"/>
      <c r="I26" s="8">
        <v>5.0857142857141753</v>
      </c>
      <c r="J26" s="8">
        <v>94.914285714285825</v>
      </c>
      <c r="K26" s="8"/>
      <c r="L26" s="8">
        <v>96.3</v>
      </c>
      <c r="M26" s="8">
        <v>95.6</v>
      </c>
      <c r="N26" s="8">
        <v>0.70000000000000284</v>
      </c>
      <c r="O26" s="8">
        <v>3.7000000000000028</v>
      </c>
      <c r="P26" s="8">
        <v>0</v>
      </c>
      <c r="Q26" s="8"/>
      <c r="R26" s="8"/>
      <c r="S26" s="8"/>
      <c r="T26" s="8"/>
      <c r="U26" s="8"/>
      <c r="V26" s="8">
        <v>100</v>
      </c>
    </row>
    <row r="27" spans="1:22" s="115" customFormat="1" ht="11.4" x14ac:dyDescent="0.2">
      <c r="A27" s="115" t="s">
        <v>143</v>
      </c>
      <c r="B27" s="8">
        <v>2013</v>
      </c>
      <c r="C27" s="116" t="s">
        <v>7</v>
      </c>
      <c r="D27" s="8">
        <v>3781159</v>
      </c>
      <c r="E27" s="8"/>
      <c r="F27" s="8">
        <v>95.400000000000091</v>
      </c>
      <c r="G27" s="8"/>
      <c r="H27" s="8"/>
      <c r="I27" s="8">
        <v>4.5999999999999091</v>
      </c>
      <c r="J27" s="8">
        <v>95.400000000000091</v>
      </c>
      <c r="K27" s="8"/>
      <c r="L27" s="8">
        <v>96.3</v>
      </c>
      <c r="M27" s="8">
        <v>95.6</v>
      </c>
      <c r="N27" s="8">
        <v>0.70000000000000284</v>
      </c>
      <c r="O27" s="8">
        <v>3.7000000000000028</v>
      </c>
      <c r="P27" s="8">
        <v>0</v>
      </c>
      <c r="Q27" s="8"/>
      <c r="R27" s="8"/>
      <c r="S27" s="8"/>
      <c r="T27" s="8"/>
      <c r="U27" s="8"/>
      <c r="V27" s="8">
        <v>100</v>
      </c>
    </row>
    <row r="28" spans="1:22" s="115" customFormat="1" ht="11.4" x14ac:dyDescent="0.2">
      <c r="A28" s="115" t="s">
        <v>143</v>
      </c>
      <c r="B28" s="8">
        <v>2014</v>
      </c>
      <c r="C28" s="116" t="s">
        <v>7</v>
      </c>
      <c r="D28" s="8">
        <v>3760230</v>
      </c>
      <c r="E28" s="8"/>
      <c r="F28" s="8">
        <v>95.885714285714357</v>
      </c>
      <c r="G28" s="8"/>
      <c r="H28" s="8"/>
      <c r="I28" s="8">
        <v>4.1142857142856428</v>
      </c>
      <c r="J28" s="8">
        <v>95.885714285714357</v>
      </c>
      <c r="K28" s="8"/>
      <c r="L28" s="8">
        <v>96.3</v>
      </c>
      <c r="M28" s="8">
        <v>95.6</v>
      </c>
      <c r="N28" s="8">
        <v>0.70000000000000284</v>
      </c>
      <c r="O28" s="8">
        <v>3.7000000000000028</v>
      </c>
      <c r="P28" s="8">
        <v>0</v>
      </c>
      <c r="Q28" s="8"/>
      <c r="R28" s="8"/>
      <c r="S28" s="8"/>
      <c r="T28" s="8"/>
      <c r="U28" s="8"/>
      <c r="V28" s="8">
        <v>100</v>
      </c>
    </row>
    <row r="29" spans="1:22" s="115" customFormat="1" ht="11.4" x14ac:dyDescent="0.2">
      <c r="A29" s="115" t="s">
        <v>143</v>
      </c>
      <c r="B29" s="8">
        <v>2015</v>
      </c>
      <c r="C29" s="116" t="s">
        <v>7</v>
      </c>
      <c r="D29" s="8">
        <v>3741086</v>
      </c>
      <c r="E29" s="8"/>
      <c r="F29" s="8">
        <v>96.371428571428623</v>
      </c>
      <c r="G29" s="8"/>
      <c r="H29" s="8"/>
      <c r="I29" s="8">
        <v>3.6285714285713766</v>
      </c>
      <c r="J29" s="8">
        <v>96.371428571428623</v>
      </c>
      <c r="K29" s="8"/>
      <c r="L29" s="8">
        <v>96.3</v>
      </c>
      <c r="M29" s="8">
        <v>95.6</v>
      </c>
      <c r="N29" s="8">
        <v>0.70000000000000284</v>
      </c>
      <c r="O29" s="8">
        <v>3.7000000000000028</v>
      </c>
      <c r="P29" s="8">
        <v>0</v>
      </c>
      <c r="Q29" s="8"/>
      <c r="R29" s="8"/>
      <c r="S29" s="8"/>
      <c r="T29" s="8"/>
      <c r="U29" s="8"/>
      <c r="V29" s="8">
        <v>100</v>
      </c>
    </row>
    <row r="30" spans="1:22" s="115" customFormat="1" ht="11.4" x14ac:dyDescent="0.2">
      <c r="A30" s="115" t="s">
        <v>143</v>
      </c>
      <c r="B30" s="8">
        <v>2016</v>
      </c>
      <c r="C30" s="116" t="s">
        <v>7</v>
      </c>
      <c r="D30" s="8">
        <v>3725631</v>
      </c>
      <c r="E30" s="8"/>
      <c r="F30" s="8">
        <v>96.371428571428623</v>
      </c>
      <c r="G30" s="8"/>
      <c r="H30" s="8"/>
      <c r="I30" s="8">
        <v>3.6285714285713766</v>
      </c>
      <c r="J30" s="8">
        <v>96.371428571428623</v>
      </c>
      <c r="K30" s="8"/>
      <c r="L30" s="8">
        <v>96.3</v>
      </c>
      <c r="M30" s="8">
        <v>95.6</v>
      </c>
      <c r="N30" s="8">
        <v>0.70000000000000284</v>
      </c>
      <c r="O30" s="8">
        <v>3.7000000000000028</v>
      </c>
      <c r="P30" s="8">
        <v>0</v>
      </c>
      <c r="Q30" s="8"/>
      <c r="R30" s="8"/>
      <c r="S30" s="8"/>
      <c r="T30" s="8"/>
      <c r="U30" s="8"/>
      <c r="V30" s="8">
        <v>100</v>
      </c>
    </row>
    <row r="31" spans="1:22" s="115" customFormat="1" ht="11.4" x14ac:dyDescent="0.2">
      <c r="A31" s="115" t="s">
        <v>143</v>
      </c>
      <c r="B31" s="8">
        <v>2017</v>
      </c>
      <c r="C31" s="116" t="s">
        <v>7</v>
      </c>
      <c r="D31" s="8">
        <v>3724222</v>
      </c>
      <c r="E31" s="8"/>
      <c r="F31" s="8">
        <v>96.371428571428623</v>
      </c>
      <c r="G31" s="8"/>
      <c r="H31" s="8"/>
      <c r="I31" s="8">
        <v>3.6285714285713766</v>
      </c>
      <c r="J31" s="8">
        <v>96.371428571428623</v>
      </c>
      <c r="K31" s="8"/>
      <c r="L31" s="8">
        <v>96.3</v>
      </c>
      <c r="M31" s="8">
        <v>95.6</v>
      </c>
      <c r="N31" s="8">
        <v>0.70000000000000284</v>
      </c>
      <c r="O31" s="8">
        <v>3.7000000000000028</v>
      </c>
      <c r="P31" s="8">
        <v>0</v>
      </c>
      <c r="Q31" s="8"/>
      <c r="R31" s="8"/>
      <c r="S31" s="8"/>
      <c r="T31" s="8"/>
      <c r="U31" s="8"/>
      <c r="V31" s="8">
        <v>100</v>
      </c>
    </row>
    <row r="32" spans="1:22" s="115" customFormat="1" ht="11.4" x14ac:dyDescent="0.2">
      <c r="A32" s="115" t="s">
        <v>143</v>
      </c>
      <c r="B32" s="8">
        <v>2018</v>
      </c>
      <c r="C32" s="116" t="s">
        <v>7</v>
      </c>
      <c r="D32" s="8">
        <v>3742680</v>
      </c>
      <c r="E32" s="8"/>
      <c r="F32" s="8">
        <v>96.371428571428623</v>
      </c>
      <c r="G32" s="8"/>
      <c r="H32" s="8"/>
      <c r="I32" s="8">
        <v>3.6285714285713766</v>
      </c>
      <c r="J32" s="8">
        <v>96.371428571428623</v>
      </c>
      <c r="K32" s="8"/>
      <c r="L32" s="8"/>
      <c r="M32" s="8"/>
      <c r="N32" s="8"/>
      <c r="O32" s="8"/>
      <c r="P32" s="8">
        <v>100</v>
      </c>
      <c r="Q32" s="8"/>
      <c r="R32" s="8"/>
      <c r="S32" s="8"/>
      <c r="T32" s="8"/>
      <c r="U32" s="8"/>
      <c r="V32" s="8">
        <v>100</v>
      </c>
    </row>
    <row r="33" spans="1:22" s="115" customFormat="1" ht="11.4" x14ac:dyDescent="0.2">
      <c r="A33" s="115" t="s">
        <v>143</v>
      </c>
      <c r="B33" s="8">
        <v>2019</v>
      </c>
      <c r="C33" s="116" t="s">
        <v>7</v>
      </c>
      <c r="D33" s="8">
        <v>3764798</v>
      </c>
      <c r="E33" s="8"/>
      <c r="F33" s="8">
        <v>96.371428571428623</v>
      </c>
      <c r="G33" s="8"/>
      <c r="H33" s="8"/>
      <c r="I33" s="8">
        <v>3.6285714285713766</v>
      </c>
      <c r="J33" s="8">
        <v>96.371428571428623</v>
      </c>
      <c r="K33" s="8"/>
      <c r="L33" s="8"/>
      <c r="M33" s="8"/>
      <c r="N33" s="8"/>
      <c r="O33" s="8"/>
      <c r="P33" s="8">
        <v>100</v>
      </c>
      <c r="Q33" s="8"/>
      <c r="R33" s="8"/>
      <c r="S33" s="8"/>
      <c r="T33" s="8"/>
      <c r="U33" s="8"/>
      <c r="V33" s="8">
        <v>100</v>
      </c>
    </row>
    <row r="34" spans="1:22" s="115" customFormat="1" ht="11.4" x14ac:dyDescent="0.2">
      <c r="A34" s="115" t="s">
        <v>143</v>
      </c>
      <c r="B34" s="8">
        <v>2020</v>
      </c>
      <c r="C34" s="116" t="s">
        <v>7</v>
      </c>
      <c r="D34" s="8">
        <v>3777627</v>
      </c>
      <c r="E34" s="8"/>
      <c r="F34" s="8"/>
      <c r="G34" s="8"/>
      <c r="H34" s="8"/>
      <c r="I34" s="8"/>
      <c r="J34" s="8">
        <v>100</v>
      </c>
      <c r="K34" s="8"/>
      <c r="L34" s="8"/>
      <c r="M34" s="8"/>
      <c r="N34" s="8"/>
      <c r="O34" s="8"/>
      <c r="P34" s="8">
        <v>100</v>
      </c>
      <c r="Q34" s="8"/>
      <c r="R34" s="8"/>
      <c r="S34" s="8"/>
      <c r="T34" s="8"/>
      <c r="U34" s="8"/>
      <c r="V34" s="8">
        <v>100</v>
      </c>
    </row>
    <row r="35" spans="1:22" s="115" customFormat="1" ht="11.4" x14ac:dyDescent="0.2">
      <c r="A35" s="115" t="s">
        <v>143</v>
      </c>
      <c r="B35" s="8">
        <v>2021</v>
      </c>
      <c r="C35" s="116" t="s">
        <v>7</v>
      </c>
      <c r="D35" s="8">
        <v>3771960</v>
      </c>
      <c r="E35" s="8"/>
      <c r="F35" s="8"/>
      <c r="G35" s="8"/>
      <c r="H35" s="8"/>
      <c r="I35" s="8"/>
      <c r="J35" s="8">
        <v>100</v>
      </c>
      <c r="K35" s="8"/>
      <c r="L35" s="8"/>
      <c r="M35" s="8"/>
      <c r="N35" s="8"/>
      <c r="O35" s="8"/>
      <c r="P35" s="8">
        <v>100</v>
      </c>
      <c r="Q35" s="8"/>
      <c r="R35" s="8"/>
      <c r="S35" s="8"/>
      <c r="T35" s="8"/>
      <c r="U35" s="8"/>
      <c r="V35" s="8">
        <v>100</v>
      </c>
    </row>
    <row r="36" spans="1:22" s="115" customFormat="1" ht="11.4" x14ac:dyDescent="0.2">
      <c r="A36" s="115" t="s">
        <v>143</v>
      </c>
      <c r="B36" s="8">
        <v>2022</v>
      </c>
      <c r="C36" s="116" t="s">
        <v>7</v>
      </c>
      <c r="D36" s="8">
        <v>3761596</v>
      </c>
      <c r="E36" s="8"/>
      <c r="F36" s="8"/>
      <c r="G36" s="8"/>
      <c r="H36" s="8"/>
      <c r="I36" s="8"/>
      <c r="J36" s="8">
        <v>100</v>
      </c>
      <c r="K36" s="8"/>
      <c r="L36" s="8"/>
      <c r="M36" s="8"/>
      <c r="N36" s="8"/>
      <c r="O36" s="8"/>
      <c r="P36" s="8">
        <v>100</v>
      </c>
      <c r="Q36" s="8"/>
      <c r="R36" s="8"/>
      <c r="S36" s="8"/>
      <c r="T36" s="8"/>
      <c r="U36" s="8"/>
      <c r="V36" s="8">
        <v>100</v>
      </c>
    </row>
    <row r="37" spans="1:22" s="115" customFormat="1" ht="11.4" x14ac:dyDescent="0.2">
      <c r="A37" s="115" t="s">
        <v>143</v>
      </c>
      <c r="B37" s="8">
        <v>2023</v>
      </c>
      <c r="C37" s="116" t="s">
        <v>7</v>
      </c>
      <c r="D37" s="8">
        <v>3755863</v>
      </c>
      <c r="E37" s="8"/>
      <c r="F37" s="8"/>
      <c r="G37" s="8"/>
      <c r="H37" s="8"/>
      <c r="I37" s="8"/>
      <c r="J37" s="8">
        <v>100</v>
      </c>
      <c r="K37" s="8"/>
      <c r="L37" s="8"/>
      <c r="M37" s="8"/>
      <c r="N37" s="8"/>
      <c r="O37" s="8"/>
      <c r="P37" s="8">
        <v>100</v>
      </c>
      <c r="Q37" s="8"/>
      <c r="R37" s="8"/>
      <c r="S37" s="8"/>
      <c r="T37" s="8"/>
      <c r="U37" s="8"/>
      <c r="V37" s="8">
        <v>100</v>
      </c>
    </row>
    <row r="38" spans="1:22" s="115" customFormat="1" ht="11.4" x14ac:dyDescent="0.2">
      <c r="A38" s="115" t="s">
        <v>143</v>
      </c>
      <c r="B38" s="8">
        <v>2024</v>
      </c>
      <c r="C38" s="116" t="s">
        <v>7</v>
      </c>
      <c r="D38" s="8">
        <v>3674609</v>
      </c>
      <c r="E38" s="8"/>
      <c r="F38" s="8"/>
      <c r="G38" s="8"/>
      <c r="H38" s="8"/>
      <c r="I38" s="8"/>
      <c r="J38" s="8">
        <v>100</v>
      </c>
      <c r="K38" s="8"/>
      <c r="L38" s="8"/>
      <c r="M38" s="8"/>
      <c r="N38" s="8"/>
      <c r="O38" s="8"/>
      <c r="P38" s="8">
        <v>100</v>
      </c>
      <c r="Q38" s="8"/>
      <c r="R38" s="8"/>
      <c r="S38" s="8"/>
      <c r="T38" s="8"/>
      <c r="U38" s="8"/>
      <c r="V38" s="8">
        <v>100</v>
      </c>
    </row>
    <row r="39" spans="1:22" s="115" customFormat="1" ht="11.4" x14ac:dyDescent="0.2">
      <c r="A39" s="115" t="s">
        <v>143</v>
      </c>
      <c r="B39" s="8">
        <v>2025</v>
      </c>
      <c r="C39" s="116" t="s">
        <v>7</v>
      </c>
      <c r="D39" s="8">
        <v>3665795</v>
      </c>
      <c r="E39" s="8"/>
      <c r="F39" s="8"/>
      <c r="G39" s="8"/>
      <c r="H39" s="8"/>
      <c r="I39" s="8"/>
      <c r="J39" s="8">
        <v>100</v>
      </c>
      <c r="K39" s="8"/>
      <c r="L39" s="8"/>
      <c r="M39" s="8"/>
      <c r="N39" s="8"/>
      <c r="O39" s="8"/>
      <c r="P39" s="8">
        <v>100</v>
      </c>
      <c r="Q39" s="8"/>
      <c r="R39" s="8"/>
      <c r="S39" s="8"/>
      <c r="T39" s="8"/>
      <c r="U39" s="8"/>
      <c r="V39" s="8">
        <v>100</v>
      </c>
    </row>
    <row r="40" spans="1:22" s="115" customFormat="1" ht="11.4" x14ac:dyDescent="0.2">
      <c r="A40" s="115" t="s">
        <v>143</v>
      </c>
      <c r="B40" s="8">
        <v>2026</v>
      </c>
      <c r="C40" s="116" t="s">
        <v>7</v>
      </c>
      <c r="D40" s="8"/>
      <c r="E40" s="8"/>
      <c r="F40" s="8"/>
      <c r="G40" s="8"/>
      <c r="H40" s="8"/>
      <c r="I40" s="8"/>
      <c r="J40" s="8">
        <v>100</v>
      </c>
      <c r="K40" s="8"/>
      <c r="L40" s="8"/>
      <c r="M40" s="8"/>
      <c r="N40" s="8"/>
      <c r="O40" s="8"/>
      <c r="P40" s="8">
        <v>100</v>
      </c>
      <c r="Q40" s="8"/>
      <c r="R40" s="8"/>
      <c r="S40" s="8"/>
      <c r="T40" s="8"/>
      <c r="U40" s="8"/>
      <c r="V40" s="8">
        <v>100</v>
      </c>
    </row>
    <row r="41" spans="1:22" s="115" customFormat="1" ht="11.4" x14ac:dyDescent="0.2">
      <c r="A41" s="115" t="s">
        <v>143</v>
      </c>
      <c r="B41" s="8">
        <v>2027</v>
      </c>
      <c r="C41" s="116" t="s">
        <v>7</v>
      </c>
      <c r="D41" s="8"/>
      <c r="E41" s="8"/>
      <c r="F41" s="8"/>
      <c r="G41" s="8"/>
      <c r="H41" s="8"/>
      <c r="I41" s="8"/>
      <c r="J41" s="8">
        <v>100</v>
      </c>
      <c r="K41" s="8"/>
      <c r="L41" s="8"/>
      <c r="M41" s="8"/>
      <c r="N41" s="8"/>
      <c r="O41" s="8"/>
      <c r="P41" s="8">
        <v>100</v>
      </c>
      <c r="Q41" s="8"/>
      <c r="R41" s="8"/>
      <c r="S41" s="8"/>
      <c r="T41" s="8"/>
      <c r="U41" s="8"/>
      <c r="V41" s="8">
        <v>100</v>
      </c>
    </row>
    <row r="42" spans="1:22" s="115" customFormat="1" ht="11.4" x14ac:dyDescent="0.2">
      <c r="A42" s="115" t="s">
        <v>143</v>
      </c>
      <c r="B42" s="8">
        <v>2028</v>
      </c>
      <c r="C42" s="116" t="s">
        <v>7</v>
      </c>
      <c r="D42" s="8"/>
      <c r="E42" s="8"/>
      <c r="F42" s="8"/>
      <c r="G42" s="8"/>
      <c r="H42" s="8"/>
      <c r="I42" s="8"/>
      <c r="J42" s="8">
        <v>100</v>
      </c>
      <c r="K42" s="8"/>
      <c r="L42" s="8"/>
      <c r="M42" s="8"/>
      <c r="N42" s="8"/>
      <c r="O42" s="8"/>
      <c r="P42" s="8">
        <v>100</v>
      </c>
      <c r="Q42" s="8"/>
      <c r="R42" s="8"/>
      <c r="S42" s="8"/>
      <c r="T42" s="8"/>
      <c r="U42" s="8"/>
      <c r="V42" s="8">
        <v>100</v>
      </c>
    </row>
    <row r="43" spans="1:22" s="115" customFormat="1" ht="11.4" x14ac:dyDescent="0.2">
      <c r="A43" s="115" t="s">
        <v>143</v>
      </c>
      <c r="B43" s="8">
        <v>2029</v>
      </c>
      <c r="C43" s="116" t="s">
        <v>7</v>
      </c>
      <c r="D43" s="8"/>
      <c r="E43" s="8"/>
      <c r="F43" s="8"/>
      <c r="G43" s="8"/>
      <c r="H43" s="8"/>
      <c r="I43" s="8"/>
      <c r="J43" s="8">
        <v>100</v>
      </c>
      <c r="K43" s="8"/>
      <c r="L43" s="8"/>
      <c r="M43" s="8"/>
      <c r="N43" s="8"/>
      <c r="O43" s="8"/>
      <c r="P43" s="8">
        <v>100</v>
      </c>
      <c r="Q43" s="8"/>
      <c r="R43" s="8"/>
      <c r="S43" s="8"/>
      <c r="T43" s="8"/>
      <c r="U43" s="8"/>
      <c r="V43" s="8">
        <v>100</v>
      </c>
    </row>
    <row r="44" spans="1:22" s="115" customFormat="1" ht="11.4" x14ac:dyDescent="0.2">
      <c r="A44" s="115" t="s">
        <v>143</v>
      </c>
      <c r="B44" s="8">
        <v>2030</v>
      </c>
      <c r="C44" s="116" t="s">
        <v>7</v>
      </c>
      <c r="D44" s="8"/>
      <c r="E44" s="8"/>
      <c r="F44" s="8"/>
      <c r="G44" s="8"/>
      <c r="H44" s="8"/>
      <c r="I44" s="8"/>
      <c r="J44" s="8">
        <v>100</v>
      </c>
      <c r="K44" s="8"/>
      <c r="L44" s="8"/>
      <c r="M44" s="8"/>
      <c r="N44" s="8"/>
      <c r="O44" s="8"/>
      <c r="P44" s="8">
        <v>100</v>
      </c>
      <c r="Q44" s="8"/>
      <c r="R44" s="8"/>
      <c r="S44" s="8"/>
      <c r="T44" s="8"/>
      <c r="U44" s="8"/>
      <c r="V44" s="8">
        <v>100</v>
      </c>
    </row>
    <row r="45" spans="1:22" s="115" customFormat="1" ht="11.4" x14ac:dyDescent="0.2">
      <c r="A45" s="115" t="s">
        <v>143</v>
      </c>
      <c r="B45" s="8">
        <v>2000</v>
      </c>
      <c r="C45" s="116" t="s">
        <v>1</v>
      </c>
      <c r="D45" s="8">
        <v>3382548.3210449219</v>
      </c>
      <c r="E45" s="8"/>
      <c r="F45" s="8">
        <v>98.834333733493395</v>
      </c>
      <c r="G45" s="8"/>
      <c r="H45" s="8"/>
      <c r="I45" s="8">
        <v>1.1656662665066051</v>
      </c>
      <c r="J45" s="8">
        <v>98.834333733493395</v>
      </c>
      <c r="K45" s="8"/>
      <c r="L45" s="8">
        <v>99.789915966386559</v>
      </c>
      <c r="M45" s="8"/>
      <c r="N45" s="8"/>
      <c r="O45" s="8">
        <v>0.21008403361344108</v>
      </c>
      <c r="P45" s="8">
        <v>99.789915966386559</v>
      </c>
      <c r="Q45" s="8"/>
      <c r="R45" s="8"/>
      <c r="S45" s="8"/>
      <c r="T45" s="8"/>
      <c r="U45" s="8"/>
      <c r="V45" s="8">
        <v>100</v>
      </c>
    </row>
    <row r="46" spans="1:22" s="115" customFormat="1" ht="11.4" x14ac:dyDescent="0.2">
      <c r="A46" s="115" t="s">
        <v>143</v>
      </c>
      <c r="B46" s="8">
        <v>2001</v>
      </c>
      <c r="C46" s="116" t="s">
        <v>1</v>
      </c>
      <c r="D46" s="8">
        <v>3399463.5466575623</v>
      </c>
      <c r="E46" s="8"/>
      <c r="F46" s="8">
        <v>98.834333733493395</v>
      </c>
      <c r="G46" s="8"/>
      <c r="H46" s="8"/>
      <c r="I46" s="8">
        <v>1.1656662665066051</v>
      </c>
      <c r="J46" s="8">
        <v>98.834333733493395</v>
      </c>
      <c r="K46" s="8"/>
      <c r="L46" s="8">
        <v>99.789915966386559</v>
      </c>
      <c r="M46" s="8"/>
      <c r="N46" s="8"/>
      <c r="O46" s="8">
        <v>0.21008403361344108</v>
      </c>
      <c r="P46" s="8">
        <v>99.789915966386559</v>
      </c>
      <c r="Q46" s="8"/>
      <c r="R46" s="8"/>
      <c r="S46" s="8"/>
      <c r="T46" s="8"/>
      <c r="U46" s="8"/>
      <c r="V46" s="8">
        <v>100</v>
      </c>
    </row>
    <row r="47" spans="1:22" s="115" customFormat="1" ht="11.4" x14ac:dyDescent="0.2">
      <c r="A47" s="115" t="s">
        <v>143</v>
      </c>
      <c r="B47" s="8">
        <v>2002</v>
      </c>
      <c r="C47" s="116" t="s">
        <v>1</v>
      </c>
      <c r="D47" s="8">
        <v>3411098.6689819335</v>
      </c>
      <c r="E47" s="8"/>
      <c r="F47" s="8">
        <v>98.834333733493395</v>
      </c>
      <c r="G47" s="8"/>
      <c r="H47" s="8"/>
      <c r="I47" s="8">
        <v>1.1656662665066051</v>
      </c>
      <c r="J47" s="8">
        <v>98.834333733493395</v>
      </c>
      <c r="K47" s="8"/>
      <c r="L47" s="8">
        <v>99.789915966386559</v>
      </c>
      <c r="M47" s="8"/>
      <c r="N47" s="8"/>
      <c r="O47" s="8">
        <v>0.21008403361344108</v>
      </c>
      <c r="P47" s="8">
        <v>99.789915966386559</v>
      </c>
      <c r="Q47" s="8"/>
      <c r="R47" s="8"/>
      <c r="S47" s="8"/>
      <c r="T47" s="8"/>
      <c r="U47" s="8"/>
      <c r="V47" s="8">
        <v>100</v>
      </c>
    </row>
    <row r="48" spans="1:22" s="115" customFormat="1" ht="11.4" x14ac:dyDescent="0.2">
      <c r="A48" s="115" t="s">
        <v>143</v>
      </c>
      <c r="B48" s="8">
        <v>2003</v>
      </c>
      <c r="C48" s="116" t="s">
        <v>1</v>
      </c>
      <c r="D48" s="8">
        <v>3412599.0745506287</v>
      </c>
      <c r="E48" s="8"/>
      <c r="F48" s="8">
        <v>98.834333733493395</v>
      </c>
      <c r="G48" s="8"/>
      <c r="H48" s="8"/>
      <c r="I48" s="8">
        <v>1.1656662665066051</v>
      </c>
      <c r="J48" s="8">
        <v>98.834333733493395</v>
      </c>
      <c r="K48" s="8"/>
      <c r="L48" s="8">
        <v>99.789915966386559</v>
      </c>
      <c r="M48" s="8"/>
      <c r="N48" s="8"/>
      <c r="O48" s="8">
        <v>0.21008403361344108</v>
      </c>
      <c r="P48" s="8">
        <v>99.789915966386559</v>
      </c>
      <c r="Q48" s="8"/>
      <c r="R48" s="8"/>
      <c r="S48" s="8"/>
      <c r="T48" s="8"/>
      <c r="U48" s="8"/>
      <c r="V48" s="8">
        <v>100</v>
      </c>
    </row>
    <row r="49" spans="1:22" s="115" customFormat="1" ht="11.4" x14ac:dyDescent="0.2">
      <c r="A49" s="115" t="s">
        <v>143</v>
      </c>
      <c r="B49" s="8">
        <v>2004</v>
      </c>
      <c r="C49" s="116" t="s">
        <v>1</v>
      </c>
      <c r="D49" s="8">
        <v>3407762.8500808715</v>
      </c>
      <c r="E49" s="8"/>
      <c r="F49" s="8">
        <v>98.834333733493395</v>
      </c>
      <c r="G49" s="8"/>
      <c r="H49" s="8"/>
      <c r="I49" s="8">
        <v>1.1656662665066051</v>
      </c>
      <c r="J49" s="8">
        <v>98.834333733493395</v>
      </c>
      <c r="K49" s="8"/>
      <c r="L49" s="8">
        <v>99.789915966386559</v>
      </c>
      <c r="M49" s="8"/>
      <c r="N49" s="8"/>
      <c r="O49" s="8">
        <v>0.21008403361344108</v>
      </c>
      <c r="P49" s="8">
        <v>99.789915966386559</v>
      </c>
      <c r="Q49" s="8"/>
      <c r="R49" s="8"/>
      <c r="S49" s="8"/>
      <c r="T49" s="8"/>
      <c r="U49" s="8"/>
      <c r="V49" s="8">
        <v>100</v>
      </c>
    </row>
    <row r="50" spans="1:22" s="115" customFormat="1" ht="11.4" x14ac:dyDescent="0.2">
      <c r="A50" s="115" t="s">
        <v>143</v>
      </c>
      <c r="B50" s="8">
        <v>2005</v>
      </c>
      <c r="C50" s="116" t="s">
        <v>1</v>
      </c>
      <c r="D50" s="8">
        <v>3394350.3094381718</v>
      </c>
      <c r="E50" s="8"/>
      <c r="F50" s="8">
        <v>98.917166866746697</v>
      </c>
      <c r="G50" s="8"/>
      <c r="H50" s="8"/>
      <c r="I50" s="8">
        <v>1.0828331332533025</v>
      </c>
      <c r="J50" s="8">
        <v>98.917166866746697</v>
      </c>
      <c r="K50" s="8"/>
      <c r="L50" s="8">
        <v>99.789915966386559</v>
      </c>
      <c r="M50" s="8"/>
      <c r="N50" s="8"/>
      <c r="O50" s="8">
        <v>0.21008403361344108</v>
      </c>
      <c r="P50" s="8">
        <v>99.789915966386559</v>
      </c>
      <c r="Q50" s="8"/>
      <c r="R50" s="8"/>
      <c r="S50" s="8"/>
      <c r="T50" s="8"/>
      <c r="U50" s="8"/>
      <c r="V50" s="8">
        <v>100</v>
      </c>
    </row>
    <row r="51" spans="1:22" s="115" customFormat="1" ht="11.4" x14ac:dyDescent="0.2">
      <c r="A51" s="115" t="s">
        <v>143</v>
      </c>
      <c r="B51" s="8">
        <v>2006</v>
      </c>
      <c r="C51" s="116" t="s">
        <v>1</v>
      </c>
      <c r="D51" s="8">
        <v>3368431.0809494019</v>
      </c>
      <c r="E51" s="8"/>
      <c r="F51" s="8">
        <v>99</v>
      </c>
      <c r="G51" s="8"/>
      <c r="H51" s="8"/>
      <c r="I51" s="8">
        <v>1</v>
      </c>
      <c r="J51" s="8">
        <v>99</v>
      </c>
      <c r="K51" s="8"/>
      <c r="L51" s="8">
        <v>99.789915966386559</v>
      </c>
      <c r="M51" s="8"/>
      <c r="N51" s="8"/>
      <c r="O51" s="8">
        <v>0.21008403361344108</v>
      </c>
      <c r="P51" s="8">
        <v>99.789915966386559</v>
      </c>
      <c r="Q51" s="8"/>
      <c r="R51" s="8"/>
      <c r="S51" s="8"/>
      <c r="T51" s="8"/>
      <c r="U51" s="8"/>
      <c r="V51" s="8">
        <v>100</v>
      </c>
    </row>
    <row r="52" spans="1:22" s="115" customFormat="1" ht="11.4" x14ac:dyDescent="0.2">
      <c r="A52" s="115" t="s">
        <v>143</v>
      </c>
      <c r="B52" s="8">
        <v>2007</v>
      </c>
      <c r="C52" s="116" t="s">
        <v>1</v>
      </c>
      <c r="D52" s="8">
        <v>3324777.5473798374</v>
      </c>
      <c r="E52" s="8"/>
      <c r="F52" s="8">
        <v>99.082833133253303</v>
      </c>
      <c r="G52" s="8"/>
      <c r="H52" s="8"/>
      <c r="I52" s="8">
        <v>0.91716686674669745</v>
      </c>
      <c r="J52" s="8">
        <v>99.082833133253303</v>
      </c>
      <c r="K52" s="8"/>
      <c r="L52" s="8">
        <v>99.789915966386559</v>
      </c>
      <c r="M52" s="8"/>
      <c r="N52" s="8"/>
      <c r="O52" s="8">
        <v>0.21008403361344108</v>
      </c>
      <c r="P52" s="8">
        <v>99.789915966386559</v>
      </c>
      <c r="Q52" s="8"/>
      <c r="R52" s="8"/>
      <c r="S52" s="8"/>
      <c r="T52" s="8"/>
      <c r="U52" s="8"/>
      <c r="V52" s="8">
        <v>100</v>
      </c>
    </row>
    <row r="53" spans="1:22" s="115" customFormat="1" ht="11.4" x14ac:dyDescent="0.2">
      <c r="A53" s="115" t="s">
        <v>143</v>
      </c>
      <c r="B53" s="8">
        <v>2008</v>
      </c>
      <c r="C53" s="116" t="s">
        <v>1</v>
      </c>
      <c r="D53" s="8">
        <v>3274552.438729858</v>
      </c>
      <c r="E53" s="8"/>
      <c r="F53" s="8">
        <v>99.165666266506605</v>
      </c>
      <c r="G53" s="8"/>
      <c r="H53" s="8"/>
      <c r="I53" s="8">
        <v>0.8343337334933949</v>
      </c>
      <c r="J53" s="8">
        <v>99.165666266506605</v>
      </c>
      <c r="K53" s="8"/>
      <c r="L53" s="8">
        <v>99.789915966386559</v>
      </c>
      <c r="M53" s="8"/>
      <c r="N53" s="8"/>
      <c r="O53" s="8">
        <v>0.21008403361344108</v>
      </c>
      <c r="P53" s="8">
        <v>99.789915966386559</v>
      </c>
      <c r="Q53" s="8"/>
      <c r="R53" s="8"/>
      <c r="S53" s="8"/>
      <c r="T53" s="8"/>
      <c r="U53" s="8"/>
      <c r="V53" s="8">
        <v>100</v>
      </c>
    </row>
    <row r="54" spans="1:22" s="115" customFormat="1" ht="11.4" x14ac:dyDescent="0.2">
      <c r="A54" s="115" t="s">
        <v>143</v>
      </c>
      <c r="B54" s="8">
        <v>2009</v>
      </c>
      <c r="C54" s="116" t="s">
        <v>1</v>
      </c>
      <c r="D54" s="8">
        <v>3216731.270724487</v>
      </c>
      <c r="E54" s="8"/>
      <c r="F54" s="8">
        <v>99.248499399759908</v>
      </c>
      <c r="G54" s="8"/>
      <c r="H54" s="8"/>
      <c r="I54" s="8">
        <v>0.75150060024009235</v>
      </c>
      <c r="J54" s="8">
        <v>99.248499399759908</v>
      </c>
      <c r="K54" s="8"/>
      <c r="L54" s="8">
        <v>99.789915966386559</v>
      </c>
      <c r="M54" s="8">
        <v>97.899159663865547</v>
      </c>
      <c r="N54" s="8">
        <v>1.8907563025210123</v>
      </c>
      <c r="O54" s="8">
        <v>0.21008403361344108</v>
      </c>
      <c r="P54" s="8">
        <v>0</v>
      </c>
      <c r="Q54" s="8"/>
      <c r="R54" s="8"/>
      <c r="S54" s="8"/>
      <c r="T54" s="8"/>
      <c r="U54" s="8"/>
      <c r="V54" s="8">
        <v>100</v>
      </c>
    </row>
    <row r="55" spans="1:22" s="115" customFormat="1" ht="11.4" x14ac:dyDescent="0.2">
      <c r="A55" s="115" t="s">
        <v>143</v>
      </c>
      <c r="B55" s="8">
        <v>2010</v>
      </c>
      <c r="C55" s="116" t="s">
        <v>1</v>
      </c>
      <c r="D55" s="8">
        <v>3165501.1661258698</v>
      </c>
      <c r="E55" s="8"/>
      <c r="F55" s="8">
        <v>99.33133253301321</v>
      </c>
      <c r="G55" s="8"/>
      <c r="H55" s="8"/>
      <c r="I55" s="8">
        <v>0.6686674669867898</v>
      </c>
      <c r="J55" s="8">
        <v>99.33133253301321</v>
      </c>
      <c r="K55" s="8"/>
      <c r="L55" s="8">
        <v>99.789915966386559</v>
      </c>
      <c r="M55" s="8">
        <v>97.899159663865547</v>
      </c>
      <c r="N55" s="8">
        <v>1.8907563025210123</v>
      </c>
      <c r="O55" s="8">
        <v>0.21008403361344108</v>
      </c>
      <c r="P55" s="8">
        <v>0</v>
      </c>
      <c r="Q55" s="8"/>
      <c r="R55" s="8"/>
      <c r="S55" s="8"/>
      <c r="T55" s="8"/>
      <c r="U55" s="8"/>
      <c r="V55" s="8">
        <v>100</v>
      </c>
    </row>
    <row r="56" spans="1:22" s="115" customFormat="1" ht="11.4" x14ac:dyDescent="0.2">
      <c r="A56" s="115" t="s">
        <v>143</v>
      </c>
      <c r="B56" s="8">
        <v>2011</v>
      </c>
      <c r="C56" s="116" t="s">
        <v>1</v>
      </c>
      <c r="D56" s="8">
        <v>3126764.1946366881</v>
      </c>
      <c r="E56" s="8"/>
      <c r="F56" s="8">
        <v>99.414165666266513</v>
      </c>
      <c r="G56" s="8"/>
      <c r="H56" s="8"/>
      <c r="I56" s="8">
        <v>0.58583433373348726</v>
      </c>
      <c r="J56" s="8">
        <v>99.414165666266513</v>
      </c>
      <c r="K56" s="8"/>
      <c r="L56" s="8">
        <v>99.789915966386559</v>
      </c>
      <c r="M56" s="8">
        <v>97.899159663865547</v>
      </c>
      <c r="N56" s="8">
        <v>1.8907563025210123</v>
      </c>
      <c r="O56" s="8">
        <v>0.21008403361344108</v>
      </c>
      <c r="P56" s="8">
        <v>0</v>
      </c>
      <c r="Q56" s="8"/>
      <c r="R56" s="8"/>
      <c r="S56" s="8"/>
      <c r="T56" s="8"/>
      <c r="U56" s="8"/>
      <c r="V56" s="8">
        <v>100</v>
      </c>
    </row>
    <row r="57" spans="1:22" s="115" customFormat="1" ht="11.4" x14ac:dyDescent="0.2">
      <c r="A57" s="115" t="s">
        <v>143</v>
      </c>
      <c r="B57" s="8">
        <v>2012</v>
      </c>
      <c r="C57" s="116" t="s">
        <v>1</v>
      </c>
      <c r="D57" s="8">
        <v>3098671.8814794156</v>
      </c>
      <c r="E57" s="8"/>
      <c r="F57" s="8">
        <v>99.496998799519815</v>
      </c>
      <c r="G57" s="8"/>
      <c r="H57" s="8"/>
      <c r="I57" s="8">
        <v>0.50300120048018471</v>
      </c>
      <c r="J57" s="8">
        <v>99.496998799519815</v>
      </c>
      <c r="K57" s="8"/>
      <c r="L57" s="8">
        <v>99.789915966386559</v>
      </c>
      <c r="M57" s="8">
        <v>97.899159663865547</v>
      </c>
      <c r="N57" s="8">
        <v>1.8907563025210123</v>
      </c>
      <c r="O57" s="8">
        <v>0.21008403361344108</v>
      </c>
      <c r="P57" s="8">
        <v>0</v>
      </c>
      <c r="Q57" s="8"/>
      <c r="R57" s="8"/>
      <c r="S57" s="8"/>
      <c r="T57" s="8"/>
      <c r="U57" s="8"/>
      <c r="V57" s="8">
        <v>100</v>
      </c>
    </row>
    <row r="58" spans="1:22" s="115" customFormat="1" ht="11.4" x14ac:dyDescent="0.2">
      <c r="A58" s="115" t="s">
        <v>143</v>
      </c>
      <c r="B58" s="8">
        <v>2013</v>
      </c>
      <c r="C58" s="116" t="s">
        <v>1</v>
      </c>
      <c r="D58" s="8">
        <v>3298910.0642221072</v>
      </c>
      <c r="E58" s="8"/>
      <c r="F58" s="8">
        <v>99.579831932773118</v>
      </c>
      <c r="G58" s="8"/>
      <c r="H58" s="8"/>
      <c r="I58" s="8">
        <v>0.42016806722688216</v>
      </c>
      <c r="J58" s="8">
        <v>99.579831932773118</v>
      </c>
      <c r="K58" s="8"/>
      <c r="L58" s="8">
        <v>99.789915966386559</v>
      </c>
      <c r="M58" s="8">
        <v>97.899159663865547</v>
      </c>
      <c r="N58" s="8">
        <v>1.8907563025210123</v>
      </c>
      <c r="O58" s="8">
        <v>0.21008403361344108</v>
      </c>
      <c r="P58" s="8">
        <v>0</v>
      </c>
      <c r="Q58" s="8"/>
      <c r="R58" s="8"/>
      <c r="S58" s="8"/>
      <c r="T58" s="8"/>
      <c r="U58" s="8"/>
      <c r="V58" s="8">
        <v>100</v>
      </c>
    </row>
    <row r="59" spans="1:22" s="115" customFormat="1" ht="11.4" x14ac:dyDescent="0.2">
      <c r="A59" s="115" t="s">
        <v>143</v>
      </c>
      <c r="B59" s="8">
        <v>2014</v>
      </c>
      <c r="C59" s="116" t="s">
        <v>1</v>
      </c>
      <c r="D59" s="8">
        <v>3282793.6496864315</v>
      </c>
      <c r="E59" s="8"/>
      <c r="F59" s="8">
        <v>99.66266506602642</v>
      </c>
      <c r="G59" s="8"/>
      <c r="H59" s="8"/>
      <c r="I59" s="8">
        <v>0.33733493397357961</v>
      </c>
      <c r="J59" s="8">
        <v>99.66266506602642</v>
      </c>
      <c r="K59" s="8"/>
      <c r="L59" s="8">
        <v>99.789915966386559</v>
      </c>
      <c r="M59" s="8">
        <v>97.899159663865547</v>
      </c>
      <c r="N59" s="8">
        <v>1.8907563025210123</v>
      </c>
      <c r="O59" s="8">
        <v>0.21008403361344108</v>
      </c>
      <c r="P59" s="8">
        <v>0</v>
      </c>
      <c r="Q59" s="8"/>
      <c r="R59" s="8"/>
      <c r="S59" s="8"/>
      <c r="T59" s="8"/>
      <c r="U59" s="8"/>
      <c r="V59" s="8">
        <v>100</v>
      </c>
    </row>
    <row r="60" spans="1:22" s="115" customFormat="1" ht="11.4" x14ac:dyDescent="0.2">
      <c r="A60" s="115" t="s">
        <v>143</v>
      </c>
      <c r="B60" s="8">
        <v>2015</v>
      </c>
      <c r="C60" s="116" t="s">
        <v>1</v>
      </c>
      <c r="D60" s="8">
        <v>3268212.7524337769</v>
      </c>
      <c r="E60" s="8"/>
      <c r="F60" s="8">
        <v>99.745498199279723</v>
      </c>
      <c r="G60" s="8"/>
      <c r="H60" s="8"/>
      <c r="I60" s="8">
        <v>0.25450180072027706</v>
      </c>
      <c r="J60" s="8">
        <v>99.745498199279723</v>
      </c>
      <c r="K60" s="8"/>
      <c r="L60" s="8">
        <v>99.789915966386559</v>
      </c>
      <c r="M60" s="8">
        <v>97.899159663865547</v>
      </c>
      <c r="N60" s="8">
        <v>1.8907563025210123</v>
      </c>
      <c r="O60" s="8">
        <v>0.21008403361344108</v>
      </c>
      <c r="P60" s="8">
        <v>0</v>
      </c>
      <c r="Q60" s="8"/>
      <c r="R60" s="8"/>
      <c r="S60" s="8"/>
      <c r="T60" s="8"/>
      <c r="U60" s="8"/>
      <c r="V60" s="8">
        <v>100</v>
      </c>
    </row>
    <row r="61" spans="1:22" s="115" customFormat="1" ht="11.4" x14ac:dyDescent="0.2">
      <c r="A61" s="115" t="s">
        <v>143</v>
      </c>
      <c r="B61" s="8">
        <v>2016</v>
      </c>
      <c r="C61" s="116" t="s">
        <v>1</v>
      </c>
      <c r="D61" s="8">
        <v>3257021.307913742</v>
      </c>
      <c r="E61" s="8"/>
      <c r="F61" s="8">
        <v>99.745498199279723</v>
      </c>
      <c r="G61" s="8"/>
      <c r="H61" s="8"/>
      <c r="I61" s="8">
        <v>0.25450180072027706</v>
      </c>
      <c r="J61" s="8">
        <v>99.745498199279723</v>
      </c>
      <c r="K61" s="8"/>
      <c r="L61" s="8">
        <v>99.789915966386559</v>
      </c>
      <c r="M61" s="8">
        <v>97.899159663865547</v>
      </c>
      <c r="N61" s="8">
        <v>1.8907563025210123</v>
      </c>
      <c r="O61" s="8">
        <v>0.21008403361344108</v>
      </c>
      <c r="P61" s="8">
        <v>0</v>
      </c>
      <c r="Q61" s="8"/>
      <c r="R61" s="8"/>
      <c r="S61" s="8"/>
      <c r="T61" s="8"/>
      <c r="U61" s="8"/>
      <c r="V61" s="8">
        <v>100</v>
      </c>
    </row>
    <row r="62" spans="1:22" s="115" customFormat="1" ht="11.4" x14ac:dyDescent="0.2">
      <c r="A62" s="115" t="s">
        <v>143</v>
      </c>
      <c r="B62" s="8">
        <v>2017</v>
      </c>
      <c r="C62" s="116" t="s">
        <v>1</v>
      </c>
      <c r="D62" s="8">
        <v>3258321.748242035</v>
      </c>
      <c r="E62" s="8"/>
      <c r="F62" s="8">
        <v>99.745498199279723</v>
      </c>
      <c r="G62" s="8"/>
      <c r="H62" s="8"/>
      <c r="I62" s="8">
        <v>0.25450180072027706</v>
      </c>
      <c r="J62" s="8">
        <v>99.745498199279723</v>
      </c>
      <c r="K62" s="8"/>
      <c r="L62" s="8">
        <v>99.789915966386559</v>
      </c>
      <c r="M62" s="8">
        <v>97.899159663865547</v>
      </c>
      <c r="N62" s="8">
        <v>1.8907563025210123</v>
      </c>
      <c r="O62" s="8">
        <v>0.21008403361344108</v>
      </c>
      <c r="P62" s="8">
        <v>0</v>
      </c>
      <c r="Q62" s="8"/>
      <c r="R62" s="8"/>
      <c r="S62" s="8"/>
      <c r="T62" s="8"/>
      <c r="U62" s="8"/>
      <c r="V62" s="8">
        <v>100</v>
      </c>
    </row>
    <row r="63" spans="1:22" s="115" customFormat="1" ht="11.4" x14ac:dyDescent="0.2">
      <c r="A63" s="115" t="s">
        <v>143</v>
      </c>
      <c r="B63" s="8">
        <v>2018</v>
      </c>
      <c r="C63" s="116" t="s">
        <v>1</v>
      </c>
      <c r="D63" s="8">
        <v>3277240.1415893557</v>
      </c>
      <c r="E63" s="8"/>
      <c r="F63" s="8">
        <v>99.745498199279723</v>
      </c>
      <c r="G63" s="8"/>
      <c r="H63" s="8"/>
      <c r="I63" s="8">
        <v>0.25450180072027706</v>
      </c>
      <c r="J63" s="8">
        <v>99.745498199279723</v>
      </c>
      <c r="K63" s="8"/>
      <c r="L63" s="8">
        <v>99.789915966386559</v>
      </c>
      <c r="M63" s="8"/>
      <c r="N63" s="8"/>
      <c r="O63" s="8">
        <v>0.21008403361344108</v>
      </c>
      <c r="P63" s="8">
        <v>99.789915966386559</v>
      </c>
      <c r="Q63" s="8"/>
      <c r="R63" s="8"/>
      <c r="S63" s="8"/>
      <c r="T63" s="8"/>
      <c r="U63" s="8"/>
      <c r="V63" s="8">
        <v>100</v>
      </c>
    </row>
    <row r="64" spans="1:22" s="115" customFormat="1" ht="11.4" x14ac:dyDescent="0.2">
      <c r="A64" s="115" t="s">
        <v>143</v>
      </c>
      <c r="B64" s="8">
        <v>2019</v>
      </c>
      <c r="C64" s="116" t="s">
        <v>1</v>
      </c>
      <c r="D64" s="8">
        <v>3299581.826119537</v>
      </c>
      <c r="E64" s="8"/>
      <c r="F64" s="8">
        <v>99.745498199279723</v>
      </c>
      <c r="G64" s="8"/>
      <c r="H64" s="8"/>
      <c r="I64" s="8">
        <v>0.25450180072027706</v>
      </c>
      <c r="J64" s="8">
        <v>99.745498199279723</v>
      </c>
      <c r="K64" s="8"/>
      <c r="L64" s="8">
        <v>99.789915966386559</v>
      </c>
      <c r="M64" s="8"/>
      <c r="N64" s="8"/>
      <c r="O64" s="8">
        <v>0.21008403361344108</v>
      </c>
      <c r="P64" s="8">
        <v>99.789915966386559</v>
      </c>
      <c r="Q64" s="8"/>
      <c r="R64" s="8"/>
      <c r="S64" s="8"/>
      <c r="T64" s="8"/>
      <c r="U64" s="8"/>
      <c r="V64" s="8">
        <v>100</v>
      </c>
    </row>
    <row r="65" spans="1:22" s="115" customFormat="1" ht="11.4" x14ac:dyDescent="0.2">
      <c r="A65" s="115" t="s">
        <v>143</v>
      </c>
      <c r="B65" s="8">
        <v>2020</v>
      </c>
      <c r="C65" s="116" t="s">
        <v>1</v>
      </c>
      <c r="D65" s="8">
        <v>3313998.7391457367</v>
      </c>
      <c r="E65" s="8"/>
      <c r="F65" s="8">
        <v>99.745498199279723</v>
      </c>
      <c r="G65" s="8"/>
      <c r="H65" s="8"/>
      <c r="I65" s="8">
        <v>0.25450180072027706</v>
      </c>
      <c r="J65" s="8">
        <v>99.745498199279723</v>
      </c>
      <c r="K65" s="8"/>
      <c r="L65" s="8">
        <v>99.789915966386559</v>
      </c>
      <c r="M65" s="8"/>
      <c r="N65" s="8"/>
      <c r="O65" s="8">
        <v>0.21008403361344108</v>
      </c>
      <c r="P65" s="8">
        <v>99.789915966386559</v>
      </c>
      <c r="Q65" s="8"/>
      <c r="R65" s="8"/>
      <c r="S65" s="8"/>
      <c r="T65" s="8"/>
      <c r="U65" s="8"/>
      <c r="V65" s="8">
        <v>100</v>
      </c>
    </row>
    <row r="66" spans="1:22" s="115" customFormat="1" ht="11.4" x14ac:dyDescent="0.2">
      <c r="A66" s="115" t="s">
        <v>143</v>
      </c>
      <c r="B66" s="8">
        <v>2021</v>
      </c>
      <c r="C66" s="116" t="s">
        <v>1</v>
      </c>
      <c r="D66" s="8">
        <v>3312422.163848877</v>
      </c>
      <c r="E66" s="8"/>
      <c r="F66" s="8">
        <v>99.745498199279723</v>
      </c>
      <c r="G66" s="8"/>
      <c r="H66" s="8"/>
      <c r="I66" s="8">
        <v>0.25450180072027706</v>
      </c>
      <c r="J66" s="8">
        <v>99.745498199279723</v>
      </c>
      <c r="K66" s="8"/>
      <c r="L66" s="8">
        <v>99.789915966386559</v>
      </c>
      <c r="M66" s="8"/>
      <c r="N66" s="8"/>
      <c r="O66" s="8">
        <v>0.21008403361344108</v>
      </c>
      <c r="P66" s="8">
        <v>99.789915966386559</v>
      </c>
      <c r="Q66" s="8"/>
      <c r="R66" s="8"/>
      <c r="S66" s="8"/>
      <c r="T66" s="8"/>
      <c r="U66" s="8"/>
      <c r="V66" s="8">
        <v>100</v>
      </c>
    </row>
    <row r="67" spans="1:22" s="115" customFormat="1" ht="11.4" x14ac:dyDescent="0.2">
      <c r="A67" s="115" t="s">
        <v>143</v>
      </c>
      <c r="B67" s="8">
        <v>2022</v>
      </c>
      <c r="C67" s="116" t="s">
        <v>1</v>
      </c>
      <c r="D67" s="8">
        <v>3306894.3719476322</v>
      </c>
      <c r="E67" s="8"/>
      <c r="F67" s="8">
        <v>99.745498199279723</v>
      </c>
      <c r="G67" s="8"/>
      <c r="H67" s="8"/>
      <c r="I67" s="8">
        <v>0.25450180072027706</v>
      </c>
      <c r="J67" s="8">
        <v>99.745498199279723</v>
      </c>
      <c r="K67" s="8"/>
      <c r="L67" s="8">
        <v>99.789915966386559</v>
      </c>
      <c r="M67" s="8"/>
      <c r="N67" s="8"/>
      <c r="O67" s="8">
        <v>0.21008403361344108</v>
      </c>
      <c r="P67" s="8">
        <v>99.789915966386559</v>
      </c>
      <c r="Q67" s="8"/>
      <c r="R67" s="8"/>
      <c r="S67" s="8"/>
      <c r="T67" s="8"/>
      <c r="U67" s="8"/>
      <c r="V67" s="8">
        <v>100</v>
      </c>
    </row>
    <row r="68" spans="1:22" s="115" customFormat="1" ht="11.4" x14ac:dyDescent="0.2">
      <c r="A68" s="115" t="s">
        <v>143</v>
      </c>
      <c r="B68" s="8">
        <v>2023</v>
      </c>
      <c r="C68" s="116" t="s">
        <v>1</v>
      </c>
      <c r="D68" s="8">
        <v>3305610.1825307463</v>
      </c>
      <c r="E68" s="8"/>
      <c r="F68" s="8">
        <v>99.745498199279723</v>
      </c>
      <c r="G68" s="8"/>
      <c r="H68" s="8"/>
      <c r="I68" s="8">
        <v>0.25450180072027706</v>
      </c>
      <c r="J68" s="8">
        <v>99.745498199279723</v>
      </c>
      <c r="K68" s="8"/>
      <c r="L68" s="8">
        <v>99.789915966386559</v>
      </c>
      <c r="M68" s="8"/>
      <c r="N68" s="8"/>
      <c r="O68" s="8">
        <v>0.21008403361344108</v>
      </c>
      <c r="P68" s="8">
        <v>99.789915966386559</v>
      </c>
      <c r="Q68" s="8"/>
      <c r="R68" s="8"/>
      <c r="S68" s="8"/>
      <c r="T68" s="8"/>
      <c r="U68" s="8"/>
      <c r="V68" s="8">
        <v>100</v>
      </c>
    </row>
    <row r="69" spans="1:22" s="115" customFormat="1" ht="11.4" x14ac:dyDescent="0.2">
      <c r="A69" s="115" t="s">
        <v>143</v>
      </c>
      <c r="B69" s="8">
        <v>2024</v>
      </c>
      <c r="C69" s="116" t="s">
        <v>1</v>
      </c>
      <c r="D69" s="8">
        <v>3237918.6481070709</v>
      </c>
      <c r="E69" s="8"/>
      <c r="F69" s="8">
        <v>99.745498199279723</v>
      </c>
      <c r="G69" s="8"/>
      <c r="H69" s="8"/>
      <c r="I69" s="8">
        <v>0.25450180072027706</v>
      </c>
      <c r="J69" s="8">
        <v>99.745498199279723</v>
      </c>
      <c r="K69" s="8"/>
      <c r="L69" s="8">
        <v>99.789915966386559</v>
      </c>
      <c r="M69" s="8"/>
      <c r="N69" s="8"/>
      <c r="O69" s="8">
        <v>0.21008403361344108</v>
      </c>
      <c r="P69" s="8">
        <v>99.789915966386559</v>
      </c>
      <c r="Q69" s="8"/>
      <c r="R69" s="8"/>
      <c r="S69" s="8"/>
      <c r="T69" s="8"/>
      <c r="U69" s="8"/>
      <c r="V69" s="8">
        <v>100</v>
      </c>
    </row>
    <row r="70" spans="1:22" s="115" customFormat="1" ht="11.4" x14ac:dyDescent="0.2">
      <c r="A70" s="115" t="s">
        <v>143</v>
      </c>
      <c r="B70" s="8">
        <v>2025</v>
      </c>
      <c r="C70" s="116" t="s">
        <v>1</v>
      </c>
      <c r="D70" s="8">
        <v>3234184.5003055572</v>
      </c>
      <c r="E70" s="8"/>
      <c r="F70" s="8">
        <v>99.745498199279723</v>
      </c>
      <c r="G70" s="8"/>
      <c r="H70" s="8"/>
      <c r="I70" s="8">
        <v>0.25450180072027706</v>
      </c>
      <c r="J70" s="8">
        <v>99.745498199279723</v>
      </c>
      <c r="K70" s="8"/>
      <c r="L70" s="8">
        <v>99.789915966386559</v>
      </c>
      <c r="M70" s="8"/>
      <c r="N70" s="8"/>
      <c r="O70" s="8">
        <v>0.21008403361344108</v>
      </c>
      <c r="P70" s="8">
        <v>99.789915966386559</v>
      </c>
      <c r="Q70" s="8"/>
      <c r="R70" s="8"/>
      <c r="S70" s="8"/>
      <c r="T70" s="8"/>
      <c r="U70" s="8"/>
      <c r="V70" s="8">
        <v>100</v>
      </c>
    </row>
    <row r="71" spans="1:22" s="115" customFormat="1" ht="11.4" x14ac:dyDescent="0.2">
      <c r="A71" s="115" t="s">
        <v>143</v>
      </c>
      <c r="B71" s="8">
        <v>2026</v>
      </c>
      <c r="C71" s="116" t="s">
        <v>1</v>
      </c>
      <c r="D71" s="8"/>
      <c r="E71" s="8"/>
      <c r="F71" s="8">
        <v>99.745498199279723</v>
      </c>
      <c r="G71" s="8"/>
      <c r="H71" s="8"/>
      <c r="I71" s="8">
        <v>0.25450180072027706</v>
      </c>
      <c r="J71" s="8">
        <v>99.745498199279723</v>
      </c>
      <c r="K71" s="8"/>
      <c r="L71" s="8">
        <v>99.789915966386559</v>
      </c>
      <c r="M71" s="8"/>
      <c r="N71" s="8"/>
      <c r="O71" s="8">
        <v>0.21008403361344108</v>
      </c>
      <c r="P71" s="8">
        <v>99.789915966386559</v>
      </c>
      <c r="Q71" s="8"/>
      <c r="R71" s="8"/>
      <c r="S71" s="8"/>
      <c r="T71" s="8"/>
      <c r="U71" s="8"/>
      <c r="V71" s="8">
        <v>100</v>
      </c>
    </row>
    <row r="72" spans="1:22" s="115" customFormat="1" ht="11.4" x14ac:dyDescent="0.2">
      <c r="A72" s="115" t="s">
        <v>143</v>
      </c>
      <c r="B72" s="8">
        <v>2027</v>
      </c>
      <c r="C72" s="116" t="s">
        <v>1</v>
      </c>
      <c r="D72" s="8"/>
      <c r="E72" s="8"/>
      <c r="F72" s="8">
        <v>99.745498199279723</v>
      </c>
      <c r="G72" s="8"/>
      <c r="H72" s="8"/>
      <c r="I72" s="8">
        <v>0.25450180072027706</v>
      </c>
      <c r="J72" s="8">
        <v>99.745498199279723</v>
      </c>
      <c r="K72" s="8"/>
      <c r="L72" s="8">
        <v>99.789915966386559</v>
      </c>
      <c r="M72" s="8"/>
      <c r="N72" s="8"/>
      <c r="O72" s="8">
        <v>0.21008403361344108</v>
      </c>
      <c r="P72" s="8">
        <v>99.789915966386559</v>
      </c>
      <c r="Q72" s="8"/>
      <c r="R72" s="8"/>
      <c r="S72" s="8"/>
      <c r="T72" s="8"/>
      <c r="U72" s="8"/>
      <c r="V72" s="8">
        <v>100</v>
      </c>
    </row>
    <row r="73" spans="1:22" s="115" customFormat="1" ht="11.4" x14ac:dyDescent="0.2">
      <c r="A73" s="115" t="s">
        <v>143</v>
      </c>
      <c r="B73" s="8">
        <v>2028</v>
      </c>
      <c r="C73" s="116" t="s">
        <v>1</v>
      </c>
      <c r="D73" s="8"/>
      <c r="E73" s="8"/>
      <c r="F73" s="8">
        <v>99.745498199279723</v>
      </c>
      <c r="G73" s="8"/>
      <c r="H73" s="8"/>
      <c r="I73" s="8">
        <v>0.25450180072027706</v>
      </c>
      <c r="J73" s="8">
        <v>99.745498199279723</v>
      </c>
      <c r="K73" s="8"/>
      <c r="L73" s="8">
        <v>99.789915966386559</v>
      </c>
      <c r="M73" s="8"/>
      <c r="N73" s="8"/>
      <c r="O73" s="8">
        <v>0.21008403361344108</v>
      </c>
      <c r="P73" s="8">
        <v>99.789915966386559</v>
      </c>
      <c r="Q73" s="8"/>
      <c r="R73" s="8"/>
      <c r="S73" s="8"/>
      <c r="T73" s="8"/>
      <c r="U73" s="8"/>
      <c r="V73" s="8">
        <v>100</v>
      </c>
    </row>
    <row r="74" spans="1:22" s="115" customFormat="1" ht="11.4" x14ac:dyDescent="0.2">
      <c r="A74" s="115" t="s">
        <v>143</v>
      </c>
      <c r="B74" s="8">
        <v>2029</v>
      </c>
      <c r="C74" s="116" t="s">
        <v>1</v>
      </c>
      <c r="D74" s="8"/>
      <c r="E74" s="8"/>
      <c r="F74" s="8">
        <v>99.745498199279723</v>
      </c>
      <c r="G74" s="8"/>
      <c r="H74" s="8"/>
      <c r="I74" s="8">
        <v>0.25450180072027706</v>
      </c>
      <c r="J74" s="8">
        <v>99.745498199279723</v>
      </c>
      <c r="K74" s="8"/>
      <c r="L74" s="8">
        <v>99.789915966386559</v>
      </c>
      <c r="M74" s="8"/>
      <c r="N74" s="8"/>
      <c r="O74" s="8">
        <v>0.21008403361344108</v>
      </c>
      <c r="P74" s="8">
        <v>99.789915966386559</v>
      </c>
      <c r="Q74" s="8"/>
      <c r="R74" s="8"/>
      <c r="S74" s="8"/>
      <c r="T74" s="8"/>
      <c r="U74" s="8"/>
      <c r="V74" s="8">
        <v>100</v>
      </c>
    </row>
    <row r="75" spans="1:22" s="115" customFormat="1" ht="11.4" x14ac:dyDescent="0.2">
      <c r="A75" s="115" t="s">
        <v>143</v>
      </c>
      <c r="B75" s="8">
        <v>2030</v>
      </c>
      <c r="C75" s="116" t="s">
        <v>1</v>
      </c>
      <c r="D75" s="8"/>
      <c r="E75" s="8"/>
      <c r="F75" s="8">
        <v>99.745498199279723</v>
      </c>
      <c r="G75" s="8"/>
      <c r="H75" s="8"/>
      <c r="I75" s="8">
        <v>0.25450180072027706</v>
      </c>
      <c r="J75" s="8">
        <v>99.745498199279723</v>
      </c>
      <c r="K75" s="8"/>
      <c r="L75" s="8">
        <v>99.789915966386559</v>
      </c>
      <c r="M75" s="8"/>
      <c r="N75" s="8"/>
      <c r="O75" s="8">
        <v>0.21008403361344108</v>
      </c>
      <c r="P75" s="8">
        <v>99.789915966386559</v>
      </c>
      <c r="Q75" s="8"/>
      <c r="R75" s="8"/>
      <c r="S75" s="8"/>
      <c r="T75" s="8"/>
      <c r="U75" s="8"/>
      <c r="V75" s="8">
        <v>100</v>
      </c>
    </row>
    <row r="76" spans="1:22" s="115" customFormat="1" ht="11.4" x14ac:dyDescent="0.2">
      <c r="A76" s="115" t="s">
        <v>143</v>
      </c>
      <c r="B76" s="8">
        <v>2000</v>
      </c>
      <c r="C76" s="116" t="s">
        <v>2</v>
      </c>
      <c r="D76" s="8">
        <v>547311.67895507813</v>
      </c>
      <c r="E76" s="8">
        <v>100</v>
      </c>
      <c r="F76" s="8">
        <v>82.097697353332421</v>
      </c>
      <c r="G76" s="8"/>
      <c r="H76" s="8"/>
      <c r="I76" s="8">
        <v>17.902302646667579</v>
      </c>
      <c r="J76" s="8">
        <v>82.097697353332421</v>
      </c>
      <c r="K76" s="8"/>
      <c r="L76" s="8"/>
      <c r="M76" s="8"/>
      <c r="N76" s="8"/>
      <c r="O76" s="8"/>
      <c r="P76" s="8">
        <v>100</v>
      </c>
      <c r="Q76" s="8"/>
      <c r="R76" s="8"/>
      <c r="S76" s="8"/>
      <c r="T76" s="8"/>
      <c r="U76" s="8"/>
      <c r="V76" s="8">
        <v>100</v>
      </c>
    </row>
    <row r="77" spans="1:22" s="115" customFormat="1" ht="11.4" x14ac:dyDescent="0.2">
      <c r="A77" s="115" t="s">
        <v>143</v>
      </c>
      <c r="B77" s="8">
        <v>2001</v>
      </c>
      <c r="C77" s="116" t="s">
        <v>2</v>
      </c>
      <c r="D77" s="8">
        <v>536786.45334243774</v>
      </c>
      <c r="E77" s="8">
        <v>100</v>
      </c>
      <c r="F77" s="8">
        <v>82.097697353332421</v>
      </c>
      <c r="G77" s="8"/>
      <c r="H77" s="8"/>
      <c r="I77" s="8">
        <v>17.902302646667579</v>
      </c>
      <c r="J77" s="8">
        <v>82.097697353332421</v>
      </c>
      <c r="K77" s="8"/>
      <c r="L77" s="8"/>
      <c r="M77" s="8"/>
      <c r="N77" s="8"/>
      <c r="O77" s="8"/>
      <c r="P77" s="8">
        <v>100</v>
      </c>
      <c r="Q77" s="8"/>
      <c r="R77" s="8"/>
      <c r="S77" s="8"/>
      <c r="T77" s="8"/>
      <c r="U77" s="8"/>
      <c r="V77" s="8">
        <v>100</v>
      </c>
    </row>
    <row r="78" spans="1:22" s="115" customFormat="1" ht="11.4" x14ac:dyDescent="0.2">
      <c r="A78" s="115" t="s">
        <v>143</v>
      </c>
      <c r="B78" s="8">
        <v>2002</v>
      </c>
      <c r="C78" s="116" t="s">
        <v>2</v>
      </c>
      <c r="D78" s="8">
        <v>527541.33101806638</v>
      </c>
      <c r="E78" s="8">
        <v>100</v>
      </c>
      <c r="F78" s="8">
        <v>82.097697353332421</v>
      </c>
      <c r="G78" s="8"/>
      <c r="H78" s="8"/>
      <c r="I78" s="8">
        <v>17.902302646667579</v>
      </c>
      <c r="J78" s="8">
        <v>82.097697353332421</v>
      </c>
      <c r="K78" s="8"/>
      <c r="L78" s="8"/>
      <c r="M78" s="8"/>
      <c r="N78" s="8"/>
      <c r="O78" s="8"/>
      <c r="P78" s="8">
        <v>100</v>
      </c>
      <c r="Q78" s="8"/>
      <c r="R78" s="8"/>
      <c r="S78" s="8"/>
      <c r="T78" s="8"/>
      <c r="U78" s="8"/>
      <c r="V78" s="8">
        <v>100</v>
      </c>
    </row>
    <row r="79" spans="1:22" s="115" customFormat="1" ht="11.4" x14ac:dyDescent="0.2">
      <c r="A79" s="115" t="s">
        <v>143</v>
      </c>
      <c r="B79" s="8">
        <v>2003</v>
      </c>
      <c r="C79" s="116" t="s">
        <v>2</v>
      </c>
      <c r="D79" s="8">
        <v>525090.92544937134</v>
      </c>
      <c r="E79" s="8">
        <v>100</v>
      </c>
      <c r="F79" s="8">
        <v>82.097697353332421</v>
      </c>
      <c r="G79" s="8"/>
      <c r="H79" s="8"/>
      <c r="I79" s="8">
        <v>17.902302646667579</v>
      </c>
      <c r="J79" s="8">
        <v>82.097697353332421</v>
      </c>
      <c r="K79" s="8"/>
      <c r="L79" s="8"/>
      <c r="M79" s="8"/>
      <c r="N79" s="8"/>
      <c r="O79" s="8"/>
      <c r="P79" s="8">
        <v>100</v>
      </c>
      <c r="Q79" s="8"/>
      <c r="R79" s="8"/>
      <c r="S79" s="8"/>
      <c r="T79" s="8"/>
      <c r="U79" s="8"/>
      <c r="V79" s="8">
        <v>100</v>
      </c>
    </row>
    <row r="80" spans="1:22" s="115" customFormat="1" ht="11.4" x14ac:dyDescent="0.2">
      <c r="A80" s="115" t="s">
        <v>143</v>
      </c>
      <c r="B80" s="8">
        <v>2004</v>
      </c>
      <c r="C80" s="116" t="s">
        <v>2</v>
      </c>
      <c r="D80" s="8">
        <v>521626.14991912839</v>
      </c>
      <c r="E80" s="8">
        <v>100</v>
      </c>
      <c r="F80" s="8">
        <v>82.097697353332421</v>
      </c>
      <c r="G80" s="8"/>
      <c r="H80" s="8"/>
      <c r="I80" s="8">
        <v>17.902302646667579</v>
      </c>
      <c r="J80" s="8">
        <v>82.097697353332421</v>
      </c>
      <c r="K80" s="8"/>
      <c r="L80" s="8"/>
      <c r="M80" s="8"/>
      <c r="N80" s="8"/>
      <c r="O80" s="8"/>
      <c r="P80" s="8">
        <v>100</v>
      </c>
      <c r="Q80" s="8"/>
      <c r="R80" s="8"/>
      <c r="S80" s="8"/>
      <c r="T80" s="8"/>
      <c r="U80" s="8"/>
      <c r="V80" s="8">
        <v>100</v>
      </c>
    </row>
    <row r="81" spans="1:22" s="115" customFormat="1" ht="11.4" x14ac:dyDescent="0.2">
      <c r="A81" s="115" t="s">
        <v>143</v>
      </c>
      <c r="B81" s="8">
        <v>2005</v>
      </c>
      <c r="C81" s="116" t="s">
        <v>2</v>
      </c>
      <c r="D81" s="8">
        <v>516957.69056182861</v>
      </c>
      <c r="E81" s="8">
        <v>100</v>
      </c>
      <c r="F81" s="8">
        <v>81.926404752075598</v>
      </c>
      <c r="G81" s="8"/>
      <c r="H81" s="8"/>
      <c r="I81" s="8">
        <v>18.073595247924402</v>
      </c>
      <c r="J81" s="8">
        <v>81.926404752075598</v>
      </c>
      <c r="K81" s="8"/>
      <c r="L81" s="8"/>
      <c r="M81" s="8"/>
      <c r="N81" s="8"/>
      <c r="O81" s="8"/>
      <c r="P81" s="8">
        <v>100</v>
      </c>
      <c r="Q81" s="8"/>
      <c r="R81" s="8"/>
      <c r="S81" s="8"/>
      <c r="T81" s="8"/>
      <c r="U81" s="8"/>
      <c r="V81" s="8">
        <v>100</v>
      </c>
    </row>
    <row r="82" spans="1:22" s="115" customFormat="1" ht="11.4" x14ac:dyDescent="0.2">
      <c r="A82" s="115" t="s">
        <v>143</v>
      </c>
      <c r="B82" s="8">
        <v>2006</v>
      </c>
      <c r="C82" s="116" t="s">
        <v>2</v>
      </c>
      <c r="D82" s="8">
        <v>510372.91905059817</v>
      </c>
      <c r="E82" s="8">
        <v>100</v>
      </c>
      <c r="F82" s="8">
        <v>81.755112150818775</v>
      </c>
      <c r="G82" s="8"/>
      <c r="H82" s="8"/>
      <c r="I82" s="8">
        <v>18.244887849181225</v>
      </c>
      <c r="J82" s="8">
        <v>81.755112150818775</v>
      </c>
      <c r="K82" s="8"/>
      <c r="L82" s="8"/>
      <c r="M82" s="8"/>
      <c r="N82" s="8"/>
      <c r="O82" s="8"/>
      <c r="P82" s="8">
        <v>100</v>
      </c>
      <c r="Q82" s="8"/>
      <c r="R82" s="8"/>
      <c r="S82" s="8"/>
      <c r="T82" s="8"/>
      <c r="U82" s="8"/>
      <c r="V82" s="8">
        <v>100</v>
      </c>
    </row>
    <row r="83" spans="1:22" s="115" customFormat="1" ht="11.4" x14ac:dyDescent="0.2">
      <c r="A83" s="115" t="s">
        <v>143</v>
      </c>
      <c r="B83" s="8">
        <v>2007</v>
      </c>
      <c r="C83" s="116" t="s">
        <v>2</v>
      </c>
      <c r="D83" s="8">
        <v>501203.45262016298</v>
      </c>
      <c r="E83" s="8">
        <v>100</v>
      </c>
      <c r="F83" s="8">
        <v>81.583819549561952</v>
      </c>
      <c r="G83" s="8"/>
      <c r="H83" s="8"/>
      <c r="I83" s="8">
        <v>18.416180450438048</v>
      </c>
      <c r="J83" s="8">
        <v>81.583819549561952</v>
      </c>
      <c r="K83" s="8"/>
      <c r="L83" s="8"/>
      <c r="M83" s="8"/>
      <c r="N83" s="8"/>
      <c r="O83" s="8"/>
      <c r="P83" s="8">
        <v>100</v>
      </c>
      <c r="Q83" s="8"/>
      <c r="R83" s="8"/>
      <c r="S83" s="8"/>
      <c r="T83" s="8"/>
      <c r="U83" s="8"/>
      <c r="V83" s="8">
        <v>100</v>
      </c>
    </row>
    <row r="84" spans="1:22" s="115" customFormat="1" ht="11.4" x14ac:dyDescent="0.2">
      <c r="A84" s="115" t="s">
        <v>143</v>
      </c>
      <c r="B84" s="8">
        <v>2008</v>
      </c>
      <c r="C84" s="116" t="s">
        <v>2</v>
      </c>
      <c r="D84" s="8">
        <v>491075.56127014157</v>
      </c>
      <c r="E84" s="8">
        <v>100</v>
      </c>
      <c r="F84" s="8">
        <v>81.412526948305128</v>
      </c>
      <c r="G84" s="8"/>
      <c r="H84" s="8"/>
      <c r="I84" s="8">
        <v>18.587473051694872</v>
      </c>
      <c r="J84" s="8">
        <v>81.412526948305128</v>
      </c>
      <c r="K84" s="8"/>
      <c r="L84" s="8"/>
      <c r="M84" s="8"/>
      <c r="N84" s="8"/>
      <c r="O84" s="8"/>
      <c r="P84" s="8">
        <v>100</v>
      </c>
      <c r="Q84" s="8"/>
      <c r="R84" s="8"/>
      <c r="S84" s="8"/>
      <c r="T84" s="8"/>
      <c r="U84" s="8"/>
      <c r="V84" s="8">
        <v>100</v>
      </c>
    </row>
    <row r="85" spans="1:22" s="115" customFormat="1" ht="11.4" x14ac:dyDescent="0.2">
      <c r="A85" s="115" t="s">
        <v>143</v>
      </c>
      <c r="B85" s="8">
        <v>2009</v>
      </c>
      <c r="C85" s="116" t="s">
        <v>2</v>
      </c>
      <c r="D85" s="8">
        <v>479938.72927551274</v>
      </c>
      <c r="E85" s="8">
        <v>100</v>
      </c>
      <c r="F85" s="8">
        <v>81.241234347048305</v>
      </c>
      <c r="G85" s="8"/>
      <c r="H85" s="8"/>
      <c r="I85" s="8">
        <v>18.758765652951695</v>
      </c>
      <c r="J85" s="8">
        <v>81.241234347048305</v>
      </c>
      <c r="K85" s="8"/>
      <c r="L85" s="8"/>
      <c r="M85" s="8">
        <v>91.472868217054256</v>
      </c>
      <c r="N85" s="8"/>
      <c r="O85" s="8"/>
      <c r="P85" s="8">
        <v>8.5271317829457445</v>
      </c>
      <c r="Q85" s="8"/>
      <c r="R85" s="8"/>
      <c r="S85" s="8"/>
      <c r="T85" s="8"/>
      <c r="U85" s="8"/>
      <c r="V85" s="8">
        <v>100</v>
      </c>
    </row>
    <row r="86" spans="1:22" s="115" customFormat="1" ht="11.4" x14ac:dyDescent="0.2">
      <c r="A86" s="115" t="s">
        <v>143</v>
      </c>
      <c r="B86" s="8">
        <v>2010</v>
      </c>
      <c r="C86" s="116" t="s">
        <v>2</v>
      </c>
      <c r="D86" s="8">
        <v>469913.83387413021</v>
      </c>
      <c r="E86" s="8">
        <v>100</v>
      </c>
      <c r="F86" s="8">
        <v>81.069941745791482</v>
      </c>
      <c r="G86" s="8"/>
      <c r="H86" s="8"/>
      <c r="I86" s="8">
        <v>18.930058254208518</v>
      </c>
      <c r="J86" s="8">
        <v>81.069941745791482</v>
      </c>
      <c r="K86" s="8"/>
      <c r="L86" s="8"/>
      <c r="M86" s="8">
        <v>91.472868217054256</v>
      </c>
      <c r="N86" s="8"/>
      <c r="O86" s="8"/>
      <c r="P86" s="8">
        <v>8.5271317829457445</v>
      </c>
      <c r="Q86" s="8"/>
      <c r="R86" s="8"/>
      <c r="S86" s="8"/>
      <c r="T86" s="8"/>
      <c r="U86" s="8"/>
      <c r="V86" s="8">
        <v>100</v>
      </c>
    </row>
    <row r="87" spans="1:22" s="115" customFormat="1" ht="11.4" x14ac:dyDescent="0.2">
      <c r="A87" s="115" t="s">
        <v>143</v>
      </c>
      <c r="B87" s="8">
        <v>2011</v>
      </c>
      <c r="C87" s="116" t="s">
        <v>2</v>
      </c>
      <c r="D87" s="8">
        <v>461772.80536331178</v>
      </c>
      <c r="E87" s="8">
        <v>100</v>
      </c>
      <c r="F87" s="8">
        <v>80.898649144534659</v>
      </c>
      <c r="G87" s="8"/>
      <c r="H87" s="8"/>
      <c r="I87" s="8">
        <v>19.101350855465341</v>
      </c>
      <c r="J87" s="8">
        <v>80.898649144534659</v>
      </c>
      <c r="K87" s="8"/>
      <c r="L87" s="8"/>
      <c r="M87" s="8">
        <v>91.472868217054256</v>
      </c>
      <c r="N87" s="8"/>
      <c r="O87" s="8"/>
      <c r="P87" s="8">
        <v>8.5271317829457445</v>
      </c>
      <c r="Q87" s="8"/>
      <c r="R87" s="8"/>
      <c r="S87" s="8"/>
      <c r="T87" s="8"/>
      <c r="U87" s="8"/>
      <c r="V87" s="8">
        <v>100</v>
      </c>
    </row>
    <row r="88" spans="1:22" s="115" customFormat="1" ht="11.4" x14ac:dyDescent="0.2">
      <c r="A88" s="115" t="s">
        <v>143</v>
      </c>
      <c r="B88" s="8">
        <v>2012</v>
      </c>
      <c r="C88" s="116" t="s">
        <v>2</v>
      </c>
      <c r="D88" s="8">
        <v>455299.11852058413</v>
      </c>
      <c r="E88" s="8">
        <v>100</v>
      </c>
      <c r="F88" s="8">
        <v>80.727356543277835</v>
      </c>
      <c r="G88" s="8"/>
      <c r="H88" s="8"/>
      <c r="I88" s="8">
        <v>19.272643456722165</v>
      </c>
      <c r="J88" s="8">
        <v>80.727356543277835</v>
      </c>
      <c r="K88" s="8"/>
      <c r="L88" s="8"/>
      <c r="M88" s="8">
        <v>91.472868217054256</v>
      </c>
      <c r="N88" s="8"/>
      <c r="O88" s="8"/>
      <c r="P88" s="8">
        <v>8.5271317829457445</v>
      </c>
      <c r="Q88" s="8"/>
      <c r="R88" s="8"/>
      <c r="S88" s="8"/>
      <c r="T88" s="8"/>
      <c r="U88" s="8"/>
      <c r="V88" s="8">
        <v>100</v>
      </c>
    </row>
    <row r="89" spans="1:22" s="115" customFormat="1" ht="11.4" x14ac:dyDescent="0.2">
      <c r="A89" s="115" t="s">
        <v>143</v>
      </c>
      <c r="B89" s="8">
        <v>2013</v>
      </c>
      <c r="C89" s="116" t="s">
        <v>2</v>
      </c>
      <c r="D89" s="8">
        <v>482248.935777893</v>
      </c>
      <c r="E89" s="8">
        <v>100</v>
      </c>
      <c r="F89" s="8">
        <v>80.556063942021012</v>
      </c>
      <c r="G89" s="8"/>
      <c r="H89" s="8"/>
      <c r="I89" s="8">
        <v>19.443936057978988</v>
      </c>
      <c r="J89" s="8">
        <v>80.556063942021012</v>
      </c>
      <c r="K89" s="8"/>
      <c r="L89" s="8"/>
      <c r="M89" s="8">
        <v>91.472868217054256</v>
      </c>
      <c r="N89" s="8"/>
      <c r="O89" s="8"/>
      <c r="P89" s="8">
        <v>8.5271317829457445</v>
      </c>
      <c r="Q89" s="8"/>
      <c r="R89" s="8"/>
      <c r="S89" s="8"/>
      <c r="T89" s="8"/>
      <c r="U89" s="8"/>
      <c r="V89" s="8">
        <v>100</v>
      </c>
    </row>
    <row r="90" spans="1:22" s="115" customFormat="1" ht="11.4" x14ac:dyDescent="0.2">
      <c r="A90" s="115" t="s">
        <v>143</v>
      </c>
      <c r="B90" s="8">
        <v>2014</v>
      </c>
      <c r="C90" s="116" t="s">
        <v>2</v>
      </c>
      <c r="D90" s="8">
        <v>477436.35031356808</v>
      </c>
      <c r="E90" s="8">
        <v>100</v>
      </c>
      <c r="F90" s="8">
        <v>80.384771340764189</v>
      </c>
      <c r="G90" s="8"/>
      <c r="H90" s="8"/>
      <c r="I90" s="8">
        <v>19.615228659235811</v>
      </c>
      <c r="J90" s="8">
        <v>80.384771340764189</v>
      </c>
      <c r="K90" s="8"/>
      <c r="L90" s="8"/>
      <c r="M90" s="8">
        <v>91.472868217054256</v>
      </c>
      <c r="N90" s="8"/>
      <c r="O90" s="8"/>
      <c r="P90" s="8">
        <v>8.5271317829457445</v>
      </c>
      <c r="Q90" s="8"/>
      <c r="R90" s="8"/>
      <c r="S90" s="8"/>
      <c r="T90" s="8"/>
      <c r="U90" s="8"/>
      <c r="V90" s="8">
        <v>100</v>
      </c>
    </row>
    <row r="91" spans="1:22" s="115" customFormat="1" ht="11.4" x14ac:dyDescent="0.2">
      <c r="A91" s="115" t="s">
        <v>143</v>
      </c>
      <c r="B91" s="8">
        <v>2015</v>
      </c>
      <c r="C91" s="116" t="s">
        <v>2</v>
      </c>
      <c r="D91" s="8">
        <v>472873.24756622314</v>
      </c>
      <c r="E91" s="8">
        <v>100</v>
      </c>
      <c r="F91" s="8">
        <v>80.213478739507366</v>
      </c>
      <c r="G91" s="8"/>
      <c r="H91" s="8"/>
      <c r="I91" s="8">
        <v>19.786521260492634</v>
      </c>
      <c r="J91" s="8">
        <v>80.213478739507366</v>
      </c>
      <c r="K91" s="8"/>
      <c r="L91" s="8"/>
      <c r="M91" s="8">
        <v>91.472868217054256</v>
      </c>
      <c r="N91" s="8"/>
      <c r="O91" s="8"/>
      <c r="P91" s="8">
        <v>8.5271317829457445</v>
      </c>
      <c r="Q91" s="8"/>
      <c r="R91" s="8"/>
      <c r="S91" s="8"/>
      <c r="T91" s="8"/>
      <c r="U91" s="8"/>
      <c r="V91" s="8">
        <v>100</v>
      </c>
    </row>
    <row r="92" spans="1:22" s="115" customFormat="1" ht="11.4" x14ac:dyDescent="0.2">
      <c r="A92" s="115" t="s">
        <v>143</v>
      </c>
      <c r="B92" s="8">
        <v>2016</v>
      </c>
      <c r="C92" s="116" t="s">
        <v>2</v>
      </c>
      <c r="D92" s="8">
        <v>468609.69208625791</v>
      </c>
      <c r="E92" s="8">
        <v>100</v>
      </c>
      <c r="F92" s="8">
        <v>80.042186138250543</v>
      </c>
      <c r="G92" s="8"/>
      <c r="H92" s="8"/>
      <c r="I92" s="8">
        <v>19.957813861749457</v>
      </c>
      <c r="J92" s="8">
        <v>80.042186138250543</v>
      </c>
      <c r="K92" s="8"/>
      <c r="L92" s="8"/>
      <c r="M92" s="8">
        <v>91.472868217054256</v>
      </c>
      <c r="N92" s="8"/>
      <c r="O92" s="8"/>
      <c r="P92" s="8">
        <v>8.5271317829457445</v>
      </c>
      <c r="Q92" s="8"/>
      <c r="R92" s="8"/>
      <c r="S92" s="8"/>
      <c r="T92" s="8"/>
      <c r="U92" s="8"/>
      <c r="V92" s="8">
        <v>100</v>
      </c>
    </row>
    <row r="93" spans="1:22" s="115" customFormat="1" ht="11.4" x14ac:dyDescent="0.2">
      <c r="A93" s="115" t="s">
        <v>143</v>
      </c>
      <c r="B93" s="8">
        <v>2017</v>
      </c>
      <c r="C93" s="116" t="s">
        <v>2</v>
      </c>
      <c r="D93" s="8">
        <v>465900.25175796513</v>
      </c>
      <c r="E93" s="8">
        <v>100</v>
      </c>
      <c r="F93" s="8">
        <v>79.870893536993719</v>
      </c>
      <c r="G93" s="8">
        <v>52.064971200000009</v>
      </c>
      <c r="H93" s="8">
        <v>27.80592233699371</v>
      </c>
      <c r="I93" s="8">
        <v>20.129106463006281</v>
      </c>
      <c r="J93" s="8">
        <v>0</v>
      </c>
      <c r="K93" s="8"/>
      <c r="L93" s="8"/>
      <c r="M93" s="8">
        <v>91.472868217054256</v>
      </c>
      <c r="N93" s="8"/>
      <c r="O93" s="8"/>
      <c r="P93" s="8">
        <v>8.5271317829457445</v>
      </c>
      <c r="Q93" s="8"/>
      <c r="R93" s="8"/>
      <c r="S93" s="8"/>
      <c r="T93" s="8"/>
      <c r="U93" s="8"/>
      <c r="V93" s="8">
        <v>100</v>
      </c>
    </row>
    <row r="94" spans="1:22" s="115" customFormat="1" ht="11.4" x14ac:dyDescent="0.2">
      <c r="A94" s="115" t="s">
        <v>143</v>
      </c>
      <c r="B94" s="8">
        <v>2018</v>
      </c>
      <c r="C94" s="116" t="s">
        <v>2</v>
      </c>
      <c r="D94" s="8">
        <v>465439.85841064458</v>
      </c>
      <c r="E94" s="8">
        <v>100</v>
      </c>
      <c r="F94" s="8">
        <v>79.699600935736896</v>
      </c>
      <c r="G94" s="8">
        <v>52.064971200000009</v>
      </c>
      <c r="H94" s="8">
        <v>27.634629735736887</v>
      </c>
      <c r="I94" s="8">
        <v>20.300399064263104</v>
      </c>
      <c r="J94" s="8">
        <v>0</v>
      </c>
      <c r="K94" s="8"/>
      <c r="L94" s="8"/>
      <c r="M94" s="8"/>
      <c r="N94" s="8"/>
      <c r="O94" s="8"/>
      <c r="P94" s="8">
        <v>100</v>
      </c>
      <c r="Q94" s="8"/>
      <c r="R94" s="8"/>
      <c r="S94" s="8"/>
      <c r="T94" s="8"/>
      <c r="U94" s="8"/>
      <c r="V94" s="8">
        <v>100</v>
      </c>
    </row>
    <row r="95" spans="1:22" s="115" customFormat="1" ht="11.4" x14ac:dyDescent="0.2">
      <c r="A95" s="115" t="s">
        <v>143</v>
      </c>
      <c r="B95" s="8">
        <v>2019</v>
      </c>
      <c r="C95" s="116" t="s">
        <v>2</v>
      </c>
      <c r="D95" s="8">
        <v>465216.17388046265</v>
      </c>
      <c r="E95" s="8">
        <v>100</v>
      </c>
      <c r="F95" s="8">
        <v>79.528308334480073</v>
      </c>
      <c r="G95" s="8">
        <v>52.064971200000009</v>
      </c>
      <c r="H95" s="8">
        <v>27.463337134480064</v>
      </c>
      <c r="I95" s="8">
        <v>20.471691665519927</v>
      </c>
      <c r="J95" s="8">
        <v>0</v>
      </c>
      <c r="K95" s="8"/>
      <c r="L95" s="8"/>
      <c r="M95" s="8"/>
      <c r="N95" s="8"/>
      <c r="O95" s="8"/>
      <c r="P95" s="8">
        <v>100</v>
      </c>
      <c r="Q95" s="8"/>
      <c r="R95" s="8"/>
      <c r="S95" s="8"/>
      <c r="T95" s="8"/>
      <c r="U95" s="8"/>
      <c r="V95" s="8">
        <v>100</v>
      </c>
    </row>
    <row r="96" spans="1:22" s="115" customFormat="1" ht="11.4" x14ac:dyDescent="0.2">
      <c r="A96" s="115" t="s">
        <v>143</v>
      </c>
      <c r="B96" s="8">
        <v>2020</v>
      </c>
      <c r="C96" s="116" t="s">
        <v>2</v>
      </c>
      <c r="D96" s="8">
        <v>463628.26085426327</v>
      </c>
      <c r="E96" s="8">
        <v>100</v>
      </c>
      <c r="F96" s="8">
        <v>79.35701573322325</v>
      </c>
      <c r="G96" s="8">
        <v>52.064971200000009</v>
      </c>
      <c r="H96" s="8">
        <v>27.29204453322324</v>
      </c>
      <c r="I96" s="8">
        <v>20.64298426677675</v>
      </c>
      <c r="J96" s="8">
        <v>0</v>
      </c>
      <c r="K96" s="8"/>
      <c r="L96" s="8"/>
      <c r="M96" s="8"/>
      <c r="N96" s="8"/>
      <c r="O96" s="8"/>
      <c r="P96" s="8">
        <v>100</v>
      </c>
      <c r="Q96" s="8"/>
      <c r="R96" s="8"/>
      <c r="S96" s="8"/>
      <c r="T96" s="8"/>
      <c r="U96" s="8"/>
      <c r="V96" s="8">
        <v>100</v>
      </c>
    </row>
    <row r="97" spans="1:31" s="115" customFormat="1" ht="11.4" x14ac:dyDescent="0.2">
      <c r="A97" s="115" t="s">
        <v>143</v>
      </c>
      <c r="B97" s="8">
        <v>2021</v>
      </c>
      <c r="C97" s="116" t="s">
        <v>2</v>
      </c>
      <c r="D97" s="8">
        <v>459537.83615112305</v>
      </c>
      <c r="E97" s="8">
        <v>100</v>
      </c>
      <c r="F97" s="8">
        <v>79.185723131966427</v>
      </c>
      <c r="G97" s="8">
        <v>52.064971200000009</v>
      </c>
      <c r="H97" s="8">
        <v>27.120751931966417</v>
      </c>
      <c r="I97" s="8">
        <v>20.814276868033573</v>
      </c>
      <c r="J97" s="8">
        <v>0</v>
      </c>
      <c r="K97" s="8"/>
      <c r="L97" s="8"/>
      <c r="M97" s="8"/>
      <c r="N97" s="8"/>
      <c r="O97" s="8"/>
      <c r="P97" s="8">
        <v>100</v>
      </c>
      <c r="Q97" s="8"/>
      <c r="R97" s="8"/>
      <c r="S97" s="8"/>
      <c r="T97" s="8"/>
      <c r="U97" s="8"/>
      <c r="V97" s="8">
        <v>100</v>
      </c>
    </row>
    <row r="98" spans="1:31" s="115" customFormat="1" ht="11.4" x14ac:dyDescent="0.2">
      <c r="A98" s="115" t="s">
        <v>143</v>
      </c>
      <c r="B98" s="8">
        <v>2022</v>
      </c>
      <c r="C98" s="116" t="s">
        <v>2</v>
      </c>
      <c r="D98" s="8">
        <v>454701.62805236818</v>
      </c>
      <c r="E98" s="8">
        <v>100</v>
      </c>
      <c r="F98" s="8">
        <v>79.014430530709603</v>
      </c>
      <c r="G98" s="8">
        <v>52.064971200000009</v>
      </c>
      <c r="H98" s="8">
        <v>26.949459330709594</v>
      </c>
      <c r="I98" s="8">
        <v>20.985569469290397</v>
      </c>
      <c r="J98" s="8">
        <v>0</v>
      </c>
      <c r="K98" s="8"/>
      <c r="L98" s="8"/>
      <c r="M98" s="8"/>
      <c r="N98" s="8"/>
      <c r="O98" s="8"/>
      <c r="P98" s="8">
        <v>100</v>
      </c>
      <c r="Q98" s="8"/>
      <c r="R98" s="8"/>
      <c r="S98" s="8"/>
      <c r="T98" s="8"/>
      <c r="U98" s="8"/>
      <c r="V98" s="8">
        <v>100</v>
      </c>
    </row>
    <row r="99" spans="1:31" s="115" customFormat="1" ht="11.4" x14ac:dyDescent="0.2">
      <c r="A99" s="115" t="s">
        <v>143</v>
      </c>
      <c r="B99" s="8">
        <v>2023</v>
      </c>
      <c r="C99" s="116" t="s">
        <v>2</v>
      </c>
      <c r="D99" s="8">
        <v>450252.81746925355</v>
      </c>
      <c r="E99" s="8">
        <v>100</v>
      </c>
      <c r="F99" s="8">
        <v>78.84313792945278</v>
      </c>
      <c r="G99" s="8">
        <v>52.064971200000009</v>
      </c>
      <c r="H99" s="8">
        <v>26.778166729452771</v>
      </c>
      <c r="I99" s="8">
        <v>21.15686207054722</v>
      </c>
      <c r="J99" s="8">
        <v>0</v>
      </c>
      <c r="K99" s="8"/>
      <c r="L99" s="8"/>
      <c r="M99" s="8"/>
      <c r="N99" s="8"/>
      <c r="O99" s="8"/>
      <c r="P99" s="8">
        <v>100</v>
      </c>
      <c r="Q99" s="8"/>
      <c r="R99" s="8"/>
      <c r="S99" s="8"/>
      <c r="T99" s="8"/>
      <c r="U99" s="8"/>
      <c r="V99" s="8">
        <v>100</v>
      </c>
    </row>
    <row r="100" spans="1:31" s="115" customFormat="1" ht="11.4" x14ac:dyDescent="0.2">
      <c r="A100" s="115" t="s">
        <v>143</v>
      </c>
      <c r="B100" s="8">
        <v>2024</v>
      </c>
      <c r="C100" s="116" t="s">
        <v>2</v>
      </c>
      <c r="D100" s="8">
        <v>436690.35189292906</v>
      </c>
      <c r="E100" s="8">
        <v>100</v>
      </c>
      <c r="F100" s="8">
        <v>78.84313792945278</v>
      </c>
      <c r="G100" s="8">
        <v>52.064971200000009</v>
      </c>
      <c r="H100" s="8">
        <v>26.778166729452771</v>
      </c>
      <c r="I100" s="8">
        <v>21.15686207054722</v>
      </c>
      <c r="J100" s="8">
        <v>0</v>
      </c>
      <c r="K100" s="8"/>
      <c r="L100" s="8"/>
      <c r="M100" s="8"/>
      <c r="N100" s="8"/>
      <c r="O100" s="8"/>
      <c r="P100" s="8">
        <v>100</v>
      </c>
      <c r="Q100" s="8"/>
      <c r="R100" s="8"/>
      <c r="S100" s="8"/>
      <c r="T100" s="8"/>
      <c r="U100" s="8"/>
      <c r="V100" s="8">
        <v>100</v>
      </c>
    </row>
    <row r="101" spans="1:31" s="115" customFormat="1" ht="11.4" x14ac:dyDescent="0.2">
      <c r="A101" s="115" t="s">
        <v>143</v>
      </c>
      <c r="B101" s="8">
        <v>2025</v>
      </c>
      <c r="C101" s="116" t="s">
        <v>2</v>
      </c>
      <c r="D101" s="8">
        <v>431610.49969444273</v>
      </c>
      <c r="E101" s="8">
        <v>100</v>
      </c>
      <c r="F101" s="8">
        <v>78.84313792945278</v>
      </c>
      <c r="G101" s="8">
        <v>52.064971200000009</v>
      </c>
      <c r="H101" s="8">
        <v>26.778166729452771</v>
      </c>
      <c r="I101" s="8">
        <v>21.15686207054722</v>
      </c>
      <c r="J101" s="8">
        <v>0</v>
      </c>
      <c r="K101" s="8"/>
      <c r="L101" s="8"/>
      <c r="M101" s="8"/>
      <c r="N101" s="8"/>
      <c r="O101" s="8"/>
      <c r="P101" s="8">
        <v>100</v>
      </c>
      <c r="Q101" s="8"/>
      <c r="R101" s="8"/>
      <c r="S101" s="8"/>
      <c r="T101" s="8"/>
      <c r="U101" s="8"/>
      <c r="V101" s="8">
        <v>100</v>
      </c>
    </row>
    <row r="102" spans="1:31" s="115" customFormat="1" ht="11.4" x14ac:dyDescent="0.2">
      <c r="A102" s="115" t="s">
        <v>143</v>
      </c>
      <c r="B102" s="8">
        <v>2026</v>
      </c>
      <c r="C102" s="116" t="s">
        <v>2</v>
      </c>
      <c r="D102" s="8"/>
      <c r="E102" s="8">
        <v>100</v>
      </c>
      <c r="F102" s="8">
        <v>78.84313792945278</v>
      </c>
      <c r="G102" s="8"/>
      <c r="H102" s="8"/>
      <c r="I102" s="8">
        <v>21.15686207054722</v>
      </c>
      <c r="J102" s="8">
        <v>78.84313792945278</v>
      </c>
      <c r="K102" s="8"/>
      <c r="L102" s="8"/>
      <c r="M102" s="8"/>
      <c r="N102" s="8"/>
      <c r="O102" s="8"/>
      <c r="P102" s="8">
        <v>100</v>
      </c>
      <c r="Q102" s="8"/>
      <c r="R102" s="8"/>
      <c r="S102" s="8"/>
      <c r="T102" s="8"/>
      <c r="U102" s="8"/>
      <c r="V102" s="8">
        <v>100</v>
      </c>
    </row>
    <row r="103" spans="1:31" s="115" customFormat="1" ht="11.4" x14ac:dyDescent="0.2">
      <c r="A103" s="115" t="s">
        <v>143</v>
      </c>
      <c r="B103" s="8">
        <v>2027</v>
      </c>
      <c r="C103" s="116" t="s">
        <v>2</v>
      </c>
      <c r="D103" s="8"/>
      <c r="E103" s="8">
        <v>100</v>
      </c>
      <c r="F103" s="8">
        <v>78.84313792945278</v>
      </c>
      <c r="G103" s="8"/>
      <c r="H103" s="8"/>
      <c r="I103" s="8">
        <v>21.15686207054722</v>
      </c>
      <c r="J103" s="8">
        <v>78.84313792945278</v>
      </c>
      <c r="K103" s="8"/>
      <c r="L103" s="8"/>
      <c r="M103" s="8"/>
      <c r="N103" s="8"/>
      <c r="O103" s="8"/>
      <c r="P103" s="8">
        <v>100</v>
      </c>
      <c r="Q103" s="8"/>
      <c r="R103" s="8"/>
      <c r="S103" s="8"/>
      <c r="T103" s="8"/>
      <c r="U103" s="8"/>
      <c r="V103" s="8">
        <v>100</v>
      </c>
    </row>
    <row r="104" spans="1:31" s="115" customFormat="1" ht="11.4" x14ac:dyDescent="0.2">
      <c r="A104" s="115" t="s">
        <v>143</v>
      </c>
      <c r="B104" s="8">
        <v>2028</v>
      </c>
      <c r="C104" s="116" t="s">
        <v>2</v>
      </c>
      <c r="D104" s="8"/>
      <c r="E104" s="8">
        <v>100</v>
      </c>
      <c r="F104" s="8"/>
      <c r="G104" s="8"/>
      <c r="H104" s="8"/>
      <c r="I104" s="8"/>
      <c r="J104" s="8">
        <v>100</v>
      </c>
      <c r="K104" s="8"/>
      <c r="L104" s="8"/>
      <c r="M104" s="8"/>
      <c r="N104" s="8"/>
      <c r="O104" s="8"/>
      <c r="P104" s="8">
        <v>100</v>
      </c>
      <c r="Q104" s="8"/>
      <c r="R104" s="8"/>
      <c r="S104" s="8"/>
      <c r="T104" s="8"/>
      <c r="U104" s="8"/>
      <c r="V104" s="8">
        <v>100</v>
      </c>
    </row>
    <row r="105" spans="1:31" s="115" customFormat="1" ht="11.4" x14ac:dyDescent="0.2">
      <c r="A105" s="115" t="s">
        <v>143</v>
      </c>
      <c r="B105" s="8">
        <v>2029</v>
      </c>
      <c r="C105" s="116" t="s">
        <v>2</v>
      </c>
      <c r="D105" s="8"/>
      <c r="E105" s="8">
        <v>100</v>
      </c>
      <c r="F105" s="8"/>
      <c r="G105" s="8"/>
      <c r="H105" s="8"/>
      <c r="I105" s="8"/>
      <c r="J105" s="8">
        <v>100</v>
      </c>
      <c r="K105" s="8"/>
      <c r="L105" s="8"/>
      <c r="M105" s="8"/>
      <c r="N105" s="8"/>
      <c r="O105" s="8"/>
      <c r="P105" s="8">
        <v>100</v>
      </c>
      <c r="Q105" s="8"/>
      <c r="R105" s="8"/>
      <c r="S105" s="8"/>
      <c r="T105" s="8"/>
      <c r="U105" s="8"/>
      <c r="V105" s="8">
        <v>100</v>
      </c>
    </row>
    <row r="106" spans="1:31" s="115" customFormat="1" ht="11.4" x14ac:dyDescent="0.2">
      <c r="A106" s="115" t="s">
        <v>143</v>
      </c>
      <c r="B106" s="8">
        <v>2030</v>
      </c>
      <c r="C106" s="116" t="s">
        <v>2</v>
      </c>
      <c r="D106" s="8"/>
      <c r="E106" s="8">
        <v>100</v>
      </c>
      <c r="F106" s="8"/>
      <c r="G106" s="8"/>
      <c r="H106" s="8"/>
      <c r="I106" s="8"/>
      <c r="J106" s="8">
        <v>100</v>
      </c>
      <c r="K106" s="8"/>
      <c r="L106" s="8"/>
      <c r="M106" s="8"/>
      <c r="N106" s="8"/>
      <c r="O106" s="8"/>
      <c r="P106" s="8">
        <v>100</v>
      </c>
      <c r="Q106" s="8"/>
      <c r="R106" s="8"/>
      <c r="S106" s="8"/>
      <c r="T106" s="8"/>
      <c r="U106" s="8"/>
      <c r="V106" s="8">
        <v>100</v>
      </c>
    </row>
    <row r="107" spans="1:31" s="115" customFormat="1" ht="11.4" x14ac:dyDescent="0.2">
      <c r="A107" s="115" t="s">
        <v>143</v>
      </c>
      <c r="B107" s="8">
        <v>2000</v>
      </c>
      <c r="C107" s="116" t="s">
        <v>16</v>
      </c>
      <c r="D107" s="8">
        <v>554548</v>
      </c>
      <c r="E107" s="8"/>
      <c r="F107" s="8"/>
      <c r="G107" s="8"/>
      <c r="H107" s="8"/>
      <c r="I107" s="8"/>
      <c r="J107" s="8">
        <v>100</v>
      </c>
      <c r="K107" s="8"/>
      <c r="L107" s="8"/>
      <c r="M107" s="8"/>
      <c r="N107" s="8"/>
      <c r="O107" s="8"/>
      <c r="P107" s="8">
        <v>100</v>
      </c>
      <c r="Q107" s="8"/>
      <c r="R107" s="8"/>
      <c r="S107" s="8"/>
      <c r="T107" s="8"/>
      <c r="U107" s="8"/>
      <c r="V107" s="8">
        <v>100</v>
      </c>
    </row>
    <row r="108" spans="1:31" s="115" customFormat="1" ht="11.4" x14ac:dyDescent="0.2">
      <c r="A108" s="115" t="s">
        <v>143</v>
      </c>
      <c r="B108" s="8">
        <v>2001</v>
      </c>
      <c r="C108" s="116" t="s">
        <v>16</v>
      </c>
      <c r="D108" s="8">
        <v>543600</v>
      </c>
      <c r="E108" s="8"/>
      <c r="F108" s="8"/>
      <c r="G108" s="8"/>
      <c r="H108" s="8"/>
      <c r="I108" s="8"/>
      <c r="J108" s="8">
        <v>100</v>
      </c>
      <c r="K108" s="8"/>
      <c r="L108" s="8"/>
      <c r="M108" s="8"/>
      <c r="N108" s="8"/>
      <c r="O108" s="8"/>
      <c r="P108" s="8">
        <v>100</v>
      </c>
      <c r="Q108" s="8"/>
      <c r="R108" s="8"/>
      <c r="S108" s="8"/>
      <c r="T108" s="8"/>
      <c r="U108" s="8"/>
      <c r="V108" s="8">
        <v>100</v>
      </c>
    </row>
    <row r="109" spans="1:31" s="115" customFormat="1" ht="11.4" x14ac:dyDescent="0.2">
      <c r="A109" s="115" t="s">
        <v>143</v>
      </c>
      <c r="B109" s="8">
        <v>2002</v>
      </c>
      <c r="C109" s="116" t="s">
        <v>16</v>
      </c>
      <c r="D109" s="8">
        <v>532953</v>
      </c>
      <c r="E109" s="8"/>
      <c r="F109" s="8"/>
      <c r="G109" s="8"/>
      <c r="H109" s="8"/>
      <c r="I109" s="8"/>
      <c r="J109" s="8">
        <v>100</v>
      </c>
      <c r="K109" s="8"/>
      <c r="L109" s="8"/>
      <c r="M109" s="8"/>
      <c r="N109" s="8"/>
      <c r="O109" s="8"/>
      <c r="P109" s="8">
        <v>100</v>
      </c>
      <c r="Q109" s="8"/>
      <c r="R109" s="8"/>
      <c r="S109" s="8"/>
      <c r="T109" s="8"/>
      <c r="U109" s="8"/>
      <c r="V109" s="8">
        <v>100</v>
      </c>
    </row>
    <row r="110" spans="1:31" s="115" customFormat="1" ht="11.4" x14ac:dyDescent="0.2">
      <c r="A110" s="115" t="s">
        <v>143</v>
      </c>
      <c r="B110" s="8">
        <v>2003</v>
      </c>
      <c r="C110" s="117" t="s">
        <v>16</v>
      </c>
      <c r="D110" s="8">
        <v>523877</v>
      </c>
      <c r="E110" s="8"/>
      <c r="F110" s="8"/>
      <c r="G110" s="8"/>
      <c r="H110" s="8"/>
      <c r="I110" s="8"/>
      <c r="J110" s="8">
        <v>100</v>
      </c>
      <c r="K110" s="8"/>
      <c r="L110" s="8"/>
      <c r="M110" s="8"/>
      <c r="N110" s="8"/>
      <c r="O110" s="8"/>
      <c r="P110" s="8">
        <v>100</v>
      </c>
      <c r="Q110" s="8"/>
      <c r="R110" s="8"/>
      <c r="S110" s="8"/>
      <c r="T110" s="8"/>
      <c r="U110" s="8"/>
      <c r="V110" s="8">
        <v>100</v>
      </c>
      <c r="W110" s="116"/>
      <c r="X110" s="116"/>
      <c r="Y110" s="116"/>
      <c r="Z110" s="116"/>
      <c r="AA110" s="116"/>
      <c r="AB110" s="116"/>
      <c r="AC110" s="116"/>
      <c r="AD110" s="116"/>
      <c r="AE110" s="116"/>
    </row>
    <row r="111" spans="1:31" s="115" customFormat="1" ht="11.4" x14ac:dyDescent="0.2">
      <c r="A111" s="115" t="s">
        <v>143</v>
      </c>
      <c r="B111" s="8">
        <v>2004</v>
      </c>
      <c r="C111" s="117" t="s">
        <v>16</v>
      </c>
      <c r="D111" s="8">
        <v>514533</v>
      </c>
      <c r="E111" s="8"/>
      <c r="F111" s="8"/>
      <c r="G111" s="8"/>
      <c r="H111" s="8"/>
      <c r="I111" s="8"/>
      <c r="J111" s="8">
        <v>100</v>
      </c>
      <c r="K111" s="8"/>
      <c r="L111" s="8"/>
      <c r="M111" s="8"/>
      <c r="N111" s="8"/>
      <c r="O111" s="8"/>
      <c r="P111" s="8">
        <v>100</v>
      </c>
      <c r="Q111" s="8"/>
      <c r="R111" s="8"/>
      <c r="S111" s="8"/>
      <c r="T111" s="8"/>
      <c r="U111" s="8"/>
      <c r="V111" s="8">
        <v>100</v>
      </c>
      <c r="W111" s="116"/>
      <c r="X111" s="116"/>
      <c r="Y111" s="116"/>
      <c r="Z111" s="116"/>
      <c r="AA111" s="116"/>
      <c r="AB111" s="116"/>
      <c r="AC111" s="116"/>
      <c r="AD111" s="116"/>
      <c r="AE111" s="116"/>
    </row>
    <row r="112" spans="1:31" s="115" customFormat="1" ht="11.4" x14ac:dyDescent="0.2">
      <c r="A112" s="115" t="s">
        <v>143</v>
      </c>
      <c r="B112" s="8">
        <v>2005</v>
      </c>
      <c r="C112" s="117" t="s">
        <v>16</v>
      </c>
      <c r="D112" s="8">
        <v>506001</v>
      </c>
      <c r="E112" s="8"/>
      <c r="F112" s="8"/>
      <c r="G112" s="8"/>
      <c r="H112" s="8"/>
      <c r="I112" s="8"/>
      <c r="J112" s="8">
        <v>100</v>
      </c>
      <c r="K112" s="8"/>
      <c r="L112" s="8"/>
      <c r="M112" s="8"/>
      <c r="N112" s="8"/>
      <c r="O112" s="8"/>
      <c r="P112" s="8">
        <v>100</v>
      </c>
      <c r="Q112" s="8"/>
      <c r="R112" s="8"/>
      <c r="S112" s="8"/>
      <c r="T112" s="8"/>
      <c r="U112" s="8"/>
      <c r="V112" s="8">
        <v>100</v>
      </c>
      <c r="W112" s="116"/>
      <c r="X112" s="116"/>
      <c r="Y112" s="116"/>
      <c r="Z112" s="116"/>
      <c r="AA112" s="116"/>
      <c r="AB112" s="116"/>
      <c r="AC112" s="116"/>
      <c r="AD112" s="116"/>
      <c r="AE112" s="116"/>
    </row>
    <row r="113" spans="1:31" s="115" customFormat="1" ht="11.4" x14ac:dyDescent="0.2">
      <c r="A113" s="115" t="s">
        <v>143</v>
      </c>
      <c r="B113" s="8">
        <v>2006</v>
      </c>
      <c r="C113" s="117" t="s">
        <v>16</v>
      </c>
      <c r="D113" s="8">
        <v>498954</v>
      </c>
      <c r="E113" s="8"/>
      <c r="F113" s="8"/>
      <c r="G113" s="8"/>
      <c r="H113" s="8"/>
      <c r="I113" s="8"/>
      <c r="J113" s="8">
        <v>100</v>
      </c>
      <c r="K113" s="8"/>
      <c r="L113" s="8"/>
      <c r="M113" s="8"/>
      <c r="N113" s="8"/>
      <c r="O113" s="8"/>
      <c r="P113" s="8">
        <v>100</v>
      </c>
      <c r="Q113" s="8"/>
      <c r="R113" s="8"/>
      <c r="S113" s="8"/>
      <c r="T113" s="8"/>
      <c r="U113" s="8"/>
      <c r="V113" s="8">
        <v>100</v>
      </c>
      <c r="W113" s="116"/>
      <c r="X113" s="116"/>
      <c r="Y113" s="116"/>
      <c r="Z113" s="116"/>
      <c r="AA113" s="116"/>
      <c r="AB113" s="116"/>
      <c r="AC113" s="116"/>
      <c r="AD113" s="116"/>
      <c r="AE113" s="116"/>
    </row>
    <row r="114" spans="1:31" s="115" customFormat="1" ht="11.4" x14ac:dyDescent="0.2">
      <c r="A114" s="115" t="s">
        <v>143</v>
      </c>
      <c r="B114" s="8">
        <v>2007</v>
      </c>
      <c r="C114" s="117" t="s">
        <v>16</v>
      </c>
      <c r="D114" s="8">
        <v>489327</v>
      </c>
      <c r="E114" s="8"/>
      <c r="F114" s="8"/>
      <c r="G114" s="8"/>
      <c r="H114" s="8"/>
      <c r="I114" s="8"/>
      <c r="J114" s="8">
        <v>100</v>
      </c>
      <c r="K114" s="8"/>
      <c r="L114" s="8"/>
      <c r="M114" s="8"/>
      <c r="N114" s="8"/>
      <c r="O114" s="8"/>
      <c r="P114" s="8">
        <v>100</v>
      </c>
      <c r="Q114" s="8"/>
      <c r="R114" s="8"/>
      <c r="S114" s="8"/>
      <c r="T114" s="8"/>
      <c r="U114" s="8"/>
      <c r="V114" s="8">
        <v>100</v>
      </c>
      <c r="W114" s="116"/>
      <c r="X114" s="116"/>
      <c r="Y114" s="116"/>
      <c r="Z114" s="116"/>
      <c r="AA114" s="116"/>
      <c r="AB114" s="116"/>
      <c r="AC114" s="116"/>
      <c r="AD114" s="116"/>
      <c r="AE114" s="116"/>
    </row>
    <row r="115" spans="1:31" s="115" customFormat="1" ht="11.4" x14ac:dyDescent="0.2">
      <c r="A115" s="115" t="s">
        <v>143</v>
      </c>
      <c r="B115" s="8">
        <v>2008</v>
      </c>
      <c r="C115" s="117" t="s">
        <v>16</v>
      </c>
      <c r="D115" s="8">
        <v>479744</v>
      </c>
      <c r="E115" s="8"/>
      <c r="F115" s="8"/>
      <c r="G115" s="8"/>
      <c r="H115" s="8"/>
      <c r="I115" s="8"/>
      <c r="J115" s="8">
        <v>100</v>
      </c>
      <c r="K115" s="8"/>
      <c r="L115" s="8"/>
      <c r="M115" s="8"/>
      <c r="N115" s="8"/>
      <c r="O115" s="8"/>
      <c r="P115" s="8">
        <v>100</v>
      </c>
      <c r="Q115" s="8"/>
      <c r="R115" s="8"/>
      <c r="S115" s="8"/>
      <c r="T115" s="8"/>
      <c r="U115" s="8"/>
      <c r="V115" s="8">
        <v>100</v>
      </c>
      <c r="W115" s="116"/>
      <c r="X115" s="116"/>
      <c r="Y115" s="116"/>
      <c r="Z115" s="116"/>
      <c r="AA115" s="116"/>
      <c r="AB115" s="116"/>
      <c r="AC115" s="116"/>
      <c r="AD115" s="116"/>
      <c r="AE115" s="116"/>
    </row>
    <row r="116" spans="1:31" s="115" customFormat="1" ht="12" x14ac:dyDescent="0.25">
      <c r="A116" s="115" t="s">
        <v>143</v>
      </c>
      <c r="B116" s="8">
        <v>2009</v>
      </c>
      <c r="C116" s="118" t="s">
        <v>16</v>
      </c>
      <c r="D116" s="8">
        <v>472171</v>
      </c>
      <c r="E116" s="8"/>
      <c r="F116" s="8"/>
      <c r="G116" s="8"/>
      <c r="H116" s="8"/>
      <c r="I116" s="8"/>
      <c r="J116" s="8">
        <v>100</v>
      </c>
      <c r="K116" s="8"/>
      <c r="L116" s="8"/>
      <c r="M116" s="8"/>
      <c r="N116" s="8"/>
      <c r="O116" s="8"/>
      <c r="P116" s="8">
        <v>100</v>
      </c>
      <c r="Q116" s="8"/>
      <c r="R116" s="8"/>
      <c r="S116" s="8"/>
      <c r="T116" s="8"/>
      <c r="U116" s="8"/>
      <c r="V116" s="8">
        <v>100</v>
      </c>
      <c r="W116" s="118"/>
      <c r="X116" s="118"/>
      <c r="Y116" s="118"/>
      <c r="Z116" s="118"/>
      <c r="AA116" s="118"/>
      <c r="AB116" s="118"/>
      <c r="AC116" s="118"/>
    </row>
    <row r="117" spans="1:31" s="115" customFormat="1" ht="12" x14ac:dyDescent="0.25">
      <c r="A117" s="115" t="s">
        <v>143</v>
      </c>
      <c r="B117" s="8">
        <v>2010</v>
      </c>
      <c r="C117" s="118" t="s">
        <v>16</v>
      </c>
      <c r="D117" s="8">
        <v>468721</v>
      </c>
      <c r="E117" s="8"/>
      <c r="F117" s="8"/>
      <c r="G117" s="8"/>
      <c r="H117" s="8"/>
      <c r="I117" s="8"/>
      <c r="J117" s="8">
        <v>100</v>
      </c>
      <c r="K117" s="8"/>
      <c r="L117" s="8"/>
      <c r="M117" s="8"/>
      <c r="N117" s="8"/>
      <c r="O117" s="8"/>
      <c r="P117" s="8">
        <v>100</v>
      </c>
      <c r="Q117" s="8"/>
      <c r="R117" s="8"/>
      <c r="S117" s="8"/>
      <c r="T117" s="8"/>
      <c r="U117" s="8"/>
      <c r="V117" s="8">
        <v>100</v>
      </c>
      <c r="W117" s="118"/>
      <c r="X117" s="118"/>
      <c r="Y117" s="118"/>
      <c r="Z117" s="118"/>
      <c r="AA117" s="118"/>
      <c r="AB117" s="118"/>
      <c r="AC117" s="118"/>
    </row>
    <row r="118" spans="1:31" s="115" customFormat="1" ht="12" x14ac:dyDescent="0.25">
      <c r="A118" s="115" t="s">
        <v>143</v>
      </c>
      <c r="B118" s="8">
        <v>2011</v>
      </c>
      <c r="C118" s="118" t="s">
        <v>16</v>
      </c>
      <c r="D118" s="8">
        <v>473846</v>
      </c>
      <c r="E118" s="8"/>
      <c r="F118" s="8"/>
      <c r="G118" s="8"/>
      <c r="H118" s="8"/>
      <c r="I118" s="8"/>
      <c r="J118" s="8">
        <v>100</v>
      </c>
      <c r="K118" s="8"/>
      <c r="L118" s="8"/>
      <c r="M118" s="8"/>
      <c r="N118" s="8"/>
      <c r="O118" s="8"/>
      <c r="P118" s="8">
        <v>100</v>
      </c>
      <c r="Q118" s="8"/>
      <c r="R118" s="8"/>
      <c r="S118" s="8"/>
      <c r="T118" s="8"/>
      <c r="U118" s="8"/>
      <c r="V118" s="8">
        <v>100</v>
      </c>
      <c r="W118" s="118"/>
      <c r="X118" s="118"/>
      <c r="Y118" s="118"/>
      <c r="Z118" s="118"/>
      <c r="AA118" s="118"/>
      <c r="AB118" s="118"/>
      <c r="AC118" s="118"/>
      <c r="AD118" s="118"/>
    </row>
    <row r="119" spans="1:31" s="115" customFormat="1" ht="12" x14ac:dyDescent="0.25">
      <c r="A119" s="115" t="s">
        <v>143</v>
      </c>
      <c r="B119" s="8">
        <v>2012</v>
      </c>
      <c r="C119" s="118" t="s">
        <v>16</v>
      </c>
      <c r="D119" s="8">
        <v>486246</v>
      </c>
      <c r="E119" s="8"/>
      <c r="F119" s="8"/>
      <c r="G119" s="8"/>
      <c r="H119" s="8"/>
      <c r="I119" s="8"/>
      <c r="J119" s="8">
        <v>100</v>
      </c>
      <c r="K119" s="8"/>
      <c r="L119" s="8"/>
      <c r="M119" s="8"/>
      <c r="N119" s="8"/>
      <c r="O119" s="8"/>
      <c r="P119" s="8">
        <v>100</v>
      </c>
      <c r="Q119" s="8"/>
      <c r="R119" s="8"/>
      <c r="S119" s="8"/>
      <c r="T119" s="8"/>
      <c r="U119" s="8"/>
      <c r="V119" s="8">
        <v>100</v>
      </c>
      <c r="W119" s="118"/>
      <c r="X119" s="118"/>
      <c r="Y119" s="118"/>
      <c r="Z119" s="118"/>
      <c r="AA119" s="118"/>
      <c r="AB119" s="118"/>
      <c r="AC119" s="118"/>
      <c r="AD119" s="118"/>
    </row>
    <row r="120" spans="1:31" s="115" customFormat="1" ht="12" x14ac:dyDescent="0.25">
      <c r="A120" s="115" t="s">
        <v>143</v>
      </c>
      <c r="B120" s="8">
        <v>2013</v>
      </c>
      <c r="C120" s="118" t="s">
        <v>16</v>
      </c>
      <c r="D120" s="8">
        <v>754069</v>
      </c>
      <c r="E120" s="8"/>
      <c r="F120" s="8"/>
      <c r="G120" s="8"/>
      <c r="H120" s="8"/>
      <c r="I120" s="8"/>
      <c r="J120" s="8">
        <v>100</v>
      </c>
      <c r="K120" s="8"/>
      <c r="L120" s="8"/>
      <c r="M120" s="8"/>
      <c r="N120" s="8"/>
      <c r="O120" s="8"/>
      <c r="P120" s="8">
        <v>100</v>
      </c>
      <c r="Q120" s="8"/>
      <c r="R120" s="8"/>
      <c r="S120" s="8"/>
      <c r="T120" s="8"/>
      <c r="U120" s="8"/>
      <c r="V120" s="8">
        <v>100</v>
      </c>
      <c r="W120" s="118"/>
      <c r="X120" s="118"/>
      <c r="Y120" s="118"/>
      <c r="Z120" s="118"/>
      <c r="AA120" s="118"/>
      <c r="AB120" s="118"/>
      <c r="AC120" s="118"/>
      <c r="AD120" s="118"/>
    </row>
    <row r="121" spans="1:31" s="115" customFormat="1" ht="12" x14ac:dyDescent="0.25">
      <c r="A121" s="115" t="s">
        <v>143</v>
      </c>
      <c r="B121" s="8">
        <v>2014</v>
      </c>
      <c r="C121" s="118" t="s">
        <v>16</v>
      </c>
      <c r="D121" s="8">
        <v>760491</v>
      </c>
      <c r="E121" s="8"/>
      <c r="F121" s="8"/>
      <c r="G121" s="8"/>
      <c r="H121" s="8"/>
      <c r="I121" s="8"/>
      <c r="J121" s="8">
        <v>100</v>
      </c>
      <c r="K121" s="8"/>
      <c r="L121" s="8"/>
      <c r="M121" s="8"/>
      <c r="N121" s="8"/>
      <c r="O121" s="8"/>
      <c r="P121" s="8">
        <v>100</v>
      </c>
      <c r="Q121" s="8"/>
      <c r="R121" s="8"/>
      <c r="S121" s="8"/>
      <c r="T121" s="8"/>
      <c r="U121" s="8"/>
      <c r="V121" s="8">
        <v>100</v>
      </c>
      <c r="W121" s="118"/>
      <c r="X121" s="118"/>
      <c r="Y121" s="118"/>
      <c r="Z121" s="118"/>
      <c r="AA121" s="118"/>
      <c r="AB121" s="118"/>
      <c r="AC121" s="118"/>
      <c r="AD121" s="118"/>
    </row>
    <row r="122" spans="1:31" s="115" customFormat="1" ht="12" x14ac:dyDescent="0.25">
      <c r="A122" s="115" t="s">
        <v>143</v>
      </c>
      <c r="B122" s="8">
        <v>2015</v>
      </c>
      <c r="C122" s="118" t="s">
        <v>16</v>
      </c>
      <c r="D122" s="8">
        <v>756224</v>
      </c>
      <c r="E122" s="8"/>
      <c r="F122" s="8"/>
      <c r="G122" s="8"/>
      <c r="H122" s="8"/>
      <c r="I122" s="8"/>
      <c r="J122" s="8">
        <v>100</v>
      </c>
      <c r="K122" s="8"/>
      <c r="L122" s="8"/>
      <c r="M122" s="8"/>
      <c r="N122" s="8"/>
      <c r="O122" s="8"/>
      <c r="P122" s="8">
        <v>100</v>
      </c>
      <c r="Q122" s="8"/>
      <c r="R122" s="8"/>
      <c r="S122" s="8"/>
      <c r="T122" s="8"/>
      <c r="U122" s="8"/>
      <c r="V122" s="8">
        <v>100</v>
      </c>
      <c r="W122" s="118"/>
      <c r="X122" s="118"/>
      <c r="Y122" s="118"/>
      <c r="Z122" s="118"/>
      <c r="AA122" s="118"/>
      <c r="AB122" s="118"/>
      <c r="AC122" s="118"/>
      <c r="AD122" s="118"/>
    </row>
    <row r="123" spans="1:31" s="115" customFormat="1" ht="12" x14ac:dyDescent="0.25">
      <c r="A123" s="115" t="s">
        <v>143</v>
      </c>
      <c r="B123" s="8">
        <v>2016</v>
      </c>
      <c r="C123" s="118" t="s">
        <v>16</v>
      </c>
      <c r="D123" s="8">
        <v>747483</v>
      </c>
      <c r="E123" s="8"/>
      <c r="F123" s="8"/>
      <c r="G123" s="8"/>
      <c r="H123" s="8"/>
      <c r="I123" s="8"/>
      <c r="J123" s="8">
        <v>100</v>
      </c>
      <c r="K123" s="8"/>
      <c r="L123" s="8"/>
      <c r="M123" s="8"/>
      <c r="N123" s="8"/>
      <c r="O123" s="8"/>
      <c r="P123" s="8">
        <v>100</v>
      </c>
      <c r="Q123" s="8"/>
      <c r="R123" s="8"/>
      <c r="S123" s="8"/>
      <c r="T123" s="8"/>
      <c r="U123" s="8"/>
      <c r="V123" s="8">
        <v>100</v>
      </c>
      <c r="W123" s="118"/>
      <c r="X123" s="118"/>
      <c r="Y123" s="118"/>
      <c r="Z123" s="118"/>
      <c r="AA123" s="118"/>
      <c r="AB123" s="118"/>
      <c r="AC123" s="118"/>
      <c r="AD123" s="118"/>
    </row>
    <row r="124" spans="1:31" s="115" customFormat="1" ht="12" x14ac:dyDescent="0.25">
      <c r="A124" s="115" t="s">
        <v>143</v>
      </c>
      <c r="B124" s="8">
        <v>2017</v>
      </c>
      <c r="C124" s="118" t="s">
        <v>16</v>
      </c>
      <c r="D124" s="8">
        <v>743711</v>
      </c>
      <c r="E124" s="8"/>
      <c r="F124" s="8"/>
      <c r="G124" s="8"/>
      <c r="H124" s="8"/>
      <c r="I124" s="8"/>
      <c r="J124" s="8">
        <v>100</v>
      </c>
      <c r="K124" s="8"/>
      <c r="L124" s="8"/>
      <c r="M124" s="8"/>
      <c r="N124" s="8"/>
      <c r="O124" s="8"/>
      <c r="P124" s="8">
        <v>100</v>
      </c>
      <c r="Q124" s="8"/>
      <c r="R124" s="8"/>
      <c r="S124" s="8"/>
      <c r="T124" s="8"/>
      <c r="U124" s="8"/>
      <c r="V124" s="8">
        <v>100</v>
      </c>
      <c r="W124" s="118"/>
      <c r="X124" s="118"/>
      <c r="Y124" s="118"/>
      <c r="Z124" s="118"/>
      <c r="AA124" s="118"/>
      <c r="AB124" s="118"/>
      <c r="AC124" s="118"/>
      <c r="AD124" s="118"/>
    </row>
    <row r="125" spans="1:31" s="115" customFormat="1" ht="12" x14ac:dyDescent="0.25">
      <c r="A125" s="115" t="s">
        <v>143</v>
      </c>
      <c r="B125" s="8">
        <v>2018</v>
      </c>
      <c r="C125" s="118" t="s">
        <v>16</v>
      </c>
      <c r="D125" s="8">
        <v>750591</v>
      </c>
      <c r="E125" s="8"/>
      <c r="F125" s="8"/>
      <c r="G125" s="8"/>
      <c r="H125" s="8"/>
      <c r="I125" s="8"/>
      <c r="J125" s="8">
        <v>100</v>
      </c>
      <c r="K125" s="8"/>
      <c r="L125" s="8"/>
      <c r="M125" s="8"/>
      <c r="N125" s="8"/>
      <c r="O125" s="8"/>
      <c r="P125" s="8">
        <v>100</v>
      </c>
      <c r="Q125" s="8"/>
      <c r="R125" s="8"/>
      <c r="S125" s="8"/>
      <c r="T125" s="8"/>
      <c r="U125" s="8"/>
      <c r="V125" s="8">
        <v>100</v>
      </c>
      <c r="W125" s="118"/>
      <c r="X125" s="118"/>
      <c r="Y125" s="118"/>
      <c r="Z125" s="118"/>
      <c r="AA125" s="118"/>
      <c r="AB125" s="118"/>
      <c r="AC125" s="118"/>
      <c r="AD125" s="118"/>
    </row>
    <row r="126" spans="1:31" s="115" customFormat="1" ht="12" x14ac:dyDescent="0.25">
      <c r="A126" s="115" t="s">
        <v>143</v>
      </c>
      <c r="B126" s="8">
        <v>2019</v>
      </c>
      <c r="C126" s="118" t="s">
        <v>16</v>
      </c>
      <c r="D126" s="8">
        <v>757832</v>
      </c>
      <c r="E126" s="8"/>
      <c r="F126" s="8"/>
      <c r="G126" s="8"/>
      <c r="H126" s="8"/>
      <c r="I126" s="8"/>
      <c r="J126" s="8">
        <v>100</v>
      </c>
      <c r="K126" s="8"/>
      <c r="L126" s="8"/>
      <c r="M126" s="8"/>
      <c r="N126" s="8"/>
      <c r="O126" s="8"/>
      <c r="P126" s="8">
        <v>100</v>
      </c>
      <c r="Q126" s="8"/>
      <c r="R126" s="8"/>
      <c r="S126" s="8"/>
      <c r="T126" s="8"/>
      <c r="U126" s="8"/>
      <c r="V126" s="8">
        <v>100</v>
      </c>
      <c r="W126" s="118"/>
      <c r="X126" s="118"/>
      <c r="Y126" s="118"/>
      <c r="Z126" s="118"/>
      <c r="AA126" s="118"/>
      <c r="AB126" s="118"/>
      <c r="AC126" s="118"/>
      <c r="AD126" s="118"/>
    </row>
    <row r="127" spans="1:31" s="115" customFormat="1" ht="12" x14ac:dyDescent="0.25">
      <c r="A127" s="115" t="s">
        <v>143</v>
      </c>
      <c r="B127" s="8">
        <v>2020</v>
      </c>
      <c r="C127" s="118" t="s">
        <v>16</v>
      </c>
      <c r="D127" s="8">
        <v>750333</v>
      </c>
      <c r="E127" s="8"/>
      <c r="F127" s="8"/>
      <c r="G127" s="8"/>
      <c r="H127" s="8"/>
      <c r="I127" s="8"/>
      <c r="J127" s="8">
        <v>100</v>
      </c>
      <c r="K127" s="8"/>
      <c r="L127" s="8"/>
      <c r="M127" s="8"/>
      <c r="N127" s="8"/>
      <c r="O127" s="8"/>
      <c r="P127" s="8">
        <v>100</v>
      </c>
      <c r="Q127" s="8"/>
      <c r="R127" s="8"/>
      <c r="S127" s="8"/>
      <c r="T127" s="8"/>
      <c r="U127" s="8"/>
      <c r="V127" s="8">
        <v>100</v>
      </c>
      <c r="W127" s="118"/>
      <c r="X127" s="118"/>
      <c r="Y127" s="118"/>
      <c r="Z127" s="118"/>
      <c r="AA127" s="118"/>
      <c r="AB127" s="118"/>
      <c r="AC127" s="118"/>
      <c r="AD127" s="118"/>
    </row>
    <row r="128" spans="1:31" s="115" customFormat="1" ht="12" x14ac:dyDescent="0.25">
      <c r="A128" s="118" t="s">
        <v>143</v>
      </c>
      <c r="B128" s="8">
        <v>2021</v>
      </c>
      <c r="C128" s="118" t="s">
        <v>16</v>
      </c>
      <c r="D128" s="8">
        <v>727115</v>
      </c>
      <c r="E128" s="8"/>
      <c r="F128" s="8"/>
      <c r="G128" s="8"/>
      <c r="H128" s="8"/>
      <c r="I128" s="8"/>
      <c r="J128" s="8">
        <v>100</v>
      </c>
      <c r="K128" s="8"/>
      <c r="L128" s="8"/>
      <c r="M128" s="8"/>
      <c r="N128" s="8"/>
      <c r="O128" s="8"/>
      <c r="P128" s="8">
        <v>100</v>
      </c>
      <c r="Q128" s="8"/>
      <c r="R128" s="8"/>
      <c r="S128" s="8"/>
      <c r="T128" s="8"/>
      <c r="U128" s="8"/>
      <c r="V128" s="8">
        <v>100</v>
      </c>
      <c r="W128" s="118"/>
      <c r="X128" s="118"/>
      <c r="Y128" s="118"/>
      <c r="Z128" s="118"/>
      <c r="AA128" s="118"/>
      <c r="AB128" s="118"/>
      <c r="AC128" s="118"/>
      <c r="AD128" s="118"/>
    </row>
    <row r="129" spans="1:30" s="115" customFormat="1" ht="12" x14ac:dyDescent="0.25">
      <c r="A129" s="118" t="s">
        <v>143</v>
      </c>
      <c r="B129" s="8">
        <v>2022</v>
      </c>
      <c r="C129" s="118" t="s">
        <v>16</v>
      </c>
      <c r="D129" s="8">
        <v>706933</v>
      </c>
      <c r="E129" s="8"/>
      <c r="F129" s="8"/>
      <c r="G129" s="8"/>
      <c r="H129" s="8"/>
      <c r="I129" s="8"/>
      <c r="J129" s="8">
        <v>100</v>
      </c>
      <c r="K129" s="8"/>
      <c r="L129" s="8"/>
      <c r="M129" s="8"/>
      <c r="N129" s="8"/>
      <c r="O129" s="8"/>
      <c r="P129" s="8">
        <v>100</v>
      </c>
      <c r="Q129" s="8"/>
      <c r="R129" s="8"/>
      <c r="S129" s="8"/>
      <c r="T129" s="8"/>
      <c r="U129" s="8"/>
      <c r="V129" s="8">
        <v>100</v>
      </c>
      <c r="W129" s="118"/>
      <c r="X129" s="118"/>
      <c r="Y129" s="118"/>
      <c r="Z129" s="118"/>
      <c r="AA129" s="118"/>
      <c r="AB129" s="118"/>
      <c r="AC129" s="118"/>
      <c r="AD129" s="118"/>
    </row>
    <row r="130" spans="1:30" s="115" customFormat="1" ht="12" x14ac:dyDescent="0.25">
      <c r="A130" s="118" t="s">
        <v>143</v>
      </c>
      <c r="B130" s="8">
        <v>2023</v>
      </c>
      <c r="C130" s="118" t="s">
        <v>16</v>
      </c>
      <c r="D130" s="8">
        <v>702324</v>
      </c>
      <c r="E130" s="8"/>
      <c r="F130" s="8"/>
      <c r="G130" s="8"/>
      <c r="H130" s="8"/>
      <c r="I130" s="8"/>
      <c r="J130" s="8">
        <v>100</v>
      </c>
      <c r="K130" s="8"/>
      <c r="L130" s="8"/>
      <c r="M130" s="8"/>
      <c r="N130" s="8"/>
      <c r="O130" s="8"/>
      <c r="P130" s="8">
        <v>100</v>
      </c>
      <c r="Q130" s="8"/>
      <c r="R130" s="8"/>
      <c r="S130" s="8"/>
      <c r="T130" s="8"/>
      <c r="U130" s="8"/>
      <c r="V130" s="8">
        <v>100</v>
      </c>
      <c r="W130" s="118"/>
      <c r="X130" s="118"/>
      <c r="Y130" s="118"/>
      <c r="Z130" s="118"/>
      <c r="AA130" s="118"/>
      <c r="AB130" s="118"/>
      <c r="AC130" s="118"/>
      <c r="AD130" s="118"/>
    </row>
    <row r="131" spans="1:30" s="115" customFormat="1" ht="12" x14ac:dyDescent="0.25">
      <c r="A131" s="118" t="s">
        <v>143</v>
      </c>
      <c r="B131" s="8">
        <v>2024</v>
      </c>
      <c r="C131" s="118" t="s">
        <v>16</v>
      </c>
      <c r="D131" s="8">
        <v>778100</v>
      </c>
      <c r="E131" s="8"/>
      <c r="F131" s="8"/>
      <c r="G131" s="8"/>
      <c r="H131" s="8"/>
      <c r="I131" s="8"/>
      <c r="J131" s="8">
        <v>100</v>
      </c>
      <c r="K131" s="8"/>
      <c r="L131" s="8"/>
      <c r="M131" s="8"/>
      <c r="N131" s="8"/>
      <c r="O131" s="8"/>
      <c r="P131" s="8">
        <v>100</v>
      </c>
      <c r="Q131" s="8"/>
      <c r="R131" s="8"/>
      <c r="S131" s="8"/>
      <c r="T131" s="8"/>
      <c r="U131" s="8"/>
      <c r="V131" s="8">
        <v>100</v>
      </c>
      <c r="W131" s="118"/>
      <c r="X131" s="118"/>
      <c r="Y131" s="118"/>
      <c r="Z131" s="118"/>
      <c r="AA131" s="118"/>
      <c r="AB131" s="118"/>
      <c r="AC131" s="118"/>
      <c r="AD131" s="118"/>
    </row>
    <row r="132" spans="1:30" s="115" customFormat="1" ht="12" x14ac:dyDescent="0.25">
      <c r="A132" s="118" t="s">
        <v>143</v>
      </c>
      <c r="B132" s="8">
        <v>2025</v>
      </c>
      <c r="C132" s="118" t="s">
        <v>16</v>
      </c>
      <c r="D132" s="8">
        <v>791343</v>
      </c>
      <c r="E132" s="8"/>
      <c r="F132" s="8"/>
      <c r="G132" s="8"/>
      <c r="H132" s="8"/>
      <c r="I132" s="8"/>
      <c r="J132" s="8">
        <v>100</v>
      </c>
      <c r="K132" s="8"/>
      <c r="L132" s="8"/>
      <c r="M132" s="8"/>
      <c r="N132" s="8"/>
      <c r="O132" s="8"/>
      <c r="P132" s="8">
        <v>100</v>
      </c>
      <c r="Q132" s="8"/>
      <c r="R132" s="8"/>
      <c r="S132" s="8"/>
      <c r="T132" s="8"/>
      <c r="U132" s="8"/>
      <c r="V132" s="8">
        <v>100</v>
      </c>
      <c r="W132" s="118"/>
      <c r="X132" s="118"/>
      <c r="Y132" s="118"/>
      <c r="Z132" s="118"/>
      <c r="AA132" s="118"/>
      <c r="AB132" s="118"/>
      <c r="AC132" s="118"/>
      <c r="AD132" s="118"/>
    </row>
    <row r="133" spans="1:30" s="115" customFormat="1" ht="12" x14ac:dyDescent="0.25">
      <c r="A133" s="118" t="s">
        <v>143</v>
      </c>
      <c r="B133" s="8">
        <v>2026</v>
      </c>
      <c r="C133" s="118" t="s">
        <v>16</v>
      </c>
      <c r="D133" s="8"/>
      <c r="E133" s="8"/>
      <c r="F133" s="8"/>
      <c r="G133" s="8"/>
      <c r="H133" s="8"/>
      <c r="I133" s="8"/>
      <c r="J133" s="8">
        <v>100</v>
      </c>
      <c r="K133" s="8"/>
      <c r="L133" s="8"/>
      <c r="M133" s="8"/>
      <c r="N133" s="8"/>
      <c r="O133" s="8"/>
      <c r="P133" s="8">
        <v>100</v>
      </c>
      <c r="Q133" s="8"/>
      <c r="R133" s="8"/>
      <c r="S133" s="8"/>
      <c r="T133" s="8"/>
      <c r="U133" s="8"/>
      <c r="V133" s="8">
        <v>100</v>
      </c>
      <c r="W133" s="118"/>
      <c r="X133" s="118"/>
      <c r="Y133" s="118"/>
      <c r="Z133" s="118"/>
      <c r="AA133" s="118"/>
      <c r="AB133" s="118"/>
      <c r="AC133" s="118"/>
      <c r="AD133" s="118"/>
    </row>
    <row r="134" spans="1:30" s="115" customFormat="1" ht="12" x14ac:dyDescent="0.25">
      <c r="A134" s="118" t="s">
        <v>143</v>
      </c>
      <c r="B134" s="8">
        <v>2027</v>
      </c>
      <c r="C134" s="118" t="s">
        <v>16</v>
      </c>
      <c r="D134" s="8"/>
      <c r="E134" s="8"/>
      <c r="F134" s="8"/>
      <c r="G134" s="8"/>
      <c r="H134" s="8"/>
      <c r="I134" s="8"/>
      <c r="J134" s="8">
        <v>100</v>
      </c>
      <c r="K134" s="8"/>
      <c r="L134" s="8"/>
      <c r="M134" s="8"/>
      <c r="N134" s="8"/>
      <c r="O134" s="8"/>
      <c r="P134" s="8">
        <v>100</v>
      </c>
      <c r="Q134" s="8"/>
      <c r="R134" s="8"/>
      <c r="S134" s="8"/>
      <c r="T134" s="8"/>
      <c r="U134" s="8"/>
      <c r="V134" s="8">
        <v>100</v>
      </c>
      <c r="W134" s="118"/>
      <c r="X134" s="118"/>
      <c r="Y134" s="118"/>
      <c r="Z134" s="118"/>
      <c r="AA134" s="118"/>
      <c r="AB134" s="118"/>
      <c r="AC134" s="118"/>
      <c r="AD134" s="118"/>
    </row>
    <row r="135" spans="1:30" s="115" customFormat="1" ht="12" x14ac:dyDescent="0.25">
      <c r="A135" s="118" t="s">
        <v>143</v>
      </c>
      <c r="B135" s="8">
        <v>2028</v>
      </c>
      <c r="C135" s="118" t="s">
        <v>16</v>
      </c>
      <c r="D135" s="8"/>
      <c r="E135" s="8"/>
      <c r="F135" s="8"/>
      <c r="G135" s="8"/>
      <c r="H135" s="8"/>
      <c r="I135" s="8"/>
      <c r="J135" s="8">
        <v>100</v>
      </c>
      <c r="K135" s="8"/>
      <c r="L135" s="8"/>
      <c r="M135" s="8"/>
      <c r="N135" s="8"/>
      <c r="O135" s="8"/>
      <c r="P135" s="8">
        <v>100</v>
      </c>
      <c r="Q135" s="8"/>
      <c r="R135" s="8"/>
      <c r="S135" s="8"/>
      <c r="T135" s="8"/>
      <c r="U135" s="8"/>
      <c r="V135" s="8">
        <v>100</v>
      </c>
      <c r="W135" s="118"/>
      <c r="X135" s="118"/>
      <c r="Y135" s="118"/>
      <c r="Z135" s="118"/>
      <c r="AA135" s="118"/>
      <c r="AB135" s="118"/>
      <c r="AC135" s="118"/>
      <c r="AD135" s="118"/>
    </row>
    <row r="136" spans="1:30" s="115" customFormat="1" ht="12" x14ac:dyDescent="0.25">
      <c r="A136" s="118" t="s">
        <v>143</v>
      </c>
      <c r="B136" s="8">
        <v>2029</v>
      </c>
      <c r="C136" s="118" t="s">
        <v>16</v>
      </c>
      <c r="D136" s="8"/>
      <c r="E136" s="8"/>
      <c r="F136" s="8"/>
      <c r="G136" s="8"/>
      <c r="H136" s="8"/>
      <c r="I136" s="8"/>
      <c r="J136" s="8">
        <v>100</v>
      </c>
      <c r="K136" s="8"/>
      <c r="L136" s="8"/>
      <c r="M136" s="8"/>
      <c r="N136" s="8"/>
      <c r="O136" s="8"/>
      <c r="P136" s="8">
        <v>100</v>
      </c>
      <c r="Q136" s="8"/>
      <c r="R136" s="8"/>
      <c r="S136" s="8"/>
      <c r="T136" s="8"/>
      <c r="U136" s="8"/>
      <c r="V136" s="8">
        <v>100</v>
      </c>
      <c r="W136" s="118"/>
      <c r="X136" s="118"/>
      <c r="Y136" s="118"/>
      <c r="Z136" s="118"/>
      <c r="AA136" s="118"/>
      <c r="AB136" s="118"/>
      <c r="AC136" s="118"/>
      <c r="AD136" s="118"/>
    </row>
    <row r="137" spans="1:30" s="115" customFormat="1" ht="12" x14ac:dyDescent="0.25">
      <c r="A137" s="118" t="s">
        <v>143</v>
      </c>
      <c r="B137" s="8">
        <v>2030</v>
      </c>
      <c r="C137" s="118" t="s">
        <v>16</v>
      </c>
      <c r="D137" s="8"/>
      <c r="E137" s="8"/>
      <c r="F137" s="8"/>
      <c r="G137" s="8"/>
      <c r="H137" s="8"/>
      <c r="I137" s="8"/>
      <c r="J137" s="8">
        <v>100</v>
      </c>
      <c r="K137" s="8"/>
      <c r="L137" s="8"/>
      <c r="M137" s="8"/>
      <c r="N137" s="8"/>
      <c r="O137" s="8"/>
      <c r="P137" s="8">
        <v>100</v>
      </c>
      <c r="Q137" s="8"/>
      <c r="R137" s="8"/>
      <c r="S137" s="8"/>
      <c r="T137" s="8"/>
      <c r="U137" s="8"/>
      <c r="V137" s="8">
        <v>100</v>
      </c>
      <c r="W137" s="118"/>
      <c r="X137" s="118"/>
      <c r="Y137" s="118"/>
      <c r="Z137" s="118"/>
      <c r="AA137" s="118"/>
      <c r="AB137" s="118"/>
      <c r="AC137" s="118"/>
      <c r="AD137" s="118"/>
    </row>
    <row r="138" spans="1:30" s="115" customFormat="1" ht="12" x14ac:dyDescent="0.25">
      <c r="A138" s="118" t="s">
        <v>143</v>
      </c>
      <c r="B138" s="8">
        <v>2000</v>
      </c>
      <c r="C138" s="118" t="s">
        <v>17</v>
      </c>
      <c r="D138" s="8">
        <v>1774321</v>
      </c>
      <c r="E138" s="8"/>
      <c r="F138" s="8">
        <v>91.037757882444453</v>
      </c>
      <c r="G138" s="8"/>
      <c r="H138" s="8"/>
      <c r="I138" s="8">
        <v>8.9622421175555473</v>
      </c>
      <c r="J138" s="8">
        <v>91.037757882444453</v>
      </c>
      <c r="K138" s="8"/>
      <c r="L138" s="8"/>
      <c r="M138" s="8"/>
      <c r="N138" s="8"/>
      <c r="O138" s="8"/>
      <c r="P138" s="8">
        <v>100</v>
      </c>
      <c r="Q138" s="8"/>
      <c r="R138" s="8"/>
      <c r="S138" s="8"/>
      <c r="T138" s="8"/>
      <c r="U138" s="8"/>
      <c r="V138" s="8">
        <v>100</v>
      </c>
      <c r="W138" s="118"/>
      <c r="X138" s="118"/>
      <c r="Y138" s="118"/>
      <c r="Z138" s="118"/>
      <c r="AA138" s="118"/>
      <c r="AB138" s="118"/>
      <c r="AC138" s="118"/>
      <c r="AD138" s="118"/>
    </row>
    <row r="139" spans="1:30" s="115" customFormat="1" ht="12" x14ac:dyDescent="0.25">
      <c r="A139" s="118" t="s">
        <v>143</v>
      </c>
      <c r="B139" s="8">
        <v>2001</v>
      </c>
      <c r="C139" s="118" t="s">
        <v>17</v>
      </c>
      <c r="D139" s="8">
        <v>1757686</v>
      </c>
      <c r="E139" s="8"/>
      <c r="F139" s="8">
        <v>91.037757882444453</v>
      </c>
      <c r="G139" s="8"/>
      <c r="H139" s="8"/>
      <c r="I139" s="8">
        <v>8.9622421175555473</v>
      </c>
      <c r="J139" s="8">
        <v>91.037757882444453</v>
      </c>
      <c r="K139" s="8"/>
      <c r="L139" s="8"/>
      <c r="M139" s="8"/>
      <c r="N139" s="8"/>
      <c r="O139" s="8"/>
      <c r="P139" s="8">
        <v>100</v>
      </c>
      <c r="Q139" s="8"/>
      <c r="R139" s="8"/>
      <c r="S139" s="8"/>
      <c r="T139" s="8"/>
      <c r="U139" s="8"/>
      <c r="V139" s="8">
        <v>100</v>
      </c>
      <c r="W139" s="118"/>
      <c r="X139" s="118"/>
      <c r="Y139" s="118"/>
      <c r="Z139" s="118"/>
      <c r="AA139" s="118"/>
      <c r="AB139" s="118"/>
      <c r="AC139" s="118"/>
      <c r="AD139" s="118"/>
    </row>
    <row r="140" spans="1:30" s="115" customFormat="1" ht="12" x14ac:dyDescent="0.25">
      <c r="A140" s="118" t="s">
        <v>143</v>
      </c>
      <c r="B140" s="8">
        <v>2002</v>
      </c>
      <c r="C140" s="118" t="s">
        <v>17</v>
      </c>
      <c r="D140" s="8">
        <v>1731666</v>
      </c>
      <c r="E140" s="8"/>
      <c r="F140" s="8">
        <v>91.037757882444453</v>
      </c>
      <c r="G140" s="8"/>
      <c r="H140" s="8"/>
      <c r="I140" s="8">
        <v>8.9622421175555473</v>
      </c>
      <c r="J140" s="8">
        <v>91.037757882444453</v>
      </c>
      <c r="K140" s="8"/>
      <c r="L140" s="8"/>
      <c r="M140" s="8"/>
      <c r="N140" s="8"/>
      <c r="O140" s="8"/>
      <c r="P140" s="8">
        <v>100</v>
      </c>
      <c r="Q140" s="8"/>
      <c r="R140" s="8"/>
      <c r="S140" s="8"/>
      <c r="T140" s="8"/>
      <c r="U140" s="8"/>
      <c r="V140" s="8">
        <v>100</v>
      </c>
      <c r="W140" s="118"/>
      <c r="X140" s="118"/>
      <c r="Y140" s="118"/>
      <c r="Z140" s="118"/>
      <c r="AA140" s="118"/>
      <c r="AB140" s="118"/>
      <c r="AC140" s="118"/>
      <c r="AD140" s="118"/>
    </row>
    <row r="141" spans="1:30" s="115" customFormat="1" ht="12" x14ac:dyDescent="0.25">
      <c r="A141" s="118" t="s">
        <v>143</v>
      </c>
      <c r="B141" s="8">
        <v>2003</v>
      </c>
      <c r="C141" s="118" t="s">
        <v>17</v>
      </c>
      <c r="D141" s="8">
        <v>1695535</v>
      </c>
      <c r="E141" s="8"/>
      <c r="F141" s="8">
        <v>91.037757882444453</v>
      </c>
      <c r="G141" s="8"/>
      <c r="H141" s="8"/>
      <c r="I141" s="8">
        <v>8.9622421175555473</v>
      </c>
      <c r="J141" s="8">
        <v>91.037757882444453</v>
      </c>
      <c r="K141" s="8"/>
      <c r="L141" s="8"/>
      <c r="M141" s="8"/>
      <c r="N141" s="8"/>
      <c r="O141" s="8"/>
      <c r="P141" s="8">
        <v>100</v>
      </c>
      <c r="Q141" s="8"/>
      <c r="R141" s="8"/>
      <c r="S141" s="8"/>
      <c r="T141" s="8"/>
      <c r="U141" s="8"/>
      <c r="V141" s="8">
        <v>100</v>
      </c>
      <c r="W141" s="118"/>
      <c r="X141" s="118"/>
      <c r="Y141" s="118"/>
      <c r="Z141" s="118"/>
      <c r="AA141" s="118"/>
      <c r="AB141" s="118"/>
      <c r="AC141" s="118"/>
      <c r="AD141" s="118"/>
    </row>
    <row r="142" spans="1:30" s="115" customFormat="1" ht="12" x14ac:dyDescent="0.25">
      <c r="A142" s="118" t="s">
        <v>143</v>
      </c>
      <c r="B142" s="8">
        <v>2004</v>
      </c>
      <c r="C142" s="118" t="s">
        <v>17</v>
      </c>
      <c r="D142" s="8">
        <v>1662437</v>
      </c>
      <c r="E142" s="8"/>
      <c r="F142" s="8">
        <v>91.037757882444453</v>
      </c>
      <c r="G142" s="8"/>
      <c r="H142" s="8"/>
      <c r="I142" s="8">
        <v>8.9622421175555473</v>
      </c>
      <c r="J142" s="8">
        <v>91.037757882444453</v>
      </c>
      <c r="K142" s="8"/>
      <c r="L142" s="8"/>
      <c r="M142" s="8"/>
      <c r="N142" s="8"/>
      <c r="O142" s="8"/>
      <c r="P142" s="8">
        <v>100</v>
      </c>
      <c r="Q142" s="8"/>
      <c r="R142" s="8"/>
      <c r="S142" s="8"/>
      <c r="T142" s="8"/>
      <c r="U142" s="8"/>
      <c r="V142" s="8">
        <v>100</v>
      </c>
      <c r="W142" s="118"/>
      <c r="X142" s="118"/>
      <c r="Y142" s="118"/>
      <c r="Z142" s="118"/>
      <c r="AA142" s="118"/>
      <c r="AB142" s="118"/>
      <c r="AC142" s="118"/>
      <c r="AD142" s="118"/>
    </row>
    <row r="143" spans="1:30" s="115" customFormat="1" ht="12" x14ac:dyDescent="0.25">
      <c r="A143" s="118" t="s">
        <v>143</v>
      </c>
      <c r="B143" s="8">
        <v>2005</v>
      </c>
      <c r="C143" s="118" t="s">
        <v>17</v>
      </c>
      <c r="D143" s="8">
        <v>1633548</v>
      </c>
      <c r="E143" s="8"/>
      <c r="F143" s="8">
        <v>91.518878941222169</v>
      </c>
      <c r="G143" s="8"/>
      <c r="H143" s="8"/>
      <c r="I143" s="8">
        <v>8.4811210587778305</v>
      </c>
      <c r="J143" s="8">
        <v>91.518878941222169</v>
      </c>
      <c r="K143" s="8"/>
      <c r="L143" s="8"/>
      <c r="M143" s="8"/>
      <c r="N143" s="8"/>
      <c r="O143" s="8"/>
      <c r="P143" s="8">
        <v>100</v>
      </c>
      <c r="Q143" s="8"/>
      <c r="R143" s="8"/>
      <c r="S143" s="8"/>
      <c r="T143" s="8"/>
      <c r="U143" s="8"/>
      <c r="V143" s="8">
        <v>100</v>
      </c>
      <c r="W143" s="118"/>
      <c r="X143" s="118"/>
      <c r="Y143" s="118"/>
      <c r="Z143" s="118"/>
      <c r="AA143" s="118"/>
      <c r="AB143" s="118"/>
      <c r="AC143" s="118"/>
      <c r="AD143" s="118"/>
    </row>
    <row r="144" spans="1:30" s="115" customFormat="1" ht="12" x14ac:dyDescent="0.25">
      <c r="A144" s="118" t="s">
        <v>143</v>
      </c>
      <c r="B144" s="8">
        <v>2006</v>
      </c>
      <c r="C144" s="118" t="s">
        <v>17</v>
      </c>
      <c r="D144" s="8">
        <v>1603855</v>
      </c>
      <c r="E144" s="8"/>
      <c r="F144" s="8">
        <v>91.999999999999886</v>
      </c>
      <c r="G144" s="8"/>
      <c r="H144" s="8"/>
      <c r="I144" s="8">
        <v>8.0000000000001137</v>
      </c>
      <c r="J144" s="8">
        <v>91.999999999999886</v>
      </c>
      <c r="K144" s="8"/>
      <c r="L144" s="8"/>
      <c r="M144" s="8"/>
      <c r="N144" s="8"/>
      <c r="O144" s="8"/>
      <c r="P144" s="8">
        <v>100</v>
      </c>
      <c r="Q144" s="8"/>
      <c r="R144" s="8"/>
      <c r="S144" s="8"/>
      <c r="T144" s="8"/>
      <c r="U144" s="8"/>
      <c r="V144" s="8">
        <v>100</v>
      </c>
      <c r="W144" s="118"/>
      <c r="X144" s="118"/>
      <c r="Y144" s="118"/>
      <c r="Z144" s="118"/>
      <c r="AA144" s="118"/>
      <c r="AB144" s="118"/>
      <c r="AC144" s="118"/>
      <c r="AD144" s="118"/>
    </row>
    <row r="145" spans="1:30" s="115" customFormat="1" ht="12" x14ac:dyDescent="0.25">
      <c r="A145" s="118" t="s">
        <v>143</v>
      </c>
      <c r="B145" s="8">
        <v>2007</v>
      </c>
      <c r="C145" s="118" t="s">
        <v>17</v>
      </c>
      <c r="D145" s="8">
        <v>1576286</v>
      </c>
      <c r="E145" s="8"/>
      <c r="F145" s="8">
        <v>92.481121058777603</v>
      </c>
      <c r="G145" s="8"/>
      <c r="H145" s="8"/>
      <c r="I145" s="8">
        <v>7.5188789412223969</v>
      </c>
      <c r="J145" s="8">
        <v>92.481121058777603</v>
      </c>
      <c r="K145" s="8"/>
      <c r="L145" s="8"/>
      <c r="M145" s="8"/>
      <c r="N145" s="8"/>
      <c r="O145" s="8"/>
      <c r="P145" s="8">
        <v>100</v>
      </c>
      <c r="Q145" s="8"/>
      <c r="R145" s="8"/>
      <c r="S145" s="8"/>
      <c r="T145" s="8"/>
      <c r="U145" s="8"/>
      <c r="V145" s="8">
        <v>100</v>
      </c>
      <c r="W145" s="118"/>
      <c r="X145" s="118"/>
      <c r="Y145" s="118"/>
      <c r="Z145" s="118"/>
      <c r="AA145" s="118"/>
      <c r="AB145" s="118"/>
      <c r="AC145" s="118"/>
      <c r="AD145" s="118"/>
    </row>
    <row r="146" spans="1:30" s="115" customFormat="1" ht="12" x14ac:dyDescent="0.25">
      <c r="A146" s="118" t="s">
        <v>143</v>
      </c>
      <c r="B146" s="8">
        <v>2008</v>
      </c>
      <c r="C146" s="118" t="s">
        <v>17</v>
      </c>
      <c r="D146" s="8">
        <v>1550248</v>
      </c>
      <c r="E146" s="8"/>
      <c r="F146" s="8">
        <v>92.962242117555434</v>
      </c>
      <c r="G146" s="8"/>
      <c r="H146" s="8"/>
      <c r="I146" s="8">
        <v>7.0377578824445663</v>
      </c>
      <c r="J146" s="8">
        <v>92.962242117555434</v>
      </c>
      <c r="K146" s="8"/>
      <c r="L146" s="8"/>
      <c r="M146" s="8"/>
      <c r="N146" s="8"/>
      <c r="O146" s="8"/>
      <c r="P146" s="8">
        <v>100</v>
      </c>
      <c r="Q146" s="8"/>
      <c r="R146" s="8"/>
      <c r="S146" s="8"/>
      <c r="T146" s="8"/>
      <c r="U146" s="8"/>
      <c r="V146" s="8">
        <v>100</v>
      </c>
      <c r="W146" s="118"/>
      <c r="X146" s="118"/>
      <c r="Y146" s="118"/>
      <c r="Z146" s="118"/>
      <c r="AA146" s="118"/>
      <c r="AB146" s="118"/>
      <c r="AC146" s="118"/>
      <c r="AD146" s="118"/>
    </row>
    <row r="147" spans="1:30" s="115" customFormat="1" ht="12" x14ac:dyDescent="0.25">
      <c r="A147" s="118" t="s">
        <v>143</v>
      </c>
      <c r="B147" s="8">
        <v>2009</v>
      </c>
      <c r="C147" s="118" t="s">
        <v>17</v>
      </c>
      <c r="D147" s="8">
        <v>1523849</v>
      </c>
      <c r="E147" s="8"/>
      <c r="F147" s="8">
        <v>93.44336317633315</v>
      </c>
      <c r="G147" s="8"/>
      <c r="H147" s="8"/>
      <c r="I147" s="8">
        <v>6.5566368236668495</v>
      </c>
      <c r="J147" s="8">
        <v>93.44336317633315</v>
      </c>
      <c r="K147" s="8"/>
      <c r="L147" s="8">
        <v>96.321525885558586</v>
      </c>
      <c r="M147" s="8">
        <v>95.640326975476839</v>
      </c>
      <c r="N147" s="8">
        <v>0.68119891008174704</v>
      </c>
      <c r="O147" s="8">
        <v>3.6784741144414141</v>
      </c>
      <c r="P147" s="8">
        <v>0</v>
      </c>
      <c r="Q147" s="8"/>
      <c r="R147" s="8"/>
      <c r="S147" s="8"/>
      <c r="T147" s="8"/>
      <c r="U147" s="8"/>
      <c r="V147" s="8">
        <v>100</v>
      </c>
      <c r="W147" s="118"/>
      <c r="X147" s="118"/>
      <c r="Y147" s="118"/>
      <c r="Z147" s="118"/>
      <c r="AA147" s="118"/>
      <c r="AB147" s="118"/>
      <c r="AC147" s="118"/>
      <c r="AD147" s="118"/>
    </row>
    <row r="148" spans="1:30" s="115" customFormat="1" ht="12" x14ac:dyDescent="0.25">
      <c r="A148" s="118" t="s">
        <v>143</v>
      </c>
      <c r="B148" s="8">
        <v>2010</v>
      </c>
      <c r="C148" s="118" t="s">
        <v>17</v>
      </c>
      <c r="D148" s="8">
        <v>1498307</v>
      </c>
      <c r="E148" s="8"/>
      <c r="F148" s="8">
        <v>93.924484235110867</v>
      </c>
      <c r="G148" s="8"/>
      <c r="H148" s="8"/>
      <c r="I148" s="8">
        <v>6.0755157648891327</v>
      </c>
      <c r="J148" s="8">
        <v>93.924484235110867</v>
      </c>
      <c r="K148" s="8"/>
      <c r="L148" s="8">
        <v>96.321525885558586</v>
      </c>
      <c r="M148" s="8">
        <v>95.640326975476839</v>
      </c>
      <c r="N148" s="8">
        <v>0.68119891008174704</v>
      </c>
      <c r="O148" s="8">
        <v>3.6784741144414141</v>
      </c>
      <c r="P148" s="8">
        <v>0</v>
      </c>
      <c r="Q148" s="8"/>
      <c r="R148" s="8"/>
      <c r="S148" s="8"/>
      <c r="T148" s="8"/>
      <c r="U148" s="8"/>
      <c r="V148" s="8">
        <v>100</v>
      </c>
      <c r="W148" s="118"/>
      <c r="X148" s="118"/>
      <c r="Y148" s="118"/>
      <c r="Z148" s="118"/>
      <c r="AA148" s="118"/>
      <c r="AB148" s="118"/>
      <c r="AC148" s="118"/>
      <c r="AD148" s="118"/>
    </row>
    <row r="149" spans="1:30" s="115" customFormat="1" ht="12" x14ac:dyDescent="0.25">
      <c r="A149" s="118" t="s">
        <v>143</v>
      </c>
      <c r="B149" s="8">
        <v>2011</v>
      </c>
      <c r="C149" s="118" t="s">
        <v>17</v>
      </c>
      <c r="D149" s="8">
        <v>1473682</v>
      </c>
      <c r="E149" s="8"/>
      <c r="F149" s="8">
        <v>94.405605293888584</v>
      </c>
      <c r="G149" s="8"/>
      <c r="H149" s="8"/>
      <c r="I149" s="8">
        <v>5.5943947061114159</v>
      </c>
      <c r="J149" s="8">
        <v>94.405605293888584</v>
      </c>
      <c r="K149" s="8"/>
      <c r="L149" s="8">
        <v>96.321525885558586</v>
      </c>
      <c r="M149" s="8">
        <v>95.640326975476839</v>
      </c>
      <c r="N149" s="8">
        <v>0.68119891008174704</v>
      </c>
      <c r="O149" s="8">
        <v>3.6784741144414141</v>
      </c>
      <c r="P149" s="8">
        <v>0</v>
      </c>
      <c r="Q149" s="8"/>
      <c r="R149" s="8"/>
      <c r="S149" s="8"/>
      <c r="T149" s="8"/>
      <c r="U149" s="8"/>
      <c r="V149" s="8">
        <v>100</v>
      </c>
      <c r="W149" s="118"/>
      <c r="X149" s="118"/>
      <c r="Y149" s="118"/>
      <c r="Z149" s="118"/>
      <c r="AA149" s="118"/>
      <c r="AB149" s="118"/>
      <c r="AC149" s="118"/>
      <c r="AD149" s="118"/>
    </row>
    <row r="150" spans="1:30" s="115" customFormat="1" ht="12" x14ac:dyDescent="0.25">
      <c r="A150" s="118" t="s">
        <v>143</v>
      </c>
      <c r="B150" s="8">
        <v>2012</v>
      </c>
      <c r="C150" s="118" t="s">
        <v>17</v>
      </c>
      <c r="D150" s="8">
        <v>1454872</v>
      </c>
      <c r="E150" s="8"/>
      <c r="F150" s="8">
        <v>94.886726352666301</v>
      </c>
      <c r="G150" s="8"/>
      <c r="H150" s="8"/>
      <c r="I150" s="8">
        <v>5.113273647333699</v>
      </c>
      <c r="J150" s="8">
        <v>94.886726352666301</v>
      </c>
      <c r="K150" s="8"/>
      <c r="L150" s="8">
        <v>96.321525885558586</v>
      </c>
      <c r="M150" s="8">
        <v>95.640326975476839</v>
      </c>
      <c r="N150" s="8">
        <v>0.68119891008174704</v>
      </c>
      <c r="O150" s="8">
        <v>3.6784741144414141</v>
      </c>
      <c r="P150" s="8">
        <v>0</v>
      </c>
      <c r="Q150" s="8"/>
      <c r="R150" s="8"/>
      <c r="S150" s="8"/>
      <c r="T150" s="8"/>
      <c r="U150" s="8"/>
      <c r="V150" s="8">
        <v>100</v>
      </c>
      <c r="W150" s="118"/>
      <c r="X150" s="118"/>
      <c r="Y150" s="118"/>
      <c r="Z150" s="118"/>
      <c r="AA150" s="118"/>
      <c r="AB150" s="118"/>
      <c r="AC150" s="118"/>
      <c r="AD150" s="118"/>
    </row>
    <row r="151" spans="1:30" s="115" customFormat="1" ht="12" x14ac:dyDescent="0.25">
      <c r="A151" s="118" t="s">
        <v>143</v>
      </c>
      <c r="B151" s="8">
        <v>2013</v>
      </c>
      <c r="C151" s="118" t="s">
        <v>17</v>
      </c>
      <c r="D151" s="8">
        <v>1442278</v>
      </c>
      <c r="E151" s="8"/>
      <c r="F151" s="8">
        <v>95.367847411444018</v>
      </c>
      <c r="G151" s="8"/>
      <c r="H151" s="8"/>
      <c r="I151" s="8">
        <v>4.6321525885559822</v>
      </c>
      <c r="J151" s="8">
        <v>95.367847411444018</v>
      </c>
      <c r="K151" s="8"/>
      <c r="L151" s="8">
        <v>96.321525885558586</v>
      </c>
      <c r="M151" s="8">
        <v>95.640326975476839</v>
      </c>
      <c r="N151" s="8">
        <v>0.68119891008174704</v>
      </c>
      <c r="O151" s="8">
        <v>3.6784741144414141</v>
      </c>
      <c r="P151" s="8">
        <v>0</v>
      </c>
      <c r="Q151" s="8"/>
      <c r="R151" s="8"/>
      <c r="S151" s="8"/>
      <c r="T151" s="8"/>
      <c r="U151" s="8"/>
      <c r="V151" s="8">
        <v>100</v>
      </c>
      <c r="W151" s="118"/>
      <c r="X151" s="118"/>
      <c r="Y151" s="118"/>
      <c r="Z151" s="118"/>
      <c r="AA151" s="118"/>
      <c r="AB151" s="118"/>
      <c r="AC151" s="118"/>
      <c r="AD151" s="118"/>
    </row>
    <row r="152" spans="1:30" s="115" customFormat="1" ht="12" x14ac:dyDescent="0.25">
      <c r="A152" s="118" t="s">
        <v>143</v>
      </c>
      <c r="B152" s="8">
        <v>2014</v>
      </c>
      <c r="C152" s="118" t="s">
        <v>17</v>
      </c>
      <c r="D152" s="8">
        <v>1441270</v>
      </c>
      <c r="E152" s="8"/>
      <c r="F152" s="8">
        <v>95.848968470221848</v>
      </c>
      <c r="G152" s="8"/>
      <c r="H152" s="8"/>
      <c r="I152" s="8">
        <v>4.1510315297781517</v>
      </c>
      <c r="J152" s="8">
        <v>95.848968470221848</v>
      </c>
      <c r="K152" s="8"/>
      <c r="L152" s="8">
        <v>96.321525885558586</v>
      </c>
      <c r="M152" s="8">
        <v>95.640326975476839</v>
      </c>
      <c r="N152" s="8">
        <v>0.68119891008174704</v>
      </c>
      <c r="O152" s="8">
        <v>3.6784741144414141</v>
      </c>
      <c r="P152" s="8">
        <v>0</v>
      </c>
      <c r="Q152" s="8"/>
      <c r="R152" s="8"/>
      <c r="S152" s="8"/>
      <c r="T152" s="8"/>
      <c r="U152" s="8"/>
      <c r="V152" s="8">
        <v>100</v>
      </c>
      <c r="W152" s="118"/>
      <c r="X152" s="118"/>
      <c r="Y152" s="118"/>
      <c r="Z152" s="118"/>
      <c r="AA152" s="118"/>
      <c r="AB152" s="118"/>
      <c r="AC152" s="118"/>
      <c r="AD152" s="118"/>
    </row>
    <row r="153" spans="1:30" s="115" customFormat="1" ht="12" x14ac:dyDescent="0.25">
      <c r="A153" s="118" t="s">
        <v>143</v>
      </c>
      <c r="B153" s="8">
        <v>2015</v>
      </c>
      <c r="C153" s="118" t="s">
        <v>17</v>
      </c>
      <c r="D153" s="8">
        <v>1452661</v>
      </c>
      <c r="E153" s="8"/>
      <c r="F153" s="8">
        <v>96.330089528999565</v>
      </c>
      <c r="G153" s="8"/>
      <c r="H153" s="8"/>
      <c r="I153" s="8">
        <v>3.6699104710004349</v>
      </c>
      <c r="J153" s="8">
        <v>96.330089528999565</v>
      </c>
      <c r="K153" s="8"/>
      <c r="L153" s="8">
        <v>96.321525885558586</v>
      </c>
      <c r="M153" s="8">
        <v>95.640326975476839</v>
      </c>
      <c r="N153" s="8">
        <v>0.68119891008174704</v>
      </c>
      <c r="O153" s="8">
        <v>3.6784741144414141</v>
      </c>
      <c r="P153" s="8">
        <v>0</v>
      </c>
      <c r="Q153" s="8"/>
      <c r="R153" s="8"/>
      <c r="S153" s="8"/>
      <c r="T153" s="8"/>
      <c r="U153" s="8"/>
      <c r="V153" s="8">
        <v>100</v>
      </c>
      <c r="W153" s="118"/>
      <c r="X153" s="118"/>
      <c r="Y153" s="118"/>
      <c r="Z153" s="118"/>
      <c r="AA153" s="118"/>
      <c r="AB153" s="118"/>
      <c r="AC153" s="118"/>
      <c r="AD153" s="118"/>
    </row>
    <row r="154" spans="1:30" s="115" customFormat="1" ht="12" x14ac:dyDescent="0.25">
      <c r="A154" s="118" t="s">
        <v>143</v>
      </c>
      <c r="B154" s="8">
        <v>2016</v>
      </c>
      <c r="C154" s="118" t="s">
        <v>17</v>
      </c>
      <c r="D154" s="8">
        <v>1470423</v>
      </c>
      <c r="E154" s="8"/>
      <c r="F154" s="8">
        <v>96.330089528999565</v>
      </c>
      <c r="G154" s="8"/>
      <c r="H154" s="8"/>
      <c r="I154" s="8">
        <v>3.6699104710004349</v>
      </c>
      <c r="J154" s="8">
        <v>96.330089528999565</v>
      </c>
      <c r="K154" s="8"/>
      <c r="L154" s="8">
        <v>96.321525885558586</v>
      </c>
      <c r="M154" s="8">
        <v>95.640326975476839</v>
      </c>
      <c r="N154" s="8">
        <v>0.68119891008174704</v>
      </c>
      <c r="O154" s="8">
        <v>3.6784741144414141</v>
      </c>
      <c r="P154" s="8">
        <v>0</v>
      </c>
      <c r="Q154" s="8"/>
      <c r="R154" s="8"/>
      <c r="S154" s="8"/>
      <c r="T154" s="8"/>
      <c r="U154" s="8"/>
      <c r="V154" s="8">
        <v>100</v>
      </c>
      <c r="W154" s="118"/>
      <c r="X154" s="118"/>
      <c r="Y154" s="118"/>
      <c r="Z154" s="118"/>
      <c r="AA154" s="118"/>
      <c r="AB154" s="118"/>
      <c r="AC154" s="118"/>
      <c r="AD154" s="118"/>
    </row>
    <row r="155" spans="1:30" s="115" customFormat="1" ht="12" x14ac:dyDescent="0.25">
      <c r="A155" s="118" t="s">
        <v>143</v>
      </c>
      <c r="B155" s="8">
        <v>2017</v>
      </c>
      <c r="C155" s="118" t="s">
        <v>17</v>
      </c>
      <c r="D155" s="8">
        <v>1493902</v>
      </c>
      <c r="E155" s="8"/>
      <c r="F155" s="8">
        <v>96.330089528999565</v>
      </c>
      <c r="G155" s="8"/>
      <c r="H155" s="8"/>
      <c r="I155" s="8">
        <v>3.6699104710004349</v>
      </c>
      <c r="J155" s="8">
        <v>96.330089528999565</v>
      </c>
      <c r="K155" s="8"/>
      <c r="L155" s="8">
        <v>96.321525885558586</v>
      </c>
      <c r="M155" s="8">
        <v>95.640326975476839</v>
      </c>
      <c r="N155" s="8">
        <v>0.68119891008174704</v>
      </c>
      <c r="O155" s="8">
        <v>3.6784741144414141</v>
      </c>
      <c r="P155" s="8">
        <v>0</v>
      </c>
      <c r="Q155" s="8"/>
      <c r="R155" s="8"/>
      <c r="S155" s="8"/>
      <c r="T155" s="8"/>
      <c r="U155" s="8"/>
      <c r="V155" s="8">
        <v>100</v>
      </c>
      <c r="W155" s="118"/>
      <c r="X155" s="118"/>
      <c r="Y155" s="118"/>
      <c r="Z155" s="118"/>
      <c r="AA155" s="118"/>
      <c r="AB155" s="118"/>
      <c r="AC155" s="118"/>
      <c r="AD155" s="118"/>
    </row>
    <row r="156" spans="1:30" s="115" customFormat="1" ht="12" x14ac:dyDescent="0.25">
      <c r="A156" s="118" t="s">
        <v>143</v>
      </c>
      <c r="B156" s="8">
        <v>2018</v>
      </c>
      <c r="C156" s="118" t="s">
        <v>17</v>
      </c>
      <c r="D156" s="8">
        <v>1516757</v>
      </c>
      <c r="E156" s="8"/>
      <c r="F156" s="8">
        <v>96.330089528999565</v>
      </c>
      <c r="G156" s="8"/>
      <c r="H156" s="8"/>
      <c r="I156" s="8">
        <v>3.6699104710004349</v>
      </c>
      <c r="J156" s="8">
        <v>96.330089528999565</v>
      </c>
      <c r="K156" s="8"/>
      <c r="L156" s="8"/>
      <c r="M156" s="8"/>
      <c r="N156" s="8"/>
      <c r="O156" s="8"/>
      <c r="P156" s="8">
        <v>100</v>
      </c>
      <c r="Q156" s="8"/>
      <c r="R156" s="8"/>
      <c r="S156" s="8"/>
      <c r="T156" s="8"/>
      <c r="U156" s="8"/>
      <c r="V156" s="8">
        <v>100</v>
      </c>
      <c r="W156" s="118"/>
      <c r="X156" s="118"/>
      <c r="Y156" s="118"/>
      <c r="Z156" s="118"/>
      <c r="AA156" s="118"/>
      <c r="AB156" s="118"/>
      <c r="AC156" s="118"/>
      <c r="AD156" s="118"/>
    </row>
    <row r="157" spans="1:30" s="115" customFormat="1" ht="12" x14ac:dyDescent="0.25">
      <c r="A157" s="118" t="s">
        <v>143</v>
      </c>
      <c r="B157" s="8">
        <v>2019</v>
      </c>
      <c r="C157" s="118" t="s">
        <v>17</v>
      </c>
      <c r="D157" s="8">
        <v>1534603</v>
      </c>
      <c r="E157" s="8"/>
      <c r="F157" s="8">
        <v>96.330089528999565</v>
      </c>
      <c r="G157" s="8"/>
      <c r="H157" s="8"/>
      <c r="I157" s="8">
        <v>3.6699104710004349</v>
      </c>
      <c r="J157" s="8">
        <v>96.330089528999565</v>
      </c>
      <c r="K157" s="8"/>
      <c r="L157" s="8"/>
      <c r="M157" s="8"/>
      <c r="N157" s="8"/>
      <c r="O157" s="8"/>
      <c r="P157" s="8">
        <v>100</v>
      </c>
      <c r="Q157" s="8"/>
      <c r="R157" s="8"/>
      <c r="S157" s="8"/>
      <c r="T157" s="8"/>
      <c r="U157" s="8"/>
      <c r="V157" s="8">
        <v>100</v>
      </c>
      <c r="W157" s="118"/>
      <c r="X157" s="118"/>
      <c r="Y157" s="118"/>
      <c r="Z157" s="118"/>
      <c r="AA157" s="118"/>
      <c r="AB157" s="118"/>
      <c r="AC157" s="118"/>
      <c r="AD157" s="118"/>
    </row>
    <row r="158" spans="1:30" s="115" customFormat="1" ht="12" x14ac:dyDescent="0.25">
      <c r="A158" s="118" t="s">
        <v>143</v>
      </c>
      <c r="B158" s="8">
        <v>2020</v>
      </c>
      <c r="C158" s="118" t="s">
        <v>17</v>
      </c>
      <c r="D158" s="8">
        <v>1546671</v>
      </c>
      <c r="E158" s="8"/>
      <c r="F158" s="8"/>
      <c r="G158" s="8"/>
      <c r="H158" s="8"/>
      <c r="I158" s="8"/>
      <c r="J158" s="8">
        <v>100</v>
      </c>
      <c r="K158" s="8"/>
      <c r="L158" s="8"/>
      <c r="M158" s="8"/>
      <c r="N158" s="8"/>
      <c r="O158" s="8"/>
      <c r="P158" s="8">
        <v>100</v>
      </c>
      <c r="Q158" s="8"/>
      <c r="R158" s="8"/>
      <c r="S158" s="8"/>
      <c r="T158" s="8"/>
      <c r="U158" s="8"/>
      <c r="V158" s="8">
        <v>100</v>
      </c>
      <c r="W158" s="118"/>
      <c r="X158" s="118"/>
      <c r="Y158" s="118"/>
      <c r="Z158" s="118"/>
      <c r="AA158" s="118"/>
      <c r="AB158" s="118"/>
      <c r="AC158" s="118"/>
      <c r="AD158" s="118"/>
    </row>
    <row r="159" spans="1:30" s="115" customFormat="1" ht="12" x14ac:dyDescent="0.25">
      <c r="A159" s="118" t="s">
        <v>143</v>
      </c>
      <c r="B159" s="8">
        <v>2021</v>
      </c>
      <c r="C159" s="118" t="s">
        <v>17</v>
      </c>
      <c r="D159" s="8">
        <v>1549683</v>
      </c>
      <c r="E159" s="8"/>
      <c r="F159" s="8"/>
      <c r="G159" s="8"/>
      <c r="H159" s="8"/>
      <c r="I159" s="8"/>
      <c r="J159" s="8">
        <v>100</v>
      </c>
      <c r="K159" s="8"/>
      <c r="L159" s="8"/>
      <c r="M159" s="8"/>
      <c r="N159" s="8"/>
      <c r="O159" s="8"/>
      <c r="P159" s="8">
        <v>100</v>
      </c>
      <c r="Q159" s="8"/>
      <c r="R159" s="8"/>
      <c r="S159" s="8"/>
      <c r="T159" s="8"/>
      <c r="U159" s="8"/>
      <c r="V159" s="8">
        <v>100</v>
      </c>
      <c r="W159" s="118"/>
      <c r="X159" s="118"/>
      <c r="Y159" s="118"/>
      <c r="Z159" s="118"/>
      <c r="AA159" s="118"/>
      <c r="AB159" s="118"/>
      <c r="AC159" s="118"/>
      <c r="AD159" s="118"/>
    </row>
    <row r="160" spans="1:30" s="115" customFormat="1" ht="12" x14ac:dyDescent="0.25">
      <c r="A160" s="118" t="s">
        <v>143</v>
      </c>
      <c r="B160" s="8">
        <v>2022</v>
      </c>
      <c r="C160" s="118" t="s">
        <v>17</v>
      </c>
      <c r="D160" s="8">
        <v>1542139</v>
      </c>
      <c r="E160" s="8"/>
      <c r="F160" s="8"/>
      <c r="G160" s="8"/>
      <c r="H160" s="8"/>
      <c r="I160" s="8"/>
      <c r="J160" s="8">
        <v>100</v>
      </c>
      <c r="K160" s="8"/>
      <c r="L160" s="8"/>
      <c r="M160" s="8"/>
      <c r="N160" s="8"/>
      <c r="O160" s="8"/>
      <c r="P160" s="8">
        <v>100</v>
      </c>
      <c r="Q160" s="8"/>
      <c r="R160" s="8"/>
      <c r="S160" s="8"/>
      <c r="T160" s="8"/>
      <c r="U160" s="8"/>
      <c r="V160" s="8">
        <v>100</v>
      </c>
      <c r="W160" s="118"/>
      <c r="X160" s="118"/>
      <c r="Y160" s="118"/>
      <c r="Z160" s="118"/>
      <c r="AA160" s="118"/>
      <c r="AB160" s="118"/>
      <c r="AC160" s="118"/>
      <c r="AD160" s="118"/>
    </row>
    <row r="161" spans="1:30" s="115" customFormat="1" ht="12" x14ac:dyDescent="0.25">
      <c r="A161" s="118" t="s">
        <v>143</v>
      </c>
      <c r="B161" s="8">
        <v>2023</v>
      </c>
      <c r="C161" s="118" t="s">
        <v>17</v>
      </c>
      <c r="D161" s="8">
        <v>1521752</v>
      </c>
      <c r="E161" s="8"/>
      <c r="F161" s="8"/>
      <c r="G161" s="8"/>
      <c r="H161" s="8"/>
      <c r="I161" s="8"/>
      <c r="J161" s="8">
        <v>100</v>
      </c>
      <c r="K161" s="8"/>
      <c r="L161" s="8"/>
      <c r="M161" s="8"/>
      <c r="N161" s="8"/>
      <c r="O161" s="8"/>
      <c r="P161" s="8">
        <v>100</v>
      </c>
      <c r="Q161" s="8"/>
      <c r="R161" s="8"/>
      <c r="S161" s="8"/>
      <c r="T161" s="8"/>
      <c r="U161" s="8"/>
      <c r="V161" s="8">
        <v>100</v>
      </c>
      <c r="W161" s="118"/>
      <c r="X161" s="118"/>
      <c r="Y161" s="118"/>
      <c r="Z161" s="118"/>
      <c r="AA161" s="118"/>
      <c r="AB161" s="118"/>
      <c r="AC161" s="118"/>
      <c r="AD161" s="118"/>
    </row>
    <row r="162" spans="1:30" s="115" customFormat="1" ht="12" x14ac:dyDescent="0.25">
      <c r="A162" s="118" t="s">
        <v>143</v>
      </c>
      <c r="B162" s="8">
        <v>2024</v>
      </c>
      <c r="C162" s="118" t="s">
        <v>17</v>
      </c>
      <c r="D162" s="8">
        <v>1434238</v>
      </c>
      <c r="E162" s="8"/>
      <c r="F162" s="8"/>
      <c r="G162" s="8"/>
      <c r="H162" s="8"/>
      <c r="I162" s="8"/>
      <c r="J162" s="8">
        <v>100</v>
      </c>
      <c r="K162" s="8"/>
      <c r="L162" s="8"/>
      <c r="M162" s="8"/>
      <c r="N162" s="8"/>
      <c r="O162" s="8"/>
      <c r="P162" s="8">
        <v>100</v>
      </c>
      <c r="Q162" s="8"/>
      <c r="R162" s="8"/>
      <c r="S162" s="8"/>
      <c r="T162" s="8"/>
      <c r="U162" s="8"/>
      <c r="V162" s="8">
        <v>100</v>
      </c>
      <c r="W162" s="118"/>
      <c r="X162" s="118"/>
      <c r="Y162" s="118"/>
      <c r="Z162" s="118"/>
      <c r="AA162" s="118"/>
      <c r="AB162" s="118"/>
      <c r="AC162" s="118"/>
      <c r="AD162" s="118"/>
    </row>
    <row r="163" spans="1:30" s="115" customFormat="1" ht="12" x14ac:dyDescent="0.25">
      <c r="A163" s="118" t="s">
        <v>143</v>
      </c>
      <c r="B163" s="8">
        <v>2025</v>
      </c>
      <c r="C163" s="118" t="s">
        <v>17</v>
      </c>
      <c r="D163" s="8">
        <v>1424149</v>
      </c>
      <c r="E163" s="8"/>
      <c r="F163" s="8"/>
      <c r="G163" s="8"/>
      <c r="H163" s="8"/>
      <c r="I163" s="8"/>
      <c r="J163" s="8">
        <v>100</v>
      </c>
      <c r="K163" s="8"/>
      <c r="L163" s="8"/>
      <c r="M163" s="8"/>
      <c r="N163" s="8"/>
      <c r="O163" s="8"/>
      <c r="P163" s="8">
        <v>100</v>
      </c>
      <c r="Q163" s="8"/>
      <c r="R163" s="8"/>
      <c r="S163" s="8"/>
      <c r="T163" s="8"/>
      <c r="U163" s="8"/>
      <c r="V163" s="8">
        <v>100</v>
      </c>
      <c r="W163" s="118"/>
      <c r="X163" s="118"/>
      <c r="Y163" s="118"/>
      <c r="Z163" s="118"/>
      <c r="AA163" s="118"/>
      <c r="AB163" s="118"/>
      <c r="AC163" s="118"/>
      <c r="AD163" s="118"/>
    </row>
    <row r="164" spans="1:30" s="115" customFormat="1" ht="12" x14ac:dyDescent="0.25">
      <c r="A164" s="118" t="s">
        <v>143</v>
      </c>
      <c r="B164" s="8">
        <v>2026</v>
      </c>
      <c r="C164" s="118" t="s">
        <v>17</v>
      </c>
      <c r="D164" s="8"/>
      <c r="E164" s="8"/>
      <c r="F164" s="8"/>
      <c r="G164" s="8"/>
      <c r="H164" s="8"/>
      <c r="I164" s="8"/>
      <c r="J164" s="8">
        <v>100</v>
      </c>
      <c r="K164" s="8"/>
      <c r="L164" s="8"/>
      <c r="M164" s="8"/>
      <c r="N164" s="8"/>
      <c r="O164" s="8"/>
      <c r="P164" s="8">
        <v>100</v>
      </c>
      <c r="Q164" s="8"/>
      <c r="R164" s="8"/>
      <c r="S164" s="8"/>
      <c r="T164" s="8"/>
      <c r="U164" s="8"/>
      <c r="V164" s="8">
        <v>100</v>
      </c>
      <c r="W164" s="118"/>
      <c r="X164" s="118"/>
      <c r="Y164" s="118"/>
      <c r="Z164" s="118"/>
      <c r="AA164" s="118"/>
      <c r="AB164" s="118"/>
      <c r="AC164" s="118"/>
      <c r="AD164" s="118"/>
    </row>
    <row r="165" spans="1:30" s="115" customFormat="1" ht="12" x14ac:dyDescent="0.25">
      <c r="A165" s="118" t="s">
        <v>143</v>
      </c>
      <c r="B165" s="8">
        <v>2027</v>
      </c>
      <c r="C165" s="118" t="s">
        <v>17</v>
      </c>
      <c r="D165" s="8"/>
      <c r="E165" s="8"/>
      <c r="F165" s="8"/>
      <c r="G165" s="8"/>
      <c r="H165" s="8"/>
      <c r="I165" s="8"/>
      <c r="J165" s="8">
        <v>100</v>
      </c>
      <c r="K165" s="8"/>
      <c r="L165" s="8"/>
      <c r="M165" s="8"/>
      <c r="N165" s="8"/>
      <c r="O165" s="8"/>
      <c r="P165" s="8">
        <v>100</v>
      </c>
      <c r="Q165" s="8"/>
      <c r="R165" s="8"/>
      <c r="S165" s="8"/>
      <c r="T165" s="8"/>
      <c r="U165" s="8"/>
      <c r="V165" s="8">
        <v>100</v>
      </c>
      <c r="W165" s="118"/>
      <c r="X165" s="118"/>
      <c r="Y165" s="118"/>
      <c r="Z165" s="118"/>
      <c r="AA165" s="118"/>
      <c r="AB165" s="118"/>
      <c r="AC165" s="118"/>
      <c r="AD165" s="118"/>
    </row>
    <row r="166" spans="1:30" s="115" customFormat="1" ht="12" x14ac:dyDescent="0.25">
      <c r="A166" s="118" t="s">
        <v>143</v>
      </c>
      <c r="B166" s="8">
        <v>2028</v>
      </c>
      <c r="C166" s="118" t="s">
        <v>17</v>
      </c>
      <c r="D166" s="8"/>
      <c r="E166" s="8"/>
      <c r="F166" s="8"/>
      <c r="G166" s="8"/>
      <c r="H166" s="8"/>
      <c r="I166" s="8"/>
      <c r="J166" s="8">
        <v>100</v>
      </c>
      <c r="K166" s="8"/>
      <c r="L166" s="8"/>
      <c r="M166" s="8"/>
      <c r="N166" s="8"/>
      <c r="O166" s="8"/>
      <c r="P166" s="8">
        <v>100</v>
      </c>
      <c r="Q166" s="8"/>
      <c r="R166" s="8"/>
      <c r="S166" s="8"/>
      <c r="T166" s="8"/>
      <c r="U166" s="8"/>
      <c r="V166" s="8">
        <v>100</v>
      </c>
      <c r="W166" s="118"/>
      <c r="X166" s="118"/>
      <c r="Y166" s="118"/>
      <c r="Z166" s="118"/>
      <c r="AA166" s="118"/>
      <c r="AB166" s="118"/>
      <c r="AC166" s="118"/>
      <c r="AD166" s="118"/>
    </row>
    <row r="167" spans="1:30" s="115" customFormat="1" ht="12" x14ac:dyDescent="0.25">
      <c r="A167" s="118" t="s">
        <v>143</v>
      </c>
      <c r="B167" s="8">
        <v>2029</v>
      </c>
      <c r="C167" s="118" t="s">
        <v>17</v>
      </c>
      <c r="D167" s="8"/>
      <c r="E167" s="8"/>
      <c r="F167" s="8"/>
      <c r="G167" s="8"/>
      <c r="H167" s="8"/>
      <c r="I167" s="8"/>
      <c r="J167" s="8">
        <v>100</v>
      </c>
      <c r="K167" s="8"/>
      <c r="L167" s="8"/>
      <c r="M167" s="8"/>
      <c r="N167" s="8"/>
      <c r="O167" s="8"/>
      <c r="P167" s="8">
        <v>100</v>
      </c>
      <c r="Q167" s="8"/>
      <c r="R167" s="8"/>
      <c r="S167" s="8"/>
      <c r="T167" s="8"/>
      <c r="U167" s="8"/>
      <c r="V167" s="8">
        <v>100</v>
      </c>
      <c r="W167" s="118"/>
      <c r="X167" s="118"/>
      <c r="Y167" s="118"/>
      <c r="Z167" s="118"/>
      <c r="AA167" s="118"/>
      <c r="AB167" s="118"/>
    </row>
    <row r="168" spans="1:30" s="115" customFormat="1" ht="12" x14ac:dyDescent="0.25">
      <c r="A168" s="118" t="s">
        <v>143</v>
      </c>
      <c r="B168" s="8">
        <v>2030</v>
      </c>
      <c r="C168" s="118" t="s">
        <v>17</v>
      </c>
      <c r="D168" s="8"/>
      <c r="E168" s="8"/>
      <c r="F168" s="8"/>
      <c r="G168" s="8"/>
      <c r="H168" s="8"/>
      <c r="I168" s="8"/>
      <c r="J168" s="8">
        <v>100</v>
      </c>
      <c r="K168" s="8"/>
      <c r="L168" s="8"/>
      <c r="M168" s="8"/>
      <c r="N168" s="8"/>
      <c r="O168" s="8"/>
      <c r="P168" s="8">
        <v>100</v>
      </c>
      <c r="Q168" s="8"/>
      <c r="R168" s="8"/>
      <c r="S168" s="8"/>
      <c r="T168" s="8"/>
      <c r="U168" s="8"/>
      <c r="V168" s="8">
        <v>100</v>
      </c>
      <c r="W168" s="118"/>
      <c r="X168" s="118"/>
      <c r="Y168" s="118"/>
      <c r="Z168" s="118"/>
      <c r="AA168" s="118"/>
      <c r="AB168" s="118"/>
    </row>
    <row r="169" spans="1:30" ht="15.6" x14ac:dyDescent="0.3">
      <c r="A169" s="119" t="s">
        <v>143</v>
      </c>
      <c r="B169" s="8">
        <v>2000</v>
      </c>
      <c r="C169" s="119" t="s">
        <v>18</v>
      </c>
      <c r="D169" s="8">
        <v>1600991</v>
      </c>
      <c r="E169" s="8"/>
      <c r="F169" s="8"/>
      <c r="G169" s="8"/>
      <c r="H169" s="8"/>
      <c r="I169" s="8"/>
      <c r="J169" s="8">
        <v>100</v>
      </c>
      <c r="K169" s="8"/>
      <c r="L169" s="8"/>
      <c r="M169" s="8"/>
      <c r="N169" s="8"/>
      <c r="O169" s="8"/>
      <c r="P169" s="8">
        <v>100</v>
      </c>
      <c r="Q169" s="8"/>
      <c r="R169" s="8"/>
      <c r="S169" s="8"/>
      <c r="T169" s="8"/>
      <c r="U169" s="8"/>
      <c r="V169" s="8">
        <v>100</v>
      </c>
      <c r="W169" s="119"/>
      <c r="X169" s="119"/>
      <c r="Y169" s="119"/>
      <c r="Z169" s="119"/>
      <c r="AA169" s="119"/>
      <c r="AB169" s="119"/>
    </row>
    <row r="170" spans="1:30" ht="15.6" x14ac:dyDescent="0.3">
      <c r="A170" s="119" t="s">
        <v>143</v>
      </c>
      <c r="B170" s="8">
        <v>2001</v>
      </c>
      <c r="C170" s="119" t="s">
        <v>18</v>
      </c>
      <c r="D170" s="8">
        <v>1634964</v>
      </c>
      <c r="E170" s="8"/>
      <c r="F170" s="8"/>
      <c r="G170" s="8"/>
      <c r="H170" s="8"/>
      <c r="I170" s="8"/>
      <c r="J170" s="8">
        <v>100</v>
      </c>
      <c r="K170" s="8"/>
      <c r="L170" s="8"/>
      <c r="M170" s="8"/>
      <c r="N170" s="8"/>
      <c r="O170" s="8"/>
      <c r="P170" s="8">
        <v>100</v>
      </c>
      <c r="Q170" s="8"/>
      <c r="R170" s="8"/>
      <c r="S170" s="8"/>
      <c r="T170" s="8"/>
      <c r="U170" s="8"/>
      <c r="V170" s="8">
        <v>100</v>
      </c>
      <c r="W170" s="119"/>
      <c r="X170" s="119"/>
      <c r="Y170" s="119"/>
      <c r="Z170" s="119"/>
      <c r="AA170" s="119"/>
      <c r="AB170" s="119"/>
    </row>
    <row r="171" spans="1:30" ht="15.6" x14ac:dyDescent="0.3">
      <c r="A171" s="119" t="s">
        <v>143</v>
      </c>
      <c r="B171" s="8">
        <v>2002</v>
      </c>
      <c r="C171" s="119" t="s">
        <v>18</v>
      </c>
      <c r="D171" s="8">
        <v>1674021</v>
      </c>
      <c r="E171" s="8"/>
      <c r="F171" s="8"/>
      <c r="G171" s="8"/>
      <c r="H171" s="8"/>
      <c r="I171" s="8"/>
      <c r="J171" s="8">
        <v>100</v>
      </c>
      <c r="K171" s="8"/>
      <c r="L171" s="8"/>
      <c r="M171" s="8"/>
      <c r="N171" s="8"/>
      <c r="O171" s="8"/>
      <c r="P171" s="8">
        <v>100</v>
      </c>
      <c r="Q171" s="8"/>
      <c r="R171" s="8"/>
      <c r="S171" s="8"/>
      <c r="T171" s="8"/>
      <c r="U171" s="8"/>
      <c r="V171" s="8">
        <v>100</v>
      </c>
      <c r="W171" s="119"/>
      <c r="X171" s="119"/>
      <c r="Y171" s="119"/>
      <c r="Z171" s="119"/>
      <c r="AA171" s="119"/>
      <c r="AB171" s="119"/>
    </row>
    <row r="172" spans="1:30" ht="15.6" x14ac:dyDescent="0.3">
      <c r="A172" s="119" t="s">
        <v>143</v>
      </c>
      <c r="B172" s="8">
        <v>2003</v>
      </c>
      <c r="C172" s="119" t="s">
        <v>18</v>
      </c>
      <c r="D172" s="8">
        <v>1718278</v>
      </c>
      <c r="E172" s="8"/>
      <c r="F172" s="8"/>
      <c r="G172" s="8"/>
      <c r="H172" s="8"/>
      <c r="I172" s="8"/>
      <c r="J172" s="8">
        <v>100</v>
      </c>
      <c r="K172" s="8"/>
      <c r="L172" s="8"/>
      <c r="M172" s="8"/>
      <c r="N172" s="8"/>
      <c r="O172" s="8"/>
      <c r="P172" s="8">
        <v>100</v>
      </c>
      <c r="Q172" s="8"/>
      <c r="R172" s="8"/>
      <c r="S172" s="8"/>
      <c r="T172" s="8"/>
      <c r="U172" s="8"/>
      <c r="V172" s="8">
        <v>100</v>
      </c>
      <c r="W172" s="119"/>
      <c r="X172" s="119"/>
      <c r="Y172" s="119"/>
      <c r="Z172" s="119"/>
      <c r="AA172" s="119"/>
      <c r="AB172" s="119"/>
    </row>
    <row r="173" spans="1:30" ht="15.6" x14ac:dyDescent="0.3">
      <c r="A173" s="119" t="s">
        <v>143</v>
      </c>
      <c r="B173" s="8">
        <v>2004</v>
      </c>
      <c r="C173" s="119" t="s">
        <v>18</v>
      </c>
      <c r="D173" s="8">
        <v>1752419</v>
      </c>
      <c r="E173" s="8"/>
      <c r="F173" s="8"/>
      <c r="G173" s="8"/>
      <c r="H173" s="8"/>
      <c r="I173" s="8"/>
      <c r="J173" s="8">
        <v>100</v>
      </c>
      <c r="K173" s="8"/>
      <c r="L173" s="8"/>
      <c r="M173" s="8"/>
      <c r="N173" s="8"/>
      <c r="O173" s="8"/>
      <c r="P173" s="8">
        <v>100</v>
      </c>
      <c r="Q173" s="8"/>
      <c r="R173" s="8"/>
      <c r="S173" s="8"/>
      <c r="T173" s="8"/>
      <c r="U173" s="8"/>
      <c r="V173" s="8">
        <v>100</v>
      </c>
      <c r="W173" s="119"/>
      <c r="X173" s="119"/>
      <c r="Y173" s="119"/>
      <c r="Z173" s="119"/>
      <c r="AA173" s="119"/>
      <c r="AB173" s="119"/>
    </row>
    <row r="174" spans="1:30" ht="15.6" x14ac:dyDescent="0.3">
      <c r="A174" s="119" t="s">
        <v>143</v>
      </c>
      <c r="B174" s="8">
        <v>2005</v>
      </c>
      <c r="C174" s="119" t="s">
        <v>18</v>
      </c>
      <c r="D174" s="8">
        <v>1771759</v>
      </c>
      <c r="E174" s="8"/>
      <c r="F174" s="8"/>
      <c r="G174" s="8"/>
      <c r="H174" s="8"/>
      <c r="I174" s="8"/>
      <c r="J174" s="8">
        <v>100</v>
      </c>
      <c r="K174" s="8"/>
      <c r="L174" s="8"/>
      <c r="M174" s="8"/>
      <c r="N174" s="8"/>
      <c r="O174" s="8"/>
      <c r="P174" s="8">
        <v>100</v>
      </c>
      <c r="Q174" s="8"/>
      <c r="R174" s="8"/>
      <c r="S174" s="8"/>
      <c r="T174" s="8"/>
      <c r="U174" s="8"/>
      <c r="V174" s="8">
        <v>100</v>
      </c>
      <c r="W174" s="119"/>
      <c r="X174" s="119"/>
      <c r="Y174" s="119"/>
      <c r="Z174" s="119"/>
      <c r="AA174" s="119"/>
      <c r="AB174" s="119"/>
    </row>
    <row r="175" spans="1:30" ht="15.6" x14ac:dyDescent="0.3">
      <c r="A175" s="119" t="s">
        <v>143</v>
      </c>
      <c r="B175" s="8">
        <v>2006</v>
      </c>
      <c r="C175" s="119" t="s">
        <v>18</v>
      </c>
      <c r="D175" s="8">
        <v>1775995</v>
      </c>
      <c r="E175" s="8"/>
      <c r="F175" s="8"/>
      <c r="G175" s="8"/>
      <c r="H175" s="8"/>
      <c r="I175" s="8"/>
      <c r="J175" s="8">
        <v>100</v>
      </c>
      <c r="K175" s="8"/>
      <c r="L175" s="8"/>
      <c r="M175" s="8"/>
      <c r="N175" s="8"/>
      <c r="O175" s="8"/>
      <c r="P175" s="8">
        <v>100</v>
      </c>
      <c r="Q175" s="8"/>
      <c r="R175" s="8"/>
      <c r="S175" s="8"/>
      <c r="T175" s="8"/>
      <c r="U175" s="8"/>
      <c r="V175" s="8">
        <v>100</v>
      </c>
      <c r="W175" s="119"/>
      <c r="X175" s="119"/>
      <c r="Y175" s="119"/>
      <c r="Z175" s="119"/>
      <c r="AA175" s="119"/>
      <c r="AB175" s="119"/>
    </row>
    <row r="176" spans="1:30" ht="15.6" x14ac:dyDescent="0.3">
      <c r="A176" s="119" t="s">
        <v>143</v>
      </c>
      <c r="B176" s="8">
        <v>2007</v>
      </c>
      <c r="C176" s="119" t="s">
        <v>18</v>
      </c>
      <c r="D176" s="8">
        <v>1760368</v>
      </c>
      <c r="E176" s="8"/>
      <c r="F176" s="8"/>
      <c r="G176" s="8"/>
      <c r="H176" s="8"/>
      <c r="I176" s="8"/>
      <c r="J176" s="8">
        <v>100</v>
      </c>
      <c r="K176" s="8"/>
      <c r="L176" s="8"/>
      <c r="M176" s="8"/>
      <c r="N176" s="8"/>
      <c r="O176" s="8"/>
      <c r="P176" s="8">
        <v>100</v>
      </c>
      <c r="Q176" s="8"/>
      <c r="R176" s="8"/>
      <c r="S176" s="8"/>
      <c r="T176" s="8"/>
      <c r="U176" s="8"/>
      <c r="V176" s="8">
        <v>100</v>
      </c>
      <c r="W176" s="119"/>
      <c r="X176" s="119"/>
      <c r="Y176" s="119"/>
      <c r="Z176" s="119"/>
      <c r="AA176" s="119"/>
      <c r="AB176" s="119"/>
    </row>
    <row r="177" spans="1:28" ht="15.6" x14ac:dyDescent="0.3">
      <c r="A177" s="119" t="s">
        <v>143</v>
      </c>
      <c r="B177" s="8">
        <v>2008</v>
      </c>
      <c r="C177" s="119" t="s">
        <v>18</v>
      </c>
      <c r="D177" s="8">
        <v>1735636</v>
      </c>
      <c r="E177" s="8"/>
      <c r="F177" s="8"/>
      <c r="G177" s="8"/>
      <c r="H177" s="8"/>
      <c r="I177" s="8"/>
      <c r="J177" s="8">
        <v>100</v>
      </c>
      <c r="K177" s="8"/>
      <c r="L177" s="8"/>
      <c r="M177" s="8"/>
      <c r="N177" s="8"/>
      <c r="O177" s="8"/>
      <c r="P177" s="8">
        <v>100</v>
      </c>
      <c r="Q177" s="8"/>
      <c r="R177" s="8"/>
      <c r="S177" s="8"/>
      <c r="T177" s="8"/>
      <c r="U177" s="8"/>
      <c r="V177" s="8">
        <v>100</v>
      </c>
      <c r="W177" s="119"/>
      <c r="X177" s="119"/>
      <c r="Y177" s="119"/>
      <c r="Z177" s="119"/>
      <c r="AA177" s="119"/>
      <c r="AB177" s="119"/>
    </row>
    <row r="178" spans="1:28" ht="15.6" x14ac:dyDescent="0.3">
      <c r="A178" s="119" t="s">
        <v>143</v>
      </c>
      <c r="B178" s="8">
        <v>2009</v>
      </c>
      <c r="C178" s="119" t="s">
        <v>18</v>
      </c>
      <c r="D178" s="8">
        <v>1700650</v>
      </c>
      <c r="E178" s="8"/>
      <c r="F178" s="8"/>
      <c r="G178" s="8"/>
      <c r="H178" s="8"/>
      <c r="I178" s="8"/>
      <c r="J178" s="8">
        <v>100</v>
      </c>
      <c r="K178" s="8"/>
      <c r="L178" s="8"/>
      <c r="M178" s="8"/>
      <c r="N178" s="8"/>
      <c r="O178" s="8"/>
      <c r="P178" s="8">
        <v>100</v>
      </c>
      <c r="Q178" s="8"/>
      <c r="R178" s="8"/>
      <c r="S178" s="8"/>
      <c r="T178" s="8"/>
      <c r="U178" s="8"/>
      <c r="V178" s="8">
        <v>100</v>
      </c>
      <c r="W178" s="119"/>
      <c r="X178" s="119"/>
      <c r="Y178" s="119"/>
      <c r="Z178" s="119"/>
      <c r="AA178" s="119"/>
      <c r="AB178" s="119"/>
    </row>
    <row r="179" spans="1:28" ht="15.6" x14ac:dyDescent="0.3">
      <c r="A179" s="119" t="s">
        <v>143</v>
      </c>
      <c r="B179" s="8">
        <v>2010</v>
      </c>
      <c r="C179" s="119" t="s">
        <v>18</v>
      </c>
      <c r="D179" s="8">
        <v>1668387</v>
      </c>
      <c r="E179" s="8"/>
      <c r="F179" s="8"/>
      <c r="G179" s="8"/>
      <c r="H179" s="8"/>
      <c r="I179" s="8"/>
      <c r="J179" s="8">
        <v>100</v>
      </c>
      <c r="K179" s="8"/>
      <c r="L179" s="8"/>
      <c r="M179" s="8"/>
      <c r="N179" s="8"/>
      <c r="O179" s="8"/>
      <c r="P179" s="8">
        <v>100</v>
      </c>
      <c r="Q179" s="8"/>
      <c r="R179" s="8"/>
      <c r="S179" s="8"/>
      <c r="T179" s="8"/>
      <c r="U179" s="8"/>
      <c r="V179" s="8">
        <v>100</v>
      </c>
      <c r="W179" s="119"/>
      <c r="X179" s="119"/>
      <c r="Y179" s="119"/>
      <c r="Z179" s="119"/>
      <c r="AA179" s="119"/>
      <c r="AB179" s="119"/>
    </row>
    <row r="180" spans="1:28" ht="15.6" x14ac:dyDescent="0.3">
      <c r="A180" s="119" t="s">
        <v>143</v>
      </c>
      <c r="B180" s="8">
        <v>2011</v>
      </c>
      <c r="C180" s="119" t="s">
        <v>18</v>
      </c>
      <c r="D180" s="8">
        <v>1641009</v>
      </c>
      <c r="E180" s="8"/>
      <c r="F180" s="8"/>
      <c r="G180" s="8"/>
      <c r="H180" s="8"/>
      <c r="I180" s="8"/>
      <c r="J180" s="8">
        <v>100</v>
      </c>
      <c r="K180" s="8"/>
      <c r="L180" s="8"/>
      <c r="M180" s="8"/>
      <c r="N180" s="8"/>
      <c r="O180" s="8"/>
      <c r="P180" s="8">
        <v>100</v>
      </c>
      <c r="Q180" s="8"/>
      <c r="R180" s="8"/>
      <c r="S180" s="8"/>
      <c r="T180" s="8"/>
      <c r="U180" s="8"/>
      <c r="V180" s="8">
        <v>100</v>
      </c>
      <c r="W180" s="119"/>
      <c r="X180" s="119"/>
      <c r="Y180" s="119"/>
      <c r="Z180" s="119"/>
      <c r="AA180" s="119"/>
      <c r="AB180" s="119"/>
    </row>
    <row r="181" spans="1:28" ht="15.6" x14ac:dyDescent="0.3">
      <c r="A181" s="119" t="s">
        <v>143</v>
      </c>
      <c r="B181" s="8">
        <v>2012</v>
      </c>
      <c r="C181" s="119" t="s">
        <v>18</v>
      </c>
      <c r="D181" s="8">
        <v>1612853</v>
      </c>
      <c r="E181" s="8"/>
      <c r="F181" s="8"/>
      <c r="G181" s="8"/>
      <c r="H181" s="8"/>
      <c r="I181" s="8"/>
      <c r="J181" s="8">
        <v>100</v>
      </c>
      <c r="K181" s="8"/>
      <c r="L181" s="8"/>
      <c r="M181" s="8"/>
      <c r="N181" s="8"/>
      <c r="O181" s="8"/>
      <c r="P181" s="8">
        <v>100</v>
      </c>
      <c r="Q181" s="8"/>
      <c r="R181" s="8"/>
      <c r="S181" s="8"/>
      <c r="T181" s="8"/>
      <c r="U181" s="8"/>
      <c r="V181" s="8">
        <v>100</v>
      </c>
      <c r="W181" s="119"/>
      <c r="X181" s="119"/>
      <c r="Y181" s="119"/>
      <c r="Z181" s="119"/>
      <c r="AA181" s="119"/>
      <c r="AB181" s="119"/>
    </row>
    <row r="182" spans="1:28" ht="15.6" x14ac:dyDescent="0.3">
      <c r="A182" s="119" t="s">
        <v>143</v>
      </c>
      <c r="B182" s="8">
        <v>2013</v>
      </c>
      <c r="C182" s="119" t="s">
        <v>18</v>
      </c>
      <c r="D182" s="8">
        <v>1584812</v>
      </c>
      <c r="E182" s="8"/>
      <c r="F182" s="8"/>
      <c r="G182" s="8"/>
      <c r="H182" s="8"/>
      <c r="I182" s="8"/>
      <c r="J182" s="8">
        <v>100</v>
      </c>
      <c r="K182" s="8"/>
      <c r="L182" s="8"/>
      <c r="M182" s="8"/>
      <c r="N182" s="8"/>
      <c r="O182" s="8"/>
      <c r="P182" s="8">
        <v>100</v>
      </c>
      <c r="Q182" s="8"/>
      <c r="R182" s="8"/>
      <c r="S182" s="8"/>
      <c r="T182" s="8"/>
      <c r="U182" s="8"/>
      <c r="V182" s="8">
        <v>100</v>
      </c>
      <c r="W182" s="119"/>
      <c r="X182" s="119"/>
      <c r="Y182" s="119"/>
      <c r="Z182" s="119"/>
      <c r="AA182" s="119"/>
      <c r="AB182" s="119"/>
    </row>
    <row r="183" spans="1:28" ht="15.6" x14ac:dyDescent="0.3">
      <c r="A183" s="119" t="s">
        <v>143</v>
      </c>
      <c r="B183" s="8">
        <v>2014</v>
      </c>
      <c r="C183" s="119" t="s">
        <v>18</v>
      </c>
      <c r="D183" s="8">
        <v>1558469</v>
      </c>
      <c r="E183" s="8"/>
      <c r="F183" s="8"/>
      <c r="G183" s="8"/>
      <c r="H183" s="8"/>
      <c r="I183" s="8"/>
      <c r="J183" s="8">
        <v>100</v>
      </c>
      <c r="K183" s="8"/>
      <c r="L183" s="8"/>
      <c r="M183" s="8"/>
      <c r="N183" s="8"/>
      <c r="O183" s="8"/>
      <c r="P183" s="8">
        <v>100</v>
      </c>
      <c r="Q183" s="8"/>
      <c r="R183" s="8"/>
      <c r="S183" s="8"/>
      <c r="T183" s="8"/>
      <c r="U183" s="8"/>
      <c r="V183" s="8">
        <v>100</v>
      </c>
      <c r="W183" s="119"/>
      <c r="X183" s="119"/>
      <c r="Y183" s="119"/>
      <c r="Z183" s="119"/>
      <c r="AA183" s="119"/>
      <c r="AB183" s="119"/>
    </row>
    <row r="184" spans="1:28" ht="15.6" x14ac:dyDescent="0.3">
      <c r="A184" s="119" t="s">
        <v>143</v>
      </c>
      <c r="B184" s="8">
        <v>2015</v>
      </c>
      <c r="C184" s="119" t="s">
        <v>18</v>
      </c>
      <c r="D184" s="8">
        <v>1532201</v>
      </c>
      <c r="E184" s="8"/>
      <c r="F184" s="8"/>
      <c r="G184" s="8"/>
      <c r="H184" s="8"/>
      <c r="I184" s="8"/>
      <c r="J184" s="8">
        <v>100</v>
      </c>
      <c r="K184" s="8"/>
      <c r="L184" s="8"/>
      <c r="M184" s="8"/>
      <c r="N184" s="8"/>
      <c r="O184" s="8"/>
      <c r="P184" s="8">
        <v>100</v>
      </c>
      <c r="Q184" s="8"/>
      <c r="R184" s="8"/>
      <c r="S184" s="8"/>
      <c r="T184" s="8"/>
      <c r="U184" s="8"/>
      <c r="V184" s="8">
        <v>100</v>
      </c>
      <c r="W184" s="119"/>
      <c r="X184" s="119"/>
      <c r="Y184" s="119"/>
      <c r="Z184" s="119"/>
      <c r="AA184" s="119"/>
      <c r="AB184" s="119"/>
    </row>
    <row r="185" spans="1:28" ht="15.6" x14ac:dyDescent="0.3">
      <c r="A185" s="119" t="s">
        <v>143</v>
      </c>
      <c r="B185" s="8">
        <v>2016</v>
      </c>
      <c r="C185" s="119" t="s">
        <v>18</v>
      </c>
      <c r="D185" s="8">
        <v>1507725</v>
      </c>
      <c r="E185" s="8"/>
      <c r="F185" s="8"/>
      <c r="G185" s="8"/>
      <c r="H185" s="8"/>
      <c r="I185" s="8"/>
      <c r="J185" s="8">
        <v>100</v>
      </c>
      <c r="K185" s="8"/>
      <c r="L185" s="8"/>
      <c r="M185" s="8"/>
      <c r="N185" s="8"/>
      <c r="O185" s="8"/>
      <c r="P185" s="8">
        <v>100</v>
      </c>
      <c r="Q185" s="8"/>
      <c r="R185" s="8"/>
      <c r="S185" s="8"/>
      <c r="T185" s="8"/>
      <c r="U185" s="8"/>
      <c r="V185" s="8">
        <v>100</v>
      </c>
      <c r="W185" s="119"/>
      <c r="X185" s="119"/>
      <c r="Y185" s="119"/>
      <c r="Z185" s="119"/>
      <c r="AA185" s="119"/>
      <c r="AB185" s="119"/>
    </row>
    <row r="186" spans="1:28" ht="15.6" x14ac:dyDescent="0.3">
      <c r="A186" s="119" t="s">
        <v>143</v>
      </c>
      <c r="B186" s="8">
        <v>2017</v>
      </c>
      <c r="C186" s="119" t="s">
        <v>18</v>
      </c>
      <c r="D186" s="8">
        <v>1486609</v>
      </c>
      <c r="E186" s="8"/>
      <c r="F186" s="8"/>
      <c r="G186" s="8"/>
      <c r="H186" s="8"/>
      <c r="I186" s="8"/>
      <c r="J186" s="8">
        <v>100</v>
      </c>
      <c r="K186" s="8"/>
      <c r="L186" s="8"/>
      <c r="M186" s="8"/>
      <c r="N186" s="8"/>
      <c r="O186" s="8"/>
      <c r="P186" s="8">
        <v>100</v>
      </c>
      <c r="Q186" s="8"/>
      <c r="R186" s="8"/>
      <c r="S186" s="8"/>
      <c r="T186" s="8"/>
      <c r="U186" s="8"/>
      <c r="V186" s="8">
        <v>100</v>
      </c>
      <c r="W186" s="119"/>
      <c r="X186" s="119"/>
      <c r="Y186" s="119"/>
      <c r="Z186" s="119"/>
      <c r="AA186" s="119"/>
      <c r="AB186" s="119"/>
    </row>
    <row r="187" spans="1:28" ht="15.6" x14ac:dyDescent="0.3">
      <c r="A187" s="119" t="s">
        <v>143</v>
      </c>
      <c r="B187" s="8">
        <v>2018</v>
      </c>
      <c r="C187" s="119" t="s">
        <v>18</v>
      </c>
      <c r="D187" s="8">
        <v>1475332</v>
      </c>
      <c r="E187" s="8"/>
      <c r="F187" s="8"/>
      <c r="G187" s="8"/>
      <c r="H187" s="8"/>
      <c r="I187" s="8"/>
      <c r="J187" s="8">
        <v>100</v>
      </c>
      <c r="K187" s="8"/>
      <c r="L187" s="8"/>
      <c r="M187" s="8"/>
      <c r="N187" s="8"/>
      <c r="O187" s="8"/>
      <c r="P187" s="8">
        <v>100</v>
      </c>
      <c r="Q187" s="8"/>
      <c r="R187" s="8"/>
      <c r="S187" s="8"/>
      <c r="T187" s="8"/>
      <c r="U187" s="8"/>
      <c r="V187" s="8">
        <v>100</v>
      </c>
      <c r="W187" s="119"/>
      <c r="X187" s="119"/>
      <c r="Y187" s="119"/>
      <c r="Z187" s="119"/>
      <c r="AA187" s="119"/>
      <c r="AB187" s="119"/>
    </row>
    <row r="188" spans="1:28" ht="15.6" x14ac:dyDescent="0.3">
      <c r="A188" s="119" t="s">
        <v>143</v>
      </c>
      <c r="B188" s="8">
        <v>2019</v>
      </c>
      <c r="C188" s="119" t="s">
        <v>18</v>
      </c>
      <c r="D188" s="8">
        <v>1472363</v>
      </c>
      <c r="E188" s="8"/>
      <c r="F188" s="8"/>
      <c r="G188" s="8"/>
      <c r="H188" s="8"/>
      <c r="I188" s="8"/>
      <c r="J188" s="8">
        <v>100</v>
      </c>
      <c r="K188" s="8"/>
      <c r="L188" s="8"/>
      <c r="M188" s="8"/>
      <c r="N188" s="8"/>
      <c r="O188" s="8"/>
      <c r="P188" s="8">
        <v>100</v>
      </c>
      <c r="Q188" s="8"/>
      <c r="R188" s="8"/>
      <c r="S188" s="8"/>
      <c r="T188" s="8"/>
      <c r="U188" s="8"/>
      <c r="V188" s="8">
        <v>100</v>
      </c>
      <c r="W188" s="119"/>
      <c r="X188" s="119"/>
      <c r="Y188" s="119"/>
      <c r="Z188" s="119"/>
      <c r="AA188" s="119"/>
      <c r="AB188" s="119"/>
    </row>
    <row r="189" spans="1:28" ht="15.6" x14ac:dyDescent="0.3">
      <c r="A189" s="119" t="s">
        <v>143</v>
      </c>
      <c r="B189" s="8">
        <v>2020</v>
      </c>
      <c r="C189" s="119" t="s">
        <v>18</v>
      </c>
      <c r="D189" s="8">
        <v>1480623</v>
      </c>
      <c r="E189" s="8"/>
      <c r="F189" s="8"/>
      <c r="G189" s="8"/>
      <c r="H189" s="8"/>
      <c r="I189" s="8"/>
      <c r="J189" s="8">
        <v>100</v>
      </c>
      <c r="K189" s="8"/>
      <c r="L189" s="8"/>
      <c r="M189" s="8"/>
      <c r="N189" s="8"/>
      <c r="O189" s="8"/>
      <c r="P189" s="8">
        <v>100</v>
      </c>
      <c r="Q189" s="8"/>
      <c r="R189" s="8"/>
      <c r="S189" s="8"/>
      <c r="T189" s="8"/>
      <c r="U189" s="8"/>
      <c r="V189" s="8">
        <v>100</v>
      </c>
      <c r="W189" s="119"/>
      <c r="X189" s="119"/>
      <c r="Y189" s="119"/>
      <c r="Z189" s="119"/>
      <c r="AA189" s="119"/>
      <c r="AB189" s="119"/>
    </row>
    <row r="190" spans="1:28" ht="15.6" x14ac:dyDescent="0.3">
      <c r="A190" s="119" t="s">
        <v>143</v>
      </c>
      <c r="B190" s="8">
        <v>2021</v>
      </c>
      <c r="C190" s="119" t="s">
        <v>18</v>
      </c>
      <c r="D190" s="8">
        <v>1495162</v>
      </c>
      <c r="E190" s="8"/>
      <c r="F190" s="8"/>
      <c r="G190" s="8"/>
      <c r="H190" s="8"/>
      <c r="I190" s="8"/>
      <c r="J190" s="8">
        <v>100</v>
      </c>
      <c r="K190" s="8"/>
      <c r="L190" s="8"/>
      <c r="M190" s="8"/>
      <c r="N190" s="8"/>
      <c r="O190" s="8"/>
      <c r="P190" s="8">
        <v>100</v>
      </c>
      <c r="Q190" s="8"/>
      <c r="R190" s="8"/>
      <c r="S190" s="8"/>
      <c r="T190" s="8"/>
      <c r="U190" s="8"/>
      <c r="V190" s="8">
        <v>100</v>
      </c>
      <c r="W190" s="119"/>
      <c r="X190" s="119"/>
      <c r="Y190" s="119"/>
      <c r="Z190" s="119"/>
      <c r="AA190" s="119"/>
      <c r="AB190" s="119"/>
    </row>
    <row r="191" spans="1:28" ht="15.6" x14ac:dyDescent="0.3">
      <c r="A191" s="119" t="s">
        <v>143</v>
      </c>
      <c r="B191" s="8">
        <v>2022</v>
      </c>
      <c r="C191" s="119" t="s">
        <v>18</v>
      </c>
      <c r="D191" s="8">
        <v>1512524</v>
      </c>
      <c r="E191" s="8"/>
      <c r="F191" s="8"/>
      <c r="G191" s="8"/>
      <c r="H191" s="8"/>
      <c r="I191" s="8"/>
      <c r="J191" s="8">
        <v>100</v>
      </c>
      <c r="K191" s="8"/>
      <c r="L191" s="8"/>
      <c r="M191" s="8"/>
      <c r="N191" s="8"/>
      <c r="O191" s="8"/>
      <c r="P191" s="8">
        <v>100</v>
      </c>
      <c r="Q191" s="8"/>
      <c r="R191" s="8"/>
      <c r="S191" s="8"/>
      <c r="T191" s="8"/>
      <c r="U191" s="8"/>
      <c r="V191" s="8">
        <v>100</v>
      </c>
      <c r="W191" s="119"/>
      <c r="X191" s="119"/>
      <c r="Y191" s="119"/>
      <c r="Z191" s="119"/>
      <c r="AA191" s="119"/>
      <c r="AB191" s="119"/>
    </row>
    <row r="192" spans="1:28" ht="15.6" x14ac:dyDescent="0.3">
      <c r="A192" s="119" t="s">
        <v>143</v>
      </c>
      <c r="B192" s="8">
        <v>2023</v>
      </c>
      <c r="C192" s="119" t="s">
        <v>18</v>
      </c>
      <c r="D192" s="8">
        <v>1531787</v>
      </c>
      <c r="E192" s="8"/>
      <c r="F192" s="8"/>
      <c r="G192" s="8"/>
      <c r="H192" s="8"/>
      <c r="I192" s="8"/>
      <c r="J192" s="8">
        <v>100</v>
      </c>
      <c r="K192" s="8"/>
      <c r="L192" s="8"/>
      <c r="M192" s="8"/>
      <c r="N192" s="8"/>
      <c r="O192" s="8"/>
      <c r="P192" s="8">
        <v>100</v>
      </c>
      <c r="Q192" s="8"/>
      <c r="R192" s="8"/>
      <c r="S192" s="8"/>
      <c r="T192" s="8"/>
      <c r="U192" s="8"/>
      <c r="V192" s="8">
        <v>100</v>
      </c>
      <c r="W192" s="119"/>
      <c r="X192" s="119"/>
      <c r="Y192" s="119"/>
      <c r="Z192" s="119"/>
      <c r="AA192" s="119"/>
      <c r="AB192" s="119"/>
    </row>
    <row r="193" spans="1:28" ht="15.6" x14ac:dyDescent="0.3">
      <c r="A193" s="119" t="s">
        <v>143</v>
      </c>
      <c r="B193" s="8">
        <v>2024</v>
      </c>
      <c r="C193" s="119" t="s">
        <v>18</v>
      </c>
      <c r="D193" s="8">
        <v>1462271</v>
      </c>
      <c r="E193" s="8"/>
      <c r="F193" s="8"/>
      <c r="G193" s="8"/>
      <c r="H193" s="8"/>
      <c r="I193" s="8"/>
      <c r="J193" s="8">
        <v>100</v>
      </c>
      <c r="K193" s="8"/>
      <c r="L193" s="8"/>
      <c r="M193" s="8"/>
      <c r="N193" s="8"/>
      <c r="O193" s="8"/>
      <c r="P193" s="8">
        <v>100</v>
      </c>
      <c r="Q193" s="8"/>
      <c r="R193" s="8"/>
      <c r="S193" s="8"/>
      <c r="T193" s="8"/>
      <c r="U193" s="8"/>
      <c r="V193" s="8">
        <v>100</v>
      </c>
      <c r="W193" s="119"/>
      <c r="X193" s="119"/>
      <c r="Y193" s="119"/>
      <c r="Z193" s="119"/>
      <c r="AA193" s="119"/>
      <c r="AB193" s="119"/>
    </row>
    <row r="194" spans="1:28" ht="15.6" x14ac:dyDescent="0.3">
      <c r="A194" s="119" t="s">
        <v>143</v>
      </c>
      <c r="B194" s="8">
        <v>2025</v>
      </c>
      <c r="C194" s="119" t="s">
        <v>18</v>
      </c>
      <c r="D194" s="8">
        <v>1450303</v>
      </c>
      <c r="E194" s="8"/>
      <c r="F194" s="8"/>
      <c r="G194" s="8"/>
      <c r="H194" s="8"/>
      <c r="I194" s="8"/>
      <c r="J194" s="8">
        <v>100</v>
      </c>
      <c r="K194" s="8"/>
      <c r="L194" s="8"/>
      <c r="M194" s="8"/>
      <c r="N194" s="8"/>
      <c r="O194" s="8"/>
      <c r="P194" s="8">
        <v>100</v>
      </c>
      <c r="Q194" s="8"/>
      <c r="R194" s="8"/>
      <c r="S194" s="8"/>
      <c r="T194" s="8"/>
      <c r="U194" s="8"/>
      <c r="V194" s="8">
        <v>100</v>
      </c>
      <c r="W194" s="119"/>
      <c r="X194" s="119"/>
      <c r="Y194" s="119"/>
      <c r="Z194" s="119"/>
      <c r="AA194" s="119"/>
      <c r="AB194" s="119"/>
    </row>
    <row r="195" spans="1:28" ht="15.6" x14ac:dyDescent="0.3">
      <c r="A195" s="119" t="s">
        <v>143</v>
      </c>
      <c r="B195" s="8">
        <v>2026</v>
      </c>
      <c r="C195" s="119" t="s">
        <v>18</v>
      </c>
      <c r="D195" s="8"/>
      <c r="E195" s="8"/>
      <c r="F195" s="8"/>
      <c r="G195" s="8"/>
      <c r="H195" s="8"/>
      <c r="I195" s="8"/>
      <c r="J195" s="8">
        <v>100</v>
      </c>
      <c r="K195" s="8"/>
      <c r="L195" s="8"/>
      <c r="M195" s="8"/>
      <c r="N195" s="8"/>
      <c r="O195" s="8"/>
      <c r="P195" s="8">
        <v>100</v>
      </c>
      <c r="Q195" s="8"/>
      <c r="R195" s="8"/>
      <c r="S195" s="8"/>
      <c r="T195" s="8"/>
      <c r="U195" s="8"/>
      <c r="V195" s="8">
        <v>100</v>
      </c>
      <c r="W195" s="119"/>
      <c r="X195" s="119"/>
      <c r="Y195" s="119"/>
      <c r="Z195" s="119"/>
      <c r="AA195" s="119"/>
      <c r="AB195" s="119"/>
    </row>
    <row r="196" spans="1:28" ht="15.6" x14ac:dyDescent="0.3">
      <c r="A196" s="119" t="s">
        <v>143</v>
      </c>
      <c r="B196" s="8">
        <v>2027</v>
      </c>
      <c r="C196" s="119" t="s">
        <v>18</v>
      </c>
      <c r="D196" s="8"/>
      <c r="E196" s="8"/>
      <c r="F196" s="8"/>
      <c r="G196" s="8"/>
      <c r="H196" s="8"/>
      <c r="I196" s="8"/>
      <c r="J196" s="8">
        <v>100</v>
      </c>
      <c r="K196" s="8"/>
      <c r="L196" s="8"/>
      <c r="M196" s="8"/>
      <c r="N196" s="8"/>
      <c r="O196" s="8"/>
      <c r="P196" s="8">
        <v>100</v>
      </c>
      <c r="Q196" s="8"/>
      <c r="R196" s="8"/>
      <c r="S196" s="8"/>
      <c r="T196" s="8"/>
      <c r="U196" s="8"/>
      <c r="V196" s="8">
        <v>100</v>
      </c>
      <c r="W196" s="119"/>
      <c r="X196" s="119"/>
      <c r="Y196" s="119"/>
      <c r="Z196" s="119"/>
      <c r="AA196" s="119"/>
      <c r="AB196" s="119"/>
    </row>
    <row r="197" spans="1:28" ht="15.6" x14ac:dyDescent="0.3">
      <c r="A197" s="119" t="s">
        <v>143</v>
      </c>
      <c r="B197" s="8">
        <v>2028</v>
      </c>
      <c r="C197" s="119" t="s">
        <v>18</v>
      </c>
      <c r="D197" s="8"/>
      <c r="E197" s="8"/>
      <c r="F197" s="8"/>
      <c r="G197" s="8"/>
      <c r="H197" s="8"/>
      <c r="I197" s="8"/>
      <c r="J197" s="8">
        <v>100</v>
      </c>
      <c r="K197" s="8"/>
      <c r="L197" s="8"/>
      <c r="M197" s="8"/>
      <c r="N197" s="8"/>
      <c r="O197" s="8"/>
      <c r="P197" s="8">
        <v>100</v>
      </c>
      <c r="Q197" s="8"/>
      <c r="R197" s="8"/>
      <c r="S197" s="8"/>
      <c r="T197" s="8"/>
      <c r="U197" s="8"/>
      <c r="V197" s="8">
        <v>100</v>
      </c>
      <c r="W197" s="119"/>
      <c r="X197" s="119"/>
      <c r="Y197" s="119"/>
      <c r="Z197" s="119"/>
      <c r="AA197" s="119"/>
      <c r="AB197" s="119"/>
    </row>
    <row r="198" spans="1:28" ht="15.6" x14ac:dyDescent="0.3">
      <c r="A198" s="119" t="s">
        <v>143</v>
      </c>
      <c r="B198" s="8">
        <v>2029</v>
      </c>
      <c r="C198" s="119" t="s">
        <v>18</v>
      </c>
      <c r="D198" s="8"/>
      <c r="E198" s="8"/>
      <c r="F198" s="8"/>
      <c r="G198" s="8"/>
      <c r="H198" s="8"/>
      <c r="I198" s="8"/>
      <c r="J198" s="8">
        <v>100</v>
      </c>
      <c r="K198" s="8"/>
      <c r="L198" s="8"/>
      <c r="M198" s="8"/>
      <c r="N198" s="8"/>
      <c r="O198" s="8"/>
      <c r="P198" s="8">
        <v>100</v>
      </c>
      <c r="Q198" s="8"/>
      <c r="R198" s="8"/>
      <c r="S198" s="8"/>
      <c r="T198" s="8"/>
      <c r="U198" s="8"/>
      <c r="V198" s="8">
        <v>100</v>
      </c>
      <c r="W198" s="119"/>
      <c r="X198" s="119"/>
      <c r="Y198" s="119"/>
      <c r="Z198" s="119"/>
      <c r="AA198" s="119"/>
      <c r="AB198" s="119"/>
    </row>
    <row r="199" spans="1:28" ht="15.6" x14ac:dyDescent="0.3">
      <c r="A199" s="119" t="s">
        <v>143</v>
      </c>
      <c r="B199" s="8">
        <v>2030</v>
      </c>
      <c r="C199" s="119" t="s">
        <v>18</v>
      </c>
      <c r="D199" s="8"/>
      <c r="E199" s="8"/>
      <c r="F199" s="8"/>
      <c r="G199" s="8"/>
      <c r="H199" s="8"/>
      <c r="I199" s="8"/>
      <c r="J199" s="8">
        <v>100</v>
      </c>
      <c r="K199" s="8"/>
      <c r="L199" s="8"/>
      <c r="M199" s="8"/>
      <c r="N199" s="8"/>
      <c r="O199" s="8"/>
      <c r="P199" s="8">
        <v>100</v>
      </c>
      <c r="Q199" s="8"/>
      <c r="R199" s="8"/>
      <c r="S199" s="8"/>
      <c r="T199" s="8"/>
      <c r="U199" s="8"/>
      <c r="V199" s="8">
        <v>100</v>
      </c>
      <c r="W199" s="119"/>
      <c r="X199" s="119"/>
      <c r="Y199" s="119"/>
      <c r="Z199" s="119"/>
      <c r="AA199" s="119"/>
      <c r="AB199" s="119"/>
    </row>
    <row r="200" spans="1:28" ht="15.6" x14ac:dyDescent="0.3">
      <c r="A200" s="119"/>
      <c r="B200" s="120"/>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c r="AA200" s="119"/>
      <c r="AB200" s="119"/>
    </row>
    <row r="201" spans="1:28" ht="15.6" x14ac:dyDescent="0.3">
      <c r="A201" s="119"/>
      <c r="B201" s="120"/>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19"/>
    </row>
    <row r="202" spans="1:28" ht="15.6" x14ac:dyDescent="0.3">
      <c r="A202" s="119"/>
      <c r="B202" s="120"/>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c r="AA202" s="119"/>
      <c r="AB202" s="119"/>
    </row>
    <row r="203" spans="1:28" ht="15.6" x14ac:dyDescent="0.3">
      <c r="A203" s="119"/>
      <c r="B203" s="120"/>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c r="AA203" s="119"/>
      <c r="AB203" s="119"/>
    </row>
    <row r="204" spans="1:28" ht="15.6" x14ac:dyDescent="0.3">
      <c r="A204" s="119"/>
      <c r="B204" s="120"/>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c r="AA204" s="119"/>
      <c r="AB204" s="119"/>
    </row>
    <row r="205" spans="1:28" ht="15.6" x14ac:dyDescent="0.3">
      <c r="A205" s="119"/>
      <c r="B205" s="120"/>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c r="AA205" s="119"/>
      <c r="AB205" s="119"/>
    </row>
    <row r="206" spans="1:28" ht="15.6" x14ac:dyDescent="0.3">
      <c r="A206" s="119"/>
      <c r="B206" s="120"/>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c r="AA206" s="119"/>
      <c r="AB206" s="119"/>
    </row>
    <row r="207" spans="1:28" ht="15.6" x14ac:dyDescent="0.3">
      <c r="A207" s="119"/>
      <c r="B207" s="120"/>
      <c r="C207" s="119"/>
      <c r="D207" s="119"/>
      <c r="E207" s="119"/>
      <c r="F207" s="119"/>
      <c r="G207" s="119"/>
      <c r="H207" s="119"/>
      <c r="I207" s="119"/>
      <c r="J207" s="119"/>
      <c r="K207" s="119"/>
      <c r="L207" s="119"/>
      <c r="M207" s="119"/>
      <c r="N207" s="119"/>
      <c r="O207" s="119"/>
      <c r="P207" s="119"/>
      <c r="Q207" s="119"/>
      <c r="R207" s="119"/>
      <c r="S207" s="119"/>
      <c r="T207" s="119"/>
      <c r="U207" s="119"/>
      <c r="V207" s="119"/>
      <c r="W207" s="119"/>
      <c r="X207" s="119"/>
      <c r="Y207" s="119"/>
      <c r="Z207" s="119"/>
      <c r="AA207" s="119"/>
      <c r="AB207" s="119"/>
    </row>
    <row r="208" spans="1:28" ht="15.6" x14ac:dyDescent="0.3">
      <c r="A208" s="119"/>
      <c r="B208" s="120"/>
      <c r="C208" s="119"/>
      <c r="D208" s="119"/>
      <c r="E208" s="119"/>
      <c r="F208" s="119"/>
      <c r="G208" s="119"/>
      <c r="H208" s="119"/>
      <c r="I208" s="119"/>
      <c r="J208" s="119"/>
      <c r="K208" s="119"/>
      <c r="L208" s="119"/>
      <c r="M208" s="119"/>
      <c r="N208" s="119"/>
      <c r="O208" s="119"/>
      <c r="P208" s="119"/>
      <c r="Q208" s="119"/>
      <c r="R208" s="119"/>
      <c r="S208" s="119"/>
      <c r="T208" s="119"/>
      <c r="U208" s="119"/>
      <c r="V208" s="119"/>
      <c r="W208" s="119"/>
      <c r="X208" s="119"/>
      <c r="Y208" s="119"/>
      <c r="Z208" s="119"/>
      <c r="AA208" s="119"/>
      <c r="AB208" s="119"/>
    </row>
    <row r="209" spans="1:28" ht="15.6" x14ac:dyDescent="0.3">
      <c r="A209" s="119"/>
      <c r="B209" s="120"/>
      <c r="C209" s="119"/>
      <c r="D209" s="119"/>
      <c r="E209" s="119"/>
      <c r="F209" s="119"/>
      <c r="G209" s="119"/>
      <c r="H209" s="119"/>
      <c r="I209" s="119"/>
      <c r="J209" s="119"/>
      <c r="K209" s="119"/>
      <c r="L209" s="119"/>
      <c r="M209" s="119"/>
      <c r="N209" s="119"/>
      <c r="O209" s="119"/>
      <c r="P209" s="119"/>
      <c r="Q209" s="119"/>
      <c r="R209" s="119"/>
      <c r="S209" s="119"/>
      <c r="T209" s="119"/>
      <c r="U209" s="119"/>
      <c r="V209" s="119"/>
      <c r="W209" s="119"/>
      <c r="X209" s="119"/>
      <c r="Y209" s="119"/>
      <c r="Z209" s="119"/>
      <c r="AA209" s="119"/>
      <c r="AB209" s="119"/>
    </row>
    <row r="210" spans="1:28" ht="15.6" x14ac:dyDescent="0.3">
      <c r="A210" s="119"/>
      <c r="B210" s="120"/>
      <c r="C210" s="119"/>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19"/>
      <c r="AA210" s="119"/>
      <c r="AB210" s="119"/>
    </row>
    <row r="211" spans="1:28" ht="15.6" x14ac:dyDescent="0.3">
      <c r="A211" s="119"/>
      <c r="B211" s="120"/>
      <c r="C211" s="119"/>
      <c r="D211" s="119"/>
      <c r="E211" s="119"/>
      <c r="F211" s="119"/>
      <c r="G211" s="119"/>
      <c r="H211" s="119"/>
      <c r="I211" s="119"/>
      <c r="J211" s="119"/>
      <c r="K211" s="119"/>
      <c r="L211" s="119"/>
      <c r="M211" s="119"/>
      <c r="N211" s="119"/>
      <c r="O211" s="119"/>
      <c r="P211" s="119"/>
      <c r="Q211" s="119"/>
      <c r="R211" s="119"/>
      <c r="S211" s="119"/>
      <c r="T211" s="119"/>
      <c r="U211" s="119"/>
      <c r="V211" s="119"/>
      <c r="W211" s="119"/>
      <c r="X211" s="119"/>
      <c r="Y211" s="119"/>
      <c r="Z211" s="119"/>
      <c r="AA211" s="119"/>
      <c r="AB211" s="119"/>
    </row>
    <row r="212" spans="1:28" ht="15.6" x14ac:dyDescent="0.3">
      <c r="A212" s="119"/>
      <c r="B212" s="120"/>
      <c r="C212" s="119"/>
      <c r="D212" s="119"/>
      <c r="E212" s="119"/>
      <c r="F212" s="119"/>
      <c r="G212" s="119"/>
      <c r="H212" s="119"/>
      <c r="I212" s="119"/>
      <c r="J212" s="119"/>
      <c r="K212" s="119"/>
      <c r="L212" s="119"/>
      <c r="M212" s="119"/>
      <c r="N212" s="119"/>
      <c r="O212" s="119"/>
      <c r="P212" s="119"/>
      <c r="Q212" s="119"/>
      <c r="R212" s="119"/>
      <c r="S212" s="119"/>
      <c r="T212" s="119"/>
      <c r="U212" s="119"/>
      <c r="V212" s="119"/>
      <c r="W212" s="119"/>
      <c r="X212" s="119"/>
      <c r="Y212" s="119"/>
      <c r="Z212" s="119"/>
      <c r="AA212" s="119"/>
      <c r="AB212" s="119"/>
    </row>
    <row r="213" spans="1:28" ht="15.6" x14ac:dyDescent="0.3">
      <c r="A213" s="119"/>
      <c r="B213" s="120"/>
      <c r="C213" s="119"/>
      <c r="D213" s="119"/>
      <c r="E213" s="119"/>
      <c r="F213" s="119"/>
      <c r="G213" s="119"/>
      <c r="H213" s="119"/>
      <c r="I213" s="119"/>
      <c r="J213" s="119"/>
      <c r="K213" s="119"/>
      <c r="L213" s="119"/>
      <c r="M213" s="119"/>
      <c r="N213" s="119"/>
      <c r="O213" s="119"/>
      <c r="P213" s="119"/>
      <c r="Q213" s="119"/>
      <c r="R213" s="119"/>
      <c r="S213" s="119"/>
      <c r="T213" s="119"/>
      <c r="U213" s="119"/>
      <c r="V213" s="119"/>
      <c r="W213" s="119"/>
      <c r="X213" s="119"/>
      <c r="Y213" s="119"/>
      <c r="Z213" s="119"/>
      <c r="AA213" s="119"/>
      <c r="AB213" s="119"/>
    </row>
    <row r="214" spans="1:28" ht="15.6" x14ac:dyDescent="0.3">
      <c r="A214" s="119"/>
      <c r="B214" s="120"/>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c r="Y214" s="119"/>
      <c r="Z214" s="119"/>
      <c r="AA214" s="119"/>
      <c r="AB214" s="119"/>
    </row>
    <row r="215" spans="1:28" ht="15.6" x14ac:dyDescent="0.3">
      <c r="A215" s="119"/>
      <c r="B215" s="120"/>
      <c r="C215" s="119"/>
      <c r="D215" s="119"/>
      <c r="E215" s="119"/>
      <c r="F215" s="119"/>
      <c r="G215" s="119"/>
      <c r="H215" s="119"/>
      <c r="I215" s="119"/>
      <c r="J215" s="119"/>
      <c r="K215" s="119"/>
      <c r="L215" s="119"/>
      <c r="M215" s="119"/>
      <c r="N215" s="119"/>
      <c r="O215" s="119"/>
      <c r="P215" s="119"/>
      <c r="Q215" s="119"/>
      <c r="R215" s="119"/>
      <c r="S215" s="119"/>
      <c r="T215" s="119"/>
      <c r="U215" s="119"/>
      <c r="V215" s="119"/>
      <c r="W215" s="119"/>
      <c r="X215" s="119"/>
      <c r="Y215" s="119"/>
      <c r="Z215" s="119"/>
      <c r="AA215" s="119"/>
      <c r="AB215" s="119"/>
    </row>
    <row r="216" spans="1:28" ht="15.6" x14ac:dyDescent="0.3">
      <c r="A216" s="119"/>
      <c r="B216" s="120"/>
      <c r="C216" s="119"/>
      <c r="D216" s="119"/>
      <c r="E216" s="119"/>
      <c r="F216" s="119"/>
      <c r="G216" s="119"/>
      <c r="H216" s="119"/>
      <c r="I216" s="119"/>
      <c r="J216" s="119"/>
      <c r="K216" s="119"/>
      <c r="L216" s="119"/>
      <c r="M216" s="119"/>
      <c r="N216" s="119"/>
      <c r="O216" s="119"/>
      <c r="P216" s="119"/>
      <c r="Q216" s="119"/>
      <c r="R216" s="119"/>
      <c r="S216" s="119"/>
      <c r="T216" s="119"/>
      <c r="U216" s="119"/>
      <c r="V216" s="119"/>
      <c r="W216" s="119"/>
      <c r="X216" s="119"/>
      <c r="Y216" s="119"/>
      <c r="Z216" s="119"/>
      <c r="AA216" s="119"/>
      <c r="AB216" s="119"/>
    </row>
    <row r="217" spans="1:28" ht="15.6" x14ac:dyDescent="0.3">
      <c r="A217" s="119"/>
      <c r="B217" s="120"/>
      <c r="C217" s="119"/>
      <c r="D217" s="119"/>
      <c r="E217" s="119"/>
      <c r="F217" s="119"/>
      <c r="G217" s="119"/>
      <c r="H217" s="119"/>
      <c r="I217" s="119"/>
      <c r="J217" s="119"/>
      <c r="K217" s="119"/>
      <c r="L217" s="119"/>
      <c r="M217" s="119"/>
      <c r="N217" s="119"/>
      <c r="O217" s="119"/>
      <c r="P217" s="119"/>
      <c r="Q217" s="119"/>
      <c r="R217" s="119"/>
      <c r="S217" s="119"/>
      <c r="T217" s="119"/>
      <c r="U217" s="119"/>
      <c r="V217" s="119"/>
      <c r="W217" s="119"/>
      <c r="X217" s="119"/>
      <c r="Y217" s="119"/>
      <c r="Z217" s="119"/>
      <c r="AA217" s="119"/>
      <c r="AB217" s="119"/>
    </row>
    <row r="218" spans="1:28" ht="15.6" x14ac:dyDescent="0.3">
      <c r="A218" s="119"/>
      <c r="B218" s="120"/>
      <c r="C218" s="119"/>
      <c r="D218" s="119"/>
      <c r="E218" s="119"/>
      <c r="F218" s="119"/>
      <c r="G218" s="119"/>
      <c r="H218" s="119"/>
      <c r="I218" s="119"/>
      <c r="J218" s="119"/>
      <c r="K218" s="119"/>
      <c r="L218" s="119"/>
      <c r="M218" s="119"/>
      <c r="N218" s="119"/>
      <c r="O218" s="119"/>
      <c r="P218" s="119"/>
      <c r="Q218" s="119"/>
      <c r="R218" s="119"/>
      <c r="S218" s="119"/>
      <c r="T218" s="119"/>
      <c r="U218" s="119"/>
      <c r="V218" s="119"/>
      <c r="W218" s="119"/>
      <c r="X218" s="119"/>
      <c r="Y218" s="119"/>
      <c r="Z218" s="119"/>
      <c r="AA218" s="119"/>
      <c r="AB218" s="119"/>
    </row>
    <row r="219" spans="1:28" ht="15.6" x14ac:dyDescent="0.3">
      <c r="A219" s="119"/>
      <c r="B219" s="120"/>
      <c r="C219" s="119"/>
      <c r="D219" s="119"/>
      <c r="E219" s="119"/>
      <c r="F219" s="119"/>
      <c r="G219" s="119"/>
      <c r="H219" s="119"/>
      <c r="I219" s="119"/>
      <c r="J219" s="119"/>
      <c r="K219" s="119"/>
      <c r="L219" s="119"/>
      <c r="M219" s="119"/>
      <c r="N219" s="119"/>
      <c r="O219" s="119"/>
      <c r="P219" s="119"/>
      <c r="Q219" s="119"/>
      <c r="R219" s="119"/>
      <c r="S219" s="119"/>
      <c r="T219" s="119"/>
      <c r="U219" s="119"/>
      <c r="V219" s="119"/>
      <c r="W219" s="119"/>
      <c r="X219" s="119"/>
      <c r="Y219" s="119"/>
      <c r="Z219" s="119"/>
      <c r="AA219" s="119"/>
      <c r="AB219" s="119"/>
    </row>
    <row r="220" spans="1:28" ht="15.6" x14ac:dyDescent="0.3">
      <c r="A220" s="119"/>
      <c r="B220" s="120"/>
      <c r="C220" s="119"/>
      <c r="D220" s="119"/>
      <c r="E220" s="119"/>
      <c r="F220" s="119"/>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19"/>
    </row>
    <row r="221" spans="1:28" ht="15.6" x14ac:dyDescent="0.3">
      <c r="A221" s="119"/>
      <c r="B221" s="120"/>
      <c r="C221" s="119"/>
      <c r="D221" s="119"/>
      <c r="E221" s="119"/>
      <c r="F221" s="119"/>
      <c r="G221" s="119"/>
      <c r="H221" s="119"/>
      <c r="I221" s="119"/>
      <c r="J221" s="119"/>
      <c r="K221" s="119"/>
      <c r="L221" s="119"/>
      <c r="M221" s="119"/>
      <c r="N221" s="119"/>
      <c r="O221" s="119"/>
      <c r="P221" s="119"/>
      <c r="Q221" s="119"/>
      <c r="R221" s="119"/>
      <c r="S221" s="119"/>
      <c r="T221" s="119"/>
      <c r="U221" s="119"/>
      <c r="V221" s="119"/>
      <c r="W221" s="119"/>
      <c r="X221" s="119"/>
      <c r="Y221" s="119"/>
      <c r="Z221" s="119"/>
      <c r="AA221" s="119"/>
      <c r="AB221" s="119"/>
    </row>
    <row r="222" spans="1:28" ht="15.6" x14ac:dyDescent="0.3">
      <c r="A222" s="119"/>
      <c r="B222" s="120"/>
      <c r="C222" s="119"/>
      <c r="D222" s="119"/>
      <c r="E222" s="119"/>
      <c r="F222" s="119"/>
      <c r="G222" s="119"/>
      <c r="H222" s="119"/>
      <c r="I222" s="119"/>
      <c r="J222" s="119"/>
      <c r="K222" s="119"/>
      <c r="L222" s="119"/>
      <c r="M222" s="119"/>
      <c r="N222" s="119"/>
      <c r="O222" s="119"/>
      <c r="P222" s="119"/>
      <c r="Q222" s="119"/>
      <c r="R222" s="119"/>
      <c r="S222" s="119"/>
      <c r="T222" s="119"/>
      <c r="U222" s="119"/>
      <c r="V222" s="119"/>
      <c r="W222" s="119"/>
      <c r="X222" s="119"/>
      <c r="Y222" s="119"/>
      <c r="Z222" s="119"/>
      <c r="AA222" s="119"/>
      <c r="AB222" s="119"/>
    </row>
    <row r="223" spans="1:28" ht="15.6" x14ac:dyDescent="0.3">
      <c r="A223" s="119"/>
      <c r="B223" s="120"/>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row>
    <row r="224" spans="1:28" ht="15.6" x14ac:dyDescent="0.3">
      <c r="A224" s="119"/>
      <c r="B224" s="120"/>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row>
    <row r="225" spans="1:28" ht="15.6" x14ac:dyDescent="0.3">
      <c r="A225" s="119"/>
      <c r="B225" s="120"/>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row>
    <row r="226" spans="1:28" ht="15.6" x14ac:dyDescent="0.3">
      <c r="A226" s="119"/>
      <c r="B226" s="120"/>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row>
    <row r="227" spans="1:28" ht="15.6" x14ac:dyDescent="0.3">
      <c r="A227" s="119"/>
      <c r="B227" s="120"/>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row>
    <row r="228" spans="1:28" ht="15.6" x14ac:dyDescent="0.3">
      <c r="A228" s="119"/>
      <c r="B228" s="120"/>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row>
    <row r="229" spans="1:28" ht="15.6" x14ac:dyDescent="0.3">
      <c r="A229" s="119"/>
      <c r="B229" s="120"/>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row>
    <row r="230" spans="1:28" ht="15.6" x14ac:dyDescent="0.3">
      <c r="A230" s="119"/>
      <c r="B230" s="120"/>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row>
    <row r="231" spans="1:28" ht="15.6" x14ac:dyDescent="0.3">
      <c r="A231" s="119"/>
      <c r="B231" s="120"/>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row>
    <row r="232" spans="1:28" ht="15.6" x14ac:dyDescent="0.3">
      <c r="A232" s="119"/>
      <c r="B232" s="120"/>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row>
    <row r="233" spans="1:28" ht="15.6" x14ac:dyDescent="0.3">
      <c r="A233" s="119"/>
      <c r="B233" s="120"/>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row>
    <row r="234" spans="1:28" ht="15.6" x14ac:dyDescent="0.3">
      <c r="A234" s="119"/>
      <c r="B234" s="120"/>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row>
    <row r="235" spans="1:28" ht="15.6" x14ac:dyDescent="0.3">
      <c r="A235" s="119"/>
      <c r="B235" s="120"/>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row>
    <row r="236" spans="1:28" ht="15.6" x14ac:dyDescent="0.3">
      <c r="A236" s="119"/>
      <c r="B236" s="120"/>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row>
    <row r="237" spans="1:28" ht="15.6" x14ac:dyDescent="0.3">
      <c r="A237" s="119"/>
      <c r="B237" s="120"/>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row>
    <row r="238" spans="1:28" ht="15.6" x14ac:dyDescent="0.3">
      <c r="A238" s="119"/>
      <c r="B238" s="120"/>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row>
    <row r="239" spans="1:28" ht="15.6" x14ac:dyDescent="0.3">
      <c r="A239" s="119"/>
      <c r="B239" s="120"/>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row>
    <row r="240" spans="1:28" ht="15.6" x14ac:dyDescent="0.3">
      <c r="A240" s="119"/>
      <c r="B240" s="120"/>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row>
    <row r="241" spans="1:27" ht="15.6" x14ac:dyDescent="0.3">
      <c r="A241" s="119"/>
      <c r="B241" s="120"/>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row>
    <row r="242" spans="1:27" ht="15.6" x14ac:dyDescent="0.3">
      <c r="A242" s="119"/>
      <c r="B242" s="120"/>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row>
    <row r="243" spans="1:27" ht="15.6" x14ac:dyDescent="0.3">
      <c r="A243" s="119"/>
      <c r="B243" s="120"/>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row>
    <row r="244" spans="1:27" ht="15.6" x14ac:dyDescent="0.3">
      <c r="A244" s="119"/>
      <c r="B244" s="120"/>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row>
    <row r="245" spans="1:27" ht="15.6" x14ac:dyDescent="0.3">
      <c r="A245" s="119"/>
      <c r="B245" s="120"/>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row>
    <row r="246" spans="1:27" ht="15.6" x14ac:dyDescent="0.3">
      <c r="A246" s="119"/>
      <c r="B246" s="120"/>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row>
    <row r="247" spans="1:27" ht="15.6" x14ac:dyDescent="0.3">
      <c r="A247" s="119"/>
      <c r="B247" s="120"/>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row>
    <row r="248" spans="1:27" ht="15.6" x14ac:dyDescent="0.3">
      <c r="A248" s="119"/>
      <c r="B248" s="120"/>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row>
    <row r="249" spans="1:27" ht="15.6" x14ac:dyDescent="0.3">
      <c r="A249" s="119"/>
      <c r="B249" s="120"/>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row>
    <row r="250" spans="1:27" ht="15.6" x14ac:dyDescent="0.3">
      <c r="A250" s="119"/>
      <c r="B250" s="120"/>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row>
    <row r="251" spans="1:27" ht="15.6" x14ac:dyDescent="0.3">
      <c r="A251" s="119"/>
      <c r="B251" s="120"/>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row>
    <row r="252" spans="1:27" ht="15.6" x14ac:dyDescent="0.3">
      <c r="A252" s="119"/>
      <c r="B252" s="120"/>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row>
    <row r="253" spans="1:27" ht="15.6" x14ac:dyDescent="0.3">
      <c r="A253" s="119"/>
      <c r="B253" s="120"/>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row>
    <row r="254" spans="1:27" ht="15.6" x14ac:dyDescent="0.3">
      <c r="A254" s="119"/>
      <c r="B254" s="120"/>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row>
    <row r="255" spans="1:27" ht="15.6" x14ac:dyDescent="0.3">
      <c r="A255" s="119"/>
      <c r="B255" s="120"/>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row>
    <row r="256" spans="1:27" ht="15.6" x14ac:dyDescent="0.3">
      <c r="A256" s="119"/>
      <c r="B256" s="120"/>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row>
    <row r="257" spans="1:27" ht="15.6" x14ac:dyDescent="0.3">
      <c r="A257" s="119"/>
      <c r="B257" s="120"/>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row>
    <row r="258" spans="1:27" ht="15.6" x14ac:dyDescent="0.3">
      <c r="A258" s="119"/>
      <c r="B258" s="120"/>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row>
    <row r="259" spans="1:27" ht="15.6" x14ac:dyDescent="0.3">
      <c r="A259" s="119"/>
      <c r="B259" s="120"/>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row>
    <row r="260" spans="1:27" ht="15.6" x14ac:dyDescent="0.3">
      <c r="A260" s="119"/>
      <c r="B260" s="120"/>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row>
    <row r="261" spans="1:27" ht="15.6" x14ac:dyDescent="0.3">
      <c r="A261" s="119"/>
      <c r="B261" s="120"/>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row>
    <row r="262" spans="1:27" ht="15.6" x14ac:dyDescent="0.3">
      <c r="A262" s="119"/>
      <c r="B262" s="120"/>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row>
    <row r="263" spans="1:27" ht="15.6" x14ac:dyDescent="0.3">
      <c r="A263" s="119"/>
      <c r="B263" s="120"/>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row>
    <row r="264" spans="1:27" ht="15.6" x14ac:dyDescent="0.3">
      <c r="A264" s="119"/>
      <c r="B264" s="120"/>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row>
    <row r="265" spans="1:27" ht="15.6" x14ac:dyDescent="0.3">
      <c r="A265" s="119"/>
      <c r="B265" s="120"/>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row>
    <row r="266" spans="1:27" ht="15.6" x14ac:dyDescent="0.3">
      <c r="A266" s="119"/>
      <c r="B266" s="120"/>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row>
    <row r="267" spans="1:27" ht="15.6" x14ac:dyDescent="0.3">
      <c r="A267" s="119"/>
      <c r="B267" s="120"/>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row>
    <row r="268" spans="1:27" ht="15.6" x14ac:dyDescent="0.3">
      <c r="A268" s="119"/>
      <c r="B268" s="120"/>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row>
    <row r="269" spans="1:27" ht="15.6" x14ac:dyDescent="0.3">
      <c r="A269" s="119"/>
      <c r="B269" s="120"/>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row>
    <row r="270" spans="1:27" ht="15.6" x14ac:dyDescent="0.3">
      <c r="A270" s="119"/>
      <c r="B270" s="120"/>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row>
    <row r="271" spans="1:27" ht="15.6" x14ac:dyDescent="0.3">
      <c r="A271" s="119"/>
      <c r="B271" s="120"/>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row>
    <row r="272" spans="1:27" ht="15.6" x14ac:dyDescent="0.3">
      <c r="A272" s="119"/>
      <c r="B272" s="120"/>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row>
    <row r="273" spans="1:27" ht="15.6" x14ac:dyDescent="0.3">
      <c r="A273" s="119"/>
      <c r="B273" s="120"/>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row>
    <row r="274" spans="1:27" ht="15.6" x14ac:dyDescent="0.3">
      <c r="A274" s="119"/>
      <c r="B274" s="120"/>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row>
    <row r="275" spans="1:27" ht="15.6" x14ac:dyDescent="0.3">
      <c r="A275" s="119"/>
      <c r="B275" s="120"/>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row>
    <row r="276" spans="1:27" ht="15.6" x14ac:dyDescent="0.3">
      <c r="A276" s="119"/>
      <c r="B276" s="120"/>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row>
    <row r="277" spans="1:27" ht="15.6" x14ac:dyDescent="0.3">
      <c r="A277" s="119"/>
      <c r="B277" s="120"/>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row>
    <row r="278" spans="1:27" ht="15.6" x14ac:dyDescent="0.3">
      <c r="A278" s="119"/>
      <c r="B278" s="120"/>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row>
    <row r="279" spans="1:27" ht="15.6" x14ac:dyDescent="0.3">
      <c r="A279" s="119"/>
      <c r="B279" s="120"/>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row>
    <row r="280" spans="1:27" ht="15.6" x14ac:dyDescent="0.3">
      <c r="A280" s="119"/>
      <c r="B280" s="120"/>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row>
    <row r="281" spans="1:27" ht="15.6" x14ac:dyDescent="0.3">
      <c r="A281" s="119"/>
      <c r="B281" s="120"/>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row>
    <row r="282" spans="1:27" ht="15.6" x14ac:dyDescent="0.3">
      <c r="A282" s="119"/>
      <c r="B282" s="120"/>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row>
    <row r="283" spans="1:27" ht="15.6" x14ac:dyDescent="0.3">
      <c r="A283" s="119"/>
      <c r="B283" s="120"/>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row>
    <row r="284" spans="1:27" ht="15.6" x14ac:dyDescent="0.3">
      <c r="A284" s="119"/>
      <c r="B284" s="120"/>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row>
    <row r="285" spans="1:27" ht="15.6" x14ac:dyDescent="0.3">
      <c r="A285" s="119"/>
      <c r="B285" s="120"/>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row>
    <row r="286" spans="1:27" ht="15.6" x14ac:dyDescent="0.3">
      <c r="A286" s="119"/>
      <c r="B286" s="120"/>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row>
    <row r="287" spans="1:27" ht="15.6" x14ac:dyDescent="0.3">
      <c r="A287" s="119"/>
      <c r="B287" s="120"/>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row>
    <row r="288" spans="1:27" ht="15.6" x14ac:dyDescent="0.3">
      <c r="A288" s="119"/>
      <c r="B288" s="120"/>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row>
    <row r="289" spans="1:27" ht="15.6" x14ac:dyDescent="0.3">
      <c r="A289" s="119"/>
      <c r="B289" s="120"/>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row>
    <row r="290" spans="1:27" ht="15.6" x14ac:dyDescent="0.3">
      <c r="A290" s="119"/>
      <c r="B290" s="120"/>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row>
    <row r="291" spans="1:27" ht="15.6" x14ac:dyDescent="0.3">
      <c r="A291" s="119"/>
      <c r="B291" s="120"/>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row>
    <row r="292" spans="1:27" ht="15.6" x14ac:dyDescent="0.3">
      <c r="A292" s="119"/>
      <c r="B292" s="120"/>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row>
    <row r="293" spans="1:27" ht="15.6" x14ac:dyDescent="0.3">
      <c r="A293" s="119"/>
      <c r="B293" s="120"/>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row>
    <row r="294" spans="1:27" ht="15.6" x14ac:dyDescent="0.3">
      <c r="A294" s="119"/>
      <c r="B294" s="120"/>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row>
    <row r="295" spans="1:27" ht="15.6" x14ac:dyDescent="0.3">
      <c r="A295" s="119"/>
      <c r="B295" s="120"/>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row>
    <row r="296" spans="1:27" ht="15.6" x14ac:dyDescent="0.3">
      <c r="A296" s="119"/>
      <c r="B296" s="120"/>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row>
    <row r="297" spans="1:27" ht="15.6" x14ac:dyDescent="0.3">
      <c r="A297" s="119"/>
      <c r="B297" s="120"/>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row>
    <row r="298" spans="1:27" ht="15.6" x14ac:dyDescent="0.3">
      <c r="A298" s="119"/>
      <c r="B298" s="120"/>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row>
    <row r="299" spans="1:27" ht="15.6" x14ac:dyDescent="0.3">
      <c r="A299" s="119"/>
      <c r="B299" s="120"/>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row>
    <row r="300" spans="1:27" ht="15.6" x14ac:dyDescent="0.3">
      <c r="A300" s="119"/>
      <c r="B300" s="120"/>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row>
    <row r="301" spans="1:27" ht="15.6" x14ac:dyDescent="0.3">
      <c r="A301" s="119"/>
      <c r="B301" s="120"/>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row>
    <row r="302" spans="1:27" ht="15.6" x14ac:dyDescent="0.3">
      <c r="A302" s="119"/>
      <c r="B302" s="120"/>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row>
    <row r="303" spans="1:27" ht="15.6" x14ac:dyDescent="0.3">
      <c r="A303" s="119"/>
      <c r="B303" s="120"/>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row>
    <row r="304" spans="1:27" ht="15.6" x14ac:dyDescent="0.3">
      <c r="A304" s="119"/>
      <c r="B304" s="120"/>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row>
    <row r="305" spans="1:27" ht="15.6" x14ac:dyDescent="0.3">
      <c r="A305" s="119"/>
      <c r="B305" s="120"/>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row>
    <row r="306" spans="1:27" ht="15.6" x14ac:dyDescent="0.3">
      <c r="A306" s="119"/>
      <c r="B306" s="120"/>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row>
    <row r="307" spans="1:27" ht="15.6" x14ac:dyDescent="0.3">
      <c r="A307" s="119"/>
      <c r="B307" s="120"/>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row>
    <row r="308" spans="1:27" ht="15.6" x14ac:dyDescent="0.3">
      <c r="A308" s="119"/>
      <c r="B308" s="120"/>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row>
    <row r="309" spans="1:27" ht="15.6" x14ac:dyDescent="0.3">
      <c r="A309" s="119"/>
      <c r="B309" s="120"/>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row>
    <row r="310" spans="1:27" ht="15.6" x14ac:dyDescent="0.3">
      <c r="A310" s="119"/>
      <c r="B310" s="120"/>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row>
    <row r="311" spans="1:27" ht="15.6" x14ac:dyDescent="0.3">
      <c r="A311" s="119"/>
      <c r="B311" s="120"/>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row>
    <row r="312" spans="1:27" ht="15.6" x14ac:dyDescent="0.3">
      <c r="A312" s="119"/>
      <c r="B312" s="120"/>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row>
    <row r="313" spans="1:27" ht="15.6" x14ac:dyDescent="0.3">
      <c r="A313" s="119"/>
      <c r="B313" s="120"/>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row>
    <row r="314" spans="1:27" ht="15.6" x14ac:dyDescent="0.3">
      <c r="A314" s="119"/>
      <c r="B314" s="120"/>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row>
    <row r="315" spans="1:27" ht="15.6" x14ac:dyDescent="0.3">
      <c r="A315" s="119"/>
      <c r="B315" s="120"/>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row>
    <row r="316" spans="1:27" ht="15.6" x14ac:dyDescent="0.3">
      <c r="A316" s="119"/>
      <c r="B316" s="120"/>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row>
    <row r="317" spans="1:27" ht="15.6" x14ac:dyDescent="0.3">
      <c r="A317" s="119"/>
      <c r="B317" s="120"/>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row>
    <row r="318" spans="1:27" ht="15.6" x14ac:dyDescent="0.3">
      <c r="A318" s="119"/>
      <c r="B318" s="120"/>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row>
    <row r="319" spans="1:27" ht="15.6" x14ac:dyDescent="0.3">
      <c r="A319" s="119"/>
      <c r="B319" s="120"/>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row>
    <row r="320" spans="1:27" ht="15.6" x14ac:dyDescent="0.3">
      <c r="A320" s="119"/>
      <c r="B320" s="120"/>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row>
    <row r="321" spans="1:27" ht="15.6" x14ac:dyDescent="0.3">
      <c r="A321" s="119"/>
      <c r="B321" s="120"/>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row>
    <row r="322" spans="1:27" ht="15.6" x14ac:dyDescent="0.3">
      <c r="A322" s="119"/>
      <c r="B322" s="120"/>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row>
    <row r="323" spans="1:27" ht="15.6" x14ac:dyDescent="0.3">
      <c r="A323" s="119"/>
      <c r="B323" s="120"/>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row>
    <row r="324" spans="1:27" ht="15.6" x14ac:dyDescent="0.3">
      <c r="A324" s="119"/>
      <c r="B324" s="120"/>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row>
    <row r="325" spans="1:27" ht="15.6" x14ac:dyDescent="0.3">
      <c r="A325" s="119"/>
      <c r="B325" s="120"/>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row>
    <row r="326" spans="1:27" ht="15.6" x14ac:dyDescent="0.3">
      <c r="A326" s="119"/>
      <c r="B326" s="120"/>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row>
    <row r="327" spans="1:27" ht="15.6" x14ac:dyDescent="0.3">
      <c r="A327" s="119"/>
      <c r="B327" s="120"/>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row>
    <row r="328" spans="1:27" ht="15.6" x14ac:dyDescent="0.3">
      <c r="A328" s="119"/>
      <c r="B328" s="120"/>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row>
    <row r="329" spans="1:27" ht="15.6" x14ac:dyDescent="0.3">
      <c r="A329" s="119"/>
      <c r="B329" s="120"/>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row>
    <row r="330" spans="1:27" ht="15.6" x14ac:dyDescent="0.3">
      <c r="A330" s="119"/>
      <c r="B330" s="120"/>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row>
    <row r="331" spans="1:27" ht="15.6" x14ac:dyDescent="0.3">
      <c r="A331" s="119"/>
      <c r="B331" s="120"/>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row>
    <row r="332" spans="1:27" ht="15.6" x14ac:dyDescent="0.3">
      <c r="A332" s="119"/>
      <c r="B332" s="120"/>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row>
    <row r="333" spans="1:27" ht="15.6" x14ac:dyDescent="0.3">
      <c r="A333" s="119"/>
      <c r="B333" s="120"/>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row>
    <row r="334" spans="1:27" ht="15.6" x14ac:dyDescent="0.3">
      <c r="A334" s="119"/>
      <c r="B334" s="120"/>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row>
    <row r="335" spans="1:27" ht="15.6" x14ac:dyDescent="0.3">
      <c r="A335" s="119"/>
      <c r="B335" s="120"/>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row>
    <row r="336" spans="1:27" ht="15.6" x14ac:dyDescent="0.3">
      <c r="A336" s="119"/>
      <c r="B336" s="120"/>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row>
    <row r="337" spans="1:27" ht="15.6" x14ac:dyDescent="0.3">
      <c r="A337" s="119"/>
      <c r="B337" s="120"/>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row>
    <row r="338" spans="1:27" ht="15.6" x14ac:dyDescent="0.3">
      <c r="A338" s="119"/>
      <c r="B338" s="120"/>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row>
    <row r="339" spans="1:27" ht="15.6" x14ac:dyDescent="0.3">
      <c r="A339" s="119"/>
      <c r="B339" s="120"/>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row>
    <row r="340" spans="1:27" ht="15.6" x14ac:dyDescent="0.3">
      <c r="A340" s="119"/>
      <c r="B340" s="120"/>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row>
    <row r="341" spans="1:27" ht="15.6" x14ac:dyDescent="0.3">
      <c r="A341" s="119"/>
      <c r="B341" s="120"/>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row>
    <row r="342" spans="1:27" ht="15.6" x14ac:dyDescent="0.3">
      <c r="A342" s="119"/>
      <c r="B342" s="120"/>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row>
    <row r="343" spans="1:27" ht="15.6" x14ac:dyDescent="0.3">
      <c r="A343" s="119"/>
      <c r="B343" s="120"/>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row>
    <row r="344" spans="1:27" ht="15.6" x14ac:dyDescent="0.3">
      <c r="A344" s="119"/>
      <c r="B344" s="120"/>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row>
    <row r="345" spans="1:27" ht="15.6" x14ac:dyDescent="0.3">
      <c r="A345" s="119"/>
      <c r="B345" s="120"/>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row>
    <row r="346" spans="1:27" ht="15.6" x14ac:dyDescent="0.3">
      <c r="A346" s="119"/>
      <c r="B346" s="120"/>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row>
    <row r="347" spans="1:27" ht="15.6" x14ac:dyDescent="0.3">
      <c r="A347" s="119"/>
      <c r="B347" s="120"/>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row>
    <row r="348" spans="1:27" ht="15.6" x14ac:dyDescent="0.3">
      <c r="A348" s="119"/>
      <c r="B348" s="120"/>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row>
    <row r="349" spans="1:27" ht="15.6" x14ac:dyDescent="0.3">
      <c r="A349" s="119"/>
      <c r="B349" s="120"/>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row>
    <row r="350" spans="1:27" ht="15.6" x14ac:dyDescent="0.3">
      <c r="A350" s="119"/>
      <c r="B350" s="120"/>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row>
    <row r="351" spans="1:27" ht="15.6" x14ac:dyDescent="0.3">
      <c r="A351" s="119"/>
      <c r="B351" s="120"/>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row>
    <row r="352" spans="1:27" ht="15.6" x14ac:dyDescent="0.3">
      <c r="A352" s="119"/>
      <c r="B352" s="120"/>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row>
    <row r="353" spans="1:27" ht="15.6" x14ac:dyDescent="0.3">
      <c r="A353" s="119"/>
      <c r="B353" s="120"/>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row>
    <row r="354" spans="1:27" ht="15.6" x14ac:dyDescent="0.3">
      <c r="A354" s="119"/>
      <c r="B354" s="120"/>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row>
    <row r="355" spans="1:27" ht="15.6" x14ac:dyDescent="0.3">
      <c r="A355" s="119"/>
      <c r="B355" s="120"/>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row>
    <row r="356" spans="1:27" ht="15.6" x14ac:dyDescent="0.3">
      <c r="A356" s="119"/>
      <c r="B356" s="120"/>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row>
    <row r="357" spans="1:27" ht="15.6" x14ac:dyDescent="0.3">
      <c r="A357" s="119"/>
      <c r="B357" s="120"/>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row>
    <row r="358" spans="1:27" ht="15.6" x14ac:dyDescent="0.3">
      <c r="A358" s="119"/>
      <c r="B358" s="120"/>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row>
    <row r="359" spans="1:27" ht="15.6" x14ac:dyDescent="0.3">
      <c r="A359" s="119"/>
      <c r="B359" s="120"/>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row>
    <row r="360" spans="1:27" ht="15.6" x14ac:dyDescent="0.3">
      <c r="A360" s="119"/>
      <c r="B360" s="120"/>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row>
    <row r="361" spans="1:27" ht="15.6" x14ac:dyDescent="0.3">
      <c r="A361" s="119"/>
      <c r="B361" s="120"/>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row>
    <row r="362" spans="1:27" ht="15.6" x14ac:dyDescent="0.3">
      <c r="A362" s="119"/>
      <c r="B362" s="120"/>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row>
    <row r="363" spans="1:27" ht="15.6" x14ac:dyDescent="0.3">
      <c r="A363" s="119"/>
      <c r="B363" s="120"/>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row>
    <row r="364" spans="1:27" ht="15.6" x14ac:dyDescent="0.3">
      <c r="A364" s="119"/>
      <c r="B364" s="120"/>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row>
    <row r="365" spans="1:27" ht="15.6" x14ac:dyDescent="0.3">
      <c r="A365" s="119"/>
      <c r="B365" s="120"/>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row>
    <row r="366" spans="1:27" ht="15.6" x14ac:dyDescent="0.3">
      <c r="A366" s="119"/>
      <c r="B366" s="120"/>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row>
    <row r="367" spans="1:27" ht="15.6" x14ac:dyDescent="0.3">
      <c r="A367" s="119"/>
      <c r="B367" s="120"/>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row>
    <row r="368" spans="1:27" ht="15.6" x14ac:dyDescent="0.3">
      <c r="A368" s="119"/>
      <c r="B368" s="120"/>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row>
    <row r="369" spans="1:27" ht="15.6" x14ac:dyDescent="0.3">
      <c r="A369" s="119"/>
      <c r="B369" s="120"/>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row>
    <row r="370" spans="1:27" ht="15.6" x14ac:dyDescent="0.3">
      <c r="A370" s="119"/>
      <c r="B370" s="120"/>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row>
    <row r="371" spans="1:27" ht="15.6" x14ac:dyDescent="0.3">
      <c r="A371" s="119"/>
      <c r="B371" s="120"/>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row>
    <row r="372" spans="1:27" ht="15.6" x14ac:dyDescent="0.3">
      <c r="A372" s="119"/>
      <c r="B372" s="120"/>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row>
    <row r="373" spans="1:27" ht="15.6" x14ac:dyDescent="0.3">
      <c r="A373" s="119"/>
      <c r="B373" s="120"/>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row>
    <row r="374" spans="1:27" ht="15.6" x14ac:dyDescent="0.3">
      <c r="A374" s="119"/>
      <c r="B374" s="120"/>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row>
    <row r="375" spans="1:27" ht="15.6" x14ac:dyDescent="0.3">
      <c r="A375" s="119"/>
      <c r="B375" s="120"/>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row>
    <row r="376" spans="1:27" ht="15.6" x14ac:dyDescent="0.3">
      <c r="A376" s="119"/>
      <c r="B376" s="120"/>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row>
    <row r="377" spans="1:27" ht="15.6" x14ac:dyDescent="0.3">
      <c r="A377" s="119"/>
      <c r="B377" s="120"/>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row>
    <row r="378" spans="1:27" ht="15.6" x14ac:dyDescent="0.3">
      <c r="A378" s="119"/>
      <c r="B378" s="120"/>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row>
    <row r="379" spans="1:27" ht="15.6" x14ac:dyDescent="0.3">
      <c r="A379" s="119"/>
      <c r="B379" s="120"/>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row>
    <row r="380" spans="1:27" ht="15.6" x14ac:dyDescent="0.3">
      <c r="A380" s="119"/>
      <c r="B380" s="120"/>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row>
    <row r="381" spans="1:27" ht="15.6" x14ac:dyDescent="0.3">
      <c r="A381" s="119"/>
      <c r="B381" s="120"/>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row>
    <row r="382" spans="1:27" ht="15.6" x14ac:dyDescent="0.3">
      <c r="A382" s="119"/>
      <c r="B382" s="120"/>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row>
    <row r="383" spans="1:27" ht="15.6" x14ac:dyDescent="0.3">
      <c r="A383" s="119"/>
      <c r="B383" s="120"/>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row>
    <row r="384" spans="1:27" ht="15.6" x14ac:dyDescent="0.3">
      <c r="A384" s="119"/>
      <c r="B384" s="120"/>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row>
    <row r="385" spans="1:27" ht="15.6" x14ac:dyDescent="0.3">
      <c r="A385" s="119"/>
      <c r="B385" s="120"/>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row>
    <row r="386" spans="1:27" ht="15.6" x14ac:dyDescent="0.3">
      <c r="A386" s="119"/>
      <c r="B386" s="120"/>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row>
    <row r="387" spans="1:27" ht="15.6" x14ac:dyDescent="0.3">
      <c r="A387" s="119"/>
      <c r="B387" s="120"/>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row>
    <row r="388" spans="1:27" ht="15.6" x14ac:dyDescent="0.3">
      <c r="A388" s="119"/>
      <c r="B388" s="120"/>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row>
    <row r="389" spans="1:27" ht="15.6" x14ac:dyDescent="0.3">
      <c r="A389" s="119"/>
      <c r="B389" s="120"/>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row>
    <row r="390" spans="1:27" ht="15.6" x14ac:dyDescent="0.3">
      <c r="A390" s="119"/>
      <c r="B390" s="120"/>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row>
    <row r="391" spans="1:27" ht="15.6" x14ac:dyDescent="0.3">
      <c r="A391" s="119"/>
      <c r="B391" s="120"/>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row>
    <row r="392" spans="1:27" ht="15.6" x14ac:dyDescent="0.3">
      <c r="A392" s="119"/>
      <c r="B392" s="120"/>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row>
    <row r="393" spans="1:27" ht="15.6" x14ac:dyDescent="0.3">
      <c r="A393" s="119"/>
      <c r="B393" s="120"/>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row>
    <row r="394" spans="1:27" ht="15.6" x14ac:dyDescent="0.3">
      <c r="A394" s="119"/>
      <c r="B394" s="120"/>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row>
    <row r="395" spans="1:27" ht="15.6" x14ac:dyDescent="0.3">
      <c r="A395" s="119"/>
      <c r="B395" s="120"/>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row>
    <row r="396" spans="1:27" ht="15.6" x14ac:dyDescent="0.3">
      <c r="A396" s="119"/>
      <c r="B396" s="120"/>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row>
    <row r="397" spans="1:27" ht="15.6" x14ac:dyDescent="0.3">
      <c r="A397" s="119"/>
      <c r="B397" s="120"/>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row>
    <row r="398" spans="1:27" ht="15.6" x14ac:dyDescent="0.3">
      <c r="A398" s="119"/>
      <c r="B398" s="120"/>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row>
    <row r="399" spans="1:27" ht="15.6" x14ac:dyDescent="0.3">
      <c r="A399" s="119"/>
      <c r="B399" s="120"/>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row>
    <row r="400" spans="1:27" ht="15.6" x14ac:dyDescent="0.3">
      <c r="A400" s="119"/>
      <c r="B400" s="120"/>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row>
    <row r="401" spans="1:27" ht="15.6" x14ac:dyDescent="0.3">
      <c r="A401" s="119"/>
      <c r="B401" s="120"/>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row>
    <row r="402" spans="1:27" ht="15.6" x14ac:dyDescent="0.3">
      <c r="A402" s="119"/>
      <c r="B402" s="120"/>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row>
    <row r="403" spans="1:27" ht="15.6" x14ac:dyDescent="0.3">
      <c r="A403" s="119"/>
      <c r="B403" s="120"/>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row>
    <row r="404" spans="1:27" ht="15.6" x14ac:dyDescent="0.3">
      <c r="A404" s="119"/>
      <c r="B404" s="120"/>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row>
    <row r="405" spans="1:27" ht="15.6" x14ac:dyDescent="0.3">
      <c r="A405" s="119"/>
      <c r="B405" s="120"/>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row>
    <row r="406" spans="1:27" ht="15.6" x14ac:dyDescent="0.3">
      <c r="A406" s="119"/>
      <c r="B406" s="120"/>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row>
    <row r="407" spans="1:27" ht="15.6" x14ac:dyDescent="0.3">
      <c r="A407" s="119"/>
      <c r="B407" s="120"/>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row>
    <row r="408" spans="1:27" ht="15.6" x14ac:dyDescent="0.3">
      <c r="A408" s="119"/>
      <c r="B408" s="120"/>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row>
    <row r="409" spans="1:27" ht="15.6" x14ac:dyDescent="0.3">
      <c r="A409" s="119"/>
      <c r="B409" s="120"/>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row>
    <row r="410" spans="1:27" ht="15.6" x14ac:dyDescent="0.3">
      <c r="A410" s="119"/>
      <c r="B410" s="120"/>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row>
    <row r="411" spans="1:27" ht="15.6" x14ac:dyDescent="0.3">
      <c r="A411" s="119"/>
      <c r="B411" s="120"/>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row>
    <row r="412" spans="1:27" ht="15.6" x14ac:dyDescent="0.3">
      <c r="A412" s="119"/>
      <c r="B412" s="120"/>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row>
    <row r="413" spans="1:27" ht="15.6" x14ac:dyDescent="0.3">
      <c r="A413" s="119"/>
      <c r="B413" s="120"/>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row>
    <row r="414" spans="1:27" ht="15.6" x14ac:dyDescent="0.3">
      <c r="A414" s="119"/>
      <c r="B414" s="120"/>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row>
    <row r="415" spans="1:27" ht="15.6" x14ac:dyDescent="0.3">
      <c r="A415" s="119"/>
      <c r="B415" s="120"/>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row>
    <row r="416" spans="1:27" ht="15.6" x14ac:dyDescent="0.3">
      <c r="A416" s="119"/>
      <c r="B416" s="120"/>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row>
    <row r="417" spans="1:27" ht="15.6" x14ac:dyDescent="0.3">
      <c r="A417" s="119"/>
      <c r="B417" s="120"/>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row>
    <row r="418" spans="1:27" ht="15.6" x14ac:dyDescent="0.3">
      <c r="A418" s="119"/>
      <c r="B418" s="120"/>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row>
    <row r="419" spans="1:27" ht="15.6" x14ac:dyDescent="0.3">
      <c r="A419" s="119"/>
      <c r="B419" s="120"/>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row>
    <row r="420" spans="1:27" ht="15.6" x14ac:dyDescent="0.3">
      <c r="A420" s="119"/>
      <c r="B420" s="120"/>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row>
    <row r="421" spans="1:27" ht="15.6" x14ac:dyDescent="0.3">
      <c r="A421" s="119"/>
      <c r="B421" s="120"/>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row>
    <row r="422" spans="1:27" ht="15.6" x14ac:dyDescent="0.3">
      <c r="A422" s="119"/>
      <c r="B422" s="120"/>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row>
    <row r="423" spans="1:27" ht="15.6" x14ac:dyDescent="0.3">
      <c r="A423" s="119"/>
      <c r="B423" s="120"/>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row>
    <row r="424" spans="1:27" ht="15.6" x14ac:dyDescent="0.3">
      <c r="A424" s="119"/>
      <c r="B424" s="120"/>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row>
    <row r="425" spans="1:27" ht="15.6" x14ac:dyDescent="0.3">
      <c r="A425" s="119"/>
      <c r="B425" s="120"/>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row>
    <row r="426" spans="1:27" ht="15.6" x14ac:dyDescent="0.3">
      <c r="A426" s="119"/>
      <c r="B426" s="120"/>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row>
    <row r="427" spans="1:27" ht="15.6" x14ac:dyDescent="0.3">
      <c r="A427" s="119"/>
      <c r="B427" s="120"/>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row>
    <row r="428" spans="1:27" ht="15.6" x14ac:dyDescent="0.3">
      <c r="A428" s="119"/>
      <c r="B428" s="120"/>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row>
    <row r="429" spans="1:27" ht="15.6" x14ac:dyDescent="0.3">
      <c r="A429" s="119"/>
      <c r="B429" s="120"/>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row>
    <row r="430" spans="1:27" ht="15.6" x14ac:dyDescent="0.3">
      <c r="A430" s="119"/>
      <c r="B430" s="120"/>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row>
    <row r="431" spans="1:27" ht="15.6" x14ac:dyDescent="0.3">
      <c r="A431" s="119"/>
      <c r="B431" s="120"/>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row>
    <row r="432" spans="1:27" ht="15.6" x14ac:dyDescent="0.3">
      <c r="A432" s="119"/>
      <c r="B432" s="120"/>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row>
    <row r="433" spans="1:27" ht="15.6" x14ac:dyDescent="0.3">
      <c r="A433" s="119"/>
      <c r="B433" s="120"/>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row>
    <row r="434" spans="1:27" ht="15.6" x14ac:dyDescent="0.3">
      <c r="A434" s="119"/>
      <c r="B434" s="120"/>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row>
    <row r="435" spans="1:27" ht="15.6" x14ac:dyDescent="0.3">
      <c r="A435" s="119"/>
      <c r="B435" s="120"/>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row>
    <row r="436" spans="1:27" ht="15.6" x14ac:dyDescent="0.3">
      <c r="A436" s="119"/>
      <c r="B436" s="120"/>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row>
    <row r="437" spans="1:27" ht="15.6" x14ac:dyDescent="0.3">
      <c r="A437" s="119"/>
      <c r="B437" s="120"/>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row>
    <row r="438" spans="1:27" ht="15.6" x14ac:dyDescent="0.3">
      <c r="A438" s="119"/>
      <c r="B438" s="120"/>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row>
    <row r="439" spans="1:27" ht="15.6" x14ac:dyDescent="0.3">
      <c r="A439" s="119"/>
      <c r="B439" s="120"/>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row>
    <row r="440" spans="1:27" ht="15.6" x14ac:dyDescent="0.3">
      <c r="A440" s="119"/>
      <c r="B440" s="120"/>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row>
    <row r="441" spans="1:27" ht="15.6" x14ac:dyDescent="0.3">
      <c r="A441" s="119"/>
      <c r="B441" s="120"/>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row>
    <row r="442" spans="1:27" ht="15.6" x14ac:dyDescent="0.3">
      <c r="A442" s="119"/>
      <c r="B442" s="120"/>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row>
    <row r="443" spans="1:27" ht="15.6" x14ac:dyDescent="0.3">
      <c r="A443" s="119"/>
      <c r="B443" s="120"/>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row>
    <row r="444" spans="1:27" ht="15.6" x14ac:dyDescent="0.3">
      <c r="A444" s="119"/>
      <c r="B444" s="120"/>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row>
    <row r="445" spans="1:27" ht="15.6" x14ac:dyDescent="0.3">
      <c r="A445" s="119"/>
      <c r="B445" s="120"/>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row>
    <row r="446" spans="1:27" ht="15.6" x14ac:dyDescent="0.3">
      <c r="A446" s="119"/>
      <c r="B446" s="120"/>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row>
    <row r="447" spans="1:27" ht="15.6" x14ac:dyDescent="0.3">
      <c r="A447" s="119"/>
      <c r="B447" s="120"/>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row>
    <row r="448" spans="1:27" ht="15.6" x14ac:dyDescent="0.3">
      <c r="A448" s="119"/>
      <c r="B448" s="120"/>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row>
    <row r="449" spans="1:27" ht="15.6" x14ac:dyDescent="0.3">
      <c r="A449" s="119"/>
      <c r="B449" s="120"/>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row>
    <row r="450" spans="1:27" ht="15.6" x14ac:dyDescent="0.3">
      <c r="A450" s="119"/>
      <c r="B450" s="120"/>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row>
    <row r="451" spans="1:27" ht="15.6" x14ac:dyDescent="0.3">
      <c r="A451" s="119"/>
      <c r="B451" s="120"/>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row>
    <row r="452" spans="1:27" ht="15.6" x14ac:dyDescent="0.3">
      <c r="A452" s="119"/>
      <c r="B452" s="120"/>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row>
    <row r="453" spans="1:27" ht="15.6" x14ac:dyDescent="0.3">
      <c r="A453" s="119"/>
      <c r="B453" s="120"/>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row>
    <row r="454" spans="1:27" ht="15.6" x14ac:dyDescent="0.3">
      <c r="A454" s="119"/>
      <c r="B454" s="120"/>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row>
    <row r="455" spans="1:27" ht="15.6" x14ac:dyDescent="0.3">
      <c r="A455" s="119"/>
      <c r="B455" s="120"/>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row>
    <row r="456" spans="1:27" ht="15.6" x14ac:dyDescent="0.3">
      <c r="A456" s="119"/>
      <c r="B456" s="120"/>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row>
    <row r="457" spans="1:27" ht="15.6" x14ac:dyDescent="0.3">
      <c r="A457" s="119"/>
      <c r="B457" s="120"/>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row>
    <row r="458" spans="1:27" ht="15.6" x14ac:dyDescent="0.3">
      <c r="A458" s="119"/>
      <c r="B458" s="120"/>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row>
    <row r="459" spans="1:27" ht="15.6" x14ac:dyDescent="0.3">
      <c r="A459" s="119"/>
      <c r="B459" s="120"/>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row>
    <row r="460" spans="1:27" ht="15.6" x14ac:dyDescent="0.3">
      <c r="A460" s="119"/>
      <c r="B460" s="120"/>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row>
    <row r="461" spans="1:27" ht="15.6" x14ac:dyDescent="0.3">
      <c r="A461" s="119"/>
      <c r="B461" s="120"/>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row>
    <row r="462" spans="1:27" ht="15.6" x14ac:dyDescent="0.3">
      <c r="A462" s="119"/>
      <c r="B462" s="120"/>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row>
    <row r="463" spans="1:27" ht="15.6" x14ac:dyDescent="0.3">
      <c r="A463" s="119"/>
      <c r="B463" s="120"/>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row>
    <row r="464" spans="1:27" ht="15.6" x14ac:dyDescent="0.3">
      <c r="A464" s="119"/>
      <c r="B464" s="120"/>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row>
    <row r="465" spans="1:27" ht="15.6" x14ac:dyDescent="0.3">
      <c r="A465" s="119"/>
      <c r="B465" s="120"/>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row>
    <row r="466" spans="1:27" ht="15.6" x14ac:dyDescent="0.3">
      <c r="A466" s="119"/>
      <c r="B466" s="120"/>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row>
    <row r="467" spans="1:27" ht="15.6" x14ac:dyDescent="0.3">
      <c r="A467" s="119"/>
      <c r="B467" s="120"/>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row>
    <row r="468" spans="1:27" ht="15.6" x14ac:dyDescent="0.3">
      <c r="A468" s="119"/>
      <c r="B468" s="120"/>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row>
    <row r="469" spans="1:27" ht="15.6" x14ac:dyDescent="0.3">
      <c r="A469" s="119"/>
      <c r="B469" s="120"/>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row>
    <row r="470" spans="1:27" ht="15.6" x14ac:dyDescent="0.3">
      <c r="A470" s="119"/>
      <c r="B470" s="120"/>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row>
    <row r="471" spans="1:27" ht="15.6" x14ac:dyDescent="0.3">
      <c r="A471" s="119"/>
      <c r="B471" s="120"/>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row>
    <row r="472" spans="1:27" ht="15.6" x14ac:dyDescent="0.3">
      <c r="A472" s="119"/>
      <c r="B472" s="120"/>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row>
    <row r="473" spans="1:27" ht="15.6" x14ac:dyDescent="0.3">
      <c r="A473" s="119"/>
      <c r="B473" s="120"/>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row>
    <row r="474" spans="1:27" ht="15.6" x14ac:dyDescent="0.3">
      <c r="A474" s="119"/>
      <c r="B474" s="120"/>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row>
    <row r="475" spans="1:27" ht="15.6" x14ac:dyDescent="0.3">
      <c r="A475" s="119"/>
      <c r="B475" s="120"/>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row>
    <row r="476" spans="1:27" ht="15.6" x14ac:dyDescent="0.3">
      <c r="A476" s="119"/>
      <c r="B476" s="120"/>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row>
    <row r="477" spans="1:27" ht="15.6" x14ac:dyDescent="0.3">
      <c r="A477" s="119"/>
      <c r="B477" s="120"/>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row>
    <row r="478" spans="1:27" ht="15.6" x14ac:dyDescent="0.3">
      <c r="A478" s="119"/>
      <c r="B478" s="120"/>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row>
    <row r="479" spans="1:27" ht="15.6" x14ac:dyDescent="0.3">
      <c r="A479" s="119"/>
      <c r="B479" s="120"/>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row>
    <row r="480" spans="1:27" ht="15.6" x14ac:dyDescent="0.3">
      <c r="A480" s="119"/>
      <c r="B480" s="120"/>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row>
    <row r="481" spans="1:27" ht="15.6" x14ac:dyDescent="0.3">
      <c r="A481" s="119"/>
      <c r="B481" s="120"/>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row>
    <row r="482" spans="1:27" ht="15.6" x14ac:dyDescent="0.3">
      <c r="A482" s="119"/>
      <c r="B482" s="120"/>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row>
    <row r="483" spans="1:27" ht="15.6" x14ac:dyDescent="0.3">
      <c r="A483" s="119"/>
      <c r="B483" s="120"/>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row>
    <row r="484" spans="1:27" ht="15.6" x14ac:dyDescent="0.3">
      <c r="A484" s="119"/>
      <c r="B484" s="120"/>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row>
    <row r="485" spans="1:27" ht="15.6" x14ac:dyDescent="0.3">
      <c r="A485" s="119"/>
      <c r="B485" s="120"/>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row>
    <row r="486" spans="1:27" ht="15.6" x14ac:dyDescent="0.3">
      <c r="A486" s="119"/>
      <c r="B486" s="120"/>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row>
    <row r="487" spans="1:27" ht="15.6" x14ac:dyDescent="0.3">
      <c r="A487" s="119"/>
      <c r="B487" s="120"/>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row>
    <row r="488" spans="1:27" ht="15.6" x14ac:dyDescent="0.3">
      <c r="A488" s="119"/>
      <c r="B488" s="120"/>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61119-FAB9-4BC8-99C4-997F49DE10E8}">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2" customWidth="1"/>
    <col min="2" max="2" width="12.3984375" style="422" customWidth="1"/>
    <col min="3" max="8" width="9" style="422" customWidth="1"/>
    <col min="9" max="9" width="12.3984375" style="422" customWidth="1"/>
    <col min="10" max="15" width="9" style="422" customWidth="1"/>
    <col min="16" max="16" width="12.3984375" style="422" customWidth="1"/>
    <col min="17" max="22" width="9" style="422" customWidth="1"/>
    <col min="23" max="38" width="9" style="422"/>
    <col min="39" max="16384" width="9" style="430"/>
  </cols>
  <sheetData>
    <row r="1" spans="1:22" s="422" customFormat="1" x14ac:dyDescent="0.25">
      <c r="A1" s="421" t="str">
        <f>HLOOKUP(Introduction!$G$4,nametranslations,20,FALSE)</f>
        <v>Escaleras de agua, saneamiento e higiene para las escuelas</v>
      </c>
      <c r="B1" s="421" t="str">
        <f ca="1">HLOOKUP([1]Introduction!$G$4,nametranslations,5,FALSE)</f>
        <v>Chile</v>
      </c>
      <c r="C1" s="421" t="str">
        <f ca="1">HLOOKUP([1]Introduction!$G$4,nametranslations,5,FALSE)</f>
        <v>Chile</v>
      </c>
      <c r="D1" s="421" t="str">
        <f ca="1">HLOOKUP([1]Introduction!$G$4,nametranslations,5,FALSE)</f>
        <v>Chile</v>
      </c>
      <c r="E1" s="421" t="str">
        <f ca="1">HLOOKUP([1]Introduction!$G$4,nametranslations,5,FALSE)</f>
        <v>Chile</v>
      </c>
      <c r="F1" s="421" t="str">
        <f ca="1">HLOOKUP([1]Introduction!$G$4,nametranslations,5,FALSE)</f>
        <v>Chile</v>
      </c>
      <c r="G1" s="421" t="str">
        <f ca="1">HLOOKUP([1]Introduction!$G$4,nametranslations,5,FALSE)</f>
        <v>Chile</v>
      </c>
      <c r="H1" s="421" t="str">
        <f ca="1">HLOOKUP([1]Introduction!$G$4,nametranslations,5,FALSE)</f>
        <v>Chile</v>
      </c>
      <c r="I1" s="421" t="str">
        <f ca="1">HLOOKUP([1]Introduction!$G$4,nametranslations,5,FALSE)</f>
        <v>Chile</v>
      </c>
      <c r="J1" s="421" t="str">
        <f ca="1">HLOOKUP([1]Introduction!$G$4,nametranslations,5,FALSE)</f>
        <v>Chile</v>
      </c>
      <c r="K1" s="421" t="str">
        <f ca="1">HLOOKUP([1]Introduction!$G$4,nametranslations,5,FALSE)</f>
        <v>Chile</v>
      </c>
      <c r="L1" s="421" t="str">
        <f ca="1">HLOOKUP([1]Introduction!$G$4,nametranslations,5,FALSE)</f>
        <v>Chile</v>
      </c>
      <c r="M1" s="421" t="str">
        <f ca="1">HLOOKUP([1]Introduction!$G$4,nametranslations,5,FALSE)</f>
        <v>Chile</v>
      </c>
      <c r="N1" s="421" t="str">
        <f ca="1">HLOOKUP([1]Introduction!$G$4,nametranslations,5,FALSE)</f>
        <v>Chile</v>
      </c>
      <c r="O1" s="421" t="str">
        <f ca="1">HLOOKUP([1]Introduction!$G$4,nametranslations,5,FALSE)</f>
        <v>Chile</v>
      </c>
      <c r="P1" s="421" t="str">
        <f ca="1">HLOOKUP([1]Introduction!$G$4,nametranslations,5,FALSE)</f>
        <v>Chile</v>
      </c>
      <c r="Q1" s="421" t="str">
        <f ca="1">HLOOKUP([1]Introduction!$G$4,nametranslations,5,FALSE)</f>
        <v>Chile</v>
      </c>
      <c r="R1" s="421" t="str">
        <f ca="1">HLOOKUP([1]Introduction!$G$4,nametranslations,5,FALSE)</f>
        <v>Chile</v>
      </c>
      <c r="S1" s="421" t="str">
        <f ca="1">HLOOKUP([1]Introduction!$G$4,nametranslations,5,FALSE)</f>
        <v>Chile</v>
      </c>
      <c r="T1" s="421" t="str">
        <f ca="1">HLOOKUP([1]Introduction!$G$4,nametranslations,5,FALSE)</f>
        <v>Chile</v>
      </c>
      <c r="U1" s="421" t="str">
        <f ca="1">HLOOKUP([1]Introduction!$G$4,nametranslations,5,FALSE)</f>
        <v>Chile</v>
      </c>
      <c r="V1" s="421" t="str">
        <f ca="1">HLOOKUP([1]Introduction!$G$4,nametranslations,5,FALSE)</f>
        <v>Chile</v>
      </c>
    </row>
    <row r="2" spans="1:22" s="422" customFormat="1" x14ac:dyDescent="0.25">
      <c r="A2" s="421" t="str">
        <f ca="1">HLOOKUP([1]Introduction!$G$4,nametranslations,5,FALSE)</f>
        <v>Chile</v>
      </c>
      <c r="B2" s="421" t="str">
        <f ca="1">HLOOKUP([1]Introduction!$G$4,nametranslations,5,FALSE)</f>
        <v>Chile</v>
      </c>
      <c r="C2" s="421" t="str">
        <f ca="1">HLOOKUP([1]Introduction!$G$4,nametranslations,5,FALSE)</f>
        <v>Chile</v>
      </c>
      <c r="D2" s="421" t="str">
        <f ca="1">HLOOKUP([1]Introduction!$G$4,nametranslations,5,FALSE)</f>
        <v>Chile</v>
      </c>
      <c r="E2" s="421" t="str">
        <f ca="1">HLOOKUP([1]Introduction!$G$4,nametranslations,5,FALSE)</f>
        <v>Chile</v>
      </c>
      <c r="F2" s="421" t="str">
        <f ca="1">HLOOKUP([1]Introduction!$G$4,nametranslations,5,FALSE)</f>
        <v>Chile</v>
      </c>
      <c r="G2" s="421" t="str">
        <f ca="1">HLOOKUP([1]Introduction!$G$4,nametranslations,5,FALSE)</f>
        <v>Chile</v>
      </c>
      <c r="H2" s="421" t="str">
        <f ca="1">HLOOKUP([1]Introduction!$G$4,nametranslations,5,FALSE)</f>
        <v>Chile</v>
      </c>
      <c r="I2" s="421" t="str">
        <f ca="1">HLOOKUP([1]Introduction!$G$4,nametranslations,5,FALSE)</f>
        <v>Chile</v>
      </c>
      <c r="J2" s="421" t="str">
        <f ca="1">HLOOKUP([1]Introduction!$G$4,nametranslations,5,FALSE)</f>
        <v>Chile</v>
      </c>
      <c r="K2" s="421" t="str">
        <f ca="1">HLOOKUP([1]Introduction!$G$4,nametranslations,5,FALSE)</f>
        <v>Chile</v>
      </c>
      <c r="L2" s="421" t="str">
        <f ca="1">HLOOKUP([1]Introduction!$G$4,nametranslations,5,FALSE)</f>
        <v>Chile</v>
      </c>
      <c r="M2" s="421" t="str">
        <f ca="1">HLOOKUP([1]Introduction!$G$4,nametranslations,5,FALSE)</f>
        <v>Chile</v>
      </c>
      <c r="N2" s="421" t="str">
        <f ca="1">HLOOKUP([1]Introduction!$G$4,nametranslations,5,FALSE)</f>
        <v>Chile</v>
      </c>
      <c r="O2" s="421" t="str">
        <f ca="1">HLOOKUP([1]Introduction!$G$4,nametranslations,5,FALSE)</f>
        <v>Chile</v>
      </c>
      <c r="P2" s="421" t="str">
        <f ca="1">HLOOKUP([1]Introduction!$G$4,nametranslations,5,FALSE)</f>
        <v>Chile</v>
      </c>
      <c r="Q2" s="421" t="str">
        <f ca="1">HLOOKUP([1]Introduction!$G$4,nametranslations,5,FALSE)</f>
        <v>Chile</v>
      </c>
      <c r="R2" s="421" t="str">
        <f ca="1">HLOOKUP([1]Introduction!$G$4,nametranslations,5,FALSE)</f>
        <v>Chile</v>
      </c>
      <c r="S2" s="421" t="str">
        <f ca="1">HLOOKUP([1]Introduction!$G$4,nametranslations,5,FALSE)</f>
        <v>Chile</v>
      </c>
      <c r="T2" s="421" t="str">
        <f ca="1">HLOOKUP([1]Introduction!$G$4,nametranslations,5,FALSE)</f>
        <v>Chile</v>
      </c>
      <c r="U2" s="421" t="str">
        <f ca="1">HLOOKUP([1]Introduction!$G$4,nametranslations,5,FALSE)</f>
        <v>Chile</v>
      </c>
      <c r="V2" s="421" t="str">
        <f ca="1">HLOOKUP([1]Introduction!$G$4,nametranslations,5,FALSE)</f>
        <v>Chile</v>
      </c>
    </row>
    <row r="3" spans="1:22" s="422" customFormat="1" ht="17.399999999999999" x14ac:dyDescent="0.25">
      <c r="A3" s="423"/>
      <c r="B3" s="423"/>
      <c r="C3" s="423"/>
      <c r="D3" s="423"/>
      <c r="E3" s="423"/>
      <c r="F3" s="423"/>
      <c r="G3" s="423"/>
      <c r="H3" s="423"/>
      <c r="I3" s="423"/>
      <c r="J3" s="423"/>
      <c r="K3" s="423"/>
      <c r="L3" s="423"/>
      <c r="M3" s="423"/>
      <c r="N3" s="423"/>
      <c r="O3" s="423"/>
      <c r="P3" s="423"/>
      <c r="Q3" s="423"/>
      <c r="R3" s="423"/>
      <c r="S3" s="423"/>
      <c r="T3" s="423"/>
      <c r="U3" s="423"/>
      <c r="V3" s="423"/>
    </row>
    <row r="4" spans="1:22" ht="15.6" x14ac:dyDescent="0.3">
      <c r="B4" s="424" t="str">
        <f>HLOOKUP(Introduction!$G$4,nametranslations,85,FALSE)</f>
        <v>Agua para consumo</v>
      </c>
      <c r="E4" s="425"/>
      <c r="I4" s="426" t="str">
        <f>HLOOKUP(Introduction!$G$4,nametranslations,22,FALSE)</f>
        <v>Saneamiento</v>
      </c>
      <c r="P4" s="427" t="str">
        <f>HLOOKUP(Introduction!$G$4,nametranslations,23,FALSE)</f>
        <v>Higiene</v>
      </c>
    </row>
    <row r="6" spans="1:22" x14ac:dyDescent="0.25">
      <c r="G6" s="428"/>
      <c r="H6" s="428"/>
      <c r="I6" s="428"/>
      <c r="K6" s="428"/>
      <c r="L6" s="428"/>
    </row>
    <row r="7" spans="1:22" ht="15.6" x14ac:dyDescent="0.25">
      <c r="G7" s="428"/>
      <c r="H7" s="428"/>
      <c r="I7" s="428"/>
      <c r="K7" s="429"/>
      <c r="L7" s="428"/>
    </row>
    <row r="8" spans="1:22" x14ac:dyDescent="0.25">
      <c r="G8" s="428"/>
      <c r="H8" s="428"/>
      <c r="I8" s="428"/>
      <c r="K8" s="428"/>
      <c r="L8" s="428"/>
    </row>
    <row r="9" spans="1:22" x14ac:dyDescent="0.25">
      <c r="G9" s="428"/>
      <c r="H9" s="428"/>
      <c r="I9" s="428"/>
      <c r="K9" s="428"/>
      <c r="L9" s="428"/>
    </row>
    <row r="10" spans="1:22" x14ac:dyDescent="0.25">
      <c r="G10" s="428"/>
      <c r="H10" s="428"/>
      <c r="I10" s="428"/>
      <c r="K10" s="428"/>
      <c r="L10" s="428"/>
    </row>
    <row r="11" spans="1:22" x14ac:dyDescent="0.25">
      <c r="G11" s="428"/>
      <c r="H11" s="428"/>
      <c r="I11" s="428"/>
      <c r="K11" s="428"/>
      <c r="L11" s="428"/>
    </row>
    <row r="12" spans="1:22" x14ac:dyDescent="0.25">
      <c r="G12" s="428"/>
      <c r="H12" s="428"/>
      <c r="I12" s="428"/>
      <c r="K12" s="428"/>
      <c r="L12" s="428"/>
    </row>
    <row r="13" spans="1:22" x14ac:dyDescent="0.25">
      <c r="G13" s="428"/>
      <c r="H13" s="428"/>
      <c r="I13" s="428"/>
      <c r="K13" s="428"/>
      <c r="L13" s="428"/>
    </row>
    <row r="14" spans="1:22" x14ac:dyDescent="0.25">
      <c r="G14" s="428"/>
      <c r="H14" s="428"/>
      <c r="I14" s="428"/>
      <c r="K14" s="428"/>
      <c r="L14" s="428"/>
    </row>
    <row r="15" spans="1:22" x14ac:dyDescent="0.25">
      <c r="G15" s="428"/>
      <c r="H15" s="428"/>
      <c r="I15" s="428"/>
      <c r="K15" s="428"/>
      <c r="L15" s="428"/>
    </row>
    <row r="16" spans="1:22" x14ac:dyDescent="0.25">
      <c r="G16" s="428"/>
      <c r="H16" s="428"/>
      <c r="I16" s="428"/>
      <c r="K16" s="428"/>
      <c r="L16" s="428"/>
    </row>
    <row r="17" spans="1:47" x14ac:dyDescent="0.25">
      <c r="G17" s="428"/>
      <c r="H17" s="428"/>
      <c r="I17" s="428"/>
      <c r="K17" s="428"/>
      <c r="L17" s="428"/>
    </row>
    <row r="18" spans="1:47" x14ac:dyDescent="0.25">
      <c r="G18" s="428"/>
      <c r="H18" s="428"/>
      <c r="I18" s="428"/>
      <c r="K18" s="428"/>
      <c r="L18" s="428"/>
    </row>
    <row r="19" spans="1:47" x14ac:dyDescent="0.25">
      <c r="G19" s="428"/>
      <c r="H19" s="428"/>
      <c r="I19" s="428"/>
      <c r="K19" s="428"/>
      <c r="L19" s="428"/>
    </row>
    <row r="20" spans="1:47" x14ac:dyDescent="0.25">
      <c r="G20" s="428"/>
      <c r="H20" s="428"/>
      <c r="I20" s="428"/>
      <c r="K20" s="428"/>
      <c r="L20" s="428"/>
    </row>
    <row r="21" spans="1:47" x14ac:dyDescent="0.25">
      <c r="G21" s="428"/>
      <c r="H21" s="428"/>
      <c r="I21" s="428"/>
      <c r="K21" s="428"/>
      <c r="L21" s="428"/>
    </row>
    <row r="23" spans="1:47" x14ac:dyDescent="0.25">
      <c r="B23" s="431"/>
    </row>
    <row r="25" spans="1:47" x14ac:dyDescent="0.25">
      <c r="B25" s="432"/>
      <c r="C25" s="432" t="str">
        <f>+IF(OR((C28=Key!$I$26&amp;"*"),(D28=Key!$I$28&amp;"*"),(E28=Key!$I$27&amp;"*"),(F28=Key!$I$29&amp;"*"),(G28=Key!$I$30&amp;"*"),(H28=Key!$I$31&amp;"*"),(C28=Key!$I$26&amp;"*^"),(D28=Key!$I$28&amp;"*^"),(E28=Key!$I$27&amp;"*^"),(F28="*^"),(G28=Key!$I$30&amp;"*^"),(H28=Key!$I$31&amp;"*^")),"*"&amp;HLOOKUP(Introduction!$G$4,nametranslations,35,FALSE),"")</f>
        <v>*No hay estimaciones de servicio básico disponible</v>
      </c>
      <c r="J25" s="432" t="str">
        <f>+IF(OR((J28=Key!$I$26&amp;"*"),(K28=Key!$I$28&amp;"*"),(L28=Key!$I$27&amp;"*"),(M28=Key!$I$29&amp;"*"),(N28=Key!$I$30&amp;"*"),(O28=Key!$I$31&amp;"*"),(J28=Key!$I$26&amp;"*^"),(K28=Key!$I$28&amp;"*^"),(L28=Key!$I$27&amp;"*^"),(M28="*^"),(N28=Key!$I$30&amp;"*^"),(O28=Key!$I$31&amp;"*^")),"*"&amp;HLOOKUP(Introduction!$G$4,nametranslations,35,FALSE),"")</f>
        <v>*No hay estimaciones de servicio básico disponible</v>
      </c>
      <c r="Q25" s="432"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31"/>
      <c r="C26" s="432" t="str">
        <f>+IF(OR((C28=Key!$I$26&amp;"*^"),(D28=Key!$I$28&amp;"*^"),(E28=Key!$I$27&amp;"*^"),(F28=Key!$I$29&amp;"*^"),(G28=Key!$I$30&amp;"*^"),(H28=Key!$I$31&amp;"^")),HLOOKUP(Introduction!$G$4,nametranslations,155,FALSE),"")</f>
        <v/>
      </c>
      <c r="J26" s="432" t="str">
        <f>+IF(OR((J28=Key!$I$26&amp;"*^"),(K28=Key!$I$28&amp;"*^"),(L28=Key!$I$27&amp;"*^"),(M28=Key!$I$29&amp;"*^"),(N28=Key!$I$30&amp;"*^"),(O28=Key!$I$31&amp;"^")),HLOOKUP(Introduction!$G$4,nametranslations,155,FALSE),"")</f>
        <v/>
      </c>
      <c r="Q26" s="432" t="str">
        <f>+IF(OR((Q28=Key!$I$26&amp;"*^"),(R28=Key!$I$28&amp;"*^"),(S28=Key!$I$27&amp;"*^"),(T28=Key!$I$29&amp;"*^"),(U28=Key!$I$30&amp;"*^"),(V28=Key!$I$31&amp;"^")),HLOOKUP(Introduction!$G$4,nametranslations,156,FALSE),"")</f>
        <v/>
      </c>
    </row>
    <row r="27" spans="1:47" x14ac:dyDescent="0.25">
      <c r="B27" s="433" t="str">
        <f>+Introduction!C7</f>
        <v>Chile</v>
      </c>
      <c r="C27" s="434" t="str">
        <f>HLOOKUP(Introduction!$G$4,nametranslations,21,FALSE)</f>
        <v>Agua</v>
      </c>
      <c r="D27" s="434" t="str">
        <f ca="1">HLOOKUP([1]Introduction!$G$4,nametranslations,21,FALSE)</f>
        <v>Agua</v>
      </c>
      <c r="E27" s="434" t="str">
        <f ca="1">HLOOKUP([1]Introduction!$G$4,nametranslations,21,FALSE)</f>
        <v>Agua</v>
      </c>
      <c r="F27" s="434" t="str">
        <f ca="1">HLOOKUP([1]Introduction!$G$4,nametranslations,21,FALSE)</f>
        <v>Agua</v>
      </c>
      <c r="G27" s="434" t="str">
        <f ca="1">HLOOKUP([1]Introduction!$G$4,nametranslations,21,FALSE)</f>
        <v>Agua</v>
      </c>
      <c r="H27" s="434" t="str">
        <f ca="1">HLOOKUP([1]Introduction!$G$4,nametranslations,21,FALSE)</f>
        <v>Agua</v>
      </c>
      <c r="I27" s="435" t="str">
        <f>+B27</f>
        <v>Chile</v>
      </c>
      <c r="J27" s="436" t="str">
        <f>HLOOKUP(Introduction!$G$4,nametranslations,22,FALSE)</f>
        <v>Saneamiento</v>
      </c>
      <c r="K27" s="437" t="str">
        <f ca="1">HLOOKUP([1]Introduction!$G$4,nametranslations,21,FALSE)</f>
        <v>Agua</v>
      </c>
      <c r="L27" s="437" t="str">
        <f ca="1">HLOOKUP([1]Introduction!$G$4,nametranslations,21,FALSE)</f>
        <v>Agua</v>
      </c>
      <c r="M27" s="437" t="str">
        <f ca="1">HLOOKUP([1]Introduction!$G$4,nametranslations,21,FALSE)</f>
        <v>Agua</v>
      </c>
      <c r="N27" s="437" t="str">
        <f ca="1">HLOOKUP([1]Introduction!$G$4,nametranslations,21,FALSE)</f>
        <v>Agua</v>
      </c>
      <c r="O27" s="437" t="str">
        <f ca="1">HLOOKUP([1]Introduction!$G$4,nametranslations,21,FALSE)</f>
        <v>Agua</v>
      </c>
      <c r="P27" s="438" t="str">
        <f>+B27</f>
        <v>Chile</v>
      </c>
      <c r="Q27" s="439" t="str">
        <f>HLOOKUP(Introduction!$G$4,nametranslations,23,FALSE)</f>
        <v>Higiene</v>
      </c>
      <c r="R27" s="439" t="str">
        <f ca="1">HLOOKUP([1]Introduction!$G$4,nametranslations,21,FALSE)</f>
        <v>Agua</v>
      </c>
      <c r="S27" s="439" t="str">
        <f ca="1">HLOOKUP([1]Introduction!$G$4,nametranslations,21,FALSE)</f>
        <v>Agua</v>
      </c>
      <c r="T27" s="439" t="str">
        <f ca="1">HLOOKUP([1]Introduction!$G$4,nametranslations,21,FALSE)</f>
        <v>Agua</v>
      </c>
      <c r="U27" s="439" t="str">
        <f ca="1">HLOOKUP([1]Introduction!$G$4,nametranslations,21,FALSE)</f>
        <v>Agua</v>
      </c>
      <c r="V27" s="440" t="str">
        <f ca="1">HLOOKUP([1]Introduction!$G$4,nametranslations,21,FALSE)</f>
        <v>Agua</v>
      </c>
      <c r="AM27" s="422"/>
      <c r="AN27" s="422"/>
      <c r="AO27" s="422"/>
      <c r="AP27" s="422"/>
      <c r="AQ27" s="422"/>
      <c r="AR27" s="422"/>
      <c r="AS27" s="422"/>
      <c r="AT27" s="422"/>
      <c r="AU27" s="422"/>
    </row>
    <row r="28" spans="1:47" x14ac:dyDescent="0.25">
      <c r="B28" s="441"/>
      <c r="C28" s="442" t="str">
        <f>IF(AND(C30=0.0000000001,C31=0.0000000001,C32=0.0000000001), Key!$I$26&amp;"*",IF(AND(C30=0.0000000001,ISNUMBER(C32)),Key!I26&amp;"*", Key!$I$26))</f>
        <v>Total*</v>
      </c>
      <c r="D28" s="443" t="str">
        <f>IF(AND(D30=0.0000000001,D31=0.0000000001,D32=0.0000000001), Key!$I$28&amp;"*",IF(AND(D30=0.0000000001,ISNUMBER(D32)),Key!$I$28&amp;"*", Key!$I$28))</f>
        <v>Urbano*</v>
      </c>
      <c r="E28" s="443" t="str">
        <f>IF(AND(E30=0.0000000001,E31=0.0000000001,E32=0.0000000001), Key!$I$27&amp;"*",IF(AND(E30=0.0000000001,ISNUMBER(E32)),Key!$I$27&amp;"*", Key!$I$27))</f>
        <v>Rural</v>
      </c>
      <c r="F28" s="443" t="str">
        <f>IF(AND(F30=0.0000000001,F31=0.0000000001,F32=0.0000000001), Key!$I$29&amp;"*",IF(AND(F30=0.0000000001,ISNUMBER(F32)),Key!$I$29&amp;"*", Key!$I$29))</f>
        <v>Preprimaria*</v>
      </c>
      <c r="G28" s="443" t="str">
        <f>IF(AND(G30=0.0000000001,G31=0.0000000001,G32=0.0000000001), Key!$I$30&amp;"*",IF(AND(G30=0.0000000001,ISNUMBER(G32)),Key!$I$30&amp;"*", Key!$I$30))</f>
        <v>Primaria*</v>
      </c>
      <c r="H28" s="443" t="str">
        <f>IF(AND(H30=0.0000000001,H31=0.0000000001,H32=0.0000000001), Key!$I$31&amp;"*",IF(AND(H30=0.0000000001,ISNUMBER(H32)),Key!$I$31&amp;"*", Key!$I$31))</f>
        <v>Secundaria*</v>
      </c>
      <c r="I28" s="441"/>
      <c r="J28" s="444" t="str">
        <f>IF(AND(J30=0.0000000001,J31=0.0000000001,J32=0.0000000001), Key!$I$26&amp;"*",IF(AND(J30=0.0000000001,ISNUMBER(J32)),Key!I26&amp;"*", Key!$I$26))</f>
        <v>Total</v>
      </c>
      <c r="K28" s="443" t="str">
        <f>IF(AND(K30=0.0000000001,K31=0.0000000001,K32=0.0000000001), Key!$I$28&amp;"*",IF(AND(K30=0.0000000001,ISNUMBER(K32)),Key!$I$28&amp;"*", Key!$I$28))</f>
        <v>Urbano</v>
      </c>
      <c r="L28" s="443" t="str">
        <f>IF(AND(L30=0.0000000001,L31=0.0000000001,L32=0.0000000001), Key!$I$27&amp;"*",IF(AND(L30=0.0000000001,ISNUMBER(L32)),Key!$I$27&amp;"*", Key!$I$27))</f>
        <v>Rural</v>
      </c>
      <c r="M28" s="443" t="str">
        <f>IF(AND(M30=0.0000000001,M31=0.0000000001,M32=0.0000000001), Key!$I$29&amp;"*",IF(AND(M30=0.0000000001,ISNUMBER(M32)),Key!$I$29&amp;"*", Key!$I$29))</f>
        <v>Preprimaria*</v>
      </c>
      <c r="N28" s="443" t="str">
        <f>IF(AND(N30=0.0000000001,N31=0.0000000001,N32=0.0000000001), Key!$I$30&amp;"*",IF(AND(N30=0.0000000001,ISNUMBER(N32)),Key!$I$30&amp;"*", Key!$I$30))</f>
        <v>Primaria</v>
      </c>
      <c r="O28" s="443" t="str">
        <f>IF(AND(O30=0.0000000001,O31=0.0000000001,O32=0.0000000001), Key!$I$31&amp;"*",IF(AND(O30=0.0000000001,ISNUMBER(O32)),Key!$I$31&amp;"*", Key!$I$31))</f>
        <v>Secundaria*</v>
      </c>
      <c r="P28" s="445"/>
      <c r="Q28" s="446" t="str">
        <f>IF(AND(Q30=0.0000000001,Q31=0.0000000001,Q32=0.0000000001), Key!$I$26&amp;"*",IF(AND(Q30=0.0000000001,ISNUMBER(Q32)),Key!I26&amp;"*", Key!$I$26))</f>
        <v>Total*</v>
      </c>
      <c r="R28" s="443" t="str">
        <f>IF(AND(R30=0.0000000001,R31=0.0000000001,R32=0.0000000001), Key!$I$28&amp;"*",IF(AND(R30=0.0000000001,ISNUMBER(R32)),Key!$I$28&amp;"*", Key!$I$28))</f>
        <v>Urbano*</v>
      </c>
      <c r="S28" s="443" t="str">
        <f>IF(AND(S30=0.0000000001,S31=0.0000000001,S32=0.0000000001), Key!$I$27&amp;"*",IF(AND(S30=0.0000000001,ISNUMBER(S32)),Key!$I$27&amp;"*", Key!$I$27))</f>
        <v>Rural*</v>
      </c>
      <c r="T28" s="443" t="str">
        <f>IF(AND(T30=0.0000000001,T31=0.0000000001,T32=0.0000000001), Key!$I$29&amp;"*",IF(AND(T30=0.0000000001,ISNUMBER(T32)),Key!$I$29&amp;"*", Key!$I$29))</f>
        <v>Preprimaria*</v>
      </c>
      <c r="U28" s="443" t="str">
        <f>IF(AND(U30=0.0000000001,U31=0.0000000001,U32=0.0000000001), Key!$I$30&amp;"*",IF(AND(U30=0.0000000001,ISNUMBER(U32)),Key!$I$30&amp;"*", Key!$I$30))</f>
        <v>Primaria*</v>
      </c>
      <c r="V28" s="447" t="str">
        <f>IF(AND(V30=0.0000000001,V31=0.0000000001,V32=0.0000000001), Key!$I$31&amp;"*",IF(AND(V30=0.0000000001,ISNUMBER(V32)),Key!$I$31&amp;"*", Key!$I$31))</f>
        <v>Secundaria*</v>
      </c>
      <c r="AM28" s="422"/>
      <c r="AN28" s="422"/>
      <c r="AO28" s="422"/>
      <c r="AP28" s="422"/>
      <c r="AQ28" s="422"/>
      <c r="AR28" s="422"/>
      <c r="AS28" s="422"/>
      <c r="AT28" s="422"/>
      <c r="AU28" s="422"/>
    </row>
    <row r="29" spans="1:47" ht="15.6" thickBot="1" x14ac:dyDescent="0.3">
      <c r="B29" s="441"/>
      <c r="C29" s="448">
        <f>IF(ISNUMBER(Regressions!B4), Regressions!B4, "-")</f>
        <v>2025</v>
      </c>
      <c r="D29" s="449">
        <f>C29</f>
        <v>2025</v>
      </c>
      <c r="E29" s="449">
        <f>D29</f>
        <v>2025</v>
      </c>
      <c r="F29" s="449">
        <f>E29</f>
        <v>2025</v>
      </c>
      <c r="G29" s="449">
        <f>F29</f>
        <v>2025</v>
      </c>
      <c r="H29" s="449">
        <f>F29</f>
        <v>2025</v>
      </c>
      <c r="I29" s="441"/>
      <c r="J29" s="450">
        <f>IF(ISNUMBER(Regressions!K4), Regressions!K4, "-")</f>
        <v>2017</v>
      </c>
      <c r="K29" s="451">
        <f>J29</f>
        <v>2017</v>
      </c>
      <c r="L29" s="451">
        <f>K29</f>
        <v>2017</v>
      </c>
      <c r="M29" s="451">
        <f>L29</f>
        <v>2017</v>
      </c>
      <c r="N29" s="451">
        <f>M29</f>
        <v>2017</v>
      </c>
      <c r="O29" s="451">
        <f>M29</f>
        <v>2017</v>
      </c>
      <c r="P29" s="445"/>
      <c r="Q29" s="452">
        <f>IF(ISNUMBER(Regressions!T4), Regressions!T4, "-")</f>
        <v>2025</v>
      </c>
      <c r="R29" s="453">
        <f>Q29</f>
        <v>2025</v>
      </c>
      <c r="S29" s="453">
        <f>R29</f>
        <v>2025</v>
      </c>
      <c r="T29" s="453">
        <f>S29</f>
        <v>2025</v>
      </c>
      <c r="U29" s="453">
        <f>T29</f>
        <v>2025</v>
      </c>
      <c r="V29" s="454">
        <f>T29</f>
        <v>2025</v>
      </c>
      <c r="AM29" s="422"/>
      <c r="AN29" s="422"/>
      <c r="AO29" s="422"/>
      <c r="AP29" s="422"/>
      <c r="AQ29" s="422"/>
      <c r="AR29" s="422"/>
      <c r="AS29" s="422"/>
      <c r="AT29" s="422"/>
      <c r="AU29" s="422"/>
    </row>
    <row r="30" spans="1:47" x14ac:dyDescent="0.25">
      <c r="A30" s="455" t="str">
        <f>+Key!I46</f>
        <v>Servicio básico</v>
      </c>
      <c r="B30" s="456" t="s">
        <v>139</v>
      </c>
      <c r="C30" s="457">
        <f>IF(ISNUMBER(Regressions!C4), Regressions!C4, 0.0000000001)</f>
        <v>1E-10</v>
      </c>
      <c r="D30" s="457">
        <f>IF(ISNUMBER(Regressions!D4), Regressions!D4, 0.0000000001)</f>
        <v>1E-10</v>
      </c>
      <c r="E30" s="457">
        <f>IF(ISNUMBER(Regressions!E4), Regressions!E4, 0.0000000001)</f>
        <v>52.064971200000002</v>
      </c>
      <c r="F30" s="457">
        <f>IF(ISNUMBER(Regressions!F4), Regressions!F4, 0.0000000001)</f>
        <v>1E-10</v>
      </c>
      <c r="G30" s="457">
        <f>IF(ISNUMBER(Regressions!G4), Regressions!G4, 0.0000000001)</f>
        <v>1E-10</v>
      </c>
      <c r="H30" s="457">
        <f>IF(ISNUMBER(Regressions!H4), Regressions!H4, 0.0000000001)</f>
        <v>1E-10</v>
      </c>
      <c r="I30" s="458" t="s">
        <v>139</v>
      </c>
      <c r="J30" s="457">
        <f>IF(ISNUMBER(Regressions!L4), Regressions!L4,0.0000000001)</f>
        <v>95.6</v>
      </c>
      <c r="K30" s="457">
        <f>IF(ISNUMBER(Regressions!M4), Regressions!M4,0.0000000001)</f>
        <v>97.899159659999995</v>
      </c>
      <c r="L30" s="457">
        <f>IF(ISNUMBER(Regressions!N4), Regressions!N4,0.0000000001)</f>
        <v>91.472868219999995</v>
      </c>
      <c r="M30" s="457">
        <f>IF(ISNUMBER(Regressions!O4), Regressions!O4,0.0000000001)</f>
        <v>1E-10</v>
      </c>
      <c r="N30" s="457">
        <f>IF(ISNUMBER(Regressions!P4), Regressions!P4,0.0000000001)</f>
        <v>95.640326979999998</v>
      </c>
      <c r="O30" s="457">
        <f>IF(ISNUMBER(Regressions!Q4), Regressions!Q4,0.0000000001)</f>
        <v>1E-10</v>
      </c>
      <c r="P30" s="459" t="s">
        <v>139</v>
      </c>
      <c r="Q30" s="457">
        <f>IF(ISNUMBER(Regressions!U4), Regressions!U4,0.0000000001)</f>
        <v>1E-10</v>
      </c>
      <c r="R30" s="457">
        <f>IF(ISNUMBER(Regressions!V4), Regressions!V4,0.0000000001)</f>
        <v>1E-10</v>
      </c>
      <c r="S30" s="457">
        <f>IF(ISNUMBER(Regressions!W4), Regressions!W4,0.0000000001)</f>
        <v>1E-10</v>
      </c>
      <c r="T30" s="457">
        <f>IF(ISNUMBER(Regressions!X4), Regressions!X4,0.0000000001)</f>
        <v>1E-10</v>
      </c>
      <c r="U30" s="457">
        <f>IF(ISNUMBER(Regressions!Y4), Regressions!Y4,0.0000000001)</f>
        <v>1E-10</v>
      </c>
      <c r="V30" s="460">
        <f>IF(ISNUMBER(Regressions!Z4), Regressions!Z4,0.0000000001)</f>
        <v>1E-10</v>
      </c>
      <c r="AM30" s="422"/>
      <c r="AN30" s="422"/>
      <c r="AO30" s="422"/>
      <c r="AP30" s="422"/>
      <c r="AQ30" s="422"/>
      <c r="AR30" s="422"/>
      <c r="AS30" s="422"/>
      <c r="AT30" s="422"/>
      <c r="AU30" s="422"/>
    </row>
    <row r="31" spans="1:47" x14ac:dyDescent="0.25">
      <c r="A31" s="455" t="str">
        <f>+Key!I47</f>
        <v>Servicio limitado</v>
      </c>
      <c r="B31" s="461" t="s">
        <v>140</v>
      </c>
      <c r="C31" s="457">
        <f>IF(ISNUMBER(Regressions!C5), Regressions!C5, 0.0000000001)</f>
        <v>1E-10</v>
      </c>
      <c r="D31" s="457">
        <f>IF(ISNUMBER(Regressions!D5), Regressions!D5, 0.0000000001)</f>
        <v>1E-10</v>
      </c>
      <c r="E31" s="457">
        <f>IF(ISNUMBER(Regressions!E5), Regressions!E5, 0.0000000001)</f>
        <v>26.778166729999999</v>
      </c>
      <c r="F31" s="457">
        <f>IF(ISNUMBER(Regressions!F5), Regressions!F5, 0.0000000001)</f>
        <v>1E-10</v>
      </c>
      <c r="G31" s="457">
        <f>IF(ISNUMBER(Regressions!G5), Regressions!G5, 0.0000000001)</f>
        <v>1E-10</v>
      </c>
      <c r="H31" s="457">
        <f>IF(ISNUMBER(Regressions!H5), Regressions!H5, 0.0000000001)</f>
        <v>1E-10</v>
      </c>
      <c r="I31" s="462" t="s">
        <v>140</v>
      </c>
      <c r="J31" s="457">
        <f>IF(ISNUMBER(Regressions!L5), Regressions!L5,0.0000000001)</f>
        <v>0.7</v>
      </c>
      <c r="K31" s="457">
        <f>IF(ISNUMBER(Regressions!M5), Regressions!M5,0.0000000001)</f>
        <v>1.8907563030000001</v>
      </c>
      <c r="L31" s="457">
        <f>IF(ISNUMBER(Regressions!N5), Regressions!N5,0.0000000001)</f>
        <v>1E-10</v>
      </c>
      <c r="M31" s="457">
        <f>IF(ISNUMBER(Regressions!O5), Regressions!O5,0.0000000001)</f>
        <v>1E-10</v>
      </c>
      <c r="N31" s="457">
        <f>IF(ISNUMBER(Regressions!P5), Regressions!P5,0.0000000001)</f>
        <v>0.6811989101</v>
      </c>
      <c r="O31" s="457">
        <f>IF(ISNUMBER(Regressions!Q5), Regressions!Q5,0.0000000001)</f>
        <v>1E-10</v>
      </c>
      <c r="P31" s="463" t="s">
        <v>140</v>
      </c>
      <c r="Q31" s="457">
        <f>IF(ISNUMBER(Regressions!U5), Regressions!U5,0.0000000001)</f>
        <v>1E-10</v>
      </c>
      <c r="R31" s="457">
        <f>IF(ISNUMBER(Regressions!V5), Regressions!V5,0.0000000001)</f>
        <v>1E-10</v>
      </c>
      <c r="S31" s="457">
        <f>IF(ISNUMBER(Regressions!W5), Regressions!W5,0.0000000001)</f>
        <v>1E-10</v>
      </c>
      <c r="T31" s="457">
        <f>IF(ISNUMBER(Regressions!X5), Regressions!X5,0.0000000001)</f>
        <v>1E-10</v>
      </c>
      <c r="U31" s="457">
        <f>IF(ISNUMBER(Regressions!Y5), Regressions!Y5,0.0000000001)</f>
        <v>1E-10</v>
      </c>
      <c r="V31" s="460">
        <f>IF(ISNUMBER(Regressions!Z5), Regressions!Z5,0.0000000001)</f>
        <v>1E-10</v>
      </c>
      <c r="AM31" s="422"/>
      <c r="AN31" s="422"/>
      <c r="AO31" s="422"/>
      <c r="AP31" s="422"/>
      <c r="AQ31" s="422"/>
      <c r="AR31" s="422"/>
      <c r="AS31" s="422"/>
      <c r="AT31" s="422"/>
      <c r="AU31" s="422"/>
    </row>
    <row r="32" spans="1:47" x14ac:dyDescent="0.25">
      <c r="A32" s="455" t="str">
        <f>+Key!I48</f>
        <v>Sin servicio</v>
      </c>
      <c r="B32" s="461" t="s">
        <v>138</v>
      </c>
      <c r="C32" s="457">
        <f>IF(ISNUMBER(Regressions!C6), Regressions!C6, 0.0000000001)</f>
        <v>1E-10</v>
      </c>
      <c r="D32" s="457">
        <f>IF(ISNUMBER(Regressions!D6), Regressions!D6, 0.0000000001)</f>
        <v>0.2545018007</v>
      </c>
      <c r="E32" s="457">
        <f>IF(ISNUMBER(Regressions!E6), Regressions!E6, 0.0000000001)</f>
        <v>21.156862069999999</v>
      </c>
      <c r="F32" s="457">
        <f>IF(ISNUMBER(Regressions!F6), Regressions!F6, 0.0000000001)</f>
        <v>1E-10</v>
      </c>
      <c r="G32" s="457">
        <f>IF(ISNUMBER(Regressions!G6), Regressions!G6, 0.0000000001)</f>
        <v>1E-10</v>
      </c>
      <c r="H32" s="457">
        <f>IF(ISNUMBER(Regressions!H6), Regressions!H6, 0.0000000001)</f>
        <v>1E-10</v>
      </c>
      <c r="I32" s="464" t="s">
        <v>138</v>
      </c>
      <c r="J32" s="457">
        <f>IF(ISNUMBER(Regressions!L6), Regressions!L6,0.0000000001)</f>
        <v>3.7</v>
      </c>
      <c r="K32" s="457">
        <f>IF(ISNUMBER(Regressions!M6), Regressions!M6,0.0000000001)</f>
        <v>0.2100840336</v>
      </c>
      <c r="L32" s="457">
        <f>IF(ISNUMBER(Regressions!N6), Regressions!N6,0.0000000001)</f>
        <v>1E-10</v>
      </c>
      <c r="M32" s="457">
        <f>IF(ISNUMBER(Regressions!O6), Regressions!O6,0.0000000001)</f>
        <v>1E-10</v>
      </c>
      <c r="N32" s="457">
        <f>IF(ISNUMBER(Regressions!P6), Regressions!P6,0.0000000001)</f>
        <v>3.6784741140000001</v>
      </c>
      <c r="O32" s="457">
        <f>IF(ISNUMBER(Regressions!Q6), Regressions!Q6,0.0000000001)</f>
        <v>1E-10</v>
      </c>
      <c r="P32" s="465" t="s">
        <v>138</v>
      </c>
      <c r="Q32" s="457">
        <f>IF(ISNUMBER(Regressions!U6), Regressions!U6,0.0000000001)</f>
        <v>1E-10</v>
      </c>
      <c r="R32" s="457">
        <f>IF(ISNUMBER(Regressions!V6), Regressions!V6,0.0000000001)</f>
        <v>1E-10</v>
      </c>
      <c r="S32" s="457">
        <f>IF(ISNUMBER(Regressions!W6), Regressions!W6,0.0000000001)</f>
        <v>1E-10</v>
      </c>
      <c r="T32" s="457">
        <f>IF(ISNUMBER(Regressions!X6), Regressions!X6,0.0000000001)</f>
        <v>1E-10</v>
      </c>
      <c r="U32" s="457">
        <f>IF(ISNUMBER(Regressions!Y6), Regressions!Y6,0.0000000001)</f>
        <v>1E-10</v>
      </c>
      <c r="V32" s="460">
        <f>IF(ISNUMBER(Regressions!Z6), Regressions!Z6,0.0000000001)</f>
        <v>1E-10</v>
      </c>
      <c r="AM32" s="422"/>
      <c r="AN32" s="422"/>
      <c r="AO32" s="422"/>
      <c r="AP32" s="422"/>
      <c r="AQ32" s="422"/>
      <c r="AR32" s="422"/>
      <c r="AS32" s="422"/>
      <c r="AT32" s="422"/>
      <c r="AU32" s="422"/>
    </row>
    <row r="33" spans="1:22" ht="15.6" thickBot="1" x14ac:dyDescent="0.3">
      <c r="A33" s="455" t="str">
        <f>+Key!I49</f>
        <v>Datos insuficientes</v>
      </c>
      <c r="B33" s="466" t="s">
        <v>185</v>
      </c>
      <c r="C33" s="467">
        <f>IF(ISNUMBER(Regressions!C7), Regressions!C7, 0.0000000001)</f>
        <v>100</v>
      </c>
      <c r="D33" s="467">
        <f>IF(ISNUMBER(Regressions!D7), Regressions!D7, 0.0000000001)</f>
        <v>99.7454982</v>
      </c>
      <c r="E33" s="467">
        <f>IF(ISNUMBER(Regressions!E7), Regressions!E7, 0.0000000001)</f>
        <v>0</v>
      </c>
      <c r="F33" s="467">
        <f>IF(ISNUMBER(Regressions!F7), Regressions!F7, 0.0000000001)</f>
        <v>100</v>
      </c>
      <c r="G33" s="467">
        <f>IF(ISNUMBER(Regressions!G7), Regressions!G7, 0.0000000001)</f>
        <v>100</v>
      </c>
      <c r="H33" s="467">
        <f>IF(ISNUMBER(Regressions!H7), Regressions!H7, 0.0000000001)</f>
        <v>100</v>
      </c>
      <c r="I33" s="468" t="s">
        <v>185</v>
      </c>
      <c r="J33" s="469">
        <f>IF(ISNUMBER(Regressions!L7), Regressions!L7,0.0000000001)</f>
        <v>0</v>
      </c>
      <c r="K33" s="467">
        <f>IF(ISNUMBER(Regressions!M7), Regressions!M7,0.0000000001)</f>
        <v>0</v>
      </c>
      <c r="L33" s="467">
        <f>IF(ISNUMBER(Regressions!N7), Regressions!N7,0.0000000001)</f>
        <v>8.5271317829999997</v>
      </c>
      <c r="M33" s="467">
        <f>IF(ISNUMBER(Regressions!O7), Regressions!O7,0.0000000001)</f>
        <v>100</v>
      </c>
      <c r="N33" s="467">
        <f>IF(ISNUMBER(Regressions!P7), Regressions!P7,0.0000000001)</f>
        <v>0</v>
      </c>
      <c r="O33" s="467">
        <f>IF(ISNUMBER(Regressions!Q7), Regressions!Q7,0.0000000001)</f>
        <v>100</v>
      </c>
      <c r="P33" s="470" t="s">
        <v>185</v>
      </c>
      <c r="Q33" s="469">
        <f>IF(ISNUMBER(Regressions!U7), Regressions!U7,0.0000000001)</f>
        <v>100</v>
      </c>
      <c r="R33" s="469">
        <f>IF(ISNUMBER(Regressions!V7), Regressions!V7,0.0000000001)</f>
        <v>100</v>
      </c>
      <c r="S33" s="467">
        <f>IF(ISNUMBER(Regressions!W7), Regressions!W7,0.0000000001)</f>
        <v>100</v>
      </c>
      <c r="T33" s="467">
        <f>IF(ISNUMBER(Regressions!X7), Regressions!X7,0.0000000001)</f>
        <v>100</v>
      </c>
      <c r="U33" s="467">
        <f>IF(ISNUMBER(Regressions!Y7), Regressions!Y7,0.0000000001)</f>
        <v>100</v>
      </c>
      <c r="V33" s="471">
        <f>IF(ISNUMBER(Regressions!Z7), Regressions!Z7,0.0000000001)</f>
        <v>100</v>
      </c>
    </row>
    <row r="34" spans="1:22" x14ac:dyDescent="0.25">
      <c r="B34" s="472" t="str">
        <f>HLOOKUP(Introduction!$G$4,nametranslations,34,FALSE)</f>
        <v>Fuente: OMS/UNICEF JMP (2026)</v>
      </c>
    </row>
    <row r="35" spans="1:22" ht="5.25" customHeight="1" x14ac:dyDescent="0.25"/>
    <row r="36" spans="1:22" s="422" customFormat="1" ht="49.5" customHeight="1" x14ac:dyDescent="0.25">
      <c r="B36" s="473" t="str">
        <f>+Key!I46</f>
        <v>Servicio básico</v>
      </c>
      <c r="C36" s="474" t="str">
        <f>+HLOOKUP(Introduction!$G$4,Key!A:G,158,FALSE)</f>
        <v>En el momento de la encuesta, la escuela dispone de agua para consumo procedente de una fuente mejorada</v>
      </c>
      <c r="D36" s="474"/>
      <c r="E36" s="474"/>
      <c r="F36" s="474"/>
      <c r="G36" s="474"/>
      <c r="H36" s="474"/>
      <c r="I36" s="473" t="str">
        <f>+Key!I46</f>
        <v>Servicio básico</v>
      </c>
      <c r="J36" s="475" t="str">
        <f>+HLOOKUP(Introduction!$G$4,Key!A:G,162,FALSE)</f>
        <v>En el momento de la encuesta, la escuela dispone de instalaciones de saneamientos mejoradas, separadas por sexos y utilizables (disponibles, privadas y en funcionamiento)</v>
      </c>
      <c r="K36" s="476"/>
      <c r="L36" s="476"/>
      <c r="M36" s="476"/>
      <c r="N36" s="476"/>
      <c r="O36" s="476"/>
      <c r="P36" s="473" t="str">
        <f>+Key!I46</f>
        <v>Servicio básico</v>
      </c>
      <c r="Q36" s="477" t="str">
        <f>+HLOOKUP(Introduction!$G$4,Key!A:G,165,FALSE)</f>
        <v>En el momento de la encuesta, la escuela dispone de instalaciones para el lavado de manos con agua y jabón</v>
      </c>
      <c r="R36" s="477"/>
      <c r="S36" s="477"/>
      <c r="T36" s="477"/>
      <c r="U36" s="477"/>
      <c r="V36" s="477"/>
    </row>
    <row r="37" spans="1:22" ht="49.5" customHeight="1" x14ac:dyDescent="0.25">
      <c r="B37" s="473" t="str">
        <f>+Key!I47</f>
        <v>Servicio limitado</v>
      </c>
      <c r="C37" s="478" t="str">
        <f>+HLOOKUP(Introduction!$G$4,Key!A:G,159,FALSE)</f>
        <v>La escuela dispone de una fuente mejorada de agua para consumo, pero en el momento de la encuesta no hay agua</v>
      </c>
      <c r="D37" s="478"/>
      <c r="E37" s="478"/>
      <c r="F37" s="478"/>
      <c r="G37" s="478"/>
      <c r="H37" s="478"/>
      <c r="I37" s="473" t="str">
        <f>+Key!I47</f>
        <v>Servicio limitado</v>
      </c>
      <c r="J37" s="478" t="str">
        <f>+HLOOKUP(Introduction!$G$4,Key!A:G,163,FALSE)</f>
        <v>En el momento de la encuesta, la escuela dispone de instalaciones de saneamientos mejoradas, pero no están separadas por sexos o no son utilizables</v>
      </c>
      <c r="K37" s="478"/>
      <c r="L37" s="478"/>
      <c r="M37" s="478"/>
      <c r="N37" s="478"/>
      <c r="O37" s="478"/>
      <c r="P37" s="473" t="str">
        <f>+Key!I47</f>
        <v>Servicio limitado</v>
      </c>
      <c r="Q37" s="478" t="str">
        <f>+HLOOKUP(Introduction!$G$4,Key!A:G,166,FALSE)</f>
        <v>La escuela cuenta con instalaciones para el lavado de manos que, en el momento de la encuesta, disponen de agua pero no de jabón</v>
      </c>
      <c r="R37" s="478"/>
      <c r="S37" s="478"/>
      <c r="T37" s="478"/>
      <c r="U37" s="478"/>
      <c r="V37" s="478"/>
    </row>
    <row r="38" spans="1:22" ht="49.5" customHeight="1" x14ac:dyDescent="0.25">
      <c r="B38" s="473" t="str">
        <f>+Key!I48</f>
        <v>Sin servicio</v>
      </c>
      <c r="C38" s="479" t="str">
        <f>+HLOOKUP(Introduction!$G$4,Key!A:G,160,FALSE)</f>
        <v>La escuela no dispone de una fuente de agua o dispone de agua para consumo de una fuente no mejorada</v>
      </c>
      <c r="D38" s="479"/>
      <c r="E38" s="479"/>
      <c r="F38" s="479"/>
      <c r="G38" s="479"/>
      <c r="H38" s="479"/>
      <c r="I38" s="473" t="str">
        <f>+Key!I48</f>
        <v>Sin servicio</v>
      </c>
      <c r="J38" s="479" t="str">
        <f>+HLOOKUP(Introduction!$G$4,Key!A:G,164,FALSE)</f>
        <v>La escuela no dispone de instalaciones de saneamiento o dispone de instalaciones de saneamiento no mejoradas</v>
      </c>
      <c r="K38" s="479"/>
      <c r="L38" s="479"/>
      <c r="M38" s="479"/>
      <c r="N38" s="479"/>
      <c r="O38" s="479"/>
      <c r="P38" s="473" t="str">
        <f>+Key!I48</f>
        <v>Sin servicio</v>
      </c>
      <c r="Q38" s="479" t="str">
        <f>+HLOOKUP(Introduction!$G$4,Key!A:G,167,FALSE)</f>
        <v>La escuela no dispone de agua o de instalaciones para el lavado de manos</v>
      </c>
      <c r="R38" s="479"/>
      <c r="S38" s="479"/>
      <c r="T38" s="479"/>
      <c r="U38" s="479"/>
      <c r="V38" s="479"/>
    </row>
    <row r="39" spans="1:22" ht="49.5" customHeight="1" x14ac:dyDescent="0.25">
      <c r="B39" s="473" t="str">
        <f>+Key!I49</f>
        <v>Datos insuficientes</v>
      </c>
      <c r="C39" s="480" t="str">
        <f>+HLOOKUP(Introduction!$G$4,Key!A:G,161,FALSE)</f>
        <v>Datos insuficientes disponibles para generar estimaciones para un año de referencia determinado</v>
      </c>
      <c r="D39" s="480"/>
      <c r="E39" s="480"/>
      <c r="F39" s="480"/>
      <c r="G39" s="480"/>
      <c r="H39" s="480"/>
      <c r="I39" s="473" t="str">
        <f>+Key!I49</f>
        <v>Datos insuficientes</v>
      </c>
      <c r="J39" s="480" t="str">
        <f>+HLOOKUP(Introduction!$G$4,Key!A:G,161,FALSE)</f>
        <v>Datos insuficientes disponibles para generar estimaciones para un año de referencia determinado</v>
      </c>
      <c r="K39" s="480"/>
      <c r="L39" s="480"/>
      <c r="M39" s="480"/>
      <c r="N39" s="480"/>
      <c r="O39" s="480"/>
      <c r="P39" s="473" t="str">
        <f>+Key!I49</f>
        <v>Datos insuficientes</v>
      </c>
      <c r="Q39" s="480" t="str">
        <f>+HLOOKUP(Introduction!$G$4,Key!A:G,161,FALSE)</f>
        <v>Datos insuficientes disponibles para generar estimaciones para un año de referencia determinado</v>
      </c>
      <c r="R39" s="480"/>
      <c r="S39" s="480"/>
      <c r="T39" s="480"/>
      <c r="U39" s="480"/>
      <c r="V39" s="480"/>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6280D-7AE7-4469-84D3-A5FEC6A439DC}">
  <sheetPr codeName="Sheet3">
    <tabColor rgb="FFEAEAEA"/>
  </sheetPr>
  <dimension ref="A1:AF65"/>
  <sheetViews>
    <sheetView showGridLines="0" zoomScale="80" zoomScaleNormal="80" workbookViewId="0"/>
  </sheetViews>
  <sheetFormatPr defaultColWidth="9" defaultRowHeight="13.2" x14ac:dyDescent="0.25"/>
  <cols>
    <col min="1" max="31" width="9" style="378"/>
    <col min="32" max="32" width="5.09765625" style="378" customWidth="1"/>
    <col min="33" max="16384" width="9" style="378"/>
  </cols>
  <sheetData>
    <row r="1" spans="1:32" s="377" customFormat="1" x14ac:dyDescent="0.25"/>
    <row r="2" spans="1:32" s="377" customFormat="1" ht="15.6" x14ac:dyDescent="0.3">
      <c r="A2" s="481" t="str">
        <f>HLOOKUP(Introduction!$G$4,nametranslations,38,FALSE)</f>
        <v>Servicios de agua, saneamiento e higiene en las escuelas</v>
      </c>
    </row>
    <row r="3" spans="1:32" s="377" customFormat="1" ht="15.6" x14ac:dyDescent="0.3">
      <c r="A3" s="481"/>
    </row>
    <row r="4" spans="1:32" s="377" customFormat="1" x14ac:dyDescent="0.25">
      <c r="A4" s="482"/>
      <c r="B4" s="482"/>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2"/>
      <c r="AC4" s="482"/>
      <c r="AD4" s="482"/>
      <c r="AE4" s="482"/>
      <c r="AF4" s="482"/>
    </row>
    <row r="5" spans="1:32" s="377" customFormat="1" x14ac:dyDescent="0.25">
      <c r="A5" s="482"/>
      <c r="B5" s="482"/>
      <c r="C5" s="482"/>
      <c r="D5" s="482"/>
      <c r="E5" s="482"/>
      <c r="F5" s="482"/>
      <c r="G5" s="482"/>
      <c r="H5" s="482"/>
      <c r="I5" s="482"/>
      <c r="J5" s="482"/>
      <c r="K5" s="482"/>
      <c r="L5" s="482"/>
      <c r="M5" s="482"/>
      <c r="N5" s="482"/>
      <c r="O5" s="482"/>
      <c r="P5" s="482"/>
      <c r="Q5" s="482"/>
      <c r="R5" s="482"/>
      <c r="S5" s="482"/>
      <c r="T5" s="482"/>
      <c r="U5" s="482"/>
      <c r="V5" s="482"/>
      <c r="W5" s="482"/>
      <c r="X5" s="482"/>
      <c r="Y5" s="482"/>
      <c r="Z5" s="482"/>
      <c r="AA5" s="482"/>
      <c r="AB5" s="482"/>
      <c r="AC5" s="482"/>
      <c r="AD5" s="482"/>
      <c r="AE5" s="482"/>
      <c r="AF5" s="482"/>
    </row>
    <row r="6" spans="1:32" s="377" customFormat="1" x14ac:dyDescent="0.25">
      <c r="A6" s="482"/>
      <c r="B6" s="482"/>
      <c r="C6" s="482"/>
      <c r="D6" s="482"/>
      <c r="E6" s="482"/>
      <c r="F6" s="482"/>
      <c r="G6" s="482"/>
      <c r="H6" s="482"/>
      <c r="I6" s="482"/>
      <c r="J6" s="482"/>
      <c r="K6" s="482"/>
      <c r="L6" s="482"/>
      <c r="M6" s="482"/>
      <c r="N6" s="482"/>
      <c r="O6" s="482"/>
      <c r="P6" s="482"/>
      <c r="Q6" s="482"/>
      <c r="R6" s="482"/>
      <c r="S6" s="482"/>
      <c r="T6" s="482"/>
      <c r="U6" s="482"/>
      <c r="V6" s="482"/>
      <c r="W6" s="482"/>
      <c r="X6" s="482"/>
      <c r="Y6" s="482"/>
      <c r="Z6" s="482"/>
      <c r="AA6" s="482"/>
      <c r="AB6" s="482"/>
      <c r="AC6" s="482"/>
      <c r="AD6" s="482"/>
      <c r="AE6" s="482"/>
      <c r="AF6" s="482"/>
    </row>
    <row r="7" spans="1:32" s="377" customFormat="1" x14ac:dyDescent="0.25">
      <c r="A7" s="482"/>
      <c r="B7" s="482"/>
      <c r="C7" s="482"/>
      <c r="D7" s="482"/>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row>
    <row r="8" spans="1:32" s="377" customFormat="1" x14ac:dyDescent="0.25">
      <c r="A8" s="482"/>
      <c r="B8" s="482"/>
      <c r="C8" s="482"/>
      <c r="D8" s="482"/>
      <c r="E8" s="482"/>
      <c r="F8" s="482"/>
      <c r="G8" s="482"/>
      <c r="H8" s="482"/>
      <c r="I8" s="482"/>
      <c r="J8" s="482"/>
      <c r="K8" s="482"/>
      <c r="L8" s="482"/>
      <c r="M8" s="482"/>
      <c r="N8" s="482"/>
      <c r="O8" s="482"/>
      <c r="P8" s="482"/>
      <c r="Q8" s="482"/>
      <c r="R8" s="482"/>
      <c r="S8" s="482"/>
      <c r="T8" s="482"/>
      <c r="U8" s="482"/>
      <c r="V8" s="482"/>
      <c r="W8" s="482"/>
      <c r="X8" s="482"/>
      <c r="Y8" s="482"/>
      <c r="Z8" s="482"/>
      <c r="AA8" s="482"/>
      <c r="AB8" s="482"/>
      <c r="AC8" s="482"/>
      <c r="AD8" s="482"/>
      <c r="AE8" s="482"/>
      <c r="AF8" s="482"/>
    </row>
    <row r="9" spans="1:32" s="377" customFormat="1" x14ac:dyDescent="0.25">
      <c r="A9" s="482"/>
      <c r="B9" s="482"/>
      <c r="C9" s="482"/>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row>
    <row r="10" spans="1:32" s="377" customFormat="1" x14ac:dyDescent="0.25">
      <c r="A10" s="482"/>
      <c r="B10" s="482"/>
      <c r="C10" s="482"/>
      <c r="D10" s="482"/>
      <c r="E10" s="482"/>
      <c r="F10" s="482"/>
      <c r="G10" s="482"/>
      <c r="H10" s="482"/>
      <c r="I10" s="482"/>
      <c r="J10" s="482"/>
      <c r="K10" s="482"/>
      <c r="L10" s="482"/>
      <c r="M10" s="482"/>
      <c r="N10" s="482"/>
      <c r="O10" s="482"/>
      <c r="P10" s="482"/>
      <c r="Q10" s="482"/>
      <c r="R10" s="482"/>
      <c r="S10" s="482"/>
      <c r="T10" s="482"/>
      <c r="U10" s="482"/>
      <c r="V10" s="482"/>
      <c r="W10" s="482"/>
      <c r="X10" s="482"/>
      <c r="Y10" s="482"/>
      <c r="Z10" s="482"/>
      <c r="AA10" s="482"/>
      <c r="AB10" s="482"/>
      <c r="AC10" s="482"/>
      <c r="AD10" s="482"/>
      <c r="AE10" s="482"/>
      <c r="AF10" s="482"/>
    </row>
    <row r="11" spans="1:32" s="377" customFormat="1" x14ac:dyDescent="0.25">
      <c r="A11" s="482"/>
      <c r="B11" s="482"/>
      <c r="C11" s="482"/>
      <c r="D11" s="482"/>
      <c r="E11" s="482"/>
      <c r="F11" s="482"/>
      <c r="G11" s="482"/>
      <c r="H11" s="482"/>
      <c r="I11" s="482"/>
      <c r="J11" s="482"/>
      <c r="K11" s="482"/>
      <c r="L11" s="482"/>
      <c r="M11" s="482"/>
      <c r="N11" s="482"/>
      <c r="O11" s="482"/>
      <c r="P11" s="482"/>
      <c r="Q11" s="482"/>
      <c r="R11" s="482"/>
      <c r="S11" s="482"/>
      <c r="T11" s="482"/>
      <c r="U11" s="482"/>
      <c r="V11" s="482"/>
      <c r="W11" s="482"/>
      <c r="X11" s="482"/>
      <c r="Y11" s="482"/>
      <c r="Z11" s="482"/>
      <c r="AA11" s="482"/>
      <c r="AB11" s="482"/>
      <c r="AC11" s="482"/>
      <c r="AD11" s="482"/>
      <c r="AE11" s="482"/>
      <c r="AF11" s="482"/>
    </row>
    <row r="12" spans="1:32" s="377" customFormat="1" x14ac:dyDescent="0.25">
      <c r="A12" s="482"/>
      <c r="B12" s="482"/>
      <c r="C12" s="482"/>
      <c r="D12" s="482"/>
      <c r="E12" s="482"/>
      <c r="F12" s="482"/>
      <c r="G12" s="482"/>
      <c r="H12" s="482"/>
      <c r="I12" s="482"/>
      <c r="J12" s="482"/>
      <c r="K12" s="482"/>
      <c r="L12" s="482"/>
      <c r="M12" s="482"/>
      <c r="N12" s="482"/>
      <c r="O12" s="482"/>
      <c r="P12" s="482"/>
      <c r="Q12" s="482"/>
      <c r="R12" s="482"/>
      <c r="S12" s="482"/>
      <c r="T12" s="482"/>
      <c r="U12" s="482"/>
      <c r="V12" s="482"/>
      <c r="W12" s="482"/>
      <c r="X12" s="482"/>
      <c r="Y12" s="482"/>
      <c r="Z12" s="482"/>
      <c r="AA12" s="482"/>
      <c r="AB12" s="482"/>
      <c r="AC12" s="482"/>
      <c r="AD12" s="482"/>
      <c r="AE12" s="482"/>
      <c r="AF12" s="482"/>
    </row>
    <row r="13" spans="1:32" s="377" customFormat="1" x14ac:dyDescent="0.25">
      <c r="A13" s="482"/>
      <c r="B13" s="482"/>
      <c r="C13" s="482"/>
      <c r="D13" s="482"/>
      <c r="E13" s="482"/>
      <c r="F13" s="482"/>
      <c r="G13" s="482"/>
      <c r="H13" s="482"/>
      <c r="I13" s="482"/>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row>
    <row r="14" spans="1:32" s="377" customFormat="1" x14ac:dyDescent="0.25">
      <c r="A14" s="482"/>
      <c r="B14" s="482"/>
      <c r="C14" s="482"/>
      <c r="D14" s="482"/>
      <c r="E14" s="482"/>
      <c r="F14" s="482"/>
      <c r="G14" s="482"/>
      <c r="H14" s="482"/>
      <c r="I14" s="482"/>
      <c r="J14" s="482"/>
      <c r="K14" s="482"/>
      <c r="L14" s="482"/>
      <c r="M14" s="482"/>
      <c r="N14" s="482"/>
      <c r="O14" s="482"/>
      <c r="P14" s="482"/>
      <c r="Q14" s="482"/>
      <c r="R14" s="482"/>
      <c r="S14" s="482"/>
      <c r="T14" s="482"/>
      <c r="U14" s="482"/>
      <c r="V14" s="482"/>
      <c r="W14" s="482"/>
      <c r="X14" s="482"/>
      <c r="Y14" s="482"/>
      <c r="Z14" s="482"/>
      <c r="AA14" s="482"/>
      <c r="AB14" s="482"/>
      <c r="AC14" s="482"/>
      <c r="AD14" s="482"/>
      <c r="AE14" s="482"/>
      <c r="AF14" s="482"/>
    </row>
    <row r="15" spans="1:32" s="377" customFormat="1" x14ac:dyDescent="0.25">
      <c r="A15" s="482"/>
      <c r="B15" s="482"/>
      <c r="C15" s="482"/>
      <c r="D15" s="482"/>
      <c r="E15" s="482"/>
      <c r="F15" s="482"/>
      <c r="G15" s="482"/>
      <c r="H15" s="482"/>
      <c r="I15" s="482"/>
      <c r="J15" s="482"/>
      <c r="K15" s="482"/>
      <c r="L15" s="482"/>
      <c r="M15" s="482"/>
      <c r="N15" s="482"/>
      <c r="O15" s="482"/>
      <c r="P15" s="482"/>
      <c r="Q15" s="482"/>
      <c r="R15" s="482"/>
      <c r="S15" s="482"/>
      <c r="T15" s="482"/>
      <c r="U15" s="482"/>
      <c r="V15" s="482"/>
      <c r="W15" s="482"/>
      <c r="X15" s="482"/>
      <c r="Y15" s="482"/>
      <c r="Z15" s="482"/>
      <c r="AA15" s="482"/>
      <c r="AB15" s="482"/>
      <c r="AC15" s="482"/>
      <c r="AD15" s="482"/>
      <c r="AE15" s="482"/>
      <c r="AF15" s="482"/>
    </row>
    <row r="16" spans="1:32" s="377" customFormat="1" x14ac:dyDescent="0.25">
      <c r="A16" s="482"/>
      <c r="B16" s="482"/>
      <c r="C16" s="482"/>
      <c r="D16" s="482"/>
      <c r="E16" s="482"/>
      <c r="F16" s="482"/>
      <c r="G16" s="482"/>
      <c r="H16" s="482"/>
      <c r="I16" s="482"/>
      <c r="J16" s="482"/>
      <c r="K16" s="482"/>
      <c r="L16" s="482"/>
      <c r="M16" s="482"/>
      <c r="N16" s="482"/>
      <c r="O16" s="482"/>
      <c r="P16" s="482"/>
      <c r="Q16" s="482"/>
      <c r="R16" s="482"/>
      <c r="S16" s="482"/>
      <c r="T16" s="482"/>
      <c r="U16" s="482"/>
      <c r="V16" s="482"/>
      <c r="W16" s="482"/>
      <c r="X16" s="482"/>
      <c r="Y16" s="482"/>
      <c r="Z16" s="482"/>
      <c r="AA16" s="482"/>
      <c r="AB16" s="482"/>
      <c r="AC16" s="482"/>
      <c r="AD16" s="482"/>
      <c r="AE16" s="482"/>
      <c r="AF16" s="482"/>
    </row>
    <row r="17" spans="1:32" s="377" customFormat="1" x14ac:dyDescent="0.25">
      <c r="A17" s="482"/>
      <c r="B17" s="482"/>
      <c r="C17" s="482"/>
      <c r="D17" s="482"/>
      <c r="E17" s="482"/>
      <c r="F17" s="482"/>
      <c r="G17" s="482"/>
      <c r="H17" s="482"/>
      <c r="I17" s="482"/>
      <c r="J17" s="482"/>
      <c r="K17" s="482"/>
      <c r="L17" s="482"/>
      <c r="M17" s="482"/>
      <c r="N17" s="482"/>
      <c r="O17" s="482"/>
      <c r="P17" s="482"/>
      <c r="Q17" s="482"/>
      <c r="R17" s="482"/>
      <c r="S17" s="482"/>
      <c r="T17" s="482"/>
      <c r="U17" s="482"/>
      <c r="V17" s="482"/>
      <c r="W17" s="482"/>
      <c r="X17" s="482"/>
      <c r="Y17" s="482"/>
      <c r="Z17" s="482"/>
      <c r="AA17" s="482"/>
      <c r="AB17" s="482"/>
      <c r="AC17" s="482"/>
      <c r="AD17" s="482"/>
      <c r="AE17" s="482"/>
      <c r="AF17" s="482"/>
    </row>
    <row r="18" spans="1:32" s="377" customFormat="1" x14ac:dyDescent="0.25">
      <c r="A18" s="482"/>
      <c r="B18" s="482"/>
      <c r="C18" s="482"/>
      <c r="D18" s="482"/>
      <c r="E18" s="482"/>
      <c r="F18" s="482"/>
      <c r="G18" s="482"/>
      <c r="H18" s="482"/>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row>
    <row r="19" spans="1:32" s="377" customFormat="1" x14ac:dyDescent="0.25">
      <c r="A19" s="482"/>
      <c r="B19" s="482"/>
      <c r="C19" s="482"/>
      <c r="D19" s="482"/>
      <c r="E19" s="482"/>
      <c r="F19" s="482"/>
      <c r="G19" s="482"/>
      <c r="H19" s="482"/>
      <c r="I19" s="482"/>
      <c r="J19" s="482"/>
      <c r="K19" s="482"/>
      <c r="L19" s="482"/>
      <c r="M19" s="482"/>
      <c r="N19" s="482"/>
      <c r="O19" s="482"/>
      <c r="P19" s="482"/>
      <c r="Q19" s="482"/>
      <c r="R19" s="482"/>
      <c r="S19" s="482"/>
      <c r="T19" s="482"/>
      <c r="U19" s="482"/>
      <c r="V19" s="482"/>
      <c r="W19" s="482"/>
      <c r="X19" s="482"/>
      <c r="Y19" s="482"/>
      <c r="Z19" s="482"/>
      <c r="AA19" s="482"/>
      <c r="AB19" s="482"/>
      <c r="AC19" s="482"/>
      <c r="AD19" s="482"/>
      <c r="AE19" s="482"/>
      <c r="AF19" s="482"/>
    </row>
    <row r="20" spans="1:32" s="377" customFormat="1" x14ac:dyDescent="0.25">
      <c r="A20" s="482"/>
      <c r="B20" s="482"/>
      <c r="C20" s="482"/>
      <c r="D20" s="482"/>
      <c r="E20" s="482"/>
      <c r="F20" s="482"/>
      <c r="G20" s="482"/>
      <c r="H20" s="482"/>
      <c r="I20" s="482"/>
      <c r="J20" s="482"/>
      <c r="K20" s="482"/>
      <c r="L20" s="482"/>
      <c r="M20" s="482"/>
      <c r="N20" s="482"/>
      <c r="O20" s="482"/>
      <c r="P20" s="482"/>
      <c r="Q20" s="482"/>
      <c r="R20" s="482"/>
      <c r="S20" s="482"/>
      <c r="T20" s="482"/>
      <c r="U20" s="482"/>
      <c r="V20" s="482"/>
      <c r="W20" s="482"/>
      <c r="X20" s="482"/>
      <c r="Y20" s="482"/>
      <c r="Z20" s="482"/>
      <c r="AA20" s="482"/>
      <c r="AB20" s="482"/>
      <c r="AC20" s="482"/>
      <c r="AD20" s="482"/>
      <c r="AE20" s="482"/>
      <c r="AF20" s="482"/>
    </row>
    <row r="21" spans="1:32" s="377" customFormat="1" x14ac:dyDescent="0.25">
      <c r="A21" s="482"/>
      <c r="B21" s="482"/>
      <c r="C21" s="482"/>
      <c r="D21" s="482"/>
      <c r="E21" s="482"/>
      <c r="F21" s="482"/>
      <c r="G21" s="482"/>
      <c r="H21" s="482"/>
      <c r="I21" s="482"/>
      <c r="J21" s="482"/>
      <c r="K21" s="482"/>
      <c r="L21" s="482"/>
      <c r="M21" s="482"/>
      <c r="N21" s="482"/>
      <c r="O21" s="482"/>
      <c r="P21" s="482"/>
      <c r="Q21" s="482"/>
      <c r="R21" s="482"/>
      <c r="S21" s="482"/>
      <c r="T21" s="482"/>
      <c r="U21" s="482"/>
      <c r="V21" s="482"/>
      <c r="W21" s="482"/>
      <c r="X21" s="482"/>
      <c r="Y21" s="482"/>
      <c r="Z21" s="482"/>
      <c r="AA21" s="482"/>
      <c r="AB21" s="482"/>
      <c r="AC21" s="482"/>
      <c r="AD21" s="482"/>
      <c r="AE21" s="482"/>
      <c r="AF21" s="482"/>
    </row>
    <row r="22" spans="1:32" s="377" customFormat="1" x14ac:dyDescent="0.25">
      <c r="A22" s="482"/>
      <c r="B22" s="482"/>
      <c r="C22" s="482"/>
      <c r="D22" s="482"/>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B22" s="482"/>
      <c r="AC22" s="482"/>
      <c r="AD22" s="482"/>
      <c r="AE22" s="482"/>
      <c r="AF22" s="482"/>
    </row>
    <row r="23" spans="1:32" s="377" customFormat="1" x14ac:dyDescent="0.25">
      <c r="A23" s="472" t="str">
        <f>+HLOOKUP(Introduction!$G$4,nametranslations,34,FALSE)</f>
        <v>Fuente: OMS/UNICEF JMP (2026)</v>
      </c>
    </row>
    <row r="24" spans="1:32" s="377" customFormat="1" x14ac:dyDescent="0.25">
      <c r="A24" s="483"/>
    </row>
    <row r="25" spans="1:32" s="377" customFormat="1" x14ac:dyDescent="0.25">
      <c r="A25" s="484"/>
      <c r="B25" s="484"/>
      <c r="C25" s="484"/>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row>
    <row r="26" spans="1:32" s="377" customFormat="1" x14ac:dyDescent="0.25">
      <c r="A26" s="484"/>
      <c r="B26" s="484"/>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row>
    <row r="27" spans="1:32" s="377" customFormat="1" x14ac:dyDescent="0.25">
      <c r="A27" s="484"/>
      <c r="B27" s="484"/>
      <c r="C27" s="484"/>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row>
    <row r="28" spans="1:32" s="377" customFormat="1" x14ac:dyDescent="0.25">
      <c r="A28" s="484"/>
      <c r="B28" s="484"/>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row>
    <row r="29" spans="1:32" s="377" customFormat="1" x14ac:dyDescent="0.25">
      <c r="A29" s="484"/>
      <c r="B29" s="484"/>
      <c r="C29" s="484"/>
      <c r="D29" s="484"/>
      <c r="E29" s="484"/>
      <c r="F29" s="484"/>
      <c r="G29" s="484"/>
      <c r="H29" s="484"/>
      <c r="I29" s="484"/>
      <c r="J29" s="484"/>
      <c r="K29" s="484"/>
      <c r="L29" s="484"/>
      <c r="M29" s="484"/>
      <c r="N29" s="484"/>
      <c r="O29" s="484"/>
      <c r="P29" s="484"/>
      <c r="Q29" s="484"/>
      <c r="R29" s="484"/>
      <c r="S29" s="484"/>
      <c r="T29" s="484"/>
      <c r="U29" s="484"/>
      <c r="V29" s="484"/>
      <c r="W29" s="484"/>
      <c r="X29" s="484"/>
      <c r="Y29" s="484"/>
      <c r="Z29" s="484"/>
      <c r="AA29" s="484"/>
      <c r="AB29" s="484"/>
      <c r="AC29" s="484"/>
      <c r="AD29" s="484"/>
      <c r="AE29" s="484"/>
      <c r="AF29" s="484"/>
    </row>
    <row r="30" spans="1:32" s="377" customFormat="1" x14ac:dyDescent="0.25">
      <c r="A30" s="484"/>
      <c r="B30" s="484"/>
      <c r="C30" s="484"/>
      <c r="D30" s="484"/>
      <c r="E30" s="484"/>
      <c r="F30" s="484"/>
      <c r="G30" s="484"/>
      <c r="H30" s="484"/>
      <c r="I30" s="484"/>
      <c r="J30" s="484"/>
      <c r="K30" s="484"/>
      <c r="L30" s="484"/>
      <c r="M30" s="484"/>
      <c r="N30" s="484"/>
      <c r="O30" s="484"/>
      <c r="P30" s="484"/>
      <c r="Q30" s="484"/>
      <c r="R30" s="484"/>
      <c r="S30" s="484"/>
      <c r="T30" s="484"/>
      <c r="U30" s="484"/>
      <c r="V30" s="484"/>
      <c r="W30" s="484"/>
      <c r="X30" s="484"/>
      <c r="Y30" s="484"/>
      <c r="Z30" s="484"/>
      <c r="AA30" s="484"/>
      <c r="AB30" s="484"/>
      <c r="AC30" s="484"/>
      <c r="AD30" s="484"/>
      <c r="AE30" s="484"/>
      <c r="AF30" s="484"/>
    </row>
    <row r="31" spans="1:32" s="377" customFormat="1" x14ac:dyDescent="0.25">
      <c r="A31" s="484"/>
      <c r="B31" s="484"/>
      <c r="C31" s="484"/>
      <c r="D31" s="484"/>
      <c r="E31" s="484"/>
      <c r="F31" s="484"/>
      <c r="G31" s="484"/>
      <c r="H31" s="484"/>
      <c r="I31" s="484"/>
      <c r="J31" s="484"/>
      <c r="K31" s="484"/>
      <c r="L31" s="484"/>
      <c r="M31" s="484"/>
      <c r="N31" s="484"/>
      <c r="O31" s="484"/>
      <c r="P31" s="484"/>
      <c r="Q31" s="484"/>
      <c r="R31" s="484"/>
      <c r="S31" s="484"/>
      <c r="T31" s="484"/>
      <c r="U31" s="484"/>
      <c r="V31" s="484"/>
      <c r="W31" s="484"/>
      <c r="X31" s="484"/>
      <c r="Y31" s="484"/>
      <c r="Z31" s="484"/>
      <c r="AA31" s="484"/>
      <c r="AB31" s="484"/>
      <c r="AC31" s="484"/>
      <c r="AD31" s="484"/>
      <c r="AE31" s="484"/>
      <c r="AF31" s="484"/>
    </row>
    <row r="32" spans="1:32" s="377" customFormat="1" x14ac:dyDescent="0.25">
      <c r="A32" s="484"/>
      <c r="B32" s="484"/>
      <c r="C32" s="484"/>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484"/>
      <c r="AE32" s="484"/>
      <c r="AF32" s="484"/>
    </row>
    <row r="33" spans="1:32" s="377" customFormat="1" x14ac:dyDescent="0.25">
      <c r="A33" s="484"/>
      <c r="B33" s="484"/>
      <c r="C33" s="484"/>
      <c r="D33" s="484"/>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c r="AC33" s="484"/>
      <c r="AD33" s="484"/>
      <c r="AE33" s="484"/>
      <c r="AF33" s="484"/>
    </row>
    <row r="34" spans="1:32" s="377" customFormat="1" x14ac:dyDescent="0.25">
      <c r="A34" s="484"/>
      <c r="B34" s="484"/>
      <c r="C34" s="484"/>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row>
    <row r="35" spans="1:32" s="377" customFormat="1" x14ac:dyDescent="0.25">
      <c r="A35" s="484"/>
      <c r="B35" s="484"/>
      <c r="C35" s="484"/>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row>
    <row r="36" spans="1:32" s="377" customFormat="1" x14ac:dyDescent="0.25">
      <c r="A36" s="484"/>
      <c r="B36" s="484"/>
      <c r="C36" s="484"/>
      <c r="D36" s="484"/>
      <c r="E36" s="484"/>
      <c r="F36" s="484"/>
      <c r="G36" s="484"/>
      <c r="H36" s="484"/>
      <c r="I36" s="484"/>
      <c r="J36" s="484"/>
      <c r="K36" s="484"/>
      <c r="L36" s="484"/>
      <c r="M36" s="484"/>
      <c r="N36" s="484"/>
      <c r="O36" s="484"/>
      <c r="P36" s="484"/>
      <c r="Q36" s="484"/>
      <c r="R36" s="484"/>
      <c r="S36" s="484"/>
      <c r="T36" s="484"/>
      <c r="U36" s="484"/>
      <c r="V36" s="484"/>
      <c r="W36" s="484"/>
      <c r="X36" s="484"/>
      <c r="Y36" s="484"/>
      <c r="Z36" s="484"/>
      <c r="AA36" s="484"/>
      <c r="AB36" s="484"/>
      <c r="AC36" s="484"/>
      <c r="AD36" s="484"/>
      <c r="AE36" s="484"/>
      <c r="AF36" s="484"/>
    </row>
    <row r="37" spans="1:32" s="377" customFormat="1" x14ac:dyDescent="0.25">
      <c r="A37" s="484"/>
      <c r="B37" s="484"/>
      <c r="C37" s="484"/>
      <c r="D37" s="484"/>
      <c r="E37" s="484"/>
      <c r="F37" s="484"/>
      <c r="G37" s="484"/>
      <c r="H37" s="484"/>
      <c r="I37" s="484"/>
      <c r="J37" s="484"/>
      <c r="K37" s="484"/>
      <c r="L37" s="484"/>
      <c r="M37" s="484"/>
      <c r="N37" s="484"/>
      <c r="O37" s="484"/>
      <c r="P37" s="484"/>
      <c r="Q37" s="484"/>
      <c r="R37" s="484"/>
      <c r="S37" s="484"/>
      <c r="T37" s="484"/>
      <c r="U37" s="484"/>
      <c r="V37" s="484"/>
      <c r="W37" s="484"/>
      <c r="X37" s="484"/>
      <c r="Y37" s="484"/>
      <c r="Z37" s="484"/>
      <c r="AA37" s="484"/>
      <c r="AB37" s="484"/>
      <c r="AC37" s="484"/>
      <c r="AD37" s="484"/>
      <c r="AE37" s="484"/>
      <c r="AF37" s="484"/>
    </row>
    <row r="38" spans="1:32" s="377" customFormat="1" x14ac:dyDescent="0.25">
      <c r="A38" s="484"/>
      <c r="B38" s="484"/>
      <c r="C38" s="484"/>
      <c r="D38" s="484"/>
      <c r="E38" s="484"/>
      <c r="F38" s="484"/>
      <c r="G38" s="484"/>
      <c r="H38" s="484"/>
      <c r="I38" s="484"/>
      <c r="J38" s="484"/>
      <c r="K38" s="484"/>
      <c r="L38" s="484"/>
      <c r="M38" s="484"/>
      <c r="N38" s="484"/>
      <c r="O38" s="484"/>
      <c r="P38" s="484"/>
      <c r="Q38" s="484"/>
      <c r="R38" s="484"/>
      <c r="S38" s="484"/>
      <c r="T38" s="484"/>
      <c r="U38" s="484"/>
      <c r="V38" s="484"/>
      <c r="W38" s="484"/>
      <c r="X38" s="484"/>
      <c r="Y38" s="484"/>
      <c r="Z38" s="484"/>
      <c r="AA38" s="484"/>
      <c r="AB38" s="484"/>
      <c r="AC38" s="484"/>
      <c r="AD38" s="484"/>
      <c r="AE38" s="484"/>
      <c r="AF38" s="484"/>
    </row>
    <row r="39" spans="1:32" s="377" customFormat="1" x14ac:dyDescent="0.25">
      <c r="A39" s="484"/>
      <c r="B39" s="484"/>
      <c r="C39" s="484"/>
      <c r="D39" s="484"/>
      <c r="E39" s="484"/>
      <c r="F39" s="484"/>
      <c r="G39" s="484"/>
      <c r="H39" s="484"/>
      <c r="I39" s="484"/>
      <c r="J39" s="484"/>
      <c r="K39" s="484"/>
      <c r="L39" s="484"/>
      <c r="M39" s="484"/>
      <c r="N39" s="484"/>
      <c r="O39" s="484"/>
      <c r="P39" s="484"/>
      <c r="Q39" s="484"/>
      <c r="R39" s="484"/>
      <c r="S39" s="484"/>
      <c r="T39" s="484"/>
      <c r="U39" s="484"/>
      <c r="V39" s="484"/>
      <c r="W39" s="484"/>
      <c r="X39" s="484"/>
      <c r="Y39" s="484"/>
      <c r="Z39" s="484"/>
      <c r="AA39" s="484"/>
      <c r="AB39" s="484"/>
      <c r="AC39" s="484"/>
      <c r="AD39" s="484"/>
      <c r="AE39" s="484"/>
      <c r="AF39" s="484"/>
    </row>
    <row r="40" spans="1:32" s="377" customFormat="1" x14ac:dyDescent="0.25">
      <c r="A40" s="484"/>
      <c r="B40" s="484"/>
      <c r="C40" s="484"/>
      <c r="D40" s="484"/>
      <c r="E40" s="484"/>
      <c r="F40" s="484"/>
      <c r="G40" s="484"/>
      <c r="H40" s="484"/>
      <c r="I40" s="484"/>
      <c r="J40" s="484"/>
      <c r="K40" s="484"/>
      <c r="L40" s="484"/>
      <c r="M40" s="484"/>
      <c r="N40" s="484"/>
      <c r="O40" s="484"/>
      <c r="P40" s="484"/>
      <c r="Q40" s="484"/>
      <c r="R40" s="484"/>
      <c r="S40" s="484"/>
      <c r="T40" s="484"/>
      <c r="U40" s="484"/>
      <c r="V40" s="484"/>
      <c r="W40" s="484"/>
      <c r="X40" s="484"/>
      <c r="Y40" s="484"/>
      <c r="Z40" s="484"/>
      <c r="AA40" s="484"/>
      <c r="AB40" s="484"/>
      <c r="AC40" s="484"/>
      <c r="AD40" s="484"/>
      <c r="AE40" s="484"/>
      <c r="AF40" s="484"/>
    </row>
    <row r="41" spans="1:32" s="377" customFormat="1" x14ac:dyDescent="0.25">
      <c r="A41" s="484"/>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484"/>
      <c r="Z41" s="484"/>
      <c r="AA41" s="484"/>
      <c r="AB41" s="484"/>
      <c r="AC41" s="484"/>
      <c r="AD41" s="484"/>
      <c r="AE41" s="484"/>
      <c r="AF41" s="484"/>
    </row>
    <row r="42" spans="1:32" s="377" customFormat="1" x14ac:dyDescent="0.25">
      <c r="A42" s="484"/>
      <c r="B42" s="484"/>
      <c r="C42" s="484"/>
      <c r="D42" s="484"/>
      <c r="E42" s="484"/>
      <c r="F42" s="484"/>
      <c r="G42" s="484"/>
      <c r="H42" s="484"/>
      <c r="I42" s="484"/>
      <c r="J42" s="484"/>
      <c r="K42" s="484"/>
      <c r="L42" s="484"/>
      <c r="M42" s="484"/>
      <c r="N42" s="484"/>
      <c r="O42" s="484"/>
      <c r="P42" s="484"/>
      <c r="Q42" s="484"/>
      <c r="R42" s="484"/>
      <c r="S42" s="484"/>
      <c r="T42" s="484"/>
      <c r="U42" s="484"/>
      <c r="V42" s="484"/>
      <c r="W42" s="484"/>
      <c r="X42" s="484"/>
      <c r="Y42" s="484"/>
      <c r="Z42" s="484"/>
      <c r="AA42" s="484"/>
      <c r="AB42" s="484"/>
      <c r="AC42" s="484"/>
      <c r="AD42" s="484"/>
      <c r="AE42" s="484"/>
      <c r="AF42" s="484"/>
    </row>
    <row r="43" spans="1:32" s="377" customFormat="1" x14ac:dyDescent="0.25">
      <c r="A43" s="484"/>
      <c r="B43" s="484"/>
      <c r="C43" s="484"/>
      <c r="D43" s="484"/>
      <c r="E43" s="484"/>
      <c r="F43" s="484"/>
      <c r="G43" s="484"/>
      <c r="H43" s="484"/>
      <c r="I43" s="484"/>
      <c r="J43" s="484"/>
      <c r="K43" s="484"/>
      <c r="L43" s="484"/>
      <c r="M43" s="484"/>
      <c r="N43" s="484"/>
      <c r="O43" s="484"/>
      <c r="P43" s="484"/>
      <c r="Q43" s="484"/>
      <c r="R43" s="484"/>
      <c r="S43" s="484"/>
      <c r="T43" s="484"/>
      <c r="U43" s="484"/>
      <c r="V43" s="484"/>
      <c r="W43" s="484"/>
      <c r="X43" s="484"/>
      <c r="Y43" s="484"/>
      <c r="Z43" s="484"/>
      <c r="AA43" s="484"/>
      <c r="AB43" s="484"/>
      <c r="AC43" s="484"/>
      <c r="AD43" s="484"/>
      <c r="AE43" s="484"/>
      <c r="AF43" s="484"/>
    </row>
    <row r="44" spans="1:32" s="377" customFormat="1" x14ac:dyDescent="0.25">
      <c r="A44" s="472" t="str">
        <f>+HLOOKUP(Introduction!$G$4,nametranslations,34,FALSE)</f>
        <v>Fuente: OMS/UNICEF JMP (2026)</v>
      </c>
      <c r="B44" s="483"/>
    </row>
    <row r="45" spans="1:32" s="377" customFormat="1" x14ac:dyDescent="0.25"/>
    <row r="46" spans="1:32" s="377" customFormat="1" x14ac:dyDescent="0.25">
      <c r="A46" s="485"/>
      <c r="B46" s="485"/>
      <c r="C46" s="485"/>
      <c r="D46" s="485"/>
      <c r="E46" s="485"/>
      <c r="F46" s="485"/>
      <c r="G46" s="485"/>
      <c r="H46" s="485"/>
      <c r="I46" s="485"/>
      <c r="J46" s="485"/>
      <c r="K46" s="485"/>
      <c r="L46" s="485"/>
      <c r="M46" s="485"/>
      <c r="N46" s="485"/>
      <c r="O46" s="485"/>
      <c r="P46" s="485"/>
      <c r="Q46" s="485"/>
      <c r="R46" s="485"/>
      <c r="S46" s="485"/>
      <c r="T46" s="485"/>
      <c r="U46" s="485"/>
      <c r="V46" s="485"/>
      <c r="W46" s="485"/>
      <c r="X46" s="485"/>
      <c r="Y46" s="485"/>
      <c r="Z46" s="485"/>
      <c r="AA46" s="485"/>
      <c r="AB46" s="485"/>
      <c r="AC46" s="485"/>
      <c r="AD46" s="485"/>
      <c r="AE46" s="485"/>
      <c r="AF46" s="485"/>
    </row>
    <row r="47" spans="1:32" s="377" customFormat="1" x14ac:dyDescent="0.25">
      <c r="A47" s="485"/>
      <c r="B47" s="485"/>
      <c r="C47" s="485"/>
      <c r="D47" s="485"/>
      <c r="E47" s="485"/>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row>
    <row r="48" spans="1:32" s="377" customFormat="1" x14ac:dyDescent="0.25">
      <c r="A48" s="485"/>
      <c r="B48" s="485"/>
      <c r="C48" s="485"/>
      <c r="D48" s="485"/>
      <c r="E48" s="485"/>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row>
    <row r="49" spans="1:32" s="377" customFormat="1" x14ac:dyDescent="0.25">
      <c r="A49" s="485"/>
      <c r="B49" s="485"/>
      <c r="C49" s="485"/>
      <c r="D49" s="485"/>
      <c r="E49" s="485"/>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row>
    <row r="50" spans="1:32" s="377" customFormat="1" x14ac:dyDescent="0.25">
      <c r="A50" s="485"/>
      <c r="B50" s="485"/>
      <c r="C50" s="485"/>
      <c r="D50" s="485"/>
      <c r="E50" s="485"/>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row>
    <row r="51" spans="1:32" s="377" customFormat="1" x14ac:dyDescent="0.25">
      <c r="A51" s="485"/>
      <c r="B51" s="485"/>
      <c r="C51" s="485"/>
      <c r="D51" s="485"/>
      <c r="E51" s="485"/>
      <c r="F51" s="485"/>
      <c r="G51" s="485"/>
      <c r="H51" s="485"/>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row>
    <row r="52" spans="1:32" s="377" customFormat="1" x14ac:dyDescent="0.25">
      <c r="A52" s="485"/>
      <c r="B52" s="485"/>
      <c r="C52" s="485"/>
      <c r="D52" s="485"/>
      <c r="E52" s="485"/>
      <c r="F52" s="485"/>
      <c r="G52" s="485"/>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row>
    <row r="53" spans="1:32" s="377" customFormat="1" x14ac:dyDescent="0.25">
      <c r="A53" s="485"/>
      <c r="B53" s="485"/>
      <c r="C53" s="485"/>
      <c r="D53" s="485"/>
      <c r="E53" s="485"/>
      <c r="F53" s="485"/>
      <c r="G53" s="485"/>
      <c r="H53" s="485"/>
      <c r="I53" s="485"/>
      <c r="J53" s="485"/>
      <c r="K53" s="485"/>
      <c r="L53" s="485"/>
      <c r="M53" s="485"/>
      <c r="N53" s="485"/>
      <c r="O53" s="485"/>
      <c r="P53" s="485"/>
      <c r="Q53" s="485"/>
      <c r="R53" s="485"/>
      <c r="S53" s="485"/>
      <c r="T53" s="485"/>
      <c r="U53" s="485"/>
      <c r="V53" s="485"/>
      <c r="W53" s="485"/>
      <c r="X53" s="485"/>
      <c r="Y53" s="485"/>
      <c r="Z53" s="485"/>
      <c r="AA53" s="485"/>
      <c r="AB53" s="485"/>
      <c r="AC53" s="485"/>
      <c r="AD53" s="485"/>
      <c r="AE53" s="485"/>
      <c r="AF53" s="485"/>
    </row>
    <row r="54" spans="1:32" s="377" customFormat="1" x14ac:dyDescent="0.25">
      <c r="A54" s="485"/>
      <c r="B54" s="485"/>
      <c r="C54" s="485"/>
      <c r="D54" s="485"/>
      <c r="E54" s="485"/>
      <c r="F54" s="485"/>
      <c r="G54" s="485"/>
      <c r="H54" s="485"/>
      <c r="I54" s="485"/>
      <c r="J54" s="485"/>
      <c r="K54" s="485"/>
      <c r="L54" s="485"/>
      <c r="M54" s="485"/>
      <c r="N54" s="485"/>
      <c r="O54" s="485"/>
      <c r="P54" s="485"/>
      <c r="Q54" s="485"/>
      <c r="R54" s="485"/>
      <c r="S54" s="485"/>
      <c r="T54" s="485"/>
      <c r="U54" s="485"/>
      <c r="V54" s="485"/>
      <c r="W54" s="485"/>
      <c r="X54" s="485"/>
      <c r="Y54" s="485"/>
      <c r="Z54" s="485"/>
      <c r="AA54" s="485"/>
      <c r="AB54" s="485"/>
      <c r="AC54" s="485"/>
      <c r="AD54" s="485"/>
      <c r="AE54" s="485"/>
      <c r="AF54" s="485"/>
    </row>
    <row r="55" spans="1:32" s="377" customFormat="1" x14ac:dyDescent="0.25">
      <c r="A55" s="485"/>
      <c r="B55" s="485"/>
      <c r="C55" s="485"/>
      <c r="D55" s="485"/>
      <c r="E55" s="485"/>
      <c r="F55" s="485"/>
      <c r="G55" s="485"/>
      <c r="H55" s="485"/>
      <c r="I55" s="485"/>
      <c r="J55" s="485"/>
      <c r="K55" s="485"/>
      <c r="L55" s="485"/>
      <c r="M55" s="485"/>
      <c r="N55" s="485"/>
      <c r="O55" s="485"/>
      <c r="P55" s="485"/>
      <c r="Q55" s="485"/>
      <c r="R55" s="485"/>
      <c r="S55" s="485"/>
      <c r="T55" s="485"/>
      <c r="U55" s="485"/>
      <c r="V55" s="485"/>
      <c r="W55" s="485"/>
      <c r="X55" s="485"/>
      <c r="Y55" s="485"/>
      <c r="Z55" s="485"/>
      <c r="AA55" s="485"/>
      <c r="AB55" s="485"/>
      <c r="AC55" s="485"/>
      <c r="AD55" s="485"/>
      <c r="AE55" s="485"/>
      <c r="AF55" s="485"/>
    </row>
    <row r="56" spans="1:32" s="377" customFormat="1" x14ac:dyDescent="0.25">
      <c r="A56" s="485"/>
      <c r="B56" s="485"/>
      <c r="C56" s="485"/>
      <c r="D56" s="485"/>
      <c r="E56" s="485"/>
      <c r="F56" s="485"/>
      <c r="G56" s="485"/>
      <c r="H56" s="485"/>
      <c r="I56" s="485"/>
      <c r="J56" s="485"/>
      <c r="K56" s="485"/>
      <c r="L56" s="485"/>
      <c r="M56" s="485"/>
      <c r="N56" s="485"/>
      <c r="O56" s="485"/>
      <c r="P56" s="485"/>
      <c r="Q56" s="485"/>
      <c r="R56" s="485"/>
      <c r="S56" s="485"/>
      <c r="T56" s="485"/>
      <c r="U56" s="485"/>
      <c r="V56" s="485"/>
      <c r="W56" s="485"/>
      <c r="X56" s="485"/>
      <c r="Y56" s="485"/>
      <c r="Z56" s="485"/>
      <c r="AA56" s="485"/>
      <c r="AB56" s="485"/>
      <c r="AC56" s="485"/>
      <c r="AD56" s="485"/>
      <c r="AE56" s="485"/>
      <c r="AF56" s="485"/>
    </row>
    <row r="57" spans="1:32" s="377" customFormat="1" x14ac:dyDescent="0.25">
      <c r="A57" s="485"/>
      <c r="B57" s="485"/>
      <c r="C57" s="485"/>
      <c r="D57" s="485"/>
      <c r="E57" s="485"/>
      <c r="F57" s="485"/>
      <c r="G57" s="485"/>
      <c r="H57" s="485"/>
      <c r="I57" s="485"/>
      <c r="J57" s="485"/>
      <c r="K57" s="485"/>
      <c r="L57" s="485"/>
      <c r="M57" s="485"/>
      <c r="N57" s="485"/>
      <c r="O57" s="485"/>
      <c r="P57" s="485"/>
      <c r="Q57" s="485"/>
      <c r="R57" s="485"/>
      <c r="S57" s="485"/>
      <c r="T57" s="485"/>
      <c r="U57" s="485"/>
      <c r="V57" s="485"/>
      <c r="W57" s="485"/>
      <c r="X57" s="485"/>
      <c r="Y57" s="485"/>
      <c r="Z57" s="485"/>
      <c r="AA57" s="485"/>
      <c r="AB57" s="485"/>
      <c r="AC57" s="485"/>
      <c r="AD57" s="485"/>
      <c r="AE57" s="485"/>
      <c r="AF57" s="485"/>
    </row>
    <row r="58" spans="1:32" s="377" customFormat="1" x14ac:dyDescent="0.25">
      <c r="A58" s="485"/>
      <c r="B58" s="485"/>
      <c r="C58" s="485"/>
      <c r="D58" s="485"/>
      <c r="E58" s="485"/>
      <c r="F58" s="485"/>
      <c r="G58" s="485"/>
      <c r="H58" s="485"/>
      <c r="I58" s="485"/>
      <c r="J58" s="485"/>
      <c r="K58" s="485"/>
      <c r="L58" s="485"/>
      <c r="M58" s="485"/>
      <c r="N58" s="485"/>
      <c r="O58" s="485"/>
      <c r="P58" s="485"/>
      <c r="Q58" s="485"/>
      <c r="R58" s="485"/>
      <c r="S58" s="485"/>
      <c r="T58" s="485"/>
      <c r="U58" s="485"/>
      <c r="V58" s="485"/>
      <c r="W58" s="485"/>
      <c r="X58" s="485"/>
      <c r="Y58" s="485"/>
      <c r="Z58" s="485"/>
      <c r="AA58" s="485"/>
      <c r="AB58" s="485"/>
      <c r="AC58" s="485"/>
      <c r="AD58" s="485"/>
      <c r="AE58" s="485"/>
      <c r="AF58" s="485"/>
    </row>
    <row r="59" spans="1:32" s="377" customFormat="1" x14ac:dyDescent="0.25">
      <c r="A59" s="485"/>
      <c r="B59" s="485"/>
      <c r="C59" s="485"/>
      <c r="D59" s="485"/>
      <c r="E59" s="485"/>
      <c r="F59" s="485"/>
      <c r="G59" s="485"/>
      <c r="H59" s="485"/>
      <c r="I59" s="485"/>
      <c r="J59" s="485"/>
      <c r="K59" s="485"/>
      <c r="L59" s="485"/>
      <c r="M59" s="485"/>
      <c r="N59" s="485"/>
      <c r="O59" s="485"/>
      <c r="P59" s="485"/>
      <c r="Q59" s="485"/>
      <c r="R59" s="485"/>
      <c r="S59" s="485"/>
      <c r="T59" s="485"/>
      <c r="U59" s="485"/>
      <c r="V59" s="485"/>
      <c r="W59" s="485"/>
      <c r="X59" s="485"/>
      <c r="Y59" s="485"/>
      <c r="Z59" s="485"/>
      <c r="AA59" s="485"/>
      <c r="AB59" s="485"/>
      <c r="AC59" s="485"/>
      <c r="AD59" s="485"/>
      <c r="AE59" s="485"/>
      <c r="AF59" s="485"/>
    </row>
    <row r="60" spans="1:32" s="377" customFormat="1" x14ac:dyDescent="0.25">
      <c r="A60" s="485"/>
      <c r="B60" s="485"/>
      <c r="C60" s="485"/>
      <c r="D60" s="485"/>
      <c r="E60" s="485"/>
      <c r="F60" s="485"/>
      <c r="G60" s="485"/>
      <c r="H60" s="485"/>
      <c r="I60" s="485"/>
      <c r="J60" s="485"/>
      <c r="K60" s="485"/>
      <c r="L60" s="485"/>
      <c r="M60" s="485"/>
      <c r="N60" s="485"/>
      <c r="O60" s="485"/>
      <c r="P60" s="485"/>
      <c r="Q60" s="485"/>
      <c r="R60" s="485"/>
      <c r="S60" s="485"/>
      <c r="T60" s="485"/>
      <c r="U60" s="485"/>
      <c r="V60" s="485"/>
      <c r="W60" s="485"/>
      <c r="X60" s="485"/>
      <c r="Y60" s="485"/>
      <c r="Z60" s="485"/>
      <c r="AA60" s="485"/>
      <c r="AB60" s="485"/>
      <c r="AC60" s="485"/>
      <c r="AD60" s="485"/>
      <c r="AE60" s="485"/>
      <c r="AF60" s="485"/>
    </row>
    <row r="61" spans="1:32" s="377" customFormat="1" x14ac:dyDescent="0.25">
      <c r="A61" s="485"/>
      <c r="B61" s="485"/>
      <c r="C61" s="485"/>
      <c r="D61" s="485"/>
      <c r="E61" s="485"/>
      <c r="F61" s="485"/>
      <c r="G61" s="485"/>
      <c r="H61" s="485"/>
      <c r="I61" s="485"/>
      <c r="J61" s="485"/>
      <c r="K61" s="485"/>
      <c r="L61" s="485"/>
      <c r="M61" s="485"/>
      <c r="N61" s="485"/>
      <c r="O61" s="485"/>
      <c r="P61" s="485"/>
      <c r="Q61" s="485"/>
      <c r="R61" s="485"/>
      <c r="S61" s="485"/>
      <c r="T61" s="485"/>
      <c r="U61" s="485"/>
      <c r="V61" s="485"/>
      <c r="W61" s="485"/>
      <c r="X61" s="485"/>
      <c r="Y61" s="485"/>
      <c r="Z61" s="485"/>
      <c r="AA61" s="485"/>
      <c r="AB61" s="485"/>
      <c r="AC61" s="485"/>
      <c r="AD61" s="485"/>
      <c r="AE61" s="485"/>
      <c r="AF61" s="485"/>
    </row>
    <row r="62" spans="1:32" s="377" customFormat="1" x14ac:dyDescent="0.25">
      <c r="A62" s="485"/>
      <c r="B62" s="485"/>
      <c r="C62" s="485"/>
      <c r="D62" s="485"/>
      <c r="E62" s="485"/>
      <c r="F62" s="485"/>
      <c r="G62" s="485"/>
      <c r="H62" s="485"/>
      <c r="I62" s="485"/>
      <c r="J62" s="485"/>
      <c r="K62" s="485"/>
      <c r="L62" s="485"/>
      <c r="M62" s="485"/>
      <c r="N62" s="485"/>
      <c r="O62" s="485"/>
      <c r="P62" s="485"/>
      <c r="Q62" s="485"/>
      <c r="R62" s="485"/>
      <c r="S62" s="485"/>
      <c r="T62" s="485"/>
      <c r="U62" s="485"/>
      <c r="V62" s="485"/>
      <c r="W62" s="485"/>
      <c r="X62" s="485"/>
      <c r="Y62" s="485"/>
      <c r="Z62" s="485"/>
      <c r="AA62" s="485"/>
      <c r="AB62" s="485"/>
      <c r="AC62" s="485"/>
      <c r="AD62" s="485"/>
      <c r="AE62" s="485"/>
      <c r="AF62" s="485"/>
    </row>
    <row r="63" spans="1:32" s="377" customFormat="1" x14ac:dyDescent="0.25">
      <c r="A63" s="485"/>
      <c r="B63" s="485"/>
      <c r="C63" s="485"/>
      <c r="D63" s="485"/>
      <c r="E63" s="485"/>
      <c r="F63" s="485"/>
      <c r="G63" s="485"/>
      <c r="H63" s="485"/>
      <c r="I63" s="485"/>
      <c r="J63" s="485"/>
      <c r="K63" s="485"/>
      <c r="L63" s="485"/>
      <c r="M63" s="485"/>
      <c r="N63" s="485"/>
      <c r="O63" s="485"/>
      <c r="P63" s="485"/>
      <c r="Q63" s="485"/>
      <c r="R63" s="485"/>
      <c r="S63" s="485"/>
      <c r="T63" s="485"/>
      <c r="U63" s="485"/>
      <c r="V63" s="485"/>
      <c r="W63" s="485"/>
      <c r="X63" s="485"/>
      <c r="Y63" s="485"/>
      <c r="Z63" s="485"/>
      <c r="AA63" s="485"/>
      <c r="AB63" s="485"/>
      <c r="AC63" s="485"/>
      <c r="AD63" s="485"/>
      <c r="AE63" s="485"/>
      <c r="AF63" s="485"/>
    </row>
    <row r="64" spans="1:32" s="377" customFormat="1" x14ac:dyDescent="0.25">
      <c r="A64" s="485"/>
      <c r="B64" s="485"/>
      <c r="C64" s="485"/>
      <c r="D64" s="485"/>
      <c r="E64" s="485"/>
      <c r="F64" s="485"/>
      <c r="G64" s="485"/>
      <c r="H64" s="485"/>
      <c r="I64" s="485"/>
      <c r="J64" s="485"/>
      <c r="K64" s="485"/>
      <c r="L64" s="485"/>
      <c r="M64" s="485"/>
      <c r="N64" s="485"/>
      <c r="O64" s="485"/>
      <c r="P64" s="485"/>
      <c r="Q64" s="485"/>
      <c r="R64" s="485"/>
      <c r="S64" s="485"/>
      <c r="T64" s="485"/>
      <c r="U64" s="485"/>
      <c r="V64" s="485"/>
      <c r="W64" s="485"/>
      <c r="X64" s="485"/>
      <c r="Y64" s="485"/>
      <c r="Z64" s="485"/>
      <c r="AA64" s="485"/>
      <c r="AB64" s="485"/>
      <c r="AC64" s="485"/>
      <c r="AD64" s="485"/>
      <c r="AE64" s="485"/>
      <c r="AF64" s="485"/>
    </row>
    <row r="65" spans="1:2" s="377" customFormat="1" x14ac:dyDescent="0.25">
      <c r="A65" s="472" t="str">
        <f>+HLOOKUP(Introduction!$G$4,nametranslations,34,FALSE)</f>
        <v>Fuente: OMS/UNICEF JMP (2026)</v>
      </c>
      <c r="B65" s="48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3475C-824D-4719-9162-F687240E498E}">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8" customWidth="1"/>
    <col min="2" max="2" width="9" style="378"/>
    <col min="3" max="3" width="5.8984375" style="378" customWidth="1"/>
    <col min="4" max="5" width="4.09765625" style="378" customWidth="1"/>
    <col min="6" max="6" width="3.8984375" style="378" customWidth="1"/>
    <col min="7" max="7" width="4.09765625" style="378" customWidth="1"/>
    <col min="8" max="9" width="3.8984375" style="378" customWidth="1"/>
    <col min="10" max="10" width="4.09765625" style="378" customWidth="1"/>
    <col min="11" max="12" width="3.8984375" style="378" customWidth="1"/>
    <col min="13" max="13" width="4.09765625" style="378" customWidth="1"/>
    <col min="14" max="15" width="3.8984375" style="378" customWidth="1"/>
    <col min="16" max="16" width="4.09765625" style="378" customWidth="1"/>
    <col min="17" max="18" width="3.8984375" style="378" customWidth="1"/>
    <col min="19" max="19" width="4.09765625" style="378" customWidth="1"/>
    <col min="20" max="21" width="3.8984375" style="378" customWidth="1"/>
    <col min="22" max="51" width="3.8984375" style="484" customWidth="1"/>
    <col min="52" max="69" width="3.8984375" style="485" customWidth="1"/>
    <col min="70" max="16384" width="9" style="378"/>
  </cols>
  <sheetData>
    <row r="1" spans="1:69" ht="17.399999999999999" x14ac:dyDescent="0.3">
      <c r="A1" s="486" t="str">
        <f>HLOOKUP(Introduction!$G$4,nametranslations,83,FALSE)</f>
        <v>Resumen de datos de encuestas y censos nacionales</v>
      </c>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487"/>
      <c r="AE1" s="487"/>
      <c r="AF1" s="487"/>
      <c r="AG1" s="487"/>
      <c r="AH1" s="487"/>
      <c r="AI1" s="487"/>
      <c r="AJ1" s="487"/>
      <c r="AK1" s="487"/>
      <c r="AL1" s="487"/>
      <c r="AM1" s="487"/>
      <c r="AN1" s="487"/>
      <c r="AO1" s="487"/>
      <c r="AP1" s="487"/>
      <c r="AQ1" s="487"/>
      <c r="AR1" s="487"/>
      <c r="AS1" s="487"/>
      <c r="AT1" s="487"/>
      <c r="AU1" s="487"/>
      <c r="AV1" s="487"/>
      <c r="AW1" s="487"/>
      <c r="AX1" s="487"/>
      <c r="AY1" s="487"/>
      <c r="AZ1" s="487"/>
      <c r="BA1" s="487"/>
      <c r="BB1" s="487"/>
      <c r="BC1" s="487"/>
      <c r="BD1" s="487"/>
      <c r="BE1" s="487"/>
      <c r="BF1" s="487"/>
      <c r="BG1" s="487"/>
      <c r="BH1" s="487"/>
      <c r="BI1" s="487"/>
      <c r="BJ1" s="487"/>
      <c r="BK1" s="487"/>
      <c r="BL1" s="487"/>
      <c r="BM1" s="487"/>
      <c r="BN1" s="487"/>
      <c r="BO1" s="487"/>
      <c r="BP1" s="487"/>
      <c r="BQ1" s="487"/>
    </row>
    <row r="2" spans="1:69" ht="15.6" x14ac:dyDescent="0.3">
      <c r="A2" s="488"/>
      <c r="B2" s="488"/>
      <c r="C2" s="488"/>
      <c r="D2" s="489" t="str">
        <f>HLOOKUP(Introduction!$G$4,nametranslations,85,FALSE)</f>
        <v>Agua para consumo</v>
      </c>
      <c r="E2" s="487"/>
      <c r="F2" s="487"/>
      <c r="G2" s="490"/>
      <c r="H2" s="487"/>
      <c r="I2" s="487"/>
      <c r="J2" s="490"/>
      <c r="K2" s="491"/>
      <c r="L2" s="491"/>
      <c r="M2" s="490"/>
      <c r="N2" s="491"/>
      <c r="O2" s="491"/>
      <c r="P2" s="490"/>
      <c r="Q2" s="491"/>
      <c r="R2" s="491"/>
      <c r="S2" s="490"/>
      <c r="T2" s="491"/>
      <c r="U2" s="491"/>
      <c r="V2" s="492" t="str">
        <f>HLOOKUP(Introduction!$G$4,nametranslations,86,FALSE)</f>
        <v>Saneamiento</v>
      </c>
      <c r="W2" s="377"/>
      <c r="X2" s="491"/>
      <c r="Y2" s="491"/>
      <c r="Z2" s="491"/>
      <c r="AA2" s="493"/>
      <c r="AB2" s="491"/>
      <c r="AC2" s="491"/>
      <c r="AD2" s="491"/>
      <c r="AE2" s="491"/>
      <c r="AF2" s="493"/>
      <c r="AG2" s="491"/>
      <c r="AH2" s="491"/>
      <c r="AI2" s="491"/>
      <c r="AJ2" s="491"/>
      <c r="AK2" s="493"/>
      <c r="AL2" s="491"/>
      <c r="AM2" s="491"/>
      <c r="AN2" s="491"/>
      <c r="AO2" s="491"/>
      <c r="AP2" s="493"/>
      <c r="AQ2" s="491"/>
      <c r="AR2" s="491"/>
      <c r="AS2" s="491"/>
      <c r="AT2" s="491"/>
      <c r="AU2" s="493"/>
      <c r="AV2" s="491"/>
      <c r="AW2" s="491"/>
      <c r="AX2" s="491"/>
      <c r="AY2" s="491"/>
      <c r="AZ2" s="494" t="str">
        <f>HLOOKUP(Introduction!$G$4,nametranslations,87,FALSE)</f>
        <v>Higiene</v>
      </c>
      <c r="BA2" s="495"/>
      <c r="BB2" s="496"/>
      <c r="BC2" s="496"/>
      <c r="BD2" s="497"/>
      <c r="BE2" s="497"/>
      <c r="BF2" s="497"/>
      <c r="BG2" s="497"/>
      <c r="BH2" s="497"/>
      <c r="BI2" s="497"/>
      <c r="BJ2" s="497"/>
      <c r="BK2" s="497"/>
      <c r="BL2" s="497"/>
      <c r="BM2" s="497"/>
      <c r="BN2" s="497"/>
      <c r="BO2" s="497"/>
      <c r="BP2" s="497"/>
      <c r="BQ2" s="497"/>
    </row>
    <row r="3" spans="1:69" ht="13.8" x14ac:dyDescent="0.25">
      <c r="A3" s="498"/>
      <c r="B3" s="487"/>
      <c r="C3" s="487"/>
      <c r="D3" s="487" t="str">
        <f>+Key!$A$24</f>
        <v>Total</v>
      </c>
      <c r="E3" s="487"/>
      <c r="F3" s="487"/>
      <c r="G3" s="487" t="str">
        <f>+Key!$A$26</f>
        <v>Urban</v>
      </c>
      <c r="I3" s="487"/>
      <c r="J3" s="487" t="str">
        <f>+Key!$A$25</f>
        <v>Rural</v>
      </c>
      <c r="L3" s="487"/>
      <c r="M3" s="487" t="str">
        <f>+Key!$A$27</f>
        <v>Pre-primary</v>
      </c>
      <c r="O3" s="487"/>
      <c r="P3" s="487" t="str">
        <f>+Key!$A$28</f>
        <v>Primary</v>
      </c>
      <c r="Q3" s="487"/>
      <c r="R3" s="487"/>
      <c r="S3" s="487" t="str">
        <f>+Key!$A$29</f>
        <v>Secondary</v>
      </c>
      <c r="U3" s="487"/>
      <c r="V3" s="487" t="str">
        <f>+Key!$A$24</f>
        <v>Total</v>
      </c>
      <c r="W3" s="487"/>
      <c r="X3" s="487"/>
      <c r="Y3" s="487" t="str">
        <f>+Key!$A$26</f>
        <v>Urban</v>
      </c>
      <c r="Z3" s="378"/>
      <c r="AA3" s="487"/>
      <c r="AB3" s="487" t="str">
        <f>+Key!$A$25</f>
        <v>Rural</v>
      </c>
      <c r="AC3" s="378"/>
      <c r="AD3" s="487"/>
      <c r="AE3" s="487" t="str">
        <f>+Key!$A$27</f>
        <v>Pre-primary</v>
      </c>
      <c r="AF3" s="378"/>
      <c r="AG3" s="487"/>
      <c r="AH3" s="487" t="str">
        <f>+Key!$A$28</f>
        <v>Primary</v>
      </c>
      <c r="AI3" s="487"/>
      <c r="AJ3" s="487"/>
      <c r="AK3" s="487" t="str">
        <f>+Key!$A$29</f>
        <v>Secondary</v>
      </c>
      <c r="AL3" s="487"/>
      <c r="AM3" s="487"/>
      <c r="AN3" s="487"/>
      <c r="AO3" s="487"/>
      <c r="AP3" s="487" t="s">
        <v>17</v>
      </c>
      <c r="AQ3" s="487"/>
      <c r="AR3" s="487"/>
      <c r="AS3" s="487"/>
      <c r="AT3" s="487"/>
      <c r="AU3" s="487" t="s">
        <v>18</v>
      </c>
      <c r="AV3" s="487"/>
      <c r="AW3" s="487"/>
      <c r="AX3" s="487"/>
      <c r="AY3" s="487"/>
      <c r="AZ3" s="487" t="str">
        <f>+Key!$A$24</f>
        <v>Total</v>
      </c>
      <c r="BA3" s="499"/>
      <c r="BB3" s="487"/>
      <c r="BC3" s="487" t="str">
        <f>+Key!$A$26</f>
        <v>Urban</v>
      </c>
      <c r="BD3" s="378"/>
      <c r="BE3" s="487"/>
      <c r="BF3" s="487" t="str">
        <f>+Key!$A$25</f>
        <v>Rural</v>
      </c>
      <c r="BG3" s="378"/>
      <c r="BH3" s="487"/>
      <c r="BI3" s="487" t="str">
        <f>+Key!$A$27</f>
        <v>Pre-primary</v>
      </c>
      <c r="BJ3" s="378"/>
      <c r="BK3" s="487"/>
      <c r="BL3" s="487" t="str">
        <f>+Key!$A$28</f>
        <v>Primary</v>
      </c>
      <c r="BM3" s="487"/>
      <c r="BN3" s="487"/>
      <c r="BO3" s="487" t="str">
        <f>+Key!$A$29</f>
        <v>Secondary</v>
      </c>
      <c r="BP3" s="377"/>
      <c r="BQ3" s="487"/>
    </row>
    <row r="4" spans="1:69" ht="148.80000000000001" x14ac:dyDescent="0.25">
      <c r="A4" s="500" t="s">
        <v>5</v>
      </c>
      <c r="B4" s="500" t="str">
        <f>HLOOKUP(Introduction!$G$4,nametranslations,88,FALSE)</f>
        <v>Tipo de fuente</v>
      </c>
      <c r="C4" s="500" t="s">
        <v>4</v>
      </c>
      <c r="D4" s="501" t="s">
        <v>25</v>
      </c>
      <c r="E4" s="502" t="s">
        <v>19</v>
      </c>
      <c r="F4" s="503" t="s">
        <v>107</v>
      </c>
      <c r="G4" s="501" t="s">
        <v>25</v>
      </c>
      <c r="H4" s="502" t="s">
        <v>19</v>
      </c>
      <c r="I4" s="503" t="s">
        <v>107</v>
      </c>
      <c r="J4" s="501" t="s">
        <v>25</v>
      </c>
      <c r="K4" s="502" t="s">
        <v>19</v>
      </c>
      <c r="L4" s="503" t="s">
        <v>107</v>
      </c>
      <c r="M4" s="501" t="s">
        <v>25</v>
      </c>
      <c r="N4" s="502" t="s">
        <v>19</v>
      </c>
      <c r="O4" s="503" t="s">
        <v>107</v>
      </c>
      <c r="P4" s="501" t="s">
        <v>25</v>
      </c>
      <c r="Q4" s="502" t="s">
        <v>19</v>
      </c>
      <c r="R4" s="503" t="s">
        <v>107</v>
      </c>
      <c r="S4" s="501" t="s">
        <v>25</v>
      </c>
      <c r="T4" s="502" t="s">
        <v>19</v>
      </c>
      <c r="U4" s="504" t="s">
        <v>107</v>
      </c>
      <c r="V4" s="505" t="s">
        <v>25</v>
      </c>
      <c r="W4" s="506" t="s">
        <v>19</v>
      </c>
      <c r="X4" s="506" t="s">
        <v>21</v>
      </c>
      <c r="Y4" s="506" t="s">
        <v>28</v>
      </c>
      <c r="Z4" s="507" t="s">
        <v>108</v>
      </c>
      <c r="AA4" s="505" t="s">
        <v>25</v>
      </c>
      <c r="AB4" s="506" t="s">
        <v>19</v>
      </c>
      <c r="AC4" s="506" t="s">
        <v>21</v>
      </c>
      <c r="AD4" s="506" t="s">
        <v>28</v>
      </c>
      <c r="AE4" s="507" t="s">
        <v>108</v>
      </c>
      <c r="AF4" s="505" t="s">
        <v>25</v>
      </c>
      <c r="AG4" s="506" t="s">
        <v>19</v>
      </c>
      <c r="AH4" s="506" t="s">
        <v>21</v>
      </c>
      <c r="AI4" s="506" t="s">
        <v>28</v>
      </c>
      <c r="AJ4" s="507" t="s">
        <v>108</v>
      </c>
      <c r="AK4" s="505" t="s">
        <v>25</v>
      </c>
      <c r="AL4" s="506" t="s">
        <v>19</v>
      </c>
      <c r="AM4" s="506" t="s">
        <v>21</v>
      </c>
      <c r="AN4" s="506" t="s">
        <v>28</v>
      </c>
      <c r="AO4" s="507" t="s">
        <v>108</v>
      </c>
      <c r="AP4" s="505" t="s">
        <v>25</v>
      </c>
      <c r="AQ4" s="506" t="s">
        <v>19</v>
      </c>
      <c r="AR4" s="506" t="s">
        <v>21</v>
      </c>
      <c r="AS4" s="506" t="s">
        <v>28</v>
      </c>
      <c r="AT4" s="507" t="s">
        <v>108</v>
      </c>
      <c r="AU4" s="505" t="s">
        <v>25</v>
      </c>
      <c r="AV4" s="506" t="s">
        <v>19</v>
      </c>
      <c r="AW4" s="506" t="s">
        <v>21</v>
      </c>
      <c r="AX4" s="506" t="s">
        <v>28</v>
      </c>
      <c r="AY4" s="508" t="s">
        <v>108</v>
      </c>
      <c r="AZ4" s="509" t="s">
        <v>25</v>
      </c>
      <c r="BA4" s="510" t="s">
        <v>127</v>
      </c>
      <c r="BB4" s="511" t="s">
        <v>129</v>
      </c>
      <c r="BC4" s="509" t="s">
        <v>25</v>
      </c>
      <c r="BD4" s="510" t="s">
        <v>127</v>
      </c>
      <c r="BE4" s="511" t="s">
        <v>129</v>
      </c>
      <c r="BF4" s="509" t="s">
        <v>25</v>
      </c>
      <c r="BG4" s="510" t="s">
        <v>127</v>
      </c>
      <c r="BH4" s="511" t="s">
        <v>129</v>
      </c>
      <c r="BI4" s="509" t="s">
        <v>25</v>
      </c>
      <c r="BJ4" s="510" t="s">
        <v>127</v>
      </c>
      <c r="BK4" s="511" t="s">
        <v>129</v>
      </c>
      <c r="BL4" s="509" t="s">
        <v>25</v>
      </c>
      <c r="BM4" s="510" t="s">
        <v>127</v>
      </c>
      <c r="BN4" s="511" t="s">
        <v>129</v>
      </c>
      <c r="BO4" s="509" t="s">
        <v>25</v>
      </c>
      <c r="BP4" s="510" t="s">
        <v>127</v>
      </c>
      <c r="BQ4" s="511" t="s">
        <v>129</v>
      </c>
    </row>
    <row r="5" spans="1:69" ht="43.2" hidden="1" x14ac:dyDescent="0.25">
      <c r="A5" s="500" t="s">
        <v>38</v>
      </c>
      <c r="B5" s="500" t="s">
        <v>39</v>
      </c>
      <c r="C5" s="500" t="s">
        <v>40</v>
      </c>
      <c r="D5" s="501" t="s">
        <v>121</v>
      </c>
      <c r="E5" s="502" t="s">
        <v>41</v>
      </c>
      <c r="F5" s="503" t="s">
        <v>166</v>
      </c>
      <c r="G5" s="501" t="s">
        <v>122</v>
      </c>
      <c r="H5" s="502" t="s">
        <v>42</v>
      </c>
      <c r="I5" s="503" t="s">
        <v>167</v>
      </c>
      <c r="J5" s="501" t="s">
        <v>123</v>
      </c>
      <c r="K5" s="502" t="s">
        <v>43</v>
      </c>
      <c r="L5" s="503" t="s">
        <v>168</v>
      </c>
      <c r="M5" s="501" t="s">
        <v>124</v>
      </c>
      <c r="N5" s="502" t="s">
        <v>79</v>
      </c>
      <c r="O5" s="503" t="s">
        <v>169</v>
      </c>
      <c r="P5" s="501" t="s">
        <v>125</v>
      </c>
      <c r="Q5" s="502" t="s">
        <v>80</v>
      </c>
      <c r="R5" s="503" t="s">
        <v>170</v>
      </c>
      <c r="S5" s="501" t="s">
        <v>126</v>
      </c>
      <c r="T5" s="502" t="s">
        <v>81</v>
      </c>
      <c r="U5" s="504" t="s">
        <v>171</v>
      </c>
      <c r="V5" s="505" t="s">
        <v>115</v>
      </c>
      <c r="W5" s="506" t="s">
        <v>44</v>
      </c>
      <c r="X5" s="512" t="s">
        <v>58</v>
      </c>
      <c r="Y5" s="512" t="s">
        <v>59</v>
      </c>
      <c r="Z5" s="507" t="s">
        <v>172</v>
      </c>
      <c r="AA5" s="505" t="s">
        <v>116</v>
      </c>
      <c r="AB5" s="506" t="s">
        <v>45</v>
      </c>
      <c r="AC5" s="512" t="s">
        <v>60</v>
      </c>
      <c r="AD5" s="512" t="s">
        <v>61</v>
      </c>
      <c r="AE5" s="507" t="s">
        <v>173</v>
      </c>
      <c r="AF5" s="505" t="s">
        <v>117</v>
      </c>
      <c r="AG5" s="506" t="s">
        <v>46</v>
      </c>
      <c r="AH5" s="512" t="s">
        <v>62</v>
      </c>
      <c r="AI5" s="512" t="s">
        <v>63</v>
      </c>
      <c r="AJ5" s="507" t="s">
        <v>174</v>
      </c>
      <c r="AK5" s="505" t="s">
        <v>118</v>
      </c>
      <c r="AL5" s="506" t="s">
        <v>64</v>
      </c>
      <c r="AM5" s="512" t="s">
        <v>65</v>
      </c>
      <c r="AN5" s="512" t="s">
        <v>66</v>
      </c>
      <c r="AO5" s="507" t="s">
        <v>175</v>
      </c>
      <c r="AP5" s="505" t="s">
        <v>119</v>
      </c>
      <c r="AQ5" s="506" t="s">
        <v>67</v>
      </c>
      <c r="AR5" s="512" t="s">
        <v>68</v>
      </c>
      <c r="AS5" s="512" t="s">
        <v>69</v>
      </c>
      <c r="AT5" s="507" t="s">
        <v>176</v>
      </c>
      <c r="AU5" s="505" t="s">
        <v>120</v>
      </c>
      <c r="AV5" s="506" t="s">
        <v>70</v>
      </c>
      <c r="AW5" s="512" t="s">
        <v>71</v>
      </c>
      <c r="AX5" s="512" t="s">
        <v>72</v>
      </c>
      <c r="AY5" s="508" t="s">
        <v>177</v>
      </c>
      <c r="AZ5" s="509" t="s">
        <v>73</v>
      </c>
      <c r="BA5" s="510" t="s">
        <v>100</v>
      </c>
      <c r="BB5" s="511" t="s">
        <v>178</v>
      </c>
      <c r="BC5" s="509" t="s">
        <v>78</v>
      </c>
      <c r="BD5" s="510" t="s">
        <v>101</v>
      </c>
      <c r="BE5" s="511" t="s">
        <v>179</v>
      </c>
      <c r="BF5" s="509" t="s">
        <v>77</v>
      </c>
      <c r="BG5" s="510" t="s">
        <v>102</v>
      </c>
      <c r="BH5" s="511" t="s">
        <v>180</v>
      </c>
      <c r="BI5" s="509" t="s">
        <v>76</v>
      </c>
      <c r="BJ5" s="510" t="s">
        <v>103</v>
      </c>
      <c r="BK5" s="511" t="s">
        <v>181</v>
      </c>
      <c r="BL5" s="509" t="s">
        <v>75</v>
      </c>
      <c r="BM5" s="510" t="s">
        <v>104</v>
      </c>
      <c r="BN5" s="511" t="s">
        <v>182</v>
      </c>
      <c r="BO5" s="509" t="s">
        <v>74</v>
      </c>
      <c r="BP5" s="510" t="s">
        <v>105</v>
      </c>
      <c r="BQ5" s="511" t="s">
        <v>183</v>
      </c>
    </row>
    <row r="6" spans="1:69" x14ac:dyDescent="0.25">
      <c r="A6" s="513" t="str">
        <f>+RIGHT('Data Summary'!A6,LEN('Data Summary'!A6)-9)</f>
        <v>LLECE</v>
      </c>
      <c r="B6" s="487" t="str">
        <f>+IF(ISTEXT('Data Summary'!B6),'Data Summary'!B6,"")</f>
        <v>Encuesta</v>
      </c>
      <c r="C6" s="514">
        <f>+VALUE('Data Summary'!C6)</f>
        <v>2006</v>
      </c>
      <c r="D6" s="515" t="e">
        <f>+IF(AND(ISNUMBER('Water Data'!D4),'Data Summary'!BS6="Yes"),100-'Water Data'!D4,NA())</f>
        <v>#N/A</v>
      </c>
      <c r="E6" s="515">
        <f>+IF(AND(ISNUMBER('Water Data'!D6),'Data Summary'!BT6="Yes"),'Water Data'!D6,NA())</f>
        <v>92</v>
      </c>
      <c r="F6" s="515" t="e">
        <f>+IF(AND(ISNUMBER('Water Data'!D9),'Data Summary'!BU6="Yes"),'Water Data'!D9,NA())</f>
        <v>#N/A</v>
      </c>
      <c r="G6" s="515" t="e">
        <f>+IF(AND(ISNUMBER('Water Data'!E4),'Data Summary'!BV6="Yes"),100-'Water Data'!E4,NA())</f>
        <v>#N/A</v>
      </c>
      <c r="H6" s="515">
        <f>+IF(AND(ISNUMBER('Water Data'!E6),'Data Summary'!BW6="Yes"),'Water Data'!E6,NA())</f>
        <v>99</v>
      </c>
      <c r="I6" s="515" t="e">
        <f>+IF(AND(ISNUMBER('Water Data'!E9),'Data Summary'!BX6="Yes"),'Water Data'!E9,NA())</f>
        <v>#N/A</v>
      </c>
      <c r="J6" s="515" t="e">
        <f>+IF(AND(ISNUMBER('Water Data'!F4),'Data Summary'!BY6="Yes"),100-'Water Data'!F4,NA())</f>
        <v>#N/A</v>
      </c>
      <c r="K6" s="515">
        <f>+IF(AND(ISNUMBER('Water Data'!F6),'Data Summary'!BZ6="Yes"),'Water Data'!F6,NA())</f>
        <v>78</v>
      </c>
      <c r="L6" s="515" t="e">
        <f>+IF(AND(ISNUMBER('Water Data'!F9),'Data Summary'!CA6="Yes"),'Water Data'!F9,NA())</f>
        <v>#N/A</v>
      </c>
      <c r="M6" s="515" t="e">
        <f>+IF(AND(ISNUMBER('Water Data'!G4),'Data Summary'!CB6="Yes"),100-'Water Data'!G4,NA())</f>
        <v>#N/A</v>
      </c>
      <c r="N6" s="515" t="e">
        <f>+IF(AND(ISNUMBER('Water Data'!G6),'Data Summary'!CC6="Yes"),'Water Data'!G6,NA())</f>
        <v>#N/A</v>
      </c>
      <c r="O6" s="515" t="e">
        <f>+IF(AND(ISNUMBER('Water Data'!G9),'Data Summary'!CD6="Yes"),'Water Data'!G9,NA())</f>
        <v>#N/A</v>
      </c>
      <c r="P6" s="515" t="e">
        <f>+IF(AND(ISNUMBER('Water Data'!H4),'Data Summary'!CE6="Yes"),100-'Water Data'!H4,NA())</f>
        <v>#N/A</v>
      </c>
      <c r="Q6" s="515">
        <f>+IF(AND(ISNUMBER('Water Data'!H6),'Data Summary'!CF6="Yes"),'Water Data'!H6,NA())</f>
        <v>92</v>
      </c>
      <c r="R6" s="515" t="e">
        <f>+IF(AND(ISNUMBER('Water Data'!H9),'Data Summary'!CG6="Yes"),'Water Data'!H9,NA())</f>
        <v>#N/A</v>
      </c>
      <c r="S6" s="515" t="e">
        <f>+IF(AND(ISNUMBER('Water Data'!I4),'Data Summary'!CH6="Yes"),100-'Water Data'!I4,NA())</f>
        <v>#N/A</v>
      </c>
      <c r="T6" s="515" t="e">
        <f>+IF(AND(ISNUMBER('Water Data'!I6),'Data Summary'!CI6="Yes"),'Water Data'!I6,NA())</f>
        <v>#N/A</v>
      </c>
      <c r="U6" s="515" t="e">
        <f>+IF(AND(ISNUMBER('Water Data'!I9),'Data Summary'!CJ6="Yes"),'Water Data'!I9,NA())</f>
        <v>#N/A</v>
      </c>
      <c r="V6" s="516" t="e">
        <f>+IF(AND(ISNUMBER('Sanitation Data'!D4),'Data Summary'!CK6="Yes"),100-'Sanitation Data'!D4,NA())</f>
        <v>#N/A</v>
      </c>
      <c r="W6" s="516" t="e">
        <f>+IF(AND(ISNUMBER('Sanitation Data'!D6),'Data Summary'!CL6="Yes"),'Sanitation Data'!D6,NA())</f>
        <v>#N/A</v>
      </c>
      <c r="X6" s="516" t="e">
        <f>+IF(AND(ISNUMBER('Sanitation Data'!D10),'Data Summary'!CM6="Yes"),'Sanitation Data'!D10,NA())</f>
        <v>#N/A</v>
      </c>
      <c r="Y6" s="516" t="e">
        <f>+IF(AND(ISNUMBER('Sanitation Data'!D11),'Data Summary'!CN6="Yes"),'Sanitation Data'!D11,NA())</f>
        <v>#N/A</v>
      </c>
      <c r="Z6" s="516" t="e">
        <f>+IF(AND(ISNUMBER('Sanitation Data'!D12),'Data Summary'!CO6="Yes"),'Sanitation Data'!D12,NA())</f>
        <v>#N/A</v>
      </c>
      <c r="AA6" s="516" t="e">
        <f>+IF(AND(ISNUMBER('Sanitation Data'!E4),'Data Summary'!CP6="Yes"),100-'Sanitation Data'!E4,NA())</f>
        <v>#N/A</v>
      </c>
      <c r="AB6" s="516" t="e">
        <f>+IF(AND(ISNUMBER('Sanitation Data'!E6),'Data Summary'!CQ6="Yes"),'Sanitation Data'!E6,NA())</f>
        <v>#N/A</v>
      </c>
      <c r="AC6" s="516" t="e">
        <f>+IF(AND(ISNUMBER('Sanitation Data'!E10),'Data Summary'!CR6="Yes"),'Sanitation Data'!E10,NA())</f>
        <v>#N/A</v>
      </c>
      <c r="AD6" s="516" t="e">
        <f>+IF(AND(ISNUMBER('Sanitation Data'!E11),'Data Summary'!CS6="Yes"),'Sanitation Data'!E11,NA())</f>
        <v>#N/A</v>
      </c>
      <c r="AE6" s="516" t="e">
        <f>+IF(AND(ISNUMBER('Sanitation Data'!E12),'Data Summary'!CT6="Yes"),'Sanitation Data'!E12,NA())</f>
        <v>#N/A</v>
      </c>
      <c r="AF6" s="516" t="e">
        <f>+IF(AND(ISNUMBER('Sanitation Data'!F4),'Data Summary'!CU6="Yes"),100-'Sanitation Data'!F4,NA())</f>
        <v>#N/A</v>
      </c>
      <c r="AG6" s="516" t="e">
        <f>+IF(AND(ISNUMBER('Sanitation Data'!F6),'Data Summary'!CV6="Yes"),'Sanitation Data'!F6,NA())</f>
        <v>#N/A</v>
      </c>
      <c r="AH6" s="516" t="e">
        <f>+IF(AND(ISNUMBER('Sanitation Data'!F10),'Data Summary'!CW6="Yes"),'Sanitation Data'!F10,NA())</f>
        <v>#N/A</v>
      </c>
      <c r="AI6" s="516" t="e">
        <f>+IF(AND(ISNUMBER('Sanitation Data'!F11),'Data Summary'!CX6="Yes"),'Sanitation Data'!F11,NA())</f>
        <v>#N/A</v>
      </c>
      <c r="AJ6" s="516" t="e">
        <f>+IF(AND(ISNUMBER('Sanitation Data'!F12),'Data Summary'!CY6="Yes"),'Sanitation Data'!F12,NA())</f>
        <v>#N/A</v>
      </c>
      <c r="AK6" s="516" t="e">
        <f>+IF(AND(ISNUMBER('Sanitation Data'!G4),'Data Summary'!CZ6="Yes"),100-'Sanitation Data'!G4,NA())</f>
        <v>#N/A</v>
      </c>
      <c r="AL6" s="516" t="e">
        <f>+IF(AND(ISNUMBER('Sanitation Data'!G6),'Data Summary'!DA6="Yes"),'Sanitation Data'!G6,NA())</f>
        <v>#N/A</v>
      </c>
      <c r="AM6" s="516" t="e">
        <f>+IF(AND(ISNUMBER('Sanitation Data'!G10),'Data Summary'!DB6="Yes"),'Sanitation Data'!G10,NA())</f>
        <v>#N/A</v>
      </c>
      <c r="AN6" s="516" t="e">
        <f>+IF(AND(ISNUMBER('Sanitation Data'!G11),'Data Summary'!DC6="Yes"),'Sanitation Data'!G11,NA())</f>
        <v>#N/A</v>
      </c>
      <c r="AO6" s="516" t="e">
        <f>+IF(AND(ISNUMBER('Sanitation Data'!G12),'Data Summary'!DD6="Yes"),'Sanitation Data'!G12,NA())</f>
        <v>#N/A</v>
      </c>
      <c r="AP6" s="516" t="e">
        <f>+IF(AND(ISNUMBER('Sanitation Data'!H4),'Data Summary'!DE6="Yes"),100-'Sanitation Data'!H4,NA())</f>
        <v>#N/A</v>
      </c>
      <c r="AQ6" s="516" t="e">
        <f>+IF(AND(ISNUMBER('Sanitation Data'!H6),'Data Summary'!DF6="Yes"),'Sanitation Data'!H6,NA())</f>
        <v>#N/A</v>
      </c>
      <c r="AR6" s="516" t="e">
        <f>+IF(AND(ISNUMBER('Sanitation Data'!H10),'Data Summary'!DG6="Yes"),'Sanitation Data'!H10,NA())</f>
        <v>#N/A</v>
      </c>
      <c r="AS6" s="516" t="e">
        <f>+IF(AND(ISNUMBER('Sanitation Data'!H11),'Data Summary'!DH6="Yes"),'Sanitation Data'!H11,NA())</f>
        <v>#N/A</v>
      </c>
      <c r="AT6" s="516" t="e">
        <f>+IF(AND(ISNUMBER('Sanitation Data'!H12),'Data Summary'!DI6="Yes"),'Sanitation Data'!H12,NA())</f>
        <v>#N/A</v>
      </c>
      <c r="AU6" s="516" t="e">
        <f>+IF(AND(ISNUMBER('Sanitation Data'!I4),'Data Summary'!DJ6="Yes"),100-'Sanitation Data'!I4,NA())</f>
        <v>#N/A</v>
      </c>
      <c r="AV6" s="516" t="e">
        <f>+IF(AND(ISNUMBER('Sanitation Data'!I6),'Data Summary'!DK6="Yes"),'Sanitation Data'!I6,NA())</f>
        <v>#N/A</v>
      </c>
      <c r="AW6" s="516" t="e">
        <f>+IF(AND(ISNUMBER('Sanitation Data'!I10),'Data Summary'!DL6="Yes"),'Sanitation Data'!I10,NA())</f>
        <v>#N/A</v>
      </c>
      <c r="AX6" s="516" t="e">
        <f>+IF(AND(ISNUMBER('Sanitation Data'!I11),'Data Summary'!DM6="Yes"),'Sanitation Data'!I11,NA())</f>
        <v>#N/A</v>
      </c>
      <c r="AY6" s="516" t="e">
        <f>+IF(AND(ISNUMBER('Sanitation Data'!I12),'Data Summary'!DN6="Yes"),'Sanitation Data'!I12,NA())</f>
        <v>#N/A</v>
      </c>
      <c r="AZ6" s="517" t="e">
        <f>+IF(AND(ISNUMBER('Hygiene Data'!D5),'Data Summary'!DO6="Yes"),'Hygiene Data'!D5,NA())</f>
        <v>#N/A</v>
      </c>
      <c r="BA6" s="517" t="e">
        <f>+IF(AND(ISNUMBER('Hygiene Data'!D7),'Data Summary'!DP6="Yes"),'Hygiene Data'!D7,NA())</f>
        <v>#N/A</v>
      </c>
      <c r="BB6" s="517" t="e">
        <f>+IF(AND(ISNUMBER('Hygiene Data'!D9),'Data Summary'!DQ6="Yes"),'Hygiene Data'!D9,NA())</f>
        <v>#N/A</v>
      </c>
      <c r="BC6" s="517" t="e">
        <f>+IF(AND(ISNUMBER('Hygiene Data'!E5),'Data Summary'!DR6="Yes"),'Hygiene Data'!E5,NA())</f>
        <v>#N/A</v>
      </c>
      <c r="BD6" s="517" t="e">
        <f>+IF(AND(ISNUMBER('Hygiene Data'!E7),'Data Summary'!DS6="Yes"),'Hygiene Data'!E7,NA())</f>
        <v>#N/A</v>
      </c>
      <c r="BE6" s="517" t="e">
        <f>+IF(AND(ISNUMBER('Hygiene Data'!E9),'Data Summary'!DT6="Yes"),'Hygiene Data'!E9,NA())</f>
        <v>#N/A</v>
      </c>
      <c r="BF6" s="517" t="e">
        <f>+IF(AND(ISNUMBER('Hygiene Data'!F5),'Data Summary'!DU6="Yes"),'Hygiene Data'!F5,NA())</f>
        <v>#N/A</v>
      </c>
      <c r="BG6" s="517" t="e">
        <f>+IF(AND(ISNUMBER('Hygiene Data'!F7),'Data Summary'!DV6="Yes"),'Hygiene Data'!F7,NA())</f>
        <v>#N/A</v>
      </c>
      <c r="BH6" s="517" t="e">
        <f>+IF(AND(ISNUMBER('Hygiene Data'!F9),'Data Summary'!DW6="Yes"),'Hygiene Data'!F9,NA())</f>
        <v>#N/A</v>
      </c>
      <c r="BI6" s="517" t="e">
        <f>+IF(AND(ISNUMBER('Hygiene Data'!G5),'Data Summary'!DX6="Yes"),'Hygiene Data'!G5,NA())</f>
        <v>#N/A</v>
      </c>
      <c r="BJ6" s="517" t="e">
        <f>+IF(AND(ISNUMBER('Hygiene Data'!G7),'Data Summary'!DY6="Yes"),'Hygiene Data'!G7,NA())</f>
        <v>#N/A</v>
      </c>
      <c r="BK6" s="517" t="e">
        <f>+IF(AND(ISNUMBER('Hygiene Data'!G9),'Data Summary'!DZ6="Yes"),'Hygiene Data'!G9,NA())</f>
        <v>#N/A</v>
      </c>
      <c r="BL6" s="517" t="e">
        <f>+IF(AND(ISNUMBER('Hygiene Data'!H5),'Data Summary'!EA6="Yes"),'Hygiene Data'!H5,NA())</f>
        <v>#N/A</v>
      </c>
      <c r="BM6" s="517" t="e">
        <f>+IF(AND(ISNUMBER('Hygiene Data'!H7),'Data Summary'!EB6="Yes"),'Hygiene Data'!H7,NA())</f>
        <v>#N/A</v>
      </c>
      <c r="BN6" s="517" t="e">
        <f>+IF(AND(ISNUMBER('Hygiene Data'!H9),'Data Summary'!EC6="Yes"),'Hygiene Data'!H9,NA())</f>
        <v>#N/A</v>
      </c>
      <c r="BO6" s="517" t="e">
        <f>+IF(AND(ISNUMBER('Hygiene Data'!I5),'Data Summary'!ED6="Yes"),'Hygiene Data'!I5,NA())</f>
        <v>#N/A</v>
      </c>
      <c r="BP6" s="517" t="e">
        <f>+IF(AND(ISNUMBER('Hygiene Data'!I7),'Data Summary'!EE6="Yes"),'Hygiene Data'!I7,NA())</f>
        <v>#N/A</v>
      </c>
      <c r="BQ6" s="517" t="e">
        <f>+IF(AND(ISNUMBER('Hygiene Data'!I9),'Data Summary'!EF6="Yes"),'Hygiene Data'!I9,NA())</f>
        <v>#N/A</v>
      </c>
    </row>
    <row r="7" spans="1:69" x14ac:dyDescent="0.25">
      <c r="A7" s="513" t="str">
        <f ca="1">+RIGHT('Data Summary'!A7,LEN('Data Summary'!A7)-9)</f>
        <v>LLECE</v>
      </c>
      <c r="B7" s="487" t="str">
        <f ca="1">+IF(ISTEXT('Data Summary'!B7),'Data Summary'!B7,"")</f>
        <v>Encuesta</v>
      </c>
      <c r="C7" s="514">
        <f ca="1">+VALUE('Data Summary'!C7)</f>
        <v>2013</v>
      </c>
      <c r="D7" s="515" t="e">
        <f ca="1">+IF(AND(ISNUMBER(OFFSET('Water Data'!$D$4,0,10*ROW('Water Data'!D1))),'Data Summary'!BS7="Yes"),100-OFFSET('Water Data'!$D$4,0,10*ROW('Water Data'!D1)),NA())</f>
        <v>#N/A</v>
      </c>
      <c r="E7" s="515">
        <f ca="1">+IF(AND(ISNUMBER(OFFSET('Water Data'!$D$6,0,10*ROW('Water Data'!D1))),'Data Summary'!BT7="Yes"),OFFSET('Water Data'!$D$6,0,10*ROW('Water Data'!D1)),NA())</f>
        <v>95.4</v>
      </c>
      <c r="F7" s="515" t="e">
        <f ca="1">+IF(AND(ISNUMBER(OFFSET('Water Data'!$D$9,0,10*ROW('Water Data'!D1))),'Data Summary'!BU7="Yes"),OFFSET('Water Data'!$D$9,0,10*ROW('Water Data'!D1)),NA())</f>
        <v>#N/A</v>
      </c>
      <c r="G7" s="515" t="e">
        <f ca="1">+IF(AND(ISNUMBER(OFFSET('Water Data'!$E$4,0,10*ROW('Water Data'!E1))),'Data Summary'!BV7="Yes"),100-OFFSET('Water Data'!$E$4,0,10*ROW('Water Data'!E1)),NA())</f>
        <v>#N/A</v>
      </c>
      <c r="H7" s="515">
        <f ca="1">+IF(AND(ISNUMBER(OFFSET('Water Data'!$E$6,0,10*ROW('Water Data'!E1))),'Data Summary'!BW7="Yes"),OFFSET('Water Data'!$E$6,0,10*ROW('Water Data'!E1)),NA())</f>
        <v>99.579831932773118</v>
      </c>
      <c r="I7" s="515" t="e">
        <f ca="1">+IF(AND(ISNUMBER(OFFSET('Water Data'!$E$9,0,10*ROW('Water Data'!E1))),'Data Summary'!BX7="Yes"),OFFSET('Water Data'!$E$9,0,10*ROW('Water Data'!E1)),NA())</f>
        <v>#N/A</v>
      </c>
      <c r="J7" s="515" t="e">
        <f ca="1">+IF(AND(ISNUMBER(OFFSET('Water Data'!$F$4,0,10*ROW('Water Data'!F1))),'Data Summary'!BY7="Yes"),100-OFFSET('Water Data'!$F$4,0,10*ROW('Water Data'!F1)),NA())</f>
        <v>#N/A</v>
      </c>
      <c r="K7" s="515">
        <f ca="1">+IF(AND(ISNUMBER(OFFSET('Water Data'!$F$6,0,10*ROW('Water Data'!F1))),'Data Summary'!BZ7="Yes"),OFFSET('Water Data'!$F$6,0,10*ROW('Water Data'!F1)),NA())</f>
        <v>87.596899224806208</v>
      </c>
      <c r="L7" s="515" t="e">
        <f ca="1">+IF(AND(ISNUMBER(OFFSET('Water Data'!$F$9,0,10*ROW('Water Data'!F1))),'Data Summary'!CA7="Yes"),OFFSET('Water Data'!$F$9,0,10*ROW('Water Data'!F1)),NA())</f>
        <v>#N/A</v>
      </c>
      <c r="M7" s="515" t="e">
        <f ca="1">+IF(AND(ISNUMBER(OFFSET('Water Data'!$G$4,0,10*ROW('Water Data'!G1))),'Data Summary'!CB7="Yes"),100-OFFSET('Water Data'!$G$4,0,10*ROW('Water Data'!G1)),NA())</f>
        <v>#N/A</v>
      </c>
      <c r="N7" s="515" t="e">
        <f ca="1">+IF(AND(ISNUMBER(OFFSET('Water Data'!$G$6,0,10*ROW('Water Data'!G1))),'Data Summary'!CC7="Yes"),OFFSET('Water Data'!$G$6,0,10*ROW('Water Data'!G1)),NA())</f>
        <v>#N/A</v>
      </c>
      <c r="O7" s="515" t="e">
        <f ca="1">+IF(AND(ISNUMBER(OFFSET('Water Data'!$G$9,0,10*ROW('Water Data'!G1))),'Data Summary'!CD7="Yes"),OFFSET('Water Data'!$G$9,0,10*ROW('Water Data'!G1)),NA())</f>
        <v>#N/A</v>
      </c>
      <c r="P7" s="515" t="e">
        <f ca="1">+IF(AND(ISNUMBER(OFFSET('Water Data'!$H$4,0,10*ROW('Water Data'!H1))),'Data Summary'!CE7="Yes"),100-OFFSET('Water Data'!$H$4,0,10*ROW('Water Data'!H1)),NA())</f>
        <v>#N/A</v>
      </c>
      <c r="Q7" s="515">
        <f ca="1">+IF(AND(ISNUMBER(OFFSET('Water Data'!$H$6,0,10*ROW('Water Data'!H1))),'Data Summary'!CF7="Yes"),OFFSET('Water Data'!$H$6,0,10*ROW('Water Data'!H1)),NA())</f>
        <v>95.367847411444146</v>
      </c>
      <c r="R7" s="515" t="e">
        <f ca="1">+IF(AND(ISNUMBER(OFFSET('Water Data'!$H$9,0,10*ROW('Water Data'!H1))),'Data Summary'!CG7="Yes"),OFFSET('Water Data'!$H$9,0,10*ROW('Water Data'!H1)),NA())</f>
        <v>#N/A</v>
      </c>
      <c r="S7" s="515" t="e">
        <f ca="1">+IF(AND(ISNUMBER(OFFSET('Water Data'!$I$4,0,10*ROW('Water Data'!I1))),'Data Summary'!CH7="Yes"),100-OFFSET('Water Data'!$I$4,0,10*ROW('Water Data'!I1)),NA())</f>
        <v>#N/A</v>
      </c>
      <c r="T7" s="515" t="e">
        <f ca="1">+IF(AND(ISNUMBER(OFFSET('Water Data'!$I$6,0,10*ROW('Water Data'!I1))),'Data Summary'!CI7="Yes"),OFFSET('Water Data'!$I$6,0,10*ROW('Water Data'!I1)),NA())</f>
        <v>#N/A</v>
      </c>
      <c r="U7" s="515" t="e">
        <f ca="1">+IF(AND(ISNUMBER(OFFSET('Water Data'!$I$9,0,10*ROW('Water Data'!I1))),'Data Summary'!CJ7="Yes"),OFFSET('Water Data'!$I$9,0,10*ROW('Water Data'!I1)),NA())</f>
        <v>#N/A</v>
      </c>
      <c r="V7" s="516" t="e">
        <f ca="1">+IF(AND(ISNUMBER(OFFSET('Sanitation Data'!$D$4,0,10*ROW('Sanitation Data'!D1))),'Data Summary'!CK7="Yes"),100-OFFSET('Sanitation Data'!$D$4,0,10*ROW('Sanitation Data'!D1)),NA())</f>
        <v>#N/A</v>
      </c>
      <c r="W7" s="516">
        <f ca="1">+IF(AND(ISNUMBER(OFFSET('Sanitation Data'!$D$6,0,10*ROW('Sanitation Data'!D1))),'Data Summary'!CL7="Yes"),OFFSET('Sanitation Data'!$D$6,0,10*ROW('Sanitation Data'!D1)),NA())</f>
        <v>96.3</v>
      </c>
      <c r="X7" s="516">
        <f ca="1">+IF(AND(ISNUMBER(OFFSET('Sanitation Data'!$D$10,0,10*ROW('Sanitation Data'!D1))),'Data Summary'!CM7="Yes"),OFFSET('Sanitation Data'!$D$10,0,10*ROW('Sanitation Data'!D1)),NA())</f>
        <v>95.6</v>
      </c>
      <c r="Y7" s="516" t="e">
        <f ca="1">+IF(AND(ISNUMBER(OFFSET('Sanitation Data'!$D$11,0,10*ROW('Sanitation Data'!D1))),'Data Summary'!CN7="Yes"),OFFSET('Sanitation Data'!$D$11,0,10*ROW('Sanitation Data'!D1)),NA())</f>
        <v>#N/A</v>
      </c>
      <c r="Z7" s="516">
        <f ca="1">+IF(AND(ISNUMBER(OFFSET('Sanitation Data'!$D$12,0,10*ROW('Sanitation Data'!D1))),'Data Summary'!CO7="Yes"),OFFSET('Sanitation Data'!$D$12,0,10*ROW('Sanitation Data'!D1)),NA())</f>
        <v>95.6</v>
      </c>
      <c r="AA7" s="516" t="e">
        <f ca="1">+IF(AND(ISNUMBER(OFFSET('Sanitation Data'!$E$4,0,10*ROW('Sanitation Data'!E1))),'Data Summary'!CP7="Yes"),100-OFFSET('Sanitation Data'!$E$4,0,10*ROW('Sanitation Data'!E1)),NA())</f>
        <v>#N/A</v>
      </c>
      <c r="AB7" s="516">
        <f ca="1">+IF(AND(ISNUMBER(OFFSET('Sanitation Data'!$E$6,0,10*ROW('Sanitation Data'!E1))),'Data Summary'!CQ7="Yes"),OFFSET('Sanitation Data'!$E$6,0,10*ROW('Sanitation Data'!E1)),NA())</f>
        <v>99.789915966386559</v>
      </c>
      <c r="AC7" s="516">
        <f ca="1">+IF(AND(ISNUMBER(OFFSET('Sanitation Data'!$E$10,0,10*ROW('Sanitation Data'!E1))),'Data Summary'!CR7="Yes"),OFFSET('Sanitation Data'!$E$10,0,10*ROW('Sanitation Data'!E1)),NA())</f>
        <v>97.899159663865547</v>
      </c>
      <c r="AD7" s="516" t="e">
        <f ca="1">+IF(AND(ISNUMBER(OFFSET('Sanitation Data'!$E$11,0,10*ROW('Sanitation Data'!E1))),'Data Summary'!CS7="Yes"),OFFSET('Sanitation Data'!$E$11,0,10*ROW('Sanitation Data'!E1)),NA())</f>
        <v>#N/A</v>
      </c>
      <c r="AE7" s="516">
        <f ca="1">+IF(AND(ISNUMBER(OFFSET('Sanitation Data'!$E$12,0,10*ROW('Sanitation Data'!E1))),'Data Summary'!CT7="Yes"),OFFSET('Sanitation Data'!$E$12,0,10*ROW('Sanitation Data'!E1)),NA())</f>
        <v>97.899159663865547</v>
      </c>
      <c r="AF7" s="516" t="e">
        <f ca="1">+IF(AND(ISNUMBER(OFFSET('Sanitation Data'!$F$4,0,10*ROW('Sanitation Data'!F1))),'Data Summary'!CU7="Yes"),100-OFFSET('Sanitation Data'!$F$4,0,10*ROW('Sanitation Data'!F1)),NA())</f>
        <v>#N/A</v>
      </c>
      <c r="AG7" s="516" t="e">
        <f ca="1">+IF(AND(ISNUMBER(OFFSET('Sanitation Data'!$F$6,0,10*ROW('Sanitation Data'!F1))),'Data Summary'!CV7="Yes"),OFFSET('Sanitation Data'!$F$6,0,10*ROW('Sanitation Data'!F1)),NA())</f>
        <v>#N/A</v>
      </c>
      <c r="AH7" s="516">
        <f ca="1">+IF(AND(ISNUMBER(OFFSET('Sanitation Data'!$F$10,0,10*ROW('Sanitation Data'!F1))),'Data Summary'!CW7="Yes"),OFFSET('Sanitation Data'!$F$10,0,10*ROW('Sanitation Data'!F1)),NA())</f>
        <v>91.472868217054256</v>
      </c>
      <c r="AI7" s="516" t="e">
        <f ca="1">+IF(AND(ISNUMBER(OFFSET('Sanitation Data'!$F$11,0,10*ROW('Sanitation Data'!F1))),'Data Summary'!CX7="Yes"),OFFSET('Sanitation Data'!$F$11,0,10*ROW('Sanitation Data'!F1)),NA())</f>
        <v>#N/A</v>
      </c>
      <c r="AJ7" s="516">
        <f ca="1">+IF(AND(ISNUMBER(OFFSET('Sanitation Data'!$F$12,0,10*ROW('Sanitation Data'!F1))),'Data Summary'!CY7="Yes"),OFFSET('Sanitation Data'!$F$12,0,10*ROW('Sanitation Data'!F1)),NA())</f>
        <v>91.472868217054256</v>
      </c>
      <c r="AK7" s="516" t="e">
        <f ca="1">+IF(AND(ISNUMBER(OFFSET('Sanitation Data'!$G$4,0,10*ROW('Sanitation Data'!G1))),'Data Summary'!CZ7="Yes"),100-OFFSET('Sanitation Data'!$G$4,0,10*ROW('Sanitation Data'!G1)),NA())</f>
        <v>#N/A</v>
      </c>
      <c r="AL7" s="516" t="e">
        <f ca="1">+IF(AND(ISNUMBER(OFFSET('Sanitation Data'!$G$6,0,10*ROW('Sanitation Data'!G1))),'Data Summary'!DA7="Yes"),OFFSET('Sanitation Data'!$G$6,0,10*ROW('Sanitation Data'!G1)),NA())</f>
        <v>#N/A</v>
      </c>
      <c r="AM7" s="516" t="e">
        <f ca="1">+IF(AND(ISNUMBER(OFFSET('Sanitation Data'!$G$10,0,10*ROW('Sanitation Data'!G1))),'Data Summary'!DB7="Yes"),OFFSET('Sanitation Data'!$G$10,0,10*ROW('Sanitation Data'!G1)),NA())</f>
        <v>#N/A</v>
      </c>
      <c r="AN7" s="516" t="e">
        <f ca="1">+IF(AND(ISNUMBER(OFFSET('Sanitation Data'!$G$11,0,10*ROW('Sanitation Data'!G1))),'Data Summary'!DC7="Yes"),OFFSET('Sanitation Data'!$G$11,0,10*ROW('Sanitation Data'!G1)),NA())</f>
        <v>#N/A</v>
      </c>
      <c r="AO7" s="516" t="e">
        <f ca="1">+IF(AND(ISNUMBER(OFFSET('Sanitation Data'!$G$12,0,10*ROW('Sanitation Data'!G1))),'Data Summary'!DD7="Yes"),OFFSET('Sanitation Data'!$G$12,0,10*ROW('Sanitation Data'!G1)),NA())</f>
        <v>#N/A</v>
      </c>
      <c r="AP7" s="516" t="e">
        <f ca="1">+IF(AND(ISNUMBER(OFFSET('Sanitation Data'!$H$4,0,10*ROW('Sanitation Data'!H1))),'Data Summary'!DE7="Yes"),100-OFFSET('Sanitation Data'!$H$4,0,10*ROW('Sanitation Data'!H1)),NA())</f>
        <v>#N/A</v>
      </c>
      <c r="AQ7" s="516">
        <f ca="1">+IF(AND(ISNUMBER(OFFSET('Sanitation Data'!$H$6,0,10*ROW('Sanitation Data'!H1))),'Data Summary'!DF7="Yes"),OFFSET('Sanitation Data'!$H$6,0,10*ROW('Sanitation Data'!H1)),NA())</f>
        <v>96.321525885558586</v>
      </c>
      <c r="AR7" s="516">
        <f ca="1">+IF(AND(ISNUMBER(OFFSET('Sanitation Data'!$H$10,0,10*ROW('Sanitation Data'!H1))),'Data Summary'!DG7="Yes"),OFFSET('Sanitation Data'!$H$10,0,10*ROW('Sanitation Data'!H1)),NA())</f>
        <v>95.640326975476839</v>
      </c>
      <c r="AS7" s="516" t="e">
        <f ca="1">+IF(AND(ISNUMBER(OFFSET('Sanitation Data'!$H$11,0,10*ROW('Sanitation Data'!H1))),'Data Summary'!DH7="Yes"),OFFSET('Sanitation Data'!$H$11,0,10*ROW('Sanitation Data'!H1)),NA())</f>
        <v>#N/A</v>
      </c>
      <c r="AT7" s="516">
        <f ca="1">+IF(AND(ISNUMBER(OFFSET('Sanitation Data'!$H$12,0,10*ROW('Sanitation Data'!H1))),'Data Summary'!DI7="Yes"),OFFSET('Sanitation Data'!$H$12,0,10*ROW('Sanitation Data'!H1)),NA())</f>
        <v>95.640326975476839</v>
      </c>
      <c r="AU7" s="516" t="e">
        <f ca="1">+IF(AND(ISNUMBER(OFFSET('Sanitation Data'!$I$4,0,10*ROW('Sanitation Data'!I1))),'Data Summary'!DJ7="Yes"),100-OFFSET('Sanitation Data'!$I$4,0,10*ROW('Sanitation Data'!I1)),NA())</f>
        <v>#N/A</v>
      </c>
      <c r="AV7" s="516" t="e">
        <f ca="1">+IF(AND(ISNUMBER(OFFSET('Sanitation Data'!$I$6,0,10*ROW('Sanitation Data'!I1))),'Data Summary'!DK7="Yes"),OFFSET('Sanitation Data'!$I$6,0,10*ROW('Sanitation Data'!I1)),NA())</f>
        <v>#N/A</v>
      </c>
      <c r="AW7" s="516" t="e">
        <f ca="1">+IF(AND(ISNUMBER(OFFSET('Sanitation Data'!$I$10,0,10*ROW('Sanitation Data'!I1))),'Data Summary'!DL7="Yes"),OFFSET('Sanitation Data'!$I$10,0,10*ROW('Sanitation Data'!I1)),NA())</f>
        <v>#N/A</v>
      </c>
      <c r="AX7" s="516" t="e">
        <f ca="1">+IF(AND(ISNUMBER(OFFSET('Sanitation Data'!$I$11,0,10*ROW('Sanitation Data'!I1))),'Data Summary'!DM7="Yes"),OFFSET('Sanitation Data'!$I$11,0,10*ROW('Sanitation Data'!I1)),NA())</f>
        <v>#N/A</v>
      </c>
      <c r="AY7" s="516" t="e">
        <f ca="1">+IF(AND(ISNUMBER(OFFSET('Sanitation Data'!$I$12,0,10*ROW('Sanitation Data'!I1))),'Data Summary'!DN7="Yes"),OFFSET('Sanitation Data'!$I$12,0,10*ROW('Sanitation Data'!I1)),NA())</f>
        <v>#N/A</v>
      </c>
      <c r="AZ7" s="517" t="e">
        <f ca="1">+IF(AND(ISNUMBER(OFFSET('Hygiene Data'!$D$5,0,10*ROW('Hygiene Data'!D1))),'Data Summary'!DO7="Yes"),OFFSET('Hygiene Data'!$D$5,0,10*ROW('Hygiene Data'!D1)),NA())</f>
        <v>#N/A</v>
      </c>
      <c r="BA7" s="517" t="e">
        <f ca="1">+IF(AND(ISNUMBER(OFFSET('Hygiene Data'!$D$7,0,10*ROW('Hygiene Data'!D1))),'Data Summary'!DP7="Yes"),OFFSET('Hygiene Data'!$D$7,0,10*ROW('Hygiene Data'!D1)),NA())</f>
        <v>#N/A</v>
      </c>
      <c r="BB7" s="517" t="e">
        <f ca="1">+IF(AND(ISNUMBER(OFFSET('Hygiene Data'!$D$9,0,10*ROW('Hygiene Data'!D1))),'Data Summary'!DQ7="Yes"),OFFSET('Hygiene Data'!$D$9,0,10*ROW('Hygiene Data'!D1)),NA())</f>
        <v>#N/A</v>
      </c>
      <c r="BC7" s="517" t="e">
        <f ca="1">+IF(AND(ISNUMBER(OFFSET('Hygiene Data'!$E$5,0,10*ROW('Hygiene Data'!E1))),'Data Summary'!DR7="Yes"),OFFSET('Hygiene Data'!$E$5,0,10*ROW('Hygiene Data'!E1)),NA())</f>
        <v>#N/A</v>
      </c>
      <c r="BD7" s="517" t="e">
        <f ca="1">+IF(AND(ISNUMBER(OFFSET('Hygiene Data'!$E$7,0,10*ROW('Hygiene Data'!E1))),'Data Summary'!DS7="Yes"),OFFSET('Hygiene Data'!$E$7,0,10*ROW('Hygiene Data'!E1)),NA())</f>
        <v>#N/A</v>
      </c>
      <c r="BE7" s="517" t="e">
        <f ca="1">+IF(AND(ISNUMBER(OFFSET('Hygiene Data'!$E$9,0,10*ROW('Hygiene Data'!E1))),'Data Summary'!DT7="Yes"),OFFSET('Hygiene Data'!$E$9,0,10*ROW('Hygiene Data'!E1)),NA())</f>
        <v>#N/A</v>
      </c>
      <c r="BF7" s="517" t="e">
        <f ca="1">+IF(AND(ISNUMBER(OFFSET('Hygiene Data'!$F$5,0,10*ROW('Hygiene Data'!F1))),'Data Summary'!DU7="Yes"),OFFSET('Hygiene Data'!$F$5,0,10*ROW('Hygiene Data'!F1)),NA())</f>
        <v>#N/A</v>
      </c>
      <c r="BG7" s="517" t="e">
        <f ca="1">+IF(AND(ISNUMBER(OFFSET('Hygiene Data'!$F$7,0,10*ROW('Hygiene Data'!F1))),'Data Summary'!DV7="Yes"),OFFSET('Hygiene Data'!$F$7,0,10*ROW('Hygiene Data'!F1)),NA())</f>
        <v>#N/A</v>
      </c>
      <c r="BH7" s="517" t="e">
        <f ca="1">+IF(AND(ISNUMBER(OFFSET('Hygiene Data'!$F$9,0,10*ROW('Hygiene Data'!F1))),'Data Summary'!DW7="Yes"),OFFSET('Hygiene Data'!$F$9,0,10*ROW('Hygiene Data'!F1)),NA())</f>
        <v>#N/A</v>
      </c>
      <c r="BI7" s="517" t="e">
        <f ca="1">+IF(AND(ISNUMBER(OFFSET('Hygiene Data'!$G$5,0,10*ROW('Hygiene Data'!G1))),'Data Summary'!DX7="Yes"),OFFSET('Hygiene Data'!$G$5,0,10*ROW('Hygiene Data'!G1)),NA())</f>
        <v>#N/A</v>
      </c>
      <c r="BJ7" s="517" t="e">
        <f ca="1">+IF(AND(ISNUMBER(OFFSET('Hygiene Data'!$G$7,0,10*ROW('Hygiene Data'!G1))),'Data Summary'!DY7="Yes"),OFFSET('Hygiene Data'!$G$7,0,10*ROW('Hygiene Data'!G1)),NA())</f>
        <v>#N/A</v>
      </c>
      <c r="BK7" s="517" t="e">
        <f ca="1">+IF(AND(ISNUMBER(OFFSET('Hygiene Data'!$G$9,0,10*ROW('Hygiene Data'!G1))),'Data Summary'!DZ7="Yes"),OFFSET('Hygiene Data'!$G$9,0,10*ROW('Hygiene Data'!G1)),NA())</f>
        <v>#N/A</v>
      </c>
      <c r="BL7" s="517" t="e">
        <f ca="1">+IF(AND(ISNUMBER(OFFSET('Hygiene Data'!$H$5,0,10*ROW('Hygiene Data'!H1))),'Data Summary'!EA7="Yes"),OFFSET('Hygiene Data'!$H$5,0,10*ROW('Hygiene Data'!H1)),NA())</f>
        <v>#N/A</v>
      </c>
      <c r="BM7" s="517" t="e">
        <f ca="1">+IF(AND(ISNUMBER(OFFSET('Hygiene Data'!$H$7,0,10*ROW('Hygiene Data'!H1))),'Data Summary'!EB7="Yes"),OFFSET('Hygiene Data'!$H$7,0,10*ROW('Hygiene Data'!H1)),NA())</f>
        <v>#N/A</v>
      </c>
      <c r="BN7" s="517" t="e">
        <f ca="1">+IF(AND(ISNUMBER(OFFSET('Hygiene Data'!$H$9,0,10*ROW('Hygiene Data'!H1))),'Data Summary'!EC7="Yes"),OFFSET('Hygiene Data'!$H$9,0,10*ROW('Hygiene Data'!H1)),NA())</f>
        <v>#N/A</v>
      </c>
      <c r="BO7" s="517" t="e">
        <f ca="1">+IF(AND(ISNUMBER(OFFSET('Hygiene Data'!$I$5,0,10*ROW('Hygiene Data'!I1))),'Data Summary'!ED7="Yes"),OFFSET('Hygiene Data'!$I$5,0,10*ROW('Hygiene Data'!I1)),NA())</f>
        <v>#N/A</v>
      </c>
      <c r="BP7" s="517" t="e">
        <f ca="1">+IF(AND(ISNUMBER(OFFSET('Hygiene Data'!$I$7,0,10*ROW('Hygiene Data'!I1))),'Data Summary'!EE7="Yes"),OFFSET('Hygiene Data'!$I$7,0,10*ROW('Hygiene Data'!I1)),NA())</f>
        <v>#N/A</v>
      </c>
      <c r="BQ7" s="517" t="e">
        <f ca="1">+IF(AND(ISNUMBER(OFFSET('Hygiene Data'!$I$9,0,10*ROW('Hygiene Data'!I1))),'Data Summary'!EF7="Yes"),OFFSET('Hygiene Data'!$I$9,0,10*ROW('Hygiene Data'!I1)),NA())</f>
        <v>#N/A</v>
      </c>
    </row>
    <row r="8" spans="1:69" x14ac:dyDescent="0.25">
      <c r="A8" s="513" t="str">
        <f ca="1">+RIGHT('Data Summary'!A8,LEN('Data Summary'!A8)-9)</f>
        <v>SUR</v>
      </c>
      <c r="B8" s="487" t="str">
        <f ca="1">+IF(ISTEXT('Data Summary'!B8),'Data Summary'!B8,"")</f>
        <v>Encuesta</v>
      </c>
      <c r="C8" s="514">
        <f ca="1">+VALUE('Data Summary'!C8)</f>
        <v>2021</v>
      </c>
      <c r="D8" s="515" t="e">
        <f ca="1">+IF(AND(ISNUMBER(OFFSET('Water Data'!$D$4,0,10*ROW('Water Data'!D2))),'Data Summary'!BS8="Yes"),100-OFFSET('Water Data'!$D$4,0,10*ROW('Water Data'!D2)),NA())</f>
        <v>#N/A</v>
      </c>
      <c r="E8" s="515" t="e">
        <f ca="1">+IF(AND(ISNUMBER(OFFSET('Water Data'!$D$6,0,10*ROW('Water Data'!D2))),'Data Summary'!BT8="Yes"),OFFSET('Water Data'!$D$6,0,10*ROW('Water Data'!D2)),NA())</f>
        <v>#N/A</v>
      </c>
      <c r="F8" s="515" t="e">
        <f ca="1">+IF(AND(ISNUMBER(OFFSET('Water Data'!$D$9,0,10*ROW('Water Data'!D2))),'Data Summary'!BU8="Yes"),OFFSET('Water Data'!$D$9,0,10*ROW('Water Data'!D2)),NA())</f>
        <v>#N/A</v>
      </c>
      <c r="G8" s="515" t="e">
        <f ca="1">+IF(AND(ISNUMBER(OFFSET('Water Data'!$E$4,0,10*ROW('Water Data'!E2))),'Data Summary'!BV8="Yes"),100-OFFSET('Water Data'!$E$4,0,10*ROW('Water Data'!E2)),NA())</f>
        <v>#N/A</v>
      </c>
      <c r="H8" s="515" t="e">
        <f ca="1">+IF(AND(ISNUMBER(OFFSET('Water Data'!$E$6,0,10*ROW('Water Data'!E2))),'Data Summary'!BW8="Yes"),OFFSET('Water Data'!$E$6,0,10*ROW('Water Data'!E2)),NA())</f>
        <v>#N/A</v>
      </c>
      <c r="I8" s="515" t="e">
        <f ca="1">+IF(AND(ISNUMBER(OFFSET('Water Data'!$E$9,0,10*ROW('Water Data'!E2))),'Data Summary'!BX8="Yes"),OFFSET('Water Data'!$E$9,0,10*ROW('Water Data'!E2)),NA())</f>
        <v>#N/A</v>
      </c>
      <c r="J8" s="515">
        <f ca="1">+IF(AND(ISNUMBER(OFFSET('Water Data'!$F$4,0,10*ROW('Water Data'!F2))),'Data Summary'!BY8="Yes"),100-OFFSET('Water Data'!$F$4,0,10*ROW('Water Data'!F2)),NA())</f>
        <v>100</v>
      </c>
      <c r="K8" s="515">
        <f ca="1">+IF(AND(ISNUMBER(OFFSET('Water Data'!$F$6,0,10*ROW('Water Data'!F2))),'Data Summary'!BZ8="Yes"),OFFSET('Water Data'!$F$6,0,10*ROW('Water Data'!F2)),NA())</f>
        <v>75.900000000000006</v>
      </c>
      <c r="L8" s="515">
        <f ca="1">+IF(AND(ISNUMBER(OFFSET('Water Data'!$F$9,0,10*ROW('Water Data'!F2))),'Data Summary'!CA8="Yes"),OFFSET('Water Data'!$F$9,0,10*ROW('Water Data'!F2)),NA())</f>
        <v>52.064971200000009</v>
      </c>
      <c r="M8" s="515" t="e">
        <f ca="1">+IF(AND(ISNUMBER(OFFSET('Water Data'!$G$4,0,10*ROW('Water Data'!G2))),'Data Summary'!CB8="Yes"),100-OFFSET('Water Data'!$G$4,0,10*ROW('Water Data'!G2)),NA())</f>
        <v>#N/A</v>
      </c>
      <c r="N8" s="515" t="e">
        <f ca="1">+IF(AND(ISNUMBER(OFFSET('Water Data'!$G$6,0,10*ROW('Water Data'!G2))),'Data Summary'!CC8="Yes"),OFFSET('Water Data'!$G$6,0,10*ROW('Water Data'!G2)),NA())</f>
        <v>#N/A</v>
      </c>
      <c r="O8" s="515" t="e">
        <f ca="1">+IF(AND(ISNUMBER(OFFSET('Water Data'!$G$9,0,10*ROW('Water Data'!G2))),'Data Summary'!CD8="Yes"),OFFSET('Water Data'!$G$9,0,10*ROW('Water Data'!G2)),NA())</f>
        <v>#N/A</v>
      </c>
      <c r="P8" s="515" t="e">
        <f ca="1">+IF(AND(ISNUMBER(OFFSET('Water Data'!$H$4,0,10*ROW('Water Data'!H2))),'Data Summary'!CE8="Yes"),100-OFFSET('Water Data'!$H$4,0,10*ROW('Water Data'!H2)),NA())</f>
        <v>#N/A</v>
      </c>
      <c r="Q8" s="515" t="e">
        <f ca="1">+IF(AND(ISNUMBER(OFFSET('Water Data'!$H$6,0,10*ROW('Water Data'!H2))),'Data Summary'!CF8="Yes"),OFFSET('Water Data'!$H$6,0,10*ROW('Water Data'!H2)),NA())</f>
        <v>#N/A</v>
      </c>
      <c r="R8" s="515" t="e">
        <f ca="1">+IF(AND(ISNUMBER(OFFSET('Water Data'!$H$9,0,10*ROW('Water Data'!H2))),'Data Summary'!CG8="Yes"),OFFSET('Water Data'!$H$9,0,10*ROW('Water Data'!H2)),NA())</f>
        <v>#N/A</v>
      </c>
      <c r="S8" s="515" t="e">
        <f ca="1">+IF(AND(ISNUMBER(OFFSET('Water Data'!$I$4,0,10*ROW('Water Data'!I2))),'Data Summary'!CH8="Yes"),100-OFFSET('Water Data'!$I$4,0,10*ROW('Water Data'!I2)),NA())</f>
        <v>#N/A</v>
      </c>
      <c r="T8" s="515" t="e">
        <f ca="1">+IF(AND(ISNUMBER(OFFSET('Water Data'!$I$6,0,10*ROW('Water Data'!I2))),'Data Summary'!CI8="Yes"),OFFSET('Water Data'!$I$6,0,10*ROW('Water Data'!I2)),NA())</f>
        <v>#N/A</v>
      </c>
      <c r="U8" s="515" t="e">
        <f ca="1">+IF(AND(ISNUMBER(OFFSET('Water Data'!$I$9,0,10*ROW('Water Data'!I2))),'Data Summary'!CJ8="Yes"),OFFSET('Water Data'!$I$9,0,10*ROW('Water Data'!I2)),NA())</f>
        <v>#N/A</v>
      </c>
      <c r="V8" s="516" t="e">
        <f ca="1">+IF(AND(ISNUMBER(OFFSET('Sanitation Data'!$D$4,0,10*ROW('Sanitation Data'!D2))),'Data Summary'!CK8="Yes"),100-OFFSET('Sanitation Data'!$D$4,0,10*ROW('Sanitation Data'!D2)),NA())</f>
        <v>#N/A</v>
      </c>
      <c r="W8" s="516" t="e">
        <f ca="1">+IF(AND(ISNUMBER(OFFSET('Sanitation Data'!$D$6,0,10*ROW('Sanitation Data'!D2))),'Data Summary'!CL8="Yes"),OFFSET('Sanitation Data'!$D$6,0,10*ROW('Sanitation Data'!D2)),NA())</f>
        <v>#N/A</v>
      </c>
      <c r="X8" s="516" t="e">
        <f ca="1">+IF(AND(ISNUMBER(OFFSET('Sanitation Data'!$D$10,0,10*ROW('Sanitation Data'!D2))),'Data Summary'!CM8="Yes"),OFFSET('Sanitation Data'!$D$10,0,10*ROW('Sanitation Data'!D2)),NA())</f>
        <v>#N/A</v>
      </c>
      <c r="Y8" s="516" t="e">
        <f ca="1">+IF(AND(ISNUMBER(OFFSET('Sanitation Data'!$D$11,0,10*ROW('Sanitation Data'!D2))),'Data Summary'!CN8="Yes"),OFFSET('Sanitation Data'!$D$11,0,10*ROW('Sanitation Data'!D2)),NA())</f>
        <v>#N/A</v>
      </c>
      <c r="Z8" s="516" t="e">
        <f ca="1">+IF(AND(ISNUMBER(OFFSET('Sanitation Data'!$D$12,0,10*ROW('Sanitation Data'!D2))),'Data Summary'!CO8="Yes"),OFFSET('Sanitation Data'!$D$12,0,10*ROW('Sanitation Data'!D2)),NA())</f>
        <v>#N/A</v>
      </c>
      <c r="AA8" s="516" t="e">
        <f ca="1">+IF(AND(ISNUMBER(OFFSET('Sanitation Data'!$E$4,0,10*ROW('Sanitation Data'!E2))),'Data Summary'!CP8="Yes"),100-OFFSET('Sanitation Data'!$E$4,0,10*ROW('Sanitation Data'!E2)),NA())</f>
        <v>#N/A</v>
      </c>
      <c r="AB8" s="516" t="e">
        <f ca="1">+IF(AND(ISNUMBER(OFFSET('Sanitation Data'!$E$6,0,10*ROW('Sanitation Data'!E2))),'Data Summary'!CQ8="Yes"),OFFSET('Sanitation Data'!$E$6,0,10*ROW('Sanitation Data'!E2)),NA())</f>
        <v>#N/A</v>
      </c>
      <c r="AC8" s="516" t="e">
        <f ca="1">+IF(AND(ISNUMBER(OFFSET('Sanitation Data'!$E$10,0,10*ROW('Sanitation Data'!E2))),'Data Summary'!CR8="Yes"),OFFSET('Sanitation Data'!$E$10,0,10*ROW('Sanitation Data'!E2)),NA())</f>
        <v>#N/A</v>
      </c>
      <c r="AD8" s="516" t="e">
        <f ca="1">+IF(AND(ISNUMBER(OFFSET('Sanitation Data'!$E$11,0,10*ROW('Sanitation Data'!E2))),'Data Summary'!CS8="Yes"),OFFSET('Sanitation Data'!$E$11,0,10*ROW('Sanitation Data'!E2)),NA())</f>
        <v>#N/A</v>
      </c>
      <c r="AE8" s="516" t="e">
        <f ca="1">+IF(AND(ISNUMBER(OFFSET('Sanitation Data'!$E$12,0,10*ROW('Sanitation Data'!E2))),'Data Summary'!CT8="Yes"),OFFSET('Sanitation Data'!$E$12,0,10*ROW('Sanitation Data'!E2)),NA())</f>
        <v>#N/A</v>
      </c>
      <c r="AF8" s="516" t="e">
        <f ca="1">+IF(AND(ISNUMBER(OFFSET('Sanitation Data'!$F$4,0,10*ROW('Sanitation Data'!F2))),'Data Summary'!CU8="Yes"),100-OFFSET('Sanitation Data'!$F$4,0,10*ROW('Sanitation Data'!F2)),NA())</f>
        <v>#N/A</v>
      </c>
      <c r="AG8" s="516" t="e">
        <f ca="1">+IF(AND(ISNUMBER(OFFSET('Sanitation Data'!$F$6,0,10*ROW('Sanitation Data'!F2))),'Data Summary'!CV8="Yes"),OFFSET('Sanitation Data'!$F$6,0,10*ROW('Sanitation Data'!F2)),NA())</f>
        <v>#N/A</v>
      </c>
      <c r="AH8" s="516" t="e">
        <f ca="1">+IF(AND(ISNUMBER(OFFSET('Sanitation Data'!$F$10,0,10*ROW('Sanitation Data'!F2))),'Data Summary'!CW8="Yes"),OFFSET('Sanitation Data'!$F$10,0,10*ROW('Sanitation Data'!F2)),NA())</f>
        <v>#N/A</v>
      </c>
      <c r="AI8" s="516" t="e">
        <f ca="1">+IF(AND(ISNUMBER(OFFSET('Sanitation Data'!$F$11,0,10*ROW('Sanitation Data'!F2))),'Data Summary'!CX8="Yes"),OFFSET('Sanitation Data'!$F$11,0,10*ROW('Sanitation Data'!F2)),NA())</f>
        <v>#N/A</v>
      </c>
      <c r="AJ8" s="516" t="e">
        <f ca="1">+IF(AND(ISNUMBER(OFFSET('Sanitation Data'!$F$12,0,10*ROW('Sanitation Data'!F2))),'Data Summary'!CY8="Yes"),OFFSET('Sanitation Data'!$F$12,0,10*ROW('Sanitation Data'!F2)),NA())</f>
        <v>#N/A</v>
      </c>
      <c r="AK8" s="516" t="e">
        <f ca="1">+IF(AND(ISNUMBER(OFFSET('Sanitation Data'!$G$4,0,10*ROW('Sanitation Data'!G2))),'Data Summary'!CZ8="Yes"),100-OFFSET('Sanitation Data'!$G$4,0,10*ROW('Sanitation Data'!G2)),NA())</f>
        <v>#N/A</v>
      </c>
      <c r="AL8" s="516" t="e">
        <f ca="1">+IF(AND(ISNUMBER(OFFSET('Sanitation Data'!$G$6,0,10*ROW('Sanitation Data'!G2))),'Data Summary'!DA8="Yes"),OFFSET('Sanitation Data'!$G$6,0,10*ROW('Sanitation Data'!G2)),NA())</f>
        <v>#N/A</v>
      </c>
      <c r="AM8" s="516" t="e">
        <f ca="1">+IF(AND(ISNUMBER(OFFSET('Sanitation Data'!$G$10,0,10*ROW('Sanitation Data'!G2))),'Data Summary'!DB8="Yes"),OFFSET('Sanitation Data'!$G$10,0,10*ROW('Sanitation Data'!G2)),NA())</f>
        <v>#N/A</v>
      </c>
      <c r="AN8" s="516" t="e">
        <f ca="1">+IF(AND(ISNUMBER(OFFSET('Sanitation Data'!$G$11,0,10*ROW('Sanitation Data'!G2))),'Data Summary'!DC8="Yes"),OFFSET('Sanitation Data'!$G$11,0,10*ROW('Sanitation Data'!G2)),NA())</f>
        <v>#N/A</v>
      </c>
      <c r="AO8" s="516" t="e">
        <f ca="1">+IF(AND(ISNUMBER(OFFSET('Sanitation Data'!$G$12,0,10*ROW('Sanitation Data'!G2))),'Data Summary'!DD8="Yes"),OFFSET('Sanitation Data'!$G$12,0,10*ROW('Sanitation Data'!G2)),NA())</f>
        <v>#N/A</v>
      </c>
      <c r="AP8" s="516" t="e">
        <f ca="1">+IF(AND(ISNUMBER(OFFSET('Sanitation Data'!$H$4,0,10*ROW('Sanitation Data'!H2))),'Data Summary'!DE8="Yes"),100-OFFSET('Sanitation Data'!$H$4,0,10*ROW('Sanitation Data'!H2)),NA())</f>
        <v>#N/A</v>
      </c>
      <c r="AQ8" s="516" t="e">
        <f ca="1">+IF(AND(ISNUMBER(OFFSET('Sanitation Data'!$H$6,0,10*ROW('Sanitation Data'!H2))),'Data Summary'!DF8="Yes"),OFFSET('Sanitation Data'!$H$6,0,10*ROW('Sanitation Data'!H2)),NA())</f>
        <v>#N/A</v>
      </c>
      <c r="AR8" s="516" t="e">
        <f ca="1">+IF(AND(ISNUMBER(OFFSET('Sanitation Data'!$H$10,0,10*ROW('Sanitation Data'!H2))),'Data Summary'!DG8="Yes"),OFFSET('Sanitation Data'!$H$10,0,10*ROW('Sanitation Data'!H2)),NA())</f>
        <v>#N/A</v>
      </c>
      <c r="AS8" s="516" t="e">
        <f ca="1">+IF(AND(ISNUMBER(OFFSET('Sanitation Data'!$H$11,0,10*ROW('Sanitation Data'!H2))),'Data Summary'!DH8="Yes"),OFFSET('Sanitation Data'!$H$11,0,10*ROW('Sanitation Data'!H2)),NA())</f>
        <v>#N/A</v>
      </c>
      <c r="AT8" s="516" t="e">
        <f ca="1">+IF(AND(ISNUMBER(OFFSET('Sanitation Data'!$H$12,0,10*ROW('Sanitation Data'!H2))),'Data Summary'!DI8="Yes"),OFFSET('Sanitation Data'!$H$12,0,10*ROW('Sanitation Data'!H2)),NA())</f>
        <v>#N/A</v>
      </c>
      <c r="AU8" s="516" t="e">
        <f ca="1">+IF(AND(ISNUMBER(OFFSET('Sanitation Data'!$I$4,0,10*ROW('Sanitation Data'!I2))),'Data Summary'!DJ8="Yes"),100-OFFSET('Sanitation Data'!$I$4,0,10*ROW('Sanitation Data'!I2)),NA())</f>
        <v>#N/A</v>
      </c>
      <c r="AV8" s="516" t="e">
        <f ca="1">+IF(AND(ISNUMBER(OFFSET('Sanitation Data'!$I$6,0,10*ROW('Sanitation Data'!I2))),'Data Summary'!DK8="Yes"),OFFSET('Sanitation Data'!$I$6,0,10*ROW('Sanitation Data'!I2)),NA())</f>
        <v>#N/A</v>
      </c>
      <c r="AW8" s="516" t="e">
        <f ca="1">+IF(AND(ISNUMBER(OFFSET('Sanitation Data'!$I$10,0,10*ROW('Sanitation Data'!I2))),'Data Summary'!DL8="Yes"),OFFSET('Sanitation Data'!$I$10,0,10*ROW('Sanitation Data'!I2)),NA())</f>
        <v>#N/A</v>
      </c>
      <c r="AX8" s="516" t="e">
        <f ca="1">+IF(AND(ISNUMBER(OFFSET('Sanitation Data'!$I$11,0,10*ROW('Sanitation Data'!I2))),'Data Summary'!DM8="Yes"),OFFSET('Sanitation Data'!$I$11,0,10*ROW('Sanitation Data'!I2)),NA())</f>
        <v>#N/A</v>
      </c>
      <c r="AY8" s="516" t="e">
        <f ca="1">+IF(AND(ISNUMBER(OFFSET('Sanitation Data'!$I$12,0,10*ROW('Sanitation Data'!I2))),'Data Summary'!DN8="Yes"),OFFSET('Sanitation Data'!$I$12,0,10*ROW('Sanitation Data'!I2)),NA())</f>
        <v>#N/A</v>
      </c>
      <c r="AZ8" s="517" t="e">
        <f ca="1">+IF(AND(ISNUMBER(OFFSET('Hygiene Data'!$D$5,0,10*ROW('Hygiene Data'!D2))),'Data Summary'!DO8="Yes"),OFFSET('Hygiene Data'!$D$5,0,10*ROW('Hygiene Data'!D2)),NA())</f>
        <v>#N/A</v>
      </c>
      <c r="BA8" s="517" t="e">
        <f ca="1">+IF(AND(ISNUMBER(OFFSET('Hygiene Data'!$D$7,0,10*ROW('Hygiene Data'!D2))),'Data Summary'!DP8="Yes"),OFFSET('Hygiene Data'!$D$7,0,10*ROW('Hygiene Data'!D2)),NA())</f>
        <v>#N/A</v>
      </c>
      <c r="BB8" s="517" t="e">
        <f ca="1">+IF(AND(ISNUMBER(OFFSET('Hygiene Data'!$D$9,0,10*ROW('Hygiene Data'!D2))),'Data Summary'!DQ8="Yes"),OFFSET('Hygiene Data'!$D$9,0,10*ROW('Hygiene Data'!D2)),NA())</f>
        <v>#N/A</v>
      </c>
      <c r="BC8" s="517" t="e">
        <f ca="1">+IF(AND(ISNUMBER(OFFSET('Hygiene Data'!$E$5,0,10*ROW('Hygiene Data'!E2))),'Data Summary'!DR8="Yes"),OFFSET('Hygiene Data'!$E$5,0,10*ROW('Hygiene Data'!E2)),NA())</f>
        <v>#N/A</v>
      </c>
      <c r="BD8" s="517" t="e">
        <f ca="1">+IF(AND(ISNUMBER(OFFSET('Hygiene Data'!$E$7,0,10*ROW('Hygiene Data'!E2))),'Data Summary'!DS8="Yes"),OFFSET('Hygiene Data'!$E$7,0,10*ROW('Hygiene Data'!E2)),NA())</f>
        <v>#N/A</v>
      </c>
      <c r="BE8" s="517" t="e">
        <f ca="1">+IF(AND(ISNUMBER(OFFSET('Hygiene Data'!$E$9,0,10*ROW('Hygiene Data'!E2))),'Data Summary'!DT8="Yes"),OFFSET('Hygiene Data'!$E$9,0,10*ROW('Hygiene Data'!E2)),NA())</f>
        <v>#N/A</v>
      </c>
      <c r="BF8" s="517" t="e">
        <f ca="1">+IF(AND(ISNUMBER(OFFSET('Hygiene Data'!$F$5,0,10*ROW('Hygiene Data'!F2))),'Data Summary'!DU8="Yes"),OFFSET('Hygiene Data'!$F$5,0,10*ROW('Hygiene Data'!F2)),NA())</f>
        <v>#N/A</v>
      </c>
      <c r="BG8" s="517" t="e">
        <f ca="1">+IF(AND(ISNUMBER(OFFSET('Hygiene Data'!$F$7,0,10*ROW('Hygiene Data'!F2))),'Data Summary'!DV8="Yes"),OFFSET('Hygiene Data'!$F$7,0,10*ROW('Hygiene Data'!F2)),NA())</f>
        <v>#N/A</v>
      </c>
      <c r="BH8" s="517" t="e">
        <f ca="1">+IF(AND(ISNUMBER(OFFSET('Hygiene Data'!$F$9,0,10*ROW('Hygiene Data'!F2))),'Data Summary'!DW8="Yes"),OFFSET('Hygiene Data'!$F$9,0,10*ROW('Hygiene Data'!F2)),NA())</f>
        <v>#N/A</v>
      </c>
      <c r="BI8" s="517" t="e">
        <f ca="1">+IF(AND(ISNUMBER(OFFSET('Hygiene Data'!$G$5,0,10*ROW('Hygiene Data'!G2))),'Data Summary'!DX8="Yes"),OFFSET('Hygiene Data'!$G$5,0,10*ROW('Hygiene Data'!G2)),NA())</f>
        <v>#N/A</v>
      </c>
      <c r="BJ8" s="517" t="e">
        <f ca="1">+IF(AND(ISNUMBER(OFFSET('Hygiene Data'!$G$7,0,10*ROW('Hygiene Data'!G2))),'Data Summary'!DY8="Yes"),OFFSET('Hygiene Data'!$G$7,0,10*ROW('Hygiene Data'!G2)),NA())</f>
        <v>#N/A</v>
      </c>
      <c r="BK8" s="517" t="e">
        <f ca="1">+IF(AND(ISNUMBER(OFFSET('Hygiene Data'!$G$9,0,10*ROW('Hygiene Data'!G2))),'Data Summary'!DZ8="Yes"),OFFSET('Hygiene Data'!$G$9,0,10*ROW('Hygiene Data'!G2)),NA())</f>
        <v>#N/A</v>
      </c>
      <c r="BL8" s="517" t="e">
        <f ca="1">+IF(AND(ISNUMBER(OFFSET('Hygiene Data'!$H$5,0,10*ROW('Hygiene Data'!H2))),'Data Summary'!EA8="Yes"),OFFSET('Hygiene Data'!$H$5,0,10*ROW('Hygiene Data'!H2)),NA())</f>
        <v>#N/A</v>
      </c>
      <c r="BM8" s="517" t="e">
        <f ca="1">+IF(AND(ISNUMBER(OFFSET('Hygiene Data'!$H$7,0,10*ROW('Hygiene Data'!H2))),'Data Summary'!EB8="Yes"),OFFSET('Hygiene Data'!$H$7,0,10*ROW('Hygiene Data'!H2)),NA())</f>
        <v>#N/A</v>
      </c>
      <c r="BN8" s="517" t="e">
        <f ca="1">+IF(AND(ISNUMBER(OFFSET('Hygiene Data'!$H$9,0,10*ROW('Hygiene Data'!H2))),'Data Summary'!EC8="Yes"),OFFSET('Hygiene Data'!$H$9,0,10*ROW('Hygiene Data'!H2)),NA())</f>
        <v>#N/A</v>
      </c>
      <c r="BO8" s="517" t="e">
        <f ca="1">+IF(AND(ISNUMBER(OFFSET('Hygiene Data'!$I$5,0,10*ROW('Hygiene Data'!I2))),'Data Summary'!ED8="Yes"),OFFSET('Hygiene Data'!$I$5,0,10*ROW('Hygiene Data'!I2)),NA())</f>
        <v>#N/A</v>
      </c>
      <c r="BP8" s="517" t="e">
        <f ca="1">+IF(AND(ISNUMBER(OFFSET('Hygiene Data'!$I$7,0,10*ROW('Hygiene Data'!I2))),'Data Summary'!EE8="Yes"),OFFSET('Hygiene Data'!$I$7,0,10*ROW('Hygiene Data'!I2)),NA())</f>
        <v>#N/A</v>
      </c>
      <c r="BQ8" s="517" t="e">
        <f ca="1">+IF(AND(ISNUMBER(OFFSET('Hygiene Data'!$I$9,0,10*ROW('Hygiene Data'!I2))),'Data Summary'!EF8="Yes"),OFFSET('Hygiene Data'!$I$9,0,10*ROW('Hygiene Data'!I2)),NA())</f>
        <v>#N/A</v>
      </c>
    </row>
    <row r="9" spans="1:69" x14ac:dyDescent="0.25">
      <c r="A9" s="513" t="e">
        <f ca="1">+RIGHT('Data Summary'!A9,LEN('Data Summary'!A9)-9)</f>
        <v>#VALUE!</v>
      </c>
      <c r="B9" s="487" t="str">
        <f ca="1">+IF(ISTEXT('Data Summary'!B9),'Data Summary'!B9,"")</f>
        <v/>
      </c>
      <c r="C9" s="514" t="e">
        <f ca="1">+VALUE('Data Summary'!C9)</f>
        <v>#VALUE!</v>
      </c>
      <c r="D9" s="515" t="e">
        <f ca="1">+IF(AND(ISNUMBER(OFFSET('Water Data'!$D$4,0,10*ROW('Water Data'!D3))),'Data Summary'!BS9="Yes"),100-OFFSET('Water Data'!$D$4,0,10*ROW('Water Data'!D3)),NA())</f>
        <v>#N/A</v>
      </c>
      <c r="E9" s="515" t="e">
        <f ca="1">+IF(AND(ISNUMBER(OFFSET('Water Data'!$D$6,0,10*ROW('Water Data'!D3))),'Data Summary'!BT9="Yes"),OFFSET('Water Data'!$D$6,0,10*ROW('Water Data'!D3)),NA())</f>
        <v>#N/A</v>
      </c>
      <c r="F9" s="515" t="e">
        <f ca="1">+IF(AND(ISNUMBER(OFFSET('Water Data'!$D$9,0,10*ROW('Water Data'!D3))),'Data Summary'!BU9="Yes"),OFFSET('Water Data'!$D$9,0,10*ROW('Water Data'!D3)),NA())</f>
        <v>#N/A</v>
      </c>
      <c r="G9" s="515" t="e">
        <f ca="1">+IF(AND(ISNUMBER(OFFSET('Water Data'!$E$4,0,10*ROW('Water Data'!E3))),'Data Summary'!BV9="Yes"),100-OFFSET('Water Data'!$E$4,0,10*ROW('Water Data'!E3)),NA())</f>
        <v>#N/A</v>
      </c>
      <c r="H9" s="515" t="e">
        <f ca="1">+IF(AND(ISNUMBER(OFFSET('Water Data'!$E$6,0,10*ROW('Water Data'!E3))),'Data Summary'!BW9="Yes"),OFFSET('Water Data'!$E$6,0,10*ROW('Water Data'!E3)),NA())</f>
        <v>#N/A</v>
      </c>
      <c r="I9" s="515" t="e">
        <f ca="1">+IF(AND(ISNUMBER(OFFSET('Water Data'!$E$9,0,10*ROW('Water Data'!E3))),'Data Summary'!BX9="Yes"),OFFSET('Water Data'!$E$9,0,10*ROW('Water Data'!E3)),NA())</f>
        <v>#N/A</v>
      </c>
      <c r="J9" s="515" t="e">
        <f ca="1">+IF(AND(ISNUMBER(OFFSET('Water Data'!$F$4,0,10*ROW('Water Data'!F3))),'Data Summary'!BY9="Yes"),100-OFFSET('Water Data'!$F$4,0,10*ROW('Water Data'!F3)),NA())</f>
        <v>#N/A</v>
      </c>
      <c r="K9" s="515" t="e">
        <f ca="1">+IF(AND(ISNUMBER(OFFSET('Water Data'!$F$6,0,10*ROW('Water Data'!F3))),'Data Summary'!BZ9="Yes"),OFFSET('Water Data'!$F$6,0,10*ROW('Water Data'!F3)),NA())</f>
        <v>#N/A</v>
      </c>
      <c r="L9" s="515" t="e">
        <f ca="1">+IF(AND(ISNUMBER(OFFSET('Water Data'!$F$9,0,10*ROW('Water Data'!F3))),'Data Summary'!CA9="Yes"),OFFSET('Water Data'!$F$9,0,10*ROW('Water Data'!F3)),NA())</f>
        <v>#N/A</v>
      </c>
      <c r="M9" s="515" t="e">
        <f ca="1">+IF(AND(ISNUMBER(OFFSET('Water Data'!$G$4,0,10*ROW('Water Data'!G3))),'Data Summary'!CB9="Yes"),100-OFFSET('Water Data'!$G$4,0,10*ROW('Water Data'!G3)),NA())</f>
        <v>#N/A</v>
      </c>
      <c r="N9" s="515" t="e">
        <f ca="1">+IF(AND(ISNUMBER(OFFSET('Water Data'!$G$6,0,10*ROW('Water Data'!G3))),'Data Summary'!CC9="Yes"),OFFSET('Water Data'!$G$6,0,10*ROW('Water Data'!G3)),NA())</f>
        <v>#N/A</v>
      </c>
      <c r="O9" s="515" t="e">
        <f ca="1">+IF(AND(ISNUMBER(OFFSET('Water Data'!$G$9,0,10*ROW('Water Data'!G3))),'Data Summary'!CD9="Yes"),OFFSET('Water Data'!$G$9,0,10*ROW('Water Data'!G3)),NA())</f>
        <v>#N/A</v>
      </c>
      <c r="P9" s="515" t="e">
        <f ca="1">+IF(AND(ISNUMBER(OFFSET('Water Data'!$H$4,0,10*ROW('Water Data'!H3))),'Data Summary'!CE9="Yes"),100-OFFSET('Water Data'!$H$4,0,10*ROW('Water Data'!H3)),NA())</f>
        <v>#N/A</v>
      </c>
      <c r="Q9" s="515" t="e">
        <f ca="1">+IF(AND(ISNUMBER(OFFSET('Water Data'!$H$6,0,10*ROW('Water Data'!H3))),'Data Summary'!CF9="Yes"),OFFSET('Water Data'!$H$6,0,10*ROW('Water Data'!H3)),NA())</f>
        <v>#N/A</v>
      </c>
      <c r="R9" s="515" t="e">
        <f ca="1">+IF(AND(ISNUMBER(OFFSET('Water Data'!$H$9,0,10*ROW('Water Data'!H3))),'Data Summary'!CG9="Yes"),OFFSET('Water Data'!$H$9,0,10*ROW('Water Data'!H3)),NA())</f>
        <v>#N/A</v>
      </c>
      <c r="S9" s="515" t="e">
        <f ca="1">+IF(AND(ISNUMBER(OFFSET('Water Data'!$I$4,0,10*ROW('Water Data'!I3))),'Data Summary'!CH9="Yes"),100-OFFSET('Water Data'!$I$4,0,10*ROW('Water Data'!I3)),NA())</f>
        <v>#N/A</v>
      </c>
      <c r="T9" s="515" t="e">
        <f ca="1">+IF(AND(ISNUMBER(OFFSET('Water Data'!$I$6,0,10*ROW('Water Data'!I3))),'Data Summary'!CI9="Yes"),OFFSET('Water Data'!$I$6,0,10*ROW('Water Data'!I3)),NA())</f>
        <v>#N/A</v>
      </c>
      <c r="U9" s="515" t="e">
        <f ca="1">+IF(AND(ISNUMBER(OFFSET('Water Data'!$I$9,0,10*ROW('Water Data'!I3))),'Data Summary'!CJ9="Yes"),OFFSET('Water Data'!$I$9,0,10*ROW('Water Data'!I3)),NA())</f>
        <v>#N/A</v>
      </c>
      <c r="V9" s="516" t="e">
        <f ca="1">+IF(AND(ISNUMBER(OFFSET('Sanitation Data'!$D$4,0,10*ROW('Sanitation Data'!D3))),'Data Summary'!CK9="Yes"),100-OFFSET('Sanitation Data'!$D$4,0,10*ROW('Sanitation Data'!D3)),NA())</f>
        <v>#N/A</v>
      </c>
      <c r="W9" s="516" t="e">
        <f ca="1">+IF(AND(ISNUMBER(OFFSET('Sanitation Data'!$D$6,0,10*ROW('Sanitation Data'!D3))),'Data Summary'!CL9="Yes"),OFFSET('Sanitation Data'!$D$6,0,10*ROW('Sanitation Data'!D3)),NA())</f>
        <v>#N/A</v>
      </c>
      <c r="X9" s="516" t="e">
        <f ca="1">+IF(AND(ISNUMBER(OFFSET('Sanitation Data'!$D$10,0,10*ROW('Sanitation Data'!D3))),'Data Summary'!CM9="Yes"),OFFSET('Sanitation Data'!$D$10,0,10*ROW('Sanitation Data'!D3)),NA())</f>
        <v>#N/A</v>
      </c>
      <c r="Y9" s="516" t="e">
        <f ca="1">+IF(AND(ISNUMBER(OFFSET('Sanitation Data'!$D$11,0,10*ROW('Sanitation Data'!D3))),'Data Summary'!CN9="Yes"),OFFSET('Sanitation Data'!$D$11,0,10*ROW('Sanitation Data'!D3)),NA())</f>
        <v>#N/A</v>
      </c>
      <c r="Z9" s="516" t="e">
        <f ca="1">+IF(AND(ISNUMBER(OFFSET('Sanitation Data'!$D$12,0,10*ROW('Sanitation Data'!D3))),'Data Summary'!CO9="Yes"),OFFSET('Sanitation Data'!$D$12,0,10*ROW('Sanitation Data'!D3)),NA())</f>
        <v>#N/A</v>
      </c>
      <c r="AA9" s="516" t="e">
        <f ca="1">+IF(AND(ISNUMBER(OFFSET('Sanitation Data'!$E$4,0,10*ROW('Sanitation Data'!E3))),'Data Summary'!CP9="Yes"),100-OFFSET('Sanitation Data'!$E$4,0,10*ROW('Sanitation Data'!E3)),NA())</f>
        <v>#N/A</v>
      </c>
      <c r="AB9" s="516" t="e">
        <f ca="1">+IF(AND(ISNUMBER(OFFSET('Sanitation Data'!$E$6,0,10*ROW('Sanitation Data'!E3))),'Data Summary'!CQ9="Yes"),OFFSET('Sanitation Data'!$E$6,0,10*ROW('Sanitation Data'!E3)),NA())</f>
        <v>#N/A</v>
      </c>
      <c r="AC9" s="516" t="e">
        <f ca="1">+IF(AND(ISNUMBER(OFFSET('Sanitation Data'!$E$10,0,10*ROW('Sanitation Data'!E3))),'Data Summary'!CR9="Yes"),OFFSET('Sanitation Data'!$E$10,0,10*ROW('Sanitation Data'!E3)),NA())</f>
        <v>#N/A</v>
      </c>
      <c r="AD9" s="516" t="e">
        <f ca="1">+IF(AND(ISNUMBER(OFFSET('Sanitation Data'!$E$11,0,10*ROW('Sanitation Data'!E3))),'Data Summary'!CS9="Yes"),OFFSET('Sanitation Data'!$E$11,0,10*ROW('Sanitation Data'!E3)),NA())</f>
        <v>#N/A</v>
      </c>
      <c r="AE9" s="516" t="e">
        <f ca="1">+IF(AND(ISNUMBER(OFFSET('Sanitation Data'!$E$12,0,10*ROW('Sanitation Data'!E3))),'Data Summary'!CT9="Yes"),OFFSET('Sanitation Data'!$E$12,0,10*ROW('Sanitation Data'!E3)),NA())</f>
        <v>#N/A</v>
      </c>
      <c r="AF9" s="516" t="e">
        <f ca="1">+IF(AND(ISNUMBER(OFFSET('Sanitation Data'!$F$4,0,10*ROW('Sanitation Data'!F3))),'Data Summary'!CU9="Yes"),100-OFFSET('Sanitation Data'!$F$4,0,10*ROW('Sanitation Data'!F3)),NA())</f>
        <v>#N/A</v>
      </c>
      <c r="AG9" s="516" t="e">
        <f ca="1">+IF(AND(ISNUMBER(OFFSET('Sanitation Data'!$F$6,0,10*ROW('Sanitation Data'!F3))),'Data Summary'!CV9="Yes"),OFFSET('Sanitation Data'!$F$6,0,10*ROW('Sanitation Data'!F3)),NA())</f>
        <v>#N/A</v>
      </c>
      <c r="AH9" s="516" t="e">
        <f ca="1">+IF(AND(ISNUMBER(OFFSET('Sanitation Data'!$F$10,0,10*ROW('Sanitation Data'!F3))),'Data Summary'!CW9="Yes"),OFFSET('Sanitation Data'!$F$10,0,10*ROW('Sanitation Data'!F3)),NA())</f>
        <v>#N/A</v>
      </c>
      <c r="AI9" s="516" t="e">
        <f ca="1">+IF(AND(ISNUMBER(OFFSET('Sanitation Data'!$F$11,0,10*ROW('Sanitation Data'!F3))),'Data Summary'!CX9="Yes"),OFFSET('Sanitation Data'!$F$11,0,10*ROW('Sanitation Data'!F3)),NA())</f>
        <v>#N/A</v>
      </c>
      <c r="AJ9" s="516" t="e">
        <f ca="1">+IF(AND(ISNUMBER(OFFSET('Sanitation Data'!$F$12,0,10*ROW('Sanitation Data'!F3))),'Data Summary'!CY9="Yes"),OFFSET('Sanitation Data'!$F$12,0,10*ROW('Sanitation Data'!F3)),NA())</f>
        <v>#N/A</v>
      </c>
      <c r="AK9" s="516" t="e">
        <f ca="1">+IF(AND(ISNUMBER(OFFSET('Sanitation Data'!$G$4,0,10*ROW('Sanitation Data'!G3))),'Data Summary'!CZ9="Yes"),100-OFFSET('Sanitation Data'!$G$4,0,10*ROW('Sanitation Data'!G3)),NA())</f>
        <v>#N/A</v>
      </c>
      <c r="AL9" s="516" t="e">
        <f ca="1">+IF(AND(ISNUMBER(OFFSET('Sanitation Data'!$G$6,0,10*ROW('Sanitation Data'!G3))),'Data Summary'!DA9="Yes"),OFFSET('Sanitation Data'!$G$6,0,10*ROW('Sanitation Data'!G3)),NA())</f>
        <v>#N/A</v>
      </c>
      <c r="AM9" s="516" t="e">
        <f ca="1">+IF(AND(ISNUMBER(OFFSET('Sanitation Data'!$G$10,0,10*ROW('Sanitation Data'!G3))),'Data Summary'!DB9="Yes"),OFFSET('Sanitation Data'!$G$10,0,10*ROW('Sanitation Data'!G3)),NA())</f>
        <v>#N/A</v>
      </c>
      <c r="AN9" s="516" t="e">
        <f ca="1">+IF(AND(ISNUMBER(OFFSET('Sanitation Data'!$G$11,0,10*ROW('Sanitation Data'!G3))),'Data Summary'!DC9="Yes"),OFFSET('Sanitation Data'!$G$11,0,10*ROW('Sanitation Data'!G3)),NA())</f>
        <v>#N/A</v>
      </c>
      <c r="AO9" s="516" t="e">
        <f ca="1">+IF(AND(ISNUMBER(OFFSET('Sanitation Data'!$G$12,0,10*ROW('Sanitation Data'!G3))),'Data Summary'!DD9="Yes"),OFFSET('Sanitation Data'!$G$12,0,10*ROW('Sanitation Data'!G3)),NA())</f>
        <v>#N/A</v>
      </c>
      <c r="AP9" s="516" t="e">
        <f ca="1">+IF(AND(ISNUMBER(OFFSET('Sanitation Data'!$H$4,0,10*ROW('Sanitation Data'!H3))),'Data Summary'!DE9="Yes"),100-OFFSET('Sanitation Data'!$H$4,0,10*ROW('Sanitation Data'!H3)),NA())</f>
        <v>#N/A</v>
      </c>
      <c r="AQ9" s="516" t="e">
        <f ca="1">+IF(AND(ISNUMBER(OFFSET('Sanitation Data'!$H$6,0,10*ROW('Sanitation Data'!H3))),'Data Summary'!DF9="Yes"),OFFSET('Sanitation Data'!$H$6,0,10*ROW('Sanitation Data'!H3)),NA())</f>
        <v>#N/A</v>
      </c>
      <c r="AR9" s="516" t="e">
        <f ca="1">+IF(AND(ISNUMBER(OFFSET('Sanitation Data'!$H$10,0,10*ROW('Sanitation Data'!H3))),'Data Summary'!DG9="Yes"),OFFSET('Sanitation Data'!$H$10,0,10*ROW('Sanitation Data'!H3)),NA())</f>
        <v>#N/A</v>
      </c>
      <c r="AS9" s="516" t="e">
        <f ca="1">+IF(AND(ISNUMBER(OFFSET('Sanitation Data'!$H$11,0,10*ROW('Sanitation Data'!H3))),'Data Summary'!DH9="Yes"),OFFSET('Sanitation Data'!$H$11,0,10*ROW('Sanitation Data'!H3)),NA())</f>
        <v>#N/A</v>
      </c>
      <c r="AT9" s="516" t="e">
        <f ca="1">+IF(AND(ISNUMBER(OFFSET('Sanitation Data'!$H$12,0,10*ROW('Sanitation Data'!H3))),'Data Summary'!DI9="Yes"),OFFSET('Sanitation Data'!$H$12,0,10*ROW('Sanitation Data'!H3)),NA())</f>
        <v>#N/A</v>
      </c>
      <c r="AU9" s="516" t="e">
        <f ca="1">+IF(AND(ISNUMBER(OFFSET('Sanitation Data'!$I$4,0,10*ROW('Sanitation Data'!I3))),'Data Summary'!DJ9="Yes"),100-OFFSET('Sanitation Data'!$I$4,0,10*ROW('Sanitation Data'!I3)),NA())</f>
        <v>#N/A</v>
      </c>
      <c r="AV9" s="516" t="e">
        <f ca="1">+IF(AND(ISNUMBER(OFFSET('Sanitation Data'!$I$6,0,10*ROW('Sanitation Data'!I3))),'Data Summary'!DK9="Yes"),OFFSET('Sanitation Data'!$I$6,0,10*ROW('Sanitation Data'!I3)),NA())</f>
        <v>#N/A</v>
      </c>
      <c r="AW9" s="516" t="e">
        <f ca="1">+IF(AND(ISNUMBER(OFFSET('Sanitation Data'!$I$10,0,10*ROW('Sanitation Data'!I3))),'Data Summary'!DL9="Yes"),OFFSET('Sanitation Data'!$I$10,0,10*ROW('Sanitation Data'!I3)),NA())</f>
        <v>#N/A</v>
      </c>
      <c r="AX9" s="516" t="e">
        <f ca="1">+IF(AND(ISNUMBER(OFFSET('Sanitation Data'!$I$11,0,10*ROW('Sanitation Data'!I3))),'Data Summary'!DM9="Yes"),OFFSET('Sanitation Data'!$I$11,0,10*ROW('Sanitation Data'!I3)),NA())</f>
        <v>#N/A</v>
      </c>
      <c r="AY9" s="516" t="e">
        <f ca="1">+IF(AND(ISNUMBER(OFFSET('Sanitation Data'!$I$12,0,10*ROW('Sanitation Data'!I3))),'Data Summary'!DN9="Yes"),OFFSET('Sanitation Data'!$I$12,0,10*ROW('Sanitation Data'!I3)),NA())</f>
        <v>#N/A</v>
      </c>
      <c r="AZ9" s="517" t="e">
        <f ca="1">+IF(AND(ISNUMBER(OFFSET('Hygiene Data'!$D$5,0,10*ROW('Hygiene Data'!D3))),'Data Summary'!DO9="Yes"),OFFSET('Hygiene Data'!$D$5,0,10*ROW('Hygiene Data'!D3)),NA())</f>
        <v>#N/A</v>
      </c>
      <c r="BA9" s="517" t="e">
        <f ca="1">+IF(AND(ISNUMBER(OFFSET('Hygiene Data'!$D$7,0,10*ROW('Hygiene Data'!D3))),'Data Summary'!DP9="Yes"),OFFSET('Hygiene Data'!$D$7,0,10*ROW('Hygiene Data'!D3)),NA())</f>
        <v>#N/A</v>
      </c>
      <c r="BB9" s="517" t="e">
        <f ca="1">+IF(AND(ISNUMBER(OFFSET('Hygiene Data'!$D$9,0,10*ROW('Hygiene Data'!D3))),'Data Summary'!DQ9="Yes"),OFFSET('Hygiene Data'!$D$9,0,10*ROW('Hygiene Data'!D3)),NA())</f>
        <v>#N/A</v>
      </c>
      <c r="BC9" s="517" t="e">
        <f ca="1">+IF(AND(ISNUMBER(OFFSET('Hygiene Data'!$E$5,0,10*ROW('Hygiene Data'!E3))),'Data Summary'!DR9="Yes"),OFFSET('Hygiene Data'!$E$5,0,10*ROW('Hygiene Data'!E3)),NA())</f>
        <v>#N/A</v>
      </c>
      <c r="BD9" s="517" t="e">
        <f ca="1">+IF(AND(ISNUMBER(OFFSET('Hygiene Data'!$E$7,0,10*ROW('Hygiene Data'!E3))),'Data Summary'!DS9="Yes"),OFFSET('Hygiene Data'!$E$7,0,10*ROW('Hygiene Data'!E3)),NA())</f>
        <v>#N/A</v>
      </c>
      <c r="BE9" s="517" t="e">
        <f ca="1">+IF(AND(ISNUMBER(OFFSET('Hygiene Data'!$E$9,0,10*ROW('Hygiene Data'!E3))),'Data Summary'!DT9="Yes"),OFFSET('Hygiene Data'!$E$9,0,10*ROW('Hygiene Data'!E3)),NA())</f>
        <v>#N/A</v>
      </c>
      <c r="BF9" s="517" t="e">
        <f ca="1">+IF(AND(ISNUMBER(OFFSET('Hygiene Data'!$F$5,0,10*ROW('Hygiene Data'!F3))),'Data Summary'!DU9="Yes"),OFFSET('Hygiene Data'!$F$5,0,10*ROW('Hygiene Data'!F3)),NA())</f>
        <v>#N/A</v>
      </c>
      <c r="BG9" s="517" t="e">
        <f ca="1">+IF(AND(ISNUMBER(OFFSET('Hygiene Data'!$F$7,0,10*ROW('Hygiene Data'!F3))),'Data Summary'!DV9="Yes"),OFFSET('Hygiene Data'!$F$7,0,10*ROW('Hygiene Data'!F3)),NA())</f>
        <v>#N/A</v>
      </c>
      <c r="BH9" s="517" t="e">
        <f ca="1">+IF(AND(ISNUMBER(OFFSET('Hygiene Data'!$F$9,0,10*ROW('Hygiene Data'!F3))),'Data Summary'!DW9="Yes"),OFFSET('Hygiene Data'!$F$9,0,10*ROW('Hygiene Data'!F3)),NA())</f>
        <v>#N/A</v>
      </c>
      <c r="BI9" s="517" t="e">
        <f ca="1">+IF(AND(ISNUMBER(OFFSET('Hygiene Data'!$G$5,0,10*ROW('Hygiene Data'!G3))),'Data Summary'!DX9="Yes"),OFFSET('Hygiene Data'!$G$5,0,10*ROW('Hygiene Data'!G3)),NA())</f>
        <v>#N/A</v>
      </c>
      <c r="BJ9" s="517" t="e">
        <f ca="1">+IF(AND(ISNUMBER(OFFSET('Hygiene Data'!$G$7,0,10*ROW('Hygiene Data'!G3))),'Data Summary'!DY9="Yes"),OFFSET('Hygiene Data'!$G$7,0,10*ROW('Hygiene Data'!G3)),NA())</f>
        <v>#N/A</v>
      </c>
      <c r="BK9" s="517" t="e">
        <f ca="1">+IF(AND(ISNUMBER(OFFSET('Hygiene Data'!$G$9,0,10*ROW('Hygiene Data'!G3))),'Data Summary'!DZ9="Yes"),OFFSET('Hygiene Data'!$G$9,0,10*ROW('Hygiene Data'!G3)),NA())</f>
        <v>#N/A</v>
      </c>
      <c r="BL9" s="517" t="e">
        <f ca="1">+IF(AND(ISNUMBER(OFFSET('Hygiene Data'!$H$5,0,10*ROW('Hygiene Data'!H3))),'Data Summary'!EA9="Yes"),OFFSET('Hygiene Data'!$H$5,0,10*ROW('Hygiene Data'!H3)),NA())</f>
        <v>#N/A</v>
      </c>
      <c r="BM9" s="517" t="e">
        <f ca="1">+IF(AND(ISNUMBER(OFFSET('Hygiene Data'!$H$7,0,10*ROW('Hygiene Data'!H3))),'Data Summary'!EB9="Yes"),OFFSET('Hygiene Data'!$H$7,0,10*ROW('Hygiene Data'!H3)),NA())</f>
        <v>#N/A</v>
      </c>
      <c r="BN9" s="517" t="e">
        <f ca="1">+IF(AND(ISNUMBER(OFFSET('Hygiene Data'!$H$9,0,10*ROW('Hygiene Data'!H3))),'Data Summary'!EC9="Yes"),OFFSET('Hygiene Data'!$H$9,0,10*ROW('Hygiene Data'!H3)),NA())</f>
        <v>#N/A</v>
      </c>
      <c r="BO9" s="517" t="e">
        <f ca="1">+IF(AND(ISNUMBER(OFFSET('Hygiene Data'!$I$5,0,10*ROW('Hygiene Data'!I3))),'Data Summary'!ED9="Yes"),OFFSET('Hygiene Data'!$I$5,0,10*ROW('Hygiene Data'!I3)),NA())</f>
        <v>#N/A</v>
      </c>
      <c r="BP9" s="517" t="e">
        <f ca="1">+IF(AND(ISNUMBER(OFFSET('Hygiene Data'!$I$7,0,10*ROW('Hygiene Data'!I3))),'Data Summary'!EE9="Yes"),OFFSET('Hygiene Data'!$I$7,0,10*ROW('Hygiene Data'!I3)),NA())</f>
        <v>#N/A</v>
      </c>
      <c r="BQ9" s="517" t="e">
        <f ca="1">+IF(AND(ISNUMBER(OFFSET('Hygiene Data'!$I$9,0,10*ROW('Hygiene Data'!I3))),'Data Summary'!EF9="Yes"),OFFSET('Hygiene Data'!$I$9,0,10*ROW('Hygiene Data'!I3)),NA())</f>
        <v>#N/A</v>
      </c>
    </row>
    <row r="10" spans="1:69" x14ac:dyDescent="0.25">
      <c r="A10" s="513" t="e">
        <f ca="1">+RIGHT('Data Summary'!A10,LEN('Data Summary'!A10)-9)</f>
        <v>#VALUE!</v>
      </c>
      <c r="B10" s="487" t="str">
        <f ca="1">+IF(ISTEXT('Data Summary'!B10),'Data Summary'!B10,"")</f>
        <v/>
      </c>
      <c r="C10" s="514" t="e">
        <f ca="1">+VALUE('Data Summary'!C10)</f>
        <v>#VALUE!</v>
      </c>
      <c r="D10" s="515" t="e">
        <f ca="1">+IF(AND(ISNUMBER(OFFSET('Water Data'!$D$4,0,10*ROW('Water Data'!D4))),'Data Summary'!BS10="Yes"),100-OFFSET('Water Data'!$D$4,0,10*ROW('Water Data'!D4)),NA())</f>
        <v>#N/A</v>
      </c>
      <c r="E10" s="515" t="e">
        <f ca="1">+IF(AND(ISNUMBER(OFFSET('Water Data'!$D$6,0,10*ROW('Water Data'!D4))),'Data Summary'!BT10="Yes"),OFFSET('Water Data'!$D$6,0,10*ROW('Water Data'!D4)),NA())</f>
        <v>#N/A</v>
      </c>
      <c r="F10" s="515" t="e">
        <f ca="1">+IF(AND(ISNUMBER(OFFSET('Water Data'!$D$9,0,10*ROW('Water Data'!D4))),'Data Summary'!BU10="Yes"),OFFSET('Water Data'!$D$9,0,10*ROW('Water Data'!D4)),NA())</f>
        <v>#N/A</v>
      </c>
      <c r="G10" s="515" t="e">
        <f ca="1">+IF(AND(ISNUMBER(OFFSET('Water Data'!$E$4,0,10*ROW('Water Data'!E4))),'Data Summary'!BV10="Yes"),100-OFFSET('Water Data'!$E$4,0,10*ROW('Water Data'!E4)),NA())</f>
        <v>#N/A</v>
      </c>
      <c r="H10" s="515" t="e">
        <f ca="1">+IF(AND(ISNUMBER(OFFSET('Water Data'!$E$6,0,10*ROW('Water Data'!E4))),'Data Summary'!BW10="Yes"),OFFSET('Water Data'!$E$6,0,10*ROW('Water Data'!E4)),NA())</f>
        <v>#N/A</v>
      </c>
      <c r="I10" s="515" t="e">
        <f ca="1">+IF(AND(ISNUMBER(OFFSET('Water Data'!$E$9,0,10*ROW('Water Data'!E4))),'Data Summary'!BX10="Yes"),OFFSET('Water Data'!$E$9,0,10*ROW('Water Data'!E4)),NA())</f>
        <v>#N/A</v>
      </c>
      <c r="J10" s="515" t="e">
        <f ca="1">+IF(AND(ISNUMBER(OFFSET('Water Data'!$F$4,0,10*ROW('Water Data'!F4))),'Data Summary'!BY10="Yes"),100-OFFSET('Water Data'!$F$4,0,10*ROW('Water Data'!F4)),NA())</f>
        <v>#N/A</v>
      </c>
      <c r="K10" s="515" t="e">
        <f ca="1">+IF(AND(ISNUMBER(OFFSET('Water Data'!$F$6,0,10*ROW('Water Data'!F4))),'Data Summary'!BZ10="Yes"),OFFSET('Water Data'!$F$6,0,10*ROW('Water Data'!F4)),NA())</f>
        <v>#N/A</v>
      </c>
      <c r="L10" s="515" t="e">
        <f ca="1">+IF(AND(ISNUMBER(OFFSET('Water Data'!$F$9,0,10*ROW('Water Data'!F4))),'Data Summary'!CA10="Yes"),OFFSET('Water Data'!$F$9,0,10*ROW('Water Data'!F4)),NA())</f>
        <v>#N/A</v>
      </c>
      <c r="M10" s="515" t="e">
        <f ca="1">+IF(AND(ISNUMBER(OFFSET('Water Data'!$G$4,0,10*ROW('Water Data'!G4))),'Data Summary'!CB10="Yes"),100-OFFSET('Water Data'!$G$4,0,10*ROW('Water Data'!G4)),NA())</f>
        <v>#N/A</v>
      </c>
      <c r="N10" s="515" t="e">
        <f ca="1">+IF(AND(ISNUMBER(OFFSET('Water Data'!$G$6,0,10*ROW('Water Data'!G4))),'Data Summary'!CC10="Yes"),OFFSET('Water Data'!$G$6,0,10*ROW('Water Data'!G4)),NA())</f>
        <v>#N/A</v>
      </c>
      <c r="O10" s="515" t="e">
        <f ca="1">+IF(AND(ISNUMBER(OFFSET('Water Data'!$G$9,0,10*ROW('Water Data'!G4))),'Data Summary'!CD10="Yes"),OFFSET('Water Data'!$G$9,0,10*ROW('Water Data'!G4)),NA())</f>
        <v>#N/A</v>
      </c>
      <c r="P10" s="515" t="e">
        <f ca="1">+IF(AND(ISNUMBER(OFFSET('Water Data'!$H$4,0,10*ROW('Water Data'!H4))),'Data Summary'!CE10="Yes"),100-OFFSET('Water Data'!$H$4,0,10*ROW('Water Data'!H4)),NA())</f>
        <v>#N/A</v>
      </c>
      <c r="Q10" s="515" t="e">
        <f ca="1">+IF(AND(ISNUMBER(OFFSET('Water Data'!$H$6,0,10*ROW('Water Data'!H4))),'Data Summary'!CF10="Yes"),OFFSET('Water Data'!$H$6,0,10*ROW('Water Data'!H4)),NA())</f>
        <v>#N/A</v>
      </c>
      <c r="R10" s="515" t="e">
        <f ca="1">+IF(AND(ISNUMBER(OFFSET('Water Data'!$H$9,0,10*ROW('Water Data'!H4))),'Data Summary'!CG10="Yes"),OFFSET('Water Data'!$H$9,0,10*ROW('Water Data'!H4)),NA())</f>
        <v>#N/A</v>
      </c>
      <c r="S10" s="515" t="e">
        <f ca="1">+IF(AND(ISNUMBER(OFFSET('Water Data'!$I$4,0,10*ROW('Water Data'!I4))),'Data Summary'!CH10="Yes"),100-OFFSET('Water Data'!$I$4,0,10*ROW('Water Data'!I4)),NA())</f>
        <v>#N/A</v>
      </c>
      <c r="T10" s="515" t="e">
        <f ca="1">+IF(AND(ISNUMBER(OFFSET('Water Data'!$I$6,0,10*ROW('Water Data'!I4))),'Data Summary'!CI10="Yes"),OFFSET('Water Data'!$I$6,0,10*ROW('Water Data'!I4)),NA())</f>
        <v>#N/A</v>
      </c>
      <c r="U10" s="515" t="e">
        <f ca="1">+IF(AND(ISNUMBER(OFFSET('Water Data'!$I$9,0,10*ROW('Water Data'!I4))),'Data Summary'!CJ10="Yes"),OFFSET('Water Data'!$I$9,0,10*ROW('Water Data'!I4)),NA())</f>
        <v>#N/A</v>
      </c>
      <c r="V10" s="516" t="e">
        <f ca="1">+IF(AND(ISNUMBER(OFFSET('Sanitation Data'!$D$4,0,10*ROW('Sanitation Data'!D4))),'Data Summary'!CK10="Yes"),100-OFFSET('Sanitation Data'!$D$4,0,10*ROW('Sanitation Data'!D4)),NA())</f>
        <v>#N/A</v>
      </c>
      <c r="W10" s="516" t="e">
        <f ca="1">+IF(AND(ISNUMBER(OFFSET('Sanitation Data'!$D$6,0,10*ROW('Sanitation Data'!D4))),'Data Summary'!CL10="Yes"),OFFSET('Sanitation Data'!$D$6,0,10*ROW('Sanitation Data'!D4)),NA())</f>
        <v>#N/A</v>
      </c>
      <c r="X10" s="516" t="e">
        <f ca="1">+IF(AND(ISNUMBER(OFFSET('Sanitation Data'!$D$10,0,10*ROW('Sanitation Data'!D4))),'Data Summary'!CM10="Yes"),OFFSET('Sanitation Data'!$D$10,0,10*ROW('Sanitation Data'!D4)),NA())</f>
        <v>#N/A</v>
      </c>
      <c r="Y10" s="516" t="e">
        <f ca="1">+IF(AND(ISNUMBER(OFFSET('Sanitation Data'!$D$11,0,10*ROW('Sanitation Data'!D4))),'Data Summary'!CN10="Yes"),OFFSET('Sanitation Data'!$D$11,0,10*ROW('Sanitation Data'!D4)),NA())</f>
        <v>#N/A</v>
      </c>
      <c r="Z10" s="516" t="e">
        <f ca="1">+IF(AND(ISNUMBER(OFFSET('Sanitation Data'!$D$12,0,10*ROW('Sanitation Data'!D4))),'Data Summary'!CO10="Yes"),OFFSET('Sanitation Data'!$D$12,0,10*ROW('Sanitation Data'!D4)),NA())</f>
        <v>#N/A</v>
      </c>
      <c r="AA10" s="516" t="e">
        <f ca="1">+IF(AND(ISNUMBER(OFFSET('Sanitation Data'!$E$4,0,10*ROW('Sanitation Data'!E4))),'Data Summary'!CP10="Yes"),100-OFFSET('Sanitation Data'!$E$4,0,10*ROW('Sanitation Data'!E4)),NA())</f>
        <v>#N/A</v>
      </c>
      <c r="AB10" s="516" t="e">
        <f ca="1">+IF(AND(ISNUMBER(OFFSET('Sanitation Data'!$E$6,0,10*ROW('Sanitation Data'!E4))),'Data Summary'!CQ10="Yes"),OFFSET('Sanitation Data'!$E$6,0,10*ROW('Sanitation Data'!E4)),NA())</f>
        <v>#N/A</v>
      </c>
      <c r="AC10" s="516" t="e">
        <f ca="1">+IF(AND(ISNUMBER(OFFSET('Sanitation Data'!$E$10,0,10*ROW('Sanitation Data'!E4))),'Data Summary'!CR10="Yes"),OFFSET('Sanitation Data'!$E$10,0,10*ROW('Sanitation Data'!E4)),NA())</f>
        <v>#N/A</v>
      </c>
      <c r="AD10" s="516" t="e">
        <f ca="1">+IF(AND(ISNUMBER(OFFSET('Sanitation Data'!$E$11,0,10*ROW('Sanitation Data'!E4))),'Data Summary'!CS10="Yes"),OFFSET('Sanitation Data'!$E$11,0,10*ROW('Sanitation Data'!E4)),NA())</f>
        <v>#N/A</v>
      </c>
      <c r="AE10" s="516" t="e">
        <f ca="1">+IF(AND(ISNUMBER(OFFSET('Sanitation Data'!$E$12,0,10*ROW('Sanitation Data'!E4))),'Data Summary'!CT10="Yes"),OFFSET('Sanitation Data'!$E$12,0,10*ROW('Sanitation Data'!E4)),NA())</f>
        <v>#N/A</v>
      </c>
      <c r="AF10" s="516" t="e">
        <f ca="1">+IF(AND(ISNUMBER(OFFSET('Sanitation Data'!$F$4,0,10*ROW('Sanitation Data'!F4))),'Data Summary'!CU10="Yes"),100-OFFSET('Sanitation Data'!$F$4,0,10*ROW('Sanitation Data'!F4)),NA())</f>
        <v>#N/A</v>
      </c>
      <c r="AG10" s="516" t="e">
        <f ca="1">+IF(AND(ISNUMBER(OFFSET('Sanitation Data'!$F$6,0,10*ROW('Sanitation Data'!F4))),'Data Summary'!CV10="Yes"),OFFSET('Sanitation Data'!$F$6,0,10*ROW('Sanitation Data'!F4)),NA())</f>
        <v>#N/A</v>
      </c>
      <c r="AH10" s="516" t="e">
        <f ca="1">+IF(AND(ISNUMBER(OFFSET('Sanitation Data'!$F$10,0,10*ROW('Sanitation Data'!F4))),'Data Summary'!CW10="Yes"),OFFSET('Sanitation Data'!$F$10,0,10*ROW('Sanitation Data'!F4)),NA())</f>
        <v>#N/A</v>
      </c>
      <c r="AI10" s="516" t="e">
        <f ca="1">+IF(AND(ISNUMBER(OFFSET('Sanitation Data'!$F$11,0,10*ROW('Sanitation Data'!F4))),'Data Summary'!CX10="Yes"),OFFSET('Sanitation Data'!$F$11,0,10*ROW('Sanitation Data'!F4)),NA())</f>
        <v>#N/A</v>
      </c>
      <c r="AJ10" s="516" t="e">
        <f ca="1">+IF(AND(ISNUMBER(OFFSET('Sanitation Data'!$F$12,0,10*ROW('Sanitation Data'!F4))),'Data Summary'!CY10="Yes"),OFFSET('Sanitation Data'!$F$12,0,10*ROW('Sanitation Data'!F4)),NA())</f>
        <v>#N/A</v>
      </c>
      <c r="AK10" s="516" t="e">
        <f ca="1">+IF(AND(ISNUMBER(OFFSET('Sanitation Data'!$G$4,0,10*ROW('Sanitation Data'!G4))),'Data Summary'!CZ10="Yes"),100-OFFSET('Sanitation Data'!$G$4,0,10*ROW('Sanitation Data'!G4)),NA())</f>
        <v>#N/A</v>
      </c>
      <c r="AL10" s="516" t="e">
        <f ca="1">+IF(AND(ISNUMBER(OFFSET('Sanitation Data'!$G$6,0,10*ROW('Sanitation Data'!G4))),'Data Summary'!DA10="Yes"),OFFSET('Sanitation Data'!$G$6,0,10*ROW('Sanitation Data'!G4)),NA())</f>
        <v>#N/A</v>
      </c>
      <c r="AM10" s="516" t="e">
        <f ca="1">+IF(AND(ISNUMBER(OFFSET('Sanitation Data'!$G$10,0,10*ROW('Sanitation Data'!G4))),'Data Summary'!DB10="Yes"),OFFSET('Sanitation Data'!$G$10,0,10*ROW('Sanitation Data'!G4)),NA())</f>
        <v>#N/A</v>
      </c>
      <c r="AN10" s="516" t="e">
        <f ca="1">+IF(AND(ISNUMBER(OFFSET('Sanitation Data'!$G$11,0,10*ROW('Sanitation Data'!G4))),'Data Summary'!DC10="Yes"),OFFSET('Sanitation Data'!$G$11,0,10*ROW('Sanitation Data'!G4)),NA())</f>
        <v>#N/A</v>
      </c>
      <c r="AO10" s="516" t="e">
        <f ca="1">+IF(AND(ISNUMBER(OFFSET('Sanitation Data'!$G$12,0,10*ROW('Sanitation Data'!G4))),'Data Summary'!DD10="Yes"),OFFSET('Sanitation Data'!$G$12,0,10*ROW('Sanitation Data'!G4)),NA())</f>
        <v>#N/A</v>
      </c>
      <c r="AP10" s="516" t="e">
        <f ca="1">+IF(AND(ISNUMBER(OFFSET('Sanitation Data'!$H$4,0,10*ROW('Sanitation Data'!H4))),'Data Summary'!DE10="Yes"),100-OFFSET('Sanitation Data'!$H$4,0,10*ROW('Sanitation Data'!H4)),NA())</f>
        <v>#N/A</v>
      </c>
      <c r="AQ10" s="516" t="e">
        <f ca="1">+IF(AND(ISNUMBER(OFFSET('Sanitation Data'!$H$6,0,10*ROW('Sanitation Data'!H4))),'Data Summary'!DF10="Yes"),OFFSET('Sanitation Data'!$H$6,0,10*ROW('Sanitation Data'!H4)),NA())</f>
        <v>#N/A</v>
      </c>
      <c r="AR10" s="516" t="e">
        <f ca="1">+IF(AND(ISNUMBER(OFFSET('Sanitation Data'!$H$10,0,10*ROW('Sanitation Data'!H4))),'Data Summary'!DG10="Yes"),OFFSET('Sanitation Data'!$H$10,0,10*ROW('Sanitation Data'!H4)),NA())</f>
        <v>#N/A</v>
      </c>
      <c r="AS10" s="516" t="e">
        <f ca="1">+IF(AND(ISNUMBER(OFFSET('Sanitation Data'!$H$11,0,10*ROW('Sanitation Data'!H4))),'Data Summary'!DH10="Yes"),OFFSET('Sanitation Data'!$H$11,0,10*ROW('Sanitation Data'!H4)),NA())</f>
        <v>#N/A</v>
      </c>
      <c r="AT10" s="516" t="e">
        <f ca="1">+IF(AND(ISNUMBER(OFFSET('Sanitation Data'!$H$12,0,10*ROW('Sanitation Data'!H4))),'Data Summary'!DI10="Yes"),OFFSET('Sanitation Data'!$H$12,0,10*ROW('Sanitation Data'!H4)),NA())</f>
        <v>#N/A</v>
      </c>
      <c r="AU10" s="516" t="e">
        <f ca="1">+IF(AND(ISNUMBER(OFFSET('Sanitation Data'!$I$4,0,10*ROW('Sanitation Data'!I4))),'Data Summary'!DJ10="Yes"),100-OFFSET('Sanitation Data'!$I$4,0,10*ROW('Sanitation Data'!I4)),NA())</f>
        <v>#N/A</v>
      </c>
      <c r="AV10" s="516" t="e">
        <f ca="1">+IF(AND(ISNUMBER(OFFSET('Sanitation Data'!$I$6,0,10*ROW('Sanitation Data'!I4))),'Data Summary'!DK10="Yes"),OFFSET('Sanitation Data'!$I$6,0,10*ROW('Sanitation Data'!I4)),NA())</f>
        <v>#N/A</v>
      </c>
      <c r="AW10" s="516" t="e">
        <f ca="1">+IF(AND(ISNUMBER(OFFSET('Sanitation Data'!$I$10,0,10*ROW('Sanitation Data'!I4))),'Data Summary'!DL10="Yes"),OFFSET('Sanitation Data'!$I$10,0,10*ROW('Sanitation Data'!I4)),NA())</f>
        <v>#N/A</v>
      </c>
      <c r="AX10" s="516" t="e">
        <f ca="1">+IF(AND(ISNUMBER(OFFSET('Sanitation Data'!$I$11,0,10*ROW('Sanitation Data'!I4))),'Data Summary'!DM10="Yes"),OFFSET('Sanitation Data'!$I$11,0,10*ROW('Sanitation Data'!I4)),NA())</f>
        <v>#N/A</v>
      </c>
      <c r="AY10" s="516" t="e">
        <f ca="1">+IF(AND(ISNUMBER(OFFSET('Sanitation Data'!$I$12,0,10*ROW('Sanitation Data'!I4))),'Data Summary'!DN10="Yes"),OFFSET('Sanitation Data'!$I$12,0,10*ROW('Sanitation Data'!I4)),NA())</f>
        <v>#N/A</v>
      </c>
      <c r="AZ10" s="517" t="e">
        <f ca="1">+IF(AND(ISNUMBER(OFFSET('Hygiene Data'!$D$5,0,10*ROW('Hygiene Data'!D4))),'Data Summary'!DO10="Yes"),OFFSET('Hygiene Data'!$D$5,0,10*ROW('Hygiene Data'!D4)),NA())</f>
        <v>#N/A</v>
      </c>
      <c r="BA10" s="517" t="e">
        <f ca="1">+IF(AND(ISNUMBER(OFFSET('Hygiene Data'!$D$7,0,10*ROW('Hygiene Data'!D4))),'Data Summary'!DP10="Yes"),OFFSET('Hygiene Data'!$D$7,0,10*ROW('Hygiene Data'!D4)),NA())</f>
        <v>#N/A</v>
      </c>
      <c r="BB10" s="517" t="e">
        <f ca="1">+IF(AND(ISNUMBER(OFFSET('Hygiene Data'!$D$9,0,10*ROW('Hygiene Data'!D4))),'Data Summary'!DQ10="Yes"),OFFSET('Hygiene Data'!$D$9,0,10*ROW('Hygiene Data'!D4)),NA())</f>
        <v>#N/A</v>
      </c>
      <c r="BC10" s="517" t="e">
        <f ca="1">+IF(AND(ISNUMBER(OFFSET('Hygiene Data'!$E$5,0,10*ROW('Hygiene Data'!E4))),'Data Summary'!DR10="Yes"),OFFSET('Hygiene Data'!$E$5,0,10*ROW('Hygiene Data'!E4)),NA())</f>
        <v>#N/A</v>
      </c>
      <c r="BD10" s="517" t="e">
        <f ca="1">+IF(AND(ISNUMBER(OFFSET('Hygiene Data'!$E$7,0,10*ROW('Hygiene Data'!E4))),'Data Summary'!DS10="Yes"),OFFSET('Hygiene Data'!$E$7,0,10*ROW('Hygiene Data'!E4)),NA())</f>
        <v>#N/A</v>
      </c>
      <c r="BE10" s="517" t="e">
        <f ca="1">+IF(AND(ISNUMBER(OFFSET('Hygiene Data'!$E$9,0,10*ROW('Hygiene Data'!E4))),'Data Summary'!DT10="Yes"),OFFSET('Hygiene Data'!$E$9,0,10*ROW('Hygiene Data'!E4)),NA())</f>
        <v>#N/A</v>
      </c>
      <c r="BF10" s="517" t="e">
        <f ca="1">+IF(AND(ISNUMBER(OFFSET('Hygiene Data'!$F$5,0,10*ROW('Hygiene Data'!F4))),'Data Summary'!DU10="Yes"),OFFSET('Hygiene Data'!$F$5,0,10*ROW('Hygiene Data'!F4)),NA())</f>
        <v>#N/A</v>
      </c>
      <c r="BG10" s="517" t="e">
        <f ca="1">+IF(AND(ISNUMBER(OFFSET('Hygiene Data'!$F$7,0,10*ROW('Hygiene Data'!F4))),'Data Summary'!DV10="Yes"),OFFSET('Hygiene Data'!$F$7,0,10*ROW('Hygiene Data'!F4)),NA())</f>
        <v>#N/A</v>
      </c>
      <c r="BH10" s="517" t="e">
        <f ca="1">+IF(AND(ISNUMBER(OFFSET('Hygiene Data'!$F$9,0,10*ROW('Hygiene Data'!F4))),'Data Summary'!DW10="Yes"),OFFSET('Hygiene Data'!$F$9,0,10*ROW('Hygiene Data'!F4)),NA())</f>
        <v>#N/A</v>
      </c>
      <c r="BI10" s="517" t="e">
        <f ca="1">+IF(AND(ISNUMBER(OFFSET('Hygiene Data'!$G$5,0,10*ROW('Hygiene Data'!G4))),'Data Summary'!DX10="Yes"),OFFSET('Hygiene Data'!$G$5,0,10*ROW('Hygiene Data'!G4)),NA())</f>
        <v>#N/A</v>
      </c>
      <c r="BJ10" s="517" t="e">
        <f ca="1">+IF(AND(ISNUMBER(OFFSET('Hygiene Data'!$G$7,0,10*ROW('Hygiene Data'!G4))),'Data Summary'!DY10="Yes"),OFFSET('Hygiene Data'!$G$7,0,10*ROW('Hygiene Data'!G4)),NA())</f>
        <v>#N/A</v>
      </c>
      <c r="BK10" s="517" t="e">
        <f ca="1">+IF(AND(ISNUMBER(OFFSET('Hygiene Data'!$G$9,0,10*ROW('Hygiene Data'!G4))),'Data Summary'!DZ10="Yes"),OFFSET('Hygiene Data'!$G$9,0,10*ROW('Hygiene Data'!G4)),NA())</f>
        <v>#N/A</v>
      </c>
      <c r="BL10" s="517" t="e">
        <f ca="1">+IF(AND(ISNUMBER(OFFSET('Hygiene Data'!$H$5,0,10*ROW('Hygiene Data'!H4))),'Data Summary'!EA10="Yes"),OFFSET('Hygiene Data'!$H$5,0,10*ROW('Hygiene Data'!H4)),NA())</f>
        <v>#N/A</v>
      </c>
      <c r="BM10" s="517" t="e">
        <f ca="1">+IF(AND(ISNUMBER(OFFSET('Hygiene Data'!$H$7,0,10*ROW('Hygiene Data'!H4))),'Data Summary'!EB10="Yes"),OFFSET('Hygiene Data'!$H$7,0,10*ROW('Hygiene Data'!H4)),NA())</f>
        <v>#N/A</v>
      </c>
      <c r="BN10" s="517" t="e">
        <f ca="1">+IF(AND(ISNUMBER(OFFSET('Hygiene Data'!$H$9,0,10*ROW('Hygiene Data'!H4))),'Data Summary'!EC10="Yes"),OFFSET('Hygiene Data'!$H$9,0,10*ROW('Hygiene Data'!H4)),NA())</f>
        <v>#N/A</v>
      </c>
      <c r="BO10" s="517" t="e">
        <f ca="1">+IF(AND(ISNUMBER(OFFSET('Hygiene Data'!$I$5,0,10*ROW('Hygiene Data'!I4))),'Data Summary'!ED10="Yes"),OFFSET('Hygiene Data'!$I$5,0,10*ROW('Hygiene Data'!I4)),NA())</f>
        <v>#N/A</v>
      </c>
      <c r="BP10" s="517" t="e">
        <f ca="1">+IF(AND(ISNUMBER(OFFSET('Hygiene Data'!$I$7,0,10*ROW('Hygiene Data'!I4))),'Data Summary'!EE10="Yes"),OFFSET('Hygiene Data'!$I$7,0,10*ROW('Hygiene Data'!I4)),NA())</f>
        <v>#N/A</v>
      </c>
      <c r="BQ10" s="517" t="e">
        <f ca="1">+IF(AND(ISNUMBER(OFFSET('Hygiene Data'!$I$9,0,10*ROW('Hygiene Data'!I4))),'Data Summary'!EF10="Yes"),OFFSET('Hygiene Data'!$I$9,0,10*ROW('Hygiene Data'!I4)),NA())</f>
        <v>#N/A</v>
      </c>
    </row>
    <row r="11" spans="1:69" x14ac:dyDescent="0.25">
      <c r="A11" s="513" t="e">
        <f ca="1">+RIGHT('Data Summary'!A11,LEN('Data Summary'!A11)-9)</f>
        <v>#VALUE!</v>
      </c>
      <c r="B11" s="487" t="str">
        <f ca="1">+IF(ISTEXT('Data Summary'!B11),'Data Summary'!B11,"")</f>
        <v/>
      </c>
      <c r="C11" s="514" t="e">
        <f ca="1">+VALUE('Data Summary'!C11)</f>
        <v>#VALUE!</v>
      </c>
      <c r="D11" s="515" t="e">
        <f ca="1">+IF(AND(ISNUMBER(OFFSET('Water Data'!$D$4,0,10*ROW('Water Data'!D5))),'Data Summary'!BS11="Yes"),100-OFFSET('Water Data'!$D$4,0,10*ROW('Water Data'!D5)),NA())</f>
        <v>#N/A</v>
      </c>
      <c r="E11" s="515" t="e">
        <f ca="1">+IF(AND(ISNUMBER(OFFSET('Water Data'!$D$6,0,10*ROW('Water Data'!D5))),'Data Summary'!BT11="Yes"),OFFSET('Water Data'!$D$6,0,10*ROW('Water Data'!D5)),NA())</f>
        <v>#N/A</v>
      </c>
      <c r="F11" s="515" t="e">
        <f ca="1">+IF(AND(ISNUMBER(OFFSET('Water Data'!$D$9,0,10*ROW('Water Data'!D5))),'Data Summary'!BU11="Yes"),OFFSET('Water Data'!$D$9,0,10*ROW('Water Data'!D5)),NA())</f>
        <v>#N/A</v>
      </c>
      <c r="G11" s="515" t="e">
        <f ca="1">+IF(AND(ISNUMBER(OFFSET('Water Data'!$E$4,0,10*ROW('Water Data'!E5))),'Data Summary'!BV11="Yes"),100-OFFSET('Water Data'!$E$4,0,10*ROW('Water Data'!E5)),NA())</f>
        <v>#N/A</v>
      </c>
      <c r="H11" s="515" t="e">
        <f ca="1">+IF(AND(ISNUMBER(OFFSET('Water Data'!$E$6,0,10*ROW('Water Data'!E5))),'Data Summary'!BW11="Yes"),OFFSET('Water Data'!$E$6,0,10*ROW('Water Data'!E5)),NA())</f>
        <v>#N/A</v>
      </c>
      <c r="I11" s="515" t="e">
        <f ca="1">+IF(AND(ISNUMBER(OFFSET('Water Data'!$E$9,0,10*ROW('Water Data'!E5))),'Data Summary'!BX11="Yes"),OFFSET('Water Data'!$E$9,0,10*ROW('Water Data'!E5)),NA())</f>
        <v>#N/A</v>
      </c>
      <c r="J11" s="515" t="e">
        <f ca="1">+IF(AND(ISNUMBER(OFFSET('Water Data'!$F$4,0,10*ROW('Water Data'!F5))),'Data Summary'!BY11="Yes"),100-OFFSET('Water Data'!$F$4,0,10*ROW('Water Data'!F5)),NA())</f>
        <v>#N/A</v>
      </c>
      <c r="K11" s="515" t="e">
        <f ca="1">+IF(AND(ISNUMBER(OFFSET('Water Data'!$F$6,0,10*ROW('Water Data'!F5))),'Data Summary'!BZ11="Yes"),OFFSET('Water Data'!$F$6,0,10*ROW('Water Data'!F5)),NA())</f>
        <v>#N/A</v>
      </c>
      <c r="L11" s="515" t="e">
        <f ca="1">+IF(AND(ISNUMBER(OFFSET('Water Data'!$F$9,0,10*ROW('Water Data'!F5))),'Data Summary'!CA11="Yes"),OFFSET('Water Data'!$F$9,0,10*ROW('Water Data'!F5)),NA())</f>
        <v>#N/A</v>
      </c>
      <c r="M11" s="515" t="e">
        <f ca="1">+IF(AND(ISNUMBER(OFFSET('Water Data'!$G$4,0,10*ROW('Water Data'!G5))),'Data Summary'!CB11="Yes"),100-OFFSET('Water Data'!$G$4,0,10*ROW('Water Data'!G5)),NA())</f>
        <v>#N/A</v>
      </c>
      <c r="N11" s="515" t="e">
        <f ca="1">+IF(AND(ISNUMBER(OFFSET('Water Data'!$G$6,0,10*ROW('Water Data'!G5))),'Data Summary'!CC11="Yes"),OFFSET('Water Data'!$G$6,0,10*ROW('Water Data'!G5)),NA())</f>
        <v>#N/A</v>
      </c>
      <c r="O11" s="515" t="e">
        <f ca="1">+IF(AND(ISNUMBER(OFFSET('Water Data'!$G$9,0,10*ROW('Water Data'!G5))),'Data Summary'!CD11="Yes"),OFFSET('Water Data'!$G$9,0,10*ROW('Water Data'!G5)),NA())</f>
        <v>#N/A</v>
      </c>
      <c r="P11" s="515" t="e">
        <f ca="1">+IF(AND(ISNUMBER(OFFSET('Water Data'!$H$4,0,10*ROW('Water Data'!H5))),'Data Summary'!CE11="Yes"),100-OFFSET('Water Data'!$H$4,0,10*ROW('Water Data'!H5)),NA())</f>
        <v>#N/A</v>
      </c>
      <c r="Q11" s="515" t="e">
        <f ca="1">+IF(AND(ISNUMBER(OFFSET('Water Data'!$H$6,0,10*ROW('Water Data'!H5))),'Data Summary'!CF11="Yes"),OFFSET('Water Data'!$H$6,0,10*ROW('Water Data'!H5)),NA())</f>
        <v>#N/A</v>
      </c>
      <c r="R11" s="515" t="e">
        <f ca="1">+IF(AND(ISNUMBER(OFFSET('Water Data'!$H$9,0,10*ROW('Water Data'!H5))),'Data Summary'!CG11="Yes"),OFFSET('Water Data'!$H$9,0,10*ROW('Water Data'!H5)),NA())</f>
        <v>#N/A</v>
      </c>
      <c r="S11" s="515" t="e">
        <f ca="1">+IF(AND(ISNUMBER(OFFSET('Water Data'!$I$4,0,10*ROW('Water Data'!I5))),'Data Summary'!CH11="Yes"),100-OFFSET('Water Data'!$I$4,0,10*ROW('Water Data'!I5)),NA())</f>
        <v>#N/A</v>
      </c>
      <c r="T11" s="515" t="e">
        <f ca="1">+IF(AND(ISNUMBER(OFFSET('Water Data'!$I$6,0,10*ROW('Water Data'!I5))),'Data Summary'!CI11="Yes"),OFFSET('Water Data'!$I$6,0,10*ROW('Water Data'!I5)),NA())</f>
        <v>#N/A</v>
      </c>
      <c r="U11" s="515" t="e">
        <f ca="1">+IF(AND(ISNUMBER(OFFSET('Water Data'!$I$9,0,10*ROW('Water Data'!I5))),'Data Summary'!CJ11="Yes"),OFFSET('Water Data'!$I$9,0,10*ROW('Water Data'!I5)),NA())</f>
        <v>#N/A</v>
      </c>
      <c r="V11" s="516" t="e">
        <f ca="1">+IF(AND(ISNUMBER(OFFSET('Sanitation Data'!$D$4,0,10*ROW('Sanitation Data'!D5))),'Data Summary'!CK11="Yes"),100-OFFSET('Sanitation Data'!$D$4,0,10*ROW('Sanitation Data'!D5)),NA())</f>
        <v>#N/A</v>
      </c>
      <c r="W11" s="516" t="e">
        <f ca="1">+IF(AND(ISNUMBER(OFFSET('Sanitation Data'!$D$6,0,10*ROW('Sanitation Data'!D5))),'Data Summary'!CL11="Yes"),OFFSET('Sanitation Data'!$D$6,0,10*ROW('Sanitation Data'!D5)),NA())</f>
        <v>#N/A</v>
      </c>
      <c r="X11" s="516" t="e">
        <f ca="1">+IF(AND(ISNUMBER(OFFSET('Sanitation Data'!$D$10,0,10*ROW('Sanitation Data'!D5))),'Data Summary'!CM11="Yes"),OFFSET('Sanitation Data'!$D$10,0,10*ROW('Sanitation Data'!D5)),NA())</f>
        <v>#N/A</v>
      </c>
      <c r="Y11" s="516" t="e">
        <f ca="1">+IF(AND(ISNUMBER(OFFSET('Sanitation Data'!$D$11,0,10*ROW('Sanitation Data'!D5))),'Data Summary'!CN11="Yes"),OFFSET('Sanitation Data'!$D$11,0,10*ROW('Sanitation Data'!D5)),NA())</f>
        <v>#N/A</v>
      </c>
      <c r="Z11" s="516" t="e">
        <f ca="1">+IF(AND(ISNUMBER(OFFSET('Sanitation Data'!$D$12,0,10*ROW('Sanitation Data'!D5))),'Data Summary'!CO11="Yes"),OFFSET('Sanitation Data'!$D$12,0,10*ROW('Sanitation Data'!D5)),NA())</f>
        <v>#N/A</v>
      </c>
      <c r="AA11" s="516" t="e">
        <f ca="1">+IF(AND(ISNUMBER(OFFSET('Sanitation Data'!$E$4,0,10*ROW('Sanitation Data'!E5))),'Data Summary'!CP11="Yes"),100-OFFSET('Sanitation Data'!$E$4,0,10*ROW('Sanitation Data'!E5)),NA())</f>
        <v>#N/A</v>
      </c>
      <c r="AB11" s="516" t="e">
        <f ca="1">+IF(AND(ISNUMBER(OFFSET('Sanitation Data'!$E$6,0,10*ROW('Sanitation Data'!E5))),'Data Summary'!CQ11="Yes"),OFFSET('Sanitation Data'!$E$6,0,10*ROW('Sanitation Data'!E5)),NA())</f>
        <v>#N/A</v>
      </c>
      <c r="AC11" s="516" t="e">
        <f ca="1">+IF(AND(ISNUMBER(OFFSET('Sanitation Data'!$E$10,0,10*ROW('Sanitation Data'!E5))),'Data Summary'!CR11="Yes"),OFFSET('Sanitation Data'!$E$10,0,10*ROW('Sanitation Data'!E5)),NA())</f>
        <v>#N/A</v>
      </c>
      <c r="AD11" s="516" t="e">
        <f ca="1">+IF(AND(ISNUMBER(OFFSET('Sanitation Data'!$E$11,0,10*ROW('Sanitation Data'!E5))),'Data Summary'!CS11="Yes"),OFFSET('Sanitation Data'!$E$11,0,10*ROW('Sanitation Data'!E5)),NA())</f>
        <v>#N/A</v>
      </c>
      <c r="AE11" s="516" t="e">
        <f ca="1">+IF(AND(ISNUMBER(OFFSET('Sanitation Data'!$E$12,0,10*ROW('Sanitation Data'!E5))),'Data Summary'!CT11="Yes"),OFFSET('Sanitation Data'!$E$12,0,10*ROW('Sanitation Data'!E5)),NA())</f>
        <v>#N/A</v>
      </c>
      <c r="AF11" s="516" t="e">
        <f ca="1">+IF(AND(ISNUMBER(OFFSET('Sanitation Data'!$F$4,0,10*ROW('Sanitation Data'!F5))),'Data Summary'!CU11="Yes"),100-OFFSET('Sanitation Data'!$F$4,0,10*ROW('Sanitation Data'!F5)),NA())</f>
        <v>#N/A</v>
      </c>
      <c r="AG11" s="516" t="e">
        <f ca="1">+IF(AND(ISNUMBER(OFFSET('Sanitation Data'!$F$6,0,10*ROW('Sanitation Data'!F5))),'Data Summary'!CV11="Yes"),OFFSET('Sanitation Data'!$F$6,0,10*ROW('Sanitation Data'!F5)),NA())</f>
        <v>#N/A</v>
      </c>
      <c r="AH11" s="516" t="e">
        <f ca="1">+IF(AND(ISNUMBER(OFFSET('Sanitation Data'!$F$10,0,10*ROW('Sanitation Data'!F5))),'Data Summary'!CW11="Yes"),OFFSET('Sanitation Data'!$F$10,0,10*ROW('Sanitation Data'!F5)),NA())</f>
        <v>#N/A</v>
      </c>
      <c r="AI11" s="516" t="e">
        <f ca="1">+IF(AND(ISNUMBER(OFFSET('Sanitation Data'!$F$11,0,10*ROW('Sanitation Data'!F5))),'Data Summary'!CX11="Yes"),OFFSET('Sanitation Data'!$F$11,0,10*ROW('Sanitation Data'!F5)),NA())</f>
        <v>#N/A</v>
      </c>
      <c r="AJ11" s="516" t="e">
        <f ca="1">+IF(AND(ISNUMBER(OFFSET('Sanitation Data'!$F$12,0,10*ROW('Sanitation Data'!F5))),'Data Summary'!CY11="Yes"),OFFSET('Sanitation Data'!$F$12,0,10*ROW('Sanitation Data'!F5)),NA())</f>
        <v>#N/A</v>
      </c>
      <c r="AK11" s="516" t="e">
        <f ca="1">+IF(AND(ISNUMBER(OFFSET('Sanitation Data'!$G$4,0,10*ROW('Sanitation Data'!G5))),'Data Summary'!CZ11="Yes"),100-OFFSET('Sanitation Data'!$G$4,0,10*ROW('Sanitation Data'!G5)),NA())</f>
        <v>#N/A</v>
      </c>
      <c r="AL11" s="516" t="e">
        <f ca="1">+IF(AND(ISNUMBER(OFFSET('Sanitation Data'!$G$6,0,10*ROW('Sanitation Data'!G5))),'Data Summary'!DA11="Yes"),OFFSET('Sanitation Data'!$G$6,0,10*ROW('Sanitation Data'!G5)),NA())</f>
        <v>#N/A</v>
      </c>
      <c r="AM11" s="516" t="e">
        <f ca="1">+IF(AND(ISNUMBER(OFFSET('Sanitation Data'!$G$10,0,10*ROW('Sanitation Data'!G5))),'Data Summary'!DB11="Yes"),OFFSET('Sanitation Data'!$G$10,0,10*ROW('Sanitation Data'!G5)),NA())</f>
        <v>#N/A</v>
      </c>
      <c r="AN11" s="516" t="e">
        <f ca="1">+IF(AND(ISNUMBER(OFFSET('Sanitation Data'!$G$11,0,10*ROW('Sanitation Data'!G5))),'Data Summary'!DC11="Yes"),OFFSET('Sanitation Data'!$G$11,0,10*ROW('Sanitation Data'!G5)),NA())</f>
        <v>#N/A</v>
      </c>
      <c r="AO11" s="516" t="e">
        <f ca="1">+IF(AND(ISNUMBER(OFFSET('Sanitation Data'!$G$12,0,10*ROW('Sanitation Data'!G5))),'Data Summary'!DD11="Yes"),OFFSET('Sanitation Data'!$G$12,0,10*ROW('Sanitation Data'!G5)),NA())</f>
        <v>#N/A</v>
      </c>
      <c r="AP11" s="516" t="e">
        <f ca="1">+IF(AND(ISNUMBER(OFFSET('Sanitation Data'!$H$4,0,10*ROW('Sanitation Data'!H5))),'Data Summary'!DE11="Yes"),100-OFFSET('Sanitation Data'!$H$4,0,10*ROW('Sanitation Data'!H5)),NA())</f>
        <v>#N/A</v>
      </c>
      <c r="AQ11" s="516" t="e">
        <f ca="1">+IF(AND(ISNUMBER(OFFSET('Sanitation Data'!$H$6,0,10*ROW('Sanitation Data'!H5))),'Data Summary'!DF11="Yes"),OFFSET('Sanitation Data'!$H$6,0,10*ROW('Sanitation Data'!H5)),NA())</f>
        <v>#N/A</v>
      </c>
      <c r="AR11" s="516" t="e">
        <f ca="1">+IF(AND(ISNUMBER(OFFSET('Sanitation Data'!$H$10,0,10*ROW('Sanitation Data'!H5))),'Data Summary'!DG11="Yes"),OFFSET('Sanitation Data'!$H$10,0,10*ROW('Sanitation Data'!H5)),NA())</f>
        <v>#N/A</v>
      </c>
      <c r="AS11" s="516" t="e">
        <f ca="1">+IF(AND(ISNUMBER(OFFSET('Sanitation Data'!$H$11,0,10*ROW('Sanitation Data'!H5))),'Data Summary'!DH11="Yes"),OFFSET('Sanitation Data'!$H$11,0,10*ROW('Sanitation Data'!H5)),NA())</f>
        <v>#N/A</v>
      </c>
      <c r="AT11" s="516" t="e">
        <f ca="1">+IF(AND(ISNUMBER(OFFSET('Sanitation Data'!$H$12,0,10*ROW('Sanitation Data'!H5))),'Data Summary'!DI11="Yes"),OFFSET('Sanitation Data'!$H$12,0,10*ROW('Sanitation Data'!H5)),NA())</f>
        <v>#N/A</v>
      </c>
      <c r="AU11" s="516" t="e">
        <f ca="1">+IF(AND(ISNUMBER(OFFSET('Sanitation Data'!$I$4,0,10*ROW('Sanitation Data'!I5))),'Data Summary'!DJ11="Yes"),100-OFFSET('Sanitation Data'!$I$4,0,10*ROW('Sanitation Data'!I5)),NA())</f>
        <v>#N/A</v>
      </c>
      <c r="AV11" s="516" t="e">
        <f ca="1">+IF(AND(ISNUMBER(OFFSET('Sanitation Data'!$I$6,0,10*ROW('Sanitation Data'!I5))),'Data Summary'!DK11="Yes"),OFFSET('Sanitation Data'!$I$6,0,10*ROW('Sanitation Data'!I5)),NA())</f>
        <v>#N/A</v>
      </c>
      <c r="AW11" s="516" t="e">
        <f ca="1">+IF(AND(ISNUMBER(OFFSET('Sanitation Data'!$I$10,0,10*ROW('Sanitation Data'!I5))),'Data Summary'!DL11="Yes"),OFFSET('Sanitation Data'!$I$10,0,10*ROW('Sanitation Data'!I5)),NA())</f>
        <v>#N/A</v>
      </c>
      <c r="AX11" s="516" t="e">
        <f ca="1">+IF(AND(ISNUMBER(OFFSET('Sanitation Data'!$I$11,0,10*ROW('Sanitation Data'!I5))),'Data Summary'!DM11="Yes"),OFFSET('Sanitation Data'!$I$11,0,10*ROW('Sanitation Data'!I5)),NA())</f>
        <v>#N/A</v>
      </c>
      <c r="AY11" s="516" t="e">
        <f ca="1">+IF(AND(ISNUMBER(OFFSET('Sanitation Data'!$I$12,0,10*ROW('Sanitation Data'!I5))),'Data Summary'!DN11="Yes"),OFFSET('Sanitation Data'!$I$12,0,10*ROW('Sanitation Data'!I5)),NA())</f>
        <v>#N/A</v>
      </c>
      <c r="AZ11" s="517" t="e">
        <f ca="1">+IF(AND(ISNUMBER(OFFSET('Hygiene Data'!$D$5,0,10*ROW('Hygiene Data'!D5))),'Data Summary'!DO11="Yes"),OFFSET('Hygiene Data'!$D$5,0,10*ROW('Hygiene Data'!D5)),NA())</f>
        <v>#N/A</v>
      </c>
      <c r="BA11" s="517" t="e">
        <f ca="1">+IF(AND(ISNUMBER(OFFSET('Hygiene Data'!$D$7,0,10*ROW('Hygiene Data'!D5))),'Data Summary'!DP11="Yes"),OFFSET('Hygiene Data'!$D$7,0,10*ROW('Hygiene Data'!D5)),NA())</f>
        <v>#N/A</v>
      </c>
      <c r="BB11" s="517" t="e">
        <f ca="1">+IF(AND(ISNUMBER(OFFSET('Hygiene Data'!$D$9,0,10*ROW('Hygiene Data'!D5))),'Data Summary'!DQ11="Yes"),OFFSET('Hygiene Data'!$D$9,0,10*ROW('Hygiene Data'!D5)),NA())</f>
        <v>#N/A</v>
      </c>
      <c r="BC11" s="517" t="e">
        <f ca="1">+IF(AND(ISNUMBER(OFFSET('Hygiene Data'!$E$5,0,10*ROW('Hygiene Data'!E5))),'Data Summary'!DR11="Yes"),OFFSET('Hygiene Data'!$E$5,0,10*ROW('Hygiene Data'!E5)),NA())</f>
        <v>#N/A</v>
      </c>
      <c r="BD11" s="517" t="e">
        <f ca="1">+IF(AND(ISNUMBER(OFFSET('Hygiene Data'!$E$7,0,10*ROW('Hygiene Data'!E5))),'Data Summary'!DS11="Yes"),OFFSET('Hygiene Data'!$E$7,0,10*ROW('Hygiene Data'!E5)),NA())</f>
        <v>#N/A</v>
      </c>
      <c r="BE11" s="517" t="e">
        <f ca="1">+IF(AND(ISNUMBER(OFFSET('Hygiene Data'!$E$9,0,10*ROW('Hygiene Data'!E5))),'Data Summary'!DT11="Yes"),OFFSET('Hygiene Data'!$E$9,0,10*ROW('Hygiene Data'!E5)),NA())</f>
        <v>#N/A</v>
      </c>
      <c r="BF11" s="517" t="e">
        <f ca="1">+IF(AND(ISNUMBER(OFFSET('Hygiene Data'!$F$5,0,10*ROW('Hygiene Data'!F5))),'Data Summary'!DU11="Yes"),OFFSET('Hygiene Data'!$F$5,0,10*ROW('Hygiene Data'!F5)),NA())</f>
        <v>#N/A</v>
      </c>
      <c r="BG11" s="517" t="e">
        <f ca="1">+IF(AND(ISNUMBER(OFFSET('Hygiene Data'!$F$7,0,10*ROW('Hygiene Data'!F5))),'Data Summary'!DV11="Yes"),OFFSET('Hygiene Data'!$F$7,0,10*ROW('Hygiene Data'!F5)),NA())</f>
        <v>#N/A</v>
      </c>
      <c r="BH11" s="517" t="e">
        <f ca="1">+IF(AND(ISNUMBER(OFFSET('Hygiene Data'!$F$9,0,10*ROW('Hygiene Data'!F5))),'Data Summary'!DW11="Yes"),OFFSET('Hygiene Data'!$F$9,0,10*ROW('Hygiene Data'!F5)),NA())</f>
        <v>#N/A</v>
      </c>
      <c r="BI11" s="517" t="e">
        <f ca="1">+IF(AND(ISNUMBER(OFFSET('Hygiene Data'!$G$5,0,10*ROW('Hygiene Data'!G5))),'Data Summary'!DX11="Yes"),OFFSET('Hygiene Data'!$G$5,0,10*ROW('Hygiene Data'!G5)),NA())</f>
        <v>#N/A</v>
      </c>
      <c r="BJ11" s="517" t="e">
        <f ca="1">+IF(AND(ISNUMBER(OFFSET('Hygiene Data'!$G$7,0,10*ROW('Hygiene Data'!G5))),'Data Summary'!DY11="Yes"),OFFSET('Hygiene Data'!$G$7,0,10*ROW('Hygiene Data'!G5)),NA())</f>
        <v>#N/A</v>
      </c>
      <c r="BK11" s="517" t="e">
        <f ca="1">+IF(AND(ISNUMBER(OFFSET('Hygiene Data'!$G$9,0,10*ROW('Hygiene Data'!G5))),'Data Summary'!DZ11="Yes"),OFFSET('Hygiene Data'!$G$9,0,10*ROW('Hygiene Data'!G5)),NA())</f>
        <v>#N/A</v>
      </c>
      <c r="BL11" s="517" t="e">
        <f ca="1">+IF(AND(ISNUMBER(OFFSET('Hygiene Data'!$H$5,0,10*ROW('Hygiene Data'!H5))),'Data Summary'!EA11="Yes"),OFFSET('Hygiene Data'!$H$5,0,10*ROW('Hygiene Data'!H5)),NA())</f>
        <v>#N/A</v>
      </c>
      <c r="BM11" s="517" t="e">
        <f ca="1">+IF(AND(ISNUMBER(OFFSET('Hygiene Data'!$H$7,0,10*ROW('Hygiene Data'!H5))),'Data Summary'!EB11="Yes"),OFFSET('Hygiene Data'!$H$7,0,10*ROW('Hygiene Data'!H5)),NA())</f>
        <v>#N/A</v>
      </c>
      <c r="BN11" s="517" t="e">
        <f ca="1">+IF(AND(ISNUMBER(OFFSET('Hygiene Data'!$H$9,0,10*ROW('Hygiene Data'!H5))),'Data Summary'!EC11="Yes"),OFFSET('Hygiene Data'!$H$9,0,10*ROW('Hygiene Data'!H5)),NA())</f>
        <v>#N/A</v>
      </c>
      <c r="BO11" s="517" t="e">
        <f ca="1">+IF(AND(ISNUMBER(OFFSET('Hygiene Data'!$I$5,0,10*ROW('Hygiene Data'!I5))),'Data Summary'!ED11="Yes"),OFFSET('Hygiene Data'!$I$5,0,10*ROW('Hygiene Data'!I5)),NA())</f>
        <v>#N/A</v>
      </c>
      <c r="BP11" s="517" t="e">
        <f ca="1">+IF(AND(ISNUMBER(OFFSET('Hygiene Data'!$I$7,0,10*ROW('Hygiene Data'!I5))),'Data Summary'!EE11="Yes"),OFFSET('Hygiene Data'!$I$7,0,10*ROW('Hygiene Data'!I5)),NA())</f>
        <v>#N/A</v>
      </c>
      <c r="BQ11" s="517" t="e">
        <f ca="1">+IF(AND(ISNUMBER(OFFSET('Hygiene Data'!$I$9,0,10*ROW('Hygiene Data'!I5))),'Data Summary'!EF11="Yes"),OFFSET('Hygiene Data'!$I$9,0,10*ROW('Hygiene Data'!I5)),NA())</f>
        <v>#N/A</v>
      </c>
    </row>
    <row r="12" spans="1:69" x14ac:dyDescent="0.25">
      <c r="A12" s="513" t="e">
        <f ca="1">+RIGHT('Data Summary'!A12,LEN('Data Summary'!A12)-9)</f>
        <v>#VALUE!</v>
      </c>
      <c r="B12" s="487" t="str">
        <f ca="1">+IF(ISTEXT('Data Summary'!B12),'Data Summary'!B12,"")</f>
        <v/>
      </c>
      <c r="C12" s="514" t="e">
        <f ca="1">+VALUE('Data Summary'!C12)</f>
        <v>#VALUE!</v>
      </c>
      <c r="D12" s="515" t="e">
        <f ca="1">+IF(AND(ISNUMBER(OFFSET('Water Data'!$D$4,0,10*ROW('Water Data'!D6))),'Data Summary'!BS12="Yes"),100-OFFSET('Water Data'!$D$4,0,10*ROW('Water Data'!D6)),NA())</f>
        <v>#N/A</v>
      </c>
      <c r="E12" s="515" t="e">
        <f ca="1">+IF(AND(ISNUMBER(OFFSET('Water Data'!$D$6,0,10*ROW('Water Data'!D6))),'Data Summary'!BT12="Yes"),OFFSET('Water Data'!$D$6,0,10*ROW('Water Data'!D6)),NA())</f>
        <v>#N/A</v>
      </c>
      <c r="F12" s="515" t="e">
        <f ca="1">+IF(AND(ISNUMBER(OFFSET('Water Data'!$D$9,0,10*ROW('Water Data'!D6))),'Data Summary'!BU12="Yes"),OFFSET('Water Data'!$D$9,0,10*ROW('Water Data'!D6)),NA())</f>
        <v>#N/A</v>
      </c>
      <c r="G12" s="515" t="e">
        <f ca="1">+IF(AND(ISNUMBER(OFFSET('Water Data'!$E$4,0,10*ROW('Water Data'!E6))),'Data Summary'!BV12="Yes"),100-OFFSET('Water Data'!$E$4,0,10*ROW('Water Data'!E6)),NA())</f>
        <v>#N/A</v>
      </c>
      <c r="H12" s="515" t="e">
        <f ca="1">+IF(AND(ISNUMBER(OFFSET('Water Data'!$E$6,0,10*ROW('Water Data'!E6))),'Data Summary'!BW12="Yes"),OFFSET('Water Data'!$E$6,0,10*ROW('Water Data'!E6)),NA())</f>
        <v>#N/A</v>
      </c>
      <c r="I12" s="515" t="e">
        <f ca="1">+IF(AND(ISNUMBER(OFFSET('Water Data'!$E$9,0,10*ROW('Water Data'!E6))),'Data Summary'!BX12="Yes"),OFFSET('Water Data'!$E$9,0,10*ROW('Water Data'!E6)),NA())</f>
        <v>#N/A</v>
      </c>
      <c r="J12" s="515" t="e">
        <f ca="1">+IF(AND(ISNUMBER(OFFSET('Water Data'!$F$4,0,10*ROW('Water Data'!F6))),'Data Summary'!BY12="Yes"),100-OFFSET('Water Data'!$F$4,0,10*ROW('Water Data'!F6)),NA())</f>
        <v>#N/A</v>
      </c>
      <c r="K12" s="515" t="e">
        <f ca="1">+IF(AND(ISNUMBER(OFFSET('Water Data'!$F$6,0,10*ROW('Water Data'!F6))),'Data Summary'!BZ12="Yes"),OFFSET('Water Data'!$F$6,0,10*ROW('Water Data'!F6)),NA())</f>
        <v>#N/A</v>
      </c>
      <c r="L12" s="515" t="e">
        <f ca="1">+IF(AND(ISNUMBER(OFFSET('Water Data'!$F$9,0,10*ROW('Water Data'!F6))),'Data Summary'!CA12="Yes"),OFFSET('Water Data'!$F$9,0,10*ROW('Water Data'!F6)),NA())</f>
        <v>#N/A</v>
      </c>
      <c r="M12" s="515" t="e">
        <f ca="1">+IF(AND(ISNUMBER(OFFSET('Water Data'!$G$4,0,10*ROW('Water Data'!G6))),'Data Summary'!CB12="Yes"),100-OFFSET('Water Data'!$G$4,0,10*ROW('Water Data'!G6)),NA())</f>
        <v>#N/A</v>
      </c>
      <c r="N12" s="515" t="e">
        <f ca="1">+IF(AND(ISNUMBER(OFFSET('Water Data'!$G$6,0,10*ROW('Water Data'!G6))),'Data Summary'!CC12="Yes"),OFFSET('Water Data'!$G$6,0,10*ROW('Water Data'!G6)),NA())</f>
        <v>#N/A</v>
      </c>
      <c r="O12" s="515" t="e">
        <f ca="1">+IF(AND(ISNUMBER(OFFSET('Water Data'!$G$9,0,10*ROW('Water Data'!G6))),'Data Summary'!CD12="Yes"),OFFSET('Water Data'!$G$9,0,10*ROW('Water Data'!G6)),NA())</f>
        <v>#N/A</v>
      </c>
      <c r="P12" s="515" t="e">
        <f ca="1">+IF(AND(ISNUMBER(OFFSET('Water Data'!$H$4,0,10*ROW('Water Data'!H6))),'Data Summary'!CE12="Yes"),100-OFFSET('Water Data'!$H$4,0,10*ROW('Water Data'!H6)),NA())</f>
        <v>#N/A</v>
      </c>
      <c r="Q12" s="515" t="e">
        <f ca="1">+IF(AND(ISNUMBER(OFFSET('Water Data'!$H$6,0,10*ROW('Water Data'!H6))),'Data Summary'!CF12="Yes"),OFFSET('Water Data'!$H$6,0,10*ROW('Water Data'!H6)),NA())</f>
        <v>#N/A</v>
      </c>
      <c r="R12" s="515" t="e">
        <f ca="1">+IF(AND(ISNUMBER(OFFSET('Water Data'!$H$9,0,10*ROW('Water Data'!H6))),'Data Summary'!CG12="Yes"),OFFSET('Water Data'!$H$9,0,10*ROW('Water Data'!H6)),NA())</f>
        <v>#N/A</v>
      </c>
      <c r="S12" s="515" t="e">
        <f ca="1">+IF(AND(ISNUMBER(OFFSET('Water Data'!$I$4,0,10*ROW('Water Data'!I6))),'Data Summary'!CH12="Yes"),100-OFFSET('Water Data'!$I$4,0,10*ROW('Water Data'!I6)),NA())</f>
        <v>#N/A</v>
      </c>
      <c r="T12" s="515" t="e">
        <f ca="1">+IF(AND(ISNUMBER(OFFSET('Water Data'!$I$6,0,10*ROW('Water Data'!I6))),'Data Summary'!CI12="Yes"),OFFSET('Water Data'!$I$6,0,10*ROW('Water Data'!I6)),NA())</f>
        <v>#N/A</v>
      </c>
      <c r="U12" s="515" t="e">
        <f ca="1">+IF(AND(ISNUMBER(OFFSET('Water Data'!$I$9,0,10*ROW('Water Data'!I6))),'Data Summary'!CJ12="Yes"),OFFSET('Water Data'!$I$9,0,10*ROW('Water Data'!I6)),NA())</f>
        <v>#N/A</v>
      </c>
      <c r="V12" s="516" t="e">
        <f ca="1">+IF(AND(ISNUMBER(OFFSET('Sanitation Data'!$D$4,0,10*ROW('Sanitation Data'!D6))),'Data Summary'!CK12="Yes"),100-OFFSET('Sanitation Data'!$D$4,0,10*ROW('Sanitation Data'!D6)),NA())</f>
        <v>#N/A</v>
      </c>
      <c r="W12" s="516" t="e">
        <f ca="1">+IF(AND(ISNUMBER(OFFSET('Sanitation Data'!$D$6,0,10*ROW('Sanitation Data'!D6))),'Data Summary'!CL12="Yes"),OFFSET('Sanitation Data'!$D$6,0,10*ROW('Sanitation Data'!D6)),NA())</f>
        <v>#N/A</v>
      </c>
      <c r="X12" s="516" t="e">
        <f ca="1">+IF(AND(ISNUMBER(OFFSET('Sanitation Data'!$D$10,0,10*ROW('Sanitation Data'!D6))),'Data Summary'!CM12="Yes"),OFFSET('Sanitation Data'!$D$10,0,10*ROW('Sanitation Data'!D6)),NA())</f>
        <v>#N/A</v>
      </c>
      <c r="Y12" s="516" t="e">
        <f ca="1">+IF(AND(ISNUMBER(OFFSET('Sanitation Data'!$D$11,0,10*ROW('Sanitation Data'!D6))),'Data Summary'!CN12="Yes"),OFFSET('Sanitation Data'!$D$11,0,10*ROW('Sanitation Data'!D6)),NA())</f>
        <v>#N/A</v>
      </c>
      <c r="Z12" s="516" t="e">
        <f ca="1">+IF(AND(ISNUMBER(OFFSET('Sanitation Data'!$D$12,0,10*ROW('Sanitation Data'!D6))),'Data Summary'!CO12="Yes"),OFFSET('Sanitation Data'!$D$12,0,10*ROW('Sanitation Data'!D6)),NA())</f>
        <v>#N/A</v>
      </c>
      <c r="AA12" s="516" t="e">
        <f ca="1">+IF(AND(ISNUMBER(OFFSET('Sanitation Data'!$E$4,0,10*ROW('Sanitation Data'!E6))),'Data Summary'!CP12="Yes"),100-OFFSET('Sanitation Data'!$E$4,0,10*ROW('Sanitation Data'!E6)),NA())</f>
        <v>#N/A</v>
      </c>
      <c r="AB12" s="516" t="e">
        <f ca="1">+IF(AND(ISNUMBER(OFFSET('Sanitation Data'!$E$6,0,10*ROW('Sanitation Data'!E6))),'Data Summary'!CQ12="Yes"),OFFSET('Sanitation Data'!$E$6,0,10*ROW('Sanitation Data'!E6)),NA())</f>
        <v>#N/A</v>
      </c>
      <c r="AC12" s="516" t="e">
        <f ca="1">+IF(AND(ISNUMBER(OFFSET('Sanitation Data'!$E$10,0,10*ROW('Sanitation Data'!E6))),'Data Summary'!CR12="Yes"),OFFSET('Sanitation Data'!$E$10,0,10*ROW('Sanitation Data'!E6)),NA())</f>
        <v>#N/A</v>
      </c>
      <c r="AD12" s="516" t="e">
        <f ca="1">+IF(AND(ISNUMBER(OFFSET('Sanitation Data'!$E$11,0,10*ROW('Sanitation Data'!E6))),'Data Summary'!CS12="Yes"),OFFSET('Sanitation Data'!$E$11,0,10*ROW('Sanitation Data'!E6)),NA())</f>
        <v>#N/A</v>
      </c>
      <c r="AE12" s="516" t="e">
        <f ca="1">+IF(AND(ISNUMBER(OFFSET('Sanitation Data'!$E$12,0,10*ROW('Sanitation Data'!E6))),'Data Summary'!CT12="Yes"),OFFSET('Sanitation Data'!$E$12,0,10*ROW('Sanitation Data'!E6)),NA())</f>
        <v>#N/A</v>
      </c>
      <c r="AF12" s="516" t="e">
        <f ca="1">+IF(AND(ISNUMBER(OFFSET('Sanitation Data'!$F$4,0,10*ROW('Sanitation Data'!F6))),'Data Summary'!CU12="Yes"),100-OFFSET('Sanitation Data'!$F$4,0,10*ROW('Sanitation Data'!F6)),NA())</f>
        <v>#N/A</v>
      </c>
      <c r="AG12" s="516" t="e">
        <f ca="1">+IF(AND(ISNUMBER(OFFSET('Sanitation Data'!$F$6,0,10*ROW('Sanitation Data'!F6))),'Data Summary'!CV12="Yes"),OFFSET('Sanitation Data'!$F$6,0,10*ROW('Sanitation Data'!F6)),NA())</f>
        <v>#N/A</v>
      </c>
      <c r="AH12" s="516" t="e">
        <f ca="1">+IF(AND(ISNUMBER(OFFSET('Sanitation Data'!$F$10,0,10*ROW('Sanitation Data'!F6))),'Data Summary'!CW12="Yes"),OFFSET('Sanitation Data'!$F$10,0,10*ROW('Sanitation Data'!F6)),NA())</f>
        <v>#N/A</v>
      </c>
      <c r="AI12" s="516" t="e">
        <f ca="1">+IF(AND(ISNUMBER(OFFSET('Sanitation Data'!$F$11,0,10*ROW('Sanitation Data'!F6))),'Data Summary'!CX12="Yes"),OFFSET('Sanitation Data'!$F$11,0,10*ROW('Sanitation Data'!F6)),NA())</f>
        <v>#N/A</v>
      </c>
      <c r="AJ12" s="516" t="e">
        <f ca="1">+IF(AND(ISNUMBER(OFFSET('Sanitation Data'!$F$12,0,10*ROW('Sanitation Data'!F6))),'Data Summary'!CY12="Yes"),OFFSET('Sanitation Data'!$F$12,0,10*ROW('Sanitation Data'!F6)),NA())</f>
        <v>#N/A</v>
      </c>
      <c r="AK12" s="516" t="e">
        <f ca="1">+IF(AND(ISNUMBER(OFFSET('Sanitation Data'!$G$4,0,10*ROW('Sanitation Data'!G6))),'Data Summary'!CZ12="Yes"),100-OFFSET('Sanitation Data'!$G$4,0,10*ROW('Sanitation Data'!G6)),NA())</f>
        <v>#N/A</v>
      </c>
      <c r="AL12" s="516" t="e">
        <f ca="1">+IF(AND(ISNUMBER(OFFSET('Sanitation Data'!$G$6,0,10*ROW('Sanitation Data'!G6))),'Data Summary'!DA12="Yes"),OFFSET('Sanitation Data'!$G$6,0,10*ROW('Sanitation Data'!G6)),NA())</f>
        <v>#N/A</v>
      </c>
      <c r="AM12" s="516" t="e">
        <f ca="1">+IF(AND(ISNUMBER(OFFSET('Sanitation Data'!$G$10,0,10*ROW('Sanitation Data'!G6))),'Data Summary'!DB12="Yes"),OFFSET('Sanitation Data'!$G$10,0,10*ROW('Sanitation Data'!G6)),NA())</f>
        <v>#N/A</v>
      </c>
      <c r="AN12" s="516" t="e">
        <f ca="1">+IF(AND(ISNUMBER(OFFSET('Sanitation Data'!$G$11,0,10*ROW('Sanitation Data'!G6))),'Data Summary'!DC12="Yes"),OFFSET('Sanitation Data'!$G$11,0,10*ROW('Sanitation Data'!G6)),NA())</f>
        <v>#N/A</v>
      </c>
      <c r="AO12" s="516" t="e">
        <f ca="1">+IF(AND(ISNUMBER(OFFSET('Sanitation Data'!$G$12,0,10*ROW('Sanitation Data'!G6))),'Data Summary'!DD12="Yes"),OFFSET('Sanitation Data'!$G$12,0,10*ROW('Sanitation Data'!G6)),NA())</f>
        <v>#N/A</v>
      </c>
      <c r="AP12" s="516" t="e">
        <f ca="1">+IF(AND(ISNUMBER(OFFSET('Sanitation Data'!$H$4,0,10*ROW('Sanitation Data'!H6))),'Data Summary'!DE12="Yes"),100-OFFSET('Sanitation Data'!$H$4,0,10*ROW('Sanitation Data'!H6)),NA())</f>
        <v>#N/A</v>
      </c>
      <c r="AQ12" s="516" t="e">
        <f ca="1">+IF(AND(ISNUMBER(OFFSET('Sanitation Data'!$H$6,0,10*ROW('Sanitation Data'!H6))),'Data Summary'!DF12="Yes"),OFFSET('Sanitation Data'!$H$6,0,10*ROW('Sanitation Data'!H6)),NA())</f>
        <v>#N/A</v>
      </c>
      <c r="AR12" s="516" t="e">
        <f ca="1">+IF(AND(ISNUMBER(OFFSET('Sanitation Data'!$H$10,0,10*ROW('Sanitation Data'!H6))),'Data Summary'!DG12="Yes"),OFFSET('Sanitation Data'!$H$10,0,10*ROW('Sanitation Data'!H6)),NA())</f>
        <v>#N/A</v>
      </c>
      <c r="AS12" s="516" t="e">
        <f ca="1">+IF(AND(ISNUMBER(OFFSET('Sanitation Data'!$H$11,0,10*ROW('Sanitation Data'!H6))),'Data Summary'!DH12="Yes"),OFFSET('Sanitation Data'!$H$11,0,10*ROW('Sanitation Data'!H6)),NA())</f>
        <v>#N/A</v>
      </c>
      <c r="AT12" s="516" t="e">
        <f ca="1">+IF(AND(ISNUMBER(OFFSET('Sanitation Data'!$H$12,0,10*ROW('Sanitation Data'!H6))),'Data Summary'!DI12="Yes"),OFFSET('Sanitation Data'!$H$12,0,10*ROW('Sanitation Data'!H6)),NA())</f>
        <v>#N/A</v>
      </c>
      <c r="AU12" s="516" t="e">
        <f ca="1">+IF(AND(ISNUMBER(OFFSET('Sanitation Data'!$I$4,0,10*ROW('Sanitation Data'!I6))),'Data Summary'!DJ12="Yes"),100-OFFSET('Sanitation Data'!$I$4,0,10*ROW('Sanitation Data'!I6)),NA())</f>
        <v>#N/A</v>
      </c>
      <c r="AV12" s="516" t="e">
        <f ca="1">+IF(AND(ISNUMBER(OFFSET('Sanitation Data'!$I$6,0,10*ROW('Sanitation Data'!I6))),'Data Summary'!DK12="Yes"),OFFSET('Sanitation Data'!$I$6,0,10*ROW('Sanitation Data'!I6)),NA())</f>
        <v>#N/A</v>
      </c>
      <c r="AW12" s="516" t="e">
        <f ca="1">+IF(AND(ISNUMBER(OFFSET('Sanitation Data'!$I$10,0,10*ROW('Sanitation Data'!I6))),'Data Summary'!DL12="Yes"),OFFSET('Sanitation Data'!$I$10,0,10*ROW('Sanitation Data'!I6)),NA())</f>
        <v>#N/A</v>
      </c>
      <c r="AX12" s="516" t="e">
        <f ca="1">+IF(AND(ISNUMBER(OFFSET('Sanitation Data'!$I$11,0,10*ROW('Sanitation Data'!I6))),'Data Summary'!DM12="Yes"),OFFSET('Sanitation Data'!$I$11,0,10*ROW('Sanitation Data'!I6)),NA())</f>
        <v>#N/A</v>
      </c>
      <c r="AY12" s="516" t="e">
        <f ca="1">+IF(AND(ISNUMBER(OFFSET('Sanitation Data'!$I$12,0,10*ROW('Sanitation Data'!I6))),'Data Summary'!DN12="Yes"),OFFSET('Sanitation Data'!$I$12,0,10*ROW('Sanitation Data'!I6)),NA())</f>
        <v>#N/A</v>
      </c>
      <c r="AZ12" s="517" t="e">
        <f ca="1">+IF(AND(ISNUMBER(OFFSET('Hygiene Data'!$D$5,0,10*ROW('Hygiene Data'!D6))),'Data Summary'!DO12="Yes"),OFFSET('Hygiene Data'!$D$5,0,10*ROW('Hygiene Data'!D6)),NA())</f>
        <v>#N/A</v>
      </c>
      <c r="BA12" s="517" t="e">
        <f ca="1">+IF(AND(ISNUMBER(OFFSET('Hygiene Data'!$D$7,0,10*ROW('Hygiene Data'!D6))),'Data Summary'!DP12="Yes"),OFFSET('Hygiene Data'!$D$7,0,10*ROW('Hygiene Data'!D6)),NA())</f>
        <v>#N/A</v>
      </c>
      <c r="BB12" s="517" t="e">
        <f ca="1">+IF(AND(ISNUMBER(OFFSET('Hygiene Data'!$D$9,0,10*ROW('Hygiene Data'!D6))),'Data Summary'!DQ12="Yes"),OFFSET('Hygiene Data'!$D$9,0,10*ROW('Hygiene Data'!D6)),NA())</f>
        <v>#N/A</v>
      </c>
      <c r="BC12" s="517" t="e">
        <f ca="1">+IF(AND(ISNUMBER(OFFSET('Hygiene Data'!$E$5,0,10*ROW('Hygiene Data'!E6))),'Data Summary'!DR12="Yes"),OFFSET('Hygiene Data'!$E$5,0,10*ROW('Hygiene Data'!E6)),NA())</f>
        <v>#N/A</v>
      </c>
      <c r="BD12" s="517" t="e">
        <f ca="1">+IF(AND(ISNUMBER(OFFSET('Hygiene Data'!$E$7,0,10*ROW('Hygiene Data'!E6))),'Data Summary'!DS12="Yes"),OFFSET('Hygiene Data'!$E$7,0,10*ROW('Hygiene Data'!E6)),NA())</f>
        <v>#N/A</v>
      </c>
      <c r="BE12" s="517" t="e">
        <f ca="1">+IF(AND(ISNUMBER(OFFSET('Hygiene Data'!$E$9,0,10*ROW('Hygiene Data'!E6))),'Data Summary'!DT12="Yes"),OFFSET('Hygiene Data'!$E$9,0,10*ROW('Hygiene Data'!E6)),NA())</f>
        <v>#N/A</v>
      </c>
      <c r="BF12" s="517" t="e">
        <f ca="1">+IF(AND(ISNUMBER(OFFSET('Hygiene Data'!$F$5,0,10*ROW('Hygiene Data'!F6))),'Data Summary'!DU12="Yes"),OFFSET('Hygiene Data'!$F$5,0,10*ROW('Hygiene Data'!F6)),NA())</f>
        <v>#N/A</v>
      </c>
      <c r="BG12" s="517" t="e">
        <f ca="1">+IF(AND(ISNUMBER(OFFSET('Hygiene Data'!$F$7,0,10*ROW('Hygiene Data'!F6))),'Data Summary'!DV12="Yes"),OFFSET('Hygiene Data'!$F$7,0,10*ROW('Hygiene Data'!F6)),NA())</f>
        <v>#N/A</v>
      </c>
      <c r="BH12" s="517" t="e">
        <f ca="1">+IF(AND(ISNUMBER(OFFSET('Hygiene Data'!$F$9,0,10*ROW('Hygiene Data'!F6))),'Data Summary'!DW12="Yes"),OFFSET('Hygiene Data'!$F$9,0,10*ROW('Hygiene Data'!F6)),NA())</f>
        <v>#N/A</v>
      </c>
      <c r="BI12" s="517" t="e">
        <f ca="1">+IF(AND(ISNUMBER(OFFSET('Hygiene Data'!$G$5,0,10*ROW('Hygiene Data'!G6))),'Data Summary'!DX12="Yes"),OFFSET('Hygiene Data'!$G$5,0,10*ROW('Hygiene Data'!G6)),NA())</f>
        <v>#N/A</v>
      </c>
      <c r="BJ12" s="517" t="e">
        <f ca="1">+IF(AND(ISNUMBER(OFFSET('Hygiene Data'!$G$7,0,10*ROW('Hygiene Data'!G6))),'Data Summary'!DY12="Yes"),OFFSET('Hygiene Data'!$G$7,0,10*ROW('Hygiene Data'!G6)),NA())</f>
        <v>#N/A</v>
      </c>
      <c r="BK12" s="517" t="e">
        <f ca="1">+IF(AND(ISNUMBER(OFFSET('Hygiene Data'!$G$9,0,10*ROW('Hygiene Data'!G6))),'Data Summary'!DZ12="Yes"),OFFSET('Hygiene Data'!$G$9,0,10*ROW('Hygiene Data'!G6)),NA())</f>
        <v>#N/A</v>
      </c>
      <c r="BL12" s="517" t="e">
        <f ca="1">+IF(AND(ISNUMBER(OFFSET('Hygiene Data'!$H$5,0,10*ROW('Hygiene Data'!H6))),'Data Summary'!EA12="Yes"),OFFSET('Hygiene Data'!$H$5,0,10*ROW('Hygiene Data'!H6)),NA())</f>
        <v>#N/A</v>
      </c>
      <c r="BM12" s="517" t="e">
        <f ca="1">+IF(AND(ISNUMBER(OFFSET('Hygiene Data'!$H$7,0,10*ROW('Hygiene Data'!H6))),'Data Summary'!EB12="Yes"),OFFSET('Hygiene Data'!$H$7,0,10*ROW('Hygiene Data'!H6)),NA())</f>
        <v>#N/A</v>
      </c>
      <c r="BN12" s="517" t="e">
        <f ca="1">+IF(AND(ISNUMBER(OFFSET('Hygiene Data'!$H$9,0,10*ROW('Hygiene Data'!H6))),'Data Summary'!EC12="Yes"),OFFSET('Hygiene Data'!$H$9,0,10*ROW('Hygiene Data'!H6)),NA())</f>
        <v>#N/A</v>
      </c>
      <c r="BO12" s="517" t="e">
        <f ca="1">+IF(AND(ISNUMBER(OFFSET('Hygiene Data'!$I$5,0,10*ROW('Hygiene Data'!I6))),'Data Summary'!ED12="Yes"),OFFSET('Hygiene Data'!$I$5,0,10*ROW('Hygiene Data'!I6)),NA())</f>
        <v>#N/A</v>
      </c>
      <c r="BP12" s="517" t="e">
        <f ca="1">+IF(AND(ISNUMBER(OFFSET('Hygiene Data'!$I$7,0,10*ROW('Hygiene Data'!I6))),'Data Summary'!EE12="Yes"),OFFSET('Hygiene Data'!$I$7,0,10*ROW('Hygiene Data'!I6)),NA())</f>
        <v>#N/A</v>
      </c>
      <c r="BQ12" s="517" t="e">
        <f ca="1">+IF(AND(ISNUMBER(OFFSET('Hygiene Data'!$I$9,0,10*ROW('Hygiene Data'!I6))),'Data Summary'!EF12="Yes"),OFFSET('Hygiene Data'!$I$9,0,10*ROW('Hygiene Data'!I6)),NA())</f>
        <v>#N/A</v>
      </c>
    </row>
    <row r="13" spans="1:69" x14ac:dyDescent="0.25">
      <c r="A13" s="513" t="e">
        <f ca="1">+RIGHT('Data Summary'!A13,LEN('Data Summary'!A13)-9)</f>
        <v>#VALUE!</v>
      </c>
      <c r="B13" s="487" t="str">
        <f ca="1">+IF(ISTEXT('Data Summary'!B13),'Data Summary'!B13,"")</f>
        <v/>
      </c>
      <c r="C13" s="514" t="e">
        <f ca="1">+VALUE('Data Summary'!C13)</f>
        <v>#VALUE!</v>
      </c>
      <c r="D13" s="515" t="e">
        <f ca="1">+IF(AND(ISNUMBER(OFFSET('Water Data'!$D$4,0,10*ROW('Water Data'!D7))),'Data Summary'!BS13="Yes"),100-OFFSET('Water Data'!$D$4,0,10*ROW('Water Data'!D7)),NA())</f>
        <v>#N/A</v>
      </c>
      <c r="E13" s="515" t="e">
        <f ca="1">+IF(AND(ISNUMBER(OFFSET('Water Data'!$D$6,0,10*ROW('Water Data'!D7))),'Data Summary'!BT13="Yes"),OFFSET('Water Data'!$D$6,0,10*ROW('Water Data'!D7)),NA())</f>
        <v>#N/A</v>
      </c>
      <c r="F13" s="515" t="e">
        <f ca="1">+IF(AND(ISNUMBER(OFFSET('Water Data'!$D$9,0,10*ROW('Water Data'!D7))),'Data Summary'!BU13="Yes"),OFFSET('Water Data'!$D$9,0,10*ROW('Water Data'!D7)),NA())</f>
        <v>#N/A</v>
      </c>
      <c r="G13" s="515" t="e">
        <f ca="1">+IF(AND(ISNUMBER(OFFSET('Water Data'!$E$4,0,10*ROW('Water Data'!E7))),'Data Summary'!BV13="Yes"),100-OFFSET('Water Data'!$E$4,0,10*ROW('Water Data'!E7)),NA())</f>
        <v>#N/A</v>
      </c>
      <c r="H13" s="515" t="e">
        <f ca="1">+IF(AND(ISNUMBER(OFFSET('Water Data'!$E$6,0,10*ROW('Water Data'!E7))),'Data Summary'!BW13="Yes"),OFFSET('Water Data'!$E$6,0,10*ROW('Water Data'!E7)),NA())</f>
        <v>#N/A</v>
      </c>
      <c r="I13" s="515" t="e">
        <f ca="1">+IF(AND(ISNUMBER(OFFSET('Water Data'!$E$9,0,10*ROW('Water Data'!E7))),'Data Summary'!BX13="Yes"),OFFSET('Water Data'!$E$9,0,10*ROW('Water Data'!E7)),NA())</f>
        <v>#N/A</v>
      </c>
      <c r="J13" s="515" t="e">
        <f ca="1">+IF(AND(ISNUMBER(OFFSET('Water Data'!$F$4,0,10*ROW('Water Data'!F7))),'Data Summary'!BY13="Yes"),100-OFFSET('Water Data'!$F$4,0,10*ROW('Water Data'!F7)),NA())</f>
        <v>#N/A</v>
      </c>
      <c r="K13" s="515" t="e">
        <f ca="1">+IF(AND(ISNUMBER(OFFSET('Water Data'!$F$6,0,10*ROW('Water Data'!F7))),'Data Summary'!BZ13="Yes"),OFFSET('Water Data'!$F$6,0,10*ROW('Water Data'!F7)),NA())</f>
        <v>#N/A</v>
      </c>
      <c r="L13" s="515" t="e">
        <f ca="1">+IF(AND(ISNUMBER(OFFSET('Water Data'!$F$9,0,10*ROW('Water Data'!F7))),'Data Summary'!CA13="Yes"),OFFSET('Water Data'!$F$9,0,10*ROW('Water Data'!F7)),NA())</f>
        <v>#N/A</v>
      </c>
      <c r="M13" s="515" t="e">
        <f ca="1">+IF(AND(ISNUMBER(OFFSET('Water Data'!$G$4,0,10*ROW('Water Data'!G7))),'Data Summary'!CB13="Yes"),100-OFFSET('Water Data'!$G$4,0,10*ROW('Water Data'!G7)),NA())</f>
        <v>#N/A</v>
      </c>
      <c r="N13" s="515" t="e">
        <f ca="1">+IF(AND(ISNUMBER(OFFSET('Water Data'!$G$6,0,10*ROW('Water Data'!G7))),'Data Summary'!CC13="Yes"),OFFSET('Water Data'!$G$6,0,10*ROW('Water Data'!G7)),NA())</f>
        <v>#N/A</v>
      </c>
      <c r="O13" s="515" t="e">
        <f ca="1">+IF(AND(ISNUMBER(OFFSET('Water Data'!$G$9,0,10*ROW('Water Data'!G7))),'Data Summary'!CD13="Yes"),OFFSET('Water Data'!$G$9,0,10*ROW('Water Data'!G7)),NA())</f>
        <v>#N/A</v>
      </c>
      <c r="P13" s="515" t="e">
        <f ca="1">+IF(AND(ISNUMBER(OFFSET('Water Data'!$H$4,0,10*ROW('Water Data'!H7))),'Data Summary'!CE13="Yes"),100-OFFSET('Water Data'!$H$4,0,10*ROW('Water Data'!H7)),NA())</f>
        <v>#N/A</v>
      </c>
      <c r="Q13" s="515" t="e">
        <f ca="1">+IF(AND(ISNUMBER(OFFSET('Water Data'!$H$6,0,10*ROW('Water Data'!H7))),'Data Summary'!CF13="Yes"),OFFSET('Water Data'!$H$6,0,10*ROW('Water Data'!H7)),NA())</f>
        <v>#N/A</v>
      </c>
      <c r="R13" s="515" t="e">
        <f ca="1">+IF(AND(ISNUMBER(OFFSET('Water Data'!$H$9,0,10*ROW('Water Data'!H7))),'Data Summary'!CG13="Yes"),OFFSET('Water Data'!$H$9,0,10*ROW('Water Data'!H7)),NA())</f>
        <v>#N/A</v>
      </c>
      <c r="S13" s="515" t="e">
        <f ca="1">+IF(AND(ISNUMBER(OFFSET('Water Data'!$I$4,0,10*ROW('Water Data'!I7))),'Data Summary'!CH13="Yes"),100-OFFSET('Water Data'!$I$4,0,10*ROW('Water Data'!I7)),NA())</f>
        <v>#N/A</v>
      </c>
      <c r="T13" s="515" t="e">
        <f ca="1">+IF(AND(ISNUMBER(OFFSET('Water Data'!$I$6,0,10*ROW('Water Data'!I7))),'Data Summary'!CI13="Yes"),OFFSET('Water Data'!$I$6,0,10*ROW('Water Data'!I7)),NA())</f>
        <v>#N/A</v>
      </c>
      <c r="U13" s="515" t="e">
        <f ca="1">+IF(AND(ISNUMBER(OFFSET('Water Data'!$I$9,0,10*ROW('Water Data'!I7))),'Data Summary'!CJ13="Yes"),OFFSET('Water Data'!$I$9,0,10*ROW('Water Data'!I7)),NA())</f>
        <v>#N/A</v>
      </c>
      <c r="V13" s="516" t="e">
        <f ca="1">+IF(AND(ISNUMBER(OFFSET('Sanitation Data'!$D$4,0,10*ROW('Sanitation Data'!D7))),'Data Summary'!CK13="Yes"),100-OFFSET('Sanitation Data'!$D$4,0,10*ROW('Sanitation Data'!D7)),NA())</f>
        <v>#N/A</v>
      </c>
      <c r="W13" s="516" t="e">
        <f ca="1">+IF(AND(ISNUMBER(OFFSET('Sanitation Data'!$D$6,0,10*ROW('Sanitation Data'!D7))),'Data Summary'!CL13="Yes"),OFFSET('Sanitation Data'!$D$6,0,10*ROW('Sanitation Data'!D7)),NA())</f>
        <v>#N/A</v>
      </c>
      <c r="X13" s="516" t="e">
        <f ca="1">+IF(AND(ISNUMBER(OFFSET('Sanitation Data'!$D$10,0,10*ROW('Sanitation Data'!D7))),'Data Summary'!CM13="Yes"),OFFSET('Sanitation Data'!$D$10,0,10*ROW('Sanitation Data'!D7)),NA())</f>
        <v>#N/A</v>
      </c>
      <c r="Y13" s="516" t="e">
        <f ca="1">+IF(AND(ISNUMBER(OFFSET('Sanitation Data'!$D$11,0,10*ROW('Sanitation Data'!D7))),'Data Summary'!CN13="Yes"),OFFSET('Sanitation Data'!$D$11,0,10*ROW('Sanitation Data'!D7)),NA())</f>
        <v>#N/A</v>
      </c>
      <c r="Z13" s="516" t="e">
        <f ca="1">+IF(AND(ISNUMBER(OFFSET('Sanitation Data'!$D$12,0,10*ROW('Sanitation Data'!D7))),'Data Summary'!CO13="Yes"),OFFSET('Sanitation Data'!$D$12,0,10*ROW('Sanitation Data'!D7)),NA())</f>
        <v>#N/A</v>
      </c>
      <c r="AA13" s="516" t="e">
        <f ca="1">+IF(AND(ISNUMBER(OFFSET('Sanitation Data'!$E$4,0,10*ROW('Sanitation Data'!E7))),'Data Summary'!CP13="Yes"),100-OFFSET('Sanitation Data'!$E$4,0,10*ROW('Sanitation Data'!E7)),NA())</f>
        <v>#N/A</v>
      </c>
      <c r="AB13" s="516" t="e">
        <f ca="1">+IF(AND(ISNUMBER(OFFSET('Sanitation Data'!$E$6,0,10*ROW('Sanitation Data'!E7))),'Data Summary'!CQ13="Yes"),OFFSET('Sanitation Data'!$E$6,0,10*ROW('Sanitation Data'!E7)),NA())</f>
        <v>#N/A</v>
      </c>
      <c r="AC13" s="516" t="e">
        <f ca="1">+IF(AND(ISNUMBER(OFFSET('Sanitation Data'!$E$10,0,10*ROW('Sanitation Data'!E7))),'Data Summary'!CR13="Yes"),OFFSET('Sanitation Data'!$E$10,0,10*ROW('Sanitation Data'!E7)),NA())</f>
        <v>#N/A</v>
      </c>
      <c r="AD13" s="516" t="e">
        <f ca="1">+IF(AND(ISNUMBER(OFFSET('Sanitation Data'!$E$11,0,10*ROW('Sanitation Data'!E7))),'Data Summary'!CS13="Yes"),OFFSET('Sanitation Data'!$E$11,0,10*ROW('Sanitation Data'!E7)),NA())</f>
        <v>#N/A</v>
      </c>
      <c r="AE13" s="516" t="e">
        <f ca="1">+IF(AND(ISNUMBER(OFFSET('Sanitation Data'!$E$12,0,10*ROW('Sanitation Data'!E7))),'Data Summary'!CT13="Yes"),OFFSET('Sanitation Data'!$E$12,0,10*ROW('Sanitation Data'!E7)),NA())</f>
        <v>#N/A</v>
      </c>
      <c r="AF13" s="516" t="e">
        <f ca="1">+IF(AND(ISNUMBER(OFFSET('Sanitation Data'!$F$4,0,10*ROW('Sanitation Data'!F7))),'Data Summary'!CU13="Yes"),100-OFFSET('Sanitation Data'!$F$4,0,10*ROW('Sanitation Data'!F7)),NA())</f>
        <v>#N/A</v>
      </c>
      <c r="AG13" s="516" t="e">
        <f ca="1">+IF(AND(ISNUMBER(OFFSET('Sanitation Data'!$F$6,0,10*ROW('Sanitation Data'!F7))),'Data Summary'!CV13="Yes"),OFFSET('Sanitation Data'!$F$6,0,10*ROW('Sanitation Data'!F7)),NA())</f>
        <v>#N/A</v>
      </c>
      <c r="AH13" s="516" t="e">
        <f ca="1">+IF(AND(ISNUMBER(OFFSET('Sanitation Data'!$F$10,0,10*ROW('Sanitation Data'!F7))),'Data Summary'!CW13="Yes"),OFFSET('Sanitation Data'!$F$10,0,10*ROW('Sanitation Data'!F7)),NA())</f>
        <v>#N/A</v>
      </c>
      <c r="AI13" s="516" t="e">
        <f ca="1">+IF(AND(ISNUMBER(OFFSET('Sanitation Data'!$F$11,0,10*ROW('Sanitation Data'!F7))),'Data Summary'!CX13="Yes"),OFFSET('Sanitation Data'!$F$11,0,10*ROW('Sanitation Data'!F7)),NA())</f>
        <v>#N/A</v>
      </c>
      <c r="AJ13" s="516" t="e">
        <f ca="1">+IF(AND(ISNUMBER(OFFSET('Sanitation Data'!$F$12,0,10*ROW('Sanitation Data'!F7))),'Data Summary'!CY13="Yes"),OFFSET('Sanitation Data'!$F$12,0,10*ROW('Sanitation Data'!F7)),NA())</f>
        <v>#N/A</v>
      </c>
      <c r="AK13" s="516" t="e">
        <f ca="1">+IF(AND(ISNUMBER(OFFSET('Sanitation Data'!$G$4,0,10*ROW('Sanitation Data'!G7))),'Data Summary'!CZ13="Yes"),100-OFFSET('Sanitation Data'!$G$4,0,10*ROW('Sanitation Data'!G7)),NA())</f>
        <v>#N/A</v>
      </c>
      <c r="AL13" s="516" t="e">
        <f ca="1">+IF(AND(ISNUMBER(OFFSET('Sanitation Data'!$G$6,0,10*ROW('Sanitation Data'!G7))),'Data Summary'!DA13="Yes"),OFFSET('Sanitation Data'!$G$6,0,10*ROW('Sanitation Data'!G7)),NA())</f>
        <v>#N/A</v>
      </c>
      <c r="AM13" s="516" t="e">
        <f ca="1">+IF(AND(ISNUMBER(OFFSET('Sanitation Data'!$G$10,0,10*ROW('Sanitation Data'!G7))),'Data Summary'!DB13="Yes"),OFFSET('Sanitation Data'!$G$10,0,10*ROW('Sanitation Data'!G7)),NA())</f>
        <v>#N/A</v>
      </c>
      <c r="AN13" s="516" t="e">
        <f ca="1">+IF(AND(ISNUMBER(OFFSET('Sanitation Data'!$G$11,0,10*ROW('Sanitation Data'!G7))),'Data Summary'!DC13="Yes"),OFFSET('Sanitation Data'!$G$11,0,10*ROW('Sanitation Data'!G7)),NA())</f>
        <v>#N/A</v>
      </c>
      <c r="AO13" s="516" t="e">
        <f ca="1">+IF(AND(ISNUMBER(OFFSET('Sanitation Data'!$G$12,0,10*ROW('Sanitation Data'!G7))),'Data Summary'!DD13="Yes"),OFFSET('Sanitation Data'!$G$12,0,10*ROW('Sanitation Data'!G7)),NA())</f>
        <v>#N/A</v>
      </c>
      <c r="AP13" s="516" t="e">
        <f ca="1">+IF(AND(ISNUMBER(OFFSET('Sanitation Data'!$H$4,0,10*ROW('Sanitation Data'!H7))),'Data Summary'!DE13="Yes"),100-OFFSET('Sanitation Data'!$H$4,0,10*ROW('Sanitation Data'!H7)),NA())</f>
        <v>#N/A</v>
      </c>
      <c r="AQ13" s="516" t="e">
        <f ca="1">+IF(AND(ISNUMBER(OFFSET('Sanitation Data'!$H$6,0,10*ROW('Sanitation Data'!H7))),'Data Summary'!DF13="Yes"),OFFSET('Sanitation Data'!$H$6,0,10*ROW('Sanitation Data'!H7)),NA())</f>
        <v>#N/A</v>
      </c>
      <c r="AR13" s="516" t="e">
        <f ca="1">+IF(AND(ISNUMBER(OFFSET('Sanitation Data'!$H$10,0,10*ROW('Sanitation Data'!H7))),'Data Summary'!DG13="Yes"),OFFSET('Sanitation Data'!$H$10,0,10*ROW('Sanitation Data'!H7)),NA())</f>
        <v>#N/A</v>
      </c>
      <c r="AS13" s="516" t="e">
        <f ca="1">+IF(AND(ISNUMBER(OFFSET('Sanitation Data'!$H$11,0,10*ROW('Sanitation Data'!H7))),'Data Summary'!DH13="Yes"),OFFSET('Sanitation Data'!$H$11,0,10*ROW('Sanitation Data'!H7)),NA())</f>
        <v>#N/A</v>
      </c>
      <c r="AT13" s="516" t="e">
        <f ca="1">+IF(AND(ISNUMBER(OFFSET('Sanitation Data'!$H$12,0,10*ROW('Sanitation Data'!H7))),'Data Summary'!DI13="Yes"),OFFSET('Sanitation Data'!$H$12,0,10*ROW('Sanitation Data'!H7)),NA())</f>
        <v>#N/A</v>
      </c>
      <c r="AU13" s="516" t="e">
        <f ca="1">+IF(AND(ISNUMBER(OFFSET('Sanitation Data'!$I$4,0,10*ROW('Sanitation Data'!I7))),'Data Summary'!DJ13="Yes"),100-OFFSET('Sanitation Data'!$I$4,0,10*ROW('Sanitation Data'!I7)),NA())</f>
        <v>#N/A</v>
      </c>
      <c r="AV13" s="516" t="e">
        <f ca="1">+IF(AND(ISNUMBER(OFFSET('Sanitation Data'!$I$6,0,10*ROW('Sanitation Data'!I7))),'Data Summary'!DK13="Yes"),OFFSET('Sanitation Data'!$I$6,0,10*ROW('Sanitation Data'!I7)),NA())</f>
        <v>#N/A</v>
      </c>
      <c r="AW13" s="516" t="e">
        <f ca="1">+IF(AND(ISNUMBER(OFFSET('Sanitation Data'!$I$10,0,10*ROW('Sanitation Data'!I7))),'Data Summary'!DL13="Yes"),OFFSET('Sanitation Data'!$I$10,0,10*ROW('Sanitation Data'!I7)),NA())</f>
        <v>#N/A</v>
      </c>
      <c r="AX13" s="516" t="e">
        <f ca="1">+IF(AND(ISNUMBER(OFFSET('Sanitation Data'!$I$11,0,10*ROW('Sanitation Data'!I7))),'Data Summary'!DM13="Yes"),OFFSET('Sanitation Data'!$I$11,0,10*ROW('Sanitation Data'!I7)),NA())</f>
        <v>#N/A</v>
      </c>
      <c r="AY13" s="516" t="e">
        <f ca="1">+IF(AND(ISNUMBER(OFFSET('Sanitation Data'!$I$12,0,10*ROW('Sanitation Data'!I7))),'Data Summary'!DN13="Yes"),OFFSET('Sanitation Data'!$I$12,0,10*ROW('Sanitation Data'!I7)),NA())</f>
        <v>#N/A</v>
      </c>
      <c r="AZ13" s="517" t="e">
        <f ca="1">+IF(AND(ISNUMBER(OFFSET('Hygiene Data'!$D$5,0,10*ROW('Hygiene Data'!D7))),'Data Summary'!DO13="Yes"),OFFSET('Hygiene Data'!$D$5,0,10*ROW('Hygiene Data'!D7)),NA())</f>
        <v>#N/A</v>
      </c>
      <c r="BA13" s="517" t="e">
        <f ca="1">+IF(AND(ISNUMBER(OFFSET('Hygiene Data'!$D$7,0,10*ROW('Hygiene Data'!D7))),'Data Summary'!DP13="Yes"),OFFSET('Hygiene Data'!$D$7,0,10*ROW('Hygiene Data'!D7)),NA())</f>
        <v>#N/A</v>
      </c>
      <c r="BB13" s="517" t="e">
        <f ca="1">+IF(AND(ISNUMBER(OFFSET('Hygiene Data'!$D$9,0,10*ROW('Hygiene Data'!D7))),'Data Summary'!DQ13="Yes"),OFFSET('Hygiene Data'!$D$9,0,10*ROW('Hygiene Data'!D7)),NA())</f>
        <v>#N/A</v>
      </c>
      <c r="BC13" s="517" t="e">
        <f ca="1">+IF(AND(ISNUMBER(OFFSET('Hygiene Data'!$E$5,0,10*ROW('Hygiene Data'!E7))),'Data Summary'!DR13="Yes"),OFFSET('Hygiene Data'!$E$5,0,10*ROW('Hygiene Data'!E7)),NA())</f>
        <v>#N/A</v>
      </c>
      <c r="BD13" s="517" t="e">
        <f ca="1">+IF(AND(ISNUMBER(OFFSET('Hygiene Data'!$E$7,0,10*ROW('Hygiene Data'!E7))),'Data Summary'!DS13="Yes"),OFFSET('Hygiene Data'!$E$7,0,10*ROW('Hygiene Data'!E7)),NA())</f>
        <v>#N/A</v>
      </c>
      <c r="BE13" s="517" t="e">
        <f ca="1">+IF(AND(ISNUMBER(OFFSET('Hygiene Data'!$E$9,0,10*ROW('Hygiene Data'!E7))),'Data Summary'!DT13="Yes"),OFFSET('Hygiene Data'!$E$9,0,10*ROW('Hygiene Data'!E7)),NA())</f>
        <v>#N/A</v>
      </c>
      <c r="BF13" s="517" t="e">
        <f ca="1">+IF(AND(ISNUMBER(OFFSET('Hygiene Data'!$F$5,0,10*ROW('Hygiene Data'!F7))),'Data Summary'!DU13="Yes"),OFFSET('Hygiene Data'!$F$5,0,10*ROW('Hygiene Data'!F7)),NA())</f>
        <v>#N/A</v>
      </c>
      <c r="BG13" s="517" t="e">
        <f ca="1">+IF(AND(ISNUMBER(OFFSET('Hygiene Data'!$F$7,0,10*ROW('Hygiene Data'!F7))),'Data Summary'!DV13="Yes"),OFFSET('Hygiene Data'!$F$7,0,10*ROW('Hygiene Data'!F7)),NA())</f>
        <v>#N/A</v>
      </c>
      <c r="BH13" s="517" t="e">
        <f ca="1">+IF(AND(ISNUMBER(OFFSET('Hygiene Data'!$F$9,0,10*ROW('Hygiene Data'!F7))),'Data Summary'!DW13="Yes"),OFFSET('Hygiene Data'!$F$9,0,10*ROW('Hygiene Data'!F7)),NA())</f>
        <v>#N/A</v>
      </c>
      <c r="BI13" s="517" t="e">
        <f ca="1">+IF(AND(ISNUMBER(OFFSET('Hygiene Data'!$G$5,0,10*ROW('Hygiene Data'!G7))),'Data Summary'!DX13="Yes"),OFFSET('Hygiene Data'!$G$5,0,10*ROW('Hygiene Data'!G7)),NA())</f>
        <v>#N/A</v>
      </c>
      <c r="BJ13" s="517" t="e">
        <f ca="1">+IF(AND(ISNUMBER(OFFSET('Hygiene Data'!$G$7,0,10*ROW('Hygiene Data'!G7))),'Data Summary'!DY13="Yes"),OFFSET('Hygiene Data'!$G$7,0,10*ROW('Hygiene Data'!G7)),NA())</f>
        <v>#N/A</v>
      </c>
      <c r="BK13" s="517" t="e">
        <f ca="1">+IF(AND(ISNUMBER(OFFSET('Hygiene Data'!$G$9,0,10*ROW('Hygiene Data'!G7))),'Data Summary'!DZ13="Yes"),OFFSET('Hygiene Data'!$G$9,0,10*ROW('Hygiene Data'!G7)),NA())</f>
        <v>#N/A</v>
      </c>
      <c r="BL13" s="517" t="e">
        <f ca="1">+IF(AND(ISNUMBER(OFFSET('Hygiene Data'!$H$5,0,10*ROW('Hygiene Data'!H7))),'Data Summary'!EA13="Yes"),OFFSET('Hygiene Data'!$H$5,0,10*ROW('Hygiene Data'!H7)),NA())</f>
        <v>#N/A</v>
      </c>
      <c r="BM13" s="517" t="e">
        <f ca="1">+IF(AND(ISNUMBER(OFFSET('Hygiene Data'!$H$7,0,10*ROW('Hygiene Data'!H7))),'Data Summary'!EB13="Yes"),OFFSET('Hygiene Data'!$H$7,0,10*ROW('Hygiene Data'!H7)),NA())</f>
        <v>#N/A</v>
      </c>
      <c r="BN13" s="517" t="e">
        <f ca="1">+IF(AND(ISNUMBER(OFFSET('Hygiene Data'!$H$9,0,10*ROW('Hygiene Data'!H7))),'Data Summary'!EC13="Yes"),OFFSET('Hygiene Data'!$H$9,0,10*ROW('Hygiene Data'!H7)),NA())</f>
        <v>#N/A</v>
      </c>
      <c r="BO13" s="517" t="e">
        <f ca="1">+IF(AND(ISNUMBER(OFFSET('Hygiene Data'!$I$5,0,10*ROW('Hygiene Data'!I7))),'Data Summary'!ED13="Yes"),OFFSET('Hygiene Data'!$I$5,0,10*ROW('Hygiene Data'!I7)),NA())</f>
        <v>#N/A</v>
      </c>
      <c r="BP13" s="517" t="e">
        <f ca="1">+IF(AND(ISNUMBER(OFFSET('Hygiene Data'!$I$7,0,10*ROW('Hygiene Data'!I7))),'Data Summary'!EE13="Yes"),OFFSET('Hygiene Data'!$I$7,0,10*ROW('Hygiene Data'!I7)),NA())</f>
        <v>#N/A</v>
      </c>
      <c r="BQ13" s="517" t="e">
        <f ca="1">+IF(AND(ISNUMBER(OFFSET('Hygiene Data'!$I$9,0,10*ROW('Hygiene Data'!I7))),'Data Summary'!EF13="Yes"),OFFSET('Hygiene Data'!$I$9,0,10*ROW('Hygiene Data'!I7)),NA())</f>
        <v>#N/A</v>
      </c>
    </row>
    <row r="14" spans="1:69" x14ac:dyDescent="0.25">
      <c r="A14" s="513" t="e">
        <f ca="1">+RIGHT('Data Summary'!A14,LEN('Data Summary'!A14)-9)</f>
        <v>#VALUE!</v>
      </c>
      <c r="B14" s="487" t="str">
        <f ca="1">+IF(ISTEXT('Data Summary'!B14),'Data Summary'!B14,"")</f>
        <v/>
      </c>
      <c r="C14" s="514" t="e">
        <f ca="1">+VALUE('Data Summary'!C14)</f>
        <v>#VALUE!</v>
      </c>
      <c r="D14" s="515" t="e">
        <f ca="1">+IF(AND(ISNUMBER(OFFSET('Water Data'!$D$4,0,10*ROW('Water Data'!D8))),'Data Summary'!BS14="Yes"),100-OFFSET('Water Data'!$D$4,0,10*ROW('Water Data'!D8)),NA())</f>
        <v>#N/A</v>
      </c>
      <c r="E14" s="515" t="e">
        <f ca="1">+IF(AND(ISNUMBER(OFFSET('Water Data'!$D$6,0,10*ROW('Water Data'!D8))),'Data Summary'!BT14="Yes"),OFFSET('Water Data'!$D$6,0,10*ROW('Water Data'!D8)),NA())</f>
        <v>#N/A</v>
      </c>
      <c r="F14" s="515" t="e">
        <f ca="1">+IF(AND(ISNUMBER(OFFSET('Water Data'!$D$9,0,10*ROW('Water Data'!D8))),'Data Summary'!BU14="Yes"),OFFSET('Water Data'!$D$9,0,10*ROW('Water Data'!D8)),NA())</f>
        <v>#N/A</v>
      </c>
      <c r="G14" s="515" t="e">
        <f ca="1">+IF(AND(ISNUMBER(OFFSET('Water Data'!$E$4,0,10*ROW('Water Data'!E8))),'Data Summary'!BV14="Yes"),100-OFFSET('Water Data'!$E$4,0,10*ROW('Water Data'!E8)),NA())</f>
        <v>#N/A</v>
      </c>
      <c r="H14" s="515" t="e">
        <f ca="1">+IF(AND(ISNUMBER(OFFSET('Water Data'!$E$6,0,10*ROW('Water Data'!E8))),'Data Summary'!BW14="Yes"),OFFSET('Water Data'!$E$6,0,10*ROW('Water Data'!E8)),NA())</f>
        <v>#N/A</v>
      </c>
      <c r="I14" s="515" t="e">
        <f ca="1">+IF(AND(ISNUMBER(OFFSET('Water Data'!$E$9,0,10*ROW('Water Data'!E8))),'Data Summary'!BX14="Yes"),OFFSET('Water Data'!$E$9,0,10*ROW('Water Data'!E8)),NA())</f>
        <v>#N/A</v>
      </c>
      <c r="J14" s="515" t="e">
        <f ca="1">+IF(AND(ISNUMBER(OFFSET('Water Data'!$F$4,0,10*ROW('Water Data'!F8))),'Data Summary'!BY14="Yes"),100-OFFSET('Water Data'!$F$4,0,10*ROW('Water Data'!F8)),NA())</f>
        <v>#N/A</v>
      </c>
      <c r="K14" s="515" t="e">
        <f ca="1">+IF(AND(ISNUMBER(OFFSET('Water Data'!$F$6,0,10*ROW('Water Data'!F8))),'Data Summary'!BZ14="Yes"),OFFSET('Water Data'!$F$6,0,10*ROW('Water Data'!F8)),NA())</f>
        <v>#N/A</v>
      </c>
      <c r="L14" s="515" t="e">
        <f ca="1">+IF(AND(ISNUMBER(OFFSET('Water Data'!$F$9,0,10*ROW('Water Data'!F8))),'Data Summary'!CA14="Yes"),OFFSET('Water Data'!$F$9,0,10*ROW('Water Data'!F8)),NA())</f>
        <v>#N/A</v>
      </c>
      <c r="M14" s="515" t="e">
        <f ca="1">+IF(AND(ISNUMBER(OFFSET('Water Data'!$G$4,0,10*ROW('Water Data'!G8))),'Data Summary'!CB14="Yes"),100-OFFSET('Water Data'!$G$4,0,10*ROW('Water Data'!G8)),NA())</f>
        <v>#N/A</v>
      </c>
      <c r="N14" s="515" t="e">
        <f ca="1">+IF(AND(ISNUMBER(OFFSET('Water Data'!$G$6,0,10*ROW('Water Data'!G8))),'Data Summary'!CC14="Yes"),OFFSET('Water Data'!$G$6,0,10*ROW('Water Data'!G8)),NA())</f>
        <v>#N/A</v>
      </c>
      <c r="O14" s="515" t="e">
        <f ca="1">+IF(AND(ISNUMBER(OFFSET('Water Data'!$G$9,0,10*ROW('Water Data'!G8))),'Data Summary'!CD14="Yes"),OFFSET('Water Data'!$G$9,0,10*ROW('Water Data'!G8)),NA())</f>
        <v>#N/A</v>
      </c>
      <c r="P14" s="515" t="e">
        <f ca="1">+IF(AND(ISNUMBER(OFFSET('Water Data'!$H$4,0,10*ROW('Water Data'!H8))),'Data Summary'!CE14="Yes"),100-OFFSET('Water Data'!$H$4,0,10*ROW('Water Data'!H8)),NA())</f>
        <v>#N/A</v>
      </c>
      <c r="Q14" s="515" t="e">
        <f ca="1">+IF(AND(ISNUMBER(OFFSET('Water Data'!$H$6,0,10*ROW('Water Data'!H8))),'Data Summary'!CF14="Yes"),OFFSET('Water Data'!$H$6,0,10*ROW('Water Data'!H8)),NA())</f>
        <v>#N/A</v>
      </c>
      <c r="R14" s="515" t="e">
        <f ca="1">+IF(AND(ISNUMBER(OFFSET('Water Data'!$H$9,0,10*ROW('Water Data'!H8))),'Data Summary'!CG14="Yes"),OFFSET('Water Data'!$H$9,0,10*ROW('Water Data'!H8)),NA())</f>
        <v>#N/A</v>
      </c>
      <c r="S14" s="515" t="e">
        <f ca="1">+IF(AND(ISNUMBER(OFFSET('Water Data'!$I$4,0,10*ROW('Water Data'!I8))),'Data Summary'!CH14="Yes"),100-OFFSET('Water Data'!$I$4,0,10*ROW('Water Data'!I8)),NA())</f>
        <v>#N/A</v>
      </c>
      <c r="T14" s="515" t="e">
        <f ca="1">+IF(AND(ISNUMBER(OFFSET('Water Data'!$I$6,0,10*ROW('Water Data'!I8))),'Data Summary'!CI14="Yes"),OFFSET('Water Data'!$I$6,0,10*ROW('Water Data'!I8)),NA())</f>
        <v>#N/A</v>
      </c>
      <c r="U14" s="515" t="e">
        <f ca="1">+IF(AND(ISNUMBER(OFFSET('Water Data'!$I$9,0,10*ROW('Water Data'!I8))),'Data Summary'!CJ14="Yes"),OFFSET('Water Data'!$I$9,0,10*ROW('Water Data'!I8)),NA())</f>
        <v>#N/A</v>
      </c>
      <c r="V14" s="516" t="e">
        <f ca="1">+IF(AND(ISNUMBER(OFFSET('Sanitation Data'!$D$4,0,10*ROW('Sanitation Data'!D8))),'Data Summary'!CK14="Yes"),100-OFFSET('Sanitation Data'!$D$4,0,10*ROW('Sanitation Data'!D8)),NA())</f>
        <v>#N/A</v>
      </c>
      <c r="W14" s="516" t="e">
        <f ca="1">+IF(AND(ISNUMBER(OFFSET('Sanitation Data'!$D$6,0,10*ROW('Sanitation Data'!D8))),'Data Summary'!CL14="Yes"),OFFSET('Sanitation Data'!$D$6,0,10*ROW('Sanitation Data'!D8)),NA())</f>
        <v>#N/A</v>
      </c>
      <c r="X14" s="516" t="e">
        <f ca="1">+IF(AND(ISNUMBER(OFFSET('Sanitation Data'!$D$10,0,10*ROW('Sanitation Data'!D8))),'Data Summary'!CM14="Yes"),OFFSET('Sanitation Data'!$D$10,0,10*ROW('Sanitation Data'!D8)),NA())</f>
        <v>#N/A</v>
      </c>
      <c r="Y14" s="516" t="e">
        <f ca="1">+IF(AND(ISNUMBER(OFFSET('Sanitation Data'!$D$11,0,10*ROW('Sanitation Data'!D8))),'Data Summary'!CN14="Yes"),OFFSET('Sanitation Data'!$D$11,0,10*ROW('Sanitation Data'!D8)),NA())</f>
        <v>#N/A</v>
      </c>
      <c r="Z14" s="516" t="e">
        <f ca="1">+IF(AND(ISNUMBER(OFFSET('Sanitation Data'!$D$12,0,10*ROW('Sanitation Data'!D8))),'Data Summary'!CO14="Yes"),OFFSET('Sanitation Data'!$D$12,0,10*ROW('Sanitation Data'!D8)),NA())</f>
        <v>#N/A</v>
      </c>
      <c r="AA14" s="516" t="e">
        <f ca="1">+IF(AND(ISNUMBER(OFFSET('Sanitation Data'!$E$4,0,10*ROW('Sanitation Data'!E8))),'Data Summary'!CP14="Yes"),100-OFFSET('Sanitation Data'!$E$4,0,10*ROW('Sanitation Data'!E8)),NA())</f>
        <v>#N/A</v>
      </c>
      <c r="AB14" s="516" t="e">
        <f ca="1">+IF(AND(ISNUMBER(OFFSET('Sanitation Data'!$E$6,0,10*ROW('Sanitation Data'!E8))),'Data Summary'!CQ14="Yes"),OFFSET('Sanitation Data'!$E$6,0,10*ROW('Sanitation Data'!E8)),NA())</f>
        <v>#N/A</v>
      </c>
      <c r="AC14" s="516" t="e">
        <f ca="1">+IF(AND(ISNUMBER(OFFSET('Sanitation Data'!$E$10,0,10*ROW('Sanitation Data'!E8))),'Data Summary'!CR14="Yes"),OFFSET('Sanitation Data'!$E$10,0,10*ROW('Sanitation Data'!E8)),NA())</f>
        <v>#N/A</v>
      </c>
      <c r="AD14" s="516" t="e">
        <f ca="1">+IF(AND(ISNUMBER(OFFSET('Sanitation Data'!$E$11,0,10*ROW('Sanitation Data'!E8))),'Data Summary'!CS14="Yes"),OFFSET('Sanitation Data'!$E$11,0,10*ROW('Sanitation Data'!E8)),NA())</f>
        <v>#N/A</v>
      </c>
      <c r="AE14" s="516" t="e">
        <f ca="1">+IF(AND(ISNUMBER(OFFSET('Sanitation Data'!$E$12,0,10*ROW('Sanitation Data'!E8))),'Data Summary'!CT14="Yes"),OFFSET('Sanitation Data'!$E$12,0,10*ROW('Sanitation Data'!E8)),NA())</f>
        <v>#N/A</v>
      </c>
      <c r="AF14" s="516" t="e">
        <f ca="1">+IF(AND(ISNUMBER(OFFSET('Sanitation Data'!$F$4,0,10*ROW('Sanitation Data'!F8))),'Data Summary'!CU14="Yes"),100-OFFSET('Sanitation Data'!$F$4,0,10*ROW('Sanitation Data'!F8)),NA())</f>
        <v>#N/A</v>
      </c>
      <c r="AG14" s="516" t="e">
        <f ca="1">+IF(AND(ISNUMBER(OFFSET('Sanitation Data'!$F$6,0,10*ROW('Sanitation Data'!F8))),'Data Summary'!CV14="Yes"),OFFSET('Sanitation Data'!$F$6,0,10*ROW('Sanitation Data'!F8)),NA())</f>
        <v>#N/A</v>
      </c>
      <c r="AH14" s="516" t="e">
        <f ca="1">+IF(AND(ISNUMBER(OFFSET('Sanitation Data'!$F$10,0,10*ROW('Sanitation Data'!F8))),'Data Summary'!CW14="Yes"),OFFSET('Sanitation Data'!$F$10,0,10*ROW('Sanitation Data'!F8)),NA())</f>
        <v>#N/A</v>
      </c>
      <c r="AI14" s="516" t="e">
        <f ca="1">+IF(AND(ISNUMBER(OFFSET('Sanitation Data'!$F$11,0,10*ROW('Sanitation Data'!F8))),'Data Summary'!CX14="Yes"),OFFSET('Sanitation Data'!$F$11,0,10*ROW('Sanitation Data'!F8)),NA())</f>
        <v>#N/A</v>
      </c>
      <c r="AJ14" s="516" t="e">
        <f ca="1">+IF(AND(ISNUMBER(OFFSET('Sanitation Data'!$F$12,0,10*ROW('Sanitation Data'!F8))),'Data Summary'!CY14="Yes"),OFFSET('Sanitation Data'!$F$12,0,10*ROW('Sanitation Data'!F8)),NA())</f>
        <v>#N/A</v>
      </c>
      <c r="AK14" s="516" t="e">
        <f ca="1">+IF(AND(ISNUMBER(OFFSET('Sanitation Data'!$G$4,0,10*ROW('Sanitation Data'!G8))),'Data Summary'!CZ14="Yes"),100-OFFSET('Sanitation Data'!$G$4,0,10*ROW('Sanitation Data'!G8)),NA())</f>
        <v>#N/A</v>
      </c>
      <c r="AL14" s="516" t="e">
        <f ca="1">+IF(AND(ISNUMBER(OFFSET('Sanitation Data'!$G$6,0,10*ROW('Sanitation Data'!G8))),'Data Summary'!DA14="Yes"),OFFSET('Sanitation Data'!$G$6,0,10*ROW('Sanitation Data'!G8)),NA())</f>
        <v>#N/A</v>
      </c>
      <c r="AM14" s="516" t="e">
        <f ca="1">+IF(AND(ISNUMBER(OFFSET('Sanitation Data'!$G$10,0,10*ROW('Sanitation Data'!G8))),'Data Summary'!DB14="Yes"),OFFSET('Sanitation Data'!$G$10,0,10*ROW('Sanitation Data'!G8)),NA())</f>
        <v>#N/A</v>
      </c>
      <c r="AN14" s="516" t="e">
        <f ca="1">+IF(AND(ISNUMBER(OFFSET('Sanitation Data'!$G$11,0,10*ROW('Sanitation Data'!G8))),'Data Summary'!DC14="Yes"),OFFSET('Sanitation Data'!$G$11,0,10*ROW('Sanitation Data'!G8)),NA())</f>
        <v>#N/A</v>
      </c>
      <c r="AO14" s="516" t="e">
        <f ca="1">+IF(AND(ISNUMBER(OFFSET('Sanitation Data'!$G$12,0,10*ROW('Sanitation Data'!G8))),'Data Summary'!DD14="Yes"),OFFSET('Sanitation Data'!$G$12,0,10*ROW('Sanitation Data'!G8)),NA())</f>
        <v>#N/A</v>
      </c>
      <c r="AP14" s="516" t="e">
        <f ca="1">+IF(AND(ISNUMBER(OFFSET('Sanitation Data'!$H$4,0,10*ROW('Sanitation Data'!H8))),'Data Summary'!DE14="Yes"),100-OFFSET('Sanitation Data'!$H$4,0,10*ROW('Sanitation Data'!H8)),NA())</f>
        <v>#N/A</v>
      </c>
      <c r="AQ14" s="516" t="e">
        <f ca="1">+IF(AND(ISNUMBER(OFFSET('Sanitation Data'!$H$6,0,10*ROW('Sanitation Data'!H8))),'Data Summary'!DF14="Yes"),OFFSET('Sanitation Data'!$H$6,0,10*ROW('Sanitation Data'!H8)),NA())</f>
        <v>#N/A</v>
      </c>
      <c r="AR14" s="516" t="e">
        <f ca="1">+IF(AND(ISNUMBER(OFFSET('Sanitation Data'!$H$10,0,10*ROW('Sanitation Data'!H8))),'Data Summary'!DG14="Yes"),OFFSET('Sanitation Data'!$H$10,0,10*ROW('Sanitation Data'!H8)),NA())</f>
        <v>#N/A</v>
      </c>
      <c r="AS14" s="516" t="e">
        <f ca="1">+IF(AND(ISNUMBER(OFFSET('Sanitation Data'!$H$11,0,10*ROW('Sanitation Data'!H8))),'Data Summary'!DH14="Yes"),OFFSET('Sanitation Data'!$H$11,0,10*ROW('Sanitation Data'!H8)),NA())</f>
        <v>#N/A</v>
      </c>
      <c r="AT14" s="516" t="e">
        <f ca="1">+IF(AND(ISNUMBER(OFFSET('Sanitation Data'!$H$12,0,10*ROW('Sanitation Data'!H8))),'Data Summary'!DI14="Yes"),OFFSET('Sanitation Data'!$H$12,0,10*ROW('Sanitation Data'!H8)),NA())</f>
        <v>#N/A</v>
      </c>
      <c r="AU14" s="516" t="e">
        <f ca="1">+IF(AND(ISNUMBER(OFFSET('Sanitation Data'!$I$4,0,10*ROW('Sanitation Data'!I8))),'Data Summary'!DJ14="Yes"),100-OFFSET('Sanitation Data'!$I$4,0,10*ROW('Sanitation Data'!I8)),NA())</f>
        <v>#N/A</v>
      </c>
      <c r="AV14" s="516" t="e">
        <f ca="1">+IF(AND(ISNUMBER(OFFSET('Sanitation Data'!$I$6,0,10*ROW('Sanitation Data'!I8))),'Data Summary'!DK14="Yes"),OFFSET('Sanitation Data'!$I$6,0,10*ROW('Sanitation Data'!I8)),NA())</f>
        <v>#N/A</v>
      </c>
      <c r="AW14" s="516" t="e">
        <f ca="1">+IF(AND(ISNUMBER(OFFSET('Sanitation Data'!$I$10,0,10*ROW('Sanitation Data'!I8))),'Data Summary'!DL14="Yes"),OFFSET('Sanitation Data'!$I$10,0,10*ROW('Sanitation Data'!I8)),NA())</f>
        <v>#N/A</v>
      </c>
      <c r="AX14" s="516" t="e">
        <f ca="1">+IF(AND(ISNUMBER(OFFSET('Sanitation Data'!$I$11,0,10*ROW('Sanitation Data'!I8))),'Data Summary'!DM14="Yes"),OFFSET('Sanitation Data'!$I$11,0,10*ROW('Sanitation Data'!I8)),NA())</f>
        <v>#N/A</v>
      </c>
      <c r="AY14" s="516" t="e">
        <f ca="1">+IF(AND(ISNUMBER(OFFSET('Sanitation Data'!$I$12,0,10*ROW('Sanitation Data'!I8))),'Data Summary'!DN14="Yes"),OFFSET('Sanitation Data'!$I$12,0,10*ROW('Sanitation Data'!I8)),NA())</f>
        <v>#N/A</v>
      </c>
      <c r="AZ14" s="517" t="e">
        <f ca="1">+IF(AND(ISNUMBER(OFFSET('Hygiene Data'!$D$5,0,10*ROW('Hygiene Data'!D8))),'Data Summary'!DO14="Yes"),OFFSET('Hygiene Data'!$D$5,0,10*ROW('Hygiene Data'!D8)),NA())</f>
        <v>#N/A</v>
      </c>
      <c r="BA14" s="517" t="e">
        <f ca="1">+IF(AND(ISNUMBER(OFFSET('Hygiene Data'!$D$7,0,10*ROW('Hygiene Data'!D8))),'Data Summary'!DP14="Yes"),OFFSET('Hygiene Data'!$D$7,0,10*ROW('Hygiene Data'!D8)),NA())</f>
        <v>#N/A</v>
      </c>
      <c r="BB14" s="517" t="e">
        <f ca="1">+IF(AND(ISNUMBER(OFFSET('Hygiene Data'!$D$9,0,10*ROW('Hygiene Data'!D8))),'Data Summary'!DQ14="Yes"),OFFSET('Hygiene Data'!$D$9,0,10*ROW('Hygiene Data'!D8)),NA())</f>
        <v>#N/A</v>
      </c>
      <c r="BC14" s="517" t="e">
        <f ca="1">+IF(AND(ISNUMBER(OFFSET('Hygiene Data'!$E$5,0,10*ROW('Hygiene Data'!E8))),'Data Summary'!DR14="Yes"),OFFSET('Hygiene Data'!$E$5,0,10*ROW('Hygiene Data'!E8)),NA())</f>
        <v>#N/A</v>
      </c>
      <c r="BD14" s="517" t="e">
        <f ca="1">+IF(AND(ISNUMBER(OFFSET('Hygiene Data'!$E$7,0,10*ROW('Hygiene Data'!E8))),'Data Summary'!DS14="Yes"),OFFSET('Hygiene Data'!$E$7,0,10*ROW('Hygiene Data'!E8)),NA())</f>
        <v>#N/A</v>
      </c>
      <c r="BE14" s="517" t="e">
        <f ca="1">+IF(AND(ISNUMBER(OFFSET('Hygiene Data'!$E$9,0,10*ROW('Hygiene Data'!E8))),'Data Summary'!DT14="Yes"),OFFSET('Hygiene Data'!$E$9,0,10*ROW('Hygiene Data'!E8)),NA())</f>
        <v>#N/A</v>
      </c>
      <c r="BF14" s="517" t="e">
        <f ca="1">+IF(AND(ISNUMBER(OFFSET('Hygiene Data'!$F$5,0,10*ROW('Hygiene Data'!F8))),'Data Summary'!DU14="Yes"),OFFSET('Hygiene Data'!$F$5,0,10*ROW('Hygiene Data'!F8)),NA())</f>
        <v>#N/A</v>
      </c>
      <c r="BG14" s="517" t="e">
        <f ca="1">+IF(AND(ISNUMBER(OFFSET('Hygiene Data'!$F$7,0,10*ROW('Hygiene Data'!F8))),'Data Summary'!DV14="Yes"),OFFSET('Hygiene Data'!$F$7,0,10*ROW('Hygiene Data'!F8)),NA())</f>
        <v>#N/A</v>
      </c>
      <c r="BH14" s="517" t="e">
        <f ca="1">+IF(AND(ISNUMBER(OFFSET('Hygiene Data'!$F$9,0,10*ROW('Hygiene Data'!F8))),'Data Summary'!DW14="Yes"),OFFSET('Hygiene Data'!$F$9,0,10*ROW('Hygiene Data'!F8)),NA())</f>
        <v>#N/A</v>
      </c>
      <c r="BI14" s="517" t="e">
        <f ca="1">+IF(AND(ISNUMBER(OFFSET('Hygiene Data'!$G$5,0,10*ROW('Hygiene Data'!G8))),'Data Summary'!DX14="Yes"),OFFSET('Hygiene Data'!$G$5,0,10*ROW('Hygiene Data'!G8)),NA())</f>
        <v>#N/A</v>
      </c>
      <c r="BJ14" s="517" t="e">
        <f ca="1">+IF(AND(ISNUMBER(OFFSET('Hygiene Data'!$G$7,0,10*ROW('Hygiene Data'!G8))),'Data Summary'!DY14="Yes"),OFFSET('Hygiene Data'!$G$7,0,10*ROW('Hygiene Data'!G8)),NA())</f>
        <v>#N/A</v>
      </c>
      <c r="BK14" s="517" t="e">
        <f ca="1">+IF(AND(ISNUMBER(OFFSET('Hygiene Data'!$G$9,0,10*ROW('Hygiene Data'!G8))),'Data Summary'!DZ14="Yes"),OFFSET('Hygiene Data'!$G$9,0,10*ROW('Hygiene Data'!G8)),NA())</f>
        <v>#N/A</v>
      </c>
      <c r="BL14" s="517" t="e">
        <f ca="1">+IF(AND(ISNUMBER(OFFSET('Hygiene Data'!$H$5,0,10*ROW('Hygiene Data'!H8))),'Data Summary'!EA14="Yes"),OFFSET('Hygiene Data'!$H$5,0,10*ROW('Hygiene Data'!H8)),NA())</f>
        <v>#N/A</v>
      </c>
      <c r="BM14" s="517" t="e">
        <f ca="1">+IF(AND(ISNUMBER(OFFSET('Hygiene Data'!$H$7,0,10*ROW('Hygiene Data'!H8))),'Data Summary'!EB14="Yes"),OFFSET('Hygiene Data'!$H$7,0,10*ROW('Hygiene Data'!H8)),NA())</f>
        <v>#N/A</v>
      </c>
      <c r="BN14" s="517" t="e">
        <f ca="1">+IF(AND(ISNUMBER(OFFSET('Hygiene Data'!$H$9,0,10*ROW('Hygiene Data'!H8))),'Data Summary'!EC14="Yes"),OFFSET('Hygiene Data'!$H$9,0,10*ROW('Hygiene Data'!H8)),NA())</f>
        <v>#N/A</v>
      </c>
      <c r="BO14" s="517" t="e">
        <f ca="1">+IF(AND(ISNUMBER(OFFSET('Hygiene Data'!$I$5,0,10*ROW('Hygiene Data'!I8))),'Data Summary'!ED14="Yes"),OFFSET('Hygiene Data'!$I$5,0,10*ROW('Hygiene Data'!I8)),NA())</f>
        <v>#N/A</v>
      </c>
      <c r="BP14" s="517" t="e">
        <f ca="1">+IF(AND(ISNUMBER(OFFSET('Hygiene Data'!$I$7,0,10*ROW('Hygiene Data'!I8))),'Data Summary'!EE14="Yes"),OFFSET('Hygiene Data'!$I$7,0,10*ROW('Hygiene Data'!I8)),NA())</f>
        <v>#N/A</v>
      </c>
      <c r="BQ14" s="517" t="e">
        <f ca="1">+IF(AND(ISNUMBER(OFFSET('Hygiene Data'!$I$9,0,10*ROW('Hygiene Data'!I8))),'Data Summary'!EF14="Yes"),OFFSET('Hygiene Data'!$I$9,0,10*ROW('Hygiene Data'!I8)),NA())</f>
        <v>#N/A</v>
      </c>
    </row>
    <row r="15" spans="1:69" x14ac:dyDescent="0.25">
      <c r="A15" s="513" t="e">
        <f ca="1">+RIGHT('Data Summary'!A15,LEN('Data Summary'!A15)-9)</f>
        <v>#VALUE!</v>
      </c>
      <c r="B15" s="487" t="str">
        <f ca="1">+IF(ISTEXT('Data Summary'!B15),'Data Summary'!B15,"")</f>
        <v/>
      </c>
      <c r="C15" s="514" t="e">
        <f ca="1">+VALUE('Data Summary'!C15)</f>
        <v>#VALUE!</v>
      </c>
      <c r="D15" s="515" t="e">
        <f ca="1">+IF(AND(ISNUMBER(OFFSET('Water Data'!$D$4,0,10*ROW('Water Data'!D9))),'Data Summary'!BS15="Yes"),100-OFFSET('Water Data'!$D$4,0,10*ROW('Water Data'!D9)),NA())</f>
        <v>#N/A</v>
      </c>
      <c r="E15" s="515" t="e">
        <f ca="1">+IF(AND(ISNUMBER(OFFSET('Water Data'!$D$6,0,10*ROW('Water Data'!D9))),'Data Summary'!BT15="Yes"),OFFSET('Water Data'!$D$6,0,10*ROW('Water Data'!D9)),NA())</f>
        <v>#N/A</v>
      </c>
      <c r="F15" s="515" t="e">
        <f ca="1">+IF(AND(ISNUMBER(OFFSET('Water Data'!$D$9,0,10*ROW('Water Data'!D9))),'Data Summary'!BU15="Yes"),OFFSET('Water Data'!$D$9,0,10*ROW('Water Data'!D9)),NA())</f>
        <v>#N/A</v>
      </c>
      <c r="G15" s="515" t="e">
        <f ca="1">+IF(AND(ISNUMBER(OFFSET('Water Data'!$E$4,0,10*ROW('Water Data'!E9))),'Data Summary'!BV15="Yes"),100-OFFSET('Water Data'!$E$4,0,10*ROW('Water Data'!E9)),NA())</f>
        <v>#N/A</v>
      </c>
      <c r="H15" s="515" t="e">
        <f ca="1">+IF(AND(ISNUMBER(OFFSET('Water Data'!$E$6,0,10*ROW('Water Data'!E9))),'Data Summary'!BW15="Yes"),OFFSET('Water Data'!$E$6,0,10*ROW('Water Data'!E9)),NA())</f>
        <v>#N/A</v>
      </c>
      <c r="I15" s="515" t="e">
        <f ca="1">+IF(AND(ISNUMBER(OFFSET('Water Data'!$E$9,0,10*ROW('Water Data'!E9))),'Data Summary'!BX15="Yes"),OFFSET('Water Data'!$E$9,0,10*ROW('Water Data'!E9)),NA())</f>
        <v>#N/A</v>
      </c>
      <c r="J15" s="515" t="e">
        <f ca="1">+IF(AND(ISNUMBER(OFFSET('Water Data'!$F$4,0,10*ROW('Water Data'!F9))),'Data Summary'!BY15="Yes"),100-OFFSET('Water Data'!$F$4,0,10*ROW('Water Data'!F9)),NA())</f>
        <v>#N/A</v>
      </c>
      <c r="K15" s="515" t="e">
        <f ca="1">+IF(AND(ISNUMBER(OFFSET('Water Data'!$F$6,0,10*ROW('Water Data'!F9))),'Data Summary'!BZ15="Yes"),OFFSET('Water Data'!$F$6,0,10*ROW('Water Data'!F9)),NA())</f>
        <v>#N/A</v>
      </c>
      <c r="L15" s="515" t="e">
        <f ca="1">+IF(AND(ISNUMBER(OFFSET('Water Data'!$F$9,0,10*ROW('Water Data'!F9))),'Data Summary'!CA15="Yes"),OFFSET('Water Data'!$F$9,0,10*ROW('Water Data'!F9)),NA())</f>
        <v>#N/A</v>
      </c>
      <c r="M15" s="515" t="e">
        <f ca="1">+IF(AND(ISNUMBER(OFFSET('Water Data'!$G$4,0,10*ROW('Water Data'!G9))),'Data Summary'!CB15="Yes"),100-OFFSET('Water Data'!$G$4,0,10*ROW('Water Data'!G9)),NA())</f>
        <v>#N/A</v>
      </c>
      <c r="N15" s="515" t="e">
        <f ca="1">+IF(AND(ISNUMBER(OFFSET('Water Data'!$G$6,0,10*ROW('Water Data'!G9))),'Data Summary'!CC15="Yes"),OFFSET('Water Data'!$G$6,0,10*ROW('Water Data'!G9)),NA())</f>
        <v>#N/A</v>
      </c>
      <c r="O15" s="515" t="e">
        <f ca="1">+IF(AND(ISNUMBER(OFFSET('Water Data'!$G$9,0,10*ROW('Water Data'!G9))),'Data Summary'!CD15="Yes"),OFFSET('Water Data'!$G$9,0,10*ROW('Water Data'!G9)),NA())</f>
        <v>#N/A</v>
      </c>
      <c r="P15" s="515" t="e">
        <f ca="1">+IF(AND(ISNUMBER(OFFSET('Water Data'!$H$4,0,10*ROW('Water Data'!H9))),'Data Summary'!CE15="Yes"),100-OFFSET('Water Data'!$H$4,0,10*ROW('Water Data'!H9)),NA())</f>
        <v>#N/A</v>
      </c>
      <c r="Q15" s="515" t="e">
        <f ca="1">+IF(AND(ISNUMBER(OFFSET('Water Data'!$H$6,0,10*ROW('Water Data'!H9))),'Data Summary'!CF15="Yes"),OFFSET('Water Data'!$H$6,0,10*ROW('Water Data'!H9)),NA())</f>
        <v>#N/A</v>
      </c>
      <c r="R15" s="515" t="e">
        <f ca="1">+IF(AND(ISNUMBER(OFFSET('Water Data'!$H$9,0,10*ROW('Water Data'!H9))),'Data Summary'!CG15="Yes"),OFFSET('Water Data'!$H$9,0,10*ROW('Water Data'!H9)),NA())</f>
        <v>#N/A</v>
      </c>
      <c r="S15" s="515" t="e">
        <f ca="1">+IF(AND(ISNUMBER(OFFSET('Water Data'!$I$4,0,10*ROW('Water Data'!I9))),'Data Summary'!CH15="Yes"),100-OFFSET('Water Data'!$I$4,0,10*ROW('Water Data'!I9)),NA())</f>
        <v>#N/A</v>
      </c>
      <c r="T15" s="515" t="e">
        <f ca="1">+IF(AND(ISNUMBER(OFFSET('Water Data'!$I$6,0,10*ROW('Water Data'!I9))),'Data Summary'!CI15="Yes"),OFFSET('Water Data'!$I$6,0,10*ROW('Water Data'!I9)),NA())</f>
        <v>#N/A</v>
      </c>
      <c r="U15" s="515" t="e">
        <f ca="1">+IF(AND(ISNUMBER(OFFSET('Water Data'!$I$9,0,10*ROW('Water Data'!I9))),'Data Summary'!CJ15="Yes"),OFFSET('Water Data'!$I$9,0,10*ROW('Water Data'!I9)),NA())</f>
        <v>#N/A</v>
      </c>
      <c r="V15" s="516" t="e">
        <f ca="1">+IF(AND(ISNUMBER(OFFSET('Sanitation Data'!$D$4,0,10*ROW('Sanitation Data'!D9))),'Data Summary'!CK15="Yes"),100-OFFSET('Sanitation Data'!$D$4,0,10*ROW('Sanitation Data'!D9)),NA())</f>
        <v>#N/A</v>
      </c>
      <c r="W15" s="516" t="e">
        <f ca="1">+IF(AND(ISNUMBER(OFFSET('Sanitation Data'!$D$6,0,10*ROW('Sanitation Data'!D9))),'Data Summary'!CL15="Yes"),OFFSET('Sanitation Data'!$D$6,0,10*ROW('Sanitation Data'!D9)),NA())</f>
        <v>#N/A</v>
      </c>
      <c r="X15" s="516" t="e">
        <f ca="1">+IF(AND(ISNUMBER(OFFSET('Sanitation Data'!$D$10,0,10*ROW('Sanitation Data'!D9))),'Data Summary'!CM15="Yes"),OFFSET('Sanitation Data'!$D$10,0,10*ROW('Sanitation Data'!D9)),NA())</f>
        <v>#N/A</v>
      </c>
      <c r="Y15" s="516" t="e">
        <f ca="1">+IF(AND(ISNUMBER(OFFSET('Sanitation Data'!$D$11,0,10*ROW('Sanitation Data'!D9))),'Data Summary'!CN15="Yes"),OFFSET('Sanitation Data'!$D$11,0,10*ROW('Sanitation Data'!D9)),NA())</f>
        <v>#N/A</v>
      </c>
      <c r="Z15" s="516" t="e">
        <f ca="1">+IF(AND(ISNUMBER(OFFSET('Sanitation Data'!$D$12,0,10*ROW('Sanitation Data'!D9))),'Data Summary'!CO15="Yes"),OFFSET('Sanitation Data'!$D$12,0,10*ROW('Sanitation Data'!D9)),NA())</f>
        <v>#N/A</v>
      </c>
      <c r="AA15" s="516" t="e">
        <f ca="1">+IF(AND(ISNUMBER(OFFSET('Sanitation Data'!$E$4,0,10*ROW('Sanitation Data'!E9))),'Data Summary'!CP15="Yes"),100-OFFSET('Sanitation Data'!$E$4,0,10*ROW('Sanitation Data'!E9)),NA())</f>
        <v>#N/A</v>
      </c>
      <c r="AB15" s="516" t="e">
        <f ca="1">+IF(AND(ISNUMBER(OFFSET('Sanitation Data'!$E$6,0,10*ROW('Sanitation Data'!E9))),'Data Summary'!CQ15="Yes"),OFFSET('Sanitation Data'!$E$6,0,10*ROW('Sanitation Data'!E9)),NA())</f>
        <v>#N/A</v>
      </c>
      <c r="AC15" s="516" t="e">
        <f ca="1">+IF(AND(ISNUMBER(OFFSET('Sanitation Data'!$E$10,0,10*ROW('Sanitation Data'!E9))),'Data Summary'!CR15="Yes"),OFFSET('Sanitation Data'!$E$10,0,10*ROW('Sanitation Data'!E9)),NA())</f>
        <v>#N/A</v>
      </c>
      <c r="AD15" s="516" t="e">
        <f ca="1">+IF(AND(ISNUMBER(OFFSET('Sanitation Data'!$E$11,0,10*ROW('Sanitation Data'!E9))),'Data Summary'!CS15="Yes"),OFFSET('Sanitation Data'!$E$11,0,10*ROW('Sanitation Data'!E9)),NA())</f>
        <v>#N/A</v>
      </c>
      <c r="AE15" s="516" t="e">
        <f ca="1">+IF(AND(ISNUMBER(OFFSET('Sanitation Data'!$E$12,0,10*ROW('Sanitation Data'!E9))),'Data Summary'!CT15="Yes"),OFFSET('Sanitation Data'!$E$12,0,10*ROW('Sanitation Data'!E9)),NA())</f>
        <v>#N/A</v>
      </c>
      <c r="AF15" s="516" t="e">
        <f ca="1">+IF(AND(ISNUMBER(OFFSET('Sanitation Data'!$F$4,0,10*ROW('Sanitation Data'!F9))),'Data Summary'!CU15="Yes"),100-OFFSET('Sanitation Data'!$F$4,0,10*ROW('Sanitation Data'!F9)),NA())</f>
        <v>#N/A</v>
      </c>
      <c r="AG15" s="516" t="e">
        <f ca="1">+IF(AND(ISNUMBER(OFFSET('Sanitation Data'!$F$6,0,10*ROW('Sanitation Data'!F9))),'Data Summary'!CV15="Yes"),OFFSET('Sanitation Data'!$F$6,0,10*ROW('Sanitation Data'!F9)),NA())</f>
        <v>#N/A</v>
      </c>
      <c r="AH15" s="516" t="e">
        <f ca="1">+IF(AND(ISNUMBER(OFFSET('Sanitation Data'!$F$10,0,10*ROW('Sanitation Data'!F9))),'Data Summary'!CW15="Yes"),OFFSET('Sanitation Data'!$F$10,0,10*ROW('Sanitation Data'!F9)),NA())</f>
        <v>#N/A</v>
      </c>
      <c r="AI15" s="516" t="e">
        <f ca="1">+IF(AND(ISNUMBER(OFFSET('Sanitation Data'!$F$11,0,10*ROW('Sanitation Data'!F9))),'Data Summary'!CX15="Yes"),OFFSET('Sanitation Data'!$F$11,0,10*ROW('Sanitation Data'!F9)),NA())</f>
        <v>#N/A</v>
      </c>
      <c r="AJ15" s="516" t="e">
        <f ca="1">+IF(AND(ISNUMBER(OFFSET('Sanitation Data'!$F$12,0,10*ROW('Sanitation Data'!F9))),'Data Summary'!CY15="Yes"),OFFSET('Sanitation Data'!$F$12,0,10*ROW('Sanitation Data'!F9)),NA())</f>
        <v>#N/A</v>
      </c>
      <c r="AK15" s="516" t="e">
        <f ca="1">+IF(AND(ISNUMBER(OFFSET('Sanitation Data'!$G$4,0,10*ROW('Sanitation Data'!G9))),'Data Summary'!CZ15="Yes"),100-OFFSET('Sanitation Data'!$G$4,0,10*ROW('Sanitation Data'!G9)),NA())</f>
        <v>#N/A</v>
      </c>
      <c r="AL15" s="516" t="e">
        <f ca="1">+IF(AND(ISNUMBER(OFFSET('Sanitation Data'!$G$6,0,10*ROW('Sanitation Data'!G9))),'Data Summary'!DA15="Yes"),OFFSET('Sanitation Data'!$G$6,0,10*ROW('Sanitation Data'!G9)),NA())</f>
        <v>#N/A</v>
      </c>
      <c r="AM15" s="516" t="e">
        <f ca="1">+IF(AND(ISNUMBER(OFFSET('Sanitation Data'!$G$10,0,10*ROW('Sanitation Data'!G9))),'Data Summary'!DB15="Yes"),OFFSET('Sanitation Data'!$G$10,0,10*ROW('Sanitation Data'!G9)),NA())</f>
        <v>#N/A</v>
      </c>
      <c r="AN15" s="516" t="e">
        <f ca="1">+IF(AND(ISNUMBER(OFFSET('Sanitation Data'!$G$11,0,10*ROW('Sanitation Data'!G9))),'Data Summary'!DC15="Yes"),OFFSET('Sanitation Data'!$G$11,0,10*ROW('Sanitation Data'!G9)),NA())</f>
        <v>#N/A</v>
      </c>
      <c r="AO15" s="516" t="e">
        <f ca="1">+IF(AND(ISNUMBER(OFFSET('Sanitation Data'!$G$12,0,10*ROW('Sanitation Data'!G9))),'Data Summary'!DD15="Yes"),OFFSET('Sanitation Data'!$G$12,0,10*ROW('Sanitation Data'!G9)),NA())</f>
        <v>#N/A</v>
      </c>
      <c r="AP15" s="516" t="e">
        <f ca="1">+IF(AND(ISNUMBER(OFFSET('Sanitation Data'!$H$4,0,10*ROW('Sanitation Data'!H9))),'Data Summary'!DE15="Yes"),100-OFFSET('Sanitation Data'!$H$4,0,10*ROW('Sanitation Data'!H9)),NA())</f>
        <v>#N/A</v>
      </c>
      <c r="AQ15" s="516" t="e">
        <f ca="1">+IF(AND(ISNUMBER(OFFSET('Sanitation Data'!$H$6,0,10*ROW('Sanitation Data'!H9))),'Data Summary'!DF15="Yes"),OFFSET('Sanitation Data'!$H$6,0,10*ROW('Sanitation Data'!H9)),NA())</f>
        <v>#N/A</v>
      </c>
      <c r="AR15" s="516" t="e">
        <f ca="1">+IF(AND(ISNUMBER(OFFSET('Sanitation Data'!$H$10,0,10*ROW('Sanitation Data'!H9))),'Data Summary'!DG15="Yes"),OFFSET('Sanitation Data'!$H$10,0,10*ROW('Sanitation Data'!H9)),NA())</f>
        <v>#N/A</v>
      </c>
      <c r="AS15" s="516" t="e">
        <f ca="1">+IF(AND(ISNUMBER(OFFSET('Sanitation Data'!$H$11,0,10*ROW('Sanitation Data'!H9))),'Data Summary'!DH15="Yes"),OFFSET('Sanitation Data'!$H$11,0,10*ROW('Sanitation Data'!H9)),NA())</f>
        <v>#N/A</v>
      </c>
      <c r="AT15" s="516" t="e">
        <f ca="1">+IF(AND(ISNUMBER(OFFSET('Sanitation Data'!$H$12,0,10*ROW('Sanitation Data'!H9))),'Data Summary'!DI15="Yes"),OFFSET('Sanitation Data'!$H$12,0,10*ROW('Sanitation Data'!H9)),NA())</f>
        <v>#N/A</v>
      </c>
      <c r="AU15" s="516" t="e">
        <f ca="1">+IF(AND(ISNUMBER(OFFSET('Sanitation Data'!$I$4,0,10*ROW('Sanitation Data'!I9))),'Data Summary'!DJ15="Yes"),100-OFFSET('Sanitation Data'!$I$4,0,10*ROW('Sanitation Data'!I9)),NA())</f>
        <v>#N/A</v>
      </c>
      <c r="AV15" s="516" t="e">
        <f ca="1">+IF(AND(ISNUMBER(OFFSET('Sanitation Data'!$I$6,0,10*ROW('Sanitation Data'!I9))),'Data Summary'!DK15="Yes"),OFFSET('Sanitation Data'!$I$6,0,10*ROW('Sanitation Data'!I9)),NA())</f>
        <v>#N/A</v>
      </c>
      <c r="AW15" s="516" t="e">
        <f ca="1">+IF(AND(ISNUMBER(OFFSET('Sanitation Data'!$I$10,0,10*ROW('Sanitation Data'!I9))),'Data Summary'!DL15="Yes"),OFFSET('Sanitation Data'!$I$10,0,10*ROW('Sanitation Data'!I9)),NA())</f>
        <v>#N/A</v>
      </c>
      <c r="AX15" s="516" t="e">
        <f ca="1">+IF(AND(ISNUMBER(OFFSET('Sanitation Data'!$I$11,0,10*ROW('Sanitation Data'!I9))),'Data Summary'!DM15="Yes"),OFFSET('Sanitation Data'!$I$11,0,10*ROW('Sanitation Data'!I9)),NA())</f>
        <v>#N/A</v>
      </c>
      <c r="AY15" s="516" t="e">
        <f ca="1">+IF(AND(ISNUMBER(OFFSET('Sanitation Data'!$I$12,0,10*ROW('Sanitation Data'!I9))),'Data Summary'!DN15="Yes"),OFFSET('Sanitation Data'!$I$12,0,10*ROW('Sanitation Data'!I9)),NA())</f>
        <v>#N/A</v>
      </c>
      <c r="AZ15" s="517" t="e">
        <f ca="1">+IF(AND(ISNUMBER(OFFSET('Hygiene Data'!$D$5,0,10*ROW('Hygiene Data'!D9))),'Data Summary'!DO15="Yes"),OFFSET('Hygiene Data'!$D$5,0,10*ROW('Hygiene Data'!D9)),NA())</f>
        <v>#N/A</v>
      </c>
      <c r="BA15" s="517" t="e">
        <f ca="1">+IF(AND(ISNUMBER(OFFSET('Hygiene Data'!$D$7,0,10*ROW('Hygiene Data'!D9))),'Data Summary'!DP15="Yes"),OFFSET('Hygiene Data'!$D$7,0,10*ROW('Hygiene Data'!D9)),NA())</f>
        <v>#N/A</v>
      </c>
      <c r="BB15" s="517" t="e">
        <f ca="1">+IF(AND(ISNUMBER(OFFSET('Hygiene Data'!$D$9,0,10*ROW('Hygiene Data'!D9))),'Data Summary'!DQ15="Yes"),OFFSET('Hygiene Data'!$D$9,0,10*ROW('Hygiene Data'!D9)),NA())</f>
        <v>#N/A</v>
      </c>
      <c r="BC15" s="517" t="e">
        <f ca="1">+IF(AND(ISNUMBER(OFFSET('Hygiene Data'!$E$5,0,10*ROW('Hygiene Data'!E9))),'Data Summary'!DR15="Yes"),OFFSET('Hygiene Data'!$E$5,0,10*ROW('Hygiene Data'!E9)),NA())</f>
        <v>#N/A</v>
      </c>
      <c r="BD15" s="517" t="e">
        <f ca="1">+IF(AND(ISNUMBER(OFFSET('Hygiene Data'!$E$7,0,10*ROW('Hygiene Data'!E9))),'Data Summary'!DS15="Yes"),OFFSET('Hygiene Data'!$E$7,0,10*ROW('Hygiene Data'!E9)),NA())</f>
        <v>#N/A</v>
      </c>
      <c r="BE15" s="517" t="e">
        <f ca="1">+IF(AND(ISNUMBER(OFFSET('Hygiene Data'!$E$9,0,10*ROW('Hygiene Data'!E9))),'Data Summary'!DT15="Yes"),OFFSET('Hygiene Data'!$E$9,0,10*ROW('Hygiene Data'!E9)),NA())</f>
        <v>#N/A</v>
      </c>
      <c r="BF15" s="517" t="e">
        <f ca="1">+IF(AND(ISNUMBER(OFFSET('Hygiene Data'!$F$5,0,10*ROW('Hygiene Data'!F9))),'Data Summary'!DU15="Yes"),OFFSET('Hygiene Data'!$F$5,0,10*ROW('Hygiene Data'!F9)),NA())</f>
        <v>#N/A</v>
      </c>
      <c r="BG15" s="517" t="e">
        <f ca="1">+IF(AND(ISNUMBER(OFFSET('Hygiene Data'!$F$7,0,10*ROW('Hygiene Data'!F9))),'Data Summary'!DV15="Yes"),OFFSET('Hygiene Data'!$F$7,0,10*ROW('Hygiene Data'!F9)),NA())</f>
        <v>#N/A</v>
      </c>
      <c r="BH15" s="517" t="e">
        <f ca="1">+IF(AND(ISNUMBER(OFFSET('Hygiene Data'!$F$9,0,10*ROW('Hygiene Data'!F9))),'Data Summary'!DW15="Yes"),OFFSET('Hygiene Data'!$F$9,0,10*ROW('Hygiene Data'!F9)),NA())</f>
        <v>#N/A</v>
      </c>
      <c r="BI15" s="517" t="e">
        <f ca="1">+IF(AND(ISNUMBER(OFFSET('Hygiene Data'!$G$5,0,10*ROW('Hygiene Data'!G9))),'Data Summary'!DX15="Yes"),OFFSET('Hygiene Data'!$G$5,0,10*ROW('Hygiene Data'!G9)),NA())</f>
        <v>#N/A</v>
      </c>
      <c r="BJ15" s="517" t="e">
        <f ca="1">+IF(AND(ISNUMBER(OFFSET('Hygiene Data'!$G$7,0,10*ROW('Hygiene Data'!G9))),'Data Summary'!DY15="Yes"),OFFSET('Hygiene Data'!$G$7,0,10*ROW('Hygiene Data'!G9)),NA())</f>
        <v>#N/A</v>
      </c>
      <c r="BK15" s="517" t="e">
        <f ca="1">+IF(AND(ISNUMBER(OFFSET('Hygiene Data'!$G$9,0,10*ROW('Hygiene Data'!G9))),'Data Summary'!DZ15="Yes"),OFFSET('Hygiene Data'!$G$9,0,10*ROW('Hygiene Data'!G9)),NA())</f>
        <v>#N/A</v>
      </c>
      <c r="BL15" s="517" t="e">
        <f ca="1">+IF(AND(ISNUMBER(OFFSET('Hygiene Data'!$H$5,0,10*ROW('Hygiene Data'!H9))),'Data Summary'!EA15="Yes"),OFFSET('Hygiene Data'!$H$5,0,10*ROW('Hygiene Data'!H9)),NA())</f>
        <v>#N/A</v>
      </c>
      <c r="BM15" s="517" t="e">
        <f ca="1">+IF(AND(ISNUMBER(OFFSET('Hygiene Data'!$H$7,0,10*ROW('Hygiene Data'!H9))),'Data Summary'!EB15="Yes"),OFFSET('Hygiene Data'!$H$7,0,10*ROW('Hygiene Data'!H9)),NA())</f>
        <v>#N/A</v>
      </c>
      <c r="BN15" s="517" t="e">
        <f ca="1">+IF(AND(ISNUMBER(OFFSET('Hygiene Data'!$H$9,0,10*ROW('Hygiene Data'!H9))),'Data Summary'!EC15="Yes"),OFFSET('Hygiene Data'!$H$9,0,10*ROW('Hygiene Data'!H9)),NA())</f>
        <v>#N/A</v>
      </c>
      <c r="BO15" s="517" t="e">
        <f ca="1">+IF(AND(ISNUMBER(OFFSET('Hygiene Data'!$I$5,0,10*ROW('Hygiene Data'!I9))),'Data Summary'!ED15="Yes"),OFFSET('Hygiene Data'!$I$5,0,10*ROW('Hygiene Data'!I9)),NA())</f>
        <v>#N/A</v>
      </c>
      <c r="BP15" s="517" t="e">
        <f ca="1">+IF(AND(ISNUMBER(OFFSET('Hygiene Data'!$I$7,0,10*ROW('Hygiene Data'!I9))),'Data Summary'!EE15="Yes"),OFFSET('Hygiene Data'!$I$7,0,10*ROW('Hygiene Data'!I9)),NA())</f>
        <v>#N/A</v>
      </c>
      <c r="BQ15" s="517" t="e">
        <f ca="1">+IF(AND(ISNUMBER(OFFSET('Hygiene Data'!$I$9,0,10*ROW('Hygiene Data'!I9))),'Data Summary'!EF15="Yes"),OFFSET('Hygiene Data'!$I$9,0,10*ROW('Hygiene Data'!I9)),NA())</f>
        <v>#N/A</v>
      </c>
    </row>
    <row r="16" spans="1:69" x14ac:dyDescent="0.25">
      <c r="A16" s="513" t="e">
        <f ca="1">+RIGHT('Data Summary'!A16,LEN('Data Summary'!A16)-9)</f>
        <v>#VALUE!</v>
      </c>
      <c r="B16" s="487" t="str">
        <f ca="1">+IF(ISTEXT('Data Summary'!B16),'Data Summary'!B16,"")</f>
        <v/>
      </c>
      <c r="C16" s="514" t="e">
        <f ca="1">+VALUE('Data Summary'!C16)</f>
        <v>#VALUE!</v>
      </c>
      <c r="D16" s="515" t="e">
        <f ca="1">+IF(AND(ISNUMBER(OFFSET('Water Data'!$D$4,0,10*ROW('Water Data'!D10))),'Data Summary'!BS16="Yes"),100-OFFSET('Water Data'!$D$4,0,10*ROW('Water Data'!D10)),NA())</f>
        <v>#N/A</v>
      </c>
      <c r="E16" s="515" t="e">
        <f ca="1">+IF(AND(ISNUMBER(OFFSET('Water Data'!$D$6,0,10*ROW('Water Data'!D10))),'Data Summary'!BT16="Yes"),OFFSET('Water Data'!$D$6,0,10*ROW('Water Data'!D10)),NA())</f>
        <v>#N/A</v>
      </c>
      <c r="F16" s="515" t="e">
        <f ca="1">+IF(AND(ISNUMBER(OFFSET('Water Data'!$D$9,0,10*ROW('Water Data'!D10))),'Data Summary'!BU16="Yes"),OFFSET('Water Data'!$D$9,0,10*ROW('Water Data'!D10)),NA())</f>
        <v>#N/A</v>
      </c>
      <c r="G16" s="515" t="e">
        <f ca="1">+IF(AND(ISNUMBER(OFFSET('Water Data'!$E$4,0,10*ROW('Water Data'!E10))),'Data Summary'!BV16="Yes"),100-OFFSET('Water Data'!$E$4,0,10*ROW('Water Data'!E10)),NA())</f>
        <v>#N/A</v>
      </c>
      <c r="H16" s="515" t="e">
        <f ca="1">+IF(AND(ISNUMBER(OFFSET('Water Data'!$E$6,0,10*ROW('Water Data'!E10))),'Data Summary'!BW16="Yes"),OFFSET('Water Data'!$E$6,0,10*ROW('Water Data'!E10)),NA())</f>
        <v>#N/A</v>
      </c>
      <c r="I16" s="515" t="e">
        <f ca="1">+IF(AND(ISNUMBER(OFFSET('Water Data'!$E$9,0,10*ROW('Water Data'!E10))),'Data Summary'!BX16="Yes"),OFFSET('Water Data'!$E$9,0,10*ROW('Water Data'!E10)),NA())</f>
        <v>#N/A</v>
      </c>
      <c r="J16" s="515" t="e">
        <f ca="1">+IF(AND(ISNUMBER(OFFSET('Water Data'!$F$4,0,10*ROW('Water Data'!F10))),'Data Summary'!BY16="Yes"),100-OFFSET('Water Data'!$F$4,0,10*ROW('Water Data'!F10)),NA())</f>
        <v>#N/A</v>
      </c>
      <c r="K16" s="515" t="e">
        <f ca="1">+IF(AND(ISNUMBER(OFFSET('Water Data'!$F$6,0,10*ROW('Water Data'!F10))),'Data Summary'!BZ16="Yes"),OFFSET('Water Data'!$F$6,0,10*ROW('Water Data'!F10)),NA())</f>
        <v>#N/A</v>
      </c>
      <c r="L16" s="515" t="e">
        <f ca="1">+IF(AND(ISNUMBER(OFFSET('Water Data'!$F$9,0,10*ROW('Water Data'!F10))),'Data Summary'!CA16="Yes"),OFFSET('Water Data'!$F$9,0,10*ROW('Water Data'!F10)),NA())</f>
        <v>#N/A</v>
      </c>
      <c r="M16" s="515" t="e">
        <f ca="1">+IF(AND(ISNUMBER(OFFSET('Water Data'!$G$4,0,10*ROW('Water Data'!G10))),'Data Summary'!CB16="Yes"),100-OFFSET('Water Data'!$G$4,0,10*ROW('Water Data'!G10)),NA())</f>
        <v>#N/A</v>
      </c>
      <c r="N16" s="515" t="e">
        <f ca="1">+IF(AND(ISNUMBER(OFFSET('Water Data'!$G$6,0,10*ROW('Water Data'!G10))),'Data Summary'!CC16="Yes"),OFFSET('Water Data'!$G$6,0,10*ROW('Water Data'!G10)),NA())</f>
        <v>#N/A</v>
      </c>
      <c r="O16" s="515" t="e">
        <f ca="1">+IF(AND(ISNUMBER(OFFSET('Water Data'!$G$9,0,10*ROW('Water Data'!G10))),'Data Summary'!CD16="Yes"),OFFSET('Water Data'!$G$9,0,10*ROW('Water Data'!G10)),NA())</f>
        <v>#N/A</v>
      </c>
      <c r="P16" s="515" t="e">
        <f ca="1">+IF(AND(ISNUMBER(OFFSET('Water Data'!$H$4,0,10*ROW('Water Data'!H10))),'Data Summary'!CE16="Yes"),100-OFFSET('Water Data'!$H$4,0,10*ROW('Water Data'!H10)),NA())</f>
        <v>#N/A</v>
      </c>
      <c r="Q16" s="515" t="e">
        <f ca="1">+IF(AND(ISNUMBER(OFFSET('Water Data'!$H$6,0,10*ROW('Water Data'!H10))),'Data Summary'!CF16="Yes"),OFFSET('Water Data'!$H$6,0,10*ROW('Water Data'!H10)),NA())</f>
        <v>#N/A</v>
      </c>
      <c r="R16" s="515" t="e">
        <f ca="1">+IF(AND(ISNUMBER(OFFSET('Water Data'!$H$9,0,10*ROW('Water Data'!H10))),'Data Summary'!CG16="Yes"),OFFSET('Water Data'!$H$9,0,10*ROW('Water Data'!H10)),NA())</f>
        <v>#N/A</v>
      </c>
      <c r="S16" s="515" t="e">
        <f ca="1">+IF(AND(ISNUMBER(OFFSET('Water Data'!$I$4,0,10*ROW('Water Data'!I10))),'Data Summary'!CH16="Yes"),100-OFFSET('Water Data'!$I$4,0,10*ROW('Water Data'!I10)),NA())</f>
        <v>#N/A</v>
      </c>
      <c r="T16" s="515" t="e">
        <f ca="1">+IF(AND(ISNUMBER(OFFSET('Water Data'!$I$6,0,10*ROW('Water Data'!I10))),'Data Summary'!CI16="Yes"),OFFSET('Water Data'!$I$6,0,10*ROW('Water Data'!I10)),NA())</f>
        <v>#N/A</v>
      </c>
      <c r="U16" s="515" t="e">
        <f ca="1">+IF(AND(ISNUMBER(OFFSET('Water Data'!$I$9,0,10*ROW('Water Data'!I10))),'Data Summary'!CJ16="Yes"),OFFSET('Water Data'!$I$9,0,10*ROW('Water Data'!I10)),NA())</f>
        <v>#N/A</v>
      </c>
      <c r="V16" s="516" t="e">
        <f ca="1">+IF(AND(ISNUMBER(OFFSET('Sanitation Data'!$D$4,0,10*ROW('Sanitation Data'!D10))),'Data Summary'!CK16="Yes"),100-OFFSET('Sanitation Data'!$D$4,0,10*ROW('Sanitation Data'!D10)),NA())</f>
        <v>#N/A</v>
      </c>
      <c r="W16" s="516" t="e">
        <f ca="1">+IF(AND(ISNUMBER(OFFSET('Sanitation Data'!$D$6,0,10*ROW('Sanitation Data'!D10))),'Data Summary'!CL16="Yes"),OFFSET('Sanitation Data'!$D$6,0,10*ROW('Sanitation Data'!D10)),NA())</f>
        <v>#N/A</v>
      </c>
      <c r="X16" s="516" t="e">
        <f ca="1">+IF(AND(ISNUMBER(OFFSET('Sanitation Data'!$D$10,0,10*ROW('Sanitation Data'!D10))),'Data Summary'!CM16="Yes"),OFFSET('Sanitation Data'!$D$10,0,10*ROW('Sanitation Data'!D10)),NA())</f>
        <v>#N/A</v>
      </c>
      <c r="Y16" s="516" t="e">
        <f ca="1">+IF(AND(ISNUMBER(OFFSET('Sanitation Data'!$D$11,0,10*ROW('Sanitation Data'!D10))),'Data Summary'!CN16="Yes"),OFFSET('Sanitation Data'!$D$11,0,10*ROW('Sanitation Data'!D10)),NA())</f>
        <v>#N/A</v>
      </c>
      <c r="Z16" s="516" t="e">
        <f ca="1">+IF(AND(ISNUMBER(OFFSET('Sanitation Data'!$D$12,0,10*ROW('Sanitation Data'!D10))),'Data Summary'!CO16="Yes"),OFFSET('Sanitation Data'!$D$12,0,10*ROW('Sanitation Data'!D10)),NA())</f>
        <v>#N/A</v>
      </c>
      <c r="AA16" s="516" t="e">
        <f ca="1">+IF(AND(ISNUMBER(OFFSET('Sanitation Data'!$E$4,0,10*ROW('Sanitation Data'!E10))),'Data Summary'!CP16="Yes"),100-OFFSET('Sanitation Data'!$E$4,0,10*ROW('Sanitation Data'!E10)),NA())</f>
        <v>#N/A</v>
      </c>
      <c r="AB16" s="516" t="e">
        <f ca="1">+IF(AND(ISNUMBER(OFFSET('Sanitation Data'!$E$6,0,10*ROW('Sanitation Data'!E10))),'Data Summary'!CQ16="Yes"),OFFSET('Sanitation Data'!$E$6,0,10*ROW('Sanitation Data'!E10)),NA())</f>
        <v>#N/A</v>
      </c>
      <c r="AC16" s="516" t="e">
        <f ca="1">+IF(AND(ISNUMBER(OFFSET('Sanitation Data'!$E$10,0,10*ROW('Sanitation Data'!E10))),'Data Summary'!CR16="Yes"),OFFSET('Sanitation Data'!$E$10,0,10*ROW('Sanitation Data'!E10)),NA())</f>
        <v>#N/A</v>
      </c>
      <c r="AD16" s="516" t="e">
        <f ca="1">+IF(AND(ISNUMBER(OFFSET('Sanitation Data'!$E$11,0,10*ROW('Sanitation Data'!E10))),'Data Summary'!CS16="Yes"),OFFSET('Sanitation Data'!$E$11,0,10*ROW('Sanitation Data'!E10)),NA())</f>
        <v>#N/A</v>
      </c>
      <c r="AE16" s="516" t="e">
        <f ca="1">+IF(AND(ISNUMBER(OFFSET('Sanitation Data'!$E$12,0,10*ROW('Sanitation Data'!E10))),'Data Summary'!CT16="Yes"),OFFSET('Sanitation Data'!$E$12,0,10*ROW('Sanitation Data'!E10)),NA())</f>
        <v>#N/A</v>
      </c>
      <c r="AF16" s="516" t="e">
        <f ca="1">+IF(AND(ISNUMBER(OFFSET('Sanitation Data'!$F$4,0,10*ROW('Sanitation Data'!F10))),'Data Summary'!CU16="Yes"),100-OFFSET('Sanitation Data'!$F$4,0,10*ROW('Sanitation Data'!F10)),NA())</f>
        <v>#N/A</v>
      </c>
      <c r="AG16" s="516" t="e">
        <f ca="1">+IF(AND(ISNUMBER(OFFSET('Sanitation Data'!$F$6,0,10*ROW('Sanitation Data'!F10))),'Data Summary'!CV16="Yes"),OFFSET('Sanitation Data'!$F$6,0,10*ROW('Sanitation Data'!F10)),NA())</f>
        <v>#N/A</v>
      </c>
      <c r="AH16" s="516" t="e">
        <f ca="1">+IF(AND(ISNUMBER(OFFSET('Sanitation Data'!$F$10,0,10*ROW('Sanitation Data'!F10))),'Data Summary'!CW16="Yes"),OFFSET('Sanitation Data'!$F$10,0,10*ROW('Sanitation Data'!F10)),NA())</f>
        <v>#N/A</v>
      </c>
      <c r="AI16" s="516" t="e">
        <f ca="1">+IF(AND(ISNUMBER(OFFSET('Sanitation Data'!$F$11,0,10*ROW('Sanitation Data'!F10))),'Data Summary'!CX16="Yes"),OFFSET('Sanitation Data'!$F$11,0,10*ROW('Sanitation Data'!F10)),NA())</f>
        <v>#N/A</v>
      </c>
      <c r="AJ16" s="516" t="e">
        <f ca="1">+IF(AND(ISNUMBER(OFFSET('Sanitation Data'!$F$12,0,10*ROW('Sanitation Data'!F10))),'Data Summary'!CY16="Yes"),OFFSET('Sanitation Data'!$F$12,0,10*ROW('Sanitation Data'!F10)),NA())</f>
        <v>#N/A</v>
      </c>
      <c r="AK16" s="516" t="e">
        <f ca="1">+IF(AND(ISNUMBER(OFFSET('Sanitation Data'!$G$4,0,10*ROW('Sanitation Data'!G10))),'Data Summary'!CZ16="Yes"),100-OFFSET('Sanitation Data'!$G$4,0,10*ROW('Sanitation Data'!G10)),NA())</f>
        <v>#N/A</v>
      </c>
      <c r="AL16" s="516" t="e">
        <f ca="1">+IF(AND(ISNUMBER(OFFSET('Sanitation Data'!$G$6,0,10*ROW('Sanitation Data'!G10))),'Data Summary'!DA16="Yes"),OFFSET('Sanitation Data'!$G$6,0,10*ROW('Sanitation Data'!G10)),NA())</f>
        <v>#N/A</v>
      </c>
      <c r="AM16" s="516" t="e">
        <f ca="1">+IF(AND(ISNUMBER(OFFSET('Sanitation Data'!$G$10,0,10*ROW('Sanitation Data'!G10))),'Data Summary'!DB16="Yes"),OFFSET('Sanitation Data'!$G$10,0,10*ROW('Sanitation Data'!G10)),NA())</f>
        <v>#N/A</v>
      </c>
      <c r="AN16" s="516" t="e">
        <f ca="1">+IF(AND(ISNUMBER(OFFSET('Sanitation Data'!$G$11,0,10*ROW('Sanitation Data'!G10))),'Data Summary'!DC16="Yes"),OFFSET('Sanitation Data'!$G$11,0,10*ROW('Sanitation Data'!G10)),NA())</f>
        <v>#N/A</v>
      </c>
      <c r="AO16" s="516" t="e">
        <f ca="1">+IF(AND(ISNUMBER(OFFSET('Sanitation Data'!$G$12,0,10*ROW('Sanitation Data'!G10))),'Data Summary'!DD16="Yes"),OFFSET('Sanitation Data'!$G$12,0,10*ROW('Sanitation Data'!G10)),NA())</f>
        <v>#N/A</v>
      </c>
      <c r="AP16" s="516" t="e">
        <f ca="1">+IF(AND(ISNUMBER(OFFSET('Sanitation Data'!$H$4,0,10*ROW('Sanitation Data'!H10))),'Data Summary'!DE16="Yes"),100-OFFSET('Sanitation Data'!$H$4,0,10*ROW('Sanitation Data'!H10)),NA())</f>
        <v>#N/A</v>
      </c>
      <c r="AQ16" s="516" t="e">
        <f ca="1">+IF(AND(ISNUMBER(OFFSET('Sanitation Data'!$H$6,0,10*ROW('Sanitation Data'!H10))),'Data Summary'!DF16="Yes"),OFFSET('Sanitation Data'!$H$6,0,10*ROW('Sanitation Data'!H10)),NA())</f>
        <v>#N/A</v>
      </c>
      <c r="AR16" s="516" t="e">
        <f ca="1">+IF(AND(ISNUMBER(OFFSET('Sanitation Data'!$H$10,0,10*ROW('Sanitation Data'!H10))),'Data Summary'!DG16="Yes"),OFFSET('Sanitation Data'!$H$10,0,10*ROW('Sanitation Data'!H10)),NA())</f>
        <v>#N/A</v>
      </c>
      <c r="AS16" s="516" t="e">
        <f ca="1">+IF(AND(ISNUMBER(OFFSET('Sanitation Data'!$H$11,0,10*ROW('Sanitation Data'!H10))),'Data Summary'!DH16="Yes"),OFFSET('Sanitation Data'!$H$11,0,10*ROW('Sanitation Data'!H10)),NA())</f>
        <v>#N/A</v>
      </c>
      <c r="AT16" s="516" t="e">
        <f ca="1">+IF(AND(ISNUMBER(OFFSET('Sanitation Data'!$H$12,0,10*ROW('Sanitation Data'!H10))),'Data Summary'!DI16="Yes"),OFFSET('Sanitation Data'!$H$12,0,10*ROW('Sanitation Data'!H10)),NA())</f>
        <v>#N/A</v>
      </c>
      <c r="AU16" s="516" t="e">
        <f ca="1">+IF(AND(ISNUMBER(OFFSET('Sanitation Data'!$I$4,0,10*ROW('Sanitation Data'!I10))),'Data Summary'!DJ16="Yes"),100-OFFSET('Sanitation Data'!$I$4,0,10*ROW('Sanitation Data'!I10)),NA())</f>
        <v>#N/A</v>
      </c>
      <c r="AV16" s="516" t="e">
        <f ca="1">+IF(AND(ISNUMBER(OFFSET('Sanitation Data'!$I$6,0,10*ROW('Sanitation Data'!I10))),'Data Summary'!DK16="Yes"),OFFSET('Sanitation Data'!$I$6,0,10*ROW('Sanitation Data'!I10)),NA())</f>
        <v>#N/A</v>
      </c>
      <c r="AW16" s="516" t="e">
        <f ca="1">+IF(AND(ISNUMBER(OFFSET('Sanitation Data'!$I$10,0,10*ROW('Sanitation Data'!I10))),'Data Summary'!DL16="Yes"),OFFSET('Sanitation Data'!$I$10,0,10*ROW('Sanitation Data'!I10)),NA())</f>
        <v>#N/A</v>
      </c>
      <c r="AX16" s="516" t="e">
        <f ca="1">+IF(AND(ISNUMBER(OFFSET('Sanitation Data'!$I$11,0,10*ROW('Sanitation Data'!I10))),'Data Summary'!DM16="Yes"),OFFSET('Sanitation Data'!$I$11,0,10*ROW('Sanitation Data'!I10)),NA())</f>
        <v>#N/A</v>
      </c>
      <c r="AY16" s="516" t="e">
        <f ca="1">+IF(AND(ISNUMBER(OFFSET('Sanitation Data'!$I$12,0,10*ROW('Sanitation Data'!I10))),'Data Summary'!DN16="Yes"),OFFSET('Sanitation Data'!$I$12,0,10*ROW('Sanitation Data'!I10)),NA())</f>
        <v>#N/A</v>
      </c>
      <c r="AZ16" s="517" t="e">
        <f ca="1">+IF(AND(ISNUMBER(OFFSET('Hygiene Data'!$D$5,0,10*ROW('Hygiene Data'!D10))),'Data Summary'!DO16="Yes"),OFFSET('Hygiene Data'!$D$5,0,10*ROW('Hygiene Data'!D10)),NA())</f>
        <v>#N/A</v>
      </c>
      <c r="BA16" s="517" t="e">
        <f ca="1">+IF(AND(ISNUMBER(OFFSET('Hygiene Data'!$D$7,0,10*ROW('Hygiene Data'!D10))),'Data Summary'!DP16="Yes"),OFFSET('Hygiene Data'!$D$7,0,10*ROW('Hygiene Data'!D10)),NA())</f>
        <v>#N/A</v>
      </c>
      <c r="BB16" s="517" t="e">
        <f ca="1">+IF(AND(ISNUMBER(OFFSET('Hygiene Data'!$D$9,0,10*ROW('Hygiene Data'!D10))),'Data Summary'!DQ16="Yes"),OFFSET('Hygiene Data'!$D$9,0,10*ROW('Hygiene Data'!D10)),NA())</f>
        <v>#N/A</v>
      </c>
      <c r="BC16" s="517" t="e">
        <f ca="1">+IF(AND(ISNUMBER(OFFSET('Hygiene Data'!$E$5,0,10*ROW('Hygiene Data'!E10))),'Data Summary'!DR16="Yes"),OFFSET('Hygiene Data'!$E$5,0,10*ROW('Hygiene Data'!E10)),NA())</f>
        <v>#N/A</v>
      </c>
      <c r="BD16" s="517" t="e">
        <f ca="1">+IF(AND(ISNUMBER(OFFSET('Hygiene Data'!$E$7,0,10*ROW('Hygiene Data'!E10))),'Data Summary'!DS16="Yes"),OFFSET('Hygiene Data'!$E$7,0,10*ROW('Hygiene Data'!E10)),NA())</f>
        <v>#N/A</v>
      </c>
      <c r="BE16" s="517" t="e">
        <f ca="1">+IF(AND(ISNUMBER(OFFSET('Hygiene Data'!$E$9,0,10*ROW('Hygiene Data'!E10))),'Data Summary'!DT16="Yes"),OFFSET('Hygiene Data'!$E$9,0,10*ROW('Hygiene Data'!E10)),NA())</f>
        <v>#N/A</v>
      </c>
      <c r="BF16" s="517" t="e">
        <f ca="1">+IF(AND(ISNUMBER(OFFSET('Hygiene Data'!$F$5,0,10*ROW('Hygiene Data'!F10))),'Data Summary'!DU16="Yes"),OFFSET('Hygiene Data'!$F$5,0,10*ROW('Hygiene Data'!F10)),NA())</f>
        <v>#N/A</v>
      </c>
      <c r="BG16" s="517" t="e">
        <f ca="1">+IF(AND(ISNUMBER(OFFSET('Hygiene Data'!$F$7,0,10*ROW('Hygiene Data'!F10))),'Data Summary'!DV16="Yes"),OFFSET('Hygiene Data'!$F$7,0,10*ROW('Hygiene Data'!F10)),NA())</f>
        <v>#N/A</v>
      </c>
      <c r="BH16" s="517" t="e">
        <f ca="1">+IF(AND(ISNUMBER(OFFSET('Hygiene Data'!$F$9,0,10*ROW('Hygiene Data'!F10))),'Data Summary'!DW16="Yes"),OFFSET('Hygiene Data'!$F$9,0,10*ROW('Hygiene Data'!F10)),NA())</f>
        <v>#N/A</v>
      </c>
      <c r="BI16" s="517" t="e">
        <f ca="1">+IF(AND(ISNUMBER(OFFSET('Hygiene Data'!$G$5,0,10*ROW('Hygiene Data'!G10))),'Data Summary'!DX16="Yes"),OFFSET('Hygiene Data'!$G$5,0,10*ROW('Hygiene Data'!G10)),NA())</f>
        <v>#N/A</v>
      </c>
      <c r="BJ16" s="517" t="e">
        <f ca="1">+IF(AND(ISNUMBER(OFFSET('Hygiene Data'!$G$7,0,10*ROW('Hygiene Data'!G10))),'Data Summary'!DY16="Yes"),OFFSET('Hygiene Data'!$G$7,0,10*ROW('Hygiene Data'!G10)),NA())</f>
        <v>#N/A</v>
      </c>
      <c r="BK16" s="517" t="e">
        <f ca="1">+IF(AND(ISNUMBER(OFFSET('Hygiene Data'!$G$9,0,10*ROW('Hygiene Data'!G10))),'Data Summary'!DZ16="Yes"),OFFSET('Hygiene Data'!$G$9,0,10*ROW('Hygiene Data'!G10)),NA())</f>
        <v>#N/A</v>
      </c>
      <c r="BL16" s="517" t="e">
        <f ca="1">+IF(AND(ISNUMBER(OFFSET('Hygiene Data'!$H$5,0,10*ROW('Hygiene Data'!H10))),'Data Summary'!EA16="Yes"),OFFSET('Hygiene Data'!$H$5,0,10*ROW('Hygiene Data'!H10)),NA())</f>
        <v>#N/A</v>
      </c>
      <c r="BM16" s="517" t="e">
        <f ca="1">+IF(AND(ISNUMBER(OFFSET('Hygiene Data'!$H$7,0,10*ROW('Hygiene Data'!H10))),'Data Summary'!EB16="Yes"),OFFSET('Hygiene Data'!$H$7,0,10*ROW('Hygiene Data'!H10)),NA())</f>
        <v>#N/A</v>
      </c>
      <c r="BN16" s="517" t="e">
        <f ca="1">+IF(AND(ISNUMBER(OFFSET('Hygiene Data'!$H$9,0,10*ROW('Hygiene Data'!H10))),'Data Summary'!EC16="Yes"),OFFSET('Hygiene Data'!$H$9,0,10*ROW('Hygiene Data'!H10)),NA())</f>
        <v>#N/A</v>
      </c>
      <c r="BO16" s="517" t="e">
        <f ca="1">+IF(AND(ISNUMBER(OFFSET('Hygiene Data'!$I$5,0,10*ROW('Hygiene Data'!I10))),'Data Summary'!ED16="Yes"),OFFSET('Hygiene Data'!$I$5,0,10*ROW('Hygiene Data'!I10)),NA())</f>
        <v>#N/A</v>
      </c>
      <c r="BP16" s="517" t="e">
        <f ca="1">+IF(AND(ISNUMBER(OFFSET('Hygiene Data'!$I$7,0,10*ROW('Hygiene Data'!I10))),'Data Summary'!EE16="Yes"),OFFSET('Hygiene Data'!$I$7,0,10*ROW('Hygiene Data'!I10)),NA())</f>
        <v>#N/A</v>
      </c>
      <c r="BQ16" s="517" t="e">
        <f ca="1">+IF(AND(ISNUMBER(OFFSET('Hygiene Data'!$I$9,0,10*ROW('Hygiene Data'!I10))),'Data Summary'!EF16="Yes"),OFFSET('Hygiene Data'!$I$9,0,10*ROW('Hygiene Data'!I10)),NA())</f>
        <v>#N/A</v>
      </c>
    </row>
    <row r="17" spans="1:69" x14ac:dyDescent="0.25">
      <c r="A17" s="513" t="e">
        <f ca="1">+RIGHT('Data Summary'!A17,LEN('Data Summary'!A17)-9)</f>
        <v>#VALUE!</v>
      </c>
      <c r="B17" s="487" t="str">
        <f ca="1">+IF(ISTEXT('Data Summary'!B17),'Data Summary'!B17,"")</f>
        <v/>
      </c>
      <c r="C17" s="514" t="e">
        <f ca="1">+VALUE('Data Summary'!C17)</f>
        <v>#VALUE!</v>
      </c>
      <c r="D17" s="515" t="e">
        <f ca="1">+IF(AND(ISNUMBER(OFFSET('Water Data'!$D$4,0,10*ROW('Water Data'!D11))),'Data Summary'!BS17="Yes"),100-OFFSET('Water Data'!$D$4,0,10*ROW('Water Data'!D11)),NA())</f>
        <v>#N/A</v>
      </c>
      <c r="E17" s="515" t="e">
        <f ca="1">+IF(AND(ISNUMBER(OFFSET('Water Data'!$D$6,0,10*ROW('Water Data'!D11))),'Data Summary'!BT17="Yes"),OFFSET('Water Data'!$D$6,0,10*ROW('Water Data'!D11)),NA())</f>
        <v>#N/A</v>
      </c>
      <c r="F17" s="515" t="e">
        <f ca="1">+IF(AND(ISNUMBER(OFFSET('Water Data'!$D$9,0,10*ROW('Water Data'!D11))),'Data Summary'!BU17="Yes"),OFFSET('Water Data'!$D$9,0,10*ROW('Water Data'!D11)),NA())</f>
        <v>#N/A</v>
      </c>
      <c r="G17" s="515" t="e">
        <f ca="1">+IF(AND(ISNUMBER(OFFSET('Water Data'!$E$4,0,10*ROW('Water Data'!E11))),'Data Summary'!BV17="Yes"),100-OFFSET('Water Data'!$E$4,0,10*ROW('Water Data'!E11)),NA())</f>
        <v>#N/A</v>
      </c>
      <c r="H17" s="515" t="e">
        <f ca="1">+IF(AND(ISNUMBER(OFFSET('Water Data'!$E$6,0,10*ROW('Water Data'!E11))),'Data Summary'!BW17="Yes"),OFFSET('Water Data'!$E$6,0,10*ROW('Water Data'!E11)),NA())</f>
        <v>#N/A</v>
      </c>
      <c r="I17" s="515" t="e">
        <f ca="1">+IF(AND(ISNUMBER(OFFSET('Water Data'!$E$9,0,10*ROW('Water Data'!E11))),'Data Summary'!BX17="Yes"),OFFSET('Water Data'!$E$9,0,10*ROW('Water Data'!E11)),NA())</f>
        <v>#N/A</v>
      </c>
      <c r="J17" s="515" t="e">
        <f ca="1">+IF(AND(ISNUMBER(OFFSET('Water Data'!$F$4,0,10*ROW('Water Data'!F11))),'Data Summary'!BY17="Yes"),100-OFFSET('Water Data'!$F$4,0,10*ROW('Water Data'!F11)),NA())</f>
        <v>#N/A</v>
      </c>
      <c r="K17" s="515" t="e">
        <f ca="1">+IF(AND(ISNUMBER(OFFSET('Water Data'!$F$6,0,10*ROW('Water Data'!F11))),'Data Summary'!BZ17="Yes"),OFFSET('Water Data'!$F$6,0,10*ROW('Water Data'!F11)),NA())</f>
        <v>#N/A</v>
      </c>
      <c r="L17" s="515" t="e">
        <f ca="1">+IF(AND(ISNUMBER(OFFSET('Water Data'!$F$9,0,10*ROW('Water Data'!F11))),'Data Summary'!CA17="Yes"),OFFSET('Water Data'!$F$9,0,10*ROW('Water Data'!F11)),NA())</f>
        <v>#N/A</v>
      </c>
      <c r="M17" s="515" t="e">
        <f ca="1">+IF(AND(ISNUMBER(OFFSET('Water Data'!$G$4,0,10*ROW('Water Data'!G11))),'Data Summary'!CB17="Yes"),100-OFFSET('Water Data'!$G$4,0,10*ROW('Water Data'!G11)),NA())</f>
        <v>#N/A</v>
      </c>
      <c r="N17" s="515" t="e">
        <f ca="1">+IF(AND(ISNUMBER(OFFSET('Water Data'!$G$6,0,10*ROW('Water Data'!G11))),'Data Summary'!CC17="Yes"),OFFSET('Water Data'!$G$6,0,10*ROW('Water Data'!G11)),NA())</f>
        <v>#N/A</v>
      </c>
      <c r="O17" s="515" t="e">
        <f ca="1">+IF(AND(ISNUMBER(OFFSET('Water Data'!$G$9,0,10*ROW('Water Data'!G11))),'Data Summary'!CD17="Yes"),OFFSET('Water Data'!$G$9,0,10*ROW('Water Data'!G11)),NA())</f>
        <v>#N/A</v>
      </c>
      <c r="P17" s="515" t="e">
        <f ca="1">+IF(AND(ISNUMBER(OFFSET('Water Data'!$H$4,0,10*ROW('Water Data'!H11))),'Data Summary'!CE17="Yes"),100-OFFSET('Water Data'!$H$4,0,10*ROW('Water Data'!H11)),NA())</f>
        <v>#N/A</v>
      </c>
      <c r="Q17" s="515" t="e">
        <f ca="1">+IF(AND(ISNUMBER(OFFSET('Water Data'!$H$6,0,10*ROW('Water Data'!H11))),'Data Summary'!CF17="Yes"),OFFSET('Water Data'!$H$6,0,10*ROW('Water Data'!H11)),NA())</f>
        <v>#N/A</v>
      </c>
      <c r="R17" s="515" t="e">
        <f ca="1">+IF(AND(ISNUMBER(OFFSET('Water Data'!$H$9,0,10*ROW('Water Data'!H11))),'Data Summary'!CG17="Yes"),OFFSET('Water Data'!$H$9,0,10*ROW('Water Data'!H11)),NA())</f>
        <v>#N/A</v>
      </c>
      <c r="S17" s="515" t="e">
        <f ca="1">+IF(AND(ISNUMBER(OFFSET('Water Data'!$I$4,0,10*ROW('Water Data'!I11))),'Data Summary'!CH17="Yes"),100-OFFSET('Water Data'!$I$4,0,10*ROW('Water Data'!I11)),NA())</f>
        <v>#N/A</v>
      </c>
      <c r="T17" s="515" t="e">
        <f ca="1">+IF(AND(ISNUMBER(OFFSET('Water Data'!$I$6,0,10*ROW('Water Data'!I11))),'Data Summary'!CI17="Yes"),OFFSET('Water Data'!$I$6,0,10*ROW('Water Data'!I11)),NA())</f>
        <v>#N/A</v>
      </c>
      <c r="U17" s="515" t="e">
        <f ca="1">+IF(AND(ISNUMBER(OFFSET('Water Data'!$I$9,0,10*ROW('Water Data'!I11))),'Data Summary'!CJ17="Yes"),OFFSET('Water Data'!$I$9,0,10*ROW('Water Data'!I11)),NA())</f>
        <v>#N/A</v>
      </c>
      <c r="V17" s="516" t="e">
        <f ca="1">+IF(AND(ISNUMBER(OFFSET('Sanitation Data'!$D$4,0,10*ROW('Sanitation Data'!D11))),'Data Summary'!CK17="Yes"),100-OFFSET('Sanitation Data'!$D$4,0,10*ROW('Sanitation Data'!D11)),NA())</f>
        <v>#N/A</v>
      </c>
      <c r="W17" s="516" t="e">
        <f ca="1">+IF(AND(ISNUMBER(OFFSET('Sanitation Data'!$D$6,0,10*ROW('Sanitation Data'!D11))),'Data Summary'!CL17="Yes"),OFFSET('Sanitation Data'!$D$6,0,10*ROW('Sanitation Data'!D11)),NA())</f>
        <v>#N/A</v>
      </c>
      <c r="X17" s="516" t="e">
        <f ca="1">+IF(AND(ISNUMBER(OFFSET('Sanitation Data'!$D$10,0,10*ROW('Sanitation Data'!D11))),'Data Summary'!CM17="Yes"),OFFSET('Sanitation Data'!$D$10,0,10*ROW('Sanitation Data'!D11)),NA())</f>
        <v>#N/A</v>
      </c>
      <c r="Y17" s="516" t="e">
        <f ca="1">+IF(AND(ISNUMBER(OFFSET('Sanitation Data'!$D$11,0,10*ROW('Sanitation Data'!D11))),'Data Summary'!CN17="Yes"),OFFSET('Sanitation Data'!$D$11,0,10*ROW('Sanitation Data'!D11)),NA())</f>
        <v>#N/A</v>
      </c>
      <c r="Z17" s="516" t="e">
        <f ca="1">+IF(AND(ISNUMBER(OFFSET('Sanitation Data'!$D$12,0,10*ROW('Sanitation Data'!D11))),'Data Summary'!CO17="Yes"),OFFSET('Sanitation Data'!$D$12,0,10*ROW('Sanitation Data'!D11)),NA())</f>
        <v>#N/A</v>
      </c>
      <c r="AA17" s="516" t="e">
        <f ca="1">+IF(AND(ISNUMBER(OFFSET('Sanitation Data'!$E$4,0,10*ROW('Sanitation Data'!E11))),'Data Summary'!CP17="Yes"),100-OFFSET('Sanitation Data'!$E$4,0,10*ROW('Sanitation Data'!E11)),NA())</f>
        <v>#N/A</v>
      </c>
      <c r="AB17" s="516" t="e">
        <f ca="1">+IF(AND(ISNUMBER(OFFSET('Sanitation Data'!$E$6,0,10*ROW('Sanitation Data'!E11))),'Data Summary'!CQ17="Yes"),OFFSET('Sanitation Data'!$E$6,0,10*ROW('Sanitation Data'!E11)),NA())</f>
        <v>#N/A</v>
      </c>
      <c r="AC17" s="516" t="e">
        <f ca="1">+IF(AND(ISNUMBER(OFFSET('Sanitation Data'!$E$10,0,10*ROW('Sanitation Data'!E11))),'Data Summary'!CR17="Yes"),OFFSET('Sanitation Data'!$E$10,0,10*ROW('Sanitation Data'!E11)),NA())</f>
        <v>#N/A</v>
      </c>
      <c r="AD17" s="516" t="e">
        <f ca="1">+IF(AND(ISNUMBER(OFFSET('Sanitation Data'!$E$11,0,10*ROW('Sanitation Data'!E11))),'Data Summary'!CS17="Yes"),OFFSET('Sanitation Data'!$E$11,0,10*ROW('Sanitation Data'!E11)),NA())</f>
        <v>#N/A</v>
      </c>
      <c r="AE17" s="516" t="e">
        <f ca="1">+IF(AND(ISNUMBER(OFFSET('Sanitation Data'!$E$12,0,10*ROW('Sanitation Data'!E11))),'Data Summary'!CT17="Yes"),OFFSET('Sanitation Data'!$E$12,0,10*ROW('Sanitation Data'!E11)),NA())</f>
        <v>#N/A</v>
      </c>
      <c r="AF17" s="516" t="e">
        <f ca="1">+IF(AND(ISNUMBER(OFFSET('Sanitation Data'!$F$4,0,10*ROW('Sanitation Data'!F11))),'Data Summary'!CU17="Yes"),100-OFFSET('Sanitation Data'!$F$4,0,10*ROW('Sanitation Data'!F11)),NA())</f>
        <v>#N/A</v>
      </c>
      <c r="AG17" s="516" t="e">
        <f ca="1">+IF(AND(ISNUMBER(OFFSET('Sanitation Data'!$F$6,0,10*ROW('Sanitation Data'!F11))),'Data Summary'!CV17="Yes"),OFFSET('Sanitation Data'!$F$6,0,10*ROW('Sanitation Data'!F11)),NA())</f>
        <v>#N/A</v>
      </c>
      <c r="AH17" s="516" t="e">
        <f ca="1">+IF(AND(ISNUMBER(OFFSET('Sanitation Data'!$F$10,0,10*ROW('Sanitation Data'!F11))),'Data Summary'!CW17="Yes"),OFFSET('Sanitation Data'!$F$10,0,10*ROW('Sanitation Data'!F11)),NA())</f>
        <v>#N/A</v>
      </c>
      <c r="AI17" s="516" t="e">
        <f ca="1">+IF(AND(ISNUMBER(OFFSET('Sanitation Data'!$F$11,0,10*ROW('Sanitation Data'!F11))),'Data Summary'!CX17="Yes"),OFFSET('Sanitation Data'!$F$11,0,10*ROW('Sanitation Data'!F11)),NA())</f>
        <v>#N/A</v>
      </c>
      <c r="AJ17" s="516" t="e">
        <f ca="1">+IF(AND(ISNUMBER(OFFSET('Sanitation Data'!$F$12,0,10*ROW('Sanitation Data'!F11))),'Data Summary'!CY17="Yes"),OFFSET('Sanitation Data'!$F$12,0,10*ROW('Sanitation Data'!F11)),NA())</f>
        <v>#N/A</v>
      </c>
      <c r="AK17" s="516" t="e">
        <f ca="1">+IF(AND(ISNUMBER(OFFSET('Sanitation Data'!$G$4,0,10*ROW('Sanitation Data'!G11))),'Data Summary'!CZ17="Yes"),100-OFFSET('Sanitation Data'!$G$4,0,10*ROW('Sanitation Data'!G11)),NA())</f>
        <v>#N/A</v>
      </c>
      <c r="AL17" s="516" t="e">
        <f ca="1">+IF(AND(ISNUMBER(OFFSET('Sanitation Data'!$G$6,0,10*ROW('Sanitation Data'!G11))),'Data Summary'!DA17="Yes"),OFFSET('Sanitation Data'!$G$6,0,10*ROW('Sanitation Data'!G11)),NA())</f>
        <v>#N/A</v>
      </c>
      <c r="AM17" s="516" t="e">
        <f ca="1">+IF(AND(ISNUMBER(OFFSET('Sanitation Data'!$G$10,0,10*ROW('Sanitation Data'!G11))),'Data Summary'!DB17="Yes"),OFFSET('Sanitation Data'!$G$10,0,10*ROW('Sanitation Data'!G11)),NA())</f>
        <v>#N/A</v>
      </c>
      <c r="AN17" s="516" t="e">
        <f ca="1">+IF(AND(ISNUMBER(OFFSET('Sanitation Data'!$G$11,0,10*ROW('Sanitation Data'!G11))),'Data Summary'!DC17="Yes"),OFFSET('Sanitation Data'!$G$11,0,10*ROW('Sanitation Data'!G11)),NA())</f>
        <v>#N/A</v>
      </c>
      <c r="AO17" s="516" t="e">
        <f ca="1">+IF(AND(ISNUMBER(OFFSET('Sanitation Data'!$G$12,0,10*ROW('Sanitation Data'!G11))),'Data Summary'!DD17="Yes"),OFFSET('Sanitation Data'!$G$12,0,10*ROW('Sanitation Data'!G11)),NA())</f>
        <v>#N/A</v>
      </c>
      <c r="AP17" s="516" t="e">
        <f ca="1">+IF(AND(ISNUMBER(OFFSET('Sanitation Data'!$H$4,0,10*ROW('Sanitation Data'!H11))),'Data Summary'!DE17="Yes"),100-OFFSET('Sanitation Data'!$H$4,0,10*ROW('Sanitation Data'!H11)),NA())</f>
        <v>#N/A</v>
      </c>
      <c r="AQ17" s="516" t="e">
        <f ca="1">+IF(AND(ISNUMBER(OFFSET('Sanitation Data'!$H$6,0,10*ROW('Sanitation Data'!H11))),'Data Summary'!DF17="Yes"),OFFSET('Sanitation Data'!$H$6,0,10*ROW('Sanitation Data'!H11)),NA())</f>
        <v>#N/A</v>
      </c>
      <c r="AR17" s="516" t="e">
        <f ca="1">+IF(AND(ISNUMBER(OFFSET('Sanitation Data'!$H$10,0,10*ROW('Sanitation Data'!H11))),'Data Summary'!DG17="Yes"),OFFSET('Sanitation Data'!$H$10,0,10*ROW('Sanitation Data'!H11)),NA())</f>
        <v>#N/A</v>
      </c>
      <c r="AS17" s="516" t="e">
        <f ca="1">+IF(AND(ISNUMBER(OFFSET('Sanitation Data'!$H$11,0,10*ROW('Sanitation Data'!H11))),'Data Summary'!DH17="Yes"),OFFSET('Sanitation Data'!$H$11,0,10*ROW('Sanitation Data'!H11)),NA())</f>
        <v>#N/A</v>
      </c>
      <c r="AT17" s="516" t="e">
        <f ca="1">+IF(AND(ISNUMBER(OFFSET('Sanitation Data'!$H$12,0,10*ROW('Sanitation Data'!H11))),'Data Summary'!DI17="Yes"),OFFSET('Sanitation Data'!$H$12,0,10*ROW('Sanitation Data'!H11)),NA())</f>
        <v>#N/A</v>
      </c>
      <c r="AU17" s="516" t="e">
        <f ca="1">+IF(AND(ISNUMBER(OFFSET('Sanitation Data'!$I$4,0,10*ROW('Sanitation Data'!I11))),'Data Summary'!DJ17="Yes"),100-OFFSET('Sanitation Data'!$I$4,0,10*ROW('Sanitation Data'!I11)),NA())</f>
        <v>#N/A</v>
      </c>
      <c r="AV17" s="516" t="e">
        <f ca="1">+IF(AND(ISNUMBER(OFFSET('Sanitation Data'!$I$6,0,10*ROW('Sanitation Data'!I11))),'Data Summary'!DK17="Yes"),OFFSET('Sanitation Data'!$I$6,0,10*ROW('Sanitation Data'!I11)),NA())</f>
        <v>#N/A</v>
      </c>
      <c r="AW17" s="516" t="e">
        <f ca="1">+IF(AND(ISNUMBER(OFFSET('Sanitation Data'!$I$10,0,10*ROW('Sanitation Data'!I11))),'Data Summary'!DL17="Yes"),OFFSET('Sanitation Data'!$I$10,0,10*ROW('Sanitation Data'!I11)),NA())</f>
        <v>#N/A</v>
      </c>
      <c r="AX17" s="516" t="e">
        <f ca="1">+IF(AND(ISNUMBER(OFFSET('Sanitation Data'!$I$11,0,10*ROW('Sanitation Data'!I11))),'Data Summary'!DM17="Yes"),OFFSET('Sanitation Data'!$I$11,0,10*ROW('Sanitation Data'!I11)),NA())</f>
        <v>#N/A</v>
      </c>
      <c r="AY17" s="516" t="e">
        <f ca="1">+IF(AND(ISNUMBER(OFFSET('Sanitation Data'!$I$12,0,10*ROW('Sanitation Data'!I11))),'Data Summary'!DN17="Yes"),OFFSET('Sanitation Data'!$I$12,0,10*ROW('Sanitation Data'!I11)),NA())</f>
        <v>#N/A</v>
      </c>
      <c r="AZ17" s="517" t="e">
        <f ca="1">+IF(AND(ISNUMBER(OFFSET('Hygiene Data'!$D$5,0,10*ROW('Hygiene Data'!D11))),'Data Summary'!DO17="Yes"),OFFSET('Hygiene Data'!$D$5,0,10*ROW('Hygiene Data'!D11)),NA())</f>
        <v>#N/A</v>
      </c>
      <c r="BA17" s="517" t="e">
        <f ca="1">+IF(AND(ISNUMBER(OFFSET('Hygiene Data'!$D$7,0,10*ROW('Hygiene Data'!D11))),'Data Summary'!DP17="Yes"),OFFSET('Hygiene Data'!$D$7,0,10*ROW('Hygiene Data'!D11)),NA())</f>
        <v>#N/A</v>
      </c>
      <c r="BB17" s="517" t="e">
        <f ca="1">+IF(AND(ISNUMBER(OFFSET('Hygiene Data'!$D$9,0,10*ROW('Hygiene Data'!D11))),'Data Summary'!DQ17="Yes"),OFFSET('Hygiene Data'!$D$9,0,10*ROW('Hygiene Data'!D11)),NA())</f>
        <v>#N/A</v>
      </c>
      <c r="BC17" s="517" t="e">
        <f ca="1">+IF(AND(ISNUMBER(OFFSET('Hygiene Data'!$E$5,0,10*ROW('Hygiene Data'!E11))),'Data Summary'!DR17="Yes"),OFFSET('Hygiene Data'!$E$5,0,10*ROW('Hygiene Data'!E11)),NA())</f>
        <v>#N/A</v>
      </c>
      <c r="BD17" s="517" t="e">
        <f ca="1">+IF(AND(ISNUMBER(OFFSET('Hygiene Data'!$E$7,0,10*ROW('Hygiene Data'!E11))),'Data Summary'!DS17="Yes"),OFFSET('Hygiene Data'!$E$7,0,10*ROW('Hygiene Data'!E11)),NA())</f>
        <v>#N/A</v>
      </c>
      <c r="BE17" s="517" t="e">
        <f ca="1">+IF(AND(ISNUMBER(OFFSET('Hygiene Data'!$E$9,0,10*ROW('Hygiene Data'!E11))),'Data Summary'!DT17="Yes"),OFFSET('Hygiene Data'!$E$9,0,10*ROW('Hygiene Data'!E11)),NA())</f>
        <v>#N/A</v>
      </c>
      <c r="BF17" s="517" t="e">
        <f ca="1">+IF(AND(ISNUMBER(OFFSET('Hygiene Data'!$F$5,0,10*ROW('Hygiene Data'!F11))),'Data Summary'!DU17="Yes"),OFFSET('Hygiene Data'!$F$5,0,10*ROW('Hygiene Data'!F11)),NA())</f>
        <v>#N/A</v>
      </c>
      <c r="BG17" s="517" t="e">
        <f ca="1">+IF(AND(ISNUMBER(OFFSET('Hygiene Data'!$F$7,0,10*ROW('Hygiene Data'!F11))),'Data Summary'!DV17="Yes"),OFFSET('Hygiene Data'!$F$7,0,10*ROW('Hygiene Data'!F11)),NA())</f>
        <v>#N/A</v>
      </c>
      <c r="BH17" s="517" t="e">
        <f ca="1">+IF(AND(ISNUMBER(OFFSET('Hygiene Data'!$F$9,0,10*ROW('Hygiene Data'!F11))),'Data Summary'!DW17="Yes"),OFFSET('Hygiene Data'!$F$9,0,10*ROW('Hygiene Data'!F11)),NA())</f>
        <v>#N/A</v>
      </c>
      <c r="BI17" s="517" t="e">
        <f ca="1">+IF(AND(ISNUMBER(OFFSET('Hygiene Data'!$G$5,0,10*ROW('Hygiene Data'!G11))),'Data Summary'!DX17="Yes"),OFFSET('Hygiene Data'!$G$5,0,10*ROW('Hygiene Data'!G11)),NA())</f>
        <v>#N/A</v>
      </c>
      <c r="BJ17" s="517" t="e">
        <f ca="1">+IF(AND(ISNUMBER(OFFSET('Hygiene Data'!$G$7,0,10*ROW('Hygiene Data'!G11))),'Data Summary'!DY17="Yes"),OFFSET('Hygiene Data'!$G$7,0,10*ROW('Hygiene Data'!G11)),NA())</f>
        <v>#N/A</v>
      </c>
      <c r="BK17" s="517" t="e">
        <f ca="1">+IF(AND(ISNUMBER(OFFSET('Hygiene Data'!$G$9,0,10*ROW('Hygiene Data'!G11))),'Data Summary'!DZ17="Yes"),OFFSET('Hygiene Data'!$G$9,0,10*ROW('Hygiene Data'!G11)),NA())</f>
        <v>#N/A</v>
      </c>
      <c r="BL17" s="517" t="e">
        <f ca="1">+IF(AND(ISNUMBER(OFFSET('Hygiene Data'!$H$5,0,10*ROW('Hygiene Data'!H11))),'Data Summary'!EA17="Yes"),OFFSET('Hygiene Data'!$H$5,0,10*ROW('Hygiene Data'!H11)),NA())</f>
        <v>#N/A</v>
      </c>
      <c r="BM17" s="517" t="e">
        <f ca="1">+IF(AND(ISNUMBER(OFFSET('Hygiene Data'!$H$7,0,10*ROW('Hygiene Data'!H11))),'Data Summary'!EB17="Yes"),OFFSET('Hygiene Data'!$H$7,0,10*ROW('Hygiene Data'!H11)),NA())</f>
        <v>#N/A</v>
      </c>
      <c r="BN17" s="517" t="e">
        <f ca="1">+IF(AND(ISNUMBER(OFFSET('Hygiene Data'!$H$9,0,10*ROW('Hygiene Data'!H11))),'Data Summary'!EC17="Yes"),OFFSET('Hygiene Data'!$H$9,0,10*ROW('Hygiene Data'!H11)),NA())</f>
        <v>#N/A</v>
      </c>
      <c r="BO17" s="517" t="e">
        <f ca="1">+IF(AND(ISNUMBER(OFFSET('Hygiene Data'!$I$5,0,10*ROW('Hygiene Data'!I11))),'Data Summary'!ED17="Yes"),OFFSET('Hygiene Data'!$I$5,0,10*ROW('Hygiene Data'!I11)),NA())</f>
        <v>#N/A</v>
      </c>
      <c r="BP17" s="517" t="e">
        <f ca="1">+IF(AND(ISNUMBER(OFFSET('Hygiene Data'!$I$7,0,10*ROW('Hygiene Data'!I11))),'Data Summary'!EE17="Yes"),OFFSET('Hygiene Data'!$I$7,0,10*ROW('Hygiene Data'!I11)),NA())</f>
        <v>#N/A</v>
      </c>
      <c r="BQ17" s="517" t="e">
        <f ca="1">+IF(AND(ISNUMBER(OFFSET('Hygiene Data'!$I$9,0,10*ROW('Hygiene Data'!I11))),'Data Summary'!EF17="Yes"),OFFSET('Hygiene Data'!$I$9,0,10*ROW('Hygiene Data'!I11)),NA())</f>
        <v>#N/A</v>
      </c>
    </row>
    <row r="18" spans="1:69" x14ac:dyDescent="0.25">
      <c r="A18" s="513" t="e">
        <f ca="1">+RIGHT('Data Summary'!A18,LEN('Data Summary'!A18)-9)</f>
        <v>#VALUE!</v>
      </c>
      <c r="B18" s="487" t="str">
        <f ca="1">+IF(ISTEXT('Data Summary'!B18),'Data Summary'!B18,"")</f>
        <v/>
      </c>
      <c r="C18" s="514" t="e">
        <f ca="1">+VALUE('Data Summary'!C18)</f>
        <v>#VALUE!</v>
      </c>
      <c r="D18" s="515" t="e">
        <f ca="1">+IF(AND(ISNUMBER(OFFSET('Water Data'!$D$4,0,10*ROW('Water Data'!D12))),'Data Summary'!BS18="Yes"),100-OFFSET('Water Data'!$D$4,0,10*ROW('Water Data'!D12)),NA())</f>
        <v>#N/A</v>
      </c>
      <c r="E18" s="515" t="e">
        <f ca="1">+IF(AND(ISNUMBER(OFFSET('Water Data'!$D$6,0,10*ROW('Water Data'!D12))),'Data Summary'!BT18="Yes"),OFFSET('Water Data'!$D$6,0,10*ROW('Water Data'!D12)),NA())</f>
        <v>#N/A</v>
      </c>
      <c r="F18" s="515" t="e">
        <f ca="1">+IF(AND(ISNUMBER(OFFSET('Water Data'!$D$9,0,10*ROW('Water Data'!D12))),'Data Summary'!BU18="Yes"),OFFSET('Water Data'!$D$9,0,10*ROW('Water Data'!D12)),NA())</f>
        <v>#N/A</v>
      </c>
      <c r="G18" s="515" t="e">
        <f ca="1">+IF(AND(ISNUMBER(OFFSET('Water Data'!$E$4,0,10*ROW('Water Data'!E12))),'Data Summary'!BV18="Yes"),100-OFFSET('Water Data'!$E$4,0,10*ROW('Water Data'!E12)),NA())</f>
        <v>#N/A</v>
      </c>
      <c r="H18" s="515" t="e">
        <f ca="1">+IF(AND(ISNUMBER(OFFSET('Water Data'!$E$6,0,10*ROW('Water Data'!E12))),'Data Summary'!BW18="Yes"),OFFSET('Water Data'!$E$6,0,10*ROW('Water Data'!E12)),NA())</f>
        <v>#N/A</v>
      </c>
      <c r="I18" s="515" t="e">
        <f ca="1">+IF(AND(ISNUMBER(OFFSET('Water Data'!$E$9,0,10*ROW('Water Data'!E12))),'Data Summary'!BX18="Yes"),OFFSET('Water Data'!$E$9,0,10*ROW('Water Data'!E12)),NA())</f>
        <v>#N/A</v>
      </c>
      <c r="J18" s="515" t="e">
        <f ca="1">+IF(AND(ISNUMBER(OFFSET('Water Data'!$F$4,0,10*ROW('Water Data'!F12))),'Data Summary'!BY18="Yes"),100-OFFSET('Water Data'!$F$4,0,10*ROW('Water Data'!F12)),NA())</f>
        <v>#N/A</v>
      </c>
      <c r="K18" s="515" t="e">
        <f ca="1">+IF(AND(ISNUMBER(OFFSET('Water Data'!$F$6,0,10*ROW('Water Data'!F12))),'Data Summary'!BZ18="Yes"),OFFSET('Water Data'!$F$6,0,10*ROW('Water Data'!F12)),NA())</f>
        <v>#N/A</v>
      </c>
      <c r="L18" s="515" t="e">
        <f ca="1">+IF(AND(ISNUMBER(OFFSET('Water Data'!$F$9,0,10*ROW('Water Data'!F12))),'Data Summary'!CA18="Yes"),OFFSET('Water Data'!$F$9,0,10*ROW('Water Data'!F12)),NA())</f>
        <v>#N/A</v>
      </c>
      <c r="M18" s="515" t="e">
        <f ca="1">+IF(AND(ISNUMBER(OFFSET('Water Data'!$G$4,0,10*ROW('Water Data'!G12))),'Data Summary'!CB18="Yes"),100-OFFSET('Water Data'!$G$4,0,10*ROW('Water Data'!G12)),NA())</f>
        <v>#N/A</v>
      </c>
      <c r="N18" s="515" t="e">
        <f ca="1">+IF(AND(ISNUMBER(OFFSET('Water Data'!$G$6,0,10*ROW('Water Data'!G12))),'Data Summary'!CC18="Yes"),OFFSET('Water Data'!$G$6,0,10*ROW('Water Data'!G12)),NA())</f>
        <v>#N/A</v>
      </c>
      <c r="O18" s="515" t="e">
        <f ca="1">+IF(AND(ISNUMBER(OFFSET('Water Data'!$G$9,0,10*ROW('Water Data'!G12))),'Data Summary'!CD18="Yes"),OFFSET('Water Data'!$G$9,0,10*ROW('Water Data'!G12)),NA())</f>
        <v>#N/A</v>
      </c>
      <c r="P18" s="515" t="e">
        <f ca="1">+IF(AND(ISNUMBER(OFFSET('Water Data'!$H$4,0,10*ROW('Water Data'!H12))),'Data Summary'!CE18="Yes"),100-OFFSET('Water Data'!$H$4,0,10*ROW('Water Data'!H12)),NA())</f>
        <v>#N/A</v>
      </c>
      <c r="Q18" s="515" t="e">
        <f ca="1">+IF(AND(ISNUMBER(OFFSET('Water Data'!$H$6,0,10*ROW('Water Data'!H12))),'Data Summary'!CF18="Yes"),OFFSET('Water Data'!$H$6,0,10*ROW('Water Data'!H12)),NA())</f>
        <v>#N/A</v>
      </c>
      <c r="R18" s="515" t="e">
        <f ca="1">+IF(AND(ISNUMBER(OFFSET('Water Data'!$H$9,0,10*ROW('Water Data'!H12))),'Data Summary'!CG18="Yes"),OFFSET('Water Data'!$H$9,0,10*ROW('Water Data'!H12)),NA())</f>
        <v>#N/A</v>
      </c>
      <c r="S18" s="515" t="e">
        <f ca="1">+IF(AND(ISNUMBER(OFFSET('Water Data'!$I$4,0,10*ROW('Water Data'!I12))),'Data Summary'!CH18="Yes"),100-OFFSET('Water Data'!$I$4,0,10*ROW('Water Data'!I12)),NA())</f>
        <v>#N/A</v>
      </c>
      <c r="T18" s="515" t="e">
        <f ca="1">+IF(AND(ISNUMBER(OFFSET('Water Data'!$I$6,0,10*ROW('Water Data'!I12))),'Data Summary'!CI18="Yes"),OFFSET('Water Data'!$I$6,0,10*ROW('Water Data'!I12)),NA())</f>
        <v>#N/A</v>
      </c>
      <c r="U18" s="515" t="e">
        <f ca="1">+IF(AND(ISNUMBER(OFFSET('Water Data'!$I$9,0,10*ROW('Water Data'!I12))),'Data Summary'!CJ18="Yes"),OFFSET('Water Data'!$I$9,0,10*ROW('Water Data'!I12)),NA())</f>
        <v>#N/A</v>
      </c>
      <c r="V18" s="516" t="e">
        <f ca="1">+IF(AND(ISNUMBER(OFFSET('Sanitation Data'!$D$4,0,10*ROW('Sanitation Data'!D12))),'Data Summary'!CK18="Yes"),100-OFFSET('Sanitation Data'!$D$4,0,10*ROW('Sanitation Data'!D12)),NA())</f>
        <v>#N/A</v>
      </c>
      <c r="W18" s="516" t="e">
        <f ca="1">+IF(AND(ISNUMBER(OFFSET('Sanitation Data'!$D$6,0,10*ROW('Sanitation Data'!D12))),'Data Summary'!CL18="Yes"),OFFSET('Sanitation Data'!$D$6,0,10*ROW('Sanitation Data'!D12)),NA())</f>
        <v>#N/A</v>
      </c>
      <c r="X18" s="516" t="e">
        <f ca="1">+IF(AND(ISNUMBER(OFFSET('Sanitation Data'!$D$10,0,10*ROW('Sanitation Data'!D12))),'Data Summary'!CM18="Yes"),OFFSET('Sanitation Data'!$D$10,0,10*ROW('Sanitation Data'!D12)),NA())</f>
        <v>#N/A</v>
      </c>
      <c r="Y18" s="516" t="e">
        <f ca="1">+IF(AND(ISNUMBER(OFFSET('Sanitation Data'!$D$11,0,10*ROW('Sanitation Data'!D12))),'Data Summary'!CN18="Yes"),OFFSET('Sanitation Data'!$D$11,0,10*ROW('Sanitation Data'!D12)),NA())</f>
        <v>#N/A</v>
      </c>
      <c r="Z18" s="516" t="e">
        <f ca="1">+IF(AND(ISNUMBER(OFFSET('Sanitation Data'!$D$12,0,10*ROW('Sanitation Data'!D12))),'Data Summary'!CO18="Yes"),OFFSET('Sanitation Data'!$D$12,0,10*ROW('Sanitation Data'!D12)),NA())</f>
        <v>#N/A</v>
      </c>
      <c r="AA18" s="516" t="e">
        <f ca="1">+IF(AND(ISNUMBER(OFFSET('Sanitation Data'!$E$4,0,10*ROW('Sanitation Data'!E12))),'Data Summary'!CP18="Yes"),100-OFFSET('Sanitation Data'!$E$4,0,10*ROW('Sanitation Data'!E12)),NA())</f>
        <v>#N/A</v>
      </c>
      <c r="AB18" s="516" t="e">
        <f ca="1">+IF(AND(ISNUMBER(OFFSET('Sanitation Data'!$E$6,0,10*ROW('Sanitation Data'!E12))),'Data Summary'!CQ18="Yes"),OFFSET('Sanitation Data'!$E$6,0,10*ROW('Sanitation Data'!E12)),NA())</f>
        <v>#N/A</v>
      </c>
      <c r="AC18" s="516" t="e">
        <f ca="1">+IF(AND(ISNUMBER(OFFSET('Sanitation Data'!$E$10,0,10*ROW('Sanitation Data'!E12))),'Data Summary'!CR18="Yes"),OFFSET('Sanitation Data'!$E$10,0,10*ROW('Sanitation Data'!E12)),NA())</f>
        <v>#N/A</v>
      </c>
      <c r="AD18" s="516" t="e">
        <f ca="1">+IF(AND(ISNUMBER(OFFSET('Sanitation Data'!$E$11,0,10*ROW('Sanitation Data'!E12))),'Data Summary'!CS18="Yes"),OFFSET('Sanitation Data'!$E$11,0,10*ROW('Sanitation Data'!E12)),NA())</f>
        <v>#N/A</v>
      </c>
      <c r="AE18" s="516" t="e">
        <f ca="1">+IF(AND(ISNUMBER(OFFSET('Sanitation Data'!$E$12,0,10*ROW('Sanitation Data'!E12))),'Data Summary'!CT18="Yes"),OFFSET('Sanitation Data'!$E$12,0,10*ROW('Sanitation Data'!E12)),NA())</f>
        <v>#N/A</v>
      </c>
      <c r="AF18" s="516" t="e">
        <f ca="1">+IF(AND(ISNUMBER(OFFSET('Sanitation Data'!$F$4,0,10*ROW('Sanitation Data'!F12))),'Data Summary'!CU18="Yes"),100-OFFSET('Sanitation Data'!$F$4,0,10*ROW('Sanitation Data'!F12)),NA())</f>
        <v>#N/A</v>
      </c>
      <c r="AG18" s="516" t="e">
        <f ca="1">+IF(AND(ISNUMBER(OFFSET('Sanitation Data'!$F$6,0,10*ROW('Sanitation Data'!F12))),'Data Summary'!CV18="Yes"),OFFSET('Sanitation Data'!$F$6,0,10*ROW('Sanitation Data'!F12)),NA())</f>
        <v>#N/A</v>
      </c>
      <c r="AH18" s="516" t="e">
        <f ca="1">+IF(AND(ISNUMBER(OFFSET('Sanitation Data'!$F$10,0,10*ROW('Sanitation Data'!F12))),'Data Summary'!CW18="Yes"),OFFSET('Sanitation Data'!$F$10,0,10*ROW('Sanitation Data'!F12)),NA())</f>
        <v>#N/A</v>
      </c>
      <c r="AI18" s="516" t="e">
        <f ca="1">+IF(AND(ISNUMBER(OFFSET('Sanitation Data'!$F$11,0,10*ROW('Sanitation Data'!F12))),'Data Summary'!CX18="Yes"),OFFSET('Sanitation Data'!$F$11,0,10*ROW('Sanitation Data'!F12)),NA())</f>
        <v>#N/A</v>
      </c>
      <c r="AJ18" s="516" t="e">
        <f ca="1">+IF(AND(ISNUMBER(OFFSET('Sanitation Data'!$F$12,0,10*ROW('Sanitation Data'!F12))),'Data Summary'!CY18="Yes"),OFFSET('Sanitation Data'!$F$12,0,10*ROW('Sanitation Data'!F12)),NA())</f>
        <v>#N/A</v>
      </c>
      <c r="AK18" s="516" t="e">
        <f ca="1">+IF(AND(ISNUMBER(OFFSET('Sanitation Data'!$G$4,0,10*ROW('Sanitation Data'!G12))),'Data Summary'!CZ18="Yes"),100-OFFSET('Sanitation Data'!$G$4,0,10*ROW('Sanitation Data'!G12)),NA())</f>
        <v>#N/A</v>
      </c>
      <c r="AL18" s="516" t="e">
        <f ca="1">+IF(AND(ISNUMBER(OFFSET('Sanitation Data'!$G$6,0,10*ROW('Sanitation Data'!G12))),'Data Summary'!DA18="Yes"),OFFSET('Sanitation Data'!$G$6,0,10*ROW('Sanitation Data'!G12)),NA())</f>
        <v>#N/A</v>
      </c>
      <c r="AM18" s="516" t="e">
        <f ca="1">+IF(AND(ISNUMBER(OFFSET('Sanitation Data'!$G$10,0,10*ROW('Sanitation Data'!G12))),'Data Summary'!DB18="Yes"),OFFSET('Sanitation Data'!$G$10,0,10*ROW('Sanitation Data'!G12)),NA())</f>
        <v>#N/A</v>
      </c>
      <c r="AN18" s="516" t="e">
        <f ca="1">+IF(AND(ISNUMBER(OFFSET('Sanitation Data'!$G$11,0,10*ROW('Sanitation Data'!G12))),'Data Summary'!DC18="Yes"),OFFSET('Sanitation Data'!$G$11,0,10*ROW('Sanitation Data'!G12)),NA())</f>
        <v>#N/A</v>
      </c>
      <c r="AO18" s="516" t="e">
        <f ca="1">+IF(AND(ISNUMBER(OFFSET('Sanitation Data'!$G$12,0,10*ROW('Sanitation Data'!G12))),'Data Summary'!DD18="Yes"),OFFSET('Sanitation Data'!$G$12,0,10*ROW('Sanitation Data'!G12)),NA())</f>
        <v>#N/A</v>
      </c>
      <c r="AP18" s="516" t="e">
        <f ca="1">+IF(AND(ISNUMBER(OFFSET('Sanitation Data'!$H$4,0,10*ROW('Sanitation Data'!H12))),'Data Summary'!DE18="Yes"),100-OFFSET('Sanitation Data'!$H$4,0,10*ROW('Sanitation Data'!H12)),NA())</f>
        <v>#N/A</v>
      </c>
      <c r="AQ18" s="516" t="e">
        <f ca="1">+IF(AND(ISNUMBER(OFFSET('Sanitation Data'!$H$6,0,10*ROW('Sanitation Data'!H12))),'Data Summary'!DF18="Yes"),OFFSET('Sanitation Data'!$H$6,0,10*ROW('Sanitation Data'!H12)),NA())</f>
        <v>#N/A</v>
      </c>
      <c r="AR18" s="516" t="e">
        <f ca="1">+IF(AND(ISNUMBER(OFFSET('Sanitation Data'!$H$10,0,10*ROW('Sanitation Data'!H12))),'Data Summary'!DG18="Yes"),OFFSET('Sanitation Data'!$H$10,0,10*ROW('Sanitation Data'!H12)),NA())</f>
        <v>#N/A</v>
      </c>
      <c r="AS18" s="516" t="e">
        <f ca="1">+IF(AND(ISNUMBER(OFFSET('Sanitation Data'!$H$11,0,10*ROW('Sanitation Data'!H12))),'Data Summary'!DH18="Yes"),OFFSET('Sanitation Data'!$H$11,0,10*ROW('Sanitation Data'!H12)),NA())</f>
        <v>#N/A</v>
      </c>
      <c r="AT18" s="516" t="e">
        <f ca="1">+IF(AND(ISNUMBER(OFFSET('Sanitation Data'!$H$12,0,10*ROW('Sanitation Data'!H12))),'Data Summary'!DI18="Yes"),OFFSET('Sanitation Data'!$H$12,0,10*ROW('Sanitation Data'!H12)),NA())</f>
        <v>#N/A</v>
      </c>
      <c r="AU18" s="516" t="e">
        <f ca="1">+IF(AND(ISNUMBER(OFFSET('Sanitation Data'!$I$4,0,10*ROW('Sanitation Data'!I12))),'Data Summary'!DJ18="Yes"),100-OFFSET('Sanitation Data'!$I$4,0,10*ROW('Sanitation Data'!I12)),NA())</f>
        <v>#N/A</v>
      </c>
      <c r="AV18" s="516" t="e">
        <f ca="1">+IF(AND(ISNUMBER(OFFSET('Sanitation Data'!$I$6,0,10*ROW('Sanitation Data'!I12))),'Data Summary'!DK18="Yes"),OFFSET('Sanitation Data'!$I$6,0,10*ROW('Sanitation Data'!I12)),NA())</f>
        <v>#N/A</v>
      </c>
      <c r="AW18" s="516" t="e">
        <f ca="1">+IF(AND(ISNUMBER(OFFSET('Sanitation Data'!$I$10,0,10*ROW('Sanitation Data'!I12))),'Data Summary'!DL18="Yes"),OFFSET('Sanitation Data'!$I$10,0,10*ROW('Sanitation Data'!I12)),NA())</f>
        <v>#N/A</v>
      </c>
      <c r="AX18" s="516" t="e">
        <f ca="1">+IF(AND(ISNUMBER(OFFSET('Sanitation Data'!$I$11,0,10*ROW('Sanitation Data'!I12))),'Data Summary'!DM18="Yes"),OFFSET('Sanitation Data'!$I$11,0,10*ROW('Sanitation Data'!I12)),NA())</f>
        <v>#N/A</v>
      </c>
      <c r="AY18" s="516" t="e">
        <f ca="1">+IF(AND(ISNUMBER(OFFSET('Sanitation Data'!$I$12,0,10*ROW('Sanitation Data'!I12))),'Data Summary'!DN18="Yes"),OFFSET('Sanitation Data'!$I$12,0,10*ROW('Sanitation Data'!I12)),NA())</f>
        <v>#N/A</v>
      </c>
      <c r="AZ18" s="517" t="e">
        <f ca="1">+IF(AND(ISNUMBER(OFFSET('Hygiene Data'!$D$5,0,10*ROW('Hygiene Data'!D12))),'Data Summary'!DO18="Yes"),OFFSET('Hygiene Data'!$D$5,0,10*ROW('Hygiene Data'!D12)),NA())</f>
        <v>#N/A</v>
      </c>
      <c r="BA18" s="517" t="e">
        <f ca="1">+IF(AND(ISNUMBER(OFFSET('Hygiene Data'!$D$7,0,10*ROW('Hygiene Data'!D12))),'Data Summary'!DP18="Yes"),OFFSET('Hygiene Data'!$D$7,0,10*ROW('Hygiene Data'!D12)),NA())</f>
        <v>#N/A</v>
      </c>
      <c r="BB18" s="517" t="e">
        <f ca="1">+IF(AND(ISNUMBER(OFFSET('Hygiene Data'!$D$9,0,10*ROW('Hygiene Data'!D12))),'Data Summary'!DQ18="Yes"),OFFSET('Hygiene Data'!$D$9,0,10*ROW('Hygiene Data'!D12)),NA())</f>
        <v>#N/A</v>
      </c>
      <c r="BC18" s="517" t="e">
        <f ca="1">+IF(AND(ISNUMBER(OFFSET('Hygiene Data'!$E$5,0,10*ROW('Hygiene Data'!E12))),'Data Summary'!DR18="Yes"),OFFSET('Hygiene Data'!$E$5,0,10*ROW('Hygiene Data'!E12)),NA())</f>
        <v>#N/A</v>
      </c>
      <c r="BD18" s="517" t="e">
        <f ca="1">+IF(AND(ISNUMBER(OFFSET('Hygiene Data'!$E$7,0,10*ROW('Hygiene Data'!E12))),'Data Summary'!DS18="Yes"),OFFSET('Hygiene Data'!$E$7,0,10*ROW('Hygiene Data'!E12)),NA())</f>
        <v>#N/A</v>
      </c>
      <c r="BE18" s="517" t="e">
        <f ca="1">+IF(AND(ISNUMBER(OFFSET('Hygiene Data'!$E$9,0,10*ROW('Hygiene Data'!E12))),'Data Summary'!DT18="Yes"),OFFSET('Hygiene Data'!$E$9,0,10*ROW('Hygiene Data'!E12)),NA())</f>
        <v>#N/A</v>
      </c>
      <c r="BF18" s="517" t="e">
        <f ca="1">+IF(AND(ISNUMBER(OFFSET('Hygiene Data'!$F$5,0,10*ROW('Hygiene Data'!F12))),'Data Summary'!DU18="Yes"),OFFSET('Hygiene Data'!$F$5,0,10*ROW('Hygiene Data'!F12)),NA())</f>
        <v>#N/A</v>
      </c>
      <c r="BG18" s="517" t="e">
        <f ca="1">+IF(AND(ISNUMBER(OFFSET('Hygiene Data'!$F$7,0,10*ROW('Hygiene Data'!F12))),'Data Summary'!DV18="Yes"),OFFSET('Hygiene Data'!$F$7,0,10*ROW('Hygiene Data'!F12)),NA())</f>
        <v>#N/A</v>
      </c>
      <c r="BH18" s="517" t="e">
        <f ca="1">+IF(AND(ISNUMBER(OFFSET('Hygiene Data'!$F$9,0,10*ROW('Hygiene Data'!F12))),'Data Summary'!DW18="Yes"),OFFSET('Hygiene Data'!$F$9,0,10*ROW('Hygiene Data'!F12)),NA())</f>
        <v>#N/A</v>
      </c>
      <c r="BI18" s="517" t="e">
        <f ca="1">+IF(AND(ISNUMBER(OFFSET('Hygiene Data'!$G$5,0,10*ROW('Hygiene Data'!G12))),'Data Summary'!DX18="Yes"),OFFSET('Hygiene Data'!$G$5,0,10*ROW('Hygiene Data'!G12)),NA())</f>
        <v>#N/A</v>
      </c>
      <c r="BJ18" s="517" t="e">
        <f ca="1">+IF(AND(ISNUMBER(OFFSET('Hygiene Data'!$G$7,0,10*ROW('Hygiene Data'!G12))),'Data Summary'!DY18="Yes"),OFFSET('Hygiene Data'!$G$7,0,10*ROW('Hygiene Data'!G12)),NA())</f>
        <v>#N/A</v>
      </c>
      <c r="BK18" s="517" t="e">
        <f ca="1">+IF(AND(ISNUMBER(OFFSET('Hygiene Data'!$G$9,0,10*ROW('Hygiene Data'!G12))),'Data Summary'!DZ18="Yes"),OFFSET('Hygiene Data'!$G$9,0,10*ROW('Hygiene Data'!G12)),NA())</f>
        <v>#N/A</v>
      </c>
      <c r="BL18" s="517" t="e">
        <f ca="1">+IF(AND(ISNUMBER(OFFSET('Hygiene Data'!$H$5,0,10*ROW('Hygiene Data'!H12))),'Data Summary'!EA18="Yes"),OFFSET('Hygiene Data'!$H$5,0,10*ROW('Hygiene Data'!H12)),NA())</f>
        <v>#N/A</v>
      </c>
      <c r="BM18" s="517" t="e">
        <f ca="1">+IF(AND(ISNUMBER(OFFSET('Hygiene Data'!$H$7,0,10*ROW('Hygiene Data'!H12))),'Data Summary'!EB18="Yes"),OFFSET('Hygiene Data'!$H$7,0,10*ROW('Hygiene Data'!H12)),NA())</f>
        <v>#N/A</v>
      </c>
      <c r="BN18" s="517" t="e">
        <f ca="1">+IF(AND(ISNUMBER(OFFSET('Hygiene Data'!$H$9,0,10*ROW('Hygiene Data'!H12))),'Data Summary'!EC18="Yes"),OFFSET('Hygiene Data'!$H$9,0,10*ROW('Hygiene Data'!H12)),NA())</f>
        <v>#N/A</v>
      </c>
      <c r="BO18" s="517" t="e">
        <f ca="1">+IF(AND(ISNUMBER(OFFSET('Hygiene Data'!$I$5,0,10*ROW('Hygiene Data'!I12))),'Data Summary'!ED18="Yes"),OFFSET('Hygiene Data'!$I$5,0,10*ROW('Hygiene Data'!I12)),NA())</f>
        <v>#N/A</v>
      </c>
      <c r="BP18" s="517" t="e">
        <f ca="1">+IF(AND(ISNUMBER(OFFSET('Hygiene Data'!$I$7,0,10*ROW('Hygiene Data'!I12))),'Data Summary'!EE18="Yes"),OFFSET('Hygiene Data'!$I$7,0,10*ROW('Hygiene Data'!I12)),NA())</f>
        <v>#N/A</v>
      </c>
      <c r="BQ18" s="517" t="e">
        <f ca="1">+IF(AND(ISNUMBER(OFFSET('Hygiene Data'!$I$9,0,10*ROW('Hygiene Data'!I12))),'Data Summary'!EF18="Yes"),OFFSET('Hygiene Data'!$I$9,0,10*ROW('Hygiene Data'!I12)),NA())</f>
        <v>#N/A</v>
      </c>
    </row>
    <row r="19" spans="1:69" x14ac:dyDescent="0.25">
      <c r="A19" s="513" t="e">
        <f ca="1">+RIGHT('Data Summary'!A19,LEN('Data Summary'!A19)-9)</f>
        <v>#VALUE!</v>
      </c>
      <c r="B19" s="487" t="str">
        <f ca="1">+IF(ISTEXT('Data Summary'!B19),'Data Summary'!B19,"")</f>
        <v/>
      </c>
      <c r="C19" s="514" t="e">
        <f ca="1">+VALUE('Data Summary'!C19)</f>
        <v>#VALUE!</v>
      </c>
      <c r="D19" s="515" t="e">
        <f ca="1">+IF(AND(ISNUMBER(OFFSET('Water Data'!$D$4,0,10*ROW('Water Data'!D13))),'Data Summary'!BS19="Yes"),100-OFFSET('Water Data'!$D$4,0,10*ROW('Water Data'!D13)),NA())</f>
        <v>#N/A</v>
      </c>
      <c r="E19" s="515" t="e">
        <f ca="1">+IF(AND(ISNUMBER(OFFSET('Water Data'!$D$6,0,10*ROW('Water Data'!D13))),'Data Summary'!BT19="Yes"),OFFSET('Water Data'!$D$6,0,10*ROW('Water Data'!D13)),NA())</f>
        <v>#N/A</v>
      </c>
      <c r="F19" s="515" t="e">
        <f ca="1">+IF(AND(ISNUMBER(OFFSET('Water Data'!$D$9,0,10*ROW('Water Data'!D13))),'Data Summary'!BU19="Yes"),OFFSET('Water Data'!$D$9,0,10*ROW('Water Data'!D13)),NA())</f>
        <v>#N/A</v>
      </c>
      <c r="G19" s="515" t="e">
        <f ca="1">+IF(AND(ISNUMBER(OFFSET('Water Data'!$E$4,0,10*ROW('Water Data'!E13))),'Data Summary'!BV19="Yes"),100-OFFSET('Water Data'!$E$4,0,10*ROW('Water Data'!E13)),NA())</f>
        <v>#N/A</v>
      </c>
      <c r="H19" s="515" t="e">
        <f ca="1">+IF(AND(ISNUMBER(OFFSET('Water Data'!$E$6,0,10*ROW('Water Data'!E13))),'Data Summary'!BW19="Yes"),OFFSET('Water Data'!$E$6,0,10*ROW('Water Data'!E13)),NA())</f>
        <v>#N/A</v>
      </c>
      <c r="I19" s="515" t="e">
        <f ca="1">+IF(AND(ISNUMBER(OFFSET('Water Data'!$E$9,0,10*ROW('Water Data'!E13))),'Data Summary'!BX19="Yes"),OFFSET('Water Data'!$E$9,0,10*ROW('Water Data'!E13)),NA())</f>
        <v>#N/A</v>
      </c>
      <c r="J19" s="515" t="e">
        <f ca="1">+IF(AND(ISNUMBER(OFFSET('Water Data'!$F$4,0,10*ROW('Water Data'!F13))),'Data Summary'!BY19="Yes"),100-OFFSET('Water Data'!$F$4,0,10*ROW('Water Data'!F13)),NA())</f>
        <v>#N/A</v>
      </c>
      <c r="K19" s="515" t="e">
        <f ca="1">+IF(AND(ISNUMBER(OFFSET('Water Data'!$F$6,0,10*ROW('Water Data'!F13))),'Data Summary'!BZ19="Yes"),OFFSET('Water Data'!$F$6,0,10*ROW('Water Data'!F13)),NA())</f>
        <v>#N/A</v>
      </c>
      <c r="L19" s="515" t="e">
        <f ca="1">+IF(AND(ISNUMBER(OFFSET('Water Data'!$F$9,0,10*ROW('Water Data'!F13))),'Data Summary'!CA19="Yes"),OFFSET('Water Data'!$F$9,0,10*ROW('Water Data'!F13)),NA())</f>
        <v>#N/A</v>
      </c>
      <c r="M19" s="515" t="e">
        <f ca="1">+IF(AND(ISNUMBER(OFFSET('Water Data'!$G$4,0,10*ROW('Water Data'!G13))),'Data Summary'!CB19="Yes"),100-OFFSET('Water Data'!$G$4,0,10*ROW('Water Data'!G13)),NA())</f>
        <v>#N/A</v>
      </c>
      <c r="N19" s="515" t="e">
        <f ca="1">+IF(AND(ISNUMBER(OFFSET('Water Data'!$G$6,0,10*ROW('Water Data'!G13))),'Data Summary'!CC19="Yes"),OFFSET('Water Data'!$G$6,0,10*ROW('Water Data'!G13)),NA())</f>
        <v>#N/A</v>
      </c>
      <c r="O19" s="515" t="e">
        <f ca="1">+IF(AND(ISNUMBER(OFFSET('Water Data'!$G$9,0,10*ROW('Water Data'!G13))),'Data Summary'!CD19="Yes"),OFFSET('Water Data'!$G$9,0,10*ROW('Water Data'!G13)),NA())</f>
        <v>#N/A</v>
      </c>
      <c r="P19" s="515" t="e">
        <f ca="1">+IF(AND(ISNUMBER(OFFSET('Water Data'!$H$4,0,10*ROW('Water Data'!H13))),'Data Summary'!CE19="Yes"),100-OFFSET('Water Data'!$H$4,0,10*ROW('Water Data'!H13)),NA())</f>
        <v>#N/A</v>
      </c>
      <c r="Q19" s="515" t="e">
        <f ca="1">+IF(AND(ISNUMBER(OFFSET('Water Data'!$H$6,0,10*ROW('Water Data'!H13))),'Data Summary'!CF19="Yes"),OFFSET('Water Data'!$H$6,0,10*ROW('Water Data'!H13)),NA())</f>
        <v>#N/A</v>
      </c>
      <c r="R19" s="515" t="e">
        <f ca="1">+IF(AND(ISNUMBER(OFFSET('Water Data'!$H$9,0,10*ROW('Water Data'!H13))),'Data Summary'!CG19="Yes"),OFFSET('Water Data'!$H$9,0,10*ROW('Water Data'!H13)),NA())</f>
        <v>#N/A</v>
      </c>
      <c r="S19" s="515" t="e">
        <f ca="1">+IF(AND(ISNUMBER(OFFSET('Water Data'!$I$4,0,10*ROW('Water Data'!I13))),'Data Summary'!CH19="Yes"),100-OFFSET('Water Data'!$I$4,0,10*ROW('Water Data'!I13)),NA())</f>
        <v>#N/A</v>
      </c>
      <c r="T19" s="515" t="e">
        <f ca="1">+IF(AND(ISNUMBER(OFFSET('Water Data'!$I$6,0,10*ROW('Water Data'!I13))),'Data Summary'!CI19="Yes"),OFFSET('Water Data'!$I$6,0,10*ROW('Water Data'!I13)),NA())</f>
        <v>#N/A</v>
      </c>
      <c r="U19" s="515" t="e">
        <f ca="1">+IF(AND(ISNUMBER(OFFSET('Water Data'!$I$9,0,10*ROW('Water Data'!I13))),'Data Summary'!CJ19="Yes"),OFFSET('Water Data'!$I$9,0,10*ROW('Water Data'!I13)),NA())</f>
        <v>#N/A</v>
      </c>
      <c r="V19" s="516" t="e">
        <f ca="1">+IF(AND(ISNUMBER(OFFSET('Sanitation Data'!$D$4,0,10*ROW('Sanitation Data'!D13))),'Data Summary'!CK19="Yes"),100-OFFSET('Sanitation Data'!$D$4,0,10*ROW('Sanitation Data'!D13)),NA())</f>
        <v>#N/A</v>
      </c>
      <c r="W19" s="516" t="e">
        <f ca="1">+IF(AND(ISNUMBER(OFFSET('Sanitation Data'!$D$6,0,10*ROW('Sanitation Data'!D13))),'Data Summary'!CL19="Yes"),OFFSET('Sanitation Data'!$D$6,0,10*ROW('Sanitation Data'!D13)),NA())</f>
        <v>#N/A</v>
      </c>
      <c r="X19" s="516" t="e">
        <f ca="1">+IF(AND(ISNUMBER(OFFSET('Sanitation Data'!$D$10,0,10*ROW('Sanitation Data'!D13))),'Data Summary'!CM19="Yes"),OFFSET('Sanitation Data'!$D$10,0,10*ROW('Sanitation Data'!D13)),NA())</f>
        <v>#N/A</v>
      </c>
      <c r="Y19" s="516" t="e">
        <f ca="1">+IF(AND(ISNUMBER(OFFSET('Sanitation Data'!$D$11,0,10*ROW('Sanitation Data'!D13))),'Data Summary'!CN19="Yes"),OFFSET('Sanitation Data'!$D$11,0,10*ROW('Sanitation Data'!D13)),NA())</f>
        <v>#N/A</v>
      </c>
      <c r="Z19" s="516" t="e">
        <f ca="1">+IF(AND(ISNUMBER(OFFSET('Sanitation Data'!$D$12,0,10*ROW('Sanitation Data'!D13))),'Data Summary'!CO19="Yes"),OFFSET('Sanitation Data'!$D$12,0,10*ROW('Sanitation Data'!D13)),NA())</f>
        <v>#N/A</v>
      </c>
      <c r="AA19" s="516" t="e">
        <f ca="1">+IF(AND(ISNUMBER(OFFSET('Sanitation Data'!$E$4,0,10*ROW('Sanitation Data'!E13))),'Data Summary'!CP19="Yes"),100-OFFSET('Sanitation Data'!$E$4,0,10*ROW('Sanitation Data'!E13)),NA())</f>
        <v>#N/A</v>
      </c>
      <c r="AB19" s="516" t="e">
        <f ca="1">+IF(AND(ISNUMBER(OFFSET('Sanitation Data'!$E$6,0,10*ROW('Sanitation Data'!E13))),'Data Summary'!CQ19="Yes"),OFFSET('Sanitation Data'!$E$6,0,10*ROW('Sanitation Data'!E13)),NA())</f>
        <v>#N/A</v>
      </c>
      <c r="AC19" s="516" t="e">
        <f ca="1">+IF(AND(ISNUMBER(OFFSET('Sanitation Data'!$E$10,0,10*ROW('Sanitation Data'!E13))),'Data Summary'!CR19="Yes"),OFFSET('Sanitation Data'!$E$10,0,10*ROW('Sanitation Data'!E13)),NA())</f>
        <v>#N/A</v>
      </c>
      <c r="AD19" s="516" t="e">
        <f ca="1">+IF(AND(ISNUMBER(OFFSET('Sanitation Data'!$E$11,0,10*ROW('Sanitation Data'!E13))),'Data Summary'!CS19="Yes"),OFFSET('Sanitation Data'!$E$11,0,10*ROW('Sanitation Data'!E13)),NA())</f>
        <v>#N/A</v>
      </c>
      <c r="AE19" s="516" t="e">
        <f ca="1">+IF(AND(ISNUMBER(OFFSET('Sanitation Data'!$E$12,0,10*ROW('Sanitation Data'!E13))),'Data Summary'!CT19="Yes"),OFFSET('Sanitation Data'!$E$12,0,10*ROW('Sanitation Data'!E13)),NA())</f>
        <v>#N/A</v>
      </c>
      <c r="AF19" s="516" t="e">
        <f ca="1">+IF(AND(ISNUMBER(OFFSET('Sanitation Data'!$F$4,0,10*ROW('Sanitation Data'!F13))),'Data Summary'!CU19="Yes"),100-OFFSET('Sanitation Data'!$F$4,0,10*ROW('Sanitation Data'!F13)),NA())</f>
        <v>#N/A</v>
      </c>
      <c r="AG19" s="516" t="e">
        <f ca="1">+IF(AND(ISNUMBER(OFFSET('Sanitation Data'!$F$6,0,10*ROW('Sanitation Data'!F13))),'Data Summary'!CV19="Yes"),OFFSET('Sanitation Data'!$F$6,0,10*ROW('Sanitation Data'!F13)),NA())</f>
        <v>#N/A</v>
      </c>
      <c r="AH19" s="516" t="e">
        <f ca="1">+IF(AND(ISNUMBER(OFFSET('Sanitation Data'!$F$10,0,10*ROW('Sanitation Data'!F13))),'Data Summary'!CW19="Yes"),OFFSET('Sanitation Data'!$F$10,0,10*ROW('Sanitation Data'!F13)),NA())</f>
        <v>#N/A</v>
      </c>
      <c r="AI19" s="516" t="e">
        <f ca="1">+IF(AND(ISNUMBER(OFFSET('Sanitation Data'!$F$11,0,10*ROW('Sanitation Data'!F13))),'Data Summary'!CX19="Yes"),OFFSET('Sanitation Data'!$F$11,0,10*ROW('Sanitation Data'!F13)),NA())</f>
        <v>#N/A</v>
      </c>
      <c r="AJ19" s="516" t="e">
        <f ca="1">+IF(AND(ISNUMBER(OFFSET('Sanitation Data'!$F$12,0,10*ROW('Sanitation Data'!F13))),'Data Summary'!CY19="Yes"),OFFSET('Sanitation Data'!$F$12,0,10*ROW('Sanitation Data'!F13)),NA())</f>
        <v>#N/A</v>
      </c>
      <c r="AK19" s="516" t="e">
        <f ca="1">+IF(AND(ISNUMBER(OFFSET('Sanitation Data'!$G$4,0,10*ROW('Sanitation Data'!G13))),'Data Summary'!CZ19="Yes"),100-OFFSET('Sanitation Data'!$G$4,0,10*ROW('Sanitation Data'!G13)),NA())</f>
        <v>#N/A</v>
      </c>
      <c r="AL19" s="516" t="e">
        <f ca="1">+IF(AND(ISNUMBER(OFFSET('Sanitation Data'!$G$6,0,10*ROW('Sanitation Data'!G13))),'Data Summary'!DA19="Yes"),OFFSET('Sanitation Data'!$G$6,0,10*ROW('Sanitation Data'!G13)),NA())</f>
        <v>#N/A</v>
      </c>
      <c r="AM19" s="516" t="e">
        <f ca="1">+IF(AND(ISNUMBER(OFFSET('Sanitation Data'!$G$10,0,10*ROW('Sanitation Data'!G13))),'Data Summary'!DB19="Yes"),OFFSET('Sanitation Data'!$G$10,0,10*ROW('Sanitation Data'!G13)),NA())</f>
        <v>#N/A</v>
      </c>
      <c r="AN19" s="516" t="e">
        <f ca="1">+IF(AND(ISNUMBER(OFFSET('Sanitation Data'!$G$11,0,10*ROW('Sanitation Data'!G13))),'Data Summary'!DC19="Yes"),OFFSET('Sanitation Data'!$G$11,0,10*ROW('Sanitation Data'!G13)),NA())</f>
        <v>#N/A</v>
      </c>
      <c r="AO19" s="516" t="e">
        <f ca="1">+IF(AND(ISNUMBER(OFFSET('Sanitation Data'!$G$12,0,10*ROW('Sanitation Data'!G13))),'Data Summary'!DD19="Yes"),OFFSET('Sanitation Data'!$G$12,0,10*ROW('Sanitation Data'!G13)),NA())</f>
        <v>#N/A</v>
      </c>
      <c r="AP19" s="516" t="e">
        <f ca="1">+IF(AND(ISNUMBER(OFFSET('Sanitation Data'!$H$4,0,10*ROW('Sanitation Data'!H13))),'Data Summary'!DE19="Yes"),100-OFFSET('Sanitation Data'!$H$4,0,10*ROW('Sanitation Data'!H13)),NA())</f>
        <v>#N/A</v>
      </c>
      <c r="AQ19" s="516" t="e">
        <f ca="1">+IF(AND(ISNUMBER(OFFSET('Sanitation Data'!$H$6,0,10*ROW('Sanitation Data'!H13))),'Data Summary'!DF19="Yes"),OFFSET('Sanitation Data'!$H$6,0,10*ROW('Sanitation Data'!H13)),NA())</f>
        <v>#N/A</v>
      </c>
      <c r="AR19" s="516" t="e">
        <f ca="1">+IF(AND(ISNUMBER(OFFSET('Sanitation Data'!$H$10,0,10*ROW('Sanitation Data'!H13))),'Data Summary'!DG19="Yes"),OFFSET('Sanitation Data'!$H$10,0,10*ROW('Sanitation Data'!H13)),NA())</f>
        <v>#N/A</v>
      </c>
      <c r="AS19" s="516" t="e">
        <f ca="1">+IF(AND(ISNUMBER(OFFSET('Sanitation Data'!$H$11,0,10*ROW('Sanitation Data'!H13))),'Data Summary'!DH19="Yes"),OFFSET('Sanitation Data'!$H$11,0,10*ROW('Sanitation Data'!H13)),NA())</f>
        <v>#N/A</v>
      </c>
      <c r="AT19" s="516" t="e">
        <f ca="1">+IF(AND(ISNUMBER(OFFSET('Sanitation Data'!$H$12,0,10*ROW('Sanitation Data'!H13))),'Data Summary'!DI19="Yes"),OFFSET('Sanitation Data'!$H$12,0,10*ROW('Sanitation Data'!H13)),NA())</f>
        <v>#N/A</v>
      </c>
      <c r="AU19" s="516" t="e">
        <f ca="1">+IF(AND(ISNUMBER(OFFSET('Sanitation Data'!$I$4,0,10*ROW('Sanitation Data'!I13))),'Data Summary'!DJ19="Yes"),100-OFFSET('Sanitation Data'!$I$4,0,10*ROW('Sanitation Data'!I13)),NA())</f>
        <v>#N/A</v>
      </c>
      <c r="AV19" s="516" t="e">
        <f ca="1">+IF(AND(ISNUMBER(OFFSET('Sanitation Data'!$I$6,0,10*ROW('Sanitation Data'!I13))),'Data Summary'!DK19="Yes"),OFFSET('Sanitation Data'!$I$6,0,10*ROW('Sanitation Data'!I13)),NA())</f>
        <v>#N/A</v>
      </c>
      <c r="AW19" s="516" t="e">
        <f ca="1">+IF(AND(ISNUMBER(OFFSET('Sanitation Data'!$I$10,0,10*ROW('Sanitation Data'!I13))),'Data Summary'!DL19="Yes"),OFFSET('Sanitation Data'!$I$10,0,10*ROW('Sanitation Data'!I13)),NA())</f>
        <v>#N/A</v>
      </c>
      <c r="AX19" s="516" t="e">
        <f ca="1">+IF(AND(ISNUMBER(OFFSET('Sanitation Data'!$I$11,0,10*ROW('Sanitation Data'!I13))),'Data Summary'!DM19="Yes"),OFFSET('Sanitation Data'!$I$11,0,10*ROW('Sanitation Data'!I13)),NA())</f>
        <v>#N/A</v>
      </c>
      <c r="AY19" s="516" t="e">
        <f ca="1">+IF(AND(ISNUMBER(OFFSET('Sanitation Data'!$I$12,0,10*ROW('Sanitation Data'!I13))),'Data Summary'!DN19="Yes"),OFFSET('Sanitation Data'!$I$12,0,10*ROW('Sanitation Data'!I13)),NA())</f>
        <v>#N/A</v>
      </c>
      <c r="AZ19" s="517" t="e">
        <f ca="1">+IF(AND(ISNUMBER(OFFSET('Hygiene Data'!$D$5,0,10*ROW('Hygiene Data'!D13))),'Data Summary'!DO19="Yes"),OFFSET('Hygiene Data'!$D$5,0,10*ROW('Hygiene Data'!D13)),NA())</f>
        <v>#N/A</v>
      </c>
      <c r="BA19" s="517" t="e">
        <f ca="1">+IF(AND(ISNUMBER(OFFSET('Hygiene Data'!$D$7,0,10*ROW('Hygiene Data'!D13))),'Data Summary'!DP19="Yes"),OFFSET('Hygiene Data'!$D$7,0,10*ROW('Hygiene Data'!D13)),NA())</f>
        <v>#N/A</v>
      </c>
      <c r="BB19" s="517" t="e">
        <f ca="1">+IF(AND(ISNUMBER(OFFSET('Hygiene Data'!$D$9,0,10*ROW('Hygiene Data'!D13))),'Data Summary'!DQ19="Yes"),OFFSET('Hygiene Data'!$D$9,0,10*ROW('Hygiene Data'!D13)),NA())</f>
        <v>#N/A</v>
      </c>
      <c r="BC19" s="517" t="e">
        <f ca="1">+IF(AND(ISNUMBER(OFFSET('Hygiene Data'!$E$5,0,10*ROW('Hygiene Data'!E13))),'Data Summary'!DR19="Yes"),OFFSET('Hygiene Data'!$E$5,0,10*ROW('Hygiene Data'!E13)),NA())</f>
        <v>#N/A</v>
      </c>
      <c r="BD19" s="517" t="e">
        <f ca="1">+IF(AND(ISNUMBER(OFFSET('Hygiene Data'!$E$7,0,10*ROW('Hygiene Data'!E13))),'Data Summary'!DS19="Yes"),OFFSET('Hygiene Data'!$E$7,0,10*ROW('Hygiene Data'!E13)),NA())</f>
        <v>#N/A</v>
      </c>
      <c r="BE19" s="517" t="e">
        <f ca="1">+IF(AND(ISNUMBER(OFFSET('Hygiene Data'!$E$9,0,10*ROW('Hygiene Data'!E13))),'Data Summary'!DT19="Yes"),OFFSET('Hygiene Data'!$E$9,0,10*ROW('Hygiene Data'!E13)),NA())</f>
        <v>#N/A</v>
      </c>
      <c r="BF19" s="517" t="e">
        <f ca="1">+IF(AND(ISNUMBER(OFFSET('Hygiene Data'!$F$5,0,10*ROW('Hygiene Data'!F13))),'Data Summary'!DU19="Yes"),OFFSET('Hygiene Data'!$F$5,0,10*ROW('Hygiene Data'!F13)),NA())</f>
        <v>#N/A</v>
      </c>
      <c r="BG19" s="517" t="e">
        <f ca="1">+IF(AND(ISNUMBER(OFFSET('Hygiene Data'!$F$7,0,10*ROW('Hygiene Data'!F13))),'Data Summary'!DV19="Yes"),OFFSET('Hygiene Data'!$F$7,0,10*ROW('Hygiene Data'!F13)),NA())</f>
        <v>#N/A</v>
      </c>
      <c r="BH19" s="517" t="e">
        <f ca="1">+IF(AND(ISNUMBER(OFFSET('Hygiene Data'!$F$9,0,10*ROW('Hygiene Data'!F13))),'Data Summary'!DW19="Yes"),OFFSET('Hygiene Data'!$F$9,0,10*ROW('Hygiene Data'!F13)),NA())</f>
        <v>#N/A</v>
      </c>
      <c r="BI19" s="517" t="e">
        <f ca="1">+IF(AND(ISNUMBER(OFFSET('Hygiene Data'!$G$5,0,10*ROW('Hygiene Data'!G13))),'Data Summary'!DX19="Yes"),OFFSET('Hygiene Data'!$G$5,0,10*ROW('Hygiene Data'!G13)),NA())</f>
        <v>#N/A</v>
      </c>
      <c r="BJ19" s="517" t="e">
        <f ca="1">+IF(AND(ISNUMBER(OFFSET('Hygiene Data'!$G$7,0,10*ROW('Hygiene Data'!G13))),'Data Summary'!DY19="Yes"),OFFSET('Hygiene Data'!$G$7,0,10*ROW('Hygiene Data'!G13)),NA())</f>
        <v>#N/A</v>
      </c>
      <c r="BK19" s="517" t="e">
        <f ca="1">+IF(AND(ISNUMBER(OFFSET('Hygiene Data'!$G$9,0,10*ROW('Hygiene Data'!G13))),'Data Summary'!DZ19="Yes"),OFFSET('Hygiene Data'!$G$9,0,10*ROW('Hygiene Data'!G13)),NA())</f>
        <v>#N/A</v>
      </c>
      <c r="BL19" s="517" t="e">
        <f ca="1">+IF(AND(ISNUMBER(OFFSET('Hygiene Data'!$H$5,0,10*ROW('Hygiene Data'!H13))),'Data Summary'!EA19="Yes"),OFFSET('Hygiene Data'!$H$5,0,10*ROW('Hygiene Data'!H13)),NA())</f>
        <v>#N/A</v>
      </c>
      <c r="BM19" s="517" t="e">
        <f ca="1">+IF(AND(ISNUMBER(OFFSET('Hygiene Data'!$H$7,0,10*ROW('Hygiene Data'!H13))),'Data Summary'!EB19="Yes"),OFFSET('Hygiene Data'!$H$7,0,10*ROW('Hygiene Data'!H13)),NA())</f>
        <v>#N/A</v>
      </c>
      <c r="BN19" s="517" t="e">
        <f ca="1">+IF(AND(ISNUMBER(OFFSET('Hygiene Data'!$H$9,0,10*ROW('Hygiene Data'!H13))),'Data Summary'!EC19="Yes"),OFFSET('Hygiene Data'!$H$9,0,10*ROW('Hygiene Data'!H13)),NA())</f>
        <v>#N/A</v>
      </c>
      <c r="BO19" s="517" t="e">
        <f ca="1">+IF(AND(ISNUMBER(OFFSET('Hygiene Data'!$I$5,0,10*ROW('Hygiene Data'!I13))),'Data Summary'!ED19="Yes"),OFFSET('Hygiene Data'!$I$5,0,10*ROW('Hygiene Data'!I13)),NA())</f>
        <v>#N/A</v>
      </c>
      <c r="BP19" s="517" t="e">
        <f ca="1">+IF(AND(ISNUMBER(OFFSET('Hygiene Data'!$I$7,0,10*ROW('Hygiene Data'!I13))),'Data Summary'!EE19="Yes"),OFFSET('Hygiene Data'!$I$7,0,10*ROW('Hygiene Data'!I13)),NA())</f>
        <v>#N/A</v>
      </c>
      <c r="BQ19" s="517" t="e">
        <f ca="1">+IF(AND(ISNUMBER(OFFSET('Hygiene Data'!$I$9,0,10*ROW('Hygiene Data'!I13))),'Data Summary'!EF19="Yes"),OFFSET('Hygiene Data'!$I$9,0,10*ROW('Hygiene Data'!I13)),NA())</f>
        <v>#N/A</v>
      </c>
    </row>
    <row r="20" spans="1:69" x14ac:dyDescent="0.25">
      <c r="A20" s="513" t="e">
        <f ca="1">+RIGHT('Data Summary'!A20,LEN('Data Summary'!A20)-9)</f>
        <v>#VALUE!</v>
      </c>
      <c r="B20" s="487" t="str">
        <f ca="1">+IF(ISTEXT('Data Summary'!B20),'Data Summary'!B20,"")</f>
        <v/>
      </c>
      <c r="C20" s="514" t="e">
        <f ca="1">+VALUE('Data Summary'!C20)</f>
        <v>#VALUE!</v>
      </c>
      <c r="D20" s="515" t="e">
        <f ca="1">+IF(AND(ISNUMBER(OFFSET('Water Data'!$D$4,0,10*ROW('Water Data'!D14))),'Data Summary'!BS20="Yes"),100-OFFSET('Water Data'!$D$4,0,10*ROW('Water Data'!D14)),NA())</f>
        <v>#N/A</v>
      </c>
      <c r="E20" s="515" t="e">
        <f ca="1">+IF(AND(ISNUMBER(OFFSET('Water Data'!$D$6,0,10*ROW('Water Data'!D14))),'Data Summary'!BT20="Yes"),OFFSET('Water Data'!$D$6,0,10*ROW('Water Data'!D14)),NA())</f>
        <v>#N/A</v>
      </c>
      <c r="F20" s="515" t="e">
        <f ca="1">+IF(AND(ISNUMBER(OFFSET('Water Data'!$D$9,0,10*ROW('Water Data'!D14))),'Data Summary'!BU20="Yes"),OFFSET('Water Data'!$D$9,0,10*ROW('Water Data'!D14)),NA())</f>
        <v>#N/A</v>
      </c>
      <c r="G20" s="515" t="e">
        <f ca="1">+IF(AND(ISNUMBER(OFFSET('Water Data'!$E$4,0,10*ROW('Water Data'!E14))),'Data Summary'!BV20="Yes"),100-OFFSET('Water Data'!$E$4,0,10*ROW('Water Data'!E14)),NA())</f>
        <v>#N/A</v>
      </c>
      <c r="H20" s="515" t="e">
        <f ca="1">+IF(AND(ISNUMBER(OFFSET('Water Data'!$E$6,0,10*ROW('Water Data'!E14))),'Data Summary'!BW20="Yes"),OFFSET('Water Data'!$E$6,0,10*ROW('Water Data'!E14)),NA())</f>
        <v>#N/A</v>
      </c>
      <c r="I20" s="515" t="e">
        <f ca="1">+IF(AND(ISNUMBER(OFFSET('Water Data'!$E$9,0,10*ROW('Water Data'!E14))),'Data Summary'!BX20="Yes"),OFFSET('Water Data'!$E$9,0,10*ROW('Water Data'!E14)),NA())</f>
        <v>#N/A</v>
      </c>
      <c r="J20" s="515" t="e">
        <f ca="1">+IF(AND(ISNUMBER(OFFSET('Water Data'!$F$4,0,10*ROW('Water Data'!F14))),'Data Summary'!BY20="Yes"),100-OFFSET('Water Data'!$F$4,0,10*ROW('Water Data'!F14)),NA())</f>
        <v>#N/A</v>
      </c>
      <c r="K20" s="515" t="e">
        <f ca="1">+IF(AND(ISNUMBER(OFFSET('Water Data'!$F$6,0,10*ROW('Water Data'!F14))),'Data Summary'!BZ20="Yes"),OFFSET('Water Data'!$F$6,0,10*ROW('Water Data'!F14)),NA())</f>
        <v>#N/A</v>
      </c>
      <c r="L20" s="515" t="e">
        <f ca="1">+IF(AND(ISNUMBER(OFFSET('Water Data'!$F$9,0,10*ROW('Water Data'!F14))),'Data Summary'!CA20="Yes"),OFFSET('Water Data'!$F$9,0,10*ROW('Water Data'!F14)),NA())</f>
        <v>#N/A</v>
      </c>
      <c r="M20" s="515" t="e">
        <f ca="1">+IF(AND(ISNUMBER(OFFSET('Water Data'!$G$4,0,10*ROW('Water Data'!G14))),'Data Summary'!CB20="Yes"),100-OFFSET('Water Data'!$G$4,0,10*ROW('Water Data'!G14)),NA())</f>
        <v>#N/A</v>
      </c>
      <c r="N20" s="515" t="e">
        <f ca="1">+IF(AND(ISNUMBER(OFFSET('Water Data'!$G$6,0,10*ROW('Water Data'!G14))),'Data Summary'!CC20="Yes"),OFFSET('Water Data'!$G$6,0,10*ROW('Water Data'!G14)),NA())</f>
        <v>#N/A</v>
      </c>
      <c r="O20" s="515" t="e">
        <f ca="1">+IF(AND(ISNUMBER(OFFSET('Water Data'!$G$9,0,10*ROW('Water Data'!G14))),'Data Summary'!CD20="Yes"),OFFSET('Water Data'!$G$9,0,10*ROW('Water Data'!G14)),NA())</f>
        <v>#N/A</v>
      </c>
      <c r="P20" s="515" t="e">
        <f ca="1">+IF(AND(ISNUMBER(OFFSET('Water Data'!$H$4,0,10*ROW('Water Data'!H14))),'Data Summary'!CE20="Yes"),100-OFFSET('Water Data'!$H$4,0,10*ROW('Water Data'!H14)),NA())</f>
        <v>#N/A</v>
      </c>
      <c r="Q20" s="515" t="e">
        <f ca="1">+IF(AND(ISNUMBER(OFFSET('Water Data'!$H$6,0,10*ROW('Water Data'!H14))),'Data Summary'!CF20="Yes"),OFFSET('Water Data'!$H$6,0,10*ROW('Water Data'!H14)),NA())</f>
        <v>#N/A</v>
      </c>
      <c r="R20" s="515" t="e">
        <f ca="1">+IF(AND(ISNUMBER(OFFSET('Water Data'!$H$9,0,10*ROW('Water Data'!H14))),'Data Summary'!CG20="Yes"),OFFSET('Water Data'!$H$9,0,10*ROW('Water Data'!H14)),NA())</f>
        <v>#N/A</v>
      </c>
      <c r="S20" s="515" t="e">
        <f ca="1">+IF(AND(ISNUMBER(OFFSET('Water Data'!$I$4,0,10*ROW('Water Data'!I14))),'Data Summary'!CH20="Yes"),100-OFFSET('Water Data'!$I$4,0,10*ROW('Water Data'!I14)),NA())</f>
        <v>#N/A</v>
      </c>
      <c r="T20" s="515" t="e">
        <f ca="1">+IF(AND(ISNUMBER(OFFSET('Water Data'!$I$6,0,10*ROW('Water Data'!I14))),'Data Summary'!CI20="Yes"),OFFSET('Water Data'!$I$6,0,10*ROW('Water Data'!I14)),NA())</f>
        <v>#N/A</v>
      </c>
      <c r="U20" s="515" t="e">
        <f ca="1">+IF(AND(ISNUMBER(OFFSET('Water Data'!$I$9,0,10*ROW('Water Data'!I14))),'Data Summary'!CJ20="Yes"),OFFSET('Water Data'!$I$9,0,10*ROW('Water Data'!I14)),NA())</f>
        <v>#N/A</v>
      </c>
      <c r="V20" s="516" t="e">
        <f ca="1">+IF(AND(ISNUMBER(OFFSET('Sanitation Data'!$D$4,0,10*ROW('Sanitation Data'!D14))),'Data Summary'!CK20="Yes"),100-OFFSET('Sanitation Data'!$D$4,0,10*ROW('Sanitation Data'!D14)),NA())</f>
        <v>#N/A</v>
      </c>
      <c r="W20" s="516" t="e">
        <f ca="1">+IF(AND(ISNUMBER(OFFSET('Sanitation Data'!$D$6,0,10*ROW('Sanitation Data'!D14))),'Data Summary'!CL20="Yes"),OFFSET('Sanitation Data'!$D$6,0,10*ROW('Sanitation Data'!D14)),NA())</f>
        <v>#N/A</v>
      </c>
      <c r="X20" s="516" t="e">
        <f ca="1">+IF(AND(ISNUMBER(OFFSET('Sanitation Data'!$D$10,0,10*ROW('Sanitation Data'!D14))),'Data Summary'!CM20="Yes"),OFFSET('Sanitation Data'!$D$10,0,10*ROW('Sanitation Data'!D14)),NA())</f>
        <v>#N/A</v>
      </c>
      <c r="Y20" s="516" t="e">
        <f ca="1">+IF(AND(ISNUMBER(OFFSET('Sanitation Data'!$D$11,0,10*ROW('Sanitation Data'!D14))),'Data Summary'!CN20="Yes"),OFFSET('Sanitation Data'!$D$11,0,10*ROW('Sanitation Data'!D14)),NA())</f>
        <v>#N/A</v>
      </c>
      <c r="Z20" s="516" t="e">
        <f ca="1">+IF(AND(ISNUMBER(OFFSET('Sanitation Data'!$D$12,0,10*ROW('Sanitation Data'!D14))),'Data Summary'!CO20="Yes"),OFFSET('Sanitation Data'!$D$12,0,10*ROW('Sanitation Data'!D14)),NA())</f>
        <v>#N/A</v>
      </c>
      <c r="AA20" s="516" t="e">
        <f ca="1">+IF(AND(ISNUMBER(OFFSET('Sanitation Data'!$E$4,0,10*ROW('Sanitation Data'!E14))),'Data Summary'!CP20="Yes"),100-OFFSET('Sanitation Data'!$E$4,0,10*ROW('Sanitation Data'!E14)),NA())</f>
        <v>#N/A</v>
      </c>
      <c r="AB20" s="516" t="e">
        <f ca="1">+IF(AND(ISNUMBER(OFFSET('Sanitation Data'!$E$6,0,10*ROW('Sanitation Data'!E14))),'Data Summary'!CQ20="Yes"),OFFSET('Sanitation Data'!$E$6,0,10*ROW('Sanitation Data'!E14)),NA())</f>
        <v>#N/A</v>
      </c>
      <c r="AC20" s="516" t="e">
        <f ca="1">+IF(AND(ISNUMBER(OFFSET('Sanitation Data'!$E$10,0,10*ROW('Sanitation Data'!E14))),'Data Summary'!CR20="Yes"),OFFSET('Sanitation Data'!$E$10,0,10*ROW('Sanitation Data'!E14)),NA())</f>
        <v>#N/A</v>
      </c>
      <c r="AD20" s="516" t="e">
        <f ca="1">+IF(AND(ISNUMBER(OFFSET('Sanitation Data'!$E$11,0,10*ROW('Sanitation Data'!E14))),'Data Summary'!CS20="Yes"),OFFSET('Sanitation Data'!$E$11,0,10*ROW('Sanitation Data'!E14)),NA())</f>
        <v>#N/A</v>
      </c>
      <c r="AE20" s="516" t="e">
        <f ca="1">+IF(AND(ISNUMBER(OFFSET('Sanitation Data'!$E$12,0,10*ROW('Sanitation Data'!E14))),'Data Summary'!CT20="Yes"),OFFSET('Sanitation Data'!$E$12,0,10*ROW('Sanitation Data'!E14)),NA())</f>
        <v>#N/A</v>
      </c>
      <c r="AF20" s="516" t="e">
        <f ca="1">+IF(AND(ISNUMBER(OFFSET('Sanitation Data'!$F$4,0,10*ROW('Sanitation Data'!F14))),'Data Summary'!CU20="Yes"),100-OFFSET('Sanitation Data'!$F$4,0,10*ROW('Sanitation Data'!F14)),NA())</f>
        <v>#N/A</v>
      </c>
      <c r="AG20" s="516" t="e">
        <f ca="1">+IF(AND(ISNUMBER(OFFSET('Sanitation Data'!$F$6,0,10*ROW('Sanitation Data'!F14))),'Data Summary'!CV20="Yes"),OFFSET('Sanitation Data'!$F$6,0,10*ROW('Sanitation Data'!F14)),NA())</f>
        <v>#N/A</v>
      </c>
      <c r="AH20" s="516" t="e">
        <f ca="1">+IF(AND(ISNUMBER(OFFSET('Sanitation Data'!$F$10,0,10*ROW('Sanitation Data'!F14))),'Data Summary'!CW20="Yes"),OFFSET('Sanitation Data'!$F$10,0,10*ROW('Sanitation Data'!F14)),NA())</f>
        <v>#N/A</v>
      </c>
      <c r="AI20" s="516" t="e">
        <f ca="1">+IF(AND(ISNUMBER(OFFSET('Sanitation Data'!$F$11,0,10*ROW('Sanitation Data'!F14))),'Data Summary'!CX20="Yes"),OFFSET('Sanitation Data'!$F$11,0,10*ROW('Sanitation Data'!F14)),NA())</f>
        <v>#N/A</v>
      </c>
      <c r="AJ20" s="516" t="e">
        <f ca="1">+IF(AND(ISNUMBER(OFFSET('Sanitation Data'!$F$12,0,10*ROW('Sanitation Data'!F14))),'Data Summary'!CY20="Yes"),OFFSET('Sanitation Data'!$F$12,0,10*ROW('Sanitation Data'!F14)),NA())</f>
        <v>#N/A</v>
      </c>
      <c r="AK20" s="516" t="e">
        <f ca="1">+IF(AND(ISNUMBER(OFFSET('Sanitation Data'!$G$4,0,10*ROW('Sanitation Data'!G14))),'Data Summary'!CZ20="Yes"),100-OFFSET('Sanitation Data'!$G$4,0,10*ROW('Sanitation Data'!G14)),NA())</f>
        <v>#N/A</v>
      </c>
      <c r="AL20" s="516" t="e">
        <f ca="1">+IF(AND(ISNUMBER(OFFSET('Sanitation Data'!$G$6,0,10*ROW('Sanitation Data'!G14))),'Data Summary'!DA20="Yes"),OFFSET('Sanitation Data'!$G$6,0,10*ROW('Sanitation Data'!G14)),NA())</f>
        <v>#N/A</v>
      </c>
      <c r="AM20" s="516" t="e">
        <f ca="1">+IF(AND(ISNUMBER(OFFSET('Sanitation Data'!$G$10,0,10*ROW('Sanitation Data'!G14))),'Data Summary'!DB20="Yes"),OFFSET('Sanitation Data'!$G$10,0,10*ROW('Sanitation Data'!G14)),NA())</f>
        <v>#N/A</v>
      </c>
      <c r="AN20" s="516" t="e">
        <f ca="1">+IF(AND(ISNUMBER(OFFSET('Sanitation Data'!$G$11,0,10*ROW('Sanitation Data'!G14))),'Data Summary'!DC20="Yes"),OFFSET('Sanitation Data'!$G$11,0,10*ROW('Sanitation Data'!G14)),NA())</f>
        <v>#N/A</v>
      </c>
      <c r="AO20" s="516" t="e">
        <f ca="1">+IF(AND(ISNUMBER(OFFSET('Sanitation Data'!$G$12,0,10*ROW('Sanitation Data'!G14))),'Data Summary'!DD20="Yes"),OFFSET('Sanitation Data'!$G$12,0,10*ROW('Sanitation Data'!G14)),NA())</f>
        <v>#N/A</v>
      </c>
      <c r="AP20" s="516" t="e">
        <f ca="1">+IF(AND(ISNUMBER(OFFSET('Sanitation Data'!$H$4,0,10*ROW('Sanitation Data'!H14))),'Data Summary'!DE20="Yes"),100-OFFSET('Sanitation Data'!$H$4,0,10*ROW('Sanitation Data'!H14)),NA())</f>
        <v>#N/A</v>
      </c>
      <c r="AQ20" s="516" t="e">
        <f ca="1">+IF(AND(ISNUMBER(OFFSET('Sanitation Data'!$H$6,0,10*ROW('Sanitation Data'!H14))),'Data Summary'!DF20="Yes"),OFFSET('Sanitation Data'!$H$6,0,10*ROW('Sanitation Data'!H14)),NA())</f>
        <v>#N/A</v>
      </c>
      <c r="AR20" s="516" t="e">
        <f ca="1">+IF(AND(ISNUMBER(OFFSET('Sanitation Data'!$H$10,0,10*ROW('Sanitation Data'!H14))),'Data Summary'!DG20="Yes"),OFFSET('Sanitation Data'!$H$10,0,10*ROW('Sanitation Data'!H14)),NA())</f>
        <v>#N/A</v>
      </c>
      <c r="AS20" s="516" t="e">
        <f ca="1">+IF(AND(ISNUMBER(OFFSET('Sanitation Data'!$H$11,0,10*ROW('Sanitation Data'!H14))),'Data Summary'!DH20="Yes"),OFFSET('Sanitation Data'!$H$11,0,10*ROW('Sanitation Data'!H14)),NA())</f>
        <v>#N/A</v>
      </c>
      <c r="AT20" s="516" t="e">
        <f ca="1">+IF(AND(ISNUMBER(OFFSET('Sanitation Data'!$H$12,0,10*ROW('Sanitation Data'!H14))),'Data Summary'!DI20="Yes"),OFFSET('Sanitation Data'!$H$12,0,10*ROW('Sanitation Data'!H14)),NA())</f>
        <v>#N/A</v>
      </c>
      <c r="AU20" s="516" t="e">
        <f ca="1">+IF(AND(ISNUMBER(OFFSET('Sanitation Data'!$I$4,0,10*ROW('Sanitation Data'!I14))),'Data Summary'!DJ20="Yes"),100-OFFSET('Sanitation Data'!$I$4,0,10*ROW('Sanitation Data'!I14)),NA())</f>
        <v>#N/A</v>
      </c>
      <c r="AV20" s="516" t="e">
        <f ca="1">+IF(AND(ISNUMBER(OFFSET('Sanitation Data'!$I$6,0,10*ROW('Sanitation Data'!I14))),'Data Summary'!DK20="Yes"),OFFSET('Sanitation Data'!$I$6,0,10*ROW('Sanitation Data'!I14)),NA())</f>
        <v>#N/A</v>
      </c>
      <c r="AW20" s="516" t="e">
        <f ca="1">+IF(AND(ISNUMBER(OFFSET('Sanitation Data'!$I$10,0,10*ROW('Sanitation Data'!I14))),'Data Summary'!DL20="Yes"),OFFSET('Sanitation Data'!$I$10,0,10*ROW('Sanitation Data'!I14)),NA())</f>
        <v>#N/A</v>
      </c>
      <c r="AX20" s="516" t="e">
        <f ca="1">+IF(AND(ISNUMBER(OFFSET('Sanitation Data'!$I$11,0,10*ROW('Sanitation Data'!I14))),'Data Summary'!DM20="Yes"),OFFSET('Sanitation Data'!$I$11,0,10*ROW('Sanitation Data'!I14)),NA())</f>
        <v>#N/A</v>
      </c>
      <c r="AY20" s="516" t="e">
        <f ca="1">+IF(AND(ISNUMBER(OFFSET('Sanitation Data'!$I$12,0,10*ROW('Sanitation Data'!I14))),'Data Summary'!DN20="Yes"),OFFSET('Sanitation Data'!$I$12,0,10*ROW('Sanitation Data'!I14)),NA())</f>
        <v>#N/A</v>
      </c>
      <c r="AZ20" s="517" t="e">
        <f ca="1">+IF(AND(ISNUMBER(OFFSET('Hygiene Data'!$D$5,0,10*ROW('Hygiene Data'!D14))),'Data Summary'!DO20="Yes"),OFFSET('Hygiene Data'!$D$5,0,10*ROW('Hygiene Data'!D14)),NA())</f>
        <v>#N/A</v>
      </c>
      <c r="BA20" s="517" t="e">
        <f ca="1">+IF(AND(ISNUMBER(OFFSET('Hygiene Data'!$D$7,0,10*ROW('Hygiene Data'!D14))),'Data Summary'!DP20="Yes"),OFFSET('Hygiene Data'!$D$7,0,10*ROW('Hygiene Data'!D14)),NA())</f>
        <v>#N/A</v>
      </c>
      <c r="BB20" s="517" t="e">
        <f ca="1">+IF(AND(ISNUMBER(OFFSET('Hygiene Data'!$D$9,0,10*ROW('Hygiene Data'!D14))),'Data Summary'!DQ20="Yes"),OFFSET('Hygiene Data'!$D$9,0,10*ROW('Hygiene Data'!D14)),NA())</f>
        <v>#N/A</v>
      </c>
      <c r="BC20" s="517" t="e">
        <f ca="1">+IF(AND(ISNUMBER(OFFSET('Hygiene Data'!$E$5,0,10*ROW('Hygiene Data'!E14))),'Data Summary'!DR20="Yes"),OFFSET('Hygiene Data'!$E$5,0,10*ROW('Hygiene Data'!E14)),NA())</f>
        <v>#N/A</v>
      </c>
      <c r="BD20" s="517" t="e">
        <f ca="1">+IF(AND(ISNUMBER(OFFSET('Hygiene Data'!$E$7,0,10*ROW('Hygiene Data'!E14))),'Data Summary'!DS20="Yes"),OFFSET('Hygiene Data'!$E$7,0,10*ROW('Hygiene Data'!E14)),NA())</f>
        <v>#N/A</v>
      </c>
      <c r="BE20" s="517" t="e">
        <f ca="1">+IF(AND(ISNUMBER(OFFSET('Hygiene Data'!$E$9,0,10*ROW('Hygiene Data'!E14))),'Data Summary'!DT20="Yes"),OFFSET('Hygiene Data'!$E$9,0,10*ROW('Hygiene Data'!E14)),NA())</f>
        <v>#N/A</v>
      </c>
      <c r="BF20" s="517" t="e">
        <f ca="1">+IF(AND(ISNUMBER(OFFSET('Hygiene Data'!$F$5,0,10*ROW('Hygiene Data'!F14))),'Data Summary'!DU20="Yes"),OFFSET('Hygiene Data'!$F$5,0,10*ROW('Hygiene Data'!F14)),NA())</f>
        <v>#N/A</v>
      </c>
      <c r="BG20" s="517" t="e">
        <f ca="1">+IF(AND(ISNUMBER(OFFSET('Hygiene Data'!$F$7,0,10*ROW('Hygiene Data'!F14))),'Data Summary'!DV20="Yes"),OFFSET('Hygiene Data'!$F$7,0,10*ROW('Hygiene Data'!F14)),NA())</f>
        <v>#N/A</v>
      </c>
      <c r="BH20" s="517" t="e">
        <f ca="1">+IF(AND(ISNUMBER(OFFSET('Hygiene Data'!$F$9,0,10*ROW('Hygiene Data'!F14))),'Data Summary'!DW20="Yes"),OFFSET('Hygiene Data'!$F$9,0,10*ROW('Hygiene Data'!F14)),NA())</f>
        <v>#N/A</v>
      </c>
      <c r="BI20" s="517" t="e">
        <f ca="1">+IF(AND(ISNUMBER(OFFSET('Hygiene Data'!$G$5,0,10*ROW('Hygiene Data'!G14))),'Data Summary'!DX20="Yes"),OFFSET('Hygiene Data'!$G$5,0,10*ROW('Hygiene Data'!G14)),NA())</f>
        <v>#N/A</v>
      </c>
      <c r="BJ20" s="517" t="e">
        <f ca="1">+IF(AND(ISNUMBER(OFFSET('Hygiene Data'!$G$7,0,10*ROW('Hygiene Data'!G14))),'Data Summary'!DY20="Yes"),OFFSET('Hygiene Data'!$G$7,0,10*ROW('Hygiene Data'!G14)),NA())</f>
        <v>#N/A</v>
      </c>
      <c r="BK20" s="517" t="e">
        <f ca="1">+IF(AND(ISNUMBER(OFFSET('Hygiene Data'!$G$9,0,10*ROW('Hygiene Data'!G14))),'Data Summary'!DZ20="Yes"),OFFSET('Hygiene Data'!$G$9,0,10*ROW('Hygiene Data'!G14)),NA())</f>
        <v>#N/A</v>
      </c>
      <c r="BL20" s="517" t="e">
        <f ca="1">+IF(AND(ISNUMBER(OFFSET('Hygiene Data'!$H$5,0,10*ROW('Hygiene Data'!H14))),'Data Summary'!EA20="Yes"),OFFSET('Hygiene Data'!$H$5,0,10*ROW('Hygiene Data'!H14)),NA())</f>
        <v>#N/A</v>
      </c>
      <c r="BM20" s="517" t="e">
        <f ca="1">+IF(AND(ISNUMBER(OFFSET('Hygiene Data'!$H$7,0,10*ROW('Hygiene Data'!H14))),'Data Summary'!EB20="Yes"),OFFSET('Hygiene Data'!$H$7,0,10*ROW('Hygiene Data'!H14)),NA())</f>
        <v>#N/A</v>
      </c>
      <c r="BN20" s="517" t="e">
        <f ca="1">+IF(AND(ISNUMBER(OFFSET('Hygiene Data'!$H$9,0,10*ROW('Hygiene Data'!H14))),'Data Summary'!EC20="Yes"),OFFSET('Hygiene Data'!$H$9,0,10*ROW('Hygiene Data'!H14)),NA())</f>
        <v>#N/A</v>
      </c>
      <c r="BO20" s="517" t="e">
        <f ca="1">+IF(AND(ISNUMBER(OFFSET('Hygiene Data'!$I$5,0,10*ROW('Hygiene Data'!I14))),'Data Summary'!ED20="Yes"),OFFSET('Hygiene Data'!$I$5,0,10*ROW('Hygiene Data'!I14)),NA())</f>
        <v>#N/A</v>
      </c>
      <c r="BP20" s="517" t="e">
        <f ca="1">+IF(AND(ISNUMBER(OFFSET('Hygiene Data'!$I$7,0,10*ROW('Hygiene Data'!I14))),'Data Summary'!EE20="Yes"),OFFSET('Hygiene Data'!$I$7,0,10*ROW('Hygiene Data'!I14)),NA())</f>
        <v>#N/A</v>
      </c>
      <c r="BQ20" s="517" t="e">
        <f ca="1">+IF(AND(ISNUMBER(OFFSET('Hygiene Data'!$I$9,0,10*ROW('Hygiene Data'!I14))),'Data Summary'!EF20="Yes"),OFFSET('Hygiene Data'!$I$9,0,10*ROW('Hygiene Data'!I14)),NA())</f>
        <v>#N/A</v>
      </c>
    </row>
    <row r="21" spans="1:69" x14ac:dyDescent="0.25">
      <c r="A21" s="513" t="e">
        <f ca="1">+RIGHT('Data Summary'!A21,LEN('Data Summary'!A21)-9)</f>
        <v>#VALUE!</v>
      </c>
      <c r="B21" s="487" t="str">
        <f ca="1">+IF(ISTEXT('Data Summary'!B21),'Data Summary'!B21,"")</f>
        <v/>
      </c>
      <c r="C21" s="514" t="e">
        <f ca="1">+VALUE('Data Summary'!C21)</f>
        <v>#VALUE!</v>
      </c>
      <c r="D21" s="515" t="e">
        <f ca="1">+IF(AND(ISNUMBER(OFFSET('Water Data'!$D$4,0,10*ROW('Water Data'!D15))),'Data Summary'!BS21="Yes"),100-OFFSET('Water Data'!$D$4,0,10*ROW('Water Data'!D15)),NA())</f>
        <v>#N/A</v>
      </c>
      <c r="E21" s="515" t="e">
        <f ca="1">+IF(AND(ISNUMBER(OFFSET('Water Data'!$D$6,0,10*ROW('Water Data'!D15))),'Data Summary'!BT21="Yes"),OFFSET('Water Data'!$D$6,0,10*ROW('Water Data'!D15)),NA())</f>
        <v>#N/A</v>
      </c>
      <c r="F21" s="515" t="e">
        <f ca="1">+IF(AND(ISNUMBER(OFFSET('Water Data'!$D$9,0,10*ROW('Water Data'!D15))),'Data Summary'!BU21="Yes"),OFFSET('Water Data'!$D$9,0,10*ROW('Water Data'!D15)),NA())</f>
        <v>#N/A</v>
      </c>
      <c r="G21" s="515" t="e">
        <f ca="1">+IF(AND(ISNUMBER(OFFSET('Water Data'!$E$4,0,10*ROW('Water Data'!E15))),'Data Summary'!BV21="Yes"),100-OFFSET('Water Data'!$E$4,0,10*ROW('Water Data'!E15)),NA())</f>
        <v>#N/A</v>
      </c>
      <c r="H21" s="515" t="e">
        <f ca="1">+IF(AND(ISNUMBER(OFFSET('Water Data'!$E$6,0,10*ROW('Water Data'!E15))),'Data Summary'!BW21="Yes"),OFFSET('Water Data'!$E$6,0,10*ROW('Water Data'!E15)),NA())</f>
        <v>#N/A</v>
      </c>
      <c r="I21" s="515" t="e">
        <f ca="1">+IF(AND(ISNUMBER(OFFSET('Water Data'!$E$9,0,10*ROW('Water Data'!E15))),'Data Summary'!BX21="Yes"),OFFSET('Water Data'!$E$9,0,10*ROW('Water Data'!E15)),NA())</f>
        <v>#N/A</v>
      </c>
      <c r="J21" s="515" t="e">
        <f ca="1">+IF(AND(ISNUMBER(OFFSET('Water Data'!$F$4,0,10*ROW('Water Data'!F15))),'Data Summary'!BY21="Yes"),100-OFFSET('Water Data'!$F$4,0,10*ROW('Water Data'!F15)),NA())</f>
        <v>#N/A</v>
      </c>
      <c r="K21" s="515" t="e">
        <f ca="1">+IF(AND(ISNUMBER(OFFSET('Water Data'!$F$6,0,10*ROW('Water Data'!F15))),'Data Summary'!BZ21="Yes"),OFFSET('Water Data'!$F$6,0,10*ROW('Water Data'!F15)),NA())</f>
        <v>#N/A</v>
      </c>
      <c r="L21" s="515" t="e">
        <f ca="1">+IF(AND(ISNUMBER(OFFSET('Water Data'!$F$9,0,10*ROW('Water Data'!F15))),'Data Summary'!CA21="Yes"),OFFSET('Water Data'!$F$9,0,10*ROW('Water Data'!F15)),NA())</f>
        <v>#N/A</v>
      </c>
      <c r="M21" s="515" t="e">
        <f ca="1">+IF(AND(ISNUMBER(OFFSET('Water Data'!$G$4,0,10*ROW('Water Data'!G15))),'Data Summary'!CB21="Yes"),100-OFFSET('Water Data'!$G$4,0,10*ROW('Water Data'!G15)),NA())</f>
        <v>#N/A</v>
      </c>
      <c r="N21" s="515" t="e">
        <f ca="1">+IF(AND(ISNUMBER(OFFSET('Water Data'!$G$6,0,10*ROW('Water Data'!G15))),'Data Summary'!CC21="Yes"),OFFSET('Water Data'!$G$6,0,10*ROW('Water Data'!G15)),NA())</f>
        <v>#N/A</v>
      </c>
      <c r="O21" s="515" t="e">
        <f ca="1">+IF(AND(ISNUMBER(OFFSET('Water Data'!$G$9,0,10*ROW('Water Data'!G15))),'Data Summary'!CD21="Yes"),OFFSET('Water Data'!$G$9,0,10*ROW('Water Data'!G15)),NA())</f>
        <v>#N/A</v>
      </c>
      <c r="P21" s="515" t="e">
        <f ca="1">+IF(AND(ISNUMBER(OFFSET('Water Data'!$H$4,0,10*ROW('Water Data'!H15))),'Data Summary'!CE21="Yes"),100-OFFSET('Water Data'!$H$4,0,10*ROW('Water Data'!H15)),NA())</f>
        <v>#N/A</v>
      </c>
      <c r="Q21" s="515" t="e">
        <f ca="1">+IF(AND(ISNUMBER(OFFSET('Water Data'!$H$6,0,10*ROW('Water Data'!H15))),'Data Summary'!CF21="Yes"),OFFSET('Water Data'!$H$6,0,10*ROW('Water Data'!H15)),NA())</f>
        <v>#N/A</v>
      </c>
      <c r="R21" s="515" t="e">
        <f ca="1">+IF(AND(ISNUMBER(OFFSET('Water Data'!$H$9,0,10*ROW('Water Data'!H15))),'Data Summary'!CG21="Yes"),OFFSET('Water Data'!$H$9,0,10*ROW('Water Data'!H15)),NA())</f>
        <v>#N/A</v>
      </c>
      <c r="S21" s="515" t="e">
        <f ca="1">+IF(AND(ISNUMBER(OFFSET('Water Data'!$I$4,0,10*ROW('Water Data'!I15))),'Data Summary'!CH21="Yes"),100-OFFSET('Water Data'!$I$4,0,10*ROW('Water Data'!I15)),NA())</f>
        <v>#N/A</v>
      </c>
      <c r="T21" s="515" t="e">
        <f ca="1">+IF(AND(ISNUMBER(OFFSET('Water Data'!$I$6,0,10*ROW('Water Data'!I15))),'Data Summary'!CI21="Yes"),OFFSET('Water Data'!$I$6,0,10*ROW('Water Data'!I15)),NA())</f>
        <v>#N/A</v>
      </c>
      <c r="U21" s="515" t="e">
        <f ca="1">+IF(AND(ISNUMBER(OFFSET('Water Data'!$I$9,0,10*ROW('Water Data'!I15))),'Data Summary'!CJ21="Yes"),OFFSET('Water Data'!$I$9,0,10*ROW('Water Data'!I15)),NA())</f>
        <v>#N/A</v>
      </c>
      <c r="V21" s="516" t="e">
        <f ca="1">+IF(AND(ISNUMBER(OFFSET('Sanitation Data'!$D$4,0,10*ROW('Sanitation Data'!D15))),'Data Summary'!CK21="Yes"),100-OFFSET('Sanitation Data'!$D$4,0,10*ROW('Sanitation Data'!D15)),NA())</f>
        <v>#N/A</v>
      </c>
      <c r="W21" s="516" t="e">
        <f ca="1">+IF(AND(ISNUMBER(OFFSET('Sanitation Data'!$D$6,0,10*ROW('Sanitation Data'!D15))),'Data Summary'!CL21="Yes"),OFFSET('Sanitation Data'!$D$6,0,10*ROW('Sanitation Data'!D15)),NA())</f>
        <v>#N/A</v>
      </c>
      <c r="X21" s="516" t="e">
        <f ca="1">+IF(AND(ISNUMBER(OFFSET('Sanitation Data'!$D$10,0,10*ROW('Sanitation Data'!D15))),'Data Summary'!CM21="Yes"),OFFSET('Sanitation Data'!$D$10,0,10*ROW('Sanitation Data'!D15)),NA())</f>
        <v>#N/A</v>
      </c>
      <c r="Y21" s="516" t="e">
        <f ca="1">+IF(AND(ISNUMBER(OFFSET('Sanitation Data'!$D$11,0,10*ROW('Sanitation Data'!D15))),'Data Summary'!CN21="Yes"),OFFSET('Sanitation Data'!$D$11,0,10*ROW('Sanitation Data'!D15)),NA())</f>
        <v>#N/A</v>
      </c>
      <c r="Z21" s="516" t="e">
        <f ca="1">+IF(AND(ISNUMBER(OFFSET('Sanitation Data'!$D$12,0,10*ROW('Sanitation Data'!D15))),'Data Summary'!CO21="Yes"),OFFSET('Sanitation Data'!$D$12,0,10*ROW('Sanitation Data'!D15)),NA())</f>
        <v>#N/A</v>
      </c>
      <c r="AA21" s="516" t="e">
        <f ca="1">+IF(AND(ISNUMBER(OFFSET('Sanitation Data'!$E$4,0,10*ROW('Sanitation Data'!E15))),'Data Summary'!CP21="Yes"),100-OFFSET('Sanitation Data'!$E$4,0,10*ROW('Sanitation Data'!E15)),NA())</f>
        <v>#N/A</v>
      </c>
      <c r="AB21" s="516" t="e">
        <f ca="1">+IF(AND(ISNUMBER(OFFSET('Sanitation Data'!$E$6,0,10*ROW('Sanitation Data'!E15))),'Data Summary'!CQ21="Yes"),OFFSET('Sanitation Data'!$E$6,0,10*ROW('Sanitation Data'!E15)),NA())</f>
        <v>#N/A</v>
      </c>
      <c r="AC21" s="516" t="e">
        <f ca="1">+IF(AND(ISNUMBER(OFFSET('Sanitation Data'!$E$10,0,10*ROW('Sanitation Data'!E15))),'Data Summary'!CR21="Yes"),OFFSET('Sanitation Data'!$E$10,0,10*ROW('Sanitation Data'!E15)),NA())</f>
        <v>#N/A</v>
      </c>
      <c r="AD21" s="516" t="e">
        <f ca="1">+IF(AND(ISNUMBER(OFFSET('Sanitation Data'!$E$11,0,10*ROW('Sanitation Data'!E15))),'Data Summary'!CS21="Yes"),OFFSET('Sanitation Data'!$E$11,0,10*ROW('Sanitation Data'!E15)),NA())</f>
        <v>#N/A</v>
      </c>
      <c r="AE21" s="516" t="e">
        <f ca="1">+IF(AND(ISNUMBER(OFFSET('Sanitation Data'!$E$12,0,10*ROW('Sanitation Data'!E15))),'Data Summary'!CT21="Yes"),OFFSET('Sanitation Data'!$E$12,0,10*ROW('Sanitation Data'!E15)),NA())</f>
        <v>#N/A</v>
      </c>
      <c r="AF21" s="516" t="e">
        <f ca="1">+IF(AND(ISNUMBER(OFFSET('Sanitation Data'!$F$4,0,10*ROW('Sanitation Data'!F15))),'Data Summary'!CU21="Yes"),100-OFFSET('Sanitation Data'!$F$4,0,10*ROW('Sanitation Data'!F15)),NA())</f>
        <v>#N/A</v>
      </c>
      <c r="AG21" s="516" t="e">
        <f ca="1">+IF(AND(ISNUMBER(OFFSET('Sanitation Data'!$F$6,0,10*ROW('Sanitation Data'!F15))),'Data Summary'!CV21="Yes"),OFFSET('Sanitation Data'!$F$6,0,10*ROW('Sanitation Data'!F15)),NA())</f>
        <v>#N/A</v>
      </c>
      <c r="AH21" s="516" t="e">
        <f ca="1">+IF(AND(ISNUMBER(OFFSET('Sanitation Data'!$F$10,0,10*ROW('Sanitation Data'!F15))),'Data Summary'!CW21="Yes"),OFFSET('Sanitation Data'!$F$10,0,10*ROW('Sanitation Data'!F15)),NA())</f>
        <v>#N/A</v>
      </c>
      <c r="AI21" s="516" t="e">
        <f ca="1">+IF(AND(ISNUMBER(OFFSET('Sanitation Data'!$F$11,0,10*ROW('Sanitation Data'!F15))),'Data Summary'!CX21="Yes"),OFFSET('Sanitation Data'!$F$11,0,10*ROW('Sanitation Data'!F15)),NA())</f>
        <v>#N/A</v>
      </c>
      <c r="AJ21" s="516" t="e">
        <f ca="1">+IF(AND(ISNUMBER(OFFSET('Sanitation Data'!$F$12,0,10*ROW('Sanitation Data'!F15))),'Data Summary'!CY21="Yes"),OFFSET('Sanitation Data'!$F$12,0,10*ROW('Sanitation Data'!F15)),NA())</f>
        <v>#N/A</v>
      </c>
      <c r="AK21" s="516" t="e">
        <f ca="1">+IF(AND(ISNUMBER(OFFSET('Sanitation Data'!$G$4,0,10*ROW('Sanitation Data'!G15))),'Data Summary'!CZ21="Yes"),100-OFFSET('Sanitation Data'!$G$4,0,10*ROW('Sanitation Data'!G15)),NA())</f>
        <v>#N/A</v>
      </c>
      <c r="AL21" s="516" t="e">
        <f ca="1">+IF(AND(ISNUMBER(OFFSET('Sanitation Data'!$G$6,0,10*ROW('Sanitation Data'!G15))),'Data Summary'!DA21="Yes"),OFFSET('Sanitation Data'!$G$6,0,10*ROW('Sanitation Data'!G15)),NA())</f>
        <v>#N/A</v>
      </c>
      <c r="AM21" s="516" t="e">
        <f ca="1">+IF(AND(ISNUMBER(OFFSET('Sanitation Data'!$G$10,0,10*ROW('Sanitation Data'!G15))),'Data Summary'!DB21="Yes"),OFFSET('Sanitation Data'!$G$10,0,10*ROW('Sanitation Data'!G15)),NA())</f>
        <v>#N/A</v>
      </c>
      <c r="AN21" s="516" t="e">
        <f ca="1">+IF(AND(ISNUMBER(OFFSET('Sanitation Data'!$G$11,0,10*ROW('Sanitation Data'!G15))),'Data Summary'!DC21="Yes"),OFFSET('Sanitation Data'!$G$11,0,10*ROW('Sanitation Data'!G15)),NA())</f>
        <v>#N/A</v>
      </c>
      <c r="AO21" s="516" t="e">
        <f ca="1">+IF(AND(ISNUMBER(OFFSET('Sanitation Data'!$G$12,0,10*ROW('Sanitation Data'!G15))),'Data Summary'!DD21="Yes"),OFFSET('Sanitation Data'!$G$12,0,10*ROW('Sanitation Data'!G15)),NA())</f>
        <v>#N/A</v>
      </c>
      <c r="AP21" s="516" t="e">
        <f ca="1">+IF(AND(ISNUMBER(OFFSET('Sanitation Data'!$H$4,0,10*ROW('Sanitation Data'!H15))),'Data Summary'!DE21="Yes"),100-OFFSET('Sanitation Data'!$H$4,0,10*ROW('Sanitation Data'!H15)),NA())</f>
        <v>#N/A</v>
      </c>
      <c r="AQ21" s="516" t="e">
        <f ca="1">+IF(AND(ISNUMBER(OFFSET('Sanitation Data'!$H$6,0,10*ROW('Sanitation Data'!H15))),'Data Summary'!DF21="Yes"),OFFSET('Sanitation Data'!$H$6,0,10*ROW('Sanitation Data'!H15)),NA())</f>
        <v>#N/A</v>
      </c>
      <c r="AR21" s="516" t="e">
        <f ca="1">+IF(AND(ISNUMBER(OFFSET('Sanitation Data'!$H$10,0,10*ROW('Sanitation Data'!H15))),'Data Summary'!DG21="Yes"),OFFSET('Sanitation Data'!$H$10,0,10*ROW('Sanitation Data'!H15)),NA())</f>
        <v>#N/A</v>
      </c>
      <c r="AS21" s="516" t="e">
        <f ca="1">+IF(AND(ISNUMBER(OFFSET('Sanitation Data'!$H$11,0,10*ROW('Sanitation Data'!H15))),'Data Summary'!DH21="Yes"),OFFSET('Sanitation Data'!$H$11,0,10*ROW('Sanitation Data'!H15)),NA())</f>
        <v>#N/A</v>
      </c>
      <c r="AT21" s="516" t="e">
        <f ca="1">+IF(AND(ISNUMBER(OFFSET('Sanitation Data'!$H$12,0,10*ROW('Sanitation Data'!H15))),'Data Summary'!DI21="Yes"),OFFSET('Sanitation Data'!$H$12,0,10*ROW('Sanitation Data'!H15)),NA())</f>
        <v>#N/A</v>
      </c>
      <c r="AU21" s="516" t="e">
        <f ca="1">+IF(AND(ISNUMBER(OFFSET('Sanitation Data'!$I$4,0,10*ROW('Sanitation Data'!I15))),'Data Summary'!DJ21="Yes"),100-OFFSET('Sanitation Data'!$I$4,0,10*ROW('Sanitation Data'!I15)),NA())</f>
        <v>#N/A</v>
      </c>
      <c r="AV21" s="516" t="e">
        <f ca="1">+IF(AND(ISNUMBER(OFFSET('Sanitation Data'!$I$6,0,10*ROW('Sanitation Data'!I15))),'Data Summary'!DK21="Yes"),OFFSET('Sanitation Data'!$I$6,0,10*ROW('Sanitation Data'!I15)),NA())</f>
        <v>#N/A</v>
      </c>
      <c r="AW21" s="516" t="e">
        <f ca="1">+IF(AND(ISNUMBER(OFFSET('Sanitation Data'!$I$10,0,10*ROW('Sanitation Data'!I15))),'Data Summary'!DL21="Yes"),OFFSET('Sanitation Data'!$I$10,0,10*ROW('Sanitation Data'!I15)),NA())</f>
        <v>#N/A</v>
      </c>
      <c r="AX21" s="516" t="e">
        <f ca="1">+IF(AND(ISNUMBER(OFFSET('Sanitation Data'!$I$11,0,10*ROW('Sanitation Data'!I15))),'Data Summary'!DM21="Yes"),OFFSET('Sanitation Data'!$I$11,0,10*ROW('Sanitation Data'!I15)),NA())</f>
        <v>#N/A</v>
      </c>
      <c r="AY21" s="516" t="e">
        <f ca="1">+IF(AND(ISNUMBER(OFFSET('Sanitation Data'!$I$12,0,10*ROW('Sanitation Data'!I15))),'Data Summary'!DN21="Yes"),OFFSET('Sanitation Data'!$I$12,0,10*ROW('Sanitation Data'!I15)),NA())</f>
        <v>#N/A</v>
      </c>
      <c r="AZ21" s="517" t="e">
        <f ca="1">+IF(AND(ISNUMBER(OFFSET('Hygiene Data'!$D$5,0,10*ROW('Hygiene Data'!D15))),'Data Summary'!DO21="Yes"),OFFSET('Hygiene Data'!$D$5,0,10*ROW('Hygiene Data'!D15)),NA())</f>
        <v>#N/A</v>
      </c>
      <c r="BA21" s="517" t="e">
        <f ca="1">+IF(AND(ISNUMBER(OFFSET('Hygiene Data'!$D$7,0,10*ROW('Hygiene Data'!D15))),'Data Summary'!DP21="Yes"),OFFSET('Hygiene Data'!$D$7,0,10*ROW('Hygiene Data'!D15)),NA())</f>
        <v>#N/A</v>
      </c>
      <c r="BB21" s="517" t="e">
        <f ca="1">+IF(AND(ISNUMBER(OFFSET('Hygiene Data'!$D$9,0,10*ROW('Hygiene Data'!D15))),'Data Summary'!DQ21="Yes"),OFFSET('Hygiene Data'!$D$9,0,10*ROW('Hygiene Data'!D15)),NA())</f>
        <v>#N/A</v>
      </c>
      <c r="BC21" s="517" t="e">
        <f ca="1">+IF(AND(ISNUMBER(OFFSET('Hygiene Data'!$E$5,0,10*ROW('Hygiene Data'!E15))),'Data Summary'!DR21="Yes"),OFFSET('Hygiene Data'!$E$5,0,10*ROW('Hygiene Data'!E15)),NA())</f>
        <v>#N/A</v>
      </c>
      <c r="BD21" s="517" t="e">
        <f ca="1">+IF(AND(ISNUMBER(OFFSET('Hygiene Data'!$E$7,0,10*ROW('Hygiene Data'!E15))),'Data Summary'!DS21="Yes"),OFFSET('Hygiene Data'!$E$7,0,10*ROW('Hygiene Data'!E15)),NA())</f>
        <v>#N/A</v>
      </c>
      <c r="BE21" s="517" t="e">
        <f ca="1">+IF(AND(ISNUMBER(OFFSET('Hygiene Data'!$E$9,0,10*ROW('Hygiene Data'!E15))),'Data Summary'!DT21="Yes"),OFFSET('Hygiene Data'!$E$9,0,10*ROW('Hygiene Data'!E15)),NA())</f>
        <v>#N/A</v>
      </c>
      <c r="BF21" s="517" t="e">
        <f ca="1">+IF(AND(ISNUMBER(OFFSET('Hygiene Data'!$F$5,0,10*ROW('Hygiene Data'!F15))),'Data Summary'!DU21="Yes"),OFFSET('Hygiene Data'!$F$5,0,10*ROW('Hygiene Data'!F15)),NA())</f>
        <v>#N/A</v>
      </c>
      <c r="BG21" s="517" t="e">
        <f ca="1">+IF(AND(ISNUMBER(OFFSET('Hygiene Data'!$F$7,0,10*ROW('Hygiene Data'!F15))),'Data Summary'!DV21="Yes"),OFFSET('Hygiene Data'!$F$7,0,10*ROW('Hygiene Data'!F15)),NA())</f>
        <v>#N/A</v>
      </c>
      <c r="BH21" s="517" t="e">
        <f ca="1">+IF(AND(ISNUMBER(OFFSET('Hygiene Data'!$F$9,0,10*ROW('Hygiene Data'!F15))),'Data Summary'!DW21="Yes"),OFFSET('Hygiene Data'!$F$9,0,10*ROW('Hygiene Data'!F15)),NA())</f>
        <v>#N/A</v>
      </c>
      <c r="BI21" s="517" t="e">
        <f ca="1">+IF(AND(ISNUMBER(OFFSET('Hygiene Data'!$G$5,0,10*ROW('Hygiene Data'!G15))),'Data Summary'!DX21="Yes"),OFFSET('Hygiene Data'!$G$5,0,10*ROW('Hygiene Data'!G15)),NA())</f>
        <v>#N/A</v>
      </c>
      <c r="BJ21" s="517" t="e">
        <f ca="1">+IF(AND(ISNUMBER(OFFSET('Hygiene Data'!$G$7,0,10*ROW('Hygiene Data'!G15))),'Data Summary'!DY21="Yes"),OFFSET('Hygiene Data'!$G$7,0,10*ROW('Hygiene Data'!G15)),NA())</f>
        <v>#N/A</v>
      </c>
      <c r="BK21" s="517" t="e">
        <f ca="1">+IF(AND(ISNUMBER(OFFSET('Hygiene Data'!$G$9,0,10*ROW('Hygiene Data'!G15))),'Data Summary'!DZ21="Yes"),OFFSET('Hygiene Data'!$G$9,0,10*ROW('Hygiene Data'!G15)),NA())</f>
        <v>#N/A</v>
      </c>
      <c r="BL21" s="517" t="e">
        <f ca="1">+IF(AND(ISNUMBER(OFFSET('Hygiene Data'!$H$5,0,10*ROW('Hygiene Data'!H15))),'Data Summary'!EA21="Yes"),OFFSET('Hygiene Data'!$H$5,0,10*ROW('Hygiene Data'!H15)),NA())</f>
        <v>#N/A</v>
      </c>
      <c r="BM21" s="517" t="e">
        <f ca="1">+IF(AND(ISNUMBER(OFFSET('Hygiene Data'!$H$7,0,10*ROW('Hygiene Data'!H15))),'Data Summary'!EB21="Yes"),OFFSET('Hygiene Data'!$H$7,0,10*ROW('Hygiene Data'!H15)),NA())</f>
        <v>#N/A</v>
      </c>
      <c r="BN21" s="517" t="e">
        <f ca="1">+IF(AND(ISNUMBER(OFFSET('Hygiene Data'!$H$9,0,10*ROW('Hygiene Data'!H15))),'Data Summary'!EC21="Yes"),OFFSET('Hygiene Data'!$H$9,0,10*ROW('Hygiene Data'!H15)),NA())</f>
        <v>#N/A</v>
      </c>
      <c r="BO21" s="517" t="e">
        <f ca="1">+IF(AND(ISNUMBER(OFFSET('Hygiene Data'!$I$5,0,10*ROW('Hygiene Data'!I15))),'Data Summary'!ED21="Yes"),OFFSET('Hygiene Data'!$I$5,0,10*ROW('Hygiene Data'!I15)),NA())</f>
        <v>#N/A</v>
      </c>
      <c r="BP21" s="517" t="e">
        <f ca="1">+IF(AND(ISNUMBER(OFFSET('Hygiene Data'!$I$7,0,10*ROW('Hygiene Data'!I15))),'Data Summary'!EE21="Yes"),OFFSET('Hygiene Data'!$I$7,0,10*ROW('Hygiene Data'!I15)),NA())</f>
        <v>#N/A</v>
      </c>
      <c r="BQ21" s="517" t="e">
        <f ca="1">+IF(AND(ISNUMBER(OFFSET('Hygiene Data'!$I$9,0,10*ROW('Hygiene Data'!I15))),'Data Summary'!EF21="Yes"),OFFSET('Hygiene Data'!$I$9,0,10*ROW('Hygiene Data'!I15)),NA())</f>
        <v>#N/A</v>
      </c>
    </row>
    <row r="22" spans="1:69" x14ac:dyDescent="0.25">
      <c r="A22" s="513" t="e">
        <f ca="1">+RIGHT('Data Summary'!A22,LEN('Data Summary'!A22)-9)</f>
        <v>#VALUE!</v>
      </c>
      <c r="B22" s="487" t="str">
        <f ca="1">+IF(ISTEXT('Data Summary'!B22),'Data Summary'!B22,"")</f>
        <v/>
      </c>
      <c r="C22" s="514" t="e">
        <f ca="1">+VALUE('Data Summary'!C22)</f>
        <v>#VALUE!</v>
      </c>
      <c r="D22" s="515" t="e">
        <f ca="1">+IF(AND(ISNUMBER(OFFSET('Water Data'!$D$4,0,10*ROW('Water Data'!D16))),'Data Summary'!BS22="Yes"),100-OFFSET('Water Data'!$D$4,0,10*ROW('Water Data'!D16)),NA())</f>
        <v>#N/A</v>
      </c>
      <c r="E22" s="515" t="e">
        <f ca="1">+IF(AND(ISNUMBER(OFFSET('Water Data'!$D$6,0,10*ROW('Water Data'!D16))),'Data Summary'!BT22="Yes"),OFFSET('Water Data'!$D$6,0,10*ROW('Water Data'!D16)),NA())</f>
        <v>#N/A</v>
      </c>
      <c r="F22" s="515" t="e">
        <f ca="1">+IF(AND(ISNUMBER(OFFSET('Water Data'!$D$9,0,10*ROW('Water Data'!D16))),'Data Summary'!BU22="Yes"),OFFSET('Water Data'!$D$9,0,10*ROW('Water Data'!D16)),NA())</f>
        <v>#N/A</v>
      </c>
      <c r="G22" s="515" t="e">
        <f ca="1">+IF(AND(ISNUMBER(OFFSET('Water Data'!$E$4,0,10*ROW('Water Data'!E16))),'Data Summary'!BV22="Yes"),100-OFFSET('Water Data'!$E$4,0,10*ROW('Water Data'!E16)),NA())</f>
        <v>#N/A</v>
      </c>
      <c r="H22" s="515" t="e">
        <f ca="1">+IF(AND(ISNUMBER(OFFSET('Water Data'!$E$6,0,10*ROW('Water Data'!E16))),'Data Summary'!BW22="Yes"),OFFSET('Water Data'!$E$6,0,10*ROW('Water Data'!E16)),NA())</f>
        <v>#N/A</v>
      </c>
      <c r="I22" s="515" t="e">
        <f ca="1">+IF(AND(ISNUMBER(OFFSET('Water Data'!$E$9,0,10*ROW('Water Data'!E16))),'Data Summary'!BX22="Yes"),OFFSET('Water Data'!$E$9,0,10*ROW('Water Data'!E16)),NA())</f>
        <v>#N/A</v>
      </c>
      <c r="J22" s="515" t="e">
        <f ca="1">+IF(AND(ISNUMBER(OFFSET('Water Data'!$F$4,0,10*ROW('Water Data'!F16))),'Data Summary'!BY22="Yes"),100-OFFSET('Water Data'!$F$4,0,10*ROW('Water Data'!F16)),NA())</f>
        <v>#N/A</v>
      </c>
      <c r="K22" s="515" t="e">
        <f ca="1">+IF(AND(ISNUMBER(OFFSET('Water Data'!$F$6,0,10*ROW('Water Data'!F16))),'Data Summary'!BZ22="Yes"),OFFSET('Water Data'!$F$6,0,10*ROW('Water Data'!F16)),NA())</f>
        <v>#N/A</v>
      </c>
      <c r="L22" s="515" t="e">
        <f ca="1">+IF(AND(ISNUMBER(OFFSET('Water Data'!$F$9,0,10*ROW('Water Data'!F16))),'Data Summary'!CA22="Yes"),OFFSET('Water Data'!$F$9,0,10*ROW('Water Data'!F16)),NA())</f>
        <v>#N/A</v>
      </c>
      <c r="M22" s="515" t="e">
        <f ca="1">+IF(AND(ISNUMBER(OFFSET('Water Data'!$G$4,0,10*ROW('Water Data'!G16))),'Data Summary'!CB22="Yes"),100-OFFSET('Water Data'!$G$4,0,10*ROW('Water Data'!G16)),NA())</f>
        <v>#N/A</v>
      </c>
      <c r="N22" s="515" t="e">
        <f ca="1">+IF(AND(ISNUMBER(OFFSET('Water Data'!$G$6,0,10*ROW('Water Data'!G16))),'Data Summary'!CC22="Yes"),OFFSET('Water Data'!$G$6,0,10*ROW('Water Data'!G16)),NA())</f>
        <v>#N/A</v>
      </c>
      <c r="O22" s="515" t="e">
        <f ca="1">+IF(AND(ISNUMBER(OFFSET('Water Data'!$G$9,0,10*ROW('Water Data'!G16))),'Data Summary'!CD22="Yes"),OFFSET('Water Data'!$G$9,0,10*ROW('Water Data'!G16)),NA())</f>
        <v>#N/A</v>
      </c>
      <c r="P22" s="515" t="e">
        <f ca="1">+IF(AND(ISNUMBER(OFFSET('Water Data'!$H$4,0,10*ROW('Water Data'!H16))),'Data Summary'!CE22="Yes"),100-OFFSET('Water Data'!$H$4,0,10*ROW('Water Data'!H16)),NA())</f>
        <v>#N/A</v>
      </c>
      <c r="Q22" s="515" t="e">
        <f ca="1">+IF(AND(ISNUMBER(OFFSET('Water Data'!$H$6,0,10*ROW('Water Data'!H16))),'Data Summary'!CF22="Yes"),OFFSET('Water Data'!$H$6,0,10*ROW('Water Data'!H16)),NA())</f>
        <v>#N/A</v>
      </c>
      <c r="R22" s="515" t="e">
        <f ca="1">+IF(AND(ISNUMBER(OFFSET('Water Data'!$H$9,0,10*ROW('Water Data'!H16))),'Data Summary'!CG22="Yes"),OFFSET('Water Data'!$H$9,0,10*ROW('Water Data'!H16)),NA())</f>
        <v>#N/A</v>
      </c>
      <c r="S22" s="515" t="e">
        <f ca="1">+IF(AND(ISNUMBER(OFFSET('Water Data'!$I$4,0,10*ROW('Water Data'!I16))),'Data Summary'!CH22="Yes"),100-OFFSET('Water Data'!$I$4,0,10*ROW('Water Data'!I16)),NA())</f>
        <v>#N/A</v>
      </c>
      <c r="T22" s="515" t="e">
        <f ca="1">+IF(AND(ISNUMBER(OFFSET('Water Data'!$I$6,0,10*ROW('Water Data'!I16))),'Data Summary'!CI22="Yes"),OFFSET('Water Data'!$I$6,0,10*ROW('Water Data'!I16)),NA())</f>
        <v>#N/A</v>
      </c>
      <c r="U22" s="515" t="e">
        <f ca="1">+IF(AND(ISNUMBER(OFFSET('Water Data'!$I$9,0,10*ROW('Water Data'!I16))),'Data Summary'!CJ22="Yes"),OFFSET('Water Data'!$I$9,0,10*ROW('Water Data'!I16)),NA())</f>
        <v>#N/A</v>
      </c>
      <c r="V22" s="516" t="e">
        <f ca="1">+IF(AND(ISNUMBER(OFFSET('Sanitation Data'!$D$4,0,10*ROW('Sanitation Data'!D16))),'Data Summary'!CK22="Yes"),100-OFFSET('Sanitation Data'!$D$4,0,10*ROW('Sanitation Data'!D16)),NA())</f>
        <v>#N/A</v>
      </c>
      <c r="W22" s="516" t="e">
        <f ca="1">+IF(AND(ISNUMBER(OFFSET('Sanitation Data'!$D$6,0,10*ROW('Sanitation Data'!D16))),'Data Summary'!CL22="Yes"),OFFSET('Sanitation Data'!$D$6,0,10*ROW('Sanitation Data'!D16)),NA())</f>
        <v>#N/A</v>
      </c>
      <c r="X22" s="516" t="e">
        <f ca="1">+IF(AND(ISNUMBER(OFFSET('Sanitation Data'!$D$10,0,10*ROW('Sanitation Data'!D16))),'Data Summary'!CM22="Yes"),OFFSET('Sanitation Data'!$D$10,0,10*ROW('Sanitation Data'!D16)),NA())</f>
        <v>#N/A</v>
      </c>
      <c r="Y22" s="516" t="e">
        <f ca="1">+IF(AND(ISNUMBER(OFFSET('Sanitation Data'!$D$11,0,10*ROW('Sanitation Data'!D16))),'Data Summary'!CN22="Yes"),OFFSET('Sanitation Data'!$D$11,0,10*ROW('Sanitation Data'!D16)),NA())</f>
        <v>#N/A</v>
      </c>
      <c r="Z22" s="516" t="e">
        <f ca="1">+IF(AND(ISNUMBER(OFFSET('Sanitation Data'!$D$12,0,10*ROW('Sanitation Data'!D16))),'Data Summary'!CO22="Yes"),OFFSET('Sanitation Data'!$D$12,0,10*ROW('Sanitation Data'!D16)),NA())</f>
        <v>#N/A</v>
      </c>
      <c r="AA22" s="516" t="e">
        <f ca="1">+IF(AND(ISNUMBER(OFFSET('Sanitation Data'!$E$4,0,10*ROW('Sanitation Data'!E16))),'Data Summary'!CP22="Yes"),100-OFFSET('Sanitation Data'!$E$4,0,10*ROW('Sanitation Data'!E16)),NA())</f>
        <v>#N/A</v>
      </c>
      <c r="AB22" s="516" t="e">
        <f ca="1">+IF(AND(ISNUMBER(OFFSET('Sanitation Data'!$E$6,0,10*ROW('Sanitation Data'!E16))),'Data Summary'!CQ22="Yes"),OFFSET('Sanitation Data'!$E$6,0,10*ROW('Sanitation Data'!E16)),NA())</f>
        <v>#N/A</v>
      </c>
      <c r="AC22" s="516" t="e">
        <f ca="1">+IF(AND(ISNUMBER(OFFSET('Sanitation Data'!$E$10,0,10*ROW('Sanitation Data'!E16))),'Data Summary'!CR22="Yes"),OFFSET('Sanitation Data'!$E$10,0,10*ROW('Sanitation Data'!E16)),NA())</f>
        <v>#N/A</v>
      </c>
      <c r="AD22" s="516" t="e">
        <f ca="1">+IF(AND(ISNUMBER(OFFSET('Sanitation Data'!$E$11,0,10*ROW('Sanitation Data'!E16))),'Data Summary'!CS22="Yes"),OFFSET('Sanitation Data'!$E$11,0,10*ROW('Sanitation Data'!E16)),NA())</f>
        <v>#N/A</v>
      </c>
      <c r="AE22" s="516" t="e">
        <f ca="1">+IF(AND(ISNUMBER(OFFSET('Sanitation Data'!$E$12,0,10*ROW('Sanitation Data'!E16))),'Data Summary'!CT22="Yes"),OFFSET('Sanitation Data'!$E$12,0,10*ROW('Sanitation Data'!E16)),NA())</f>
        <v>#N/A</v>
      </c>
      <c r="AF22" s="516" t="e">
        <f ca="1">+IF(AND(ISNUMBER(OFFSET('Sanitation Data'!$F$4,0,10*ROW('Sanitation Data'!F16))),'Data Summary'!CU22="Yes"),100-OFFSET('Sanitation Data'!$F$4,0,10*ROW('Sanitation Data'!F16)),NA())</f>
        <v>#N/A</v>
      </c>
      <c r="AG22" s="516" t="e">
        <f ca="1">+IF(AND(ISNUMBER(OFFSET('Sanitation Data'!$F$6,0,10*ROW('Sanitation Data'!F16))),'Data Summary'!CV22="Yes"),OFFSET('Sanitation Data'!$F$6,0,10*ROW('Sanitation Data'!F16)),NA())</f>
        <v>#N/A</v>
      </c>
      <c r="AH22" s="516" t="e">
        <f ca="1">+IF(AND(ISNUMBER(OFFSET('Sanitation Data'!$F$10,0,10*ROW('Sanitation Data'!F16))),'Data Summary'!CW22="Yes"),OFFSET('Sanitation Data'!$F$10,0,10*ROW('Sanitation Data'!F16)),NA())</f>
        <v>#N/A</v>
      </c>
      <c r="AI22" s="516" t="e">
        <f ca="1">+IF(AND(ISNUMBER(OFFSET('Sanitation Data'!$F$11,0,10*ROW('Sanitation Data'!F16))),'Data Summary'!CX22="Yes"),OFFSET('Sanitation Data'!$F$11,0,10*ROW('Sanitation Data'!F16)),NA())</f>
        <v>#N/A</v>
      </c>
      <c r="AJ22" s="516" t="e">
        <f ca="1">+IF(AND(ISNUMBER(OFFSET('Sanitation Data'!$F$12,0,10*ROW('Sanitation Data'!F16))),'Data Summary'!CY22="Yes"),OFFSET('Sanitation Data'!$F$12,0,10*ROW('Sanitation Data'!F16)),NA())</f>
        <v>#N/A</v>
      </c>
      <c r="AK22" s="516" t="e">
        <f ca="1">+IF(AND(ISNUMBER(OFFSET('Sanitation Data'!$G$4,0,10*ROW('Sanitation Data'!G16))),'Data Summary'!CZ22="Yes"),100-OFFSET('Sanitation Data'!$G$4,0,10*ROW('Sanitation Data'!G16)),NA())</f>
        <v>#N/A</v>
      </c>
      <c r="AL22" s="516" t="e">
        <f ca="1">+IF(AND(ISNUMBER(OFFSET('Sanitation Data'!$G$6,0,10*ROW('Sanitation Data'!G16))),'Data Summary'!DA22="Yes"),OFFSET('Sanitation Data'!$G$6,0,10*ROW('Sanitation Data'!G16)),NA())</f>
        <v>#N/A</v>
      </c>
      <c r="AM22" s="516" t="e">
        <f ca="1">+IF(AND(ISNUMBER(OFFSET('Sanitation Data'!$G$10,0,10*ROW('Sanitation Data'!G16))),'Data Summary'!DB22="Yes"),OFFSET('Sanitation Data'!$G$10,0,10*ROW('Sanitation Data'!G16)),NA())</f>
        <v>#N/A</v>
      </c>
      <c r="AN22" s="516" t="e">
        <f ca="1">+IF(AND(ISNUMBER(OFFSET('Sanitation Data'!$G$11,0,10*ROW('Sanitation Data'!G16))),'Data Summary'!DC22="Yes"),OFFSET('Sanitation Data'!$G$11,0,10*ROW('Sanitation Data'!G16)),NA())</f>
        <v>#N/A</v>
      </c>
      <c r="AO22" s="516" t="e">
        <f ca="1">+IF(AND(ISNUMBER(OFFSET('Sanitation Data'!$G$12,0,10*ROW('Sanitation Data'!G16))),'Data Summary'!DD22="Yes"),OFFSET('Sanitation Data'!$G$12,0,10*ROW('Sanitation Data'!G16)),NA())</f>
        <v>#N/A</v>
      </c>
      <c r="AP22" s="516" t="e">
        <f ca="1">+IF(AND(ISNUMBER(OFFSET('Sanitation Data'!$H$4,0,10*ROW('Sanitation Data'!H16))),'Data Summary'!DE22="Yes"),100-OFFSET('Sanitation Data'!$H$4,0,10*ROW('Sanitation Data'!H16)),NA())</f>
        <v>#N/A</v>
      </c>
      <c r="AQ22" s="516" t="e">
        <f ca="1">+IF(AND(ISNUMBER(OFFSET('Sanitation Data'!$H$6,0,10*ROW('Sanitation Data'!H16))),'Data Summary'!DF22="Yes"),OFFSET('Sanitation Data'!$H$6,0,10*ROW('Sanitation Data'!H16)),NA())</f>
        <v>#N/A</v>
      </c>
      <c r="AR22" s="516" t="e">
        <f ca="1">+IF(AND(ISNUMBER(OFFSET('Sanitation Data'!$H$10,0,10*ROW('Sanitation Data'!H16))),'Data Summary'!DG22="Yes"),OFFSET('Sanitation Data'!$H$10,0,10*ROW('Sanitation Data'!H16)),NA())</f>
        <v>#N/A</v>
      </c>
      <c r="AS22" s="516" t="e">
        <f ca="1">+IF(AND(ISNUMBER(OFFSET('Sanitation Data'!$H$11,0,10*ROW('Sanitation Data'!H16))),'Data Summary'!DH22="Yes"),OFFSET('Sanitation Data'!$H$11,0,10*ROW('Sanitation Data'!H16)),NA())</f>
        <v>#N/A</v>
      </c>
      <c r="AT22" s="516" t="e">
        <f ca="1">+IF(AND(ISNUMBER(OFFSET('Sanitation Data'!$H$12,0,10*ROW('Sanitation Data'!H16))),'Data Summary'!DI22="Yes"),OFFSET('Sanitation Data'!$H$12,0,10*ROW('Sanitation Data'!H16)),NA())</f>
        <v>#N/A</v>
      </c>
      <c r="AU22" s="516" t="e">
        <f ca="1">+IF(AND(ISNUMBER(OFFSET('Sanitation Data'!$I$4,0,10*ROW('Sanitation Data'!I16))),'Data Summary'!DJ22="Yes"),100-OFFSET('Sanitation Data'!$I$4,0,10*ROW('Sanitation Data'!I16)),NA())</f>
        <v>#N/A</v>
      </c>
      <c r="AV22" s="516" t="e">
        <f ca="1">+IF(AND(ISNUMBER(OFFSET('Sanitation Data'!$I$6,0,10*ROW('Sanitation Data'!I16))),'Data Summary'!DK22="Yes"),OFFSET('Sanitation Data'!$I$6,0,10*ROW('Sanitation Data'!I16)),NA())</f>
        <v>#N/A</v>
      </c>
      <c r="AW22" s="516" t="e">
        <f ca="1">+IF(AND(ISNUMBER(OFFSET('Sanitation Data'!$I$10,0,10*ROW('Sanitation Data'!I16))),'Data Summary'!DL22="Yes"),OFFSET('Sanitation Data'!$I$10,0,10*ROW('Sanitation Data'!I16)),NA())</f>
        <v>#N/A</v>
      </c>
      <c r="AX22" s="516" t="e">
        <f ca="1">+IF(AND(ISNUMBER(OFFSET('Sanitation Data'!$I$11,0,10*ROW('Sanitation Data'!I16))),'Data Summary'!DM22="Yes"),OFFSET('Sanitation Data'!$I$11,0,10*ROW('Sanitation Data'!I16)),NA())</f>
        <v>#N/A</v>
      </c>
      <c r="AY22" s="516" t="e">
        <f ca="1">+IF(AND(ISNUMBER(OFFSET('Sanitation Data'!$I$12,0,10*ROW('Sanitation Data'!I16))),'Data Summary'!DN22="Yes"),OFFSET('Sanitation Data'!$I$12,0,10*ROW('Sanitation Data'!I16)),NA())</f>
        <v>#N/A</v>
      </c>
      <c r="AZ22" s="517" t="e">
        <f ca="1">+IF(AND(ISNUMBER(OFFSET('Hygiene Data'!$D$5,0,10*ROW('Hygiene Data'!D16))),'Data Summary'!DO22="Yes"),OFFSET('Hygiene Data'!$D$5,0,10*ROW('Hygiene Data'!D16)),NA())</f>
        <v>#N/A</v>
      </c>
      <c r="BA22" s="517" t="e">
        <f ca="1">+IF(AND(ISNUMBER(OFFSET('Hygiene Data'!$D$7,0,10*ROW('Hygiene Data'!D16))),'Data Summary'!DP22="Yes"),OFFSET('Hygiene Data'!$D$7,0,10*ROW('Hygiene Data'!D16)),NA())</f>
        <v>#N/A</v>
      </c>
      <c r="BB22" s="517" t="e">
        <f ca="1">+IF(AND(ISNUMBER(OFFSET('Hygiene Data'!$D$9,0,10*ROW('Hygiene Data'!D16))),'Data Summary'!DQ22="Yes"),OFFSET('Hygiene Data'!$D$9,0,10*ROW('Hygiene Data'!D16)),NA())</f>
        <v>#N/A</v>
      </c>
      <c r="BC22" s="517" t="e">
        <f ca="1">+IF(AND(ISNUMBER(OFFSET('Hygiene Data'!$E$5,0,10*ROW('Hygiene Data'!E16))),'Data Summary'!DR22="Yes"),OFFSET('Hygiene Data'!$E$5,0,10*ROW('Hygiene Data'!E16)),NA())</f>
        <v>#N/A</v>
      </c>
      <c r="BD22" s="517" t="e">
        <f ca="1">+IF(AND(ISNUMBER(OFFSET('Hygiene Data'!$E$7,0,10*ROW('Hygiene Data'!E16))),'Data Summary'!DS22="Yes"),OFFSET('Hygiene Data'!$E$7,0,10*ROW('Hygiene Data'!E16)),NA())</f>
        <v>#N/A</v>
      </c>
      <c r="BE22" s="517" t="e">
        <f ca="1">+IF(AND(ISNUMBER(OFFSET('Hygiene Data'!$E$9,0,10*ROW('Hygiene Data'!E16))),'Data Summary'!DT22="Yes"),OFFSET('Hygiene Data'!$E$9,0,10*ROW('Hygiene Data'!E16)),NA())</f>
        <v>#N/A</v>
      </c>
      <c r="BF22" s="517" t="e">
        <f ca="1">+IF(AND(ISNUMBER(OFFSET('Hygiene Data'!$F$5,0,10*ROW('Hygiene Data'!F16))),'Data Summary'!DU22="Yes"),OFFSET('Hygiene Data'!$F$5,0,10*ROW('Hygiene Data'!F16)),NA())</f>
        <v>#N/A</v>
      </c>
      <c r="BG22" s="517" t="e">
        <f ca="1">+IF(AND(ISNUMBER(OFFSET('Hygiene Data'!$F$7,0,10*ROW('Hygiene Data'!F16))),'Data Summary'!DV22="Yes"),OFFSET('Hygiene Data'!$F$7,0,10*ROW('Hygiene Data'!F16)),NA())</f>
        <v>#N/A</v>
      </c>
      <c r="BH22" s="517" t="e">
        <f ca="1">+IF(AND(ISNUMBER(OFFSET('Hygiene Data'!$F$9,0,10*ROW('Hygiene Data'!F16))),'Data Summary'!DW22="Yes"),OFFSET('Hygiene Data'!$F$9,0,10*ROW('Hygiene Data'!F16)),NA())</f>
        <v>#N/A</v>
      </c>
      <c r="BI22" s="517" t="e">
        <f ca="1">+IF(AND(ISNUMBER(OFFSET('Hygiene Data'!$G$5,0,10*ROW('Hygiene Data'!G16))),'Data Summary'!DX22="Yes"),OFFSET('Hygiene Data'!$G$5,0,10*ROW('Hygiene Data'!G16)),NA())</f>
        <v>#N/A</v>
      </c>
      <c r="BJ22" s="517" t="e">
        <f ca="1">+IF(AND(ISNUMBER(OFFSET('Hygiene Data'!$G$7,0,10*ROW('Hygiene Data'!G16))),'Data Summary'!DY22="Yes"),OFFSET('Hygiene Data'!$G$7,0,10*ROW('Hygiene Data'!G16)),NA())</f>
        <v>#N/A</v>
      </c>
      <c r="BK22" s="517" t="e">
        <f ca="1">+IF(AND(ISNUMBER(OFFSET('Hygiene Data'!$G$9,0,10*ROW('Hygiene Data'!G16))),'Data Summary'!DZ22="Yes"),OFFSET('Hygiene Data'!$G$9,0,10*ROW('Hygiene Data'!G16)),NA())</f>
        <v>#N/A</v>
      </c>
      <c r="BL22" s="517" t="e">
        <f ca="1">+IF(AND(ISNUMBER(OFFSET('Hygiene Data'!$H$5,0,10*ROW('Hygiene Data'!H16))),'Data Summary'!EA22="Yes"),OFFSET('Hygiene Data'!$H$5,0,10*ROW('Hygiene Data'!H16)),NA())</f>
        <v>#N/A</v>
      </c>
      <c r="BM22" s="517" t="e">
        <f ca="1">+IF(AND(ISNUMBER(OFFSET('Hygiene Data'!$H$7,0,10*ROW('Hygiene Data'!H16))),'Data Summary'!EB22="Yes"),OFFSET('Hygiene Data'!$H$7,0,10*ROW('Hygiene Data'!H16)),NA())</f>
        <v>#N/A</v>
      </c>
      <c r="BN22" s="517" t="e">
        <f ca="1">+IF(AND(ISNUMBER(OFFSET('Hygiene Data'!$H$9,0,10*ROW('Hygiene Data'!H16))),'Data Summary'!EC22="Yes"),OFFSET('Hygiene Data'!$H$9,0,10*ROW('Hygiene Data'!H16)),NA())</f>
        <v>#N/A</v>
      </c>
      <c r="BO22" s="517" t="e">
        <f ca="1">+IF(AND(ISNUMBER(OFFSET('Hygiene Data'!$I$5,0,10*ROW('Hygiene Data'!I16))),'Data Summary'!ED22="Yes"),OFFSET('Hygiene Data'!$I$5,0,10*ROW('Hygiene Data'!I16)),NA())</f>
        <v>#N/A</v>
      </c>
      <c r="BP22" s="517" t="e">
        <f ca="1">+IF(AND(ISNUMBER(OFFSET('Hygiene Data'!$I$7,0,10*ROW('Hygiene Data'!I16))),'Data Summary'!EE22="Yes"),OFFSET('Hygiene Data'!$I$7,0,10*ROW('Hygiene Data'!I16)),NA())</f>
        <v>#N/A</v>
      </c>
      <c r="BQ22" s="517" t="e">
        <f ca="1">+IF(AND(ISNUMBER(OFFSET('Hygiene Data'!$I$9,0,10*ROW('Hygiene Data'!I16))),'Data Summary'!EF22="Yes"),OFFSET('Hygiene Data'!$I$9,0,10*ROW('Hygiene Data'!I16)),NA())</f>
        <v>#N/A</v>
      </c>
    </row>
    <row r="23" spans="1:69" x14ac:dyDescent="0.25">
      <c r="A23" s="513" t="e">
        <f ca="1">+RIGHT('Data Summary'!A23,LEN('Data Summary'!A23)-9)</f>
        <v>#VALUE!</v>
      </c>
      <c r="B23" s="487" t="str">
        <f ca="1">+IF(ISTEXT('Data Summary'!B23),'Data Summary'!B23,"")</f>
        <v/>
      </c>
      <c r="C23" s="514" t="e">
        <f ca="1">+VALUE('Data Summary'!C23)</f>
        <v>#VALUE!</v>
      </c>
      <c r="D23" s="515" t="e">
        <f ca="1">+IF(AND(ISNUMBER(OFFSET('Water Data'!$D$4,0,10*ROW('Water Data'!D17))),'Data Summary'!BS23="Yes"),100-OFFSET('Water Data'!$D$4,0,10*ROW('Water Data'!D17)),NA())</f>
        <v>#N/A</v>
      </c>
      <c r="E23" s="515" t="e">
        <f ca="1">+IF(AND(ISNUMBER(OFFSET('Water Data'!$D$6,0,10*ROW('Water Data'!D17))),'Data Summary'!BT23="Yes"),OFFSET('Water Data'!$D$6,0,10*ROW('Water Data'!D17)),NA())</f>
        <v>#N/A</v>
      </c>
      <c r="F23" s="515" t="e">
        <f ca="1">+IF(AND(ISNUMBER(OFFSET('Water Data'!$D$9,0,10*ROW('Water Data'!D17))),'Data Summary'!BU23="Yes"),OFFSET('Water Data'!$D$9,0,10*ROW('Water Data'!D17)),NA())</f>
        <v>#N/A</v>
      </c>
      <c r="G23" s="515" t="e">
        <f ca="1">+IF(AND(ISNUMBER(OFFSET('Water Data'!$E$4,0,10*ROW('Water Data'!E17))),'Data Summary'!BV23="Yes"),100-OFFSET('Water Data'!$E$4,0,10*ROW('Water Data'!E17)),NA())</f>
        <v>#N/A</v>
      </c>
      <c r="H23" s="515" t="e">
        <f ca="1">+IF(AND(ISNUMBER(OFFSET('Water Data'!$E$6,0,10*ROW('Water Data'!E17))),'Data Summary'!BW23="Yes"),OFFSET('Water Data'!$E$6,0,10*ROW('Water Data'!E17)),NA())</f>
        <v>#N/A</v>
      </c>
      <c r="I23" s="515" t="e">
        <f ca="1">+IF(AND(ISNUMBER(OFFSET('Water Data'!$E$9,0,10*ROW('Water Data'!E17))),'Data Summary'!BX23="Yes"),OFFSET('Water Data'!$E$9,0,10*ROW('Water Data'!E17)),NA())</f>
        <v>#N/A</v>
      </c>
      <c r="J23" s="515" t="e">
        <f ca="1">+IF(AND(ISNUMBER(OFFSET('Water Data'!$F$4,0,10*ROW('Water Data'!F17))),'Data Summary'!BY23="Yes"),100-OFFSET('Water Data'!$F$4,0,10*ROW('Water Data'!F17)),NA())</f>
        <v>#N/A</v>
      </c>
      <c r="K23" s="515" t="e">
        <f ca="1">+IF(AND(ISNUMBER(OFFSET('Water Data'!$F$6,0,10*ROW('Water Data'!F17))),'Data Summary'!BZ23="Yes"),OFFSET('Water Data'!$F$6,0,10*ROW('Water Data'!F17)),NA())</f>
        <v>#N/A</v>
      </c>
      <c r="L23" s="515" t="e">
        <f ca="1">+IF(AND(ISNUMBER(OFFSET('Water Data'!$F$9,0,10*ROW('Water Data'!F17))),'Data Summary'!CA23="Yes"),OFFSET('Water Data'!$F$9,0,10*ROW('Water Data'!F17)),NA())</f>
        <v>#N/A</v>
      </c>
      <c r="M23" s="515" t="e">
        <f ca="1">+IF(AND(ISNUMBER(OFFSET('Water Data'!$G$4,0,10*ROW('Water Data'!G17))),'Data Summary'!CB23="Yes"),100-OFFSET('Water Data'!$G$4,0,10*ROW('Water Data'!G17)),NA())</f>
        <v>#N/A</v>
      </c>
      <c r="N23" s="515" t="e">
        <f ca="1">+IF(AND(ISNUMBER(OFFSET('Water Data'!$G$6,0,10*ROW('Water Data'!G17))),'Data Summary'!CC23="Yes"),OFFSET('Water Data'!$G$6,0,10*ROW('Water Data'!G17)),NA())</f>
        <v>#N/A</v>
      </c>
      <c r="O23" s="515" t="e">
        <f ca="1">+IF(AND(ISNUMBER(OFFSET('Water Data'!$G$9,0,10*ROW('Water Data'!G17))),'Data Summary'!CD23="Yes"),OFFSET('Water Data'!$G$9,0,10*ROW('Water Data'!G17)),NA())</f>
        <v>#N/A</v>
      </c>
      <c r="P23" s="515" t="e">
        <f ca="1">+IF(AND(ISNUMBER(OFFSET('Water Data'!$H$4,0,10*ROW('Water Data'!H17))),'Data Summary'!CE23="Yes"),100-OFFSET('Water Data'!$H$4,0,10*ROW('Water Data'!H17)),NA())</f>
        <v>#N/A</v>
      </c>
      <c r="Q23" s="515" t="e">
        <f ca="1">+IF(AND(ISNUMBER(OFFSET('Water Data'!$H$6,0,10*ROW('Water Data'!H17))),'Data Summary'!CF23="Yes"),OFFSET('Water Data'!$H$6,0,10*ROW('Water Data'!H17)),NA())</f>
        <v>#N/A</v>
      </c>
      <c r="R23" s="515" t="e">
        <f ca="1">+IF(AND(ISNUMBER(OFFSET('Water Data'!$H$9,0,10*ROW('Water Data'!H17))),'Data Summary'!CG23="Yes"),OFFSET('Water Data'!$H$9,0,10*ROW('Water Data'!H17)),NA())</f>
        <v>#N/A</v>
      </c>
      <c r="S23" s="515" t="e">
        <f ca="1">+IF(AND(ISNUMBER(OFFSET('Water Data'!$I$4,0,10*ROW('Water Data'!I17))),'Data Summary'!CH23="Yes"),100-OFFSET('Water Data'!$I$4,0,10*ROW('Water Data'!I17)),NA())</f>
        <v>#N/A</v>
      </c>
      <c r="T23" s="515" t="e">
        <f ca="1">+IF(AND(ISNUMBER(OFFSET('Water Data'!$I$6,0,10*ROW('Water Data'!I17))),'Data Summary'!CI23="Yes"),OFFSET('Water Data'!$I$6,0,10*ROW('Water Data'!I17)),NA())</f>
        <v>#N/A</v>
      </c>
      <c r="U23" s="515" t="e">
        <f ca="1">+IF(AND(ISNUMBER(OFFSET('Water Data'!$I$9,0,10*ROW('Water Data'!I17))),'Data Summary'!CJ23="Yes"),OFFSET('Water Data'!$I$9,0,10*ROW('Water Data'!I17)),NA())</f>
        <v>#N/A</v>
      </c>
      <c r="V23" s="516" t="e">
        <f ca="1">+IF(AND(ISNUMBER(OFFSET('Sanitation Data'!$D$4,0,10*ROW('Sanitation Data'!D17))),'Data Summary'!CK23="Yes"),100-OFFSET('Sanitation Data'!$D$4,0,10*ROW('Sanitation Data'!D17)),NA())</f>
        <v>#N/A</v>
      </c>
      <c r="W23" s="516" t="e">
        <f ca="1">+IF(AND(ISNUMBER(OFFSET('Sanitation Data'!$D$6,0,10*ROW('Sanitation Data'!D17))),'Data Summary'!CL23="Yes"),OFFSET('Sanitation Data'!$D$6,0,10*ROW('Sanitation Data'!D17)),NA())</f>
        <v>#N/A</v>
      </c>
      <c r="X23" s="516" t="e">
        <f ca="1">+IF(AND(ISNUMBER(OFFSET('Sanitation Data'!$D$10,0,10*ROW('Sanitation Data'!D17))),'Data Summary'!CM23="Yes"),OFFSET('Sanitation Data'!$D$10,0,10*ROW('Sanitation Data'!D17)),NA())</f>
        <v>#N/A</v>
      </c>
      <c r="Y23" s="516" t="e">
        <f ca="1">+IF(AND(ISNUMBER(OFFSET('Sanitation Data'!$D$11,0,10*ROW('Sanitation Data'!D17))),'Data Summary'!CN23="Yes"),OFFSET('Sanitation Data'!$D$11,0,10*ROW('Sanitation Data'!D17)),NA())</f>
        <v>#N/A</v>
      </c>
      <c r="Z23" s="516" t="e">
        <f ca="1">+IF(AND(ISNUMBER(OFFSET('Sanitation Data'!$D$12,0,10*ROW('Sanitation Data'!D17))),'Data Summary'!CO23="Yes"),OFFSET('Sanitation Data'!$D$12,0,10*ROW('Sanitation Data'!D17)),NA())</f>
        <v>#N/A</v>
      </c>
      <c r="AA23" s="516" t="e">
        <f ca="1">+IF(AND(ISNUMBER(OFFSET('Sanitation Data'!$E$4,0,10*ROW('Sanitation Data'!E17))),'Data Summary'!CP23="Yes"),100-OFFSET('Sanitation Data'!$E$4,0,10*ROW('Sanitation Data'!E17)),NA())</f>
        <v>#N/A</v>
      </c>
      <c r="AB23" s="516" t="e">
        <f ca="1">+IF(AND(ISNUMBER(OFFSET('Sanitation Data'!$E$6,0,10*ROW('Sanitation Data'!E17))),'Data Summary'!CQ23="Yes"),OFFSET('Sanitation Data'!$E$6,0,10*ROW('Sanitation Data'!E17)),NA())</f>
        <v>#N/A</v>
      </c>
      <c r="AC23" s="516" t="e">
        <f ca="1">+IF(AND(ISNUMBER(OFFSET('Sanitation Data'!$E$10,0,10*ROW('Sanitation Data'!E17))),'Data Summary'!CR23="Yes"),OFFSET('Sanitation Data'!$E$10,0,10*ROW('Sanitation Data'!E17)),NA())</f>
        <v>#N/A</v>
      </c>
      <c r="AD23" s="516" t="e">
        <f ca="1">+IF(AND(ISNUMBER(OFFSET('Sanitation Data'!$E$11,0,10*ROW('Sanitation Data'!E17))),'Data Summary'!CS23="Yes"),OFFSET('Sanitation Data'!$E$11,0,10*ROW('Sanitation Data'!E17)),NA())</f>
        <v>#N/A</v>
      </c>
      <c r="AE23" s="516" t="e">
        <f ca="1">+IF(AND(ISNUMBER(OFFSET('Sanitation Data'!$E$12,0,10*ROW('Sanitation Data'!E17))),'Data Summary'!CT23="Yes"),OFFSET('Sanitation Data'!$E$12,0,10*ROW('Sanitation Data'!E17)),NA())</f>
        <v>#N/A</v>
      </c>
      <c r="AF23" s="516" t="e">
        <f ca="1">+IF(AND(ISNUMBER(OFFSET('Sanitation Data'!$F$4,0,10*ROW('Sanitation Data'!F17))),'Data Summary'!CU23="Yes"),100-OFFSET('Sanitation Data'!$F$4,0,10*ROW('Sanitation Data'!F17)),NA())</f>
        <v>#N/A</v>
      </c>
      <c r="AG23" s="516" t="e">
        <f ca="1">+IF(AND(ISNUMBER(OFFSET('Sanitation Data'!$F$6,0,10*ROW('Sanitation Data'!F17))),'Data Summary'!CV23="Yes"),OFFSET('Sanitation Data'!$F$6,0,10*ROW('Sanitation Data'!F17)),NA())</f>
        <v>#N/A</v>
      </c>
      <c r="AH23" s="516" t="e">
        <f ca="1">+IF(AND(ISNUMBER(OFFSET('Sanitation Data'!$F$10,0,10*ROW('Sanitation Data'!F17))),'Data Summary'!CW23="Yes"),OFFSET('Sanitation Data'!$F$10,0,10*ROW('Sanitation Data'!F17)),NA())</f>
        <v>#N/A</v>
      </c>
      <c r="AI23" s="516" t="e">
        <f ca="1">+IF(AND(ISNUMBER(OFFSET('Sanitation Data'!$F$11,0,10*ROW('Sanitation Data'!F17))),'Data Summary'!CX23="Yes"),OFFSET('Sanitation Data'!$F$11,0,10*ROW('Sanitation Data'!F17)),NA())</f>
        <v>#N/A</v>
      </c>
      <c r="AJ23" s="516" t="e">
        <f ca="1">+IF(AND(ISNUMBER(OFFSET('Sanitation Data'!$F$12,0,10*ROW('Sanitation Data'!F17))),'Data Summary'!CY23="Yes"),OFFSET('Sanitation Data'!$F$12,0,10*ROW('Sanitation Data'!F17)),NA())</f>
        <v>#N/A</v>
      </c>
      <c r="AK23" s="516" t="e">
        <f ca="1">+IF(AND(ISNUMBER(OFFSET('Sanitation Data'!$G$4,0,10*ROW('Sanitation Data'!G17))),'Data Summary'!CZ23="Yes"),100-OFFSET('Sanitation Data'!$G$4,0,10*ROW('Sanitation Data'!G17)),NA())</f>
        <v>#N/A</v>
      </c>
      <c r="AL23" s="516" t="e">
        <f ca="1">+IF(AND(ISNUMBER(OFFSET('Sanitation Data'!$G$6,0,10*ROW('Sanitation Data'!G17))),'Data Summary'!DA23="Yes"),OFFSET('Sanitation Data'!$G$6,0,10*ROW('Sanitation Data'!G17)),NA())</f>
        <v>#N/A</v>
      </c>
      <c r="AM23" s="516" t="e">
        <f ca="1">+IF(AND(ISNUMBER(OFFSET('Sanitation Data'!$G$10,0,10*ROW('Sanitation Data'!G17))),'Data Summary'!DB23="Yes"),OFFSET('Sanitation Data'!$G$10,0,10*ROW('Sanitation Data'!G17)),NA())</f>
        <v>#N/A</v>
      </c>
      <c r="AN23" s="516" t="e">
        <f ca="1">+IF(AND(ISNUMBER(OFFSET('Sanitation Data'!$G$11,0,10*ROW('Sanitation Data'!G17))),'Data Summary'!DC23="Yes"),OFFSET('Sanitation Data'!$G$11,0,10*ROW('Sanitation Data'!G17)),NA())</f>
        <v>#N/A</v>
      </c>
      <c r="AO23" s="516" t="e">
        <f ca="1">+IF(AND(ISNUMBER(OFFSET('Sanitation Data'!$G$12,0,10*ROW('Sanitation Data'!G17))),'Data Summary'!DD23="Yes"),OFFSET('Sanitation Data'!$G$12,0,10*ROW('Sanitation Data'!G17)),NA())</f>
        <v>#N/A</v>
      </c>
      <c r="AP23" s="516" t="e">
        <f ca="1">+IF(AND(ISNUMBER(OFFSET('Sanitation Data'!$H$4,0,10*ROW('Sanitation Data'!H17))),'Data Summary'!DE23="Yes"),100-OFFSET('Sanitation Data'!$H$4,0,10*ROW('Sanitation Data'!H17)),NA())</f>
        <v>#N/A</v>
      </c>
      <c r="AQ23" s="516" t="e">
        <f ca="1">+IF(AND(ISNUMBER(OFFSET('Sanitation Data'!$H$6,0,10*ROW('Sanitation Data'!H17))),'Data Summary'!DF23="Yes"),OFFSET('Sanitation Data'!$H$6,0,10*ROW('Sanitation Data'!H17)),NA())</f>
        <v>#N/A</v>
      </c>
      <c r="AR23" s="516" t="e">
        <f ca="1">+IF(AND(ISNUMBER(OFFSET('Sanitation Data'!$H$10,0,10*ROW('Sanitation Data'!H17))),'Data Summary'!DG23="Yes"),OFFSET('Sanitation Data'!$H$10,0,10*ROW('Sanitation Data'!H17)),NA())</f>
        <v>#N/A</v>
      </c>
      <c r="AS23" s="516" t="e">
        <f ca="1">+IF(AND(ISNUMBER(OFFSET('Sanitation Data'!$H$11,0,10*ROW('Sanitation Data'!H17))),'Data Summary'!DH23="Yes"),OFFSET('Sanitation Data'!$H$11,0,10*ROW('Sanitation Data'!H17)),NA())</f>
        <v>#N/A</v>
      </c>
      <c r="AT23" s="516" t="e">
        <f ca="1">+IF(AND(ISNUMBER(OFFSET('Sanitation Data'!$H$12,0,10*ROW('Sanitation Data'!H17))),'Data Summary'!DI23="Yes"),OFFSET('Sanitation Data'!$H$12,0,10*ROW('Sanitation Data'!H17)),NA())</f>
        <v>#N/A</v>
      </c>
      <c r="AU23" s="516" t="e">
        <f ca="1">+IF(AND(ISNUMBER(OFFSET('Sanitation Data'!$I$4,0,10*ROW('Sanitation Data'!I17))),'Data Summary'!DJ23="Yes"),100-OFFSET('Sanitation Data'!$I$4,0,10*ROW('Sanitation Data'!I17)),NA())</f>
        <v>#N/A</v>
      </c>
      <c r="AV23" s="516" t="e">
        <f ca="1">+IF(AND(ISNUMBER(OFFSET('Sanitation Data'!$I$6,0,10*ROW('Sanitation Data'!I17))),'Data Summary'!DK23="Yes"),OFFSET('Sanitation Data'!$I$6,0,10*ROW('Sanitation Data'!I17)),NA())</f>
        <v>#N/A</v>
      </c>
      <c r="AW23" s="516" t="e">
        <f ca="1">+IF(AND(ISNUMBER(OFFSET('Sanitation Data'!$I$10,0,10*ROW('Sanitation Data'!I17))),'Data Summary'!DL23="Yes"),OFFSET('Sanitation Data'!$I$10,0,10*ROW('Sanitation Data'!I17)),NA())</f>
        <v>#N/A</v>
      </c>
      <c r="AX23" s="516" t="e">
        <f ca="1">+IF(AND(ISNUMBER(OFFSET('Sanitation Data'!$I$11,0,10*ROW('Sanitation Data'!I17))),'Data Summary'!DM23="Yes"),OFFSET('Sanitation Data'!$I$11,0,10*ROW('Sanitation Data'!I17)),NA())</f>
        <v>#N/A</v>
      </c>
      <c r="AY23" s="516" t="e">
        <f ca="1">+IF(AND(ISNUMBER(OFFSET('Sanitation Data'!$I$12,0,10*ROW('Sanitation Data'!I17))),'Data Summary'!DN23="Yes"),OFFSET('Sanitation Data'!$I$12,0,10*ROW('Sanitation Data'!I17)),NA())</f>
        <v>#N/A</v>
      </c>
      <c r="AZ23" s="517" t="e">
        <f ca="1">+IF(AND(ISNUMBER(OFFSET('Hygiene Data'!$D$5,0,10*ROW('Hygiene Data'!D17))),'Data Summary'!DO23="Yes"),OFFSET('Hygiene Data'!$D$5,0,10*ROW('Hygiene Data'!D17)),NA())</f>
        <v>#N/A</v>
      </c>
      <c r="BA23" s="517" t="e">
        <f ca="1">+IF(AND(ISNUMBER(OFFSET('Hygiene Data'!$D$7,0,10*ROW('Hygiene Data'!D17))),'Data Summary'!DP23="Yes"),OFFSET('Hygiene Data'!$D$7,0,10*ROW('Hygiene Data'!D17)),NA())</f>
        <v>#N/A</v>
      </c>
      <c r="BB23" s="517" t="e">
        <f ca="1">+IF(AND(ISNUMBER(OFFSET('Hygiene Data'!$D$9,0,10*ROW('Hygiene Data'!D17))),'Data Summary'!DQ23="Yes"),OFFSET('Hygiene Data'!$D$9,0,10*ROW('Hygiene Data'!D17)),NA())</f>
        <v>#N/A</v>
      </c>
      <c r="BC23" s="517" t="e">
        <f ca="1">+IF(AND(ISNUMBER(OFFSET('Hygiene Data'!$E$5,0,10*ROW('Hygiene Data'!E17))),'Data Summary'!DR23="Yes"),OFFSET('Hygiene Data'!$E$5,0,10*ROW('Hygiene Data'!E17)),NA())</f>
        <v>#N/A</v>
      </c>
      <c r="BD23" s="517" t="e">
        <f ca="1">+IF(AND(ISNUMBER(OFFSET('Hygiene Data'!$E$7,0,10*ROW('Hygiene Data'!E17))),'Data Summary'!DS23="Yes"),OFFSET('Hygiene Data'!$E$7,0,10*ROW('Hygiene Data'!E17)),NA())</f>
        <v>#N/A</v>
      </c>
      <c r="BE23" s="517" t="e">
        <f ca="1">+IF(AND(ISNUMBER(OFFSET('Hygiene Data'!$E$9,0,10*ROW('Hygiene Data'!E17))),'Data Summary'!DT23="Yes"),OFFSET('Hygiene Data'!$E$9,0,10*ROW('Hygiene Data'!E17)),NA())</f>
        <v>#N/A</v>
      </c>
      <c r="BF23" s="517" t="e">
        <f ca="1">+IF(AND(ISNUMBER(OFFSET('Hygiene Data'!$F$5,0,10*ROW('Hygiene Data'!F17))),'Data Summary'!DU23="Yes"),OFFSET('Hygiene Data'!$F$5,0,10*ROW('Hygiene Data'!F17)),NA())</f>
        <v>#N/A</v>
      </c>
      <c r="BG23" s="517" t="e">
        <f ca="1">+IF(AND(ISNUMBER(OFFSET('Hygiene Data'!$F$7,0,10*ROW('Hygiene Data'!F17))),'Data Summary'!DV23="Yes"),OFFSET('Hygiene Data'!$F$7,0,10*ROW('Hygiene Data'!F17)),NA())</f>
        <v>#N/A</v>
      </c>
      <c r="BH23" s="517" t="e">
        <f ca="1">+IF(AND(ISNUMBER(OFFSET('Hygiene Data'!$F$9,0,10*ROW('Hygiene Data'!F17))),'Data Summary'!DW23="Yes"),OFFSET('Hygiene Data'!$F$9,0,10*ROW('Hygiene Data'!F17)),NA())</f>
        <v>#N/A</v>
      </c>
      <c r="BI23" s="517" t="e">
        <f ca="1">+IF(AND(ISNUMBER(OFFSET('Hygiene Data'!$G$5,0,10*ROW('Hygiene Data'!G17))),'Data Summary'!DX23="Yes"),OFFSET('Hygiene Data'!$G$5,0,10*ROW('Hygiene Data'!G17)),NA())</f>
        <v>#N/A</v>
      </c>
      <c r="BJ23" s="517" t="e">
        <f ca="1">+IF(AND(ISNUMBER(OFFSET('Hygiene Data'!$G$7,0,10*ROW('Hygiene Data'!G17))),'Data Summary'!DY23="Yes"),OFFSET('Hygiene Data'!$G$7,0,10*ROW('Hygiene Data'!G17)),NA())</f>
        <v>#N/A</v>
      </c>
      <c r="BK23" s="517" t="e">
        <f ca="1">+IF(AND(ISNUMBER(OFFSET('Hygiene Data'!$G$9,0,10*ROW('Hygiene Data'!G17))),'Data Summary'!DZ23="Yes"),OFFSET('Hygiene Data'!$G$9,0,10*ROW('Hygiene Data'!G17)),NA())</f>
        <v>#N/A</v>
      </c>
      <c r="BL23" s="517" t="e">
        <f ca="1">+IF(AND(ISNUMBER(OFFSET('Hygiene Data'!$H$5,0,10*ROW('Hygiene Data'!H17))),'Data Summary'!EA23="Yes"),OFFSET('Hygiene Data'!$H$5,0,10*ROW('Hygiene Data'!H17)),NA())</f>
        <v>#N/A</v>
      </c>
      <c r="BM23" s="517" t="e">
        <f ca="1">+IF(AND(ISNUMBER(OFFSET('Hygiene Data'!$H$7,0,10*ROW('Hygiene Data'!H17))),'Data Summary'!EB23="Yes"),OFFSET('Hygiene Data'!$H$7,0,10*ROW('Hygiene Data'!H17)),NA())</f>
        <v>#N/A</v>
      </c>
      <c r="BN23" s="517" t="e">
        <f ca="1">+IF(AND(ISNUMBER(OFFSET('Hygiene Data'!$H$9,0,10*ROW('Hygiene Data'!H17))),'Data Summary'!EC23="Yes"),OFFSET('Hygiene Data'!$H$9,0,10*ROW('Hygiene Data'!H17)),NA())</f>
        <v>#N/A</v>
      </c>
      <c r="BO23" s="517" t="e">
        <f ca="1">+IF(AND(ISNUMBER(OFFSET('Hygiene Data'!$I$5,0,10*ROW('Hygiene Data'!I17))),'Data Summary'!ED23="Yes"),OFFSET('Hygiene Data'!$I$5,0,10*ROW('Hygiene Data'!I17)),NA())</f>
        <v>#N/A</v>
      </c>
      <c r="BP23" s="517" t="e">
        <f ca="1">+IF(AND(ISNUMBER(OFFSET('Hygiene Data'!$I$7,0,10*ROW('Hygiene Data'!I17))),'Data Summary'!EE23="Yes"),OFFSET('Hygiene Data'!$I$7,0,10*ROW('Hygiene Data'!I17)),NA())</f>
        <v>#N/A</v>
      </c>
      <c r="BQ23" s="517" t="e">
        <f ca="1">+IF(AND(ISNUMBER(OFFSET('Hygiene Data'!$I$9,0,10*ROW('Hygiene Data'!I17))),'Data Summary'!EF23="Yes"),OFFSET('Hygiene Data'!$I$9,0,10*ROW('Hygiene Data'!I17)),NA())</f>
        <v>#N/A</v>
      </c>
    </row>
    <row r="24" spans="1:69" x14ac:dyDescent="0.25">
      <c r="A24" s="513" t="e">
        <f ca="1">+RIGHT('Data Summary'!A24,LEN('Data Summary'!A24)-9)</f>
        <v>#VALUE!</v>
      </c>
      <c r="B24" s="487" t="str">
        <f ca="1">+IF(ISTEXT('Data Summary'!B24),'Data Summary'!B24,"")</f>
        <v/>
      </c>
      <c r="C24" s="514" t="e">
        <f ca="1">+VALUE('Data Summary'!C24)</f>
        <v>#VALUE!</v>
      </c>
      <c r="D24" s="515" t="e">
        <f ca="1">+IF(AND(ISNUMBER(OFFSET('Water Data'!$D$4,0,10*ROW('Water Data'!D18))),'Data Summary'!BS24="Yes"),100-OFFSET('Water Data'!$D$4,0,10*ROW('Water Data'!D18)),NA())</f>
        <v>#N/A</v>
      </c>
      <c r="E24" s="515" t="e">
        <f ca="1">+IF(AND(ISNUMBER(OFFSET('Water Data'!$D$6,0,10*ROW('Water Data'!D18))),'Data Summary'!BT24="Yes"),OFFSET('Water Data'!$D$6,0,10*ROW('Water Data'!D18)),NA())</f>
        <v>#N/A</v>
      </c>
      <c r="F24" s="515" t="e">
        <f ca="1">+IF(AND(ISNUMBER(OFFSET('Water Data'!$D$9,0,10*ROW('Water Data'!D18))),'Data Summary'!BU24="Yes"),OFFSET('Water Data'!$D$9,0,10*ROW('Water Data'!D18)),NA())</f>
        <v>#N/A</v>
      </c>
      <c r="G24" s="515" t="e">
        <f ca="1">+IF(AND(ISNUMBER(OFFSET('Water Data'!$E$4,0,10*ROW('Water Data'!E18))),'Data Summary'!BV24="Yes"),100-OFFSET('Water Data'!$E$4,0,10*ROW('Water Data'!E18)),NA())</f>
        <v>#N/A</v>
      </c>
      <c r="H24" s="515" t="e">
        <f ca="1">+IF(AND(ISNUMBER(OFFSET('Water Data'!$E$6,0,10*ROW('Water Data'!E18))),'Data Summary'!BW24="Yes"),OFFSET('Water Data'!$E$6,0,10*ROW('Water Data'!E18)),NA())</f>
        <v>#N/A</v>
      </c>
      <c r="I24" s="515" t="e">
        <f ca="1">+IF(AND(ISNUMBER(OFFSET('Water Data'!$E$9,0,10*ROW('Water Data'!E18))),'Data Summary'!BX24="Yes"),OFFSET('Water Data'!$E$9,0,10*ROW('Water Data'!E18)),NA())</f>
        <v>#N/A</v>
      </c>
      <c r="J24" s="515" t="e">
        <f ca="1">+IF(AND(ISNUMBER(OFFSET('Water Data'!$F$4,0,10*ROW('Water Data'!F18))),'Data Summary'!BY24="Yes"),100-OFFSET('Water Data'!$F$4,0,10*ROW('Water Data'!F18)),NA())</f>
        <v>#N/A</v>
      </c>
      <c r="K24" s="515" t="e">
        <f ca="1">+IF(AND(ISNUMBER(OFFSET('Water Data'!$F$6,0,10*ROW('Water Data'!F18))),'Data Summary'!BZ24="Yes"),OFFSET('Water Data'!$F$6,0,10*ROW('Water Data'!F18)),NA())</f>
        <v>#N/A</v>
      </c>
      <c r="L24" s="515" t="e">
        <f ca="1">+IF(AND(ISNUMBER(OFFSET('Water Data'!$F$9,0,10*ROW('Water Data'!F18))),'Data Summary'!CA24="Yes"),OFFSET('Water Data'!$F$9,0,10*ROW('Water Data'!F18)),NA())</f>
        <v>#N/A</v>
      </c>
      <c r="M24" s="515" t="e">
        <f ca="1">+IF(AND(ISNUMBER(OFFSET('Water Data'!$G$4,0,10*ROW('Water Data'!G18))),'Data Summary'!CB24="Yes"),100-OFFSET('Water Data'!$G$4,0,10*ROW('Water Data'!G18)),NA())</f>
        <v>#N/A</v>
      </c>
      <c r="N24" s="515" t="e">
        <f ca="1">+IF(AND(ISNUMBER(OFFSET('Water Data'!$G$6,0,10*ROW('Water Data'!G18))),'Data Summary'!CC24="Yes"),OFFSET('Water Data'!$G$6,0,10*ROW('Water Data'!G18)),NA())</f>
        <v>#N/A</v>
      </c>
      <c r="O24" s="515" t="e">
        <f ca="1">+IF(AND(ISNUMBER(OFFSET('Water Data'!$G$9,0,10*ROW('Water Data'!G18))),'Data Summary'!CD24="Yes"),OFFSET('Water Data'!$G$9,0,10*ROW('Water Data'!G18)),NA())</f>
        <v>#N/A</v>
      </c>
      <c r="P24" s="515" t="e">
        <f ca="1">+IF(AND(ISNUMBER(OFFSET('Water Data'!$H$4,0,10*ROW('Water Data'!H18))),'Data Summary'!CE24="Yes"),100-OFFSET('Water Data'!$H$4,0,10*ROW('Water Data'!H18)),NA())</f>
        <v>#N/A</v>
      </c>
      <c r="Q24" s="515" t="e">
        <f ca="1">+IF(AND(ISNUMBER(OFFSET('Water Data'!$H$6,0,10*ROW('Water Data'!H18))),'Data Summary'!CF24="Yes"),OFFSET('Water Data'!$H$6,0,10*ROW('Water Data'!H18)),NA())</f>
        <v>#N/A</v>
      </c>
      <c r="R24" s="515" t="e">
        <f ca="1">+IF(AND(ISNUMBER(OFFSET('Water Data'!$H$9,0,10*ROW('Water Data'!H18))),'Data Summary'!CG24="Yes"),OFFSET('Water Data'!$H$9,0,10*ROW('Water Data'!H18)),NA())</f>
        <v>#N/A</v>
      </c>
      <c r="S24" s="515" t="e">
        <f ca="1">+IF(AND(ISNUMBER(OFFSET('Water Data'!$I$4,0,10*ROW('Water Data'!I18))),'Data Summary'!CH24="Yes"),100-OFFSET('Water Data'!$I$4,0,10*ROW('Water Data'!I18)),NA())</f>
        <v>#N/A</v>
      </c>
      <c r="T24" s="515" t="e">
        <f ca="1">+IF(AND(ISNUMBER(OFFSET('Water Data'!$I$6,0,10*ROW('Water Data'!I18))),'Data Summary'!CI24="Yes"),OFFSET('Water Data'!$I$6,0,10*ROW('Water Data'!I18)),NA())</f>
        <v>#N/A</v>
      </c>
      <c r="U24" s="515" t="e">
        <f ca="1">+IF(AND(ISNUMBER(OFFSET('Water Data'!$I$9,0,10*ROW('Water Data'!I18))),'Data Summary'!CJ24="Yes"),OFFSET('Water Data'!$I$9,0,10*ROW('Water Data'!I18)),NA())</f>
        <v>#N/A</v>
      </c>
      <c r="V24" s="516" t="e">
        <f ca="1">+IF(AND(ISNUMBER(OFFSET('Sanitation Data'!$D$4,0,10*ROW('Sanitation Data'!D18))),'Data Summary'!CK24="Yes"),100-OFFSET('Sanitation Data'!$D$4,0,10*ROW('Sanitation Data'!D18)),NA())</f>
        <v>#N/A</v>
      </c>
      <c r="W24" s="516" t="e">
        <f ca="1">+IF(AND(ISNUMBER(OFFSET('Sanitation Data'!$D$6,0,10*ROW('Sanitation Data'!D18))),'Data Summary'!CL24="Yes"),OFFSET('Sanitation Data'!$D$6,0,10*ROW('Sanitation Data'!D18)),NA())</f>
        <v>#N/A</v>
      </c>
      <c r="X24" s="516" t="e">
        <f ca="1">+IF(AND(ISNUMBER(OFFSET('Sanitation Data'!$D$10,0,10*ROW('Sanitation Data'!D18))),'Data Summary'!CM24="Yes"),OFFSET('Sanitation Data'!$D$10,0,10*ROW('Sanitation Data'!D18)),NA())</f>
        <v>#N/A</v>
      </c>
      <c r="Y24" s="516" t="e">
        <f ca="1">+IF(AND(ISNUMBER(OFFSET('Sanitation Data'!$D$11,0,10*ROW('Sanitation Data'!D18))),'Data Summary'!CN24="Yes"),OFFSET('Sanitation Data'!$D$11,0,10*ROW('Sanitation Data'!D18)),NA())</f>
        <v>#N/A</v>
      </c>
      <c r="Z24" s="516" t="e">
        <f ca="1">+IF(AND(ISNUMBER(OFFSET('Sanitation Data'!$D$12,0,10*ROW('Sanitation Data'!D18))),'Data Summary'!CO24="Yes"),OFFSET('Sanitation Data'!$D$12,0,10*ROW('Sanitation Data'!D18)),NA())</f>
        <v>#N/A</v>
      </c>
      <c r="AA24" s="516" t="e">
        <f ca="1">+IF(AND(ISNUMBER(OFFSET('Sanitation Data'!$E$4,0,10*ROW('Sanitation Data'!E18))),'Data Summary'!CP24="Yes"),100-OFFSET('Sanitation Data'!$E$4,0,10*ROW('Sanitation Data'!E18)),NA())</f>
        <v>#N/A</v>
      </c>
      <c r="AB24" s="516" t="e">
        <f ca="1">+IF(AND(ISNUMBER(OFFSET('Sanitation Data'!$E$6,0,10*ROW('Sanitation Data'!E18))),'Data Summary'!CQ24="Yes"),OFFSET('Sanitation Data'!$E$6,0,10*ROW('Sanitation Data'!E18)),NA())</f>
        <v>#N/A</v>
      </c>
      <c r="AC24" s="516" t="e">
        <f ca="1">+IF(AND(ISNUMBER(OFFSET('Sanitation Data'!$E$10,0,10*ROW('Sanitation Data'!E18))),'Data Summary'!CR24="Yes"),OFFSET('Sanitation Data'!$E$10,0,10*ROW('Sanitation Data'!E18)),NA())</f>
        <v>#N/A</v>
      </c>
      <c r="AD24" s="516" t="e">
        <f ca="1">+IF(AND(ISNUMBER(OFFSET('Sanitation Data'!$E$11,0,10*ROW('Sanitation Data'!E18))),'Data Summary'!CS24="Yes"),OFFSET('Sanitation Data'!$E$11,0,10*ROW('Sanitation Data'!E18)),NA())</f>
        <v>#N/A</v>
      </c>
      <c r="AE24" s="516" t="e">
        <f ca="1">+IF(AND(ISNUMBER(OFFSET('Sanitation Data'!$E$12,0,10*ROW('Sanitation Data'!E18))),'Data Summary'!CT24="Yes"),OFFSET('Sanitation Data'!$E$12,0,10*ROW('Sanitation Data'!E18)),NA())</f>
        <v>#N/A</v>
      </c>
      <c r="AF24" s="516" t="e">
        <f ca="1">+IF(AND(ISNUMBER(OFFSET('Sanitation Data'!$F$4,0,10*ROW('Sanitation Data'!F18))),'Data Summary'!CU24="Yes"),100-OFFSET('Sanitation Data'!$F$4,0,10*ROW('Sanitation Data'!F18)),NA())</f>
        <v>#N/A</v>
      </c>
      <c r="AG24" s="516" t="e">
        <f ca="1">+IF(AND(ISNUMBER(OFFSET('Sanitation Data'!$F$6,0,10*ROW('Sanitation Data'!F18))),'Data Summary'!CV24="Yes"),OFFSET('Sanitation Data'!$F$6,0,10*ROW('Sanitation Data'!F18)),NA())</f>
        <v>#N/A</v>
      </c>
      <c r="AH24" s="516" t="e">
        <f ca="1">+IF(AND(ISNUMBER(OFFSET('Sanitation Data'!$F$10,0,10*ROW('Sanitation Data'!F18))),'Data Summary'!CW24="Yes"),OFFSET('Sanitation Data'!$F$10,0,10*ROW('Sanitation Data'!F18)),NA())</f>
        <v>#N/A</v>
      </c>
      <c r="AI24" s="516" t="e">
        <f ca="1">+IF(AND(ISNUMBER(OFFSET('Sanitation Data'!$F$11,0,10*ROW('Sanitation Data'!F18))),'Data Summary'!CX24="Yes"),OFFSET('Sanitation Data'!$F$11,0,10*ROW('Sanitation Data'!F18)),NA())</f>
        <v>#N/A</v>
      </c>
      <c r="AJ24" s="516" t="e">
        <f ca="1">+IF(AND(ISNUMBER(OFFSET('Sanitation Data'!$F$12,0,10*ROW('Sanitation Data'!F18))),'Data Summary'!CY24="Yes"),OFFSET('Sanitation Data'!$F$12,0,10*ROW('Sanitation Data'!F18)),NA())</f>
        <v>#N/A</v>
      </c>
      <c r="AK24" s="516" t="e">
        <f ca="1">+IF(AND(ISNUMBER(OFFSET('Sanitation Data'!$G$4,0,10*ROW('Sanitation Data'!G18))),'Data Summary'!CZ24="Yes"),100-OFFSET('Sanitation Data'!$G$4,0,10*ROW('Sanitation Data'!G18)),NA())</f>
        <v>#N/A</v>
      </c>
      <c r="AL24" s="516" t="e">
        <f ca="1">+IF(AND(ISNUMBER(OFFSET('Sanitation Data'!$G$6,0,10*ROW('Sanitation Data'!G18))),'Data Summary'!DA24="Yes"),OFFSET('Sanitation Data'!$G$6,0,10*ROW('Sanitation Data'!G18)),NA())</f>
        <v>#N/A</v>
      </c>
      <c r="AM24" s="516" t="e">
        <f ca="1">+IF(AND(ISNUMBER(OFFSET('Sanitation Data'!$G$10,0,10*ROW('Sanitation Data'!G18))),'Data Summary'!DB24="Yes"),OFFSET('Sanitation Data'!$G$10,0,10*ROW('Sanitation Data'!G18)),NA())</f>
        <v>#N/A</v>
      </c>
      <c r="AN24" s="516" t="e">
        <f ca="1">+IF(AND(ISNUMBER(OFFSET('Sanitation Data'!$G$11,0,10*ROW('Sanitation Data'!G18))),'Data Summary'!DC24="Yes"),OFFSET('Sanitation Data'!$G$11,0,10*ROW('Sanitation Data'!G18)),NA())</f>
        <v>#N/A</v>
      </c>
      <c r="AO24" s="516" t="e">
        <f ca="1">+IF(AND(ISNUMBER(OFFSET('Sanitation Data'!$G$12,0,10*ROW('Sanitation Data'!G18))),'Data Summary'!DD24="Yes"),OFFSET('Sanitation Data'!$G$12,0,10*ROW('Sanitation Data'!G18)),NA())</f>
        <v>#N/A</v>
      </c>
      <c r="AP24" s="516" t="e">
        <f ca="1">+IF(AND(ISNUMBER(OFFSET('Sanitation Data'!$H$4,0,10*ROW('Sanitation Data'!H18))),'Data Summary'!DE24="Yes"),100-OFFSET('Sanitation Data'!$H$4,0,10*ROW('Sanitation Data'!H18)),NA())</f>
        <v>#N/A</v>
      </c>
      <c r="AQ24" s="516" t="e">
        <f ca="1">+IF(AND(ISNUMBER(OFFSET('Sanitation Data'!$H$6,0,10*ROW('Sanitation Data'!H18))),'Data Summary'!DF24="Yes"),OFFSET('Sanitation Data'!$H$6,0,10*ROW('Sanitation Data'!H18)),NA())</f>
        <v>#N/A</v>
      </c>
      <c r="AR24" s="516" t="e">
        <f ca="1">+IF(AND(ISNUMBER(OFFSET('Sanitation Data'!$H$10,0,10*ROW('Sanitation Data'!H18))),'Data Summary'!DG24="Yes"),OFFSET('Sanitation Data'!$H$10,0,10*ROW('Sanitation Data'!H18)),NA())</f>
        <v>#N/A</v>
      </c>
      <c r="AS24" s="516" t="e">
        <f ca="1">+IF(AND(ISNUMBER(OFFSET('Sanitation Data'!$H$11,0,10*ROW('Sanitation Data'!H18))),'Data Summary'!DH24="Yes"),OFFSET('Sanitation Data'!$H$11,0,10*ROW('Sanitation Data'!H18)),NA())</f>
        <v>#N/A</v>
      </c>
      <c r="AT24" s="516" t="e">
        <f ca="1">+IF(AND(ISNUMBER(OFFSET('Sanitation Data'!$H$12,0,10*ROW('Sanitation Data'!H18))),'Data Summary'!DI24="Yes"),OFFSET('Sanitation Data'!$H$12,0,10*ROW('Sanitation Data'!H18)),NA())</f>
        <v>#N/A</v>
      </c>
      <c r="AU24" s="516" t="e">
        <f ca="1">+IF(AND(ISNUMBER(OFFSET('Sanitation Data'!$I$4,0,10*ROW('Sanitation Data'!I18))),'Data Summary'!DJ24="Yes"),100-OFFSET('Sanitation Data'!$I$4,0,10*ROW('Sanitation Data'!I18)),NA())</f>
        <v>#N/A</v>
      </c>
      <c r="AV24" s="516" t="e">
        <f ca="1">+IF(AND(ISNUMBER(OFFSET('Sanitation Data'!$I$6,0,10*ROW('Sanitation Data'!I18))),'Data Summary'!DK24="Yes"),OFFSET('Sanitation Data'!$I$6,0,10*ROW('Sanitation Data'!I18)),NA())</f>
        <v>#N/A</v>
      </c>
      <c r="AW24" s="516" t="e">
        <f ca="1">+IF(AND(ISNUMBER(OFFSET('Sanitation Data'!$I$10,0,10*ROW('Sanitation Data'!I18))),'Data Summary'!DL24="Yes"),OFFSET('Sanitation Data'!$I$10,0,10*ROW('Sanitation Data'!I18)),NA())</f>
        <v>#N/A</v>
      </c>
      <c r="AX24" s="516" t="e">
        <f ca="1">+IF(AND(ISNUMBER(OFFSET('Sanitation Data'!$I$11,0,10*ROW('Sanitation Data'!I18))),'Data Summary'!DM24="Yes"),OFFSET('Sanitation Data'!$I$11,0,10*ROW('Sanitation Data'!I18)),NA())</f>
        <v>#N/A</v>
      </c>
      <c r="AY24" s="516" t="e">
        <f ca="1">+IF(AND(ISNUMBER(OFFSET('Sanitation Data'!$I$12,0,10*ROW('Sanitation Data'!I18))),'Data Summary'!DN24="Yes"),OFFSET('Sanitation Data'!$I$12,0,10*ROW('Sanitation Data'!I18)),NA())</f>
        <v>#N/A</v>
      </c>
      <c r="AZ24" s="517" t="e">
        <f ca="1">+IF(AND(ISNUMBER(OFFSET('Hygiene Data'!$D$5,0,10*ROW('Hygiene Data'!D18))),'Data Summary'!DO24="Yes"),OFFSET('Hygiene Data'!$D$5,0,10*ROW('Hygiene Data'!D18)),NA())</f>
        <v>#N/A</v>
      </c>
      <c r="BA24" s="517" t="e">
        <f ca="1">+IF(AND(ISNUMBER(OFFSET('Hygiene Data'!$D$7,0,10*ROW('Hygiene Data'!D18))),'Data Summary'!DP24="Yes"),OFFSET('Hygiene Data'!$D$7,0,10*ROW('Hygiene Data'!D18)),NA())</f>
        <v>#N/A</v>
      </c>
      <c r="BB24" s="517" t="e">
        <f ca="1">+IF(AND(ISNUMBER(OFFSET('Hygiene Data'!$D$9,0,10*ROW('Hygiene Data'!D18))),'Data Summary'!DQ24="Yes"),OFFSET('Hygiene Data'!$D$9,0,10*ROW('Hygiene Data'!D18)),NA())</f>
        <v>#N/A</v>
      </c>
      <c r="BC24" s="517" t="e">
        <f ca="1">+IF(AND(ISNUMBER(OFFSET('Hygiene Data'!$E$5,0,10*ROW('Hygiene Data'!E18))),'Data Summary'!DR24="Yes"),OFFSET('Hygiene Data'!$E$5,0,10*ROW('Hygiene Data'!E18)),NA())</f>
        <v>#N/A</v>
      </c>
      <c r="BD24" s="517" t="e">
        <f ca="1">+IF(AND(ISNUMBER(OFFSET('Hygiene Data'!$E$7,0,10*ROW('Hygiene Data'!E18))),'Data Summary'!DS24="Yes"),OFFSET('Hygiene Data'!$E$7,0,10*ROW('Hygiene Data'!E18)),NA())</f>
        <v>#N/A</v>
      </c>
      <c r="BE24" s="517" t="e">
        <f ca="1">+IF(AND(ISNUMBER(OFFSET('Hygiene Data'!$E$9,0,10*ROW('Hygiene Data'!E18))),'Data Summary'!DT24="Yes"),OFFSET('Hygiene Data'!$E$9,0,10*ROW('Hygiene Data'!E18)),NA())</f>
        <v>#N/A</v>
      </c>
      <c r="BF24" s="517" t="e">
        <f ca="1">+IF(AND(ISNUMBER(OFFSET('Hygiene Data'!$F$5,0,10*ROW('Hygiene Data'!F18))),'Data Summary'!DU24="Yes"),OFFSET('Hygiene Data'!$F$5,0,10*ROW('Hygiene Data'!F18)),NA())</f>
        <v>#N/A</v>
      </c>
      <c r="BG24" s="517" t="e">
        <f ca="1">+IF(AND(ISNUMBER(OFFSET('Hygiene Data'!$F$7,0,10*ROW('Hygiene Data'!F18))),'Data Summary'!DV24="Yes"),OFFSET('Hygiene Data'!$F$7,0,10*ROW('Hygiene Data'!F18)),NA())</f>
        <v>#N/A</v>
      </c>
      <c r="BH24" s="517" t="e">
        <f ca="1">+IF(AND(ISNUMBER(OFFSET('Hygiene Data'!$F$9,0,10*ROW('Hygiene Data'!F18))),'Data Summary'!DW24="Yes"),OFFSET('Hygiene Data'!$F$9,0,10*ROW('Hygiene Data'!F18)),NA())</f>
        <v>#N/A</v>
      </c>
      <c r="BI24" s="517" t="e">
        <f ca="1">+IF(AND(ISNUMBER(OFFSET('Hygiene Data'!$G$5,0,10*ROW('Hygiene Data'!G18))),'Data Summary'!DX24="Yes"),OFFSET('Hygiene Data'!$G$5,0,10*ROW('Hygiene Data'!G18)),NA())</f>
        <v>#N/A</v>
      </c>
      <c r="BJ24" s="517" t="e">
        <f ca="1">+IF(AND(ISNUMBER(OFFSET('Hygiene Data'!$G$7,0,10*ROW('Hygiene Data'!G18))),'Data Summary'!DY24="Yes"),OFFSET('Hygiene Data'!$G$7,0,10*ROW('Hygiene Data'!G18)),NA())</f>
        <v>#N/A</v>
      </c>
      <c r="BK24" s="517" t="e">
        <f ca="1">+IF(AND(ISNUMBER(OFFSET('Hygiene Data'!$G$9,0,10*ROW('Hygiene Data'!G18))),'Data Summary'!DZ24="Yes"),OFFSET('Hygiene Data'!$G$9,0,10*ROW('Hygiene Data'!G18)),NA())</f>
        <v>#N/A</v>
      </c>
      <c r="BL24" s="517" t="e">
        <f ca="1">+IF(AND(ISNUMBER(OFFSET('Hygiene Data'!$H$5,0,10*ROW('Hygiene Data'!H18))),'Data Summary'!EA24="Yes"),OFFSET('Hygiene Data'!$H$5,0,10*ROW('Hygiene Data'!H18)),NA())</f>
        <v>#N/A</v>
      </c>
      <c r="BM24" s="517" t="e">
        <f ca="1">+IF(AND(ISNUMBER(OFFSET('Hygiene Data'!$H$7,0,10*ROW('Hygiene Data'!H18))),'Data Summary'!EB24="Yes"),OFFSET('Hygiene Data'!$H$7,0,10*ROW('Hygiene Data'!H18)),NA())</f>
        <v>#N/A</v>
      </c>
      <c r="BN24" s="517" t="e">
        <f ca="1">+IF(AND(ISNUMBER(OFFSET('Hygiene Data'!$H$9,0,10*ROW('Hygiene Data'!H18))),'Data Summary'!EC24="Yes"),OFFSET('Hygiene Data'!$H$9,0,10*ROW('Hygiene Data'!H18)),NA())</f>
        <v>#N/A</v>
      </c>
      <c r="BO24" s="517" t="e">
        <f ca="1">+IF(AND(ISNUMBER(OFFSET('Hygiene Data'!$I$5,0,10*ROW('Hygiene Data'!I18))),'Data Summary'!ED24="Yes"),OFFSET('Hygiene Data'!$I$5,0,10*ROW('Hygiene Data'!I18)),NA())</f>
        <v>#N/A</v>
      </c>
      <c r="BP24" s="517" t="e">
        <f ca="1">+IF(AND(ISNUMBER(OFFSET('Hygiene Data'!$I$7,0,10*ROW('Hygiene Data'!I18))),'Data Summary'!EE24="Yes"),OFFSET('Hygiene Data'!$I$7,0,10*ROW('Hygiene Data'!I18)),NA())</f>
        <v>#N/A</v>
      </c>
      <c r="BQ24" s="517" t="e">
        <f ca="1">+IF(AND(ISNUMBER(OFFSET('Hygiene Data'!$I$9,0,10*ROW('Hygiene Data'!I18))),'Data Summary'!EF24="Yes"),OFFSET('Hygiene Data'!$I$9,0,10*ROW('Hygiene Data'!I18)),NA())</f>
        <v>#N/A</v>
      </c>
    </row>
    <row r="25" spans="1:69" x14ac:dyDescent="0.25">
      <c r="A25" s="513" t="e">
        <f ca="1">+RIGHT('Data Summary'!A25,LEN('Data Summary'!A25)-9)</f>
        <v>#VALUE!</v>
      </c>
      <c r="B25" s="487" t="str">
        <f ca="1">+IF(ISTEXT('Data Summary'!B25),'Data Summary'!B25,"")</f>
        <v/>
      </c>
      <c r="C25" s="514" t="e">
        <f ca="1">+VALUE('Data Summary'!C25)</f>
        <v>#VALUE!</v>
      </c>
      <c r="D25" s="515" t="e">
        <f ca="1">+IF(AND(ISNUMBER(OFFSET('Water Data'!$D$4,0,10*ROW('Water Data'!D19))),'Data Summary'!BS25="Yes"),100-OFFSET('Water Data'!$D$4,0,10*ROW('Water Data'!D19)),NA())</f>
        <v>#N/A</v>
      </c>
      <c r="E25" s="515" t="e">
        <f ca="1">+IF(AND(ISNUMBER(OFFSET('Water Data'!$D$6,0,10*ROW('Water Data'!D19))),'Data Summary'!BT25="Yes"),OFFSET('Water Data'!$D$6,0,10*ROW('Water Data'!D19)),NA())</f>
        <v>#N/A</v>
      </c>
      <c r="F25" s="515" t="e">
        <f ca="1">+IF(AND(ISNUMBER(OFFSET('Water Data'!$D$9,0,10*ROW('Water Data'!D19))),'Data Summary'!BU25="Yes"),OFFSET('Water Data'!$D$9,0,10*ROW('Water Data'!D19)),NA())</f>
        <v>#N/A</v>
      </c>
      <c r="G25" s="515" t="e">
        <f ca="1">+IF(AND(ISNUMBER(OFFSET('Water Data'!$E$4,0,10*ROW('Water Data'!E19))),'Data Summary'!BV25="Yes"),100-OFFSET('Water Data'!$E$4,0,10*ROW('Water Data'!E19)),NA())</f>
        <v>#N/A</v>
      </c>
      <c r="H25" s="515" t="e">
        <f ca="1">+IF(AND(ISNUMBER(OFFSET('Water Data'!$E$6,0,10*ROW('Water Data'!E19))),'Data Summary'!BW25="Yes"),OFFSET('Water Data'!$E$6,0,10*ROW('Water Data'!E19)),NA())</f>
        <v>#N/A</v>
      </c>
      <c r="I25" s="515" t="e">
        <f ca="1">+IF(AND(ISNUMBER(OFFSET('Water Data'!$E$9,0,10*ROW('Water Data'!E19))),'Data Summary'!BX25="Yes"),OFFSET('Water Data'!$E$9,0,10*ROW('Water Data'!E19)),NA())</f>
        <v>#N/A</v>
      </c>
      <c r="J25" s="515" t="e">
        <f ca="1">+IF(AND(ISNUMBER(OFFSET('Water Data'!$F$4,0,10*ROW('Water Data'!F19))),'Data Summary'!BY25="Yes"),100-OFFSET('Water Data'!$F$4,0,10*ROW('Water Data'!F19)),NA())</f>
        <v>#N/A</v>
      </c>
      <c r="K25" s="515" t="e">
        <f ca="1">+IF(AND(ISNUMBER(OFFSET('Water Data'!$F$6,0,10*ROW('Water Data'!F19))),'Data Summary'!BZ25="Yes"),OFFSET('Water Data'!$F$6,0,10*ROW('Water Data'!F19)),NA())</f>
        <v>#N/A</v>
      </c>
      <c r="L25" s="515" t="e">
        <f ca="1">+IF(AND(ISNUMBER(OFFSET('Water Data'!$F$9,0,10*ROW('Water Data'!F19))),'Data Summary'!CA25="Yes"),OFFSET('Water Data'!$F$9,0,10*ROW('Water Data'!F19)),NA())</f>
        <v>#N/A</v>
      </c>
      <c r="M25" s="515" t="e">
        <f ca="1">+IF(AND(ISNUMBER(OFFSET('Water Data'!$G$4,0,10*ROW('Water Data'!G19))),'Data Summary'!CB25="Yes"),100-OFFSET('Water Data'!$G$4,0,10*ROW('Water Data'!G19)),NA())</f>
        <v>#N/A</v>
      </c>
      <c r="N25" s="515" t="e">
        <f ca="1">+IF(AND(ISNUMBER(OFFSET('Water Data'!$G$6,0,10*ROW('Water Data'!G19))),'Data Summary'!CC25="Yes"),OFFSET('Water Data'!$G$6,0,10*ROW('Water Data'!G19)),NA())</f>
        <v>#N/A</v>
      </c>
      <c r="O25" s="515" t="e">
        <f ca="1">+IF(AND(ISNUMBER(OFFSET('Water Data'!$G$9,0,10*ROW('Water Data'!G19))),'Data Summary'!CD25="Yes"),OFFSET('Water Data'!$G$9,0,10*ROW('Water Data'!G19)),NA())</f>
        <v>#N/A</v>
      </c>
      <c r="P25" s="515" t="e">
        <f ca="1">+IF(AND(ISNUMBER(OFFSET('Water Data'!$H$4,0,10*ROW('Water Data'!H19))),'Data Summary'!CE25="Yes"),100-OFFSET('Water Data'!$H$4,0,10*ROW('Water Data'!H19)),NA())</f>
        <v>#N/A</v>
      </c>
      <c r="Q25" s="515" t="e">
        <f ca="1">+IF(AND(ISNUMBER(OFFSET('Water Data'!$H$6,0,10*ROW('Water Data'!H19))),'Data Summary'!CF25="Yes"),OFFSET('Water Data'!$H$6,0,10*ROW('Water Data'!H19)),NA())</f>
        <v>#N/A</v>
      </c>
      <c r="R25" s="515" t="e">
        <f ca="1">+IF(AND(ISNUMBER(OFFSET('Water Data'!$H$9,0,10*ROW('Water Data'!H19))),'Data Summary'!CG25="Yes"),OFFSET('Water Data'!$H$9,0,10*ROW('Water Data'!H19)),NA())</f>
        <v>#N/A</v>
      </c>
      <c r="S25" s="515" t="e">
        <f ca="1">+IF(AND(ISNUMBER(OFFSET('Water Data'!$I$4,0,10*ROW('Water Data'!I19))),'Data Summary'!CH25="Yes"),100-OFFSET('Water Data'!$I$4,0,10*ROW('Water Data'!I19)),NA())</f>
        <v>#N/A</v>
      </c>
      <c r="T25" s="515" t="e">
        <f ca="1">+IF(AND(ISNUMBER(OFFSET('Water Data'!$I$6,0,10*ROW('Water Data'!I19))),'Data Summary'!CI25="Yes"),OFFSET('Water Data'!$I$6,0,10*ROW('Water Data'!I19)),NA())</f>
        <v>#N/A</v>
      </c>
      <c r="U25" s="515" t="e">
        <f ca="1">+IF(AND(ISNUMBER(OFFSET('Water Data'!$I$9,0,10*ROW('Water Data'!I19))),'Data Summary'!CJ25="Yes"),OFFSET('Water Data'!$I$9,0,10*ROW('Water Data'!I19)),NA())</f>
        <v>#N/A</v>
      </c>
      <c r="V25" s="516" t="e">
        <f ca="1">+IF(AND(ISNUMBER(OFFSET('Sanitation Data'!$D$4,0,10*ROW('Sanitation Data'!D19))),'Data Summary'!CK25="Yes"),100-OFFSET('Sanitation Data'!$D$4,0,10*ROW('Sanitation Data'!D19)),NA())</f>
        <v>#N/A</v>
      </c>
      <c r="W25" s="516" t="e">
        <f ca="1">+IF(AND(ISNUMBER(OFFSET('Sanitation Data'!$D$6,0,10*ROW('Sanitation Data'!D19))),'Data Summary'!CL25="Yes"),OFFSET('Sanitation Data'!$D$6,0,10*ROW('Sanitation Data'!D19)),NA())</f>
        <v>#N/A</v>
      </c>
      <c r="X25" s="516" t="e">
        <f ca="1">+IF(AND(ISNUMBER(OFFSET('Sanitation Data'!$D$10,0,10*ROW('Sanitation Data'!D19))),'Data Summary'!CM25="Yes"),OFFSET('Sanitation Data'!$D$10,0,10*ROW('Sanitation Data'!D19)),NA())</f>
        <v>#N/A</v>
      </c>
      <c r="Y25" s="516" t="e">
        <f ca="1">+IF(AND(ISNUMBER(OFFSET('Sanitation Data'!$D$11,0,10*ROW('Sanitation Data'!D19))),'Data Summary'!CN25="Yes"),OFFSET('Sanitation Data'!$D$11,0,10*ROW('Sanitation Data'!D19)),NA())</f>
        <v>#N/A</v>
      </c>
      <c r="Z25" s="516" t="e">
        <f ca="1">+IF(AND(ISNUMBER(OFFSET('Sanitation Data'!$D$12,0,10*ROW('Sanitation Data'!D19))),'Data Summary'!CO25="Yes"),OFFSET('Sanitation Data'!$D$12,0,10*ROW('Sanitation Data'!D19)),NA())</f>
        <v>#N/A</v>
      </c>
      <c r="AA25" s="516" t="e">
        <f ca="1">+IF(AND(ISNUMBER(OFFSET('Sanitation Data'!$E$4,0,10*ROW('Sanitation Data'!E19))),'Data Summary'!CP25="Yes"),100-OFFSET('Sanitation Data'!$E$4,0,10*ROW('Sanitation Data'!E19)),NA())</f>
        <v>#N/A</v>
      </c>
      <c r="AB25" s="516" t="e">
        <f ca="1">+IF(AND(ISNUMBER(OFFSET('Sanitation Data'!$E$6,0,10*ROW('Sanitation Data'!E19))),'Data Summary'!CQ25="Yes"),OFFSET('Sanitation Data'!$E$6,0,10*ROW('Sanitation Data'!E19)),NA())</f>
        <v>#N/A</v>
      </c>
      <c r="AC25" s="516" t="e">
        <f ca="1">+IF(AND(ISNUMBER(OFFSET('Sanitation Data'!$E$10,0,10*ROW('Sanitation Data'!E19))),'Data Summary'!CR25="Yes"),OFFSET('Sanitation Data'!$E$10,0,10*ROW('Sanitation Data'!E19)),NA())</f>
        <v>#N/A</v>
      </c>
      <c r="AD25" s="516" t="e">
        <f ca="1">+IF(AND(ISNUMBER(OFFSET('Sanitation Data'!$E$11,0,10*ROW('Sanitation Data'!E19))),'Data Summary'!CS25="Yes"),OFFSET('Sanitation Data'!$E$11,0,10*ROW('Sanitation Data'!E19)),NA())</f>
        <v>#N/A</v>
      </c>
      <c r="AE25" s="516" t="e">
        <f ca="1">+IF(AND(ISNUMBER(OFFSET('Sanitation Data'!$E$12,0,10*ROW('Sanitation Data'!E19))),'Data Summary'!CT25="Yes"),OFFSET('Sanitation Data'!$E$12,0,10*ROW('Sanitation Data'!E19)),NA())</f>
        <v>#N/A</v>
      </c>
      <c r="AF25" s="516" t="e">
        <f ca="1">+IF(AND(ISNUMBER(OFFSET('Sanitation Data'!$F$4,0,10*ROW('Sanitation Data'!F19))),'Data Summary'!CU25="Yes"),100-OFFSET('Sanitation Data'!$F$4,0,10*ROW('Sanitation Data'!F19)),NA())</f>
        <v>#N/A</v>
      </c>
      <c r="AG25" s="516" t="e">
        <f ca="1">+IF(AND(ISNUMBER(OFFSET('Sanitation Data'!$F$6,0,10*ROW('Sanitation Data'!F19))),'Data Summary'!CV25="Yes"),OFFSET('Sanitation Data'!$F$6,0,10*ROW('Sanitation Data'!F19)),NA())</f>
        <v>#N/A</v>
      </c>
      <c r="AH25" s="516" t="e">
        <f ca="1">+IF(AND(ISNUMBER(OFFSET('Sanitation Data'!$F$10,0,10*ROW('Sanitation Data'!F19))),'Data Summary'!CW25="Yes"),OFFSET('Sanitation Data'!$F$10,0,10*ROW('Sanitation Data'!F19)),NA())</f>
        <v>#N/A</v>
      </c>
      <c r="AI25" s="516" t="e">
        <f ca="1">+IF(AND(ISNUMBER(OFFSET('Sanitation Data'!$F$11,0,10*ROW('Sanitation Data'!F19))),'Data Summary'!CX25="Yes"),OFFSET('Sanitation Data'!$F$11,0,10*ROW('Sanitation Data'!F19)),NA())</f>
        <v>#N/A</v>
      </c>
      <c r="AJ25" s="516" t="e">
        <f ca="1">+IF(AND(ISNUMBER(OFFSET('Sanitation Data'!$F$12,0,10*ROW('Sanitation Data'!F19))),'Data Summary'!CY25="Yes"),OFFSET('Sanitation Data'!$F$12,0,10*ROW('Sanitation Data'!F19)),NA())</f>
        <v>#N/A</v>
      </c>
      <c r="AK25" s="516" t="e">
        <f ca="1">+IF(AND(ISNUMBER(OFFSET('Sanitation Data'!$G$4,0,10*ROW('Sanitation Data'!G19))),'Data Summary'!CZ25="Yes"),100-OFFSET('Sanitation Data'!$G$4,0,10*ROW('Sanitation Data'!G19)),NA())</f>
        <v>#N/A</v>
      </c>
      <c r="AL25" s="516" t="e">
        <f ca="1">+IF(AND(ISNUMBER(OFFSET('Sanitation Data'!$G$6,0,10*ROW('Sanitation Data'!G19))),'Data Summary'!DA25="Yes"),OFFSET('Sanitation Data'!$G$6,0,10*ROW('Sanitation Data'!G19)),NA())</f>
        <v>#N/A</v>
      </c>
      <c r="AM25" s="516" t="e">
        <f ca="1">+IF(AND(ISNUMBER(OFFSET('Sanitation Data'!$G$10,0,10*ROW('Sanitation Data'!G19))),'Data Summary'!DB25="Yes"),OFFSET('Sanitation Data'!$G$10,0,10*ROW('Sanitation Data'!G19)),NA())</f>
        <v>#N/A</v>
      </c>
      <c r="AN25" s="516" t="e">
        <f ca="1">+IF(AND(ISNUMBER(OFFSET('Sanitation Data'!$G$11,0,10*ROW('Sanitation Data'!G19))),'Data Summary'!DC25="Yes"),OFFSET('Sanitation Data'!$G$11,0,10*ROW('Sanitation Data'!G19)),NA())</f>
        <v>#N/A</v>
      </c>
      <c r="AO25" s="516" t="e">
        <f ca="1">+IF(AND(ISNUMBER(OFFSET('Sanitation Data'!$G$12,0,10*ROW('Sanitation Data'!G19))),'Data Summary'!DD25="Yes"),OFFSET('Sanitation Data'!$G$12,0,10*ROW('Sanitation Data'!G19)),NA())</f>
        <v>#N/A</v>
      </c>
      <c r="AP25" s="516" t="e">
        <f ca="1">+IF(AND(ISNUMBER(OFFSET('Sanitation Data'!$H$4,0,10*ROW('Sanitation Data'!H19))),'Data Summary'!DE25="Yes"),100-OFFSET('Sanitation Data'!$H$4,0,10*ROW('Sanitation Data'!H19)),NA())</f>
        <v>#N/A</v>
      </c>
      <c r="AQ25" s="516" t="e">
        <f ca="1">+IF(AND(ISNUMBER(OFFSET('Sanitation Data'!$H$6,0,10*ROW('Sanitation Data'!H19))),'Data Summary'!DF25="Yes"),OFFSET('Sanitation Data'!$H$6,0,10*ROW('Sanitation Data'!H19)),NA())</f>
        <v>#N/A</v>
      </c>
      <c r="AR25" s="516" t="e">
        <f ca="1">+IF(AND(ISNUMBER(OFFSET('Sanitation Data'!$H$10,0,10*ROW('Sanitation Data'!H19))),'Data Summary'!DG25="Yes"),OFFSET('Sanitation Data'!$H$10,0,10*ROW('Sanitation Data'!H19)),NA())</f>
        <v>#N/A</v>
      </c>
      <c r="AS25" s="516" t="e">
        <f ca="1">+IF(AND(ISNUMBER(OFFSET('Sanitation Data'!$H$11,0,10*ROW('Sanitation Data'!H19))),'Data Summary'!DH25="Yes"),OFFSET('Sanitation Data'!$H$11,0,10*ROW('Sanitation Data'!H19)),NA())</f>
        <v>#N/A</v>
      </c>
      <c r="AT25" s="516" t="e">
        <f ca="1">+IF(AND(ISNUMBER(OFFSET('Sanitation Data'!$H$12,0,10*ROW('Sanitation Data'!H19))),'Data Summary'!DI25="Yes"),OFFSET('Sanitation Data'!$H$12,0,10*ROW('Sanitation Data'!H19)),NA())</f>
        <v>#N/A</v>
      </c>
      <c r="AU25" s="516" t="e">
        <f ca="1">+IF(AND(ISNUMBER(OFFSET('Sanitation Data'!$I$4,0,10*ROW('Sanitation Data'!I19))),'Data Summary'!DJ25="Yes"),100-OFFSET('Sanitation Data'!$I$4,0,10*ROW('Sanitation Data'!I19)),NA())</f>
        <v>#N/A</v>
      </c>
      <c r="AV25" s="516" t="e">
        <f ca="1">+IF(AND(ISNUMBER(OFFSET('Sanitation Data'!$I$6,0,10*ROW('Sanitation Data'!I19))),'Data Summary'!DK25="Yes"),OFFSET('Sanitation Data'!$I$6,0,10*ROW('Sanitation Data'!I19)),NA())</f>
        <v>#N/A</v>
      </c>
      <c r="AW25" s="516" t="e">
        <f ca="1">+IF(AND(ISNUMBER(OFFSET('Sanitation Data'!$I$10,0,10*ROW('Sanitation Data'!I19))),'Data Summary'!DL25="Yes"),OFFSET('Sanitation Data'!$I$10,0,10*ROW('Sanitation Data'!I19)),NA())</f>
        <v>#N/A</v>
      </c>
      <c r="AX25" s="516" t="e">
        <f ca="1">+IF(AND(ISNUMBER(OFFSET('Sanitation Data'!$I$11,0,10*ROW('Sanitation Data'!I19))),'Data Summary'!DM25="Yes"),OFFSET('Sanitation Data'!$I$11,0,10*ROW('Sanitation Data'!I19)),NA())</f>
        <v>#N/A</v>
      </c>
      <c r="AY25" s="516" t="e">
        <f ca="1">+IF(AND(ISNUMBER(OFFSET('Sanitation Data'!$I$12,0,10*ROW('Sanitation Data'!I19))),'Data Summary'!DN25="Yes"),OFFSET('Sanitation Data'!$I$12,0,10*ROW('Sanitation Data'!I19)),NA())</f>
        <v>#N/A</v>
      </c>
      <c r="AZ25" s="517" t="e">
        <f ca="1">+IF(AND(ISNUMBER(OFFSET('Hygiene Data'!$D$5,0,10*ROW('Hygiene Data'!D19))),'Data Summary'!DO25="Yes"),OFFSET('Hygiene Data'!$D$5,0,10*ROW('Hygiene Data'!D19)),NA())</f>
        <v>#N/A</v>
      </c>
      <c r="BA25" s="517" t="e">
        <f ca="1">+IF(AND(ISNUMBER(OFFSET('Hygiene Data'!$D$7,0,10*ROW('Hygiene Data'!D19))),'Data Summary'!DP25="Yes"),OFFSET('Hygiene Data'!$D$7,0,10*ROW('Hygiene Data'!D19)),NA())</f>
        <v>#N/A</v>
      </c>
      <c r="BB25" s="517" t="e">
        <f ca="1">+IF(AND(ISNUMBER(OFFSET('Hygiene Data'!$D$9,0,10*ROW('Hygiene Data'!D19))),'Data Summary'!DQ25="Yes"),OFFSET('Hygiene Data'!$D$9,0,10*ROW('Hygiene Data'!D19)),NA())</f>
        <v>#N/A</v>
      </c>
      <c r="BC25" s="517" t="e">
        <f ca="1">+IF(AND(ISNUMBER(OFFSET('Hygiene Data'!$E$5,0,10*ROW('Hygiene Data'!E19))),'Data Summary'!DR25="Yes"),OFFSET('Hygiene Data'!$E$5,0,10*ROW('Hygiene Data'!E19)),NA())</f>
        <v>#N/A</v>
      </c>
      <c r="BD25" s="517" t="e">
        <f ca="1">+IF(AND(ISNUMBER(OFFSET('Hygiene Data'!$E$7,0,10*ROW('Hygiene Data'!E19))),'Data Summary'!DS25="Yes"),OFFSET('Hygiene Data'!$E$7,0,10*ROW('Hygiene Data'!E19)),NA())</f>
        <v>#N/A</v>
      </c>
      <c r="BE25" s="517" t="e">
        <f ca="1">+IF(AND(ISNUMBER(OFFSET('Hygiene Data'!$E$9,0,10*ROW('Hygiene Data'!E19))),'Data Summary'!DT25="Yes"),OFFSET('Hygiene Data'!$E$9,0,10*ROW('Hygiene Data'!E19)),NA())</f>
        <v>#N/A</v>
      </c>
      <c r="BF25" s="517" t="e">
        <f ca="1">+IF(AND(ISNUMBER(OFFSET('Hygiene Data'!$F$5,0,10*ROW('Hygiene Data'!F19))),'Data Summary'!DU25="Yes"),OFFSET('Hygiene Data'!$F$5,0,10*ROW('Hygiene Data'!F19)),NA())</f>
        <v>#N/A</v>
      </c>
      <c r="BG25" s="517" t="e">
        <f ca="1">+IF(AND(ISNUMBER(OFFSET('Hygiene Data'!$F$7,0,10*ROW('Hygiene Data'!F19))),'Data Summary'!DV25="Yes"),OFFSET('Hygiene Data'!$F$7,0,10*ROW('Hygiene Data'!F19)),NA())</f>
        <v>#N/A</v>
      </c>
      <c r="BH25" s="517" t="e">
        <f ca="1">+IF(AND(ISNUMBER(OFFSET('Hygiene Data'!$F$9,0,10*ROW('Hygiene Data'!F19))),'Data Summary'!DW25="Yes"),OFFSET('Hygiene Data'!$F$9,0,10*ROW('Hygiene Data'!F19)),NA())</f>
        <v>#N/A</v>
      </c>
      <c r="BI25" s="517" t="e">
        <f ca="1">+IF(AND(ISNUMBER(OFFSET('Hygiene Data'!$G$5,0,10*ROW('Hygiene Data'!G19))),'Data Summary'!DX25="Yes"),OFFSET('Hygiene Data'!$G$5,0,10*ROW('Hygiene Data'!G19)),NA())</f>
        <v>#N/A</v>
      </c>
      <c r="BJ25" s="517" t="e">
        <f ca="1">+IF(AND(ISNUMBER(OFFSET('Hygiene Data'!$G$7,0,10*ROW('Hygiene Data'!G19))),'Data Summary'!DY25="Yes"),OFFSET('Hygiene Data'!$G$7,0,10*ROW('Hygiene Data'!G19)),NA())</f>
        <v>#N/A</v>
      </c>
      <c r="BK25" s="517" t="e">
        <f ca="1">+IF(AND(ISNUMBER(OFFSET('Hygiene Data'!$G$9,0,10*ROW('Hygiene Data'!G19))),'Data Summary'!DZ25="Yes"),OFFSET('Hygiene Data'!$G$9,0,10*ROW('Hygiene Data'!G19)),NA())</f>
        <v>#N/A</v>
      </c>
      <c r="BL25" s="517" t="e">
        <f ca="1">+IF(AND(ISNUMBER(OFFSET('Hygiene Data'!$H$5,0,10*ROW('Hygiene Data'!H19))),'Data Summary'!EA25="Yes"),OFFSET('Hygiene Data'!$H$5,0,10*ROW('Hygiene Data'!H19)),NA())</f>
        <v>#N/A</v>
      </c>
      <c r="BM25" s="517" t="e">
        <f ca="1">+IF(AND(ISNUMBER(OFFSET('Hygiene Data'!$H$7,0,10*ROW('Hygiene Data'!H19))),'Data Summary'!EB25="Yes"),OFFSET('Hygiene Data'!$H$7,0,10*ROW('Hygiene Data'!H19)),NA())</f>
        <v>#N/A</v>
      </c>
      <c r="BN25" s="517" t="e">
        <f ca="1">+IF(AND(ISNUMBER(OFFSET('Hygiene Data'!$H$9,0,10*ROW('Hygiene Data'!H19))),'Data Summary'!EC25="Yes"),OFFSET('Hygiene Data'!$H$9,0,10*ROW('Hygiene Data'!H19)),NA())</f>
        <v>#N/A</v>
      </c>
      <c r="BO25" s="517" t="e">
        <f ca="1">+IF(AND(ISNUMBER(OFFSET('Hygiene Data'!$I$5,0,10*ROW('Hygiene Data'!I19))),'Data Summary'!ED25="Yes"),OFFSET('Hygiene Data'!$I$5,0,10*ROW('Hygiene Data'!I19)),NA())</f>
        <v>#N/A</v>
      </c>
      <c r="BP25" s="517" t="e">
        <f ca="1">+IF(AND(ISNUMBER(OFFSET('Hygiene Data'!$I$7,0,10*ROW('Hygiene Data'!I19))),'Data Summary'!EE25="Yes"),OFFSET('Hygiene Data'!$I$7,0,10*ROW('Hygiene Data'!I19)),NA())</f>
        <v>#N/A</v>
      </c>
      <c r="BQ25" s="517" t="e">
        <f ca="1">+IF(AND(ISNUMBER(OFFSET('Hygiene Data'!$I$9,0,10*ROW('Hygiene Data'!I19))),'Data Summary'!EF25="Yes"),OFFSET('Hygiene Data'!$I$9,0,10*ROW('Hygiene Data'!I19)),NA())</f>
        <v>#N/A</v>
      </c>
    </row>
    <row r="26" spans="1:69" x14ac:dyDescent="0.25">
      <c r="A26" s="513" t="e">
        <f ca="1">+RIGHT('Data Summary'!A26,LEN('Data Summary'!A26)-9)</f>
        <v>#VALUE!</v>
      </c>
      <c r="B26" s="487" t="str">
        <f ca="1">+IF(ISTEXT('Data Summary'!B26),'Data Summary'!B26,"")</f>
        <v/>
      </c>
      <c r="C26" s="514" t="e">
        <f ca="1">+VALUE('Data Summary'!C26)</f>
        <v>#VALUE!</v>
      </c>
      <c r="D26" s="515" t="e">
        <f ca="1">+IF(AND(ISNUMBER(OFFSET('Water Data'!$D$4,0,10*ROW('Water Data'!D20))),'Data Summary'!BS26="Yes"),100-OFFSET('Water Data'!$D$4,0,10*ROW('Water Data'!D20)),NA())</f>
        <v>#N/A</v>
      </c>
      <c r="E26" s="515" t="e">
        <f ca="1">+IF(AND(ISNUMBER(OFFSET('Water Data'!$D$6,0,10*ROW('Water Data'!D20))),'Data Summary'!BT26="Yes"),OFFSET('Water Data'!$D$6,0,10*ROW('Water Data'!D20)),NA())</f>
        <v>#N/A</v>
      </c>
      <c r="F26" s="515" t="e">
        <f ca="1">+IF(AND(ISNUMBER(OFFSET('Water Data'!$D$9,0,10*ROW('Water Data'!D20))),'Data Summary'!BU26="Yes"),OFFSET('Water Data'!$D$9,0,10*ROW('Water Data'!D20)),NA())</f>
        <v>#N/A</v>
      </c>
      <c r="G26" s="515" t="e">
        <f ca="1">+IF(AND(ISNUMBER(OFFSET('Water Data'!$E$4,0,10*ROW('Water Data'!E20))),'Data Summary'!BV26="Yes"),100-OFFSET('Water Data'!$E$4,0,10*ROW('Water Data'!E20)),NA())</f>
        <v>#N/A</v>
      </c>
      <c r="H26" s="515" t="e">
        <f ca="1">+IF(AND(ISNUMBER(OFFSET('Water Data'!$E$6,0,10*ROW('Water Data'!E20))),'Data Summary'!BW26="Yes"),OFFSET('Water Data'!$E$6,0,10*ROW('Water Data'!E20)),NA())</f>
        <v>#N/A</v>
      </c>
      <c r="I26" s="515" t="e">
        <f ca="1">+IF(AND(ISNUMBER(OFFSET('Water Data'!$E$9,0,10*ROW('Water Data'!E20))),'Data Summary'!BX26="Yes"),OFFSET('Water Data'!$E$9,0,10*ROW('Water Data'!E20)),NA())</f>
        <v>#N/A</v>
      </c>
      <c r="J26" s="515" t="e">
        <f ca="1">+IF(AND(ISNUMBER(OFFSET('Water Data'!$F$4,0,10*ROW('Water Data'!F20))),'Data Summary'!BY26="Yes"),100-OFFSET('Water Data'!$F$4,0,10*ROW('Water Data'!F20)),NA())</f>
        <v>#N/A</v>
      </c>
      <c r="K26" s="515" t="e">
        <f ca="1">+IF(AND(ISNUMBER(OFFSET('Water Data'!$F$6,0,10*ROW('Water Data'!F20))),'Data Summary'!BZ26="Yes"),OFFSET('Water Data'!$F$6,0,10*ROW('Water Data'!F20)),NA())</f>
        <v>#N/A</v>
      </c>
      <c r="L26" s="515" t="e">
        <f ca="1">+IF(AND(ISNUMBER(OFFSET('Water Data'!$F$9,0,10*ROW('Water Data'!F20))),'Data Summary'!CA26="Yes"),OFFSET('Water Data'!$F$9,0,10*ROW('Water Data'!F20)),NA())</f>
        <v>#N/A</v>
      </c>
      <c r="M26" s="515" t="e">
        <f ca="1">+IF(AND(ISNUMBER(OFFSET('Water Data'!$G$4,0,10*ROW('Water Data'!G20))),'Data Summary'!CB26="Yes"),100-OFFSET('Water Data'!$G$4,0,10*ROW('Water Data'!G20)),NA())</f>
        <v>#N/A</v>
      </c>
      <c r="N26" s="515" t="e">
        <f ca="1">+IF(AND(ISNUMBER(OFFSET('Water Data'!$G$6,0,10*ROW('Water Data'!G20))),'Data Summary'!CC26="Yes"),OFFSET('Water Data'!$G$6,0,10*ROW('Water Data'!G20)),NA())</f>
        <v>#N/A</v>
      </c>
      <c r="O26" s="515" t="e">
        <f ca="1">+IF(AND(ISNUMBER(OFFSET('Water Data'!$G$9,0,10*ROW('Water Data'!G20))),'Data Summary'!CD26="Yes"),OFFSET('Water Data'!$G$9,0,10*ROW('Water Data'!G20)),NA())</f>
        <v>#N/A</v>
      </c>
      <c r="P26" s="515" t="e">
        <f ca="1">+IF(AND(ISNUMBER(OFFSET('Water Data'!$H$4,0,10*ROW('Water Data'!H20))),'Data Summary'!CE26="Yes"),100-OFFSET('Water Data'!$H$4,0,10*ROW('Water Data'!H20)),NA())</f>
        <v>#N/A</v>
      </c>
      <c r="Q26" s="515" t="e">
        <f ca="1">+IF(AND(ISNUMBER(OFFSET('Water Data'!$H$6,0,10*ROW('Water Data'!H20))),'Data Summary'!CF26="Yes"),OFFSET('Water Data'!$H$6,0,10*ROW('Water Data'!H20)),NA())</f>
        <v>#N/A</v>
      </c>
      <c r="R26" s="515" t="e">
        <f ca="1">+IF(AND(ISNUMBER(OFFSET('Water Data'!$H$9,0,10*ROW('Water Data'!H20))),'Data Summary'!CG26="Yes"),OFFSET('Water Data'!$H$9,0,10*ROW('Water Data'!H20)),NA())</f>
        <v>#N/A</v>
      </c>
      <c r="S26" s="515" t="e">
        <f ca="1">+IF(AND(ISNUMBER(OFFSET('Water Data'!$I$4,0,10*ROW('Water Data'!I20))),'Data Summary'!CH26="Yes"),100-OFFSET('Water Data'!$I$4,0,10*ROW('Water Data'!I20)),NA())</f>
        <v>#N/A</v>
      </c>
      <c r="T26" s="515" t="e">
        <f ca="1">+IF(AND(ISNUMBER(OFFSET('Water Data'!$I$6,0,10*ROW('Water Data'!I20))),'Data Summary'!CI26="Yes"),OFFSET('Water Data'!$I$6,0,10*ROW('Water Data'!I20)),NA())</f>
        <v>#N/A</v>
      </c>
      <c r="U26" s="515" t="e">
        <f ca="1">+IF(AND(ISNUMBER(OFFSET('Water Data'!$I$9,0,10*ROW('Water Data'!I20))),'Data Summary'!CJ26="Yes"),OFFSET('Water Data'!$I$9,0,10*ROW('Water Data'!I20)),NA())</f>
        <v>#N/A</v>
      </c>
      <c r="V26" s="516" t="e">
        <f ca="1">+IF(AND(ISNUMBER(OFFSET('Sanitation Data'!$D$4,0,10*ROW('Sanitation Data'!D20))),'Data Summary'!CK26="Yes"),100-OFFSET('Sanitation Data'!$D$4,0,10*ROW('Sanitation Data'!D20)),NA())</f>
        <v>#N/A</v>
      </c>
      <c r="W26" s="516" t="e">
        <f ca="1">+IF(AND(ISNUMBER(OFFSET('Sanitation Data'!$D$6,0,10*ROW('Sanitation Data'!D20))),'Data Summary'!CL26="Yes"),OFFSET('Sanitation Data'!$D$6,0,10*ROW('Sanitation Data'!D20)),NA())</f>
        <v>#N/A</v>
      </c>
      <c r="X26" s="516" t="e">
        <f ca="1">+IF(AND(ISNUMBER(OFFSET('Sanitation Data'!$D$10,0,10*ROW('Sanitation Data'!D20))),'Data Summary'!CM26="Yes"),OFFSET('Sanitation Data'!$D$10,0,10*ROW('Sanitation Data'!D20)),NA())</f>
        <v>#N/A</v>
      </c>
      <c r="Y26" s="516" t="e">
        <f ca="1">+IF(AND(ISNUMBER(OFFSET('Sanitation Data'!$D$11,0,10*ROW('Sanitation Data'!D20))),'Data Summary'!CN26="Yes"),OFFSET('Sanitation Data'!$D$11,0,10*ROW('Sanitation Data'!D20)),NA())</f>
        <v>#N/A</v>
      </c>
      <c r="Z26" s="516" t="e">
        <f ca="1">+IF(AND(ISNUMBER(OFFSET('Sanitation Data'!$D$12,0,10*ROW('Sanitation Data'!D20))),'Data Summary'!CO26="Yes"),OFFSET('Sanitation Data'!$D$12,0,10*ROW('Sanitation Data'!D20)),NA())</f>
        <v>#N/A</v>
      </c>
      <c r="AA26" s="516" t="e">
        <f ca="1">+IF(AND(ISNUMBER(OFFSET('Sanitation Data'!$E$4,0,10*ROW('Sanitation Data'!E20))),'Data Summary'!CP26="Yes"),100-OFFSET('Sanitation Data'!$E$4,0,10*ROW('Sanitation Data'!E20)),NA())</f>
        <v>#N/A</v>
      </c>
      <c r="AB26" s="516" t="e">
        <f ca="1">+IF(AND(ISNUMBER(OFFSET('Sanitation Data'!$E$6,0,10*ROW('Sanitation Data'!E20))),'Data Summary'!CQ26="Yes"),OFFSET('Sanitation Data'!$E$6,0,10*ROW('Sanitation Data'!E20)),NA())</f>
        <v>#N/A</v>
      </c>
      <c r="AC26" s="516" t="e">
        <f ca="1">+IF(AND(ISNUMBER(OFFSET('Sanitation Data'!$E$10,0,10*ROW('Sanitation Data'!E20))),'Data Summary'!CR26="Yes"),OFFSET('Sanitation Data'!$E$10,0,10*ROW('Sanitation Data'!E20)),NA())</f>
        <v>#N/A</v>
      </c>
      <c r="AD26" s="516" t="e">
        <f ca="1">+IF(AND(ISNUMBER(OFFSET('Sanitation Data'!$E$11,0,10*ROW('Sanitation Data'!E20))),'Data Summary'!CS26="Yes"),OFFSET('Sanitation Data'!$E$11,0,10*ROW('Sanitation Data'!E20)),NA())</f>
        <v>#N/A</v>
      </c>
      <c r="AE26" s="516" t="e">
        <f ca="1">+IF(AND(ISNUMBER(OFFSET('Sanitation Data'!$E$12,0,10*ROW('Sanitation Data'!E20))),'Data Summary'!CT26="Yes"),OFFSET('Sanitation Data'!$E$12,0,10*ROW('Sanitation Data'!E20)),NA())</f>
        <v>#N/A</v>
      </c>
      <c r="AF26" s="516" t="e">
        <f ca="1">+IF(AND(ISNUMBER(OFFSET('Sanitation Data'!$F$4,0,10*ROW('Sanitation Data'!F20))),'Data Summary'!CU26="Yes"),100-OFFSET('Sanitation Data'!$F$4,0,10*ROW('Sanitation Data'!F20)),NA())</f>
        <v>#N/A</v>
      </c>
      <c r="AG26" s="516" t="e">
        <f ca="1">+IF(AND(ISNUMBER(OFFSET('Sanitation Data'!$F$6,0,10*ROW('Sanitation Data'!F20))),'Data Summary'!CV26="Yes"),OFFSET('Sanitation Data'!$F$6,0,10*ROW('Sanitation Data'!F20)),NA())</f>
        <v>#N/A</v>
      </c>
      <c r="AH26" s="516" t="e">
        <f ca="1">+IF(AND(ISNUMBER(OFFSET('Sanitation Data'!$F$10,0,10*ROW('Sanitation Data'!F20))),'Data Summary'!CW26="Yes"),OFFSET('Sanitation Data'!$F$10,0,10*ROW('Sanitation Data'!F20)),NA())</f>
        <v>#N/A</v>
      </c>
      <c r="AI26" s="516" t="e">
        <f ca="1">+IF(AND(ISNUMBER(OFFSET('Sanitation Data'!$F$11,0,10*ROW('Sanitation Data'!F20))),'Data Summary'!CX26="Yes"),OFFSET('Sanitation Data'!$F$11,0,10*ROW('Sanitation Data'!F20)),NA())</f>
        <v>#N/A</v>
      </c>
      <c r="AJ26" s="516" t="e">
        <f ca="1">+IF(AND(ISNUMBER(OFFSET('Sanitation Data'!$F$12,0,10*ROW('Sanitation Data'!F20))),'Data Summary'!CY26="Yes"),OFFSET('Sanitation Data'!$F$12,0,10*ROW('Sanitation Data'!F20)),NA())</f>
        <v>#N/A</v>
      </c>
      <c r="AK26" s="516" t="e">
        <f ca="1">+IF(AND(ISNUMBER(OFFSET('Sanitation Data'!$G$4,0,10*ROW('Sanitation Data'!G20))),'Data Summary'!CZ26="Yes"),100-OFFSET('Sanitation Data'!$G$4,0,10*ROW('Sanitation Data'!G20)),NA())</f>
        <v>#N/A</v>
      </c>
      <c r="AL26" s="516" t="e">
        <f ca="1">+IF(AND(ISNUMBER(OFFSET('Sanitation Data'!$G$6,0,10*ROW('Sanitation Data'!G20))),'Data Summary'!DA26="Yes"),OFFSET('Sanitation Data'!$G$6,0,10*ROW('Sanitation Data'!G20)),NA())</f>
        <v>#N/A</v>
      </c>
      <c r="AM26" s="516" t="e">
        <f ca="1">+IF(AND(ISNUMBER(OFFSET('Sanitation Data'!$G$10,0,10*ROW('Sanitation Data'!G20))),'Data Summary'!DB26="Yes"),OFFSET('Sanitation Data'!$G$10,0,10*ROW('Sanitation Data'!G20)),NA())</f>
        <v>#N/A</v>
      </c>
      <c r="AN26" s="516" t="e">
        <f ca="1">+IF(AND(ISNUMBER(OFFSET('Sanitation Data'!$G$11,0,10*ROW('Sanitation Data'!G20))),'Data Summary'!DC26="Yes"),OFFSET('Sanitation Data'!$G$11,0,10*ROW('Sanitation Data'!G20)),NA())</f>
        <v>#N/A</v>
      </c>
      <c r="AO26" s="516" t="e">
        <f ca="1">+IF(AND(ISNUMBER(OFFSET('Sanitation Data'!$G$12,0,10*ROW('Sanitation Data'!G20))),'Data Summary'!DD26="Yes"),OFFSET('Sanitation Data'!$G$12,0,10*ROW('Sanitation Data'!G20)),NA())</f>
        <v>#N/A</v>
      </c>
      <c r="AP26" s="516" t="e">
        <f ca="1">+IF(AND(ISNUMBER(OFFSET('Sanitation Data'!$H$4,0,10*ROW('Sanitation Data'!H20))),'Data Summary'!DE26="Yes"),100-OFFSET('Sanitation Data'!$H$4,0,10*ROW('Sanitation Data'!H20)),NA())</f>
        <v>#N/A</v>
      </c>
      <c r="AQ26" s="516" t="e">
        <f ca="1">+IF(AND(ISNUMBER(OFFSET('Sanitation Data'!$H$6,0,10*ROW('Sanitation Data'!H20))),'Data Summary'!DF26="Yes"),OFFSET('Sanitation Data'!$H$6,0,10*ROW('Sanitation Data'!H20)),NA())</f>
        <v>#N/A</v>
      </c>
      <c r="AR26" s="516" t="e">
        <f ca="1">+IF(AND(ISNUMBER(OFFSET('Sanitation Data'!$H$10,0,10*ROW('Sanitation Data'!H20))),'Data Summary'!DG26="Yes"),OFFSET('Sanitation Data'!$H$10,0,10*ROW('Sanitation Data'!H20)),NA())</f>
        <v>#N/A</v>
      </c>
      <c r="AS26" s="516" t="e">
        <f ca="1">+IF(AND(ISNUMBER(OFFSET('Sanitation Data'!$H$11,0,10*ROW('Sanitation Data'!H20))),'Data Summary'!DH26="Yes"),OFFSET('Sanitation Data'!$H$11,0,10*ROW('Sanitation Data'!H20)),NA())</f>
        <v>#N/A</v>
      </c>
      <c r="AT26" s="516" t="e">
        <f ca="1">+IF(AND(ISNUMBER(OFFSET('Sanitation Data'!$H$12,0,10*ROW('Sanitation Data'!H20))),'Data Summary'!DI26="Yes"),OFFSET('Sanitation Data'!$H$12,0,10*ROW('Sanitation Data'!H20)),NA())</f>
        <v>#N/A</v>
      </c>
      <c r="AU26" s="516" t="e">
        <f ca="1">+IF(AND(ISNUMBER(OFFSET('Sanitation Data'!$I$4,0,10*ROW('Sanitation Data'!I20))),'Data Summary'!DJ26="Yes"),100-OFFSET('Sanitation Data'!$I$4,0,10*ROW('Sanitation Data'!I20)),NA())</f>
        <v>#N/A</v>
      </c>
      <c r="AV26" s="516" t="e">
        <f ca="1">+IF(AND(ISNUMBER(OFFSET('Sanitation Data'!$I$6,0,10*ROW('Sanitation Data'!I20))),'Data Summary'!DK26="Yes"),OFFSET('Sanitation Data'!$I$6,0,10*ROW('Sanitation Data'!I20)),NA())</f>
        <v>#N/A</v>
      </c>
      <c r="AW26" s="516" t="e">
        <f ca="1">+IF(AND(ISNUMBER(OFFSET('Sanitation Data'!$I$10,0,10*ROW('Sanitation Data'!I20))),'Data Summary'!DL26="Yes"),OFFSET('Sanitation Data'!$I$10,0,10*ROW('Sanitation Data'!I20)),NA())</f>
        <v>#N/A</v>
      </c>
      <c r="AX26" s="516" t="e">
        <f ca="1">+IF(AND(ISNUMBER(OFFSET('Sanitation Data'!$I$11,0,10*ROW('Sanitation Data'!I20))),'Data Summary'!DM26="Yes"),OFFSET('Sanitation Data'!$I$11,0,10*ROW('Sanitation Data'!I20)),NA())</f>
        <v>#N/A</v>
      </c>
      <c r="AY26" s="516" t="e">
        <f ca="1">+IF(AND(ISNUMBER(OFFSET('Sanitation Data'!$I$12,0,10*ROW('Sanitation Data'!I20))),'Data Summary'!DN26="Yes"),OFFSET('Sanitation Data'!$I$12,0,10*ROW('Sanitation Data'!I20)),NA())</f>
        <v>#N/A</v>
      </c>
      <c r="AZ26" s="517" t="e">
        <f ca="1">+IF(AND(ISNUMBER(OFFSET('Hygiene Data'!$D$5,0,10*ROW('Hygiene Data'!D20))),'Data Summary'!DO26="Yes"),OFFSET('Hygiene Data'!$D$5,0,10*ROW('Hygiene Data'!D20)),NA())</f>
        <v>#N/A</v>
      </c>
      <c r="BA26" s="517" t="e">
        <f ca="1">+IF(AND(ISNUMBER(OFFSET('Hygiene Data'!$D$7,0,10*ROW('Hygiene Data'!D20))),'Data Summary'!DP26="Yes"),OFFSET('Hygiene Data'!$D$7,0,10*ROW('Hygiene Data'!D20)),NA())</f>
        <v>#N/A</v>
      </c>
      <c r="BB26" s="517" t="e">
        <f ca="1">+IF(AND(ISNUMBER(OFFSET('Hygiene Data'!$D$9,0,10*ROW('Hygiene Data'!D20))),'Data Summary'!DQ26="Yes"),OFFSET('Hygiene Data'!$D$9,0,10*ROW('Hygiene Data'!D20)),NA())</f>
        <v>#N/A</v>
      </c>
      <c r="BC26" s="517" t="e">
        <f ca="1">+IF(AND(ISNUMBER(OFFSET('Hygiene Data'!$E$5,0,10*ROW('Hygiene Data'!E20))),'Data Summary'!DR26="Yes"),OFFSET('Hygiene Data'!$E$5,0,10*ROW('Hygiene Data'!E20)),NA())</f>
        <v>#N/A</v>
      </c>
      <c r="BD26" s="517" t="e">
        <f ca="1">+IF(AND(ISNUMBER(OFFSET('Hygiene Data'!$E$7,0,10*ROW('Hygiene Data'!E20))),'Data Summary'!DS26="Yes"),OFFSET('Hygiene Data'!$E$7,0,10*ROW('Hygiene Data'!E20)),NA())</f>
        <v>#N/A</v>
      </c>
      <c r="BE26" s="517" t="e">
        <f ca="1">+IF(AND(ISNUMBER(OFFSET('Hygiene Data'!$E$9,0,10*ROW('Hygiene Data'!E20))),'Data Summary'!DT26="Yes"),OFFSET('Hygiene Data'!$E$9,0,10*ROW('Hygiene Data'!E20)),NA())</f>
        <v>#N/A</v>
      </c>
      <c r="BF26" s="517" t="e">
        <f ca="1">+IF(AND(ISNUMBER(OFFSET('Hygiene Data'!$F$5,0,10*ROW('Hygiene Data'!F20))),'Data Summary'!DU26="Yes"),OFFSET('Hygiene Data'!$F$5,0,10*ROW('Hygiene Data'!F20)),NA())</f>
        <v>#N/A</v>
      </c>
      <c r="BG26" s="517" t="e">
        <f ca="1">+IF(AND(ISNUMBER(OFFSET('Hygiene Data'!$F$7,0,10*ROW('Hygiene Data'!F20))),'Data Summary'!DV26="Yes"),OFFSET('Hygiene Data'!$F$7,0,10*ROW('Hygiene Data'!F20)),NA())</f>
        <v>#N/A</v>
      </c>
      <c r="BH26" s="517" t="e">
        <f ca="1">+IF(AND(ISNUMBER(OFFSET('Hygiene Data'!$F$9,0,10*ROW('Hygiene Data'!F20))),'Data Summary'!DW26="Yes"),OFFSET('Hygiene Data'!$F$9,0,10*ROW('Hygiene Data'!F20)),NA())</f>
        <v>#N/A</v>
      </c>
      <c r="BI26" s="517" t="e">
        <f ca="1">+IF(AND(ISNUMBER(OFFSET('Hygiene Data'!$G$5,0,10*ROW('Hygiene Data'!G20))),'Data Summary'!DX26="Yes"),OFFSET('Hygiene Data'!$G$5,0,10*ROW('Hygiene Data'!G20)),NA())</f>
        <v>#N/A</v>
      </c>
      <c r="BJ26" s="517" t="e">
        <f ca="1">+IF(AND(ISNUMBER(OFFSET('Hygiene Data'!$G$7,0,10*ROW('Hygiene Data'!G20))),'Data Summary'!DY26="Yes"),OFFSET('Hygiene Data'!$G$7,0,10*ROW('Hygiene Data'!G20)),NA())</f>
        <v>#N/A</v>
      </c>
      <c r="BK26" s="517" t="e">
        <f ca="1">+IF(AND(ISNUMBER(OFFSET('Hygiene Data'!$G$9,0,10*ROW('Hygiene Data'!G20))),'Data Summary'!DZ26="Yes"),OFFSET('Hygiene Data'!$G$9,0,10*ROW('Hygiene Data'!G20)),NA())</f>
        <v>#N/A</v>
      </c>
      <c r="BL26" s="517" t="e">
        <f ca="1">+IF(AND(ISNUMBER(OFFSET('Hygiene Data'!$H$5,0,10*ROW('Hygiene Data'!H20))),'Data Summary'!EA26="Yes"),OFFSET('Hygiene Data'!$H$5,0,10*ROW('Hygiene Data'!H20)),NA())</f>
        <v>#N/A</v>
      </c>
      <c r="BM26" s="517" t="e">
        <f ca="1">+IF(AND(ISNUMBER(OFFSET('Hygiene Data'!$H$7,0,10*ROW('Hygiene Data'!H20))),'Data Summary'!EB26="Yes"),OFFSET('Hygiene Data'!$H$7,0,10*ROW('Hygiene Data'!H20)),NA())</f>
        <v>#N/A</v>
      </c>
      <c r="BN26" s="517" t="e">
        <f ca="1">+IF(AND(ISNUMBER(OFFSET('Hygiene Data'!$H$9,0,10*ROW('Hygiene Data'!H20))),'Data Summary'!EC26="Yes"),OFFSET('Hygiene Data'!$H$9,0,10*ROW('Hygiene Data'!H20)),NA())</f>
        <v>#N/A</v>
      </c>
      <c r="BO26" s="517" t="e">
        <f ca="1">+IF(AND(ISNUMBER(OFFSET('Hygiene Data'!$I$5,0,10*ROW('Hygiene Data'!I20))),'Data Summary'!ED26="Yes"),OFFSET('Hygiene Data'!$I$5,0,10*ROW('Hygiene Data'!I20)),NA())</f>
        <v>#N/A</v>
      </c>
      <c r="BP26" s="517" t="e">
        <f ca="1">+IF(AND(ISNUMBER(OFFSET('Hygiene Data'!$I$7,0,10*ROW('Hygiene Data'!I20))),'Data Summary'!EE26="Yes"),OFFSET('Hygiene Data'!$I$7,0,10*ROW('Hygiene Data'!I20)),NA())</f>
        <v>#N/A</v>
      </c>
      <c r="BQ26" s="517" t="e">
        <f ca="1">+IF(AND(ISNUMBER(OFFSET('Hygiene Data'!$I$9,0,10*ROW('Hygiene Data'!I20))),'Data Summary'!EF26="Yes"),OFFSET('Hygiene Data'!$I$9,0,10*ROW('Hygiene Data'!I20)),NA())</f>
        <v>#N/A</v>
      </c>
    </row>
    <row r="27" spans="1:69" x14ac:dyDescent="0.25">
      <c r="A27" s="513" t="e">
        <f ca="1">+RIGHT('Data Summary'!A27,LEN('Data Summary'!A27)-9)</f>
        <v>#VALUE!</v>
      </c>
      <c r="B27" s="487" t="str">
        <f ca="1">+IF(ISTEXT('Data Summary'!B27),'Data Summary'!B27,"")</f>
        <v/>
      </c>
      <c r="C27" s="514" t="e">
        <f ca="1">+VALUE('Data Summary'!C27)</f>
        <v>#VALUE!</v>
      </c>
      <c r="D27" s="515" t="e">
        <f ca="1">+IF(AND(ISNUMBER(OFFSET('Water Data'!$D$4,0,10*ROW('Water Data'!D21))),'Data Summary'!BS27="Yes"),100-OFFSET('Water Data'!$D$4,0,10*ROW('Water Data'!D21)),NA())</f>
        <v>#N/A</v>
      </c>
      <c r="E27" s="515" t="e">
        <f ca="1">+IF(AND(ISNUMBER(OFFSET('Water Data'!$D$6,0,10*ROW('Water Data'!D21))),'Data Summary'!BT27="Yes"),OFFSET('Water Data'!$D$6,0,10*ROW('Water Data'!D21)),NA())</f>
        <v>#N/A</v>
      </c>
      <c r="F27" s="515" t="e">
        <f ca="1">+IF(AND(ISNUMBER(OFFSET('Water Data'!$D$9,0,10*ROW('Water Data'!D21))),'Data Summary'!BU27="Yes"),OFFSET('Water Data'!$D$9,0,10*ROW('Water Data'!D21)),NA())</f>
        <v>#N/A</v>
      </c>
      <c r="G27" s="515" t="e">
        <f ca="1">+IF(AND(ISNUMBER(OFFSET('Water Data'!$E$4,0,10*ROW('Water Data'!E21))),'Data Summary'!BV27="Yes"),100-OFFSET('Water Data'!$E$4,0,10*ROW('Water Data'!E21)),NA())</f>
        <v>#N/A</v>
      </c>
      <c r="H27" s="515" t="e">
        <f ca="1">+IF(AND(ISNUMBER(OFFSET('Water Data'!$E$6,0,10*ROW('Water Data'!E21))),'Data Summary'!BW27="Yes"),OFFSET('Water Data'!$E$6,0,10*ROW('Water Data'!E21)),NA())</f>
        <v>#N/A</v>
      </c>
      <c r="I27" s="515" t="e">
        <f ca="1">+IF(AND(ISNUMBER(OFFSET('Water Data'!$E$9,0,10*ROW('Water Data'!E21))),'Data Summary'!BX27="Yes"),OFFSET('Water Data'!$E$9,0,10*ROW('Water Data'!E21)),NA())</f>
        <v>#N/A</v>
      </c>
      <c r="J27" s="515" t="e">
        <f ca="1">+IF(AND(ISNUMBER(OFFSET('Water Data'!$F$4,0,10*ROW('Water Data'!F21))),'Data Summary'!BY27="Yes"),100-OFFSET('Water Data'!$F$4,0,10*ROW('Water Data'!F21)),NA())</f>
        <v>#N/A</v>
      </c>
      <c r="K27" s="515" t="e">
        <f ca="1">+IF(AND(ISNUMBER(OFFSET('Water Data'!$F$6,0,10*ROW('Water Data'!F21))),'Data Summary'!BZ27="Yes"),OFFSET('Water Data'!$F$6,0,10*ROW('Water Data'!F21)),NA())</f>
        <v>#N/A</v>
      </c>
      <c r="L27" s="515" t="e">
        <f ca="1">+IF(AND(ISNUMBER(OFFSET('Water Data'!$F$9,0,10*ROW('Water Data'!F21))),'Data Summary'!CA27="Yes"),OFFSET('Water Data'!$F$9,0,10*ROW('Water Data'!F21)),NA())</f>
        <v>#N/A</v>
      </c>
      <c r="M27" s="515" t="e">
        <f ca="1">+IF(AND(ISNUMBER(OFFSET('Water Data'!$G$4,0,10*ROW('Water Data'!G21))),'Data Summary'!CB27="Yes"),100-OFFSET('Water Data'!$G$4,0,10*ROW('Water Data'!G21)),NA())</f>
        <v>#N/A</v>
      </c>
      <c r="N27" s="515" t="e">
        <f ca="1">+IF(AND(ISNUMBER(OFFSET('Water Data'!$G$6,0,10*ROW('Water Data'!G21))),'Data Summary'!CC27="Yes"),OFFSET('Water Data'!$G$6,0,10*ROW('Water Data'!G21)),NA())</f>
        <v>#N/A</v>
      </c>
      <c r="O27" s="515" t="e">
        <f ca="1">+IF(AND(ISNUMBER(OFFSET('Water Data'!$G$9,0,10*ROW('Water Data'!G21))),'Data Summary'!CD27="Yes"),OFFSET('Water Data'!$G$9,0,10*ROW('Water Data'!G21)),NA())</f>
        <v>#N/A</v>
      </c>
      <c r="P27" s="515" t="e">
        <f ca="1">+IF(AND(ISNUMBER(OFFSET('Water Data'!$H$4,0,10*ROW('Water Data'!H21))),'Data Summary'!CE27="Yes"),100-OFFSET('Water Data'!$H$4,0,10*ROW('Water Data'!H21)),NA())</f>
        <v>#N/A</v>
      </c>
      <c r="Q27" s="515" t="e">
        <f ca="1">+IF(AND(ISNUMBER(OFFSET('Water Data'!$H$6,0,10*ROW('Water Data'!H21))),'Data Summary'!CF27="Yes"),OFFSET('Water Data'!$H$6,0,10*ROW('Water Data'!H21)),NA())</f>
        <v>#N/A</v>
      </c>
      <c r="R27" s="515" t="e">
        <f ca="1">+IF(AND(ISNUMBER(OFFSET('Water Data'!$H$9,0,10*ROW('Water Data'!H21))),'Data Summary'!CG27="Yes"),OFFSET('Water Data'!$H$9,0,10*ROW('Water Data'!H21)),NA())</f>
        <v>#N/A</v>
      </c>
      <c r="S27" s="515" t="e">
        <f ca="1">+IF(AND(ISNUMBER(OFFSET('Water Data'!$I$4,0,10*ROW('Water Data'!I21))),'Data Summary'!CH27="Yes"),100-OFFSET('Water Data'!$I$4,0,10*ROW('Water Data'!I21)),NA())</f>
        <v>#N/A</v>
      </c>
      <c r="T27" s="515" t="e">
        <f ca="1">+IF(AND(ISNUMBER(OFFSET('Water Data'!$I$6,0,10*ROW('Water Data'!I21))),'Data Summary'!CI27="Yes"),OFFSET('Water Data'!$I$6,0,10*ROW('Water Data'!I21)),NA())</f>
        <v>#N/A</v>
      </c>
      <c r="U27" s="515" t="e">
        <f ca="1">+IF(AND(ISNUMBER(OFFSET('Water Data'!$I$9,0,10*ROW('Water Data'!I21))),'Data Summary'!CJ27="Yes"),OFFSET('Water Data'!$I$9,0,10*ROW('Water Data'!I21)),NA())</f>
        <v>#N/A</v>
      </c>
      <c r="V27" s="516" t="e">
        <f ca="1">+IF(AND(ISNUMBER(OFFSET('Sanitation Data'!$D$4,0,10*ROW('Sanitation Data'!D21))),'Data Summary'!CK27="Yes"),100-OFFSET('Sanitation Data'!$D$4,0,10*ROW('Sanitation Data'!D21)),NA())</f>
        <v>#N/A</v>
      </c>
      <c r="W27" s="516" t="e">
        <f ca="1">+IF(AND(ISNUMBER(OFFSET('Sanitation Data'!$D$6,0,10*ROW('Sanitation Data'!D21))),'Data Summary'!CL27="Yes"),OFFSET('Sanitation Data'!$D$6,0,10*ROW('Sanitation Data'!D21)),NA())</f>
        <v>#N/A</v>
      </c>
      <c r="X27" s="516" t="e">
        <f ca="1">+IF(AND(ISNUMBER(OFFSET('Sanitation Data'!$D$10,0,10*ROW('Sanitation Data'!D21))),'Data Summary'!CM27="Yes"),OFFSET('Sanitation Data'!$D$10,0,10*ROW('Sanitation Data'!D21)),NA())</f>
        <v>#N/A</v>
      </c>
      <c r="Y27" s="516" t="e">
        <f ca="1">+IF(AND(ISNUMBER(OFFSET('Sanitation Data'!$D$11,0,10*ROW('Sanitation Data'!D21))),'Data Summary'!CN27="Yes"),OFFSET('Sanitation Data'!$D$11,0,10*ROW('Sanitation Data'!D21)),NA())</f>
        <v>#N/A</v>
      </c>
      <c r="Z27" s="516" t="e">
        <f ca="1">+IF(AND(ISNUMBER(OFFSET('Sanitation Data'!$D$12,0,10*ROW('Sanitation Data'!D21))),'Data Summary'!CO27="Yes"),OFFSET('Sanitation Data'!$D$12,0,10*ROW('Sanitation Data'!D21)),NA())</f>
        <v>#N/A</v>
      </c>
      <c r="AA27" s="516" t="e">
        <f ca="1">+IF(AND(ISNUMBER(OFFSET('Sanitation Data'!$E$4,0,10*ROW('Sanitation Data'!E21))),'Data Summary'!CP27="Yes"),100-OFFSET('Sanitation Data'!$E$4,0,10*ROW('Sanitation Data'!E21)),NA())</f>
        <v>#N/A</v>
      </c>
      <c r="AB27" s="516" t="e">
        <f ca="1">+IF(AND(ISNUMBER(OFFSET('Sanitation Data'!$E$6,0,10*ROW('Sanitation Data'!E21))),'Data Summary'!CQ27="Yes"),OFFSET('Sanitation Data'!$E$6,0,10*ROW('Sanitation Data'!E21)),NA())</f>
        <v>#N/A</v>
      </c>
      <c r="AC27" s="516" t="e">
        <f ca="1">+IF(AND(ISNUMBER(OFFSET('Sanitation Data'!$E$10,0,10*ROW('Sanitation Data'!E21))),'Data Summary'!CR27="Yes"),OFFSET('Sanitation Data'!$E$10,0,10*ROW('Sanitation Data'!E21)),NA())</f>
        <v>#N/A</v>
      </c>
      <c r="AD27" s="516" t="e">
        <f ca="1">+IF(AND(ISNUMBER(OFFSET('Sanitation Data'!$E$11,0,10*ROW('Sanitation Data'!E21))),'Data Summary'!CS27="Yes"),OFFSET('Sanitation Data'!$E$11,0,10*ROW('Sanitation Data'!E21)),NA())</f>
        <v>#N/A</v>
      </c>
      <c r="AE27" s="516" t="e">
        <f ca="1">+IF(AND(ISNUMBER(OFFSET('Sanitation Data'!$E$12,0,10*ROW('Sanitation Data'!E21))),'Data Summary'!CT27="Yes"),OFFSET('Sanitation Data'!$E$12,0,10*ROW('Sanitation Data'!E21)),NA())</f>
        <v>#N/A</v>
      </c>
      <c r="AF27" s="516" t="e">
        <f ca="1">+IF(AND(ISNUMBER(OFFSET('Sanitation Data'!$F$4,0,10*ROW('Sanitation Data'!F21))),'Data Summary'!CU27="Yes"),100-OFFSET('Sanitation Data'!$F$4,0,10*ROW('Sanitation Data'!F21)),NA())</f>
        <v>#N/A</v>
      </c>
      <c r="AG27" s="516" t="e">
        <f ca="1">+IF(AND(ISNUMBER(OFFSET('Sanitation Data'!$F$6,0,10*ROW('Sanitation Data'!F21))),'Data Summary'!CV27="Yes"),OFFSET('Sanitation Data'!$F$6,0,10*ROW('Sanitation Data'!F21)),NA())</f>
        <v>#N/A</v>
      </c>
      <c r="AH27" s="516" t="e">
        <f ca="1">+IF(AND(ISNUMBER(OFFSET('Sanitation Data'!$F$10,0,10*ROW('Sanitation Data'!F21))),'Data Summary'!CW27="Yes"),OFFSET('Sanitation Data'!$F$10,0,10*ROW('Sanitation Data'!F21)),NA())</f>
        <v>#N/A</v>
      </c>
      <c r="AI27" s="516" t="e">
        <f ca="1">+IF(AND(ISNUMBER(OFFSET('Sanitation Data'!$F$11,0,10*ROW('Sanitation Data'!F21))),'Data Summary'!CX27="Yes"),OFFSET('Sanitation Data'!$F$11,0,10*ROW('Sanitation Data'!F21)),NA())</f>
        <v>#N/A</v>
      </c>
      <c r="AJ27" s="516" t="e">
        <f ca="1">+IF(AND(ISNUMBER(OFFSET('Sanitation Data'!$F$12,0,10*ROW('Sanitation Data'!F21))),'Data Summary'!CY27="Yes"),OFFSET('Sanitation Data'!$F$12,0,10*ROW('Sanitation Data'!F21)),NA())</f>
        <v>#N/A</v>
      </c>
      <c r="AK27" s="516" t="e">
        <f ca="1">+IF(AND(ISNUMBER(OFFSET('Sanitation Data'!$G$4,0,10*ROW('Sanitation Data'!G21))),'Data Summary'!CZ27="Yes"),100-OFFSET('Sanitation Data'!$G$4,0,10*ROW('Sanitation Data'!G21)),NA())</f>
        <v>#N/A</v>
      </c>
      <c r="AL27" s="516" t="e">
        <f ca="1">+IF(AND(ISNUMBER(OFFSET('Sanitation Data'!$G$6,0,10*ROW('Sanitation Data'!G21))),'Data Summary'!DA27="Yes"),OFFSET('Sanitation Data'!$G$6,0,10*ROW('Sanitation Data'!G21)),NA())</f>
        <v>#N/A</v>
      </c>
      <c r="AM27" s="516" t="e">
        <f ca="1">+IF(AND(ISNUMBER(OFFSET('Sanitation Data'!$G$10,0,10*ROW('Sanitation Data'!G21))),'Data Summary'!DB27="Yes"),OFFSET('Sanitation Data'!$G$10,0,10*ROW('Sanitation Data'!G21)),NA())</f>
        <v>#N/A</v>
      </c>
      <c r="AN27" s="516" t="e">
        <f ca="1">+IF(AND(ISNUMBER(OFFSET('Sanitation Data'!$G$11,0,10*ROW('Sanitation Data'!G21))),'Data Summary'!DC27="Yes"),OFFSET('Sanitation Data'!$G$11,0,10*ROW('Sanitation Data'!G21)),NA())</f>
        <v>#N/A</v>
      </c>
      <c r="AO27" s="516" t="e">
        <f ca="1">+IF(AND(ISNUMBER(OFFSET('Sanitation Data'!$G$12,0,10*ROW('Sanitation Data'!G21))),'Data Summary'!DD27="Yes"),OFFSET('Sanitation Data'!$G$12,0,10*ROW('Sanitation Data'!G21)),NA())</f>
        <v>#N/A</v>
      </c>
      <c r="AP27" s="516" t="e">
        <f ca="1">+IF(AND(ISNUMBER(OFFSET('Sanitation Data'!$H$4,0,10*ROW('Sanitation Data'!H21))),'Data Summary'!DE27="Yes"),100-OFFSET('Sanitation Data'!$H$4,0,10*ROW('Sanitation Data'!H21)),NA())</f>
        <v>#N/A</v>
      </c>
      <c r="AQ27" s="516" t="e">
        <f ca="1">+IF(AND(ISNUMBER(OFFSET('Sanitation Data'!$H$6,0,10*ROW('Sanitation Data'!H21))),'Data Summary'!DF27="Yes"),OFFSET('Sanitation Data'!$H$6,0,10*ROW('Sanitation Data'!H21)),NA())</f>
        <v>#N/A</v>
      </c>
      <c r="AR27" s="516" t="e">
        <f ca="1">+IF(AND(ISNUMBER(OFFSET('Sanitation Data'!$H$10,0,10*ROW('Sanitation Data'!H21))),'Data Summary'!DG27="Yes"),OFFSET('Sanitation Data'!$H$10,0,10*ROW('Sanitation Data'!H21)),NA())</f>
        <v>#N/A</v>
      </c>
      <c r="AS27" s="516" t="e">
        <f ca="1">+IF(AND(ISNUMBER(OFFSET('Sanitation Data'!$H$11,0,10*ROW('Sanitation Data'!H21))),'Data Summary'!DH27="Yes"),OFFSET('Sanitation Data'!$H$11,0,10*ROW('Sanitation Data'!H21)),NA())</f>
        <v>#N/A</v>
      </c>
      <c r="AT27" s="516" t="e">
        <f ca="1">+IF(AND(ISNUMBER(OFFSET('Sanitation Data'!$H$12,0,10*ROW('Sanitation Data'!H21))),'Data Summary'!DI27="Yes"),OFFSET('Sanitation Data'!$H$12,0,10*ROW('Sanitation Data'!H21)),NA())</f>
        <v>#N/A</v>
      </c>
      <c r="AU27" s="516" t="e">
        <f ca="1">+IF(AND(ISNUMBER(OFFSET('Sanitation Data'!$I$4,0,10*ROW('Sanitation Data'!I21))),'Data Summary'!DJ27="Yes"),100-OFFSET('Sanitation Data'!$I$4,0,10*ROW('Sanitation Data'!I21)),NA())</f>
        <v>#N/A</v>
      </c>
      <c r="AV27" s="516" t="e">
        <f ca="1">+IF(AND(ISNUMBER(OFFSET('Sanitation Data'!$I$6,0,10*ROW('Sanitation Data'!I21))),'Data Summary'!DK27="Yes"),OFFSET('Sanitation Data'!$I$6,0,10*ROW('Sanitation Data'!I21)),NA())</f>
        <v>#N/A</v>
      </c>
      <c r="AW27" s="516" t="e">
        <f ca="1">+IF(AND(ISNUMBER(OFFSET('Sanitation Data'!$I$10,0,10*ROW('Sanitation Data'!I21))),'Data Summary'!DL27="Yes"),OFFSET('Sanitation Data'!$I$10,0,10*ROW('Sanitation Data'!I21)),NA())</f>
        <v>#N/A</v>
      </c>
      <c r="AX27" s="516" t="e">
        <f ca="1">+IF(AND(ISNUMBER(OFFSET('Sanitation Data'!$I$11,0,10*ROW('Sanitation Data'!I21))),'Data Summary'!DM27="Yes"),OFFSET('Sanitation Data'!$I$11,0,10*ROW('Sanitation Data'!I21)),NA())</f>
        <v>#N/A</v>
      </c>
      <c r="AY27" s="516" t="e">
        <f ca="1">+IF(AND(ISNUMBER(OFFSET('Sanitation Data'!$I$12,0,10*ROW('Sanitation Data'!I21))),'Data Summary'!DN27="Yes"),OFFSET('Sanitation Data'!$I$12,0,10*ROW('Sanitation Data'!I21)),NA())</f>
        <v>#N/A</v>
      </c>
      <c r="AZ27" s="517" t="e">
        <f ca="1">+IF(AND(ISNUMBER(OFFSET('Hygiene Data'!$D$5,0,10*ROW('Hygiene Data'!D21))),'Data Summary'!DO27="Yes"),OFFSET('Hygiene Data'!$D$5,0,10*ROW('Hygiene Data'!D21)),NA())</f>
        <v>#N/A</v>
      </c>
      <c r="BA27" s="517" t="e">
        <f ca="1">+IF(AND(ISNUMBER(OFFSET('Hygiene Data'!$D$7,0,10*ROW('Hygiene Data'!D21))),'Data Summary'!DP27="Yes"),OFFSET('Hygiene Data'!$D$7,0,10*ROW('Hygiene Data'!D21)),NA())</f>
        <v>#N/A</v>
      </c>
      <c r="BB27" s="517" t="e">
        <f ca="1">+IF(AND(ISNUMBER(OFFSET('Hygiene Data'!$D$9,0,10*ROW('Hygiene Data'!D21))),'Data Summary'!DQ27="Yes"),OFFSET('Hygiene Data'!$D$9,0,10*ROW('Hygiene Data'!D21)),NA())</f>
        <v>#N/A</v>
      </c>
      <c r="BC27" s="517" t="e">
        <f ca="1">+IF(AND(ISNUMBER(OFFSET('Hygiene Data'!$E$5,0,10*ROW('Hygiene Data'!E21))),'Data Summary'!DR27="Yes"),OFFSET('Hygiene Data'!$E$5,0,10*ROW('Hygiene Data'!E21)),NA())</f>
        <v>#N/A</v>
      </c>
      <c r="BD27" s="517" t="e">
        <f ca="1">+IF(AND(ISNUMBER(OFFSET('Hygiene Data'!$E$7,0,10*ROW('Hygiene Data'!E21))),'Data Summary'!DS27="Yes"),OFFSET('Hygiene Data'!$E$7,0,10*ROW('Hygiene Data'!E21)),NA())</f>
        <v>#N/A</v>
      </c>
      <c r="BE27" s="517" t="e">
        <f ca="1">+IF(AND(ISNUMBER(OFFSET('Hygiene Data'!$E$9,0,10*ROW('Hygiene Data'!E21))),'Data Summary'!DT27="Yes"),OFFSET('Hygiene Data'!$E$9,0,10*ROW('Hygiene Data'!E21)),NA())</f>
        <v>#N/A</v>
      </c>
      <c r="BF27" s="517" t="e">
        <f ca="1">+IF(AND(ISNUMBER(OFFSET('Hygiene Data'!$F$5,0,10*ROW('Hygiene Data'!F21))),'Data Summary'!DU27="Yes"),OFFSET('Hygiene Data'!$F$5,0,10*ROW('Hygiene Data'!F21)),NA())</f>
        <v>#N/A</v>
      </c>
      <c r="BG27" s="517" t="e">
        <f ca="1">+IF(AND(ISNUMBER(OFFSET('Hygiene Data'!$F$7,0,10*ROW('Hygiene Data'!F21))),'Data Summary'!DV27="Yes"),OFFSET('Hygiene Data'!$F$7,0,10*ROW('Hygiene Data'!F21)),NA())</f>
        <v>#N/A</v>
      </c>
      <c r="BH27" s="517" t="e">
        <f ca="1">+IF(AND(ISNUMBER(OFFSET('Hygiene Data'!$F$9,0,10*ROW('Hygiene Data'!F21))),'Data Summary'!DW27="Yes"),OFFSET('Hygiene Data'!$F$9,0,10*ROW('Hygiene Data'!F21)),NA())</f>
        <v>#N/A</v>
      </c>
      <c r="BI27" s="517" t="e">
        <f ca="1">+IF(AND(ISNUMBER(OFFSET('Hygiene Data'!$G$5,0,10*ROW('Hygiene Data'!G21))),'Data Summary'!DX27="Yes"),OFFSET('Hygiene Data'!$G$5,0,10*ROW('Hygiene Data'!G21)),NA())</f>
        <v>#N/A</v>
      </c>
      <c r="BJ27" s="517" t="e">
        <f ca="1">+IF(AND(ISNUMBER(OFFSET('Hygiene Data'!$G$7,0,10*ROW('Hygiene Data'!G21))),'Data Summary'!DY27="Yes"),OFFSET('Hygiene Data'!$G$7,0,10*ROW('Hygiene Data'!G21)),NA())</f>
        <v>#N/A</v>
      </c>
      <c r="BK27" s="517" t="e">
        <f ca="1">+IF(AND(ISNUMBER(OFFSET('Hygiene Data'!$G$9,0,10*ROW('Hygiene Data'!G21))),'Data Summary'!DZ27="Yes"),OFFSET('Hygiene Data'!$G$9,0,10*ROW('Hygiene Data'!G21)),NA())</f>
        <v>#N/A</v>
      </c>
      <c r="BL27" s="517" t="e">
        <f ca="1">+IF(AND(ISNUMBER(OFFSET('Hygiene Data'!$H$5,0,10*ROW('Hygiene Data'!H21))),'Data Summary'!EA27="Yes"),OFFSET('Hygiene Data'!$H$5,0,10*ROW('Hygiene Data'!H21)),NA())</f>
        <v>#N/A</v>
      </c>
      <c r="BM27" s="517" t="e">
        <f ca="1">+IF(AND(ISNUMBER(OFFSET('Hygiene Data'!$H$7,0,10*ROW('Hygiene Data'!H21))),'Data Summary'!EB27="Yes"),OFFSET('Hygiene Data'!$H$7,0,10*ROW('Hygiene Data'!H21)),NA())</f>
        <v>#N/A</v>
      </c>
      <c r="BN27" s="517" t="e">
        <f ca="1">+IF(AND(ISNUMBER(OFFSET('Hygiene Data'!$H$9,0,10*ROW('Hygiene Data'!H21))),'Data Summary'!EC27="Yes"),OFFSET('Hygiene Data'!$H$9,0,10*ROW('Hygiene Data'!H21)),NA())</f>
        <v>#N/A</v>
      </c>
      <c r="BO27" s="517" t="e">
        <f ca="1">+IF(AND(ISNUMBER(OFFSET('Hygiene Data'!$I$5,0,10*ROW('Hygiene Data'!I21))),'Data Summary'!ED27="Yes"),OFFSET('Hygiene Data'!$I$5,0,10*ROW('Hygiene Data'!I21)),NA())</f>
        <v>#N/A</v>
      </c>
      <c r="BP27" s="517" t="e">
        <f ca="1">+IF(AND(ISNUMBER(OFFSET('Hygiene Data'!$I$7,0,10*ROW('Hygiene Data'!I21))),'Data Summary'!EE27="Yes"),OFFSET('Hygiene Data'!$I$7,0,10*ROW('Hygiene Data'!I21)),NA())</f>
        <v>#N/A</v>
      </c>
      <c r="BQ27" s="517" t="e">
        <f ca="1">+IF(AND(ISNUMBER(OFFSET('Hygiene Data'!$I$9,0,10*ROW('Hygiene Data'!I21))),'Data Summary'!EF27="Yes"),OFFSET('Hygiene Data'!$I$9,0,10*ROW('Hygiene Data'!I21)),NA())</f>
        <v>#N/A</v>
      </c>
    </row>
    <row r="28" spans="1:69" x14ac:dyDescent="0.25">
      <c r="A28" s="513" t="e">
        <f ca="1">+RIGHT('Data Summary'!A28,LEN('Data Summary'!A28)-9)</f>
        <v>#VALUE!</v>
      </c>
      <c r="B28" s="487" t="str">
        <f ca="1">+IF(ISTEXT('Data Summary'!B28),'Data Summary'!B28,"")</f>
        <v/>
      </c>
      <c r="C28" s="514" t="e">
        <f ca="1">+VALUE('Data Summary'!C28)</f>
        <v>#VALUE!</v>
      </c>
      <c r="D28" s="515" t="e">
        <f ca="1">+IF(AND(ISNUMBER(OFFSET('Water Data'!$D$4,0,10*ROW('Water Data'!D22))),'Data Summary'!BS28="Yes"),100-OFFSET('Water Data'!$D$4,0,10*ROW('Water Data'!D22)),NA())</f>
        <v>#N/A</v>
      </c>
      <c r="E28" s="515" t="e">
        <f ca="1">+IF(AND(ISNUMBER(OFFSET('Water Data'!$D$6,0,10*ROW('Water Data'!D22))),'Data Summary'!BT28="Yes"),OFFSET('Water Data'!$D$6,0,10*ROW('Water Data'!D22)),NA())</f>
        <v>#N/A</v>
      </c>
      <c r="F28" s="515" t="e">
        <f ca="1">+IF(AND(ISNUMBER(OFFSET('Water Data'!$D$9,0,10*ROW('Water Data'!D22))),'Data Summary'!BU28="Yes"),OFFSET('Water Data'!$D$9,0,10*ROW('Water Data'!D22)),NA())</f>
        <v>#N/A</v>
      </c>
      <c r="G28" s="515" t="e">
        <f ca="1">+IF(AND(ISNUMBER(OFFSET('Water Data'!$E$4,0,10*ROW('Water Data'!E22))),'Data Summary'!BV28="Yes"),100-OFFSET('Water Data'!$E$4,0,10*ROW('Water Data'!E22)),NA())</f>
        <v>#N/A</v>
      </c>
      <c r="H28" s="515" t="e">
        <f ca="1">+IF(AND(ISNUMBER(OFFSET('Water Data'!$E$6,0,10*ROW('Water Data'!E22))),'Data Summary'!BW28="Yes"),OFFSET('Water Data'!$E$6,0,10*ROW('Water Data'!E22)),NA())</f>
        <v>#N/A</v>
      </c>
      <c r="I28" s="515" t="e">
        <f ca="1">+IF(AND(ISNUMBER(OFFSET('Water Data'!$E$9,0,10*ROW('Water Data'!E22))),'Data Summary'!BX28="Yes"),OFFSET('Water Data'!$E$9,0,10*ROW('Water Data'!E22)),NA())</f>
        <v>#N/A</v>
      </c>
      <c r="J28" s="515" t="e">
        <f ca="1">+IF(AND(ISNUMBER(OFFSET('Water Data'!$F$4,0,10*ROW('Water Data'!F22))),'Data Summary'!BY28="Yes"),100-OFFSET('Water Data'!$F$4,0,10*ROW('Water Data'!F22)),NA())</f>
        <v>#N/A</v>
      </c>
      <c r="K28" s="515" t="e">
        <f ca="1">+IF(AND(ISNUMBER(OFFSET('Water Data'!$F$6,0,10*ROW('Water Data'!F22))),'Data Summary'!BZ28="Yes"),OFFSET('Water Data'!$F$6,0,10*ROW('Water Data'!F22)),NA())</f>
        <v>#N/A</v>
      </c>
      <c r="L28" s="515" t="e">
        <f ca="1">+IF(AND(ISNUMBER(OFFSET('Water Data'!$F$9,0,10*ROW('Water Data'!F22))),'Data Summary'!CA28="Yes"),OFFSET('Water Data'!$F$9,0,10*ROW('Water Data'!F22)),NA())</f>
        <v>#N/A</v>
      </c>
      <c r="M28" s="515" t="e">
        <f ca="1">+IF(AND(ISNUMBER(OFFSET('Water Data'!$G$4,0,10*ROW('Water Data'!G22))),'Data Summary'!CB28="Yes"),100-OFFSET('Water Data'!$G$4,0,10*ROW('Water Data'!G22)),NA())</f>
        <v>#N/A</v>
      </c>
      <c r="N28" s="515" t="e">
        <f ca="1">+IF(AND(ISNUMBER(OFFSET('Water Data'!$G$6,0,10*ROW('Water Data'!G22))),'Data Summary'!CC28="Yes"),OFFSET('Water Data'!$G$6,0,10*ROW('Water Data'!G22)),NA())</f>
        <v>#N/A</v>
      </c>
      <c r="O28" s="515" t="e">
        <f ca="1">+IF(AND(ISNUMBER(OFFSET('Water Data'!$G$9,0,10*ROW('Water Data'!G22))),'Data Summary'!CD28="Yes"),OFFSET('Water Data'!$G$9,0,10*ROW('Water Data'!G22)),NA())</f>
        <v>#N/A</v>
      </c>
      <c r="P28" s="515" t="e">
        <f ca="1">+IF(AND(ISNUMBER(OFFSET('Water Data'!$H$4,0,10*ROW('Water Data'!H22))),'Data Summary'!CE28="Yes"),100-OFFSET('Water Data'!$H$4,0,10*ROW('Water Data'!H22)),NA())</f>
        <v>#N/A</v>
      </c>
      <c r="Q28" s="515" t="e">
        <f ca="1">+IF(AND(ISNUMBER(OFFSET('Water Data'!$H$6,0,10*ROW('Water Data'!H22))),'Data Summary'!CF28="Yes"),OFFSET('Water Data'!$H$6,0,10*ROW('Water Data'!H22)),NA())</f>
        <v>#N/A</v>
      </c>
      <c r="R28" s="515" t="e">
        <f ca="1">+IF(AND(ISNUMBER(OFFSET('Water Data'!$H$9,0,10*ROW('Water Data'!H22))),'Data Summary'!CG28="Yes"),OFFSET('Water Data'!$H$9,0,10*ROW('Water Data'!H22)),NA())</f>
        <v>#N/A</v>
      </c>
      <c r="S28" s="515" t="e">
        <f ca="1">+IF(AND(ISNUMBER(OFFSET('Water Data'!$I$4,0,10*ROW('Water Data'!I22))),'Data Summary'!CH28="Yes"),100-OFFSET('Water Data'!$I$4,0,10*ROW('Water Data'!I22)),NA())</f>
        <v>#N/A</v>
      </c>
      <c r="T28" s="515" t="e">
        <f ca="1">+IF(AND(ISNUMBER(OFFSET('Water Data'!$I$6,0,10*ROW('Water Data'!I22))),'Data Summary'!CI28="Yes"),OFFSET('Water Data'!$I$6,0,10*ROW('Water Data'!I22)),NA())</f>
        <v>#N/A</v>
      </c>
      <c r="U28" s="515" t="e">
        <f ca="1">+IF(AND(ISNUMBER(OFFSET('Water Data'!$I$9,0,10*ROW('Water Data'!I22))),'Data Summary'!CJ28="Yes"),OFFSET('Water Data'!$I$9,0,10*ROW('Water Data'!I22)),NA())</f>
        <v>#N/A</v>
      </c>
      <c r="V28" s="516" t="e">
        <f ca="1">+IF(AND(ISNUMBER(OFFSET('Sanitation Data'!$D$4,0,10*ROW('Sanitation Data'!D22))),'Data Summary'!CK28="Yes"),100-OFFSET('Sanitation Data'!$D$4,0,10*ROW('Sanitation Data'!D22)),NA())</f>
        <v>#N/A</v>
      </c>
      <c r="W28" s="516" t="e">
        <f ca="1">+IF(AND(ISNUMBER(OFFSET('Sanitation Data'!$D$6,0,10*ROW('Sanitation Data'!D22))),'Data Summary'!CL28="Yes"),OFFSET('Sanitation Data'!$D$6,0,10*ROW('Sanitation Data'!D22)),NA())</f>
        <v>#N/A</v>
      </c>
      <c r="X28" s="516" t="e">
        <f ca="1">+IF(AND(ISNUMBER(OFFSET('Sanitation Data'!$D$10,0,10*ROW('Sanitation Data'!D22))),'Data Summary'!CM28="Yes"),OFFSET('Sanitation Data'!$D$10,0,10*ROW('Sanitation Data'!D22)),NA())</f>
        <v>#N/A</v>
      </c>
      <c r="Y28" s="516" t="e">
        <f ca="1">+IF(AND(ISNUMBER(OFFSET('Sanitation Data'!$D$11,0,10*ROW('Sanitation Data'!D22))),'Data Summary'!CN28="Yes"),OFFSET('Sanitation Data'!$D$11,0,10*ROW('Sanitation Data'!D22)),NA())</f>
        <v>#N/A</v>
      </c>
      <c r="Z28" s="516" t="e">
        <f ca="1">+IF(AND(ISNUMBER(OFFSET('Sanitation Data'!$D$12,0,10*ROW('Sanitation Data'!D22))),'Data Summary'!CO28="Yes"),OFFSET('Sanitation Data'!$D$12,0,10*ROW('Sanitation Data'!D22)),NA())</f>
        <v>#N/A</v>
      </c>
      <c r="AA28" s="516" t="e">
        <f ca="1">+IF(AND(ISNUMBER(OFFSET('Sanitation Data'!$E$4,0,10*ROW('Sanitation Data'!E22))),'Data Summary'!CP28="Yes"),100-OFFSET('Sanitation Data'!$E$4,0,10*ROW('Sanitation Data'!E22)),NA())</f>
        <v>#N/A</v>
      </c>
      <c r="AB28" s="516" t="e">
        <f ca="1">+IF(AND(ISNUMBER(OFFSET('Sanitation Data'!$E$6,0,10*ROW('Sanitation Data'!E22))),'Data Summary'!CQ28="Yes"),OFFSET('Sanitation Data'!$E$6,0,10*ROW('Sanitation Data'!E22)),NA())</f>
        <v>#N/A</v>
      </c>
      <c r="AC28" s="516" t="e">
        <f ca="1">+IF(AND(ISNUMBER(OFFSET('Sanitation Data'!$E$10,0,10*ROW('Sanitation Data'!E22))),'Data Summary'!CR28="Yes"),OFFSET('Sanitation Data'!$E$10,0,10*ROW('Sanitation Data'!E22)),NA())</f>
        <v>#N/A</v>
      </c>
      <c r="AD28" s="516" t="e">
        <f ca="1">+IF(AND(ISNUMBER(OFFSET('Sanitation Data'!$E$11,0,10*ROW('Sanitation Data'!E22))),'Data Summary'!CS28="Yes"),OFFSET('Sanitation Data'!$E$11,0,10*ROW('Sanitation Data'!E22)),NA())</f>
        <v>#N/A</v>
      </c>
      <c r="AE28" s="516" t="e">
        <f ca="1">+IF(AND(ISNUMBER(OFFSET('Sanitation Data'!$E$12,0,10*ROW('Sanitation Data'!E22))),'Data Summary'!CT28="Yes"),OFFSET('Sanitation Data'!$E$12,0,10*ROW('Sanitation Data'!E22)),NA())</f>
        <v>#N/A</v>
      </c>
      <c r="AF28" s="516" t="e">
        <f ca="1">+IF(AND(ISNUMBER(OFFSET('Sanitation Data'!$F$4,0,10*ROW('Sanitation Data'!F22))),'Data Summary'!CU28="Yes"),100-OFFSET('Sanitation Data'!$F$4,0,10*ROW('Sanitation Data'!F22)),NA())</f>
        <v>#N/A</v>
      </c>
      <c r="AG28" s="516" t="e">
        <f ca="1">+IF(AND(ISNUMBER(OFFSET('Sanitation Data'!$F$6,0,10*ROW('Sanitation Data'!F22))),'Data Summary'!CV28="Yes"),OFFSET('Sanitation Data'!$F$6,0,10*ROW('Sanitation Data'!F22)),NA())</f>
        <v>#N/A</v>
      </c>
      <c r="AH28" s="516" t="e">
        <f ca="1">+IF(AND(ISNUMBER(OFFSET('Sanitation Data'!$F$10,0,10*ROW('Sanitation Data'!F22))),'Data Summary'!CW28="Yes"),OFFSET('Sanitation Data'!$F$10,0,10*ROW('Sanitation Data'!F22)),NA())</f>
        <v>#N/A</v>
      </c>
      <c r="AI28" s="516" t="e">
        <f ca="1">+IF(AND(ISNUMBER(OFFSET('Sanitation Data'!$F$11,0,10*ROW('Sanitation Data'!F22))),'Data Summary'!CX28="Yes"),OFFSET('Sanitation Data'!$F$11,0,10*ROW('Sanitation Data'!F22)),NA())</f>
        <v>#N/A</v>
      </c>
      <c r="AJ28" s="516" t="e">
        <f ca="1">+IF(AND(ISNUMBER(OFFSET('Sanitation Data'!$F$12,0,10*ROW('Sanitation Data'!F22))),'Data Summary'!CY28="Yes"),OFFSET('Sanitation Data'!$F$12,0,10*ROW('Sanitation Data'!F22)),NA())</f>
        <v>#N/A</v>
      </c>
      <c r="AK28" s="516" t="e">
        <f ca="1">+IF(AND(ISNUMBER(OFFSET('Sanitation Data'!$G$4,0,10*ROW('Sanitation Data'!G22))),'Data Summary'!CZ28="Yes"),100-OFFSET('Sanitation Data'!$G$4,0,10*ROW('Sanitation Data'!G22)),NA())</f>
        <v>#N/A</v>
      </c>
      <c r="AL28" s="516" t="e">
        <f ca="1">+IF(AND(ISNUMBER(OFFSET('Sanitation Data'!$G$6,0,10*ROW('Sanitation Data'!G22))),'Data Summary'!DA28="Yes"),OFFSET('Sanitation Data'!$G$6,0,10*ROW('Sanitation Data'!G22)),NA())</f>
        <v>#N/A</v>
      </c>
      <c r="AM28" s="516" t="e">
        <f ca="1">+IF(AND(ISNUMBER(OFFSET('Sanitation Data'!$G$10,0,10*ROW('Sanitation Data'!G22))),'Data Summary'!DB28="Yes"),OFFSET('Sanitation Data'!$G$10,0,10*ROW('Sanitation Data'!G22)),NA())</f>
        <v>#N/A</v>
      </c>
      <c r="AN28" s="516" t="e">
        <f ca="1">+IF(AND(ISNUMBER(OFFSET('Sanitation Data'!$G$11,0,10*ROW('Sanitation Data'!G22))),'Data Summary'!DC28="Yes"),OFFSET('Sanitation Data'!$G$11,0,10*ROW('Sanitation Data'!G22)),NA())</f>
        <v>#N/A</v>
      </c>
      <c r="AO28" s="516" t="e">
        <f ca="1">+IF(AND(ISNUMBER(OFFSET('Sanitation Data'!$G$12,0,10*ROW('Sanitation Data'!G22))),'Data Summary'!DD28="Yes"),OFFSET('Sanitation Data'!$G$12,0,10*ROW('Sanitation Data'!G22)),NA())</f>
        <v>#N/A</v>
      </c>
      <c r="AP28" s="516" t="e">
        <f ca="1">+IF(AND(ISNUMBER(OFFSET('Sanitation Data'!$H$4,0,10*ROW('Sanitation Data'!H22))),'Data Summary'!DE28="Yes"),100-OFFSET('Sanitation Data'!$H$4,0,10*ROW('Sanitation Data'!H22)),NA())</f>
        <v>#N/A</v>
      </c>
      <c r="AQ28" s="516" t="e">
        <f ca="1">+IF(AND(ISNUMBER(OFFSET('Sanitation Data'!$H$6,0,10*ROW('Sanitation Data'!H22))),'Data Summary'!DF28="Yes"),OFFSET('Sanitation Data'!$H$6,0,10*ROW('Sanitation Data'!H22)),NA())</f>
        <v>#N/A</v>
      </c>
      <c r="AR28" s="516" t="e">
        <f ca="1">+IF(AND(ISNUMBER(OFFSET('Sanitation Data'!$H$10,0,10*ROW('Sanitation Data'!H22))),'Data Summary'!DG28="Yes"),OFFSET('Sanitation Data'!$H$10,0,10*ROW('Sanitation Data'!H22)),NA())</f>
        <v>#N/A</v>
      </c>
      <c r="AS28" s="516" t="e">
        <f ca="1">+IF(AND(ISNUMBER(OFFSET('Sanitation Data'!$H$11,0,10*ROW('Sanitation Data'!H22))),'Data Summary'!DH28="Yes"),OFFSET('Sanitation Data'!$H$11,0,10*ROW('Sanitation Data'!H22)),NA())</f>
        <v>#N/A</v>
      </c>
      <c r="AT28" s="516" t="e">
        <f ca="1">+IF(AND(ISNUMBER(OFFSET('Sanitation Data'!$H$12,0,10*ROW('Sanitation Data'!H22))),'Data Summary'!DI28="Yes"),OFFSET('Sanitation Data'!$H$12,0,10*ROW('Sanitation Data'!H22)),NA())</f>
        <v>#N/A</v>
      </c>
      <c r="AU28" s="516" t="e">
        <f ca="1">+IF(AND(ISNUMBER(OFFSET('Sanitation Data'!$I$4,0,10*ROW('Sanitation Data'!I22))),'Data Summary'!DJ28="Yes"),100-OFFSET('Sanitation Data'!$I$4,0,10*ROW('Sanitation Data'!I22)),NA())</f>
        <v>#N/A</v>
      </c>
      <c r="AV28" s="516" t="e">
        <f ca="1">+IF(AND(ISNUMBER(OFFSET('Sanitation Data'!$I$6,0,10*ROW('Sanitation Data'!I22))),'Data Summary'!DK28="Yes"),OFFSET('Sanitation Data'!$I$6,0,10*ROW('Sanitation Data'!I22)),NA())</f>
        <v>#N/A</v>
      </c>
      <c r="AW28" s="516" t="e">
        <f ca="1">+IF(AND(ISNUMBER(OFFSET('Sanitation Data'!$I$10,0,10*ROW('Sanitation Data'!I22))),'Data Summary'!DL28="Yes"),OFFSET('Sanitation Data'!$I$10,0,10*ROW('Sanitation Data'!I22)),NA())</f>
        <v>#N/A</v>
      </c>
      <c r="AX28" s="516" t="e">
        <f ca="1">+IF(AND(ISNUMBER(OFFSET('Sanitation Data'!$I$11,0,10*ROW('Sanitation Data'!I22))),'Data Summary'!DM28="Yes"),OFFSET('Sanitation Data'!$I$11,0,10*ROW('Sanitation Data'!I22)),NA())</f>
        <v>#N/A</v>
      </c>
      <c r="AY28" s="516" t="e">
        <f ca="1">+IF(AND(ISNUMBER(OFFSET('Sanitation Data'!$I$12,0,10*ROW('Sanitation Data'!I22))),'Data Summary'!DN28="Yes"),OFFSET('Sanitation Data'!$I$12,0,10*ROW('Sanitation Data'!I22)),NA())</f>
        <v>#N/A</v>
      </c>
      <c r="AZ28" s="517" t="e">
        <f ca="1">+IF(AND(ISNUMBER(OFFSET('Hygiene Data'!$D$5,0,10*ROW('Hygiene Data'!D22))),'Data Summary'!DO28="Yes"),OFFSET('Hygiene Data'!$D$5,0,10*ROW('Hygiene Data'!D22)),NA())</f>
        <v>#N/A</v>
      </c>
      <c r="BA28" s="517" t="e">
        <f ca="1">+IF(AND(ISNUMBER(OFFSET('Hygiene Data'!$D$7,0,10*ROW('Hygiene Data'!D22))),'Data Summary'!DP28="Yes"),OFFSET('Hygiene Data'!$D$7,0,10*ROW('Hygiene Data'!D22)),NA())</f>
        <v>#N/A</v>
      </c>
      <c r="BB28" s="517" t="e">
        <f ca="1">+IF(AND(ISNUMBER(OFFSET('Hygiene Data'!$D$9,0,10*ROW('Hygiene Data'!D22))),'Data Summary'!DQ28="Yes"),OFFSET('Hygiene Data'!$D$9,0,10*ROW('Hygiene Data'!D22)),NA())</f>
        <v>#N/A</v>
      </c>
      <c r="BC28" s="517" t="e">
        <f ca="1">+IF(AND(ISNUMBER(OFFSET('Hygiene Data'!$E$5,0,10*ROW('Hygiene Data'!E22))),'Data Summary'!DR28="Yes"),OFFSET('Hygiene Data'!$E$5,0,10*ROW('Hygiene Data'!E22)),NA())</f>
        <v>#N/A</v>
      </c>
      <c r="BD28" s="517" t="e">
        <f ca="1">+IF(AND(ISNUMBER(OFFSET('Hygiene Data'!$E$7,0,10*ROW('Hygiene Data'!E22))),'Data Summary'!DS28="Yes"),OFFSET('Hygiene Data'!$E$7,0,10*ROW('Hygiene Data'!E22)),NA())</f>
        <v>#N/A</v>
      </c>
      <c r="BE28" s="517" t="e">
        <f ca="1">+IF(AND(ISNUMBER(OFFSET('Hygiene Data'!$E$9,0,10*ROW('Hygiene Data'!E22))),'Data Summary'!DT28="Yes"),OFFSET('Hygiene Data'!$E$9,0,10*ROW('Hygiene Data'!E22)),NA())</f>
        <v>#N/A</v>
      </c>
      <c r="BF28" s="517" t="e">
        <f ca="1">+IF(AND(ISNUMBER(OFFSET('Hygiene Data'!$F$5,0,10*ROW('Hygiene Data'!F22))),'Data Summary'!DU28="Yes"),OFFSET('Hygiene Data'!$F$5,0,10*ROW('Hygiene Data'!F22)),NA())</f>
        <v>#N/A</v>
      </c>
      <c r="BG28" s="517" t="e">
        <f ca="1">+IF(AND(ISNUMBER(OFFSET('Hygiene Data'!$F$7,0,10*ROW('Hygiene Data'!F22))),'Data Summary'!DV28="Yes"),OFFSET('Hygiene Data'!$F$7,0,10*ROW('Hygiene Data'!F22)),NA())</f>
        <v>#N/A</v>
      </c>
      <c r="BH28" s="517" t="e">
        <f ca="1">+IF(AND(ISNUMBER(OFFSET('Hygiene Data'!$F$9,0,10*ROW('Hygiene Data'!F22))),'Data Summary'!DW28="Yes"),OFFSET('Hygiene Data'!$F$9,0,10*ROW('Hygiene Data'!F22)),NA())</f>
        <v>#N/A</v>
      </c>
      <c r="BI28" s="517" t="e">
        <f ca="1">+IF(AND(ISNUMBER(OFFSET('Hygiene Data'!$G$5,0,10*ROW('Hygiene Data'!G22))),'Data Summary'!DX28="Yes"),OFFSET('Hygiene Data'!$G$5,0,10*ROW('Hygiene Data'!G22)),NA())</f>
        <v>#N/A</v>
      </c>
      <c r="BJ28" s="517" t="e">
        <f ca="1">+IF(AND(ISNUMBER(OFFSET('Hygiene Data'!$G$7,0,10*ROW('Hygiene Data'!G22))),'Data Summary'!DY28="Yes"),OFFSET('Hygiene Data'!$G$7,0,10*ROW('Hygiene Data'!G22)),NA())</f>
        <v>#N/A</v>
      </c>
      <c r="BK28" s="517" t="e">
        <f ca="1">+IF(AND(ISNUMBER(OFFSET('Hygiene Data'!$G$9,0,10*ROW('Hygiene Data'!G22))),'Data Summary'!DZ28="Yes"),OFFSET('Hygiene Data'!$G$9,0,10*ROW('Hygiene Data'!G22)),NA())</f>
        <v>#N/A</v>
      </c>
      <c r="BL28" s="517" t="e">
        <f ca="1">+IF(AND(ISNUMBER(OFFSET('Hygiene Data'!$H$5,0,10*ROW('Hygiene Data'!H22))),'Data Summary'!EA28="Yes"),OFFSET('Hygiene Data'!$H$5,0,10*ROW('Hygiene Data'!H22)),NA())</f>
        <v>#N/A</v>
      </c>
      <c r="BM28" s="517" t="e">
        <f ca="1">+IF(AND(ISNUMBER(OFFSET('Hygiene Data'!$H$7,0,10*ROW('Hygiene Data'!H22))),'Data Summary'!EB28="Yes"),OFFSET('Hygiene Data'!$H$7,0,10*ROW('Hygiene Data'!H22)),NA())</f>
        <v>#N/A</v>
      </c>
      <c r="BN28" s="517" t="e">
        <f ca="1">+IF(AND(ISNUMBER(OFFSET('Hygiene Data'!$H$9,0,10*ROW('Hygiene Data'!H22))),'Data Summary'!EC28="Yes"),OFFSET('Hygiene Data'!$H$9,0,10*ROW('Hygiene Data'!H22)),NA())</f>
        <v>#N/A</v>
      </c>
      <c r="BO28" s="517" t="e">
        <f ca="1">+IF(AND(ISNUMBER(OFFSET('Hygiene Data'!$I$5,0,10*ROW('Hygiene Data'!I22))),'Data Summary'!ED28="Yes"),OFFSET('Hygiene Data'!$I$5,0,10*ROW('Hygiene Data'!I22)),NA())</f>
        <v>#N/A</v>
      </c>
      <c r="BP28" s="517" t="e">
        <f ca="1">+IF(AND(ISNUMBER(OFFSET('Hygiene Data'!$I$7,0,10*ROW('Hygiene Data'!I22))),'Data Summary'!EE28="Yes"),OFFSET('Hygiene Data'!$I$7,0,10*ROW('Hygiene Data'!I22)),NA())</f>
        <v>#N/A</v>
      </c>
      <c r="BQ28" s="517" t="e">
        <f ca="1">+IF(AND(ISNUMBER(OFFSET('Hygiene Data'!$I$9,0,10*ROW('Hygiene Data'!I22))),'Data Summary'!EF28="Yes"),OFFSET('Hygiene Data'!$I$9,0,10*ROW('Hygiene Data'!I22)),NA())</f>
        <v>#N/A</v>
      </c>
    </row>
    <row r="29" spans="1:69" x14ac:dyDescent="0.25">
      <c r="A29" s="513" t="e">
        <f ca="1">+RIGHT('Data Summary'!A29,LEN('Data Summary'!A29)-9)</f>
        <v>#VALUE!</v>
      </c>
      <c r="B29" s="487" t="str">
        <f ca="1">+IF(ISTEXT('Data Summary'!B29),'Data Summary'!B29,"")</f>
        <v/>
      </c>
      <c r="C29" s="514" t="e">
        <f ca="1">+VALUE('Data Summary'!C29)</f>
        <v>#VALUE!</v>
      </c>
      <c r="D29" s="515" t="e">
        <f ca="1">+IF(AND(ISNUMBER(OFFSET('Water Data'!$D$4,0,10*ROW('Water Data'!D23))),'Data Summary'!BS29="Yes"),100-OFFSET('Water Data'!$D$4,0,10*ROW('Water Data'!D23)),NA())</f>
        <v>#N/A</v>
      </c>
      <c r="E29" s="515" t="e">
        <f ca="1">+IF(AND(ISNUMBER(OFFSET('Water Data'!$D$6,0,10*ROW('Water Data'!D23))),'Data Summary'!BT29="Yes"),OFFSET('Water Data'!$D$6,0,10*ROW('Water Data'!D23)),NA())</f>
        <v>#N/A</v>
      </c>
      <c r="F29" s="515" t="e">
        <f ca="1">+IF(AND(ISNUMBER(OFFSET('Water Data'!$D$9,0,10*ROW('Water Data'!D23))),'Data Summary'!BU29="Yes"),OFFSET('Water Data'!$D$9,0,10*ROW('Water Data'!D23)),NA())</f>
        <v>#N/A</v>
      </c>
      <c r="G29" s="515" t="e">
        <f ca="1">+IF(AND(ISNUMBER(OFFSET('Water Data'!$E$4,0,10*ROW('Water Data'!E23))),'Data Summary'!BV29="Yes"),100-OFFSET('Water Data'!$E$4,0,10*ROW('Water Data'!E23)),NA())</f>
        <v>#N/A</v>
      </c>
      <c r="H29" s="515" t="e">
        <f ca="1">+IF(AND(ISNUMBER(OFFSET('Water Data'!$E$6,0,10*ROW('Water Data'!E23))),'Data Summary'!BW29="Yes"),OFFSET('Water Data'!$E$6,0,10*ROW('Water Data'!E23)),NA())</f>
        <v>#N/A</v>
      </c>
      <c r="I29" s="515" t="e">
        <f ca="1">+IF(AND(ISNUMBER(OFFSET('Water Data'!$E$9,0,10*ROW('Water Data'!E23))),'Data Summary'!BX29="Yes"),OFFSET('Water Data'!$E$9,0,10*ROW('Water Data'!E23)),NA())</f>
        <v>#N/A</v>
      </c>
      <c r="J29" s="515" t="e">
        <f ca="1">+IF(AND(ISNUMBER(OFFSET('Water Data'!$F$4,0,10*ROW('Water Data'!F23))),'Data Summary'!BY29="Yes"),100-OFFSET('Water Data'!$F$4,0,10*ROW('Water Data'!F23)),NA())</f>
        <v>#N/A</v>
      </c>
      <c r="K29" s="515" t="e">
        <f ca="1">+IF(AND(ISNUMBER(OFFSET('Water Data'!$F$6,0,10*ROW('Water Data'!F23))),'Data Summary'!BZ29="Yes"),OFFSET('Water Data'!$F$6,0,10*ROW('Water Data'!F23)),NA())</f>
        <v>#N/A</v>
      </c>
      <c r="L29" s="515" t="e">
        <f ca="1">+IF(AND(ISNUMBER(OFFSET('Water Data'!$F$9,0,10*ROW('Water Data'!F23))),'Data Summary'!CA29="Yes"),OFFSET('Water Data'!$F$9,0,10*ROW('Water Data'!F23)),NA())</f>
        <v>#N/A</v>
      </c>
      <c r="M29" s="515" t="e">
        <f ca="1">+IF(AND(ISNUMBER(OFFSET('Water Data'!$G$4,0,10*ROW('Water Data'!G23))),'Data Summary'!CB29="Yes"),100-OFFSET('Water Data'!$G$4,0,10*ROW('Water Data'!G23)),NA())</f>
        <v>#N/A</v>
      </c>
      <c r="N29" s="515" t="e">
        <f ca="1">+IF(AND(ISNUMBER(OFFSET('Water Data'!$G$6,0,10*ROW('Water Data'!G23))),'Data Summary'!CC29="Yes"),OFFSET('Water Data'!$G$6,0,10*ROW('Water Data'!G23)),NA())</f>
        <v>#N/A</v>
      </c>
      <c r="O29" s="515" t="e">
        <f ca="1">+IF(AND(ISNUMBER(OFFSET('Water Data'!$G$9,0,10*ROW('Water Data'!G23))),'Data Summary'!CD29="Yes"),OFFSET('Water Data'!$G$9,0,10*ROW('Water Data'!G23)),NA())</f>
        <v>#N/A</v>
      </c>
      <c r="P29" s="515" t="e">
        <f ca="1">+IF(AND(ISNUMBER(OFFSET('Water Data'!$H$4,0,10*ROW('Water Data'!H23))),'Data Summary'!CE29="Yes"),100-OFFSET('Water Data'!$H$4,0,10*ROW('Water Data'!H23)),NA())</f>
        <v>#N/A</v>
      </c>
      <c r="Q29" s="515" t="e">
        <f ca="1">+IF(AND(ISNUMBER(OFFSET('Water Data'!$H$6,0,10*ROW('Water Data'!H23))),'Data Summary'!CF29="Yes"),OFFSET('Water Data'!$H$6,0,10*ROW('Water Data'!H23)),NA())</f>
        <v>#N/A</v>
      </c>
      <c r="R29" s="515" t="e">
        <f ca="1">+IF(AND(ISNUMBER(OFFSET('Water Data'!$H$9,0,10*ROW('Water Data'!H23))),'Data Summary'!CG29="Yes"),OFFSET('Water Data'!$H$9,0,10*ROW('Water Data'!H23)),NA())</f>
        <v>#N/A</v>
      </c>
      <c r="S29" s="515" t="e">
        <f ca="1">+IF(AND(ISNUMBER(OFFSET('Water Data'!$I$4,0,10*ROW('Water Data'!I23))),'Data Summary'!CH29="Yes"),100-OFFSET('Water Data'!$I$4,0,10*ROW('Water Data'!I23)),NA())</f>
        <v>#N/A</v>
      </c>
      <c r="T29" s="515" t="e">
        <f ca="1">+IF(AND(ISNUMBER(OFFSET('Water Data'!$I$6,0,10*ROW('Water Data'!I23))),'Data Summary'!CI29="Yes"),OFFSET('Water Data'!$I$6,0,10*ROW('Water Data'!I23)),NA())</f>
        <v>#N/A</v>
      </c>
      <c r="U29" s="515" t="e">
        <f ca="1">+IF(AND(ISNUMBER(OFFSET('Water Data'!$I$9,0,10*ROW('Water Data'!I23))),'Data Summary'!CJ29="Yes"),OFFSET('Water Data'!$I$9,0,10*ROW('Water Data'!I23)),NA())</f>
        <v>#N/A</v>
      </c>
      <c r="V29" s="516" t="e">
        <f ca="1">+IF(AND(ISNUMBER(OFFSET('Sanitation Data'!$D$4,0,10*ROW('Sanitation Data'!D23))),'Data Summary'!CK29="Yes"),100-OFFSET('Sanitation Data'!$D$4,0,10*ROW('Sanitation Data'!D23)),NA())</f>
        <v>#N/A</v>
      </c>
      <c r="W29" s="516" t="e">
        <f ca="1">+IF(AND(ISNUMBER(OFFSET('Sanitation Data'!$D$6,0,10*ROW('Sanitation Data'!D23))),'Data Summary'!CL29="Yes"),OFFSET('Sanitation Data'!$D$6,0,10*ROW('Sanitation Data'!D23)),NA())</f>
        <v>#N/A</v>
      </c>
      <c r="X29" s="516" t="e">
        <f ca="1">+IF(AND(ISNUMBER(OFFSET('Sanitation Data'!$D$10,0,10*ROW('Sanitation Data'!D23))),'Data Summary'!CM29="Yes"),OFFSET('Sanitation Data'!$D$10,0,10*ROW('Sanitation Data'!D23)),NA())</f>
        <v>#N/A</v>
      </c>
      <c r="Y29" s="516" t="e">
        <f ca="1">+IF(AND(ISNUMBER(OFFSET('Sanitation Data'!$D$11,0,10*ROW('Sanitation Data'!D23))),'Data Summary'!CN29="Yes"),OFFSET('Sanitation Data'!$D$11,0,10*ROW('Sanitation Data'!D23)),NA())</f>
        <v>#N/A</v>
      </c>
      <c r="Z29" s="516" t="e">
        <f ca="1">+IF(AND(ISNUMBER(OFFSET('Sanitation Data'!$D$12,0,10*ROW('Sanitation Data'!D23))),'Data Summary'!CO29="Yes"),OFFSET('Sanitation Data'!$D$12,0,10*ROW('Sanitation Data'!D23)),NA())</f>
        <v>#N/A</v>
      </c>
      <c r="AA29" s="516" t="e">
        <f ca="1">+IF(AND(ISNUMBER(OFFSET('Sanitation Data'!$E$4,0,10*ROW('Sanitation Data'!E23))),'Data Summary'!CP29="Yes"),100-OFFSET('Sanitation Data'!$E$4,0,10*ROW('Sanitation Data'!E23)),NA())</f>
        <v>#N/A</v>
      </c>
      <c r="AB29" s="516" t="e">
        <f ca="1">+IF(AND(ISNUMBER(OFFSET('Sanitation Data'!$E$6,0,10*ROW('Sanitation Data'!E23))),'Data Summary'!CQ29="Yes"),OFFSET('Sanitation Data'!$E$6,0,10*ROW('Sanitation Data'!E23)),NA())</f>
        <v>#N/A</v>
      </c>
      <c r="AC29" s="516" t="e">
        <f ca="1">+IF(AND(ISNUMBER(OFFSET('Sanitation Data'!$E$10,0,10*ROW('Sanitation Data'!E23))),'Data Summary'!CR29="Yes"),OFFSET('Sanitation Data'!$E$10,0,10*ROW('Sanitation Data'!E23)),NA())</f>
        <v>#N/A</v>
      </c>
      <c r="AD29" s="516" t="e">
        <f ca="1">+IF(AND(ISNUMBER(OFFSET('Sanitation Data'!$E$11,0,10*ROW('Sanitation Data'!E23))),'Data Summary'!CS29="Yes"),OFFSET('Sanitation Data'!$E$11,0,10*ROW('Sanitation Data'!E23)),NA())</f>
        <v>#N/A</v>
      </c>
      <c r="AE29" s="516" t="e">
        <f ca="1">+IF(AND(ISNUMBER(OFFSET('Sanitation Data'!$E$12,0,10*ROW('Sanitation Data'!E23))),'Data Summary'!CT29="Yes"),OFFSET('Sanitation Data'!$E$12,0,10*ROW('Sanitation Data'!E23)),NA())</f>
        <v>#N/A</v>
      </c>
      <c r="AF29" s="516" t="e">
        <f ca="1">+IF(AND(ISNUMBER(OFFSET('Sanitation Data'!$F$4,0,10*ROW('Sanitation Data'!F23))),'Data Summary'!CU29="Yes"),100-OFFSET('Sanitation Data'!$F$4,0,10*ROW('Sanitation Data'!F23)),NA())</f>
        <v>#N/A</v>
      </c>
      <c r="AG29" s="516" t="e">
        <f ca="1">+IF(AND(ISNUMBER(OFFSET('Sanitation Data'!$F$6,0,10*ROW('Sanitation Data'!F23))),'Data Summary'!CV29="Yes"),OFFSET('Sanitation Data'!$F$6,0,10*ROW('Sanitation Data'!F23)),NA())</f>
        <v>#N/A</v>
      </c>
      <c r="AH29" s="516" t="e">
        <f ca="1">+IF(AND(ISNUMBER(OFFSET('Sanitation Data'!$F$10,0,10*ROW('Sanitation Data'!F23))),'Data Summary'!CW29="Yes"),OFFSET('Sanitation Data'!$F$10,0,10*ROW('Sanitation Data'!F23)),NA())</f>
        <v>#N/A</v>
      </c>
      <c r="AI29" s="516" t="e">
        <f ca="1">+IF(AND(ISNUMBER(OFFSET('Sanitation Data'!$F$11,0,10*ROW('Sanitation Data'!F23))),'Data Summary'!CX29="Yes"),OFFSET('Sanitation Data'!$F$11,0,10*ROW('Sanitation Data'!F23)),NA())</f>
        <v>#N/A</v>
      </c>
      <c r="AJ29" s="516" t="e">
        <f ca="1">+IF(AND(ISNUMBER(OFFSET('Sanitation Data'!$F$12,0,10*ROW('Sanitation Data'!F23))),'Data Summary'!CY29="Yes"),OFFSET('Sanitation Data'!$F$12,0,10*ROW('Sanitation Data'!F23)),NA())</f>
        <v>#N/A</v>
      </c>
      <c r="AK29" s="516" t="e">
        <f ca="1">+IF(AND(ISNUMBER(OFFSET('Sanitation Data'!$G$4,0,10*ROW('Sanitation Data'!G23))),'Data Summary'!CZ29="Yes"),100-OFFSET('Sanitation Data'!$G$4,0,10*ROW('Sanitation Data'!G23)),NA())</f>
        <v>#N/A</v>
      </c>
      <c r="AL29" s="516" t="e">
        <f ca="1">+IF(AND(ISNUMBER(OFFSET('Sanitation Data'!$G$6,0,10*ROW('Sanitation Data'!G23))),'Data Summary'!DA29="Yes"),OFFSET('Sanitation Data'!$G$6,0,10*ROW('Sanitation Data'!G23)),NA())</f>
        <v>#N/A</v>
      </c>
      <c r="AM29" s="516" t="e">
        <f ca="1">+IF(AND(ISNUMBER(OFFSET('Sanitation Data'!$G$10,0,10*ROW('Sanitation Data'!G23))),'Data Summary'!DB29="Yes"),OFFSET('Sanitation Data'!$G$10,0,10*ROW('Sanitation Data'!G23)),NA())</f>
        <v>#N/A</v>
      </c>
      <c r="AN29" s="516" t="e">
        <f ca="1">+IF(AND(ISNUMBER(OFFSET('Sanitation Data'!$G$11,0,10*ROW('Sanitation Data'!G23))),'Data Summary'!DC29="Yes"),OFFSET('Sanitation Data'!$G$11,0,10*ROW('Sanitation Data'!G23)),NA())</f>
        <v>#N/A</v>
      </c>
      <c r="AO29" s="516" t="e">
        <f ca="1">+IF(AND(ISNUMBER(OFFSET('Sanitation Data'!$G$12,0,10*ROW('Sanitation Data'!G23))),'Data Summary'!DD29="Yes"),OFFSET('Sanitation Data'!$G$12,0,10*ROW('Sanitation Data'!G23)),NA())</f>
        <v>#N/A</v>
      </c>
      <c r="AP29" s="516" t="e">
        <f ca="1">+IF(AND(ISNUMBER(OFFSET('Sanitation Data'!$H$4,0,10*ROW('Sanitation Data'!H23))),'Data Summary'!DE29="Yes"),100-OFFSET('Sanitation Data'!$H$4,0,10*ROW('Sanitation Data'!H23)),NA())</f>
        <v>#N/A</v>
      </c>
      <c r="AQ29" s="516" t="e">
        <f ca="1">+IF(AND(ISNUMBER(OFFSET('Sanitation Data'!$H$6,0,10*ROW('Sanitation Data'!H23))),'Data Summary'!DF29="Yes"),OFFSET('Sanitation Data'!$H$6,0,10*ROW('Sanitation Data'!H23)),NA())</f>
        <v>#N/A</v>
      </c>
      <c r="AR29" s="516" t="e">
        <f ca="1">+IF(AND(ISNUMBER(OFFSET('Sanitation Data'!$H$10,0,10*ROW('Sanitation Data'!H23))),'Data Summary'!DG29="Yes"),OFFSET('Sanitation Data'!$H$10,0,10*ROW('Sanitation Data'!H23)),NA())</f>
        <v>#N/A</v>
      </c>
      <c r="AS29" s="516" t="e">
        <f ca="1">+IF(AND(ISNUMBER(OFFSET('Sanitation Data'!$H$11,0,10*ROW('Sanitation Data'!H23))),'Data Summary'!DH29="Yes"),OFFSET('Sanitation Data'!$H$11,0,10*ROW('Sanitation Data'!H23)),NA())</f>
        <v>#N/A</v>
      </c>
      <c r="AT29" s="516" t="e">
        <f ca="1">+IF(AND(ISNUMBER(OFFSET('Sanitation Data'!$H$12,0,10*ROW('Sanitation Data'!H23))),'Data Summary'!DI29="Yes"),OFFSET('Sanitation Data'!$H$12,0,10*ROW('Sanitation Data'!H23)),NA())</f>
        <v>#N/A</v>
      </c>
      <c r="AU29" s="516" t="e">
        <f ca="1">+IF(AND(ISNUMBER(OFFSET('Sanitation Data'!$I$4,0,10*ROW('Sanitation Data'!I23))),'Data Summary'!DJ29="Yes"),100-OFFSET('Sanitation Data'!$I$4,0,10*ROW('Sanitation Data'!I23)),NA())</f>
        <v>#N/A</v>
      </c>
      <c r="AV29" s="516" t="e">
        <f ca="1">+IF(AND(ISNUMBER(OFFSET('Sanitation Data'!$I$6,0,10*ROW('Sanitation Data'!I23))),'Data Summary'!DK29="Yes"),OFFSET('Sanitation Data'!$I$6,0,10*ROW('Sanitation Data'!I23)),NA())</f>
        <v>#N/A</v>
      </c>
      <c r="AW29" s="516" t="e">
        <f ca="1">+IF(AND(ISNUMBER(OFFSET('Sanitation Data'!$I$10,0,10*ROW('Sanitation Data'!I23))),'Data Summary'!DL29="Yes"),OFFSET('Sanitation Data'!$I$10,0,10*ROW('Sanitation Data'!I23)),NA())</f>
        <v>#N/A</v>
      </c>
      <c r="AX29" s="516" t="e">
        <f ca="1">+IF(AND(ISNUMBER(OFFSET('Sanitation Data'!$I$11,0,10*ROW('Sanitation Data'!I23))),'Data Summary'!DM29="Yes"),OFFSET('Sanitation Data'!$I$11,0,10*ROW('Sanitation Data'!I23)),NA())</f>
        <v>#N/A</v>
      </c>
      <c r="AY29" s="516" t="e">
        <f ca="1">+IF(AND(ISNUMBER(OFFSET('Sanitation Data'!$I$12,0,10*ROW('Sanitation Data'!I23))),'Data Summary'!DN29="Yes"),OFFSET('Sanitation Data'!$I$12,0,10*ROW('Sanitation Data'!I23)),NA())</f>
        <v>#N/A</v>
      </c>
      <c r="AZ29" s="517" t="e">
        <f ca="1">+IF(AND(ISNUMBER(OFFSET('Hygiene Data'!$D$5,0,10*ROW('Hygiene Data'!D23))),'Data Summary'!DO29="Yes"),OFFSET('Hygiene Data'!$D$5,0,10*ROW('Hygiene Data'!D23)),NA())</f>
        <v>#N/A</v>
      </c>
      <c r="BA29" s="517" t="e">
        <f ca="1">+IF(AND(ISNUMBER(OFFSET('Hygiene Data'!$D$7,0,10*ROW('Hygiene Data'!D23))),'Data Summary'!DP29="Yes"),OFFSET('Hygiene Data'!$D$7,0,10*ROW('Hygiene Data'!D23)),NA())</f>
        <v>#N/A</v>
      </c>
      <c r="BB29" s="517" t="e">
        <f ca="1">+IF(AND(ISNUMBER(OFFSET('Hygiene Data'!$D$9,0,10*ROW('Hygiene Data'!D23))),'Data Summary'!DQ29="Yes"),OFFSET('Hygiene Data'!$D$9,0,10*ROW('Hygiene Data'!D23)),NA())</f>
        <v>#N/A</v>
      </c>
      <c r="BC29" s="517" t="e">
        <f ca="1">+IF(AND(ISNUMBER(OFFSET('Hygiene Data'!$E$5,0,10*ROW('Hygiene Data'!E23))),'Data Summary'!DR29="Yes"),OFFSET('Hygiene Data'!$E$5,0,10*ROW('Hygiene Data'!E23)),NA())</f>
        <v>#N/A</v>
      </c>
      <c r="BD29" s="517" t="e">
        <f ca="1">+IF(AND(ISNUMBER(OFFSET('Hygiene Data'!$E$7,0,10*ROW('Hygiene Data'!E23))),'Data Summary'!DS29="Yes"),OFFSET('Hygiene Data'!$E$7,0,10*ROW('Hygiene Data'!E23)),NA())</f>
        <v>#N/A</v>
      </c>
      <c r="BE29" s="517" t="e">
        <f ca="1">+IF(AND(ISNUMBER(OFFSET('Hygiene Data'!$E$9,0,10*ROW('Hygiene Data'!E23))),'Data Summary'!DT29="Yes"),OFFSET('Hygiene Data'!$E$9,0,10*ROW('Hygiene Data'!E23)),NA())</f>
        <v>#N/A</v>
      </c>
      <c r="BF29" s="517" t="e">
        <f ca="1">+IF(AND(ISNUMBER(OFFSET('Hygiene Data'!$F$5,0,10*ROW('Hygiene Data'!F23))),'Data Summary'!DU29="Yes"),OFFSET('Hygiene Data'!$F$5,0,10*ROW('Hygiene Data'!F23)),NA())</f>
        <v>#N/A</v>
      </c>
      <c r="BG29" s="517" t="e">
        <f ca="1">+IF(AND(ISNUMBER(OFFSET('Hygiene Data'!$F$7,0,10*ROW('Hygiene Data'!F23))),'Data Summary'!DV29="Yes"),OFFSET('Hygiene Data'!$F$7,0,10*ROW('Hygiene Data'!F23)),NA())</f>
        <v>#N/A</v>
      </c>
      <c r="BH29" s="517" t="e">
        <f ca="1">+IF(AND(ISNUMBER(OFFSET('Hygiene Data'!$F$9,0,10*ROW('Hygiene Data'!F23))),'Data Summary'!DW29="Yes"),OFFSET('Hygiene Data'!$F$9,0,10*ROW('Hygiene Data'!F23)),NA())</f>
        <v>#N/A</v>
      </c>
      <c r="BI29" s="517" t="e">
        <f ca="1">+IF(AND(ISNUMBER(OFFSET('Hygiene Data'!$G$5,0,10*ROW('Hygiene Data'!G23))),'Data Summary'!DX29="Yes"),OFFSET('Hygiene Data'!$G$5,0,10*ROW('Hygiene Data'!G23)),NA())</f>
        <v>#N/A</v>
      </c>
      <c r="BJ29" s="517" t="e">
        <f ca="1">+IF(AND(ISNUMBER(OFFSET('Hygiene Data'!$G$7,0,10*ROW('Hygiene Data'!G23))),'Data Summary'!DY29="Yes"),OFFSET('Hygiene Data'!$G$7,0,10*ROW('Hygiene Data'!G23)),NA())</f>
        <v>#N/A</v>
      </c>
      <c r="BK29" s="517" t="e">
        <f ca="1">+IF(AND(ISNUMBER(OFFSET('Hygiene Data'!$G$9,0,10*ROW('Hygiene Data'!G23))),'Data Summary'!DZ29="Yes"),OFFSET('Hygiene Data'!$G$9,0,10*ROW('Hygiene Data'!G23)),NA())</f>
        <v>#N/A</v>
      </c>
      <c r="BL29" s="517" t="e">
        <f ca="1">+IF(AND(ISNUMBER(OFFSET('Hygiene Data'!$H$5,0,10*ROW('Hygiene Data'!H23))),'Data Summary'!EA29="Yes"),OFFSET('Hygiene Data'!$H$5,0,10*ROW('Hygiene Data'!H23)),NA())</f>
        <v>#N/A</v>
      </c>
      <c r="BM29" s="517" t="e">
        <f ca="1">+IF(AND(ISNUMBER(OFFSET('Hygiene Data'!$H$7,0,10*ROW('Hygiene Data'!H23))),'Data Summary'!EB29="Yes"),OFFSET('Hygiene Data'!$H$7,0,10*ROW('Hygiene Data'!H23)),NA())</f>
        <v>#N/A</v>
      </c>
      <c r="BN29" s="517" t="e">
        <f ca="1">+IF(AND(ISNUMBER(OFFSET('Hygiene Data'!$H$9,0,10*ROW('Hygiene Data'!H23))),'Data Summary'!EC29="Yes"),OFFSET('Hygiene Data'!$H$9,0,10*ROW('Hygiene Data'!H23)),NA())</f>
        <v>#N/A</v>
      </c>
      <c r="BO29" s="517" t="e">
        <f ca="1">+IF(AND(ISNUMBER(OFFSET('Hygiene Data'!$I$5,0,10*ROW('Hygiene Data'!I23))),'Data Summary'!ED29="Yes"),OFFSET('Hygiene Data'!$I$5,0,10*ROW('Hygiene Data'!I23)),NA())</f>
        <v>#N/A</v>
      </c>
      <c r="BP29" s="517" t="e">
        <f ca="1">+IF(AND(ISNUMBER(OFFSET('Hygiene Data'!$I$7,0,10*ROW('Hygiene Data'!I23))),'Data Summary'!EE29="Yes"),OFFSET('Hygiene Data'!$I$7,0,10*ROW('Hygiene Data'!I23)),NA())</f>
        <v>#N/A</v>
      </c>
      <c r="BQ29" s="517" t="e">
        <f ca="1">+IF(AND(ISNUMBER(OFFSET('Hygiene Data'!$I$9,0,10*ROW('Hygiene Data'!I23))),'Data Summary'!EF29="Yes"),OFFSET('Hygiene Data'!$I$9,0,10*ROW('Hygiene Data'!I23)),NA())</f>
        <v>#N/A</v>
      </c>
    </row>
    <row r="30" spans="1:69" x14ac:dyDescent="0.25">
      <c r="A30" s="513" t="e">
        <f ca="1">+RIGHT('Data Summary'!A30,LEN('Data Summary'!A30)-9)</f>
        <v>#VALUE!</v>
      </c>
      <c r="B30" s="487" t="str">
        <f ca="1">+IF(ISTEXT('Data Summary'!B30),'Data Summary'!B30,"")</f>
        <v/>
      </c>
      <c r="C30" s="514" t="e">
        <f ca="1">+VALUE('Data Summary'!C30)</f>
        <v>#VALUE!</v>
      </c>
      <c r="D30" s="515" t="e">
        <f ca="1">+IF(AND(ISNUMBER(OFFSET('Water Data'!$D$4,0,10*ROW('Water Data'!D24))),'Data Summary'!BS30="Yes"),100-OFFSET('Water Data'!$D$4,0,10*ROW('Water Data'!D24)),NA())</f>
        <v>#N/A</v>
      </c>
      <c r="E30" s="515" t="e">
        <f ca="1">+IF(AND(ISNUMBER(OFFSET('Water Data'!$D$6,0,10*ROW('Water Data'!D24))),'Data Summary'!BT30="Yes"),OFFSET('Water Data'!$D$6,0,10*ROW('Water Data'!D24)),NA())</f>
        <v>#N/A</v>
      </c>
      <c r="F30" s="515" t="e">
        <f ca="1">+IF(AND(ISNUMBER(OFFSET('Water Data'!$D$9,0,10*ROW('Water Data'!D24))),'Data Summary'!BU30="Yes"),OFFSET('Water Data'!$D$9,0,10*ROW('Water Data'!D24)),NA())</f>
        <v>#N/A</v>
      </c>
      <c r="G30" s="515" t="e">
        <f ca="1">+IF(AND(ISNUMBER(OFFSET('Water Data'!$E$4,0,10*ROW('Water Data'!E24))),'Data Summary'!BV30="Yes"),100-OFFSET('Water Data'!$E$4,0,10*ROW('Water Data'!E24)),NA())</f>
        <v>#N/A</v>
      </c>
      <c r="H30" s="515" t="e">
        <f ca="1">+IF(AND(ISNUMBER(OFFSET('Water Data'!$E$6,0,10*ROW('Water Data'!E24))),'Data Summary'!BW30="Yes"),OFFSET('Water Data'!$E$6,0,10*ROW('Water Data'!E24)),NA())</f>
        <v>#N/A</v>
      </c>
      <c r="I30" s="515" t="e">
        <f ca="1">+IF(AND(ISNUMBER(OFFSET('Water Data'!$E$9,0,10*ROW('Water Data'!E24))),'Data Summary'!BX30="Yes"),OFFSET('Water Data'!$E$9,0,10*ROW('Water Data'!E24)),NA())</f>
        <v>#N/A</v>
      </c>
      <c r="J30" s="515" t="e">
        <f ca="1">+IF(AND(ISNUMBER(OFFSET('Water Data'!$F$4,0,10*ROW('Water Data'!F24))),'Data Summary'!BY30="Yes"),100-OFFSET('Water Data'!$F$4,0,10*ROW('Water Data'!F24)),NA())</f>
        <v>#N/A</v>
      </c>
      <c r="K30" s="515" t="e">
        <f ca="1">+IF(AND(ISNUMBER(OFFSET('Water Data'!$F$6,0,10*ROW('Water Data'!F24))),'Data Summary'!BZ30="Yes"),OFFSET('Water Data'!$F$6,0,10*ROW('Water Data'!F24)),NA())</f>
        <v>#N/A</v>
      </c>
      <c r="L30" s="515" t="e">
        <f ca="1">+IF(AND(ISNUMBER(OFFSET('Water Data'!$F$9,0,10*ROW('Water Data'!F24))),'Data Summary'!CA30="Yes"),OFFSET('Water Data'!$F$9,0,10*ROW('Water Data'!F24)),NA())</f>
        <v>#N/A</v>
      </c>
      <c r="M30" s="515" t="e">
        <f ca="1">+IF(AND(ISNUMBER(OFFSET('Water Data'!$G$4,0,10*ROW('Water Data'!G24))),'Data Summary'!CB30="Yes"),100-OFFSET('Water Data'!$G$4,0,10*ROW('Water Data'!G24)),NA())</f>
        <v>#N/A</v>
      </c>
      <c r="N30" s="515" t="e">
        <f ca="1">+IF(AND(ISNUMBER(OFFSET('Water Data'!$G$6,0,10*ROW('Water Data'!G24))),'Data Summary'!CC30="Yes"),OFFSET('Water Data'!$G$6,0,10*ROW('Water Data'!G24)),NA())</f>
        <v>#N/A</v>
      </c>
      <c r="O30" s="515" t="e">
        <f ca="1">+IF(AND(ISNUMBER(OFFSET('Water Data'!$G$9,0,10*ROW('Water Data'!G24))),'Data Summary'!CD30="Yes"),OFFSET('Water Data'!$G$9,0,10*ROW('Water Data'!G24)),NA())</f>
        <v>#N/A</v>
      </c>
      <c r="P30" s="515" t="e">
        <f ca="1">+IF(AND(ISNUMBER(OFFSET('Water Data'!$H$4,0,10*ROW('Water Data'!H24))),'Data Summary'!CE30="Yes"),100-OFFSET('Water Data'!$H$4,0,10*ROW('Water Data'!H24)),NA())</f>
        <v>#N/A</v>
      </c>
      <c r="Q30" s="515" t="e">
        <f ca="1">+IF(AND(ISNUMBER(OFFSET('Water Data'!$H$6,0,10*ROW('Water Data'!H24))),'Data Summary'!CF30="Yes"),OFFSET('Water Data'!$H$6,0,10*ROW('Water Data'!H24)),NA())</f>
        <v>#N/A</v>
      </c>
      <c r="R30" s="515" t="e">
        <f ca="1">+IF(AND(ISNUMBER(OFFSET('Water Data'!$H$9,0,10*ROW('Water Data'!H24))),'Data Summary'!CG30="Yes"),OFFSET('Water Data'!$H$9,0,10*ROW('Water Data'!H24)),NA())</f>
        <v>#N/A</v>
      </c>
      <c r="S30" s="515" t="e">
        <f ca="1">+IF(AND(ISNUMBER(OFFSET('Water Data'!$I$4,0,10*ROW('Water Data'!I24))),'Data Summary'!CH30="Yes"),100-OFFSET('Water Data'!$I$4,0,10*ROW('Water Data'!I24)),NA())</f>
        <v>#N/A</v>
      </c>
      <c r="T30" s="515" t="e">
        <f ca="1">+IF(AND(ISNUMBER(OFFSET('Water Data'!$I$6,0,10*ROW('Water Data'!I24))),'Data Summary'!CI30="Yes"),OFFSET('Water Data'!$I$6,0,10*ROW('Water Data'!I24)),NA())</f>
        <v>#N/A</v>
      </c>
      <c r="U30" s="515" t="e">
        <f ca="1">+IF(AND(ISNUMBER(OFFSET('Water Data'!$I$9,0,10*ROW('Water Data'!I24))),'Data Summary'!CJ30="Yes"),OFFSET('Water Data'!$I$9,0,10*ROW('Water Data'!I24)),NA())</f>
        <v>#N/A</v>
      </c>
      <c r="V30" s="516" t="e">
        <f ca="1">+IF(AND(ISNUMBER(OFFSET('Sanitation Data'!$D$4,0,10*ROW('Sanitation Data'!D24))),'Data Summary'!CK30="Yes"),100-OFFSET('Sanitation Data'!$D$4,0,10*ROW('Sanitation Data'!D24)),NA())</f>
        <v>#N/A</v>
      </c>
      <c r="W30" s="516" t="e">
        <f ca="1">+IF(AND(ISNUMBER(OFFSET('Sanitation Data'!$D$6,0,10*ROW('Sanitation Data'!D24))),'Data Summary'!CL30="Yes"),OFFSET('Sanitation Data'!$D$6,0,10*ROW('Sanitation Data'!D24)),NA())</f>
        <v>#N/A</v>
      </c>
      <c r="X30" s="516" t="e">
        <f ca="1">+IF(AND(ISNUMBER(OFFSET('Sanitation Data'!$D$10,0,10*ROW('Sanitation Data'!D24))),'Data Summary'!CM30="Yes"),OFFSET('Sanitation Data'!$D$10,0,10*ROW('Sanitation Data'!D24)),NA())</f>
        <v>#N/A</v>
      </c>
      <c r="Y30" s="516" t="e">
        <f ca="1">+IF(AND(ISNUMBER(OFFSET('Sanitation Data'!$D$11,0,10*ROW('Sanitation Data'!D24))),'Data Summary'!CN30="Yes"),OFFSET('Sanitation Data'!$D$11,0,10*ROW('Sanitation Data'!D24)),NA())</f>
        <v>#N/A</v>
      </c>
      <c r="Z30" s="516" t="e">
        <f ca="1">+IF(AND(ISNUMBER(OFFSET('Sanitation Data'!$D$12,0,10*ROW('Sanitation Data'!D24))),'Data Summary'!CO30="Yes"),OFFSET('Sanitation Data'!$D$12,0,10*ROW('Sanitation Data'!D24)),NA())</f>
        <v>#N/A</v>
      </c>
      <c r="AA30" s="516" t="e">
        <f ca="1">+IF(AND(ISNUMBER(OFFSET('Sanitation Data'!$E$4,0,10*ROW('Sanitation Data'!E24))),'Data Summary'!CP30="Yes"),100-OFFSET('Sanitation Data'!$E$4,0,10*ROW('Sanitation Data'!E24)),NA())</f>
        <v>#N/A</v>
      </c>
      <c r="AB30" s="516" t="e">
        <f ca="1">+IF(AND(ISNUMBER(OFFSET('Sanitation Data'!$E$6,0,10*ROW('Sanitation Data'!E24))),'Data Summary'!CQ30="Yes"),OFFSET('Sanitation Data'!$E$6,0,10*ROW('Sanitation Data'!E24)),NA())</f>
        <v>#N/A</v>
      </c>
      <c r="AC30" s="516" t="e">
        <f ca="1">+IF(AND(ISNUMBER(OFFSET('Sanitation Data'!$E$10,0,10*ROW('Sanitation Data'!E24))),'Data Summary'!CR30="Yes"),OFFSET('Sanitation Data'!$E$10,0,10*ROW('Sanitation Data'!E24)),NA())</f>
        <v>#N/A</v>
      </c>
      <c r="AD30" s="516" t="e">
        <f ca="1">+IF(AND(ISNUMBER(OFFSET('Sanitation Data'!$E$11,0,10*ROW('Sanitation Data'!E24))),'Data Summary'!CS30="Yes"),OFFSET('Sanitation Data'!$E$11,0,10*ROW('Sanitation Data'!E24)),NA())</f>
        <v>#N/A</v>
      </c>
      <c r="AE30" s="516" t="e">
        <f ca="1">+IF(AND(ISNUMBER(OFFSET('Sanitation Data'!$E$12,0,10*ROW('Sanitation Data'!E24))),'Data Summary'!CT30="Yes"),OFFSET('Sanitation Data'!$E$12,0,10*ROW('Sanitation Data'!E24)),NA())</f>
        <v>#N/A</v>
      </c>
      <c r="AF30" s="516" t="e">
        <f ca="1">+IF(AND(ISNUMBER(OFFSET('Sanitation Data'!$F$4,0,10*ROW('Sanitation Data'!F24))),'Data Summary'!CU30="Yes"),100-OFFSET('Sanitation Data'!$F$4,0,10*ROW('Sanitation Data'!F24)),NA())</f>
        <v>#N/A</v>
      </c>
      <c r="AG30" s="516" t="e">
        <f ca="1">+IF(AND(ISNUMBER(OFFSET('Sanitation Data'!$F$6,0,10*ROW('Sanitation Data'!F24))),'Data Summary'!CV30="Yes"),OFFSET('Sanitation Data'!$F$6,0,10*ROW('Sanitation Data'!F24)),NA())</f>
        <v>#N/A</v>
      </c>
      <c r="AH30" s="516" t="e">
        <f ca="1">+IF(AND(ISNUMBER(OFFSET('Sanitation Data'!$F$10,0,10*ROW('Sanitation Data'!F24))),'Data Summary'!CW30="Yes"),OFFSET('Sanitation Data'!$F$10,0,10*ROW('Sanitation Data'!F24)),NA())</f>
        <v>#N/A</v>
      </c>
      <c r="AI30" s="516" t="e">
        <f ca="1">+IF(AND(ISNUMBER(OFFSET('Sanitation Data'!$F$11,0,10*ROW('Sanitation Data'!F24))),'Data Summary'!CX30="Yes"),OFFSET('Sanitation Data'!$F$11,0,10*ROW('Sanitation Data'!F24)),NA())</f>
        <v>#N/A</v>
      </c>
      <c r="AJ30" s="516" t="e">
        <f ca="1">+IF(AND(ISNUMBER(OFFSET('Sanitation Data'!$F$12,0,10*ROW('Sanitation Data'!F24))),'Data Summary'!CY30="Yes"),OFFSET('Sanitation Data'!$F$12,0,10*ROW('Sanitation Data'!F24)),NA())</f>
        <v>#N/A</v>
      </c>
      <c r="AK30" s="516" t="e">
        <f ca="1">+IF(AND(ISNUMBER(OFFSET('Sanitation Data'!$G$4,0,10*ROW('Sanitation Data'!G24))),'Data Summary'!CZ30="Yes"),100-OFFSET('Sanitation Data'!$G$4,0,10*ROW('Sanitation Data'!G24)),NA())</f>
        <v>#N/A</v>
      </c>
      <c r="AL30" s="516" t="e">
        <f ca="1">+IF(AND(ISNUMBER(OFFSET('Sanitation Data'!$G$6,0,10*ROW('Sanitation Data'!G24))),'Data Summary'!DA30="Yes"),OFFSET('Sanitation Data'!$G$6,0,10*ROW('Sanitation Data'!G24)),NA())</f>
        <v>#N/A</v>
      </c>
      <c r="AM30" s="516" t="e">
        <f ca="1">+IF(AND(ISNUMBER(OFFSET('Sanitation Data'!$G$10,0,10*ROW('Sanitation Data'!G24))),'Data Summary'!DB30="Yes"),OFFSET('Sanitation Data'!$G$10,0,10*ROW('Sanitation Data'!G24)),NA())</f>
        <v>#N/A</v>
      </c>
      <c r="AN30" s="516" t="e">
        <f ca="1">+IF(AND(ISNUMBER(OFFSET('Sanitation Data'!$G$11,0,10*ROW('Sanitation Data'!G24))),'Data Summary'!DC30="Yes"),OFFSET('Sanitation Data'!$G$11,0,10*ROW('Sanitation Data'!G24)),NA())</f>
        <v>#N/A</v>
      </c>
      <c r="AO30" s="516" t="e">
        <f ca="1">+IF(AND(ISNUMBER(OFFSET('Sanitation Data'!$G$12,0,10*ROW('Sanitation Data'!G24))),'Data Summary'!DD30="Yes"),OFFSET('Sanitation Data'!$G$12,0,10*ROW('Sanitation Data'!G24)),NA())</f>
        <v>#N/A</v>
      </c>
      <c r="AP30" s="516" t="e">
        <f ca="1">+IF(AND(ISNUMBER(OFFSET('Sanitation Data'!$H$4,0,10*ROW('Sanitation Data'!H24))),'Data Summary'!DE30="Yes"),100-OFFSET('Sanitation Data'!$H$4,0,10*ROW('Sanitation Data'!H24)),NA())</f>
        <v>#N/A</v>
      </c>
      <c r="AQ30" s="516" t="e">
        <f ca="1">+IF(AND(ISNUMBER(OFFSET('Sanitation Data'!$H$6,0,10*ROW('Sanitation Data'!H24))),'Data Summary'!DF30="Yes"),OFFSET('Sanitation Data'!$H$6,0,10*ROW('Sanitation Data'!H24)),NA())</f>
        <v>#N/A</v>
      </c>
      <c r="AR30" s="516" t="e">
        <f ca="1">+IF(AND(ISNUMBER(OFFSET('Sanitation Data'!$H$10,0,10*ROW('Sanitation Data'!H24))),'Data Summary'!DG30="Yes"),OFFSET('Sanitation Data'!$H$10,0,10*ROW('Sanitation Data'!H24)),NA())</f>
        <v>#N/A</v>
      </c>
      <c r="AS30" s="516" t="e">
        <f ca="1">+IF(AND(ISNUMBER(OFFSET('Sanitation Data'!$H$11,0,10*ROW('Sanitation Data'!H24))),'Data Summary'!DH30="Yes"),OFFSET('Sanitation Data'!$H$11,0,10*ROW('Sanitation Data'!H24)),NA())</f>
        <v>#N/A</v>
      </c>
      <c r="AT30" s="516" t="e">
        <f ca="1">+IF(AND(ISNUMBER(OFFSET('Sanitation Data'!$H$12,0,10*ROW('Sanitation Data'!H24))),'Data Summary'!DI30="Yes"),OFFSET('Sanitation Data'!$H$12,0,10*ROW('Sanitation Data'!H24)),NA())</f>
        <v>#N/A</v>
      </c>
      <c r="AU30" s="516" t="e">
        <f ca="1">+IF(AND(ISNUMBER(OFFSET('Sanitation Data'!$I$4,0,10*ROW('Sanitation Data'!I24))),'Data Summary'!DJ30="Yes"),100-OFFSET('Sanitation Data'!$I$4,0,10*ROW('Sanitation Data'!I24)),NA())</f>
        <v>#N/A</v>
      </c>
      <c r="AV30" s="516" t="e">
        <f ca="1">+IF(AND(ISNUMBER(OFFSET('Sanitation Data'!$I$6,0,10*ROW('Sanitation Data'!I24))),'Data Summary'!DK30="Yes"),OFFSET('Sanitation Data'!$I$6,0,10*ROW('Sanitation Data'!I24)),NA())</f>
        <v>#N/A</v>
      </c>
      <c r="AW30" s="516" t="e">
        <f ca="1">+IF(AND(ISNUMBER(OFFSET('Sanitation Data'!$I$10,0,10*ROW('Sanitation Data'!I24))),'Data Summary'!DL30="Yes"),OFFSET('Sanitation Data'!$I$10,0,10*ROW('Sanitation Data'!I24)),NA())</f>
        <v>#N/A</v>
      </c>
      <c r="AX30" s="516" t="e">
        <f ca="1">+IF(AND(ISNUMBER(OFFSET('Sanitation Data'!$I$11,0,10*ROW('Sanitation Data'!I24))),'Data Summary'!DM30="Yes"),OFFSET('Sanitation Data'!$I$11,0,10*ROW('Sanitation Data'!I24)),NA())</f>
        <v>#N/A</v>
      </c>
      <c r="AY30" s="516" t="e">
        <f ca="1">+IF(AND(ISNUMBER(OFFSET('Sanitation Data'!$I$12,0,10*ROW('Sanitation Data'!I24))),'Data Summary'!DN30="Yes"),OFFSET('Sanitation Data'!$I$12,0,10*ROW('Sanitation Data'!I24)),NA())</f>
        <v>#N/A</v>
      </c>
      <c r="AZ30" s="517" t="e">
        <f ca="1">+IF(AND(ISNUMBER(OFFSET('Hygiene Data'!$D$5,0,10*ROW('Hygiene Data'!D24))),'Data Summary'!DO30="Yes"),OFFSET('Hygiene Data'!$D$5,0,10*ROW('Hygiene Data'!D24)),NA())</f>
        <v>#N/A</v>
      </c>
      <c r="BA30" s="517" t="e">
        <f ca="1">+IF(AND(ISNUMBER(OFFSET('Hygiene Data'!$D$7,0,10*ROW('Hygiene Data'!D24))),'Data Summary'!DP30="Yes"),OFFSET('Hygiene Data'!$D$7,0,10*ROW('Hygiene Data'!D24)),NA())</f>
        <v>#N/A</v>
      </c>
      <c r="BB30" s="517" t="e">
        <f ca="1">+IF(AND(ISNUMBER(OFFSET('Hygiene Data'!$D$9,0,10*ROW('Hygiene Data'!D24))),'Data Summary'!DQ30="Yes"),OFFSET('Hygiene Data'!$D$9,0,10*ROW('Hygiene Data'!D24)),NA())</f>
        <v>#N/A</v>
      </c>
      <c r="BC30" s="517" t="e">
        <f ca="1">+IF(AND(ISNUMBER(OFFSET('Hygiene Data'!$E$5,0,10*ROW('Hygiene Data'!E24))),'Data Summary'!DR30="Yes"),OFFSET('Hygiene Data'!$E$5,0,10*ROW('Hygiene Data'!E24)),NA())</f>
        <v>#N/A</v>
      </c>
      <c r="BD30" s="517" t="e">
        <f ca="1">+IF(AND(ISNUMBER(OFFSET('Hygiene Data'!$E$7,0,10*ROW('Hygiene Data'!E24))),'Data Summary'!DS30="Yes"),OFFSET('Hygiene Data'!$E$7,0,10*ROW('Hygiene Data'!E24)),NA())</f>
        <v>#N/A</v>
      </c>
      <c r="BE30" s="517" t="e">
        <f ca="1">+IF(AND(ISNUMBER(OFFSET('Hygiene Data'!$E$9,0,10*ROW('Hygiene Data'!E24))),'Data Summary'!DT30="Yes"),OFFSET('Hygiene Data'!$E$9,0,10*ROW('Hygiene Data'!E24)),NA())</f>
        <v>#N/A</v>
      </c>
      <c r="BF30" s="517" t="e">
        <f ca="1">+IF(AND(ISNUMBER(OFFSET('Hygiene Data'!$F$5,0,10*ROW('Hygiene Data'!F24))),'Data Summary'!DU30="Yes"),OFFSET('Hygiene Data'!$F$5,0,10*ROW('Hygiene Data'!F24)),NA())</f>
        <v>#N/A</v>
      </c>
      <c r="BG30" s="517" t="e">
        <f ca="1">+IF(AND(ISNUMBER(OFFSET('Hygiene Data'!$F$7,0,10*ROW('Hygiene Data'!F24))),'Data Summary'!DV30="Yes"),OFFSET('Hygiene Data'!$F$7,0,10*ROW('Hygiene Data'!F24)),NA())</f>
        <v>#N/A</v>
      </c>
      <c r="BH30" s="517" t="e">
        <f ca="1">+IF(AND(ISNUMBER(OFFSET('Hygiene Data'!$F$9,0,10*ROW('Hygiene Data'!F24))),'Data Summary'!DW30="Yes"),OFFSET('Hygiene Data'!$F$9,0,10*ROW('Hygiene Data'!F24)),NA())</f>
        <v>#N/A</v>
      </c>
      <c r="BI30" s="517" t="e">
        <f ca="1">+IF(AND(ISNUMBER(OFFSET('Hygiene Data'!$G$5,0,10*ROW('Hygiene Data'!G24))),'Data Summary'!DX30="Yes"),OFFSET('Hygiene Data'!$G$5,0,10*ROW('Hygiene Data'!G24)),NA())</f>
        <v>#N/A</v>
      </c>
      <c r="BJ30" s="517" t="e">
        <f ca="1">+IF(AND(ISNUMBER(OFFSET('Hygiene Data'!$G$7,0,10*ROW('Hygiene Data'!G24))),'Data Summary'!DY30="Yes"),OFFSET('Hygiene Data'!$G$7,0,10*ROW('Hygiene Data'!G24)),NA())</f>
        <v>#N/A</v>
      </c>
      <c r="BK30" s="517" t="e">
        <f ca="1">+IF(AND(ISNUMBER(OFFSET('Hygiene Data'!$G$9,0,10*ROW('Hygiene Data'!G24))),'Data Summary'!DZ30="Yes"),OFFSET('Hygiene Data'!$G$9,0,10*ROW('Hygiene Data'!G24)),NA())</f>
        <v>#N/A</v>
      </c>
      <c r="BL30" s="517" t="e">
        <f ca="1">+IF(AND(ISNUMBER(OFFSET('Hygiene Data'!$H$5,0,10*ROW('Hygiene Data'!H24))),'Data Summary'!EA30="Yes"),OFFSET('Hygiene Data'!$H$5,0,10*ROW('Hygiene Data'!H24)),NA())</f>
        <v>#N/A</v>
      </c>
      <c r="BM30" s="517" t="e">
        <f ca="1">+IF(AND(ISNUMBER(OFFSET('Hygiene Data'!$H$7,0,10*ROW('Hygiene Data'!H24))),'Data Summary'!EB30="Yes"),OFFSET('Hygiene Data'!$H$7,0,10*ROW('Hygiene Data'!H24)),NA())</f>
        <v>#N/A</v>
      </c>
      <c r="BN30" s="517" t="e">
        <f ca="1">+IF(AND(ISNUMBER(OFFSET('Hygiene Data'!$H$9,0,10*ROW('Hygiene Data'!H24))),'Data Summary'!EC30="Yes"),OFFSET('Hygiene Data'!$H$9,0,10*ROW('Hygiene Data'!H24)),NA())</f>
        <v>#N/A</v>
      </c>
      <c r="BO30" s="517" t="e">
        <f ca="1">+IF(AND(ISNUMBER(OFFSET('Hygiene Data'!$I$5,0,10*ROW('Hygiene Data'!I24))),'Data Summary'!ED30="Yes"),OFFSET('Hygiene Data'!$I$5,0,10*ROW('Hygiene Data'!I24)),NA())</f>
        <v>#N/A</v>
      </c>
      <c r="BP30" s="517" t="e">
        <f ca="1">+IF(AND(ISNUMBER(OFFSET('Hygiene Data'!$I$7,0,10*ROW('Hygiene Data'!I24))),'Data Summary'!EE30="Yes"),OFFSET('Hygiene Data'!$I$7,0,10*ROW('Hygiene Data'!I24)),NA())</f>
        <v>#N/A</v>
      </c>
      <c r="BQ30" s="517" t="e">
        <f ca="1">+IF(AND(ISNUMBER(OFFSET('Hygiene Data'!$I$9,0,10*ROW('Hygiene Data'!I24))),'Data Summary'!EF30="Yes"),OFFSET('Hygiene Data'!$I$9,0,10*ROW('Hygiene Data'!I24)),NA())</f>
        <v>#N/A</v>
      </c>
    </row>
    <row r="31" spans="1:69" x14ac:dyDescent="0.25">
      <c r="A31" s="513" t="e">
        <f ca="1">+RIGHT('Data Summary'!A31,LEN('Data Summary'!A31)-9)</f>
        <v>#VALUE!</v>
      </c>
      <c r="B31" s="487" t="str">
        <f ca="1">+IF(ISTEXT('Data Summary'!B31),'Data Summary'!B31,"")</f>
        <v/>
      </c>
      <c r="C31" s="514" t="e">
        <f ca="1">+VALUE('Data Summary'!C31)</f>
        <v>#VALUE!</v>
      </c>
      <c r="D31" s="515" t="e">
        <f ca="1">+IF(AND(ISNUMBER(OFFSET('Water Data'!$D$4,0,10*ROW('Water Data'!D25))),'Data Summary'!BS31="Yes"),100-OFFSET('Water Data'!$D$4,0,10*ROW('Water Data'!D25)),NA())</f>
        <v>#N/A</v>
      </c>
      <c r="E31" s="515" t="e">
        <f ca="1">+IF(AND(ISNUMBER(OFFSET('Water Data'!$D$6,0,10*ROW('Water Data'!D25))),'Data Summary'!BT31="Yes"),OFFSET('Water Data'!$D$6,0,10*ROW('Water Data'!D25)),NA())</f>
        <v>#N/A</v>
      </c>
      <c r="F31" s="515" t="e">
        <f ca="1">+IF(AND(ISNUMBER(OFFSET('Water Data'!$D$9,0,10*ROW('Water Data'!D25))),'Data Summary'!BU31="Yes"),OFFSET('Water Data'!$D$9,0,10*ROW('Water Data'!D25)),NA())</f>
        <v>#N/A</v>
      </c>
      <c r="G31" s="515" t="e">
        <f ca="1">+IF(AND(ISNUMBER(OFFSET('Water Data'!$E$4,0,10*ROW('Water Data'!E25))),'Data Summary'!BV31="Yes"),100-OFFSET('Water Data'!$E$4,0,10*ROW('Water Data'!E25)),NA())</f>
        <v>#N/A</v>
      </c>
      <c r="H31" s="515" t="e">
        <f ca="1">+IF(AND(ISNUMBER(OFFSET('Water Data'!$E$6,0,10*ROW('Water Data'!E25))),'Data Summary'!BW31="Yes"),OFFSET('Water Data'!$E$6,0,10*ROW('Water Data'!E25)),NA())</f>
        <v>#N/A</v>
      </c>
      <c r="I31" s="515" t="e">
        <f ca="1">+IF(AND(ISNUMBER(OFFSET('Water Data'!$E$9,0,10*ROW('Water Data'!E25))),'Data Summary'!BX31="Yes"),OFFSET('Water Data'!$E$9,0,10*ROW('Water Data'!E25)),NA())</f>
        <v>#N/A</v>
      </c>
      <c r="J31" s="515" t="e">
        <f ca="1">+IF(AND(ISNUMBER(OFFSET('Water Data'!$F$4,0,10*ROW('Water Data'!F25))),'Data Summary'!BY31="Yes"),100-OFFSET('Water Data'!$F$4,0,10*ROW('Water Data'!F25)),NA())</f>
        <v>#N/A</v>
      </c>
      <c r="K31" s="515" t="e">
        <f ca="1">+IF(AND(ISNUMBER(OFFSET('Water Data'!$F$6,0,10*ROW('Water Data'!F25))),'Data Summary'!BZ31="Yes"),OFFSET('Water Data'!$F$6,0,10*ROW('Water Data'!F25)),NA())</f>
        <v>#N/A</v>
      </c>
      <c r="L31" s="515" t="e">
        <f ca="1">+IF(AND(ISNUMBER(OFFSET('Water Data'!$F$9,0,10*ROW('Water Data'!F25))),'Data Summary'!CA31="Yes"),OFFSET('Water Data'!$F$9,0,10*ROW('Water Data'!F25)),NA())</f>
        <v>#N/A</v>
      </c>
      <c r="M31" s="515" t="e">
        <f ca="1">+IF(AND(ISNUMBER(OFFSET('Water Data'!$G$4,0,10*ROW('Water Data'!G25))),'Data Summary'!CB31="Yes"),100-OFFSET('Water Data'!$G$4,0,10*ROW('Water Data'!G25)),NA())</f>
        <v>#N/A</v>
      </c>
      <c r="N31" s="515" t="e">
        <f ca="1">+IF(AND(ISNUMBER(OFFSET('Water Data'!$G$6,0,10*ROW('Water Data'!G25))),'Data Summary'!CC31="Yes"),OFFSET('Water Data'!$G$6,0,10*ROW('Water Data'!G25)),NA())</f>
        <v>#N/A</v>
      </c>
      <c r="O31" s="515" t="e">
        <f ca="1">+IF(AND(ISNUMBER(OFFSET('Water Data'!$G$9,0,10*ROW('Water Data'!G25))),'Data Summary'!CD31="Yes"),OFFSET('Water Data'!$G$9,0,10*ROW('Water Data'!G25)),NA())</f>
        <v>#N/A</v>
      </c>
      <c r="P31" s="515" t="e">
        <f ca="1">+IF(AND(ISNUMBER(OFFSET('Water Data'!$H$4,0,10*ROW('Water Data'!H25))),'Data Summary'!CE31="Yes"),100-OFFSET('Water Data'!$H$4,0,10*ROW('Water Data'!H25)),NA())</f>
        <v>#N/A</v>
      </c>
      <c r="Q31" s="515" t="e">
        <f ca="1">+IF(AND(ISNUMBER(OFFSET('Water Data'!$H$6,0,10*ROW('Water Data'!H25))),'Data Summary'!CF31="Yes"),OFFSET('Water Data'!$H$6,0,10*ROW('Water Data'!H25)),NA())</f>
        <v>#N/A</v>
      </c>
      <c r="R31" s="515" t="e">
        <f ca="1">+IF(AND(ISNUMBER(OFFSET('Water Data'!$H$9,0,10*ROW('Water Data'!H25))),'Data Summary'!CG31="Yes"),OFFSET('Water Data'!$H$9,0,10*ROW('Water Data'!H25)),NA())</f>
        <v>#N/A</v>
      </c>
      <c r="S31" s="515" t="e">
        <f ca="1">+IF(AND(ISNUMBER(OFFSET('Water Data'!$I$4,0,10*ROW('Water Data'!I25))),'Data Summary'!CH31="Yes"),100-OFFSET('Water Data'!$I$4,0,10*ROW('Water Data'!I25)),NA())</f>
        <v>#N/A</v>
      </c>
      <c r="T31" s="515" t="e">
        <f ca="1">+IF(AND(ISNUMBER(OFFSET('Water Data'!$I$6,0,10*ROW('Water Data'!I25))),'Data Summary'!CI31="Yes"),OFFSET('Water Data'!$I$6,0,10*ROW('Water Data'!I25)),NA())</f>
        <v>#N/A</v>
      </c>
      <c r="U31" s="515" t="e">
        <f ca="1">+IF(AND(ISNUMBER(OFFSET('Water Data'!$I$9,0,10*ROW('Water Data'!I25))),'Data Summary'!CJ31="Yes"),OFFSET('Water Data'!$I$9,0,10*ROW('Water Data'!I25)),NA())</f>
        <v>#N/A</v>
      </c>
      <c r="V31" s="516" t="e">
        <f ca="1">+IF(AND(ISNUMBER(OFFSET('Sanitation Data'!$D$4,0,10*ROW('Sanitation Data'!D25))),'Data Summary'!CK31="Yes"),100-OFFSET('Sanitation Data'!$D$4,0,10*ROW('Sanitation Data'!D25)),NA())</f>
        <v>#N/A</v>
      </c>
      <c r="W31" s="516" t="e">
        <f ca="1">+IF(AND(ISNUMBER(OFFSET('Sanitation Data'!$D$6,0,10*ROW('Sanitation Data'!D25))),'Data Summary'!CL31="Yes"),OFFSET('Sanitation Data'!$D$6,0,10*ROW('Sanitation Data'!D25)),NA())</f>
        <v>#N/A</v>
      </c>
      <c r="X31" s="516" t="e">
        <f ca="1">+IF(AND(ISNUMBER(OFFSET('Sanitation Data'!$D$10,0,10*ROW('Sanitation Data'!D25))),'Data Summary'!CM31="Yes"),OFFSET('Sanitation Data'!$D$10,0,10*ROW('Sanitation Data'!D25)),NA())</f>
        <v>#N/A</v>
      </c>
      <c r="Y31" s="516" t="e">
        <f ca="1">+IF(AND(ISNUMBER(OFFSET('Sanitation Data'!$D$11,0,10*ROW('Sanitation Data'!D25))),'Data Summary'!CN31="Yes"),OFFSET('Sanitation Data'!$D$11,0,10*ROW('Sanitation Data'!D25)),NA())</f>
        <v>#N/A</v>
      </c>
      <c r="Z31" s="516" t="e">
        <f ca="1">+IF(AND(ISNUMBER(OFFSET('Sanitation Data'!$D$12,0,10*ROW('Sanitation Data'!D25))),'Data Summary'!CO31="Yes"),OFFSET('Sanitation Data'!$D$12,0,10*ROW('Sanitation Data'!D25)),NA())</f>
        <v>#N/A</v>
      </c>
      <c r="AA31" s="516" t="e">
        <f ca="1">+IF(AND(ISNUMBER(OFFSET('Sanitation Data'!$E$4,0,10*ROW('Sanitation Data'!E25))),'Data Summary'!CP31="Yes"),100-OFFSET('Sanitation Data'!$E$4,0,10*ROW('Sanitation Data'!E25)),NA())</f>
        <v>#N/A</v>
      </c>
      <c r="AB31" s="516" t="e">
        <f ca="1">+IF(AND(ISNUMBER(OFFSET('Sanitation Data'!$E$6,0,10*ROW('Sanitation Data'!E25))),'Data Summary'!CQ31="Yes"),OFFSET('Sanitation Data'!$E$6,0,10*ROW('Sanitation Data'!E25)),NA())</f>
        <v>#N/A</v>
      </c>
      <c r="AC31" s="516" t="e">
        <f ca="1">+IF(AND(ISNUMBER(OFFSET('Sanitation Data'!$E$10,0,10*ROW('Sanitation Data'!E25))),'Data Summary'!CR31="Yes"),OFFSET('Sanitation Data'!$E$10,0,10*ROW('Sanitation Data'!E25)),NA())</f>
        <v>#N/A</v>
      </c>
      <c r="AD31" s="516" t="e">
        <f ca="1">+IF(AND(ISNUMBER(OFFSET('Sanitation Data'!$E$11,0,10*ROW('Sanitation Data'!E25))),'Data Summary'!CS31="Yes"),OFFSET('Sanitation Data'!$E$11,0,10*ROW('Sanitation Data'!E25)),NA())</f>
        <v>#N/A</v>
      </c>
      <c r="AE31" s="516" t="e">
        <f ca="1">+IF(AND(ISNUMBER(OFFSET('Sanitation Data'!$E$12,0,10*ROW('Sanitation Data'!E25))),'Data Summary'!CT31="Yes"),OFFSET('Sanitation Data'!$E$12,0,10*ROW('Sanitation Data'!E25)),NA())</f>
        <v>#N/A</v>
      </c>
      <c r="AF31" s="516" t="e">
        <f ca="1">+IF(AND(ISNUMBER(OFFSET('Sanitation Data'!$F$4,0,10*ROW('Sanitation Data'!F25))),'Data Summary'!CU31="Yes"),100-OFFSET('Sanitation Data'!$F$4,0,10*ROW('Sanitation Data'!F25)),NA())</f>
        <v>#N/A</v>
      </c>
      <c r="AG31" s="516" t="e">
        <f ca="1">+IF(AND(ISNUMBER(OFFSET('Sanitation Data'!$F$6,0,10*ROW('Sanitation Data'!F25))),'Data Summary'!CV31="Yes"),OFFSET('Sanitation Data'!$F$6,0,10*ROW('Sanitation Data'!F25)),NA())</f>
        <v>#N/A</v>
      </c>
      <c r="AH31" s="516" t="e">
        <f ca="1">+IF(AND(ISNUMBER(OFFSET('Sanitation Data'!$F$10,0,10*ROW('Sanitation Data'!F25))),'Data Summary'!CW31="Yes"),OFFSET('Sanitation Data'!$F$10,0,10*ROW('Sanitation Data'!F25)),NA())</f>
        <v>#N/A</v>
      </c>
      <c r="AI31" s="516" t="e">
        <f ca="1">+IF(AND(ISNUMBER(OFFSET('Sanitation Data'!$F$11,0,10*ROW('Sanitation Data'!F25))),'Data Summary'!CX31="Yes"),OFFSET('Sanitation Data'!$F$11,0,10*ROW('Sanitation Data'!F25)),NA())</f>
        <v>#N/A</v>
      </c>
      <c r="AJ31" s="516" t="e">
        <f ca="1">+IF(AND(ISNUMBER(OFFSET('Sanitation Data'!$F$12,0,10*ROW('Sanitation Data'!F25))),'Data Summary'!CY31="Yes"),OFFSET('Sanitation Data'!$F$12,0,10*ROW('Sanitation Data'!F25)),NA())</f>
        <v>#N/A</v>
      </c>
      <c r="AK31" s="516" t="e">
        <f ca="1">+IF(AND(ISNUMBER(OFFSET('Sanitation Data'!$G$4,0,10*ROW('Sanitation Data'!G25))),'Data Summary'!CZ31="Yes"),100-OFFSET('Sanitation Data'!$G$4,0,10*ROW('Sanitation Data'!G25)),NA())</f>
        <v>#N/A</v>
      </c>
      <c r="AL31" s="516" t="e">
        <f ca="1">+IF(AND(ISNUMBER(OFFSET('Sanitation Data'!$G$6,0,10*ROW('Sanitation Data'!G25))),'Data Summary'!DA31="Yes"),OFFSET('Sanitation Data'!$G$6,0,10*ROW('Sanitation Data'!G25)),NA())</f>
        <v>#N/A</v>
      </c>
      <c r="AM31" s="516" t="e">
        <f ca="1">+IF(AND(ISNUMBER(OFFSET('Sanitation Data'!$G$10,0,10*ROW('Sanitation Data'!G25))),'Data Summary'!DB31="Yes"),OFFSET('Sanitation Data'!$G$10,0,10*ROW('Sanitation Data'!G25)),NA())</f>
        <v>#N/A</v>
      </c>
      <c r="AN31" s="516" t="e">
        <f ca="1">+IF(AND(ISNUMBER(OFFSET('Sanitation Data'!$G$11,0,10*ROW('Sanitation Data'!G25))),'Data Summary'!DC31="Yes"),OFFSET('Sanitation Data'!$G$11,0,10*ROW('Sanitation Data'!G25)),NA())</f>
        <v>#N/A</v>
      </c>
      <c r="AO31" s="516" t="e">
        <f ca="1">+IF(AND(ISNUMBER(OFFSET('Sanitation Data'!$G$12,0,10*ROW('Sanitation Data'!G25))),'Data Summary'!DD31="Yes"),OFFSET('Sanitation Data'!$G$12,0,10*ROW('Sanitation Data'!G25)),NA())</f>
        <v>#N/A</v>
      </c>
      <c r="AP31" s="516" t="e">
        <f ca="1">+IF(AND(ISNUMBER(OFFSET('Sanitation Data'!$H$4,0,10*ROW('Sanitation Data'!H25))),'Data Summary'!DE31="Yes"),100-OFFSET('Sanitation Data'!$H$4,0,10*ROW('Sanitation Data'!H25)),NA())</f>
        <v>#N/A</v>
      </c>
      <c r="AQ31" s="516" t="e">
        <f ca="1">+IF(AND(ISNUMBER(OFFSET('Sanitation Data'!$H$6,0,10*ROW('Sanitation Data'!H25))),'Data Summary'!DF31="Yes"),OFFSET('Sanitation Data'!$H$6,0,10*ROW('Sanitation Data'!H25)),NA())</f>
        <v>#N/A</v>
      </c>
      <c r="AR31" s="516" t="e">
        <f ca="1">+IF(AND(ISNUMBER(OFFSET('Sanitation Data'!$H$10,0,10*ROW('Sanitation Data'!H25))),'Data Summary'!DG31="Yes"),OFFSET('Sanitation Data'!$H$10,0,10*ROW('Sanitation Data'!H25)),NA())</f>
        <v>#N/A</v>
      </c>
      <c r="AS31" s="516" t="e">
        <f ca="1">+IF(AND(ISNUMBER(OFFSET('Sanitation Data'!$H$11,0,10*ROW('Sanitation Data'!H25))),'Data Summary'!DH31="Yes"),OFFSET('Sanitation Data'!$H$11,0,10*ROW('Sanitation Data'!H25)),NA())</f>
        <v>#N/A</v>
      </c>
      <c r="AT31" s="516" t="e">
        <f ca="1">+IF(AND(ISNUMBER(OFFSET('Sanitation Data'!$H$12,0,10*ROW('Sanitation Data'!H25))),'Data Summary'!DI31="Yes"),OFFSET('Sanitation Data'!$H$12,0,10*ROW('Sanitation Data'!H25)),NA())</f>
        <v>#N/A</v>
      </c>
      <c r="AU31" s="516" t="e">
        <f ca="1">+IF(AND(ISNUMBER(OFFSET('Sanitation Data'!$I$4,0,10*ROW('Sanitation Data'!I25))),'Data Summary'!DJ31="Yes"),100-OFFSET('Sanitation Data'!$I$4,0,10*ROW('Sanitation Data'!I25)),NA())</f>
        <v>#N/A</v>
      </c>
      <c r="AV31" s="516" t="e">
        <f ca="1">+IF(AND(ISNUMBER(OFFSET('Sanitation Data'!$I$6,0,10*ROW('Sanitation Data'!I25))),'Data Summary'!DK31="Yes"),OFFSET('Sanitation Data'!$I$6,0,10*ROW('Sanitation Data'!I25)),NA())</f>
        <v>#N/A</v>
      </c>
      <c r="AW31" s="516" t="e">
        <f ca="1">+IF(AND(ISNUMBER(OFFSET('Sanitation Data'!$I$10,0,10*ROW('Sanitation Data'!I25))),'Data Summary'!DL31="Yes"),OFFSET('Sanitation Data'!$I$10,0,10*ROW('Sanitation Data'!I25)),NA())</f>
        <v>#N/A</v>
      </c>
      <c r="AX31" s="516" t="e">
        <f ca="1">+IF(AND(ISNUMBER(OFFSET('Sanitation Data'!$I$11,0,10*ROW('Sanitation Data'!I25))),'Data Summary'!DM31="Yes"),OFFSET('Sanitation Data'!$I$11,0,10*ROW('Sanitation Data'!I25)),NA())</f>
        <v>#N/A</v>
      </c>
      <c r="AY31" s="516" t="e">
        <f ca="1">+IF(AND(ISNUMBER(OFFSET('Sanitation Data'!$I$12,0,10*ROW('Sanitation Data'!I25))),'Data Summary'!DN31="Yes"),OFFSET('Sanitation Data'!$I$12,0,10*ROW('Sanitation Data'!I25)),NA())</f>
        <v>#N/A</v>
      </c>
      <c r="AZ31" s="517" t="e">
        <f ca="1">+IF(AND(ISNUMBER(OFFSET('Hygiene Data'!$D$5,0,10*ROW('Hygiene Data'!D25))),'Data Summary'!DO31="Yes"),OFFSET('Hygiene Data'!$D$5,0,10*ROW('Hygiene Data'!D25)),NA())</f>
        <v>#N/A</v>
      </c>
      <c r="BA31" s="517" t="e">
        <f ca="1">+IF(AND(ISNUMBER(OFFSET('Hygiene Data'!$D$7,0,10*ROW('Hygiene Data'!D25))),'Data Summary'!DP31="Yes"),OFFSET('Hygiene Data'!$D$7,0,10*ROW('Hygiene Data'!D25)),NA())</f>
        <v>#N/A</v>
      </c>
      <c r="BB31" s="517" t="e">
        <f ca="1">+IF(AND(ISNUMBER(OFFSET('Hygiene Data'!$D$9,0,10*ROW('Hygiene Data'!D25))),'Data Summary'!DQ31="Yes"),OFFSET('Hygiene Data'!$D$9,0,10*ROW('Hygiene Data'!D25)),NA())</f>
        <v>#N/A</v>
      </c>
      <c r="BC31" s="517" t="e">
        <f ca="1">+IF(AND(ISNUMBER(OFFSET('Hygiene Data'!$E$5,0,10*ROW('Hygiene Data'!E25))),'Data Summary'!DR31="Yes"),OFFSET('Hygiene Data'!$E$5,0,10*ROW('Hygiene Data'!E25)),NA())</f>
        <v>#N/A</v>
      </c>
      <c r="BD31" s="517" t="e">
        <f ca="1">+IF(AND(ISNUMBER(OFFSET('Hygiene Data'!$E$7,0,10*ROW('Hygiene Data'!E25))),'Data Summary'!DS31="Yes"),OFFSET('Hygiene Data'!$E$7,0,10*ROW('Hygiene Data'!E25)),NA())</f>
        <v>#N/A</v>
      </c>
      <c r="BE31" s="517" t="e">
        <f ca="1">+IF(AND(ISNUMBER(OFFSET('Hygiene Data'!$E$9,0,10*ROW('Hygiene Data'!E25))),'Data Summary'!DT31="Yes"),OFFSET('Hygiene Data'!$E$9,0,10*ROW('Hygiene Data'!E25)),NA())</f>
        <v>#N/A</v>
      </c>
      <c r="BF31" s="517" t="e">
        <f ca="1">+IF(AND(ISNUMBER(OFFSET('Hygiene Data'!$F$5,0,10*ROW('Hygiene Data'!F25))),'Data Summary'!DU31="Yes"),OFFSET('Hygiene Data'!$F$5,0,10*ROW('Hygiene Data'!F25)),NA())</f>
        <v>#N/A</v>
      </c>
      <c r="BG31" s="517" t="e">
        <f ca="1">+IF(AND(ISNUMBER(OFFSET('Hygiene Data'!$F$7,0,10*ROW('Hygiene Data'!F25))),'Data Summary'!DV31="Yes"),OFFSET('Hygiene Data'!$F$7,0,10*ROW('Hygiene Data'!F25)),NA())</f>
        <v>#N/A</v>
      </c>
      <c r="BH31" s="517" t="e">
        <f ca="1">+IF(AND(ISNUMBER(OFFSET('Hygiene Data'!$F$9,0,10*ROW('Hygiene Data'!F25))),'Data Summary'!DW31="Yes"),OFFSET('Hygiene Data'!$F$9,0,10*ROW('Hygiene Data'!F25)),NA())</f>
        <v>#N/A</v>
      </c>
      <c r="BI31" s="517" t="e">
        <f ca="1">+IF(AND(ISNUMBER(OFFSET('Hygiene Data'!$G$5,0,10*ROW('Hygiene Data'!G25))),'Data Summary'!DX31="Yes"),OFFSET('Hygiene Data'!$G$5,0,10*ROW('Hygiene Data'!G25)),NA())</f>
        <v>#N/A</v>
      </c>
      <c r="BJ31" s="517" t="e">
        <f ca="1">+IF(AND(ISNUMBER(OFFSET('Hygiene Data'!$G$7,0,10*ROW('Hygiene Data'!G25))),'Data Summary'!DY31="Yes"),OFFSET('Hygiene Data'!$G$7,0,10*ROW('Hygiene Data'!G25)),NA())</f>
        <v>#N/A</v>
      </c>
      <c r="BK31" s="517" t="e">
        <f ca="1">+IF(AND(ISNUMBER(OFFSET('Hygiene Data'!$G$9,0,10*ROW('Hygiene Data'!G25))),'Data Summary'!DZ31="Yes"),OFFSET('Hygiene Data'!$G$9,0,10*ROW('Hygiene Data'!G25)),NA())</f>
        <v>#N/A</v>
      </c>
      <c r="BL31" s="517" t="e">
        <f ca="1">+IF(AND(ISNUMBER(OFFSET('Hygiene Data'!$H$5,0,10*ROW('Hygiene Data'!H25))),'Data Summary'!EA31="Yes"),OFFSET('Hygiene Data'!$H$5,0,10*ROW('Hygiene Data'!H25)),NA())</f>
        <v>#N/A</v>
      </c>
      <c r="BM31" s="517" t="e">
        <f ca="1">+IF(AND(ISNUMBER(OFFSET('Hygiene Data'!$H$7,0,10*ROW('Hygiene Data'!H25))),'Data Summary'!EB31="Yes"),OFFSET('Hygiene Data'!$H$7,0,10*ROW('Hygiene Data'!H25)),NA())</f>
        <v>#N/A</v>
      </c>
      <c r="BN31" s="517" t="e">
        <f ca="1">+IF(AND(ISNUMBER(OFFSET('Hygiene Data'!$H$9,0,10*ROW('Hygiene Data'!H25))),'Data Summary'!EC31="Yes"),OFFSET('Hygiene Data'!$H$9,0,10*ROW('Hygiene Data'!H25)),NA())</f>
        <v>#N/A</v>
      </c>
      <c r="BO31" s="517" t="e">
        <f ca="1">+IF(AND(ISNUMBER(OFFSET('Hygiene Data'!$I$5,0,10*ROW('Hygiene Data'!I25))),'Data Summary'!ED31="Yes"),OFFSET('Hygiene Data'!$I$5,0,10*ROW('Hygiene Data'!I25)),NA())</f>
        <v>#N/A</v>
      </c>
      <c r="BP31" s="517" t="e">
        <f ca="1">+IF(AND(ISNUMBER(OFFSET('Hygiene Data'!$I$7,0,10*ROW('Hygiene Data'!I25))),'Data Summary'!EE31="Yes"),OFFSET('Hygiene Data'!$I$7,0,10*ROW('Hygiene Data'!I25)),NA())</f>
        <v>#N/A</v>
      </c>
      <c r="BQ31" s="517" t="e">
        <f ca="1">+IF(AND(ISNUMBER(OFFSET('Hygiene Data'!$I$9,0,10*ROW('Hygiene Data'!I25))),'Data Summary'!EF31="Yes"),OFFSET('Hygiene Data'!$I$9,0,10*ROW('Hygiene Data'!I25)),NA())</f>
        <v>#N/A</v>
      </c>
    </row>
    <row r="32" spans="1:69" x14ac:dyDescent="0.25">
      <c r="A32" s="513" t="e">
        <f ca="1">+RIGHT('Data Summary'!A32,LEN('Data Summary'!A32)-9)</f>
        <v>#VALUE!</v>
      </c>
      <c r="B32" s="487" t="str">
        <f ca="1">+IF(ISTEXT('Data Summary'!B32),'Data Summary'!B32,"")</f>
        <v/>
      </c>
      <c r="C32" s="514" t="e">
        <f ca="1">+VALUE('Data Summary'!C32)</f>
        <v>#VALUE!</v>
      </c>
      <c r="D32" s="515" t="e">
        <f ca="1">+IF(AND(ISNUMBER(OFFSET('Water Data'!$D$4,0,10*ROW('Water Data'!D26))),'Data Summary'!BS32="Yes"),100-OFFSET('Water Data'!$D$4,0,10*ROW('Water Data'!D26)),NA())</f>
        <v>#N/A</v>
      </c>
      <c r="E32" s="515" t="e">
        <f ca="1">+IF(AND(ISNUMBER(OFFSET('Water Data'!$D$6,0,10*ROW('Water Data'!D26))),'Data Summary'!BT32="Yes"),OFFSET('Water Data'!$D$6,0,10*ROW('Water Data'!D26)),NA())</f>
        <v>#N/A</v>
      </c>
      <c r="F32" s="515" t="e">
        <f ca="1">+IF(AND(ISNUMBER(OFFSET('Water Data'!$D$9,0,10*ROW('Water Data'!D26))),'Data Summary'!BU32="Yes"),OFFSET('Water Data'!$D$9,0,10*ROW('Water Data'!D26)),NA())</f>
        <v>#N/A</v>
      </c>
      <c r="G32" s="515" t="e">
        <f ca="1">+IF(AND(ISNUMBER(OFFSET('Water Data'!$E$4,0,10*ROW('Water Data'!E26))),'Data Summary'!BV32="Yes"),100-OFFSET('Water Data'!$E$4,0,10*ROW('Water Data'!E26)),NA())</f>
        <v>#N/A</v>
      </c>
      <c r="H32" s="515" t="e">
        <f ca="1">+IF(AND(ISNUMBER(OFFSET('Water Data'!$E$6,0,10*ROW('Water Data'!E26))),'Data Summary'!BW32="Yes"),OFFSET('Water Data'!$E$6,0,10*ROW('Water Data'!E26)),NA())</f>
        <v>#N/A</v>
      </c>
      <c r="I32" s="515" t="e">
        <f ca="1">+IF(AND(ISNUMBER(OFFSET('Water Data'!$E$9,0,10*ROW('Water Data'!E26))),'Data Summary'!BX32="Yes"),OFFSET('Water Data'!$E$9,0,10*ROW('Water Data'!E26)),NA())</f>
        <v>#N/A</v>
      </c>
      <c r="J32" s="515" t="e">
        <f ca="1">+IF(AND(ISNUMBER(OFFSET('Water Data'!$F$4,0,10*ROW('Water Data'!F26))),'Data Summary'!BY32="Yes"),100-OFFSET('Water Data'!$F$4,0,10*ROW('Water Data'!F26)),NA())</f>
        <v>#N/A</v>
      </c>
      <c r="K32" s="515" t="e">
        <f ca="1">+IF(AND(ISNUMBER(OFFSET('Water Data'!$F$6,0,10*ROW('Water Data'!F26))),'Data Summary'!BZ32="Yes"),OFFSET('Water Data'!$F$6,0,10*ROW('Water Data'!F26)),NA())</f>
        <v>#N/A</v>
      </c>
      <c r="L32" s="515" t="e">
        <f ca="1">+IF(AND(ISNUMBER(OFFSET('Water Data'!$F$9,0,10*ROW('Water Data'!F26))),'Data Summary'!CA32="Yes"),OFFSET('Water Data'!$F$9,0,10*ROW('Water Data'!F26)),NA())</f>
        <v>#N/A</v>
      </c>
      <c r="M32" s="515" t="e">
        <f ca="1">+IF(AND(ISNUMBER(OFFSET('Water Data'!$G$4,0,10*ROW('Water Data'!G26))),'Data Summary'!CB32="Yes"),100-OFFSET('Water Data'!$G$4,0,10*ROW('Water Data'!G26)),NA())</f>
        <v>#N/A</v>
      </c>
      <c r="N32" s="515" t="e">
        <f ca="1">+IF(AND(ISNUMBER(OFFSET('Water Data'!$G$6,0,10*ROW('Water Data'!G26))),'Data Summary'!CC32="Yes"),OFFSET('Water Data'!$G$6,0,10*ROW('Water Data'!G26)),NA())</f>
        <v>#N/A</v>
      </c>
      <c r="O32" s="515" t="e">
        <f ca="1">+IF(AND(ISNUMBER(OFFSET('Water Data'!$G$9,0,10*ROW('Water Data'!G26))),'Data Summary'!CD32="Yes"),OFFSET('Water Data'!$G$9,0,10*ROW('Water Data'!G26)),NA())</f>
        <v>#N/A</v>
      </c>
      <c r="P32" s="515" t="e">
        <f ca="1">+IF(AND(ISNUMBER(OFFSET('Water Data'!$H$4,0,10*ROW('Water Data'!H26))),'Data Summary'!CE32="Yes"),100-OFFSET('Water Data'!$H$4,0,10*ROW('Water Data'!H26)),NA())</f>
        <v>#N/A</v>
      </c>
      <c r="Q32" s="515" t="e">
        <f ca="1">+IF(AND(ISNUMBER(OFFSET('Water Data'!$H$6,0,10*ROW('Water Data'!H26))),'Data Summary'!CF32="Yes"),OFFSET('Water Data'!$H$6,0,10*ROW('Water Data'!H26)),NA())</f>
        <v>#N/A</v>
      </c>
      <c r="R32" s="515" t="e">
        <f ca="1">+IF(AND(ISNUMBER(OFFSET('Water Data'!$H$9,0,10*ROW('Water Data'!H26))),'Data Summary'!CG32="Yes"),OFFSET('Water Data'!$H$9,0,10*ROW('Water Data'!H26)),NA())</f>
        <v>#N/A</v>
      </c>
      <c r="S32" s="515" t="e">
        <f ca="1">+IF(AND(ISNUMBER(OFFSET('Water Data'!$I$4,0,10*ROW('Water Data'!I26))),'Data Summary'!CH32="Yes"),100-OFFSET('Water Data'!$I$4,0,10*ROW('Water Data'!I26)),NA())</f>
        <v>#N/A</v>
      </c>
      <c r="T32" s="515" t="e">
        <f ca="1">+IF(AND(ISNUMBER(OFFSET('Water Data'!$I$6,0,10*ROW('Water Data'!I26))),'Data Summary'!CI32="Yes"),OFFSET('Water Data'!$I$6,0,10*ROW('Water Data'!I26)),NA())</f>
        <v>#N/A</v>
      </c>
      <c r="U32" s="515" t="e">
        <f ca="1">+IF(AND(ISNUMBER(OFFSET('Water Data'!$I$9,0,10*ROW('Water Data'!I26))),'Data Summary'!CJ32="Yes"),OFFSET('Water Data'!$I$9,0,10*ROW('Water Data'!I26)),NA())</f>
        <v>#N/A</v>
      </c>
      <c r="V32" s="516" t="e">
        <f ca="1">+IF(AND(ISNUMBER(OFFSET('Sanitation Data'!$D$4,0,10*ROW('Sanitation Data'!D26))),'Data Summary'!CK32="Yes"),100-OFFSET('Sanitation Data'!$D$4,0,10*ROW('Sanitation Data'!D26)),NA())</f>
        <v>#N/A</v>
      </c>
      <c r="W32" s="516" t="e">
        <f ca="1">+IF(AND(ISNUMBER(OFFSET('Sanitation Data'!$D$6,0,10*ROW('Sanitation Data'!D26))),'Data Summary'!CL32="Yes"),OFFSET('Sanitation Data'!$D$6,0,10*ROW('Sanitation Data'!D26)),NA())</f>
        <v>#N/A</v>
      </c>
      <c r="X32" s="516" t="e">
        <f ca="1">+IF(AND(ISNUMBER(OFFSET('Sanitation Data'!$D$10,0,10*ROW('Sanitation Data'!D26))),'Data Summary'!CM32="Yes"),OFFSET('Sanitation Data'!$D$10,0,10*ROW('Sanitation Data'!D26)),NA())</f>
        <v>#N/A</v>
      </c>
      <c r="Y32" s="516" t="e">
        <f ca="1">+IF(AND(ISNUMBER(OFFSET('Sanitation Data'!$D$11,0,10*ROW('Sanitation Data'!D26))),'Data Summary'!CN32="Yes"),OFFSET('Sanitation Data'!$D$11,0,10*ROW('Sanitation Data'!D26)),NA())</f>
        <v>#N/A</v>
      </c>
      <c r="Z32" s="516" t="e">
        <f ca="1">+IF(AND(ISNUMBER(OFFSET('Sanitation Data'!$D$12,0,10*ROW('Sanitation Data'!D26))),'Data Summary'!CO32="Yes"),OFFSET('Sanitation Data'!$D$12,0,10*ROW('Sanitation Data'!D26)),NA())</f>
        <v>#N/A</v>
      </c>
      <c r="AA32" s="516" t="e">
        <f ca="1">+IF(AND(ISNUMBER(OFFSET('Sanitation Data'!$E$4,0,10*ROW('Sanitation Data'!E26))),'Data Summary'!CP32="Yes"),100-OFFSET('Sanitation Data'!$E$4,0,10*ROW('Sanitation Data'!E26)),NA())</f>
        <v>#N/A</v>
      </c>
      <c r="AB32" s="516" t="e">
        <f ca="1">+IF(AND(ISNUMBER(OFFSET('Sanitation Data'!$E$6,0,10*ROW('Sanitation Data'!E26))),'Data Summary'!CQ32="Yes"),OFFSET('Sanitation Data'!$E$6,0,10*ROW('Sanitation Data'!E26)),NA())</f>
        <v>#N/A</v>
      </c>
      <c r="AC32" s="516" t="e">
        <f ca="1">+IF(AND(ISNUMBER(OFFSET('Sanitation Data'!$E$10,0,10*ROW('Sanitation Data'!E26))),'Data Summary'!CR32="Yes"),OFFSET('Sanitation Data'!$E$10,0,10*ROW('Sanitation Data'!E26)),NA())</f>
        <v>#N/A</v>
      </c>
      <c r="AD32" s="516" t="e">
        <f ca="1">+IF(AND(ISNUMBER(OFFSET('Sanitation Data'!$E$11,0,10*ROW('Sanitation Data'!E26))),'Data Summary'!CS32="Yes"),OFFSET('Sanitation Data'!$E$11,0,10*ROW('Sanitation Data'!E26)),NA())</f>
        <v>#N/A</v>
      </c>
      <c r="AE32" s="516" t="e">
        <f ca="1">+IF(AND(ISNUMBER(OFFSET('Sanitation Data'!$E$12,0,10*ROW('Sanitation Data'!E26))),'Data Summary'!CT32="Yes"),OFFSET('Sanitation Data'!$E$12,0,10*ROW('Sanitation Data'!E26)),NA())</f>
        <v>#N/A</v>
      </c>
      <c r="AF32" s="516" t="e">
        <f ca="1">+IF(AND(ISNUMBER(OFFSET('Sanitation Data'!$F$4,0,10*ROW('Sanitation Data'!F26))),'Data Summary'!CU32="Yes"),100-OFFSET('Sanitation Data'!$F$4,0,10*ROW('Sanitation Data'!F26)),NA())</f>
        <v>#N/A</v>
      </c>
      <c r="AG32" s="516" t="e">
        <f ca="1">+IF(AND(ISNUMBER(OFFSET('Sanitation Data'!$F$6,0,10*ROW('Sanitation Data'!F26))),'Data Summary'!CV32="Yes"),OFFSET('Sanitation Data'!$F$6,0,10*ROW('Sanitation Data'!F26)),NA())</f>
        <v>#N/A</v>
      </c>
      <c r="AH32" s="516" t="e">
        <f ca="1">+IF(AND(ISNUMBER(OFFSET('Sanitation Data'!$F$10,0,10*ROW('Sanitation Data'!F26))),'Data Summary'!CW32="Yes"),OFFSET('Sanitation Data'!$F$10,0,10*ROW('Sanitation Data'!F26)),NA())</f>
        <v>#N/A</v>
      </c>
      <c r="AI32" s="516" t="e">
        <f ca="1">+IF(AND(ISNUMBER(OFFSET('Sanitation Data'!$F$11,0,10*ROW('Sanitation Data'!F26))),'Data Summary'!CX32="Yes"),OFFSET('Sanitation Data'!$F$11,0,10*ROW('Sanitation Data'!F26)),NA())</f>
        <v>#N/A</v>
      </c>
      <c r="AJ32" s="516" t="e">
        <f ca="1">+IF(AND(ISNUMBER(OFFSET('Sanitation Data'!$F$12,0,10*ROW('Sanitation Data'!F26))),'Data Summary'!CY32="Yes"),OFFSET('Sanitation Data'!$F$12,0,10*ROW('Sanitation Data'!F26)),NA())</f>
        <v>#N/A</v>
      </c>
      <c r="AK32" s="516" t="e">
        <f ca="1">+IF(AND(ISNUMBER(OFFSET('Sanitation Data'!$G$4,0,10*ROW('Sanitation Data'!G26))),'Data Summary'!CZ32="Yes"),100-OFFSET('Sanitation Data'!$G$4,0,10*ROW('Sanitation Data'!G26)),NA())</f>
        <v>#N/A</v>
      </c>
      <c r="AL32" s="516" t="e">
        <f ca="1">+IF(AND(ISNUMBER(OFFSET('Sanitation Data'!$G$6,0,10*ROW('Sanitation Data'!G26))),'Data Summary'!DA32="Yes"),OFFSET('Sanitation Data'!$G$6,0,10*ROW('Sanitation Data'!G26)),NA())</f>
        <v>#N/A</v>
      </c>
      <c r="AM32" s="516" t="e">
        <f ca="1">+IF(AND(ISNUMBER(OFFSET('Sanitation Data'!$G$10,0,10*ROW('Sanitation Data'!G26))),'Data Summary'!DB32="Yes"),OFFSET('Sanitation Data'!$G$10,0,10*ROW('Sanitation Data'!G26)),NA())</f>
        <v>#N/A</v>
      </c>
      <c r="AN32" s="516" t="e">
        <f ca="1">+IF(AND(ISNUMBER(OFFSET('Sanitation Data'!$G$11,0,10*ROW('Sanitation Data'!G26))),'Data Summary'!DC32="Yes"),OFFSET('Sanitation Data'!$G$11,0,10*ROW('Sanitation Data'!G26)),NA())</f>
        <v>#N/A</v>
      </c>
      <c r="AO32" s="516" t="e">
        <f ca="1">+IF(AND(ISNUMBER(OFFSET('Sanitation Data'!$G$12,0,10*ROW('Sanitation Data'!G26))),'Data Summary'!DD32="Yes"),OFFSET('Sanitation Data'!$G$12,0,10*ROW('Sanitation Data'!G26)),NA())</f>
        <v>#N/A</v>
      </c>
      <c r="AP32" s="516" t="e">
        <f ca="1">+IF(AND(ISNUMBER(OFFSET('Sanitation Data'!$H$4,0,10*ROW('Sanitation Data'!H26))),'Data Summary'!DE32="Yes"),100-OFFSET('Sanitation Data'!$H$4,0,10*ROW('Sanitation Data'!H26)),NA())</f>
        <v>#N/A</v>
      </c>
      <c r="AQ32" s="516" t="e">
        <f ca="1">+IF(AND(ISNUMBER(OFFSET('Sanitation Data'!$H$6,0,10*ROW('Sanitation Data'!H26))),'Data Summary'!DF32="Yes"),OFFSET('Sanitation Data'!$H$6,0,10*ROW('Sanitation Data'!H26)),NA())</f>
        <v>#N/A</v>
      </c>
      <c r="AR32" s="516" t="e">
        <f ca="1">+IF(AND(ISNUMBER(OFFSET('Sanitation Data'!$H$10,0,10*ROW('Sanitation Data'!H26))),'Data Summary'!DG32="Yes"),OFFSET('Sanitation Data'!$H$10,0,10*ROW('Sanitation Data'!H26)),NA())</f>
        <v>#N/A</v>
      </c>
      <c r="AS32" s="516" t="e">
        <f ca="1">+IF(AND(ISNUMBER(OFFSET('Sanitation Data'!$H$11,0,10*ROW('Sanitation Data'!H26))),'Data Summary'!DH32="Yes"),OFFSET('Sanitation Data'!$H$11,0,10*ROW('Sanitation Data'!H26)),NA())</f>
        <v>#N/A</v>
      </c>
      <c r="AT32" s="516" t="e">
        <f ca="1">+IF(AND(ISNUMBER(OFFSET('Sanitation Data'!$H$12,0,10*ROW('Sanitation Data'!H26))),'Data Summary'!DI32="Yes"),OFFSET('Sanitation Data'!$H$12,0,10*ROW('Sanitation Data'!H26)),NA())</f>
        <v>#N/A</v>
      </c>
      <c r="AU32" s="516" t="e">
        <f ca="1">+IF(AND(ISNUMBER(OFFSET('Sanitation Data'!$I$4,0,10*ROW('Sanitation Data'!I26))),'Data Summary'!DJ32="Yes"),100-OFFSET('Sanitation Data'!$I$4,0,10*ROW('Sanitation Data'!I26)),NA())</f>
        <v>#N/A</v>
      </c>
      <c r="AV32" s="516" t="e">
        <f ca="1">+IF(AND(ISNUMBER(OFFSET('Sanitation Data'!$I$6,0,10*ROW('Sanitation Data'!I26))),'Data Summary'!DK32="Yes"),OFFSET('Sanitation Data'!$I$6,0,10*ROW('Sanitation Data'!I26)),NA())</f>
        <v>#N/A</v>
      </c>
      <c r="AW32" s="516" t="e">
        <f ca="1">+IF(AND(ISNUMBER(OFFSET('Sanitation Data'!$I$10,0,10*ROW('Sanitation Data'!I26))),'Data Summary'!DL32="Yes"),OFFSET('Sanitation Data'!$I$10,0,10*ROW('Sanitation Data'!I26)),NA())</f>
        <v>#N/A</v>
      </c>
      <c r="AX32" s="516" t="e">
        <f ca="1">+IF(AND(ISNUMBER(OFFSET('Sanitation Data'!$I$11,0,10*ROW('Sanitation Data'!I26))),'Data Summary'!DM32="Yes"),OFFSET('Sanitation Data'!$I$11,0,10*ROW('Sanitation Data'!I26)),NA())</f>
        <v>#N/A</v>
      </c>
      <c r="AY32" s="516" t="e">
        <f ca="1">+IF(AND(ISNUMBER(OFFSET('Sanitation Data'!$I$12,0,10*ROW('Sanitation Data'!I26))),'Data Summary'!DN32="Yes"),OFFSET('Sanitation Data'!$I$12,0,10*ROW('Sanitation Data'!I26)),NA())</f>
        <v>#N/A</v>
      </c>
      <c r="AZ32" s="517" t="e">
        <f ca="1">+IF(AND(ISNUMBER(OFFSET('Hygiene Data'!$D$5,0,10*ROW('Hygiene Data'!D26))),'Data Summary'!DO32="Yes"),OFFSET('Hygiene Data'!$D$5,0,10*ROW('Hygiene Data'!D26)),NA())</f>
        <v>#N/A</v>
      </c>
      <c r="BA32" s="517" t="e">
        <f ca="1">+IF(AND(ISNUMBER(OFFSET('Hygiene Data'!$D$7,0,10*ROW('Hygiene Data'!D26))),'Data Summary'!DP32="Yes"),OFFSET('Hygiene Data'!$D$7,0,10*ROW('Hygiene Data'!D26)),NA())</f>
        <v>#N/A</v>
      </c>
      <c r="BB32" s="517" t="e">
        <f ca="1">+IF(AND(ISNUMBER(OFFSET('Hygiene Data'!$D$9,0,10*ROW('Hygiene Data'!D26))),'Data Summary'!DQ32="Yes"),OFFSET('Hygiene Data'!$D$9,0,10*ROW('Hygiene Data'!D26)),NA())</f>
        <v>#N/A</v>
      </c>
      <c r="BC32" s="517" t="e">
        <f ca="1">+IF(AND(ISNUMBER(OFFSET('Hygiene Data'!$E$5,0,10*ROW('Hygiene Data'!E26))),'Data Summary'!DR32="Yes"),OFFSET('Hygiene Data'!$E$5,0,10*ROW('Hygiene Data'!E26)),NA())</f>
        <v>#N/A</v>
      </c>
      <c r="BD32" s="517" t="e">
        <f ca="1">+IF(AND(ISNUMBER(OFFSET('Hygiene Data'!$E$7,0,10*ROW('Hygiene Data'!E26))),'Data Summary'!DS32="Yes"),OFFSET('Hygiene Data'!$E$7,0,10*ROW('Hygiene Data'!E26)),NA())</f>
        <v>#N/A</v>
      </c>
      <c r="BE32" s="517" t="e">
        <f ca="1">+IF(AND(ISNUMBER(OFFSET('Hygiene Data'!$E$9,0,10*ROW('Hygiene Data'!E26))),'Data Summary'!DT32="Yes"),OFFSET('Hygiene Data'!$E$9,0,10*ROW('Hygiene Data'!E26)),NA())</f>
        <v>#N/A</v>
      </c>
      <c r="BF32" s="517" t="e">
        <f ca="1">+IF(AND(ISNUMBER(OFFSET('Hygiene Data'!$F$5,0,10*ROW('Hygiene Data'!F26))),'Data Summary'!DU32="Yes"),OFFSET('Hygiene Data'!$F$5,0,10*ROW('Hygiene Data'!F26)),NA())</f>
        <v>#N/A</v>
      </c>
      <c r="BG32" s="517" t="e">
        <f ca="1">+IF(AND(ISNUMBER(OFFSET('Hygiene Data'!$F$7,0,10*ROW('Hygiene Data'!F26))),'Data Summary'!DV32="Yes"),OFFSET('Hygiene Data'!$F$7,0,10*ROW('Hygiene Data'!F26)),NA())</f>
        <v>#N/A</v>
      </c>
      <c r="BH32" s="517" t="e">
        <f ca="1">+IF(AND(ISNUMBER(OFFSET('Hygiene Data'!$F$9,0,10*ROW('Hygiene Data'!F26))),'Data Summary'!DW32="Yes"),OFFSET('Hygiene Data'!$F$9,0,10*ROW('Hygiene Data'!F26)),NA())</f>
        <v>#N/A</v>
      </c>
      <c r="BI32" s="517" t="e">
        <f ca="1">+IF(AND(ISNUMBER(OFFSET('Hygiene Data'!$G$5,0,10*ROW('Hygiene Data'!G26))),'Data Summary'!DX32="Yes"),OFFSET('Hygiene Data'!$G$5,0,10*ROW('Hygiene Data'!G26)),NA())</f>
        <v>#N/A</v>
      </c>
      <c r="BJ32" s="517" t="e">
        <f ca="1">+IF(AND(ISNUMBER(OFFSET('Hygiene Data'!$G$7,0,10*ROW('Hygiene Data'!G26))),'Data Summary'!DY32="Yes"),OFFSET('Hygiene Data'!$G$7,0,10*ROW('Hygiene Data'!G26)),NA())</f>
        <v>#N/A</v>
      </c>
      <c r="BK32" s="517" t="e">
        <f ca="1">+IF(AND(ISNUMBER(OFFSET('Hygiene Data'!$G$9,0,10*ROW('Hygiene Data'!G26))),'Data Summary'!DZ32="Yes"),OFFSET('Hygiene Data'!$G$9,0,10*ROW('Hygiene Data'!G26)),NA())</f>
        <v>#N/A</v>
      </c>
      <c r="BL32" s="517" t="e">
        <f ca="1">+IF(AND(ISNUMBER(OFFSET('Hygiene Data'!$H$5,0,10*ROW('Hygiene Data'!H26))),'Data Summary'!EA32="Yes"),OFFSET('Hygiene Data'!$H$5,0,10*ROW('Hygiene Data'!H26)),NA())</f>
        <v>#N/A</v>
      </c>
      <c r="BM32" s="517" t="e">
        <f ca="1">+IF(AND(ISNUMBER(OFFSET('Hygiene Data'!$H$7,0,10*ROW('Hygiene Data'!H26))),'Data Summary'!EB32="Yes"),OFFSET('Hygiene Data'!$H$7,0,10*ROW('Hygiene Data'!H26)),NA())</f>
        <v>#N/A</v>
      </c>
      <c r="BN32" s="517" t="e">
        <f ca="1">+IF(AND(ISNUMBER(OFFSET('Hygiene Data'!$H$9,0,10*ROW('Hygiene Data'!H26))),'Data Summary'!EC32="Yes"),OFFSET('Hygiene Data'!$H$9,0,10*ROW('Hygiene Data'!H26)),NA())</f>
        <v>#N/A</v>
      </c>
      <c r="BO32" s="517" t="e">
        <f ca="1">+IF(AND(ISNUMBER(OFFSET('Hygiene Data'!$I$5,0,10*ROW('Hygiene Data'!I26))),'Data Summary'!ED32="Yes"),OFFSET('Hygiene Data'!$I$5,0,10*ROW('Hygiene Data'!I26)),NA())</f>
        <v>#N/A</v>
      </c>
      <c r="BP32" s="517" t="e">
        <f ca="1">+IF(AND(ISNUMBER(OFFSET('Hygiene Data'!$I$7,0,10*ROW('Hygiene Data'!I26))),'Data Summary'!EE32="Yes"),OFFSET('Hygiene Data'!$I$7,0,10*ROW('Hygiene Data'!I26)),NA())</f>
        <v>#N/A</v>
      </c>
      <c r="BQ32" s="517" t="e">
        <f ca="1">+IF(AND(ISNUMBER(OFFSET('Hygiene Data'!$I$9,0,10*ROW('Hygiene Data'!I26))),'Data Summary'!EF32="Yes"),OFFSET('Hygiene Data'!$I$9,0,10*ROW('Hygiene Data'!I26)),NA())</f>
        <v>#N/A</v>
      </c>
    </row>
    <row r="33" spans="1:69" x14ac:dyDescent="0.25">
      <c r="A33" s="513" t="e">
        <f ca="1">+RIGHT('Data Summary'!A33,LEN('Data Summary'!A33)-9)</f>
        <v>#VALUE!</v>
      </c>
      <c r="B33" s="487" t="str">
        <f ca="1">+IF(ISTEXT('Data Summary'!B33),'Data Summary'!B33,"")</f>
        <v/>
      </c>
      <c r="C33" s="514" t="e">
        <f ca="1">+VALUE('Data Summary'!C33)</f>
        <v>#VALUE!</v>
      </c>
      <c r="D33" s="515" t="e">
        <f ca="1">+IF(AND(ISNUMBER(OFFSET('Water Data'!$D$4,0,10*ROW('Water Data'!D27))),'Data Summary'!BS33="Yes"),100-OFFSET('Water Data'!$D$4,0,10*ROW('Water Data'!D27)),NA())</f>
        <v>#N/A</v>
      </c>
      <c r="E33" s="515" t="e">
        <f ca="1">+IF(AND(ISNUMBER(OFFSET('Water Data'!$D$6,0,10*ROW('Water Data'!D27))),'Data Summary'!BT33="Yes"),OFFSET('Water Data'!$D$6,0,10*ROW('Water Data'!D27)),NA())</f>
        <v>#N/A</v>
      </c>
      <c r="F33" s="515" t="e">
        <f ca="1">+IF(AND(ISNUMBER(OFFSET('Water Data'!$D$9,0,10*ROW('Water Data'!D27))),'Data Summary'!BU33="Yes"),OFFSET('Water Data'!$D$9,0,10*ROW('Water Data'!D27)),NA())</f>
        <v>#N/A</v>
      </c>
      <c r="G33" s="515" t="e">
        <f ca="1">+IF(AND(ISNUMBER(OFFSET('Water Data'!$E$4,0,10*ROW('Water Data'!E27))),'Data Summary'!BV33="Yes"),100-OFFSET('Water Data'!$E$4,0,10*ROW('Water Data'!E27)),NA())</f>
        <v>#N/A</v>
      </c>
      <c r="H33" s="515" t="e">
        <f ca="1">+IF(AND(ISNUMBER(OFFSET('Water Data'!$E$6,0,10*ROW('Water Data'!E27))),'Data Summary'!BW33="Yes"),OFFSET('Water Data'!$E$6,0,10*ROW('Water Data'!E27)),NA())</f>
        <v>#N/A</v>
      </c>
      <c r="I33" s="515" t="e">
        <f ca="1">+IF(AND(ISNUMBER(OFFSET('Water Data'!$E$9,0,10*ROW('Water Data'!E27))),'Data Summary'!BX33="Yes"),OFFSET('Water Data'!$E$9,0,10*ROW('Water Data'!E27)),NA())</f>
        <v>#N/A</v>
      </c>
      <c r="J33" s="515" t="e">
        <f ca="1">+IF(AND(ISNUMBER(OFFSET('Water Data'!$F$4,0,10*ROW('Water Data'!F27))),'Data Summary'!BY33="Yes"),100-OFFSET('Water Data'!$F$4,0,10*ROW('Water Data'!F27)),NA())</f>
        <v>#N/A</v>
      </c>
      <c r="K33" s="515" t="e">
        <f ca="1">+IF(AND(ISNUMBER(OFFSET('Water Data'!$F$6,0,10*ROW('Water Data'!F27))),'Data Summary'!BZ33="Yes"),OFFSET('Water Data'!$F$6,0,10*ROW('Water Data'!F27)),NA())</f>
        <v>#N/A</v>
      </c>
      <c r="L33" s="515" t="e">
        <f ca="1">+IF(AND(ISNUMBER(OFFSET('Water Data'!$F$9,0,10*ROW('Water Data'!F27))),'Data Summary'!CA33="Yes"),OFFSET('Water Data'!$F$9,0,10*ROW('Water Data'!F27)),NA())</f>
        <v>#N/A</v>
      </c>
      <c r="M33" s="515" t="e">
        <f ca="1">+IF(AND(ISNUMBER(OFFSET('Water Data'!$G$4,0,10*ROW('Water Data'!G27))),'Data Summary'!CB33="Yes"),100-OFFSET('Water Data'!$G$4,0,10*ROW('Water Data'!G27)),NA())</f>
        <v>#N/A</v>
      </c>
      <c r="N33" s="515" t="e">
        <f ca="1">+IF(AND(ISNUMBER(OFFSET('Water Data'!$G$6,0,10*ROW('Water Data'!G27))),'Data Summary'!CC33="Yes"),OFFSET('Water Data'!$G$6,0,10*ROW('Water Data'!G27)),NA())</f>
        <v>#N/A</v>
      </c>
      <c r="O33" s="515" t="e">
        <f ca="1">+IF(AND(ISNUMBER(OFFSET('Water Data'!$G$9,0,10*ROW('Water Data'!G27))),'Data Summary'!CD33="Yes"),OFFSET('Water Data'!$G$9,0,10*ROW('Water Data'!G27)),NA())</f>
        <v>#N/A</v>
      </c>
      <c r="P33" s="515" t="e">
        <f ca="1">+IF(AND(ISNUMBER(OFFSET('Water Data'!$H$4,0,10*ROW('Water Data'!H27))),'Data Summary'!CE33="Yes"),100-OFFSET('Water Data'!$H$4,0,10*ROW('Water Data'!H27)),NA())</f>
        <v>#N/A</v>
      </c>
      <c r="Q33" s="515" t="e">
        <f ca="1">+IF(AND(ISNUMBER(OFFSET('Water Data'!$H$6,0,10*ROW('Water Data'!H27))),'Data Summary'!CF33="Yes"),OFFSET('Water Data'!$H$6,0,10*ROW('Water Data'!H27)),NA())</f>
        <v>#N/A</v>
      </c>
      <c r="R33" s="515" t="e">
        <f ca="1">+IF(AND(ISNUMBER(OFFSET('Water Data'!$H$9,0,10*ROW('Water Data'!H27))),'Data Summary'!CG33="Yes"),OFFSET('Water Data'!$H$9,0,10*ROW('Water Data'!H27)),NA())</f>
        <v>#N/A</v>
      </c>
      <c r="S33" s="515" t="e">
        <f ca="1">+IF(AND(ISNUMBER(OFFSET('Water Data'!$I$4,0,10*ROW('Water Data'!I27))),'Data Summary'!CH33="Yes"),100-OFFSET('Water Data'!$I$4,0,10*ROW('Water Data'!I27)),NA())</f>
        <v>#N/A</v>
      </c>
      <c r="T33" s="515" t="e">
        <f ca="1">+IF(AND(ISNUMBER(OFFSET('Water Data'!$I$6,0,10*ROW('Water Data'!I27))),'Data Summary'!CI33="Yes"),OFFSET('Water Data'!$I$6,0,10*ROW('Water Data'!I27)),NA())</f>
        <v>#N/A</v>
      </c>
      <c r="U33" s="515" t="e">
        <f ca="1">+IF(AND(ISNUMBER(OFFSET('Water Data'!$I$9,0,10*ROW('Water Data'!I27))),'Data Summary'!CJ33="Yes"),OFFSET('Water Data'!$I$9,0,10*ROW('Water Data'!I27)),NA())</f>
        <v>#N/A</v>
      </c>
      <c r="V33" s="516" t="e">
        <f ca="1">+IF(AND(ISNUMBER(OFFSET('Sanitation Data'!$D$4,0,10*ROW('Sanitation Data'!D27))),'Data Summary'!CK33="Yes"),100-OFFSET('Sanitation Data'!$D$4,0,10*ROW('Sanitation Data'!D27)),NA())</f>
        <v>#N/A</v>
      </c>
      <c r="W33" s="516" t="e">
        <f ca="1">+IF(AND(ISNUMBER(OFFSET('Sanitation Data'!$D$6,0,10*ROW('Sanitation Data'!D27))),'Data Summary'!CL33="Yes"),OFFSET('Sanitation Data'!$D$6,0,10*ROW('Sanitation Data'!D27)),NA())</f>
        <v>#N/A</v>
      </c>
      <c r="X33" s="516" t="e">
        <f ca="1">+IF(AND(ISNUMBER(OFFSET('Sanitation Data'!$D$10,0,10*ROW('Sanitation Data'!D27))),'Data Summary'!CM33="Yes"),OFFSET('Sanitation Data'!$D$10,0,10*ROW('Sanitation Data'!D27)),NA())</f>
        <v>#N/A</v>
      </c>
      <c r="Y33" s="516" t="e">
        <f ca="1">+IF(AND(ISNUMBER(OFFSET('Sanitation Data'!$D$11,0,10*ROW('Sanitation Data'!D27))),'Data Summary'!CN33="Yes"),OFFSET('Sanitation Data'!$D$11,0,10*ROW('Sanitation Data'!D27)),NA())</f>
        <v>#N/A</v>
      </c>
      <c r="Z33" s="516" t="e">
        <f ca="1">+IF(AND(ISNUMBER(OFFSET('Sanitation Data'!$D$12,0,10*ROW('Sanitation Data'!D27))),'Data Summary'!CO33="Yes"),OFFSET('Sanitation Data'!$D$12,0,10*ROW('Sanitation Data'!D27)),NA())</f>
        <v>#N/A</v>
      </c>
      <c r="AA33" s="516" t="e">
        <f ca="1">+IF(AND(ISNUMBER(OFFSET('Sanitation Data'!$E$4,0,10*ROW('Sanitation Data'!E27))),'Data Summary'!CP33="Yes"),100-OFFSET('Sanitation Data'!$E$4,0,10*ROW('Sanitation Data'!E27)),NA())</f>
        <v>#N/A</v>
      </c>
      <c r="AB33" s="516" t="e">
        <f ca="1">+IF(AND(ISNUMBER(OFFSET('Sanitation Data'!$E$6,0,10*ROW('Sanitation Data'!E27))),'Data Summary'!CQ33="Yes"),OFFSET('Sanitation Data'!$E$6,0,10*ROW('Sanitation Data'!E27)),NA())</f>
        <v>#N/A</v>
      </c>
      <c r="AC33" s="516" t="e">
        <f ca="1">+IF(AND(ISNUMBER(OFFSET('Sanitation Data'!$E$10,0,10*ROW('Sanitation Data'!E27))),'Data Summary'!CR33="Yes"),OFFSET('Sanitation Data'!$E$10,0,10*ROW('Sanitation Data'!E27)),NA())</f>
        <v>#N/A</v>
      </c>
      <c r="AD33" s="516" t="e">
        <f ca="1">+IF(AND(ISNUMBER(OFFSET('Sanitation Data'!$E$11,0,10*ROW('Sanitation Data'!E27))),'Data Summary'!CS33="Yes"),OFFSET('Sanitation Data'!$E$11,0,10*ROW('Sanitation Data'!E27)),NA())</f>
        <v>#N/A</v>
      </c>
      <c r="AE33" s="516" t="e">
        <f ca="1">+IF(AND(ISNUMBER(OFFSET('Sanitation Data'!$E$12,0,10*ROW('Sanitation Data'!E27))),'Data Summary'!CT33="Yes"),OFFSET('Sanitation Data'!$E$12,0,10*ROW('Sanitation Data'!E27)),NA())</f>
        <v>#N/A</v>
      </c>
      <c r="AF33" s="516" t="e">
        <f ca="1">+IF(AND(ISNUMBER(OFFSET('Sanitation Data'!$F$4,0,10*ROW('Sanitation Data'!F27))),'Data Summary'!CU33="Yes"),100-OFFSET('Sanitation Data'!$F$4,0,10*ROW('Sanitation Data'!F27)),NA())</f>
        <v>#N/A</v>
      </c>
      <c r="AG33" s="516" t="e">
        <f ca="1">+IF(AND(ISNUMBER(OFFSET('Sanitation Data'!$F$6,0,10*ROW('Sanitation Data'!F27))),'Data Summary'!CV33="Yes"),OFFSET('Sanitation Data'!$F$6,0,10*ROW('Sanitation Data'!F27)),NA())</f>
        <v>#N/A</v>
      </c>
      <c r="AH33" s="516" t="e">
        <f ca="1">+IF(AND(ISNUMBER(OFFSET('Sanitation Data'!$F$10,0,10*ROW('Sanitation Data'!F27))),'Data Summary'!CW33="Yes"),OFFSET('Sanitation Data'!$F$10,0,10*ROW('Sanitation Data'!F27)),NA())</f>
        <v>#N/A</v>
      </c>
      <c r="AI33" s="516" t="e">
        <f ca="1">+IF(AND(ISNUMBER(OFFSET('Sanitation Data'!$F$11,0,10*ROW('Sanitation Data'!F27))),'Data Summary'!CX33="Yes"),OFFSET('Sanitation Data'!$F$11,0,10*ROW('Sanitation Data'!F27)),NA())</f>
        <v>#N/A</v>
      </c>
      <c r="AJ33" s="516" t="e">
        <f ca="1">+IF(AND(ISNUMBER(OFFSET('Sanitation Data'!$F$12,0,10*ROW('Sanitation Data'!F27))),'Data Summary'!CY33="Yes"),OFFSET('Sanitation Data'!$F$12,0,10*ROW('Sanitation Data'!F27)),NA())</f>
        <v>#N/A</v>
      </c>
      <c r="AK33" s="516" t="e">
        <f ca="1">+IF(AND(ISNUMBER(OFFSET('Sanitation Data'!$G$4,0,10*ROW('Sanitation Data'!G27))),'Data Summary'!CZ33="Yes"),100-OFFSET('Sanitation Data'!$G$4,0,10*ROW('Sanitation Data'!G27)),NA())</f>
        <v>#N/A</v>
      </c>
      <c r="AL33" s="516" t="e">
        <f ca="1">+IF(AND(ISNUMBER(OFFSET('Sanitation Data'!$G$6,0,10*ROW('Sanitation Data'!G27))),'Data Summary'!DA33="Yes"),OFFSET('Sanitation Data'!$G$6,0,10*ROW('Sanitation Data'!G27)),NA())</f>
        <v>#N/A</v>
      </c>
      <c r="AM33" s="516" t="e">
        <f ca="1">+IF(AND(ISNUMBER(OFFSET('Sanitation Data'!$G$10,0,10*ROW('Sanitation Data'!G27))),'Data Summary'!DB33="Yes"),OFFSET('Sanitation Data'!$G$10,0,10*ROW('Sanitation Data'!G27)),NA())</f>
        <v>#N/A</v>
      </c>
      <c r="AN33" s="516" t="e">
        <f ca="1">+IF(AND(ISNUMBER(OFFSET('Sanitation Data'!$G$11,0,10*ROW('Sanitation Data'!G27))),'Data Summary'!DC33="Yes"),OFFSET('Sanitation Data'!$G$11,0,10*ROW('Sanitation Data'!G27)),NA())</f>
        <v>#N/A</v>
      </c>
      <c r="AO33" s="516" t="e">
        <f ca="1">+IF(AND(ISNUMBER(OFFSET('Sanitation Data'!$G$12,0,10*ROW('Sanitation Data'!G27))),'Data Summary'!DD33="Yes"),OFFSET('Sanitation Data'!$G$12,0,10*ROW('Sanitation Data'!G27)),NA())</f>
        <v>#N/A</v>
      </c>
      <c r="AP33" s="516" t="e">
        <f ca="1">+IF(AND(ISNUMBER(OFFSET('Sanitation Data'!$H$4,0,10*ROW('Sanitation Data'!H27))),'Data Summary'!DE33="Yes"),100-OFFSET('Sanitation Data'!$H$4,0,10*ROW('Sanitation Data'!H27)),NA())</f>
        <v>#N/A</v>
      </c>
      <c r="AQ33" s="516" t="e">
        <f ca="1">+IF(AND(ISNUMBER(OFFSET('Sanitation Data'!$H$6,0,10*ROW('Sanitation Data'!H27))),'Data Summary'!DF33="Yes"),OFFSET('Sanitation Data'!$H$6,0,10*ROW('Sanitation Data'!H27)),NA())</f>
        <v>#N/A</v>
      </c>
      <c r="AR33" s="516" t="e">
        <f ca="1">+IF(AND(ISNUMBER(OFFSET('Sanitation Data'!$H$10,0,10*ROW('Sanitation Data'!H27))),'Data Summary'!DG33="Yes"),OFFSET('Sanitation Data'!$H$10,0,10*ROW('Sanitation Data'!H27)),NA())</f>
        <v>#N/A</v>
      </c>
      <c r="AS33" s="516" t="e">
        <f ca="1">+IF(AND(ISNUMBER(OFFSET('Sanitation Data'!$H$11,0,10*ROW('Sanitation Data'!H27))),'Data Summary'!DH33="Yes"),OFFSET('Sanitation Data'!$H$11,0,10*ROW('Sanitation Data'!H27)),NA())</f>
        <v>#N/A</v>
      </c>
      <c r="AT33" s="516" t="e">
        <f ca="1">+IF(AND(ISNUMBER(OFFSET('Sanitation Data'!$H$12,0,10*ROW('Sanitation Data'!H27))),'Data Summary'!DI33="Yes"),OFFSET('Sanitation Data'!$H$12,0,10*ROW('Sanitation Data'!H27)),NA())</f>
        <v>#N/A</v>
      </c>
      <c r="AU33" s="516" t="e">
        <f ca="1">+IF(AND(ISNUMBER(OFFSET('Sanitation Data'!$I$4,0,10*ROW('Sanitation Data'!I27))),'Data Summary'!DJ33="Yes"),100-OFFSET('Sanitation Data'!$I$4,0,10*ROW('Sanitation Data'!I27)),NA())</f>
        <v>#N/A</v>
      </c>
      <c r="AV33" s="516" t="e">
        <f ca="1">+IF(AND(ISNUMBER(OFFSET('Sanitation Data'!$I$6,0,10*ROW('Sanitation Data'!I27))),'Data Summary'!DK33="Yes"),OFFSET('Sanitation Data'!$I$6,0,10*ROW('Sanitation Data'!I27)),NA())</f>
        <v>#N/A</v>
      </c>
      <c r="AW33" s="516" t="e">
        <f ca="1">+IF(AND(ISNUMBER(OFFSET('Sanitation Data'!$I$10,0,10*ROW('Sanitation Data'!I27))),'Data Summary'!DL33="Yes"),OFFSET('Sanitation Data'!$I$10,0,10*ROW('Sanitation Data'!I27)),NA())</f>
        <v>#N/A</v>
      </c>
      <c r="AX33" s="516" t="e">
        <f ca="1">+IF(AND(ISNUMBER(OFFSET('Sanitation Data'!$I$11,0,10*ROW('Sanitation Data'!I27))),'Data Summary'!DM33="Yes"),OFFSET('Sanitation Data'!$I$11,0,10*ROW('Sanitation Data'!I27)),NA())</f>
        <v>#N/A</v>
      </c>
      <c r="AY33" s="516" t="e">
        <f ca="1">+IF(AND(ISNUMBER(OFFSET('Sanitation Data'!$I$12,0,10*ROW('Sanitation Data'!I27))),'Data Summary'!DN33="Yes"),OFFSET('Sanitation Data'!$I$12,0,10*ROW('Sanitation Data'!I27)),NA())</f>
        <v>#N/A</v>
      </c>
      <c r="AZ33" s="517" t="e">
        <f ca="1">+IF(AND(ISNUMBER(OFFSET('Hygiene Data'!$D$5,0,10*ROW('Hygiene Data'!D27))),'Data Summary'!DO33="Yes"),OFFSET('Hygiene Data'!$D$5,0,10*ROW('Hygiene Data'!D27)),NA())</f>
        <v>#N/A</v>
      </c>
      <c r="BA33" s="517" t="e">
        <f ca="1">+IF(AND(ISNUMBER(OFFSET('Hygiene Data'!$D$7,0,10*ROW('Hygiene Data'!D27))),'Data Summary'!DP33="Yes"),OFFSET('Hygiene Data'!$D$7,0,10*ROW('Hygiene Data'!D27)),NA())</f>
        <v>#N/A</v>
      </c>
      <c r="BB33" s="517" t="e">
        <f ca="1">+IF(AND(ISNUMBER(OFFSET('Hygiene Data'!$D$9,0,10*ROW('Hygiene Data'!D27))),'Data Summary'!DQ33="Yes"),OFFSET('Hygiene Data'!$D$9,0,10*ROW('Hygiene Data'!D27)),NA())</f>
        <v>#N/A</v>
      </c>
      <c r="BC33" s="517" t="e">
        <f ca="1">+IF(AND(ISNUMBER(OFFSET('Hygiene Data'!$E$5,0,10*ROW('Hygiene Data'!E27))),'Data Summary'!DR33="Yes"),OFFSET('Hygiene Data'!$E$5,0,10*ROW('Hygiene Data'!E27)),NA())</f>
        <v>#N/A</v>
      </c>
      <c r="BD33" s="517" t="e">
        <f ca="1">+IF(AND(ISNUMBER(OFFSET('Hygiene Data'!$E$7,0,10*ROW('Hygiene Data'!E27))),'Data Summary'!DS33="Yes"),OFFSET('Hygiene Data'!$E$7,0,10*ROW('Hygiene Data'!E27)),NA())</f>
        <v>#N/A</v>
      </c>
      <c r="BE33" s="517" t="e">
        <f ca="1">+IF(AND(ISNUMBER(OFFSET('Hygiene Data'!$E$9,0,10*ROW('Hygiene Data'!E27))),'Data Summary'!DT33="Yes"),OFFSET('Hygiene Data'!$E$9,0,10*ROW('Hygiene Data'!E27)),NA())</f>
        <v>#N/A</v>
      </c>
      <c r="BF33" s="517" t="e">
        <f ca="1">+IF(AND(ISNUMBER(OFFSET('Hygiene Data'!$F$5,0,10*ROW('Hygiene Data'!F27))),'Data Summary'!DU33="Yes"),OFFSET('Hygiene Data'!$F$5,0,10*ROW('Hygiene Data'!F27)),NA())</f>
        <v>#N/A</v>
      </c>
      <c r="BG33" s="517" t="e">
        <f ca="1">+IF(AND(ISNUMBER(OFFSET('Hygiene Data'!$F$7,0,10*ROW('Hygiene Data'!F27))),'Data Summary'!DV33="Yes"),OFFSET('Hygiene Data'!$F$7,0,10*ROW('Hygiene Data'!F27)),NA())</f>
        <v>#N/A</v>
      </c>
      <c r="BH33" s="517" t="e">
        <f ca="1">+IF(AND(ISNUMBER(OFFSET('Hygiene Data'!$F$9,0,10*ROW('Hygiene Data'!F27))),'Data Summary'!DW33="Yes"),OFFSET('Hygiene Data'!$F$9,0,10*ROW('Hygiene Data'!F27)),NA())</f>
        <v>#N/A</v>
      </c>
      <c r="BI33" s="517" t="e">
        <f ca="1">+IF(AND(ISNUMBER(OFFSET('Hygiene Data'!$G$5,0,10*ROW('Hygiene Data'!G27))),'Data Summary'!DX33="Yes"),OFFSET('Hygiene Data'!$G$5,0,10*ROW('Hygiene Data'!G27)),NA())</f>
        <v>#N/A</v>
      </c>
      <c r="BJ33" s="517" t="e">
        <f ca="1">+IF(AND(ISNUMBER(OFFSET('Hygiene Data'!$G$7,0,10*ROW('Hygiene Data'!G27))),'Data Summary'!DY33="Yes"),OFFSET('Hygiene Data'!$G$7,0,10*ROW('Hygiene Data'!G27)),NA())</f>
        <v>#N/A</v>
      </c>
      <c r="BK33" s="517" t="e">
        <f ca="1">+IF(AND(ISNUMBER(OFFSET('Hygiene Data'!$G$9,0,10*ROW('Hygiene Data'!G27))),'Data Summary'!DZ33="Yes"),OFFSET('Hygiene Data'!$G$9,0,10*ROW('Hygiene Data'!G27)),NA())</f>
        <v>#N/A</v>
      </c>
      <c r="BL33" s="517" t="e">
        <f ca="1">+IF(AND(ISNUMBER(OFFSET('Hygiene Data'!$H$5,0,10*ROW('Hygiene Data'!H27))),'Data Summary'!EA33="Yes"),OFFSET('Hygiene Data'!$H$5,0,10*ROW('Hygiene Data'!H27)),NA())</f>
        <v>#N/A</v>
      </c>
      <c r="BM33" s="517" t="e">
        <f ca="1">+IF(AND(ISNUMBER(OFFSET('Hygiene Data'!$H$7,0,10*ROW('Hygiene Data'!H27))),'Data Summary'!EB33="Yes"),OFFSET('Hygiene Data'!$H$7,0,10*ROW('Hygiene Data'!H27)),NA())</f>
        <v>#N/A</v>
      </c>
      <c r="BN33" s="517" t="e">
        <f ca="1">+IF(AND(ISNUMBER(OFFSET('Hygiene Data'!$H$9,0,10*ROW('Hygiene Data'!H27))),'Data Summary'!EC33="Yes"),OFFSET('Hygiene Data'!$H$9,0,10*ROW('Hygiene Data'!H27)),NA())</f>
        <v>#N/A</v>
      </c>
      <c r="BO33" s="517" t="e">
        <f ca="1">+IF(AND(ISNUMBER(OFFSET('Hygiene Data'!$I$5,0,10*ROW('Hygiene Data'!I27))),'Data Summary'!ED33="Yes"),OFFSET('Hygiene Data'!$I$5,0,10*ROW('Hygiene Data'!I27)),NA())</f>
        <v>#N/A</v>
      </c>
      <c r="BP33" s="517" t="e">
        <f ca="1">+IF(AND(ISNUMBER(OFFSET('Hygiene Data'!$I$7,0,10*ROW('Hygiene Data'!I27))),'Data Summary'!EE33="Yes"),OFFSET('Hygiene Data'!$I$7,0,10*ROW('Hygiene Data'!I27)),NA())</f>
        <v>#N/A</v>
      </c>
      <c r="BQ33" s="517" t="e">
        <f ca="1">+IF(AND(ISNUMBER(OFFSET('Hygiene Data'!$I$9,0,10*ROW('Hygiene Data'!I27))),'Data Summary'!EF33="Yes"),OFFSET('Hygiene Data'!$I$9,0,10*ROW('Hygiene Data'!I27)),NA())</f>
        <v>#N/A</v>
      </c>
    </row>
    <row r="34" spans="1:69" x14ac:dyDescent="0.25">
      <c r="A34" s="513" t="e">
        <f ca="1">+RIGHT('Data Summary'!A34,LEN('Data Summary'!A34)-9)</f>
        <v>#VALUE!</v>
      </c>
      <c r="B34" s="487" t="str">
        <f ca="1">+IF(ISTEXT('Data Summary'!B34),'Data Summary'!B34,"")</f>
        <v/>
      </c>
      <c r="C34" s="514" t="e">
        <f ca="1">+VALUE('Data Summary'!C34)</f>
        <v>#VALUE!</v>
      </c>
      <c r="D34" s="515" t="e">
        <f ca="1">+IF(AND(ISNUMBER(OFFSET('Water Data'!$D$4,0,10*ROW('Water Data'!D28))),'Data Summary'!BS34="Yes"),100-OFFSET('Water Data'!$D$4,0,10*ROW('Water Data'!D28)),NA())</f>
        <v>#N/A</v>
      </c>
      <c r="E34" s="515" t="e">
        <f ca="1">+IF(AND(ISNUMBER(OFFSET('Water Data'!$D$6,0,10*ROW('Water Data'!D28))),'Data Summary'!BT34="Yes"),OFFSET('Water Data'!$D$6,0,10*ROW('Water Data'!D28)),NA())</f>
        <v>#N/A</v>
      </c>
      <c r="F34" s="515" t="e">
        <f ca="1">+IF(AND(ISNUMBER(OFFSET('Water Data'!$D$9,0,10*ROW('Water Data'!D28))),'Data Summary'!BU34="Yes"),OFFSET('Water Data'!$D$9,0,10*ROW('Water Data'!D28)),NA())</f>
        <v>#N/A</v>
      </c>
      <c r="G34" s="515" t="e">
        <f ca="1">+IF(AND(ISNUMBER(OFFSET('Water Data'!$E$4,0,10*ROW('Water Data'!E28))),'Data Summary'!BV34="Yes"),100-OFFSET('Water Data'!$E$4,0,10*ROW('Water Data'!E28)),NA())</f>
        <v>#N/A</v>
      </c>
      <c r="H34" s="515" t="e">
        <f ca="1">+IF(AND(ISNUMBER(OFFSET('Water Data'!$E$6,0,10*ROW('Water Data'!E28))),'Data Summary'!BW34="Yes"),OFFSET('Water Data'!$E$6,0,10*ROW('Water Data'!E28)),NA())</f>
        <v>#N/A</v>
      </c>
      <c r="I34" s="515" t="e">
        <f ca="1">+IF(AND(ISNUMBER(OFFSET('Water Data'!$E$9,0,10*ROW('Water Data'!E28))),'Data Summary'!BX34="Yes"),OFFSET('Water Data'!$E$9,0,10*ROW('Water Data'!E28)),NA())</f>
        <v>#N/A</v>
      </c>
      <c r="J34" s="515" t="e">
        <f ca="1">+IF(AND(ISNUMBER(OFFSET('Water Data'!$F$4,0,10*ROW('Water Data'!F28))),'Data Summary'!BY34="Yes"),100-OFFSET('Water Data'!$F$4,0,10*ROW('Water Data'!F28)),NA())</f>
        <v>#N/A</v>
      </c>
      <c r="K34" s="515" t="e">
        <f ca="1">+IF(AND(ISNUMBER(OFFSET('Water Data'!$F$6,0,10*ROW('Water Data'!F28))),'Data Summary'!BZ34="Yes"),OFFSET('Water Data'!$F$6,0,10*ROW('Water Data'!F28)),NA())</f>
        <v>#N/A</v>
      </c>
      <c r="L34" s="515" t="e">
        <f ca="1">+IF(AND(ISNUMBER(OFFSET('Water Data'!$F$9,0,10*ROW('Water Data'!F28))),'Data Summary'!CA34="Yes"),OFFSET('Water Data'!$F$9,0,10*ROW('Water Data'!F28)),NA())</f>
        <v>#N/A</v>
      </c>
      <c r="M34" s="515" t="e">
        <f ca="1">+IF(AND(ISNUMBER(OFFSET('Water Data'!$G$4,0,10*ROW('Water Data'!G28))),'Data Summary'!CB34="Yes"),100-OFFSET('Water Data'!$G$4,0,10*ROW('Water Data'!G28)),NA())</f>
        <v>#N/A</v>
      </c>
      <c r="N34" s="515" t="e">
        <f ca="1">+IF(AND(ISNUMBER(OFFSET('Water Data'!$G$6,0,10*ROW('Water Data'!G28))),'Data Summary'!CC34="Yes"),OFFSET('Water Data'!$G$6,0,10*ROW('Water Data'!G28)),NA())</f>
        <v>#N/A</v>
      </c>
      <c r="O34" s="515" t="e">
        <f ca="1">+IF(AND(ISNUMBER(OFFSET('Water Data'!$G$9,0,10*ROW('Water Data'!G28))),'Data Summary'!CD34="Yes"),OFFSET('Water Data'!$G$9,0,10*ROW('Water Data'!G28)),NA())</f>
        <v>#N/A</v>
      </c>
      <c r="P34" s="515" t="e">
        <f ca="1">+IF(AND(ISNUMBER(OFFSET('Water Data'!$H$4,0,10*ROW('Water Data'!H28))),'Data Summary'!CE34="Yes"),100-OFFSET('Water Data'!$H$4,0,10*ROW('Water Data'!H28)),NA())</f>
        <v>#N/A</v>
      </c>
      <c r="Q34" s="515" t="e">
        <f ca="1">+IF(AND(ISNUMBER(OFFSET('Water Data'!$H$6,0,10*ROW('Water Data'!H28))),'Data Summary'!CF34="Yes"),OFFSET('Water Data'!$H$6,0,10*ROW('Water Data'!H28)),NA())</f>
        <v>#N/A</v>
      </c>
      <c r="R34" s="515" t="e">
        <f ca="1">+IF(AND(ISNUMBER(OFFSET('Water Data'!$H$9,0,10*ROW('Water Data'!H28))),'Data Summary'!CG34="Yes"),OFFSET('Water Data'!$H$9,0,10*ROW('Water Data'!H28)),NA())</f>
        <v>#N/A</v>
      </c>
      <c r="S34" s="515" t="e">
        <f ca="1">+IF(AND(ISNUMBER(OFFSET('Water Data'!$I$4,0,10*ROW('Water Data'!I28))),'Data Summary'!CH34="Yes"),100-OFFSET('Water Data'!$I$4,0,10*ROW('Water Data'!I28)),NA())</f>
        <v>#N/A</v>
      </c>
      <c r="T34" s="515" t="e">
        <f ca="1">+IF(AND(ISNUMBER(OFFSET('Water Data'!$I$6,0,10*ROW('Water Data'!I28))),'Data Summary'!CI34="Yes"),OFFSET('Water Data'!$I$6,0,10*ROW('Water Data'!I28)),NA())</f>
        <v>#N/A</v>
      </c>
      <c r="U34" s="515" t="e">
        <f ca="1">+IF(AND(ISNUMBER(OFFSET('Water Data'!$I$9,0,10*ROW('Water Data'!I28))),'Data Summary'!CJ34="Yes"),OFFSET('Water Data'!$I$9,0,10*ROW('Water Data'!I28)),NA())</f>
        <v>#N/A</v>
      </c>
      <c r="V34" s="516" t="e">
        <f ca="1">+IF(AND(ISNUMBER(OFFSET('Sanitation Data'!$D$4,0,10*ROW('Sanitation Data'!D28))),'Data Summary'!CK34="Yes"),100-OFFSET('Sanitation Data'!$D$4,0,10*ROW('Sanitation Data'!D28)),NA())</f>
        <v>#N/A</v>
      </c>
      <c r="W34" s="516" t="e">
        <f ca="1">+IF(AND(ISNUMBER(OFFSET('Sanitation Data'!$D$6,0,10*ROW('Sanitation Data'!D28))),'Data Summary'!CL34="Yes"),OFFSET('Sanitation Data'!$D$6,0,10*ROW('Sanitation Data'!D28)),NA())</f>
        <v>#N/A</v>
      </c>
      <c r="X34" s="516" t="e">
        <f ca="1">+IF(AND(ISNUMBER(OFFSET('Sanitation Data'!$D$10,0,10*ROW('Sanitation Data'!D28))),'Data Summary'!CM34="Yes"),OFFSET('Sanitation Data'!$D$10,0,10*ROW('Sanitation Data'!D28)),NA())</f>
        <v>#N/A</v>
      </c>
      <c r="Y34" s="516" t="e">
        <f ca="1">+IF(AND(ISNUMBER(OFFSET('Sanitation Data'!$D$11,0,10*ROW('Sanitation Data'!D28))),'Data Summary'!CN34="Yes"),OFFSET('Sanitation Data'!$D$11,0,10*ROW('Sanitation Data'!D28)),NA())</f>
        <v>#N/A</v>
      </c>
      <c r="Z34" s="516" t="e">
        <f ca="1">+IF(AND(ISNUMBER(OFFSET('Sanitation Data'!$D$12,0,10*ROW('Sanitation Data'!D28))),'Data Summary'!CO34="Yes"),OFFSET('Sanitation Data'!$D$12,0,10*ROW('Sanitation Data'!D28)),NA())</f>
        <v>#N/A</v>
      </c>
      <c r="AA34" s="516" t="e">
        <f ca="1">+IF(AND(ISNUMBER(OFFSET('Sanitation Data'!$E$4,0,10*ROW('Sanitation Data'!E28))),'Data Summary'!CP34="Yes"),100-OFFSET('Sanitation Data'!$E$4,0,10*ROW('Sanitation Data'!E28)),NA())</f>
        <v>#N/A</v>
      </c>
      <c r="AB34" s="516" t="e">
        <f ca="1">+IF(AND(ISNUMBER(OFFSET('Sanitation Data'!$E$6,0,10*ROW('Sanitation Data'!E28))),'Data Summary'!CQ34="Yes"),OFFSET('Sanitation Data'!$E$6,0,10*ROW('Sanitation Data'!E28)),NA())</f>
        <v>#N/A</v>
      </c>
      <c r="AC34" s="516" t="e">
        <f ca="1">+IF(AND(ISNUMBER(OFFSET('Sanitation Data'!$E$10,0,10*ROW('Sanitation Data'!E28))),'Data Summary'!CR34="Yes"),OFFSET('Sanitation Data'!$E$10,0,10*ROW('Sanitation Data'!E28)),NA())</f>
        <v>#N/A</v>
      </c>
      <c r="AD34" s="516" t="e">
        <f ca="1">+IF(AND(ISNUMBER(OFFSET('Sanitation Data'!$E$11,0,10*ROW('Sanitation Data'!E28))),'Data Summary'!CS34="Yes"),OFFSET('Sanitation Data'!$E$11,0,10*ROW('Sanitation Data'!E28)),NA())</f>
        <v>#N/A</v>
      </c>
      <c r="AE34" s="516" t="e">
        <f ca="1">+IF(AND(ISNUMBER(OFFSET('Sanitation Data'!$E$12,0,10*ROW('Sanitation Data'!E28))),'Data Summary'!CT34="Yes"),OFFSET('Sanitation Data'!$E$12,0,10*ROW('Sanitation Data'!E28)),NA())</f>
        <v>#N/A</v>
      </c>
      <c r="AF34" s="516" t="e">
        <f ca="1">+IF(AND(ISNUMBER(OFFSET('Sanitation Data'!$F$4,0,10*ROW('Sanitation Data'!F28))),'Data Summary'!CU34="Yes"),100-OFFSET('Sanitation Data'!$F$4,0,10*ROW('Sanitation Data'!F28)),NA())</f>
        <v>#N/A</v>
      </c>
      <c r="AG34" s="516" t="e">
        <f ca="1">+IF(AND(ISNUMBER(OFFSET('Sanitation Data'!$F$6,0,10*ROW('Sanitation Data'!F28))),'Data Summary'!CV34="Yes"),OFFSET('Sanitation Data'!$F$6,0,10*ROW('Sanitation Data'!F28)),NA())</f>
        <v>#N/A</v>
      </c>
      <c r="AH34" s="516" t="e">
        <f ca="1">+IF(AND(ISNUMBER(OFFSET('Sanitation Data'!$F$10,0,10*ROW('Sanitation Data'!F28))),'Data Summary'!CW34="Yes"),OFFSET('Sanitation Data'!$F$10,0,10*ROW('Sanitation Data'!F28)),NA())</f>
        <v>#N/A</v>
      </c>
      <c r="AI34" s="516" t="e">
        <f ca="1">+IF(AND(ISNUMBER(OFFSET('Sanitation Data'!$F$11,0,10*ROW('Sanitation Data'!F28))),'Data Summary'!CX34="Yes"),OFFSET('Sanitation Data'!$F$11,0,10*ROW('Sanitation Data'!F28)),NA())</f>
        <v>#N/A</v>
      </c>
      <c r="AJ34" s="516" t="e">
        <f ca="1">+IF(AND(ISNUMBER(OFFSET('Sanitation Data'!$F$12,0,10*ROW('Sanitation Data'!F28))),'Data Summary'!CY34="Yes"),OFFSET('Sanitation Data'!$F$12,0,10*ROW('Sanitation Data'!F28)),NA())</f>
        <v>#N/A</v>
      </c>
      <c r="AK34" s="516" t="e">
        <f ca="1">+IF(AND(ISNUMBER(OFFSET('Sanitation Data'!$G$4,0,10*ROW('Sanitation Data'!G28))),'Data Summary'!CZ34="Yes"),100-OFFSET('Sanitation Data'!$G$4,0,10*ROW('Sanitation Data'!G28)),NA())</f>
        <v>#N/A</v>
      </c>
      <c r="AL34" s="516" t="e">
        <f ca="1">+IF(AND(ISNUMBER(OFFSET('Sanitation Data'!$G$6,0,10*ROW('Sanitation Data'!G28))),'Data Summary'!DA34="Yes"),OFFSET('Sanitation Data'!$G$6,0,10*ROW('Sanitation Data'!G28)),NA())</f>
        <v>#N/A</v>
      </c>
      <c r="AM34" s="516" t="e">
        <f ca="1">+IF(AND(ISNUMBER(OFFSET('Sanitation Data'!$G$10,0,10*ROW('Sanitation Data'!G28))),'Data Summary'!DB34="Yes"),OFFSET('Sanitation Data'!$G$10,0,10*ROW('Sanitation Data'!G28)),NA())</f>
        <v>#N/A</v>
      </c>
      <c r="AN34" s="516" t="e">
        <f ca="1">+IF(AND(ISNUMBER(OFFSET('Sanitation Data'!$G$11,0,10*ROW('Sanitation Data'!G28))),'Data Summary'!DC34="Yes"),OFFSET('Sanitation Data'!$G$11,0,10*ROW('Sanitation Data'!G28)),NA())</f>
        <v>#N/A</v>
      </c>
      <c r="AO34" s="516" t="e">
        <f ca="1">+IF(AND(ISNUMBER(OFFSET('Sanitation Data'!$G$12,0,10*ROW('Sanitation Data'!G28))),'Data Summary'!DD34="Yes"),OFFSET('Sanitation Data'!$G$12,0,10*ROW('Sanitation Data'!G28)),NA())</f>
        <v>#N/A</v>
      </c>
      <c r="AP34" s="516" t="e">
        <f ca="1">+IF(AND(ISNUMBER(OFFSET('Sanitation Data'!$H$4,0,10*ROW('Sanitation Data'!H28))),'Data Summary'!DE34="Yes"),100-OFFSET('Sanitation Data'!$H$4,0,10*ROW('Sanitation Data'!H28)),NA())</f>
        <v>#N/A</v>
      </c>
      <c r="AQ34" s="516" t="e">
        <f ca="1">+IF(AND(ISNUMBER(OFFSET('Sanitation Data'!$H$6,0,10*ROW('Sanitation Data'!H28))),'Data Summary'!DF34="Yes"),OFFSET('Sanitation Data'!$H$6,0,10*ROW('Sanitation Data'!H28)),NA())</f>
        <v>#N/A</v>
      </c>
      <c r="AR34" s="516" t="e">
        <f ca="1">+IF(AND(ISNUMBER(OFFSET('Sanitation Data'!$H$10,0,10*ROW('Sanitation Data'!H28))),'Data Summary'!DG34="Yes"),OFFSET('Sanitation Data'!$H$10,0,10*ROW('Sanitation Data'!H28)),NA())</f>
        <v>#N/A</v>
      </c>
      <c r="AS34" s="516" t="e">
        <f ca="1">+IF(AND(ISNUMBER(OFFSET('Sanitation Data'!$H$11,0,10*ROW('Sanitation Data'!H28))),'Data Summary'!DH34="Yes"),OFFSET('Sanitation Data'!$H$11,0,10*ROW('Sanitation Data'!H28)),NA())</f>
        <v>#N/A</v>
      </c>
      <c r="AT34" s="516" t="e">
        <f ca="1">+IF(AND(ISNUMBER(OFFSET('Sanitation Data'!$H$12,0,10*ROW('Sanitation Data'!H28))),'Data Summary'!DI34="Yes"),OFFSET('Sanitation Data'!$H$12,0,10*ROW('Sanitation Data'!H28)),NA())</f>
        <v>#N/A</v>
      </c>
      <c r="AU34" s="516" t="e">
        <f ca="1">+IF(AND(ISNUMBER(OFFSET('Sanitation Data'!$I$4,0,10*ROW('Sanitation Data'!I28))),'Data Summary'!DJ34="Yes"),100-OFFSET('Sanitation Data'!$I$4,0,10*ROW('Sanitation Data'!I28)),NA())</f>
        <v>#N/A</v>
      </c>
      <c r="AV34" s="516" t="e">
        <f ca="1">+IF(AND(ISNUMBER(OFFSET('Sanitation Data'!$I$6,0,10*ROW('Sanitation Data'!I28))),'Data Summary'!DK34="Yes"),OFFSET('Sanitation Data'!$I$6,0,10*ROW('Sanitation Data'!I28)),NA())</f>
        <v>#N/A</v>
      </c>
      <c r="AW34" s="516" t="e">
        <f ca="1">+IF(AND(ISNUMBER(OFFSET('Sanitation Data'!$I$10,0,10*ROW('Sanitation Data'!I28))),'Data Summary'!DL34="Yes"),OFFSET('Sanitation Data'!$I$10,0,10*ROW('Sanitation Data'!I28)),NA())</f>
        <v>#N/A</v>
      </c>
      <c r="AX34" s="516" t="e">
        <f ca="1">+IF(AND(ISNUMBER(OFFSET('Sanitation Data'!$I$11,0,10*ROW('Sanitation Data'!I28))),'Data Summary'!DM34="Yes"),OFFSET('Sanitation Data'!$I$11,0,10*ROW('Sanitation Data'!I28)),NA())</f>
        <v>#N/A</v>
      </c>
      <c r="AY34" s="516" t="e">
        <f ca="1">+IF(AND(ISNUMBER(OFFSET('Sanitation Data'!$I$12,0,10*ROW('Sanitation Data'!I28))),'Data Summary'!DN34="Yes"),OFFSET('Sanitation Data'!$I$12,0,10*ROW('Sanitation Data'!I28)),NA())</f>
        <v>#N/A</v>
      </c>
      <c r="AZ34" s="517" t="e">
        <f ca="1">+IF(AND(ISNUMBER(OFFSET('Hygiene Data'!$D$5,0,10*ROW('Hygiene Data'!D28))),'Data Summary'!DO34="Yes"),OFFSET('Hygiene Data'!$D$5,0,10*ROW('Hygiene Data'!D28)),NA())</f>
        <v>#N/A</v>
      </c>
      <c r="BA34" s="517" t="e">
        <f ca="1">+IF(AND(ISNUMBER(OFFSET('Hygiene Data'!$D$7,0,10*ROW('Hygiene Data'!D28))),'Data Summary'!DP34="Yes"),OFFSET('Hygiene Data'!$D$7,0,10*ROW('Hygiene Data'!D28)),NA())</f>
        <v>#N/A</v>
      </c>
      <c r="BB34" s="517" t="e">
        <f ca="1">+IF(AND(ISNUMBER(OFFSET('Hygiene Data'!$D$9,0,10*ROW('Hygiene Data'!D28))),'Data Summary'!DQ34="Yes"),OFFSET('Hygiene Data'!$D$9,0,10*ROW('Hygiene Data'!D28)),NA())</f>
        <v>#N/A</v>
      </c>
      <c r="BC34" s="517" t="e">
        <f ca="1">+IF(AND(ISNUMBER(OFFSET('Hygiene Data'!$E$5,0,10*ROW('Hygiene Data'!E28))),'Data Summary'!DR34="Yes"),OFFSET('Hygiene Data'!$E$5,0,10*ROW('Hygiene Data'!E28)),NA())</f>
        <v>#N/A</v>
      </c>
      <c r="BD34" s="517" t="e">
        <f ca="1">+IF(AND(ISNUMBER(OFFSET('Hygiene Data'!$E$7,0,10*ROW('Hygiene Data'!E28))),'Data Summary'!DS34="Yes"),OFFSET('Hygiene Data'!$E$7,0,10*ROW('Hygiene Data'!E28)),NA())</f>
        <v>#N/A</v>
      </c>
      <c r="BE34" s="517" t="e">
        <f ca="1">+IF(AND(ISNUMBER(OFFSET('Hygiene Data'!$E$9,0,10*ROW('Hygiene Data'!E28))),'Data Summary'!DT34="Yes"),OFFSET('Hygiene Data'!$E$9,0,10*ROW('Hygiene Data'!E28)),NA())</f>
        <v>#N/A</v>
      </c>
      <c r="BF34" s="517" t="e">
        <f ca="1">+IF(AND(ISNUMBER(OFFSET('Hygiene Data'!$F$5,0,10*ROW('Hygiene Data'!F28))),'Data Summary'!DU34="Yes"),OFFSET('Hygiene Data'!$F$5,0,10*ROW('Hygiene Data'!F28)),NA())</f>
        <v>#N/A</v>
      </c>
      <c r="BG34" s="517" t="e">
        <f ca="1">+IF(AND(ISNUMBER(OFFSET('Hygiene Data'!$F$7,0,10*ROW('Hygiene Data'!F28))),'Data Summary'!DV34="Yes"),OFFSET('Hygiene Data'!$F$7,0,10*ROW('Hygiene Data'!F28)),NA())</f>
        <v>#N/A</v>
      </c>
      <c r="BH34" s="517" t="e">
        <f ca="1">+IF(AND(ISNUMBER(OFFSET('Hygiene Data'!$F$9,0,10*ROW('Hygiene Data'!F28))),'Data Summary'!DW34="Yes"),OFFSET('Hygiene Data'!$F$9,0,10*ROW('Hygiene Data'!F28)),NA())</f>
        <v>#N/A</v>
      </c>
      <c r="BI34" s="517" t="e">
        <f ca="1">+IF(AND(ISNUMBER(OFFSET('Hygiene Data'!$G$5,0,10*ROW('Hygiene Data'!G28))),'Data Summary'!DX34="Yes"),OFFSET('Hygiene Data'!$G$5,0,10*ROW('Hygiene Data'!G28)),NA())</f>
        <v>#N/A</v>
      </c>
      <c r="BJ34" s="517" t="e">
        <f ca="1">+IF(AND(ISNUMBER(OFFSET('Hygiene Data'!$G$7,0,10*ROW('Hygiene Data'!G28))),'Data Summary'!DY34="Yes"),OFFSET('Hygiene Data'!$G$7,0,10*ROW('Hygiene Data'!G28)),NA())</f>
        <v>#N/A</v>
      </c>
      <c r="BK34" s="517" t="e">
        <f ca="1">+IF(AND(ISNUMBER(OFFSET('Hygiene Data'!$G$9,0,10*ROW('Hygiene Data'!G28))),'Data Summary'!DZ34="Yes"),OFFSET('Hygiene Data'!$G$9,0,10*ROW('Hygiene Data'!G28)),NA())</f>
        <v>#N/A</v>
      </c>
      <c r="BL34" s="517" t="e">
        <f ca="1">+IF(AND(ISNUMBER(OFFSET('Hygiene Data'!$H$5,0,10*ROW('Hygiene Data'!H28))),'Data Summary'!EA34="Yes"),OFFSET('Hygiene Data'!$H$5,0,10*ROW('Hygiene Data'!H28)),NA())</f>
        <v>#N/A</v>
      </c>
      <c r="BM34" s="517" t="e">
        <f ca="1">+IF(AND(ISNUMBER(OFFSET('Hygiene Data'!$H$7,0,10*ROW('Hygiene Data'!H28))),'Data Summary'!EB34="Yes"),OFFSET('Hygiene Data'!$H$7,0,10*ROW('Hygiene Data'!H28)),NA())</f>
        <v>#N/A</v>
      </c>
      <c r="BN34" s="517" t="e">
        <f ca="1">+IF(AND(ISNUMBER(OFFSET('Hygiene Data'!$H$9,0,10*ROW('Hygiene Data'!H28))),'Data Summary'!EC34="Yes"),OFFSET('Hygiene Data'!$H$9,0,10*ROW('Hygiene Data'!H28)),NA())</f>
        <v>#N/A</v>
      </c>
      <c r="BO34" s="517" t="e">
        <f ca="1">+IF(AND(ISNUMBER(OFFSET('Hygiene Data'!$I$5,0,10*ROW('Hygiene Data'!I28))),'Data Summary'!ED34="Yes"),OFFSET('Hygiene Data'!$I$5,0,10*ROW('Hygiene Data'!I28)),NA())</f>
        <v>#N/A</v>
      </c>
      <c r="BP34" s="517" t="e">
        <f ca="1">+IF(AND(ISNUMBER(OFFSET('Hygiene Data'!$I$7,0,10*ROW('Hygiene Data'!I28))),'Data Summary'!EE34="Yes"),OFFSET('Hygiene Data'!$I$7,0,10*ROW('Hygiene Data'!I28)),NA())</f>
        <v>#N/A</v>
      </c>
      <c r="BQ34" s="517" t="e">
        <f ca="1">+IF(AND(ISNUMBER(OFFSET('Hygiene Data'!$I$9,0,10*ROW('Hygiene Data'!I28))),'Data Summary'!EF34="Yes"),OFFSET('Hygiene Data'!$I$9,0,10*ROW('Hygiene Data'!I28)),NA())</f>
        <v>#N/A</v>
      </c>
    </row>
    <row r="35" spans="1:69" x14ac:dyDescent="0.25">
      <c r="A35" s="513" t="e">
        <f ca="1">+RIGHT('Data Summary'!A35,LEN('Data Summary'!A35)-9)</f>
        <v>#VALUE!</v>
      </c>
      <c r="B35" s="487" t="str">
        <f ca="1">+IF(ISTEXT('Data Summary'!B35),'Data Summary'!B35,"")</f>
        <v/>
      </c>
      <c r="C35" s="514" t="e">
        <f ca="1">+VALUE('Data Summary'!C35)</f>
        <v>#VALUE!</v>
      </c>
      <c r="D35" s="515" t="e">
        <f ca="1">+IF(AND(ISNUMBER(OFFSET('Water Data'!$D$4,0,10*ROW('Water Data'!D29))),'Data Summary'!BS35="Yes"),100-OFFSET('Water Data'!$D$4,0,10*ROW('Water Data'!D29)),NA())</f>
        <v>#N/A</v>
      </c>
      <c r="E35" s="515" t="e">
        <f ca="1">+IF(AND(ISNUMBER(OFFSET('Water Data'!$D$6,0,10*ROW('Water Data'!D29))),'Data Summary'!BT35="Yes"),OFFSET('Water Data'!$D$6,0,10*ROW('Water Data'!D29)),NA())</f>
        <v>#N/A</v>
      </c>
      <c r="F35" s="515" t="e">
        <f ca="1">+IF(AND(ISNUMBER(OFFSET('Water Data'!$D$9,0,10*ROW('Water Data'!D29))),'Data Summary'!BU35="Yes"),OFFSET('Water Data'!$D$9,0,10*ROW('Water Data'!D29)),NA())</f>
        <v>#N/A</v>
      </c>
      <c r="G35" s="515" t="e">
        <f ca="1">+IF(AND(ISNUMBER(OFFSET('Water Data'!$E$4,0,10*ROW('Water Data'!E29))),'Data Summary'!BV35="Yes"),100-OFFSET('Water Data'!$E$4,0,10*ROW('Water Data'!E29)),NA())</f>
        <v>#N/A</v>
      </c>
      <c r="H35" s="515" t="e">
        <f ca="1">+IF(AND(ISNUMBER(OFFSET('Water Data'!$E$6,0,10*ROW('Water Data'!E29))),'Data Summary'!BW35="Yes"),OFFSET('Water Data'!$E$6,0,10*ROW('Water Data'!E29)),NA())</f>
        <v>#N/A</v>
      </c>
      <c r="I35" s="515" t="e">
        <f ca="1">+IF(AND(ISNUMBER(OFFSET('Water Data'!$E$9,0,10*ROW('Water Data'!E29))),'Data Summary'!BX35="Yes"),OFFSET('Water Data'!$E$9,0,10*ROW('Water Data'!E29)),NA())</f>
        <v>#N/A</v>
      </c>
      <c r="J35" s="515" t="e">
        <f ca="1">+IF(AND(ISNUMBER(OFFSET('Water Data'!$F$4,0,10*ROW('Water Data'!F29))),'Data Summary'!BY35="Yes"),100-OFFSET('Water Data'!$F$4,0,10*ROW('Water Data'!F29)),NA())</f>
        <v>#N/A</v>
      </c>
      <c r="K35" s="515" t="e">
        <f ca="1">+IF(AND(ISNUMBER(OFFSET('Water Data'!$F$6,0,10*ROW('Water Data'!F29))),'Data Summary'!BZ35="Yes"),OFFSET('Water Data'!$F$6,0,10*ROW('Water Data'!F29)),NA())</f>
        <v>#N/A</v>
      </c>
      <c r="L35" s="515" t="e">
        <f ca="1">+IF(AND(ISNUMBER(OFFSET('Water Data'!$F$9,0,10*ROW('Water Data'!F29))),'Data Summary'!CA35="Yes"),OFFSET('Water Data'!$F$9,0,10*ROW('Water Data'!F29)),NA())</f>
        <v>#N/A</v>
      </c>
      <c r="M35" s="515" t="e">
        <f ca="1">+IF(AND(ISNUMBER(OFFSET('Water Data'!$G$4,0,10*ROW('Water Data'!G29))),'Data Summary'!CB35="Yes"),100-OFFSET('Water Data'!$G$4,0,10*ROW('Water Data'!G29)),NA())</f>
        <v>#N/A</v>
      </c>
      <c r="N35" s="515" t="e">
        <f ca="1">+IF(AND(ISNUMBER(OFFSET('Water Data'!$G$6,0,10*ROW('Water Data'!G29))),'Data Summary'!CC35="Yes"),OFFSET('Water Data'!$G$6,0,10*ROW('Water Data'!G29)),NA())</f>
        <v>#N/A</v>
      </c>
      <c r="O35" s="515" t="e">
        <f ca="1">+IF(AND(ISNUMBER(OFFSET('Water Data'!$G$9,0,10*ROW('Water Data'!G29))),'Data Summary'!CD35="Yes"),OFFSET('Water Data'!$G$9,0,10*ROW('Water Data'!G29)),NA())</f>
        <v>#N/A</v>
      </c>
      <c r="P35" s="515" t="e">
        <f ca="1">+IF(AND(ISNUMBER(OFFSET('Water Data'!$H$4,0,10*ROW('Water Data'!H29))),'Data Summary'!CE35="Yes"),100-OFFSET('Water Data'!$H$4,0,10*ROW('Water Data'!H29)),NA())</f>
        <v>#N/A</v>
      </c>
      <c r="Q35" s="515" t="e">
        <f ca="1">+IF(AND(ISNUMBER(OFFSET('Water Data'!$H$6,0,10*ROW('Water Data'!H29))),'Data Summary'!CF35="Yes"),OFFSET('Water Data'!$H$6,0,10*ROW('Water Data'!H29)),NA())</f>
        <v>#N/A</v>
      </c>
      <c r="R35" s="515" t="e">
        <f ca="1">+IF(AND(ISNUMBER(OFFSET('Water Data'!$H$9,0,10*ROW('Water Data'!H29))),'Data Summary'!CG35="Yes"),OFFSET('Water Data'!$H$9,0,10*ROW('Water Data'!H29)),NA())</f>
        <v>#N/A</v>
      </c>
      <c r="S35" s="515" t="e">
        <f ca="1">+IF(AND(ISNUMBER(OFFSET('Water Data'!$I$4,0,10*ROW('Water Data'!I29))),'Data Summary'!CH35="Yes"),100-OFFSET('Water Data'!$I$4,0,10*ROW('Water Data'!I29)),NA())</f>
        <v>#N/A</v>
      </c>
      <c r="T35" s="515" t="e">
        <f ca="1">+IF(AND(ISNUMBER(OFFSET('Water Data'!$I$6,0,10*ROW('Water Data'!I29))),'Data Summary'!CI35="Yes"),OFFSET('Water Data'!$I$6,0,10*ROW('Water Data'!I29)),NA())</f>
        <v>#N/A</v>
      </c>
      <c r="U35" s="515" t="e">
        <f ca="1">+IF(AND(ISNUMBER(OFFSET('Water Data'!$I$9,0,10*ROW('Water Data'!I29))),'Data Summary'!CJ35="Yes"),OFFSET('Water Data'!$I$9,0,10*ROW('Water Data'!I29)),NA())</f>
        <v>#N/A</v>
      </c>
      <c r="V35" s="516" t="e">
        <f ca="1">+IF(AND(ISNUMBER(OFFSET('Sanitation Data'!$D$4,0,10*ROW('Sanitation Data'!D29))),'Data Summary'!CK35="Yes"),100-OFFSET('Sanitation Data'!$D$4,0,10*ROW('Sanitation Data'!D29)),NA())</f>
        <v>#N/A</v>
      </c>
      <c r="W35" s="516" t="e">
        <f ca="1">+IF(AND(ISNUMBER(OFFSET('Sanitation Data'!$D$6,0,10*ROW('Sanitation Data'!D29))),'Data Summary'!CL35="Yes"),OFFSET('Sanitation Data'!$D$6,0,10*ROW('Sanitation Data'!D29)),NA())</f>
        <v>#N/A</v>
      </c>
      <c r="X35" s="516" t="e">
        <f ca="1">+IF(AND(ISNUMBER(OFFSET('Sanitation Data'!$D$10,0,10*ROW('Sanitation Data'!D29))),'Data Summary'!CM35="Yes"),OFFSET('Sanitation Data'!$D$10,0,10*ROW('Sanitation Data'!D29)),NA())</f>
        <v>#N/A</v>
      </c>
      <c r="Y35" s="516" t="e">
        <f ca="1">+IF(AND(ISNUMBER(OFFSET('Sanitation Data'!$D$11,0,10*ROW('Sanitation Data'!D29))),'Data Summary'!CN35="Yes"),OFFSET('Sanitation Data'!$D$11,0,10*ROW('Sanitation Data'!D29)),NA())</f>
        <v>#N/A</v>
      </c>
      <c r="Z35" s="516" t="e">
        <f ca="1">+IF(AND(ISNUMBER(OFFSET('Sanitation Data'!$D$12,0,10*ROW('Sanitation Data'!D29))),'Data Summary'!CO35="Yes"),OFFSET('Sanitation Data'!$D$12,0,10*ROW('Sanitation Data'!D29)),NA())</f>
        <v>#N/A</v>
      </c>
      <c r="AA35" s="516" t="e">
        <f ca="1">+IF(AND(ISNUMBER(OFFSET('Sanitation Data'!$E$4,0,10*ROW('Sanitation Data'!E29))),'Data Summary'!CP35="Yes"),100-OFFSET('Sanitation Data'!$E$4,0,10*ROW('Sanitation Data'!E29)),NA())</f>
        <v>#N/A</v>
      </c>
      <c r="AB35" s="516" t="e">
        <f ca="1">+IF(AND(ISNUMBER(OFFSET('Sanitation Data'!$E$6,0,10*ROW('Sanitation Data'!E29))),'Data Summary'!CQ35="Yes"),OFFSET('Sanitation Data'!$E$6,0,10*ROW('Sanitation Data'!E29)),NA())</f>
        <v>#N/A</v>
      </c>
      <c r="AC35" s="516" t="e">
        <f ca="1">+IF(AND(ISNUMBER(OFFSET('Sanitation Data'!$E$10,0,10*ROW('Sanitation Data'!E29))),'Data Summary'!CR35="Yes"),OFFSET('Sanitation Data'!$E$10,0,10*ROW('Sanitation Data'!E29)),NA())</f>
        <v>#N/A</v>
      </c>
      <c r="AD35" s="516" t="e">
        <f ca="1">+IF(AND(ISNUMBER(OFFSET('Sanitation Data'!$E$11,0,10*ROW('Sanitation Data'!E29))),'Data Summary'!CS35="Yes"),OFFSET('Sanitation Data'!$E$11,0,10*ROW('Sanitation Data'!E29)),NA())</f>
        <v>#N/A</v>
      </c>
      <c r="AE35" s="516" t="e">
        <f ca="1">+IF(AND(ISNUMBER(OFFSET('Sanitation Data'!$E$12,0,10*ROW('Sanitation Data'!E29))),'Data Summary'!CT35="Yes"),OFFSET('Sanitation Data'!$E$12,0,10*ROW('Sanitation Data'!E29)),NA())</f>
        <v>#N/A</v>
      </c>
      <c r="AF35" s="516" t="e">
        <f ca="1">+IF(AND(ISNUMBER(OFFSET('Sanitation Data'!$F$4,0,10*ROW('Sanitation Data'!F29))),'Data Summary'!CU35="Yes"),100-OFFSET('Sanitation Data'!$F$4,0,10*ROW('Sanitation Data'!F29)),NA())</f>
        <v>#N/A</v>
      </c>
      <c r="AG35" s="516" t="e">
        <f ca="1">+IF(AND(ISNUMBER(OFFSET('Sanitation Data'!$F$6,0,10*ROW('Sanitation Data'!F29))),'Data Summary'!CV35="Yes"),OFFSET('Sanitation Data'!$F$6,0,10*ROW('Sanitation Data'!F29)),NA())</f>
        <v>#N/A</v>
      </c>
      <c r="AH35" s="516" t="e">
        <f ca="1">+IF(AND(ISNUMBER(OFFSET('Sanitation Data'!$F$10,0,10*ROW('Sanitation Data'!F29))),'Data Summary'!CW35="Yes"),OFFSET('Sanitation Data'!$F$10,0,10*ROW('Sanitation Data'!F29)),NA())</f>
        <v>#N/A</v>
      </c>
      <c r="AI35" s="516" t="e">
        <f ca="1">+IF(AND(ISNUMBER(OFFSET('Sanitation Data'!$F$11,0,10*ROW('Sanitation Data'!F29))),'Data Summary'!CX35="Yes"),OFFSET('Sanitation Data'!$F$11,0,10*ROW('Sanitation Data'!F29)),NA())</f>
        <v>#N/A</v>
      </c>
      <c r="AJ35" s="516" t="e">
        <f ca="1">+IF(AND(ISNUMBER(OFFSET('Sanitation Data'!$F$12,0,10*ROW('Sanitation Data'!F29))),'Data Summary'!CY35="Yes"),OFFSET('Sanitation Data'!$F$12,0,10*ROW('Sanitation Data'!F29)),NA())</f>
        <v>#N/A</v>
      </c>
      <c r="AK35" s="516" t="e">
        <f ca="1">+IF(AND(ISNUMBER(OFFSET('Sanitation Data'!$G$4,0,10*ROW('Sanitation Data'!G29))),'Data Summary'!CZ35="Yes"),100-OFFSET('Sanitation Data'!$G$4,0,10*ROW('Sanitation Data'!G29)),NA())</f>
        <v>#N/A</v>
      </c>
      <c r="AL35" s="516" t="e">
        <f ca="1">+IF(AND(ISNUMBER(OFFSET('Sanitation Data'!$G$6,0,10*ROW('Sanitation Data'!G29))),'Data Summary'!DA35="Yes"),OFFSET('Sanitation Data'!$G$6,0,10*ROW('Sanitation Data'!G29)),NA())</f>
        <v>#N/A</v>
      </c>
      <c r="AM35" s="516" t="e">
        <f ca="1">+IF(AND(ISNUMBER(OFFSET('Sanitation Data'!$G$10,0,10*ROW('Sanitation Data'!G29))),'Data Summary'!DB35="Yes"),OFFSET('Sanitation Data'!$G$10,0,10*ROW('Sanitation Data'!G29)),NA())</f>
        <v>#N/A</v>
      </c>
      <c r="AN35" s="516" t="e">
        <f ca="1">+IF(AND(ISNUMBER(OFFSET('Sanitation Data'!$G$11,0,10*ROW('Sanitation Data'!G29))),'Data Summary'!DC35="Yes"),OFFSET('Sanitation Data'!$G$11,0,10*ROW('Sanitation Data'!G29)),NA())</f>
        <v>#N/A</v>
      </c>
      <c r="AO35" s="516" t="e">
        <f ca="1">+IF(AND(ISNUMBER(OFFSET('Sanitation Data'!$G$12,0,10*ROW('Sanitation Data'!G29))),'Data Summary'!DD35="Yes"),OFFSET('Sanitation Data'!$G$12,0,10*ROW('Sanitation Data'!G29)),NA())</f>
        <v>#N/A</v>
      </c>
      <c r="AP35" s="516" t="e">
        <f ca="1">+IF(AND(ISNUMBER(OFFSET('Sanitation Data'!$H$4,0,10*ROW('Sanitation Data'!H29))),'Data Summary'!DE35="Yes"),100-OFFSET('Sanitation Data'!$H$4,0,10*ROW('Sanitation Data'!H29)),NA())</f>
        <v>#N/A</v>
      </c>
      <c r="AQ35" s="516" t="e">
        <f ca="1">+IF(AND(ISNUMBER(OFFSET('Sanitation Data'!$H$6,0,10*ROW('Sanitation Data'!H29))),'Data Summary'!DF35="Yes"),OFFSET('Sanitation Data'!$H$6,0,10*ROW('Sanitation Data'!H29)),NA())</f>
        <v>#N/A</v>
      </c>
      <c r="AR35" s="516" t="e">
        <f ca="1">+IF(AND(ISNUMBER(OFFSET('Sanitation Data'!$H$10,0,10*ROW('Sanitation Data'!H29))),'Data Summary'!DG35="Yes"),OFFSET('Sanitation Data'!$H$10,0,10*ROW('Sanitation Data'!H29)),NA())</f>
        <v>#N/A</v>
      </c>
      <c r="AS35" s="516" t="e">
        <f ca="1">+IF(AND(ISNUMBER(OFFSET('Sanitation Data'!$H$11,0,10*ROW('Sanitation Data'!H29))),'Data Summary'!DH35="Yes"),OFFSET('Sanitation Data'!$H$11,0,10*ROW('Sanitation Data'!H29)),NA())</f>
        <v>#N/A</v>
      </c>
      <c r="AT35" s="516" t="e">
        <f ca="1">+IF(AND(ISNUMBER(OFFSET('Sanitation Data'!$H$12,0,10*ROW('Sanitation Data'!H29))),'Data Summary'!DI35="Yes"),OFFSET('Sanitation Data'!$H$12,0,10*ROW('Sanitation Data'!H29)),NA())</f>
        <v>#N/A</v>
      </c>
      <c r="AU35" s="516" t="e">
        <f ca="1">+IF(AND(ISNUMBER(OFFSET('Sanitation Data'!$I$4,0,10*ROW('Sanitation Data'!I29))),'Data Summary'!DJ35="Yes"),100-OFFSET('Sanitation Data'!$I$4,0,10*ROW('Sanitation Data'!I29)),NA())</f>
        <v>#N/A</v>
      </c>
      <c r="AV35" s="516" t="e">
        <f ca="1">+IF(AND(ISNUMBER(OFFSET('Sanitation Data'!$I$6,0,10*ROW('Sanitation Data'!I29))),'Data Summary'!DK35="Yes"),OFFSET('Sanitation Data'!$I$6,0,10*ROW('Sanitation Data'!I29)),NA())</f>
        <v>#N/A</v>
      </c>
      <c r="AW35" s="516" t="e">
        <f ca="1">+IF(AND(ISNUMBER(OFFSET('Sanitation Data'!$I$10,0,10*ROW('Sanitation Data'!I29))),'Data Summary'!DL35="Yes"),OFFSET('Sanitation Data'!$I$10,0,10*ROW('Sanitation Data'!I29)),NA())</f>
        <v>#N/A</v>
      </c>
      <c r="AX35" s="516" t="e">
        <f ca="1">+IF(AND(ISNUMBER(OFFSET('Sanitation Data'!$I$11,0,10*ROW('Sanitation Data'!I29))),'Data Summary'!DM35="Yes"),OFFSET('Sanitation Data'!$I$11,0,10*ROW('Sanitation Data'!I29)),NA())</f>
        <v>#N/A</v>
      </c>
      <c r="AY35" s="516" t="e">
        <f ca="1">+IF(AND(ISNUMBER(OFFSET('Sanitation Data'!$I$12,0,10*ROW('Sanitation Data'!I29))),'Data Summary'!DN35="Yes"),OFFSET('Sanitation Data'!$I$12,0,10*ROW('Sanitation Data'!I29)),NA())</f>
        <v>#N/A</v>
      </c>
      <c r="AZ35" s="517" t="e">
        <f ca="1">+IF(AND(ISNUMBER(OFFSET('Hygiene Data'!$D$5,0,10*ROW('Hygiene Data'!D29))),'Data Summary'!DO35="Yes"),OFFSET('Hygiene Data'!$D$5,0,10*ROW('Hygiene Data'!D29)),NA())</f>
        <v>#N/A</v>
      </c>
      <c r="BA35" s="517" t="e">
        <f ca="1">+IF(AND(ISNUMBER(OFFSET('Hygiene Data'!$D$7,0,10*ROW('Hygiene Data'!D29))),'Data Summary'!DP35="Yes"),OFFSET('Hygiene Data'!$D$7,0,10*ROW('Hygiene Data'!D29)),NA())</f>
        <v>#N/A</v>
      </c>
      <c r="BB35" s="517" t="e">
        <f ca="1">+IF(AND(ISNUMBER(OFFSET('Hygiene Data'!$D$9,0,10*ROW('Hygiene Data'!D29))),'Data Summary'!DQ35="Yes"),OFFSET('Hygiene Data'!$D$9,0,10*ROW('Hygiene Data'!D29)),NA())</f>
        <v>#N/A</v>
      </c>
      <c r="BC35" s="517" t="e">
        <f ca="1">+IF(AND(ISNUMBER(OFFSET('Hygiene Data'!$E$5,0,10*ROW('Hygiene Data'!E29))),'Data Summary'!DR35="Yes"),OFFSET('Hygiene Data'!$E$5,0,10*ROW('Hygiene Data'!E29)),NA())</f>
        <v>#N/A</v>
      </c>
      <c r="BD35" s="517" t="e">
        <f ca="1">+IF(AND(ISNUMBER(OFFSET('Hygiene Data'!$E$7,0,10*ROW('Hygiene Data'!E29))),'Data Summary'!DS35="Yes"),OFFSET('Hygiene Data'!$E$7,0,10*ROW('Hygiene Data'!E29)),NA())</f>
        <v>#N/A</v>
      </c>
      <c r="BE35" s="517" t="e">
        <f ca="1">+IF(AND(ISNUMBER(OFFSET('Hygiene Data'!$E$9,0,10*ROW('Hygiene Data'!E29))),'Data Summary'!DT35="Yes"),OFFSET('Hygiene Data'!$E$9,0,10*ROW('Hygiene Data'!E29)),NA())</f>
        <v>#N/A</v>
      </c>
      <c r="BF35" s="517" t="e">
        <f ca="1">+IF(AND(ISNUMBER(OFFSET('Hygiene Data'!$F$5,0,10*ROW('Hygiene Data'!F29))),'Data Summary'!DU35="Yes"),OFFSET('Hygiene Data'!$F$5,0,10*ROW('Hygiene Data'!F29)),NA())</f>
        <v>#N/A</v>
      </c>
      <c r="BG35" s="517" t="e">
        <f ca="1">+IF(AND(ISNUMBER(OFFSET('Hygiene Data'!$F$7,0,10*ROW('Hygiene Data'!F29))),'Data Summary'!DV35="Yes"),OFFSET('Hygiene Data'!$F$7,0,10*ROW('Hygiene Data'!F29)),NA())</f>
        <v>#N/A</v>
      </c>
      <c r="BH35" s="517" t="e">
        <f ca="1">+IF(AND(ISNUMBER(OFFSET('Hygiene Data'!$F$9,0,10*ROW('Hygiene Data'!F29))),'Data Summary'!DW35="Yes"),OFFSET('Hygiene Data'!$F$9,0,10*ROW('Hygiene Data'!F29)),NA())</f>
        <v>#N/A</v>
      </c>
      <c r="BI35" s="517" t="e">
        <f ca="1">+IF(AND(ISNUMBER(OFFSET('Hygiene Data'!$G$5,0,10*ROW('Hygiene Data'!G29))),'Data Summary'!DX35="Yes"),OFFSET('Hygiene Data'!$G$5,0,10*ROW('Hygiene Data'!G29)),NA())</f>
        <v>#N/A</v>
      </c>
      <c r="BJ35" s="517" t="e">
        <f ca="1">+IF(AND(ISNUMBER(OFFSET('Hygiene Data'!$G$7,0,10*ROW('Hygiene Data'!G29))),'Data Summary'!DY35="Yes"),OFFSET('Hygiene Data'!$G$7,0,10*ROW('Hygiene Data'!G29)),NA())</f>
        <v>#N/A</v>
      </c>
      <c r="BK35" s="517" t="e">
        <f ca="1">+IF(AND(ISNUMBER(OFFSET('Hygiene Data'!$G$9,0,10*ROW('Hygiene Data'!G29))),'Data Summary'!DZ35="Yes"),OFFSET('Hygiene Data'!$G$9,0,10*ROW('Hygiene Data'!G29)),NA())</f>
        <v>#N/A</v>
      </c>
      <c r="BL35" s="517" t="e">
        <f ca="1">+IF(AND(ISNUMBER(OFFSET('Hygiene Data'!$H$5,0,10*ROW('Hygiene Data'!H29))),'Data Summary'!EA35="Yes"),OFFSET('Hygiene Data'!$H$5,0,10*ROW('Hygiene Data'!H29)),NA())</f>
        <v>#N/A</v>
      </c>
      <c r="BM35" s="517" t="e">
        <f ca="1">+IF(AND(ISNUMBER(OFFSET('Hygiene Data'!$H$7,0,10*ROW('Hygiene Data'!H29))),'Data Summary'!EB35="Yes"),OFFSET('Hygiene Data'!$H$7,0,10*ROW('Hygiene Data'!H29)),NA())</f>
        <v>#N/A</v>
      </c>
      <c r="BN35" s="517" t="e">
        <f ca="1">+IF(AND(ISNUMBER(OFFSET('Hygiene Data'!$H$9,0,10*ROW('Hygiene Data'!H29))),'Data Summary'!EC35="Yes"),OFFSET('Hygiene Data'!$H$9,0,10*ROW('Hygiene Data'!H29)),NA())</f>
        <v>#N/A</v>
      </c>
      <c r="BO35" s="517" t="e">
        <f ca="1">+IF(AND(ISNUMBER(OFFSET('Hygiene Data'!$I$5,0,10*ROW('Hygiene Data'!I29))),'Data Summary'!ED35="Yes"),OFFSET('Hygiene Data'!$I$5,0,10*ROW('Hygiene Data'!I29)),NA())</f>
        <v>#N/A</v>
      </c>
      <c r="BP35" s="517" t="e">
        <f ca="1">+IF(AND(ISNUMBER(OFFSET('Hygiene Data'!$I$7,0,10*ROW('Hygiene Data'!I29))),'Data Summary'!EE35="Yes"),OFFSET('Hygiene Data'!$I$7,0,10*ROW('Hygiene Data'!I29)),NA())</f>
        <v>#N/A</v>
      </c>
      <c r="BQ35" s="517" t="e">
        <f ca="1">+IF(AND(ISNUMBER(OFFSET('Hygiene Data'!$I$9,0,10*ROW('Hygiene Data'!I29))),'Data Summary'!EF35="Yes"),OFFSET('Hygiene Data'!$I$9,0,10*ROW('Hygiene Data'!I29)),NA())</f>
        <v>#N/A</v>
      </c>
    </row>
    <row r="36" spans="1:69" x14ac:dyDescent="0.25">
      <c r="A36" s="513" t="e">
        <f ca="1">+RIGHT('Data Summary'!A36,LEN('Data Summary'!A36)-9)</f>
        <v>#VALUE!</v>
      </c>
      <c r="B36" s="487" t="str">
        <f ca="1">+IF(ISTEXT('Data Summary'!B36),'Data Summary'!B36,"")</f>
        <v/>
      </c>
      <c r="C36" s="514" t="e">
        <f ca="1">+VALUE('Data Summary'!C36)</f>
        <v>#VALUE!</v>
      </c>
      <c r="D36" s="515" t="e">
        <f ca="1">+IF(AND(ISNUMBER(OFFSET('Water Data'!$D$4,0,10*ROW('Water Data'!D30))),'Data Summary'!BS36="Yes"),100-OFFSET('Water Data'!$D$4,0,10*ROW('Water Data'!D30)),NA())</f>
        <v>#N/A</v>
      </c>
      <c r="E36" s="515" t="e">
        <f ca="1">+IF(AND(ISNUMBER(OFFSET('Water Data'!$D$6,0,10*ROW('Water Data'!D30))),'Data Summary'!BT36="Yes"),OFFSET('Water Data'!$D$6,0,10*ROW('Water Data'!D30)),NA())</f>
        <v>#N/A</v>
      </c>
      <c r="F36" s="515" t="e">
        <f ca="1">+IF(AND(ISNUMBER(OFFSET('Water Data'!$D$9,0,10*ROW('Water Data'!D30))),'Data Summary'!BU36="Yes"),OFFSET('Water Data'!$D$9,0,10*ROW('Water Data'!D30)),NA())</f>
        <v>#N/A</v>
      </c>
      <c r="G36" s="515" t="e">
        <f ca="1">+IF(AND(ISNUMBER(OFFSET('Water Data'!$E$4,0,10*ROW('Water Data'!E30))),'Data Summary'!BV36="Yes"),100-OFFSET('Water Data'!$E$4,0,10*ROW('Water Data'!E30)),NA())</f>
        <v>#N/A</v>
      </c>
      <c r="H36" s="515" t="e">
        <f ca="1">+IF(AND(ISNUMBER(OFFSET('Water Data'!$E$6,0,10*ROW('Water Data'!E30))),'Data Summary'!BW36="Yes"),OFFSET('Water Data'!$E$6,0,10*ROW('Water Data'!E30)),NA())</f>
        <v>#N/A</v>
      </c>
      <c r="I36" s="515" t="e">
        <f ca="1">+IF(AND(ISNUMBER(OFFSET('Water Data'!$E$9,0,10*ROW('Water Data'!E30))),'Data Summary'!BX36="Yes"),OFFSET('Water Data'!$E$9,0,10*ROW('Water Data'!E30)),NA())</f>
        <v>#N/A</v>
      </c>
      <c r="J36" s="515" t="e">
        <f ca="1">+IF(AND(ISNUMBER(OFFSET('Water Data'!$F$4,0,10*ROW('Water Data'!F30))),'Data Summary'!BY36="Yes"),100-OFFSET('Water Data'!$F$4,0,10*ROW('Water Data'!F30)),NA())</f>
        <v>#N/A</v>
      </c>
      <c r="K36" s="515" t="e">
        <f ca="1">+IF(AND(ISNUMBER(OFFSET('Water Data'!$F$6,0,10*ROW('Water Data'!F30))),'Data Summary'!BZ36="Yes"),OFFSET('Water Data'!$F$6,0,10*ROW('Water Data'!F30)),NA())</f>
        <v>#N/A</v>
      </c>
      <c r="L36" s="515" t="e">
        <f ca="1">+IF(AND(ISNUMBER(OFFSET('Water Data'!$F$9,0,10*ROW('Water Data'!F30))),'Data Summary'!CA36="Yes"),OFFSET('Water Data'!$F$9,0,10*ROW('Water Data'!F30)),NA())</f>
        <v>#N/A</v>
      </c>
      <c r="M36" s="515" t="e">
        <f ca="1">+IF(AND(ISNUMBER(OFFSET('Water Data'!$G$4,0,10*ROW('Water Data'!G30))),'Data Summary'!CB36="Yes"),100-OFFSET('Water Data'!$G$4,0,10*ROW('Water Data'!G30)),NA())</f>
        <v>#N/A</v>
      </c>
      <c r="N36" s="515" t="e">
        <f ca="1">+IF(AND(ISNUMBER(OFFSET('Water Data'!$G$6,0,10*ROW('Water Data'!G30))),'Data Summary'!CC36="Yes"),OFFSET('Water Data'!$G$6,0,10*ROW('Water Data'!G30)),NA())</f>
        <v>#N/A</v>
      </c>
      <c r="O36" s="515" t="e">
        <f ca="1">+IF(AND(ISNUMBER(OFFSET('Water Data'!$G$9,0,10*ROW('Water Data'!G30))),'Data Summary'!CD36="Yes"),OFFSET('Water Data'!$G$9,0,10*ROW('Water Data'!G30)),NA())</f>
        <v>#N/A</v>
      </c>
      <c r="P36" s="515" t="e">
        <f ca="1">+IF(AND(ISNUMBER(OFFSET('Water Data'!$H$4,0,10*ROW('Water Data'!H30))),'Data Summary'!CE36="Yes"),100-OFFSET('Water Data'!$H$4,0,10*ROW('Water Data'!H30)),NA())</f>
        <v>#N/A</v>
      </c>
      <c r="Q36" s="515" t="e">
        <f ca="1">+IF(AND(ISNUMBER(OFFSET('Water Data'!$H$6,0,10*ROW('Water Data'!H30))),'Data Summary'!CF36="Yes"),OFFSET('Water Data'!$H$6,0,10*ROW('Water Data'!H30)),NA())</f>
        <v>#N/A</v>
      </c>
      <c r="R36" s="515" t="e">
        <f ca="1">+IF(AND(ISNUMBER(OFFSET('Water Data'!$H$9,0,10*ROW('Water Data'!H30))),'Data Summary'!CG36="Yes"),OFFSET('Water Data'!$H$9,0,10*ROW('Water Data'!H30)),NA())</f>
        <v>#N/A</v>
      </c>
      <c r="S36" s="515" t="e">
        <f ca="1">+IF(AND(ISNUMBER(OFFSET('Water Data'!$I$4,0,10*ROW('Water Data'!I30))),'Data Summary'!CH36="Yes"),100-OFFSET('Water Data'!$I$4,0,10*ROW('Water Data'!I30)),NA())</f>
        <v>#N/A</v>
      </c>
      <c r="T36" s="515" t="e">
        <f ca="1">+IF(AND(ISNUMBER(OFFSET('Water Data'!$I$6,0,10*ROW('Water Data'!I30))),'Data Summary'!CI36="Yes"),OFFSET('Water Data'!$I$6,0,10*ROW('Water Data'!I30)),NA())</f>
        <v>#N/A</v>
      </c>
      <c r="U36" s="515" t="e">
        <f ca="1">+IF(AND(ISNUMBER(OFFSET('Water Data'!$I$9,0,10*ROW('Water Data'!I30))),'Data Summary'!CJ36="Yes"),OFFSET('Water Data'!$I$9,0,10*ROW('Water Data'!I30)),NA())</f>
        <v>#N/A</v>
      </c>
      <c r="V36" s="516" t="e">
        <f ca="1">+IF(AND(ISNUMBER(OFFSET('Sanitation Data'!$D$4,0,10*ROW('Sanitation Data'!D30))),'Data Summary'!CK36="Yes"),100-OFFSET('Sanitation Data'!$D$4,0,10*ROW('Sanitation Data'!D30)),NA())</f>
        <v>#N/A</v>
      </c>
      <c r="W36" s="516" t="e">
        <f ca="1">+IF(AND(ISNUMBER(OFFSET('Sanitation Data'!$D$6,0,10*ROW('Sanitation Data'!D30))),'Data Summary'!CL36="Yes"),OFFSET('Sanitation Data'!$D$6,0,10*ROW('Sanitation Data'!D30)),NA())</f>
        <v>#N/A</v>
      </c>
      <c r="X36" s="516" t="e">
        <f ca="1">+IF(AND(ISNUMBER(OFFSET('Sanitation Data'!$D$10,0,10*ROW('Sanitation Data'!D30))),'Data Summary'!CM36="Yes"),OFFSET('Sanitation Data'!$D$10,0,10*ROW('Sanitation Data'!D30)),NA())</f>
        <v>#N/A</v>
      </c>
      <c r="Y36" s="516" t="e">
        <f ca="1">+IF(AND(ISNUMBER(OFFSET('Sanitation Data'!$D$11,0,10*ROW('Sanitation Data'!D30))),'Data Summary'!CN36="Yes"),OFFSET('Sanitation Data'!$D$11,0,10*ROW('Sanitation Data'!D30)),NA())</f>
        <v>#N/A</v>
      </c>
      <c r="Z36" s="516" t="e">
        <f ca="1">+IF(AND(ISNUMBER(OFFSET('Sanitation Data'!$D$12,0,10*ROW('Sanitation Data'!D30))),'Data Summary'!CO36="Yes"),OFFSET('Sanitation Data'!$D$12,0,10*ROW('Sanitation Data'!D30)),NA())</f>
        <v>#N/A</v>
      </c>
      <c r="AA36" s="516" t="e">
        <f ca="1">+IF(AND(ISNUMBER(OFFSET('Sanitation Data'!$E$4,0,10*ROW('Sanitation Data'!E30))),'Data Summary'!CP36="Yes"),100-OFFSET('Sanitation Data'!$E$4,0,10*ROW('Sanitation Data'!E30)),NA())</f>
        <v>#N/A</v>
      </c>
      <c r="AB36" s="516" t="e">
        <f ca="1">+IF(AND(ISNUMBER(OFFSET('Sanitation Data'!$E$6,0,10*ROW('Sanitation Data'!E30))),'Data Summary'!CQ36="Yes"),OFFSET('Sanitation Data'!$E$6,0,10*ROW('Sanitation Data'!E30)),NA())</f>
        <v>#N/A</v>
      </c>
      <c r="AC36" s="516" t="e">
        <f ca="1">+IF(AND(ISNUMBER(OFFSET('Sanitation Data'!$E$10,0,10*ROW('Sanitation Data'!E30))),'Data Summary'!CR36="Yes"),OFFSET('Sanitation Data'!$E$10,0,10*ROW('Sanitation Data'!E30)),NA())</f>
        <v>#N/A</v>
      </c>
      <c r="AD36" s="516" t="e">
        <f ca="1">+IF(AND(ISNUMBER(OFFSET('Sanitation Data'!$E$11,0,10*ROW('Sanitation Data'!E30))),'Data Summary'!CS36="Yes"),OFFSET('Sanitation Data'!$E$11,0,10*ROW('Sanitation Data'!E30)),NA())</f>
        <v>#N/A</v>
      </c>
      <c r="AE36" s="516" t="e">
        <f ca="1">+IF(AND(ISNUMBER(OFFSET('Sanitation Data'!$E$12,0,10*ROW('Sanitation Data'!E30))),'Data Summary'!CT36="Yes"),OFFSET('Sanitation Data'!$E$12,0,10*ROW('Sanitation Data'!E30)),NA())</f>
        <v>#N/A</v>
      </c>
      <c r="AF36" s="516" t="e">
        <f ca="1">+IF(AND(ISNUMBER(OFFSET('Sanitation Data'!$F$4,0,10*ROW('Sanitation Data'!F30))),'Data Summary'!CU36="Yes"),100-OFFSET('Sanitation Data'!$F$4,0,10*ROW('Sanitation Data'!F30)),NA())</f>
        <v>#N/A</v>
      </c>
      <c r="AG36" s="516" t="e">
        <f ca="1">+IF(AND(ISNUMBER(OFFSET('Sanitation Data'!$F$6,0,10*ROW('Sanitation Data'!F30))),'Data Summary'!CV36="Yes"),OFFSET('Sanitation Data'!$F$6,0,10*ROW('Sanitation Data'!F30)),NA())</f>
        <v>#N/A</v>
      </c>
      <c r="AH36" s="516" t="e">
        <f ca="1">+IF(AND(ISNUMBER(OFFSET('Sanitation Data'!$F$10,0,10*ROW('Sanitation Data'!F30))),'Data Summary'!CW36="Yes"),OFFSET('Sanitation Data'!$F$10,0,10*ROW('Sanitation Data'!F30)),NA())</f>
        <v>#N/A</v>
      </c>
      <c r="AI36" s="516" t="e">
        <f ca="1">+IF(AND(ISNUMBER(OFFSET('Sanitation Data'!$F$11,0,10*ROW('Sanitation Data'!F30))),'Data Summary'!CX36="Yes"),OFFSET('Sanitation Data'!$F$11,0,10*ROW('Sanitation Data'!F30)),NA())</f>
        <v>#N/A</v>
      </c>
      <c r="AJ36" s="516" t="e">
        <f ca="1">+IF(AND(ISNUMBER(OFFSET('Sanitation Data'!$F$12,0,10*ROW('Sanitation Data'!F30))),'Data Summary'!CY36="Yes"),OFFSET('Sanitation Data'!$F$12,0,10*ROW('Sanitation Data'!F30)),NA())</f>
        <v>#N/A</v>
      </c>
      <c r="AK36" s="516" t="e">
        <f ca="1">+IF(AND(ISNUMBER(OFFSET('Sanitation Data'!$G$4,0,10*ROW('Sanitation Data'!G30))),'Data Summary'!CZ36="Yes"),100-OFFSET('Sanitation Data'!$G$4,0,10*ROW('Sanitation Data'!G30)),NA())</f>
        <v>#N/A</v>
      </c>
      <c r="AL36" s="516" t="e">
        <f ca="1">+IF(AND(ISNUMBER(OFFSET('Sanitation Data'!$G$6,0,10*ROW('Sanitation Data'!G30))),'Data Summary'!DA36="Yes"),OFFSET('Sanitation Data'!$G$6,0,10*ROW('Sanitation Data'!G30)),NA())</f>
        <v>#N/A</v>
      </c>
      <c r="AM36" s="516" t="e">
        <f ca="1">+IF(AND(ISNUMBER(OFFSET('Sanitation Data'!$G$10,0,10*ROW('Sanitation Data'!G30))),'Data Summary'!DB36="Yes"),OFFSET('Sanitation Data'!$G$10,0,10*ROW('Sanitation Data'!G30)),NA())</f>
        <v>#N/A</v>
      </c>
      <c r="AN36" s="516" t="e">
        <f ca="1">+IF(AND(ISNUMBER(OFFSET('Sanitation Data'!$G$11,0,10*ROW('Sanitation Data'!G30))),'Data Summary'!DC36="Yes"),OFFSET('Sanitation Data'!$G$11,0,10*ROW('Sanitation Data'!G30)),NA())</f>
        <v>#N/A</v>
      </c>
      <c r="AO36" s="516" t="e">
        <f ca="1">+IF(AND(ISNUMBER(OFFSET('Sanitation Data'!$G$12,0,10*ROW('Sanitation Data'!G30))),'Data Summary'!DD36="Yes"),OFFSET('Sanitation Data'!$G$12,0,10*ROW('Sanitation Data'!G30)),NA())</f>
        <v>#N/A</v>
      </c>
      <c r="AP36" s="516" t="e">
        <f ca="1">+IF(AND(ISNUMBER(OFFSET('Sanitation Data'!$H$4,0,10*ROW('Sanitation Data'!H30))),'Data Summary'!DE36="Yes"),100-OFFSET('Sanitation Data'!$H$4,0,10*ROW('Sanitation Data'!H30)),NA())</f>
        <v>#N/A</v>
      </c>
      <c r="AQ36" s="516" t="e">
        <f ca="1">+IF(AND(ISNUMBER(OFFSET('Sanitation Data'!$H$6,0,10*ROW('Sanitation Data'!H30))),'Data Summary'!DF36="Yes"),OFFSET('Sanitation Data'!$H$6,0,10*ROW('Sanitation Data'!H30)),NA())</f>
        <v>#N/A</v>
      </c>
      <c r="AR36" s="516" t="e">
        <f ca="1">+IF(AND(ISNUMBER(OFFSET('Sanitation Data'!$H$10,0,10*ROW('Sanitation Data'!H30))),'Data Summary'!DG36="Yes"),OFFSET('Sanitation Data'!$H$10,0,10*ROW('Sanitation Data'!H30)),NA())</f>
        <v>#N/A</v>
      </c>
      <c r="AS36" s="516" t="e">
        <f ca="1">+IF(AND(ISNUMBER(OFFSET('Sanitation Data'!$H$11,0,10*ROW('Sanitation Data'!H30))),'Data Summary'!DH36="Yes"),OFFSET('Sanitation Data'!$H$11,0,10*ROW('Sanitation Data'!H30)),NA())</f>
        <v>#N/A</v>
      </c>
      <c r="AT36" s="516" t="e">
        <f ca="1">+IF(AND(ISNUMBER(OFFSET('Sanitation Data'!$H$12,0,10*ROW('Sanitation Data'!H30))),'Data Summary'!DI36="Yes"),OFFSET('Sanitation Data'!$H$12,0,10*ROW('Sanitation Data'!H30)),NA())</f>
        <v>#N/A</v>
      </c>
      <c r="AU36" s="516" t="e">
        <f ca="1">+IF(AND(ISNUMBER(OFFSET('Sanitation Data'!$I$4,0,10*ROW('Sanitation Data'!I30))),'Data Summary'!DJ36="Yes"),100-OFFSET('Sanitation Data'!$I$4,0,10*ROW('Sanitation Data'!I30)),NA())</f>
        <v>#N/A</v>
      </c>
      <c r="AV36" s="516" t="e">
        <f ca="1">+IF(AND(ISNUMBER(OFFSET('Sanitation Data'!$I$6,0,10*ROW('Sanitation Data'!I30))),'Data Summary'!DK36="Yes"),OFFSET('Sanitation Data'!$I$6,0,10*ROW('Sanitation Data'!I30)),NA())</f>
        <v>#N/A</v>
      </c>
      <c r="AW36" s="516" t="e">
        <f ca="1">+IF(AND(ISNUMBER(OFFSET('Sanitation Data'!$I$10,0,10*ROW('Sanitation Data'!I30))),'Data Summary'!DL36="Yes"),OFFSET('Sanitation Data'!$I$10,0,10*ROW('Sanitation Data'!I30)),NA())</f>
        <v>#N/A</v>
      </c>
      <c r="AX36" s="516" t="e">
        <f ca="1">+IF(AND(ISNUMBER(OFFSET('Sanitation Data'!$I$11,0,10*ROW('Sanitation Data'!I30))),'Data Summary'!DM36="Yes"),OFFSET('Sanitation Data'!$I$11,0,10*ROW('Sanitation Data'!I30)),NA())</f>
        <v>#N/A</v>
      </c>
      <c r="AY36" s="516" t="e">
        <f ca="1">+IF(AND(ISNUMBER(OFFSET('Sanitation Data'!$I$12,0,10*ROW('Sanitation Data'!I30))),'Data Summary'!DN36="Yes"),OFFSET('Sanitation Data'!$I$12,0,10*ROW('Sanitation Data'!I30)),NA())</f>
        <v>#N/A</v>
      </c>
      <c r="AZ36" s="517" t="e">
        <f ca="1">+IF(AND(ISNUMBER(OFFSET('Hygiene Data'!$D$5,0,10*ROW('Hygiene Data'!D30))),'Data Summary'!DO36="Yes"),OFFSET('Hygiene Data'!$D$5,0,10*ROW('Hygiene Data'!D30)),NA())</f>
        <v>#N/A</v>
      </c>
      <c r="BA36" s="517" t="e">
        <f ca="1">+IF(AND(ISNUMBER(OFFSET('Hygiene Data'!$D$7,0,10*ROW('Hygiene Data'!D30))),'Data Summary'!DP36="Yes"),OFFSET('Hygiene Data'!$D$7,0,10*ROW('Hygiene Data'!D30)),NA())</f>
        <v>#N/A</v>
      </c>
      <c r="BB36" s="517" t="e">
        <f ca="1">+IF(AND(ISNUMBER(OFFSET('Hygiene Data'!$D$9,0,10*ROW('Hygiene Data'!D30))),'Data Summary'!DQ36="Yes"),OFFSET('Hygiene Data'!$D$9,0,10*ROW('Hygiene Data'!D30)),NA())</f>
        <v>#N/A</v>
      </c>
      <c r="BC36" s="517" t="e">
        <f ca="1">+IF(AND(ISNUMBER(OFFSET('Hygiene Data'!$E$5,0,10*ROW('Hygiene Data'!E30))),'Data Summary'!DR36="Yes"),OFFSET('Hygiene Data'!$E$5,0,10*ROW('Hygiene Data'!E30)),NA())</f>
        <v>#N/A</v>
      </c>
      <c r="BD36" s="517" t="e">
        <f ca="1">+IF(AND(ISNUMBER(OFFSET('Hygiene Data'!$E$7,0,10*ROW('Hygiene Data'!E30))),'Data Summary'!DS36="Yes"),OFFSET('Hygiene Data'!$E$7,0,10*ROW('Hygiene Data'!E30)),NA())</f>
        <v>#N/A</v>
      </c>
      <c r="BE36" s="517" t="e">
        <f ca="1">+IF(AND(ISNUMBER(OFFSET('Hygiene Data'!$E$9,0,10*ROW('Hygiene Data'!E30))),'Data Summary'!DT36="Yes"),OFFSET('Hygiene Data'!$E$9,0,10*ROW('Hygiene Data'!E30)),NA())</f>
        <v>#N/A</v>
      </c>
      <c r="BF36" s="517" t="e">
        <f ca="1">+IF(AND(ISNUMBER(OFFSET('Hygiene Data'!$F$5,0,10*ROW('Hygiene Data'!F30))),'Data Summary'!DU36="Yes"),OFFSET('Hygiene Data'!$F$5,0,10*ROW('Hygiene Data'!F30)),NA())</f>
        <v>#N/A</v>
      </c>
      <c r="BG36" s="517" t="e">
        <f ca="1">+IF(AND(ISNUMBER(OFFSET('Hygiene Data'!$F$7,0,10*ROW('Hygiene Data'!F30))),'Data Summary'!DV36="Yes"),OFFSET('Hygiene Data'!$F$7,0,10*ROW('Hygiene Data'!F30)),NA())</f>
        <v>#N/A</v>
      </c>
      <c r="BH36" s="517" t="e">
        <f ca="1">+IF(AND(ISNUMBER(OFFSET('Hygiene Data'!$F$9,0,10*ROW('Hygiene Data'!F30))),'Data Summary'!DW36="Yes"),OFFSET('Hygiene Data'!$F$9,0,10*ROW('Hygiene Data'!F30)),NA())</f>
        <v>#N/A</v>
      </c>
      <c r="BI36" s="517" t="e">
        <f ca="1">+IF(AND(ISNUMBER(OFFSET('Hygiene Data'!$G$5,0,10*ROW('Hygiene Data'!G30))),'Data Summary'!DX36="Yes"),OFFSET('Hygiene Data'!$G$5,0,10*ROW('Hygiene Data'!G30)),NA())</f>
        <v>#N/A</v>
      </c>
      <c r="BJ36" s="517" t="e">
        <f ca="1">+IF(AND(ISNUMBER(OFFSET('Hygiene Data'!$G$7,0,10*ROW('Hygiene Data'!G30))),'Data Summary'!DY36="Yes"),OFFSET('Hygiene Data'!$G$7,0,10*ROW('Hygiene Data'!G30)),NA())</f>
        <v>#N/A</v>
      </c>
      <c r="BK36" s="517" t="e">
        <f ca="1">+IF(AND(ISNUMBER(OFFSET('Hygiene Data'!$G$9,0,10*ROW('Hygiene Data'!G30))),'Data Summary'!DZ36="Yes"),OFFSET('Hygiene Data'!$G$9,0,10*ROW('Hygiene Data'!G30)),NA())</f>
        <v>#N/A</v>
      </c>
      <c r="BL36" s="517" t="e">
        <f ca="1">+IF(AND(ISNUMBER(OFFSET('Hygiene Data'!$H$5,0,10*ROW('Hygiene Data'!H30))),'Data Summary'!EA36="Yes"),OFFSET('Hygiene Data'!$H$5,0,10*ROW('Hygiene Data'!H30)),NA())</f>
        <v>#N/A</v>
      </c>
      <c r="BM36" s="517" t="e">
        <f ca="1">+IF(AND(ISNUMBER(OFFSET('Hygiene Data'!$H$7,0,10*ROW('Hygiene Data'!H30))),'Data Summary'!EB36="Yes"),OFFSET('Hygiene Data'!$H$7,0,10*ROW('Hygiene Data'!H30)),NA())</f>
        <v>#N/A</v>
      </c>
      <c r="BN36" s="517" t="e">
        <f ca="1">+IF(AND(ISNUMBER(OFFSET('Hygiene Data'!$H$9,0,10*ROW('Hygiene Data'!H30))),'Data Summary'!EC36="Yes"),OFFSET('Hygiene Data'!$H$9,0,10*ROW('Hygiene Data'!H30)),NA())</f>
        <v>#N/A</v>
      </c>
      <c r="BO36" s="517" t="e">
        <f ca="1">+IF(AND(ISNUMBER(OFFSET('Hygiene Data'!$I$5,0,10*ROW('Hygiene Data'!I30))),'Data Summary'!ED36="Yes"),OFFSET('Hygiene Data'!$I$5,0,10*ROW('Hygiene Data'!I30)),NA())</f>
        <v>#N/A</v>
      </c>
      <c r="BP36" s="517" t="e">
        <f ca="1">+IF(AND(ISNUMBER(OFFSET('Hygiene Data'!$I$7,0,10*ROW('Hygiene Data'!I30))),'Data Summary'!EE36="Yes"),OFFSET('Hygiene Data'!$I$7,0,10*ROW('Hygiene Data'!I30)),NA())</f>
        <v>#N/A</v>
      </c>
      <c r="BQ36" s="517" t="e">
        <f ca="1">+IF(AND(ISNUMBER(OFFSET('Hygiene Data'!$I$9,0,10*ROW('Hygiene Data'!I30))),'Data Summary'!EF36="Yes"),OFFSET('Hygiene Data'!$I$9,0,10*ROW('Hygiene Data'!I30)),NA())</f>
        <v>#N/A</v>
      </c>
    </row>
    <row r="37" spans="1:69" x14ac:dyDescent="0.25">
      <c r="A37" s="513" t="e">
        <f ca="1">+RIGHT('Data Summary'!A37,LEN('Data Summary'!A37)-9)</f>
        <v>#VALUE!</v>
      </c>
      <c r="B37" s="487" t="str">
        <f ca="1">+IF(ISTEXT('Data Summary'!B37),'Data Summary'!B37,"")</f>
        <v/>
      </c>
      <c r="C37" s="514" t="e">
        <f ca="1">+VALUE('Data Summary'!C37)</f>
        <v>#VALUE!</v>
      </c>
      <c r="D37" s="515" t="e">
        <f ca="1">+IF(AND(ISNUMBER(OFFSET('Water Data'!$D$4,0,10*ROW('Water Data'!D31))),'Data Summary'!BS37="Yes"),100-OFFSET('Water Data'!$D$4,0,10*ROW('Water Data'!D31)),NA())</f>
        <v>#N/A</v>
      </c>
      <c r="E37" s="515" t="e">
        <f ca="1">+IF(AND(ISNUMBER(OFFSET('Water Data'!$D$6,0,10*ROW('Water Data'!D31))),'Data Summary'!BT37="Yes"),OFFSET('Water Data'!$D$6,0,10*ROW('Water Data'!D31)),NA())</f>
        <v>#N/A</v>
      </c>
      <c r="F37" s="515" t="e">
        <f ca="1">+IF(AND(ISNUMBER(OFFSET('Water Data'!$D$9,0,10*ROW('Water Data'!D31))),'Data Summary'!BU37="Yes"),OFFSET('Water Data'!$D$9,0,10*ROW('Water Data'!D31)),NA())</f>
        <v>#N/A</v>
      </c>
      <c r="G37" s="515" t="e">
        <f ca="1">+IF(AND(ISNUMBER(OFFSET('Water Data'!$E$4,0,10*ROW('Water Data'!E31))),'Data Summary'!BV37="Yes"),100-OFFSET('Water Data'!$E$4,0,10*ROW('Water Data'!E31)),NA())</f>
        <v>#N/A</v>
      </c>
      <c r="H37" s="515" t="e">
        <f ca="1">+IF(AND(ISNUMBER(OFFSET('Water Data'!$E$6,0,10*ROW('Water Data'!E31))),'Data Summary'!BW37="Yes"),OFFSET('Water Data'!$E$6,0,10*ROW('Water Data'!E31)),NA())</f>
        <v>#N/A</v>
      </c>
      <c r="I37" s="515" t="e">
        <f ca="1">+IF(AND(ISNUMBER(OFFSET('Water Data'!$E$9,0,10*ROW('Water Data'!E31))),'Data Summary'!BX37="Yes"),OFFSET('Water Data'!$E$9,0,10*ROW('Water Data'!E31)),NA())</f>
        <v>#N/A</v>
      </c>
      <c r="J37" s="515" t="e">
        <f ca="1">+IF(AND(ISNUMBER(OFFSET('Water Data'!$F$4,0,10*ROW('Water Data'!F31))),'Data Summary'!BY37="Yes"),100-OFFSET('Water Data'!$F$4,0,10*ROW('Water Data'!F31)),NA())</f>
        <v>#N/A</v>
      </c>
      <c r="K37" s="515" t="e">
        <f ca="1">+IF(AND(ISNUMBER(OFFSET('Water Data'!$F$6,0,10*ROW('Water Data'!F31))),'Data Summary'!BZ37="Yes"),OFFSET('Water Data'!$F$6,0,10*ROW('Water Data'!F31)),NA())</f>
        <v>#N/A</v>
      </c>
      <c r="L37" s="515" t="e">
        <f ca="1">+IF(AND(ISNUMBER(OFFSET('Water Data'!$F$9,0,10*ROW('Water Data'!F31))),'Data Summary'!CA37="Yes"),OFFSET('Water Data'!$F$9,0,10*ROW('Water Data'!F31)),NA())</f>
        <v>#N/A</v>
      </c>
      <c r="M37" s="515" t="e">
        <f ca="1">+IF(AND(ISNUMBER(OFFSET('Water Data'!$G$4,0,10*ROW('Water Data'!G31))),'Data Summary'!CB37="Yes"),100-OFFSET('Water Data'!$G$4,0,10*ROW('Water Data'!G31)),NA())</f>
        <v>#N/A</v>
      </c>
      <c r="N37" s="515" t="e">
        <f ca="1">+IF(AND(ISNUMBER(OFFSET('Water Data'!$G$6,0,10*ROW('Water Data'!G31))),'Data Summary'!CC37="Yes"),OFFSET('Water Data'!$G$6,0,10*ROW('Water Data'!G31)),NA())</f>
        <v>#N/A</v>
      </c>
      <c r="O37" s="515" t="e">
        <f ca="1">+IF(AND(ISNUMBER(OFFSET('Water Data'!$G$9,0,10*ROW('Water Data'!G31))),'Data Summary'!CD37="Yes"),OFFSET('Water Data'!$G$9,0,10*ROW('Water Data'!G31)),NA())</f>
        <v>#N/A</v>
      </c>
      <c r="P37" s="515" t="e">
        <f ca="1">+IF(AND(ISNUMBER(OFFSET('Water Data'!$H$4,0,10*ROW('Water Data'!H31))),'Data Summary'!CE37="Yes"),100-OFFSET('Water Data'!$H$4,0,10*ROW('Water Data'!H31)),NA())</f>
        <v>#N/A</v>
      </c>
      <c r="Q37" s="515" t="e">
        <f ca="1">+IF(AND(ISNUMBER(OFFSET('Water Data'!$H$6,0,10*ROW('Water Data'!H31))),'Data Summary'!CF37="Yes"),OFFSET('Water Data'!$H$6,0,10*ROW('Water Data'!H31)),NA())</f>
        <v>#N/A</v>
      </c>
      <c r="R37" s="515" t="e">
        <f ca="1">+IF(AND(ISNUMBER(OFFSET('Water Data'!$H$9,0,10*ROW('Water Data'!H31))),'Data Summary'!CG37="Yes"),OFFSET('Water Data'!$H$9,0,10*ROW('Water Data'!H31)),NA())</f>
        <v>#N/A</v>
      </c>
      <c r="S37" s="515" t="e">
        <f ca="1">+IF(AND(ISNUMBER(OFFSET('Water Data'!$I$4,0,10*ROW('Water Data'!I31))),'Data Summary'!CH37="Yes"),100-OFFSET('Water Data'!$I$4,0,10*ROW('Water Data'!I31)),NA())</f>
        <v>#N/A</v>
      </c>
      <c r="T37" s="515" t="e">
        <f ca="1">+IF(AND(ISNUMBER(OFFSET('Water Data'!$I$6,0,10*ROW('Water Data'!I31))),'Data Summary'!CI37="Yes"),OFFSET('Water Data'!$I$6,0,10*ROW('Water Data'!I31)),NA())</f>
        <v>#N/A</v>
      </c>
      <c r="U37" s="515" t="e">
        <f ca="1">+IF(AND(ISNUMBER(OFFSET('Water Data'!$I$9,0,10*ROW('Water Data'!I31))),'Data Summary'!CJ37="Yes"),OFFSET('Water Data'!$I$9,0,10*ROW('Water Data'!I31)),NA())</f>
        <v>#N/A</v>
      </c>
      <c r="V37" s="516" t="e">
        <f ca="1">+IF(AND(ISNUMBER(OFFSET('Sanitation Data'!$D$4,0,10*ROW('Sanitation Data'!D31))),'Data Summary'!CK37="Yes"),100-OFFSET('Sanitation Data'!$D$4,0,10*ROW('Sanitation Data'!D31)),NA())</f>
        <v>#N/A</v>
      </c>
      <c r="W37" s="516" t="e">
        <f ca="1">+IF(AND(ISNUMBER(OFFSET('Sanitation Data'!$D$6,0,10*ROW('Sanitation Data'!D31))),'Data Summary'!CL37="Yes"),OFFSET('Sanitation Data'!$D$6,0,10*ROW('Sanitation Data'!D31)),NA())</f>
        <v>#N/A</v>
      </c>
      <c r="X37" s="516" t="e">
        <f ca="1">+IF(AND(ISNUMBER(OFFSET('Sanitation Data'!$D$10,0,10*ROW('Sanitation Data'!D31))),'Data Summary'!CM37="Yes"),OFFSET('Sanitation Data'!$D$10,0,10*ROW('Sanitation Data'!D31)),NA())</f>
        <v>#N/A</v>
      </c>
      <c r="Y37" s="516" t="e">
        <f ca="1">+IF(AND(ISNUMBER(OFFSET('Sanitation Data'!$D$11,0,10*ROW('Sanitation Data'!D31))),'Data Summary'!CN37="Yes"),OFFSET('Sanitation Data'!$D$11,0,10*ROW('Sanitation Data'!D31)),NA())</f>
        <v>#N/A</v>
      </c>
      <c r="Z37" s="516" t="e">
        <f ca="1">+IF(AND(ISNUMBER(OFFSET('Sanitation Data'!$D$12,0,10*ROW('Sanitation Data'!D31))),'Data Summary'!CO37="Yes"),OFFSET('Sanitation Data'!$D$12,0,10*ROW('Sanitation Data'!D31)),NA())</f>
        <v>#N/A</v>
      </c>
      <c r="AA37" s="516" t="e">
        <f ca="1">+IF(AND(ISNUMBER(OFFSET('Sanitation Data'!$E$4,0,10*ROW('Sanitation Data'!E31))),'Data Summary'!CP37="Yes"),100-OFFSET('Sanitation Data'!$E$4,0,10*ROW('Sanitation Data'!E31)),NA())</f>
        <v>#N/A</v>
      </c>
      <c r="AB37" s="516" t="e">
        <f ca="1">+IF(AND(ISNUMBER(OFFSET('Sanitation Data'!$E$6,0,10*ROW('Sanitation Data'!E31))),'Data Summary'!CQ37="Yes"),OFFSET('Sanitation Data'!$E$6,0,10*ROW('Sanitation Data'!E31)),NA())</f>
        <v>#N/A</v>
      </c>
      <c r="AC37" s="516" t="e">
        <f ca="1">+IF(AND(ISNUMBER(OFFSET('Sanitation Data'!$E$10,0,10*ROW('Sanitation Data'!E31))),'Data Summary'!CR37="Yes"),OFFSET('Sanitation Data'!$E$10,0,10*ROW('Sanitation Data'!E31)),NA())</f>
        <v>#N/A</v>
      </c>
      <c r="AD37" s="516" t="e">
        <f ca="1">+IF(AND(ISNUMBER(OFFSET('Sanitation Data'!$E$11,0,10*ROW('Sanitation Data'!E31))),'Data Summary'!CS37="Yes"),OFFSET('Sanitation Data'!$E$11,0,10*ROW('Sanitation Data'!E31)),NA())</f>
        <v>#N/A</v>
      </c>
      <c r="AE37" s="516" t="e">
        <f ca="1">+IF(AND(ISNUMBER(OFFSET('Sanitation Data'!$E$12,0,10*ROW('Sanitation Data'!E31))),'Data Summary'!CT37="Yes"),OFFSET('Sanitation Data'!$E$12,0,10*ROW('Sanitation Data'!E31)),NA())</f>
        <v>#N/A</v>
      </c>
      <c r="AF37" s="516" t="e">
        <f ca="1">+IF(AND(ISNUMBER(OFFSET('Sanitation Data'!$F$4,0,10*ROW('Sanitation Data'!F31))),'Data Summary'!CU37="Yes"),100-OFFSET('Sanitation Data'!$F$4,0,10*ROW('Sanitation Data'!F31)),NA())</f>
        <v>#N/A</v>
      </c>
      <c r="AG37" s="516" t="e">
        <f ca="1">+IF(AND(ISNUMBER(OFFSET('Sanitation Data'!$F$6,0,10*ROW('Sanitation Data'!F31))),'Data Summary'!CV37="Yes"),OFFSET('Sanitation Data'!$F$6,0,10*ROW('Sanitation Data'!F31)),NA())</f>
        <v>#N/A</v>
      </c>
      <c r="AH37" s="516" t="e">
        <f ca="1">+IF(AND(ISNUMBER(OFFSET('Sanitation Data'!$F$10,0,10*ROW('Sanitation Data'!F31))),'Data Summary'!CW37="Yes"),OFFSET('Sanitation Data'!$F$10,0,10*ROW('Sanitation Data'!F31)),NA())</f>
        <v>#N/A</v>
      </c>
      <c r="AI37" s="516" t="e">
        <f ca="1">+IF(AND(ISNUMBER(OFFSET('Sanitation Data'!$F$11,0,10*ROW('Sanitation Data'!F31))),'Data Summary'!CX37="Yes"),OFFSET('Sanitation Data'!$F$11,0,10*ROW('Sanitation Data'!F31)),NA())</f>
        <v>#N/A</v>
      </c>
      <c r="AJ37" s="516" t="e">
        <f ca="1">+IF(AND(ISNUMBER(OFFSET('Sanitation Data'!$F$12,0,10*ROW('Sanitation Data'!F31))),'Data Summary'!CY37="Yes"),OFFSET('Sanitation Data'!$F$12,0,10*ROW('Sanitation Data'!F31)),NA())</f>
        <v>#N/A</v>
      </c>
      <c r="AK37" s="516" t="e">
        <f ca="1">+IF(AND(ISNUMBER(OFFSET('Sanitation Data'!$G$4,0,10*ROW('Sanitation Data'!G31))),'Data Summary'!CZ37="Yes"),100-OFFSET('Sanitation Data'!$G$4,0,10*ROW('Sanitation Data'!G31)),NA())</f>
        <v>#N/A</v>
      </c>
      <c r="AL37" s="516" t="e">
        <f ca="1">+IF(AND(ISNUMBER(OFFSET('Sanitation Data'!$G$6,0,10*ROW('Sanitation Data'!G31))),'Data Summary'!DA37="Yes"),OFFSET('Sanitation Data'!$G$6,0,10*ROW('Sanitation Data'!G31)),NA())</f>
        <v>#N/A</v>
      </c>
      <c r="AM37" s="516" t="e">
        <f ca="1">+IF(AND(ISNUMBER(OFFSET('Sanitation Data'!$G$10,0,10*ROW('Sanitation Data'!G31))),'Data Summary'!DB37="Yes"),OFFSET('Sanitation Data'!$G$10,0,10*ROW('Sanitation Data'!G31)),NA())</f>
        <v>#N/A</v>
      </c>
      <c r="AN37" s="516" t="e">
        <f ca="1">+IF(AND(ISNUMBER(OFFSET('Sanitation Data'!$G$11,0,10*ROW('Sanitation Data'!G31))),'Data Summary'!DC37="Yes"),OFFSET('Sanitation Data'!$G$11,0,10*ROW('Sanitation Data'!G31)),NA())</f>
        <v>#N/A</v>
      </c>
      <c r="AO37" s="516" t="e">
        <f ca="1">+IF(AND(ISNUMBER(OFFSET('Sanitation Data'!$G$12,0,10*ROW('Sanitation Data'!G31))),'Data Summary'!DD37="Yes"),OFFSET('Sanitation Data'!$G$12,0,10*ROW('Sanitation Data'!G31)),NA())</f>
        <v>#N/A</v>
      </c>
      <c r="AP37" s="516" t="e">
        <f ca="1">+IF(AND(ISNUMBER(OFFSET('Sanitation Data'!$H$4,0,10*ROW('Sanitation Data'!H31))),'Data Summary'!DE37="Yes"),100-OFFSET('Sanitation Data'!$H$4,0,10*ROW('Sanitation Data'!H31)),NA())</f>
        <v>#N/A</v>
      </c>
      <c r="AQ37" s="516" t="e">
        <f ca="1">+IF(AND(ISNUMBER(OFFSET('Sanitation Data'!$H$6,0,10*ROW('Sanitation Data'!H31))),'Data Summary'!DF37="Yes"),OFFSET('Sanitation Data'!$H$6,0,10*ROW('Sanitation Data'!H31)),NA())</f>
        <v>#N/A</v>
      </c>
      <c r="AR37" s="516" t="e">
        <f ca="1">+IF(AND(ISNUMBER(OFFSET('Sanitation Data'!$H$10,0,10*ROW('Sanitation Data'!H31))),'Data Summary'!DG37="Yes"),OFFSET('Sanitation Data'!$H$10,0,10*ROW('Sanitation Data'!H31)),NA())</f>
        <v>#N/A</v>
      </c>
      <c r="AS37" s="516" t="e">
        <f ca="1">+IF(AND(ISNUMBER(OFFSET('Sanitation Data'!$H$11,0,10*ROW('Sanitation Data'!H31))),'Data Summary'!DH37="Yes"),OFFSET('Sanitation Data'!$H$11,0,10*ROW('Sanitation Data'!H31)),NA())</f>
        <v>#N/A</v>
      </c>
      <c r="AT37" s="516" t="e">
        <f ca="1">+IF(AND(ISNUMBER(OFFSET('Sanitation Data'!$H$12,0,10*ROW('Sanitation Data'!H31))),'Data Summary'!DI37="Yes"),OFFSET('Sanitation Data'!$H$12,0,10*ROW('Sanitation Data'!H31)),NA())</f>
        <v>#N/A</v>
      </c>
      <c r="AU37" s="516" t="e">
        <f ca="1">+IF(AND(ISNUMBER(OFFSET('Sanitation Data'!$I$4,0,10*ROW('Sanitation Data'!I31))),'Data Summary'!DJ37="Yes"),100-OFFSET('Sanitation Data'!$I$4,0,10*ROW('Sanitation Data'!I31)),NA())</f>
        <v>#N/A</v>
      </c>
      <c r="AV37" s="516" t="e">
        <f ca="1">+IF(AND(ISNUMBER(OFFSET('Sanitation Data'!$I$6,0,10*ROW('Sanitation Data'!I31))),'Data Summary'!DK37="Yes"),OFFSET('Sanitation Data'!$I$6,0,10*ROW('Sanitation Data'!I31)),NA())</f>
        <v>#N/A</v>
      </c>
      <c r="AW37" s="516" t="e">
        <f ca="1">+IF(AND(ISNUMBER(OFFSET('Sanitation Data'!$I$10,0,10*ROW('Sanitation Data'!I31))),'Data Summary'!DL37="Yes"),OFFSET('Sanitation Data'!$I$10,0,10*ROW('Sanitation Data'!I31)),NA())</f>
        <v>#N/A</v>
      </c>
      <c r="AX37" s="516" t="e">
        <f ca="1">+IF(AND(ISNUMBER(OFFSET('Sanitation Data'!$I$11,0,10*ROW('Sanitation Data'!I31))),'Data Summary'!DM37="Yes"),OFFSET('Sanitation Data'!$I$11,0,10*ROW('Sanitation Data'!I31)),NA())</f>
        <v>#N/A</v>
      </c>
      <c r="AY37" s="516" t="e">
        <f ca="1">+IF(AND(ISNUMBER(OFFSET('Sanitation Data'!$I$12,0,10*ROW('Sanitation Data'!I31))),'Data Summary'!DN37="Yes"),OFFSET('Sanitation Data'!$I$12,0,10*ROW('Sanitation Data'!I31)),NA())</f>
        <v>#N/A</v>
      </c>
      <c r="AZ37" s="517" t="e">
        <f ca="1">+IF(AND(ISNUMBER(OFFSET('Hygiene Data'!$D$5,0,10*ROW('Hygiene Data'!D31))),'Data Summary'!DO37="Yes"),OFFSET('Hygiene Data'!$D$5,0,10*ROW('Hygiene Data'!D31)),NA())</f>
        <v>#N/A</v>
      </c>
      <c r="BA37" s="517" t="e">
        <f ca="1">+IF(AND(ISNUMBER(OFFSET('Hygiene Data'!$D$7,0,10*ROW('Hygiene Data'!D31))),'Data Summary'!DP37="Yes"),OFFSET('Hygiene Data'!$D$7,0,10*ROW('Hygiene Data'!D31)),NA())</f>
        <v>#N/A</v>
      </c>
      <c r="BB37" s="517" t="e">
        <f ca="1">+IF(AND(ISNUMBER(OFFSET('Hygiene Data'!$D$9,0,10*ROW('Hygiene Data'!D31))),'Data Summary'!DQ37="Yes"),OFFSET('Hygiene Data'!$D$9,0,10*ROW('Hygiene Data'!D31)),NA())</f>
        <v>#N/A</v>
      </c>
      <c r="BC37" s="517" t="e">
        <f ca="1">+IF(AND(ISNUMBER(OFFSET('Hygiene Data'!$E$5,0,10*ROW('Hygiene Data'!E31))),'Data Summary'!DR37="Yes"),OFFSET('Hygiene Data'!$E$5,0,10*ROW('Hygiene Data'!E31)),NA())</f>
        <v>#N/A</v>
      </c>
      <c r="BD37" s="517" t="e">
        <f ca="1">+IF(AND(ISNUMBER(OFFSET('Hygiene Data'!$E$7,0,10*ROW('Hygiene Data'!E31))),'Data Summary'!DS37="Yes"),OFFSET('Hygiene Data'!$E$7,0,10*ROW('Hygiene Data'!E31)),NA())</f>
        <v>#N/A</v>
      </c>
      <c r="BE37" s="517" t="e">
        <f ca="1">+IF(AND(ISNUMBER(OFFSET('Hygiene Data'!$E$9,0,10*ROW('Hygiene Data'!E31))),'Data Summary'!DT37="Yes"),OFFSET('Hygiene Data'!$E$9,0,10*ROW('Hygiene Data'!E31)),NA())</f>
        <v>#N/A</v>
      </c>
      <c r="BF37" s="517" t="e">
        <f ca="1">+IF(AND(ISNUMBER(OFFSET('Hygiene Data'!$F$5,0,10*ROW('Hygiene Data'!F31))),'Data Summary'!DU37="Yes"),OFFSET('Hygiene Data'!$F$5,0,10*ROW('Hygiene Data'!F31)),NA())</f>
        <v>#N/A</v>
      </c>
      <c r="BG37" s="517" t="e">
        <f ca="1">+IF(AND(ISNUMBER(OFFSET('Hygiene Data'!$F$7,0,10*ROW('Hygiene Data'!F31))),'Data Summary'!DV37="Yes"),OFFSET('Hygiene Data'!$F$7,0,10*ROW('Hygiene Data'!F31)),NA())</f>
        <v>#N/A</v>
      </c>
      <c r="BH37" s="517" t="e">
        <f ca="1">+IF(AND(ISNUMBER(OFFSET('Hygiene Data'!$F$9,0,10*ROW('Hygiene Data'!F31))),'Data Summary'!DW37="Yes"),OFFSET('Hygiene Data'!$F$9,0,10*ROW('Hygiene Data'!F31)),NA())</f>
        <v>#N/A</v>
      </c>
      <c r="BI37" s="517" t="e">
        <f ca="1">+IF(AND(ISNUMBER(OFFSET('Hygiene Data'!$G$5,0,10*ROW('Hygiene Data'!G31))),'Data Summary'!DX37="Yes"),OFFSET('Hygiene Data'!$G$5,0,10*ROW('Hygiene Data'!G31)),NA())</f>
        <v>#N/A</v>
      </c>
      <c r="BJ37" s="517" t="e">
        <f ca="1">+IF(AND(ISNUMBER(OFFSET('Hygiene Data'!$G$7,0,10*ROW('Hygiene Data'!G31))),'Data Summary'!DY37="Yes"),OFFSET('Hygiene Data'!$G$7,0,10*ROW('Hygiene Data'!G31)),NA())</f>
        <v>#N/A</v>
      </c>
      <c r="BK37" s="517" t="e">
        <f ca="1">+IF(AND(ISNUMBER(OFFSET('Hygiene Data'!$G$9,0,10*ROW('Hygiene Data'!G31))),'Data Summary'!DZ37="Yes"),OFFSET('Hygiene Data'!$G$9,0,10*ROW('Hygiene Data'!G31)),NA())</f>
        <v>#N/A</v>
      </c>
      <c r="BL37" s="517" t="e">
        <f ca="1">+IF(AND(ISNUMBER(OFFSET('Hygiene Data'!$H$5,0,10*ROW('Hygiene Data'!H31))),'Data Summary'!EA37="Yes"),OFFSET('Hygiene Data'!$H$5,0,10*ROW('Hygiene Data'!H31)),NA())</f>
        <v>#N/A</v>
      </c>
      <c r="BM37" s="517" t="e">
        <f ca="1">+IF(AND(ISNUMBER(OFFSET('Hygiene Data'!$H$7,0,10*ROW('Hygiene Data'!H31))),'Data Summary'!EB37="Yes"),OFFSET('Hygiene Data'!$H$7,0,10*ROW('Hygiene Data'!H31)),NA())</f>
        <v>#N/A</v>
      </c>
      <c r="BN37" s="517" t="e">
        <f ca="1">+IF(AND(ISNUMBER(OFFSET('Hygiene Data'!$H$9,0,10*ROW('Hygiene Data'!H31))),'Data Summary'!EC37="Yes"),OFFSET('Hygiene Data'!$H$9,0,10*ROW('Hygiene Data'!H31)),NA())</f>
        <v>#N/A</v>
      </c>
      <c r="BO37" s="517" t="e">
        <f ca="1">+IF(AND(ISNUMBER(OFFSET('Hygiene Data'!$I$5,0,10*ROW('Hygiene Data'!I31))),'Data Summary'!ED37="Yes"),OFFSET('Hygiene Data'!$I$5,0,10*ROW('Hygiene Data'!I31)),NA())</f>
        <v>#N/A</v>
      </c>
      <c r="BP37" s="517" t="e">
        <f ca="1">+IF(AND(ISNUMBER(OFFSET('Hygiene Data'!$I$7,0,10*ROW('Hygiene Data'!I31))),'Data Summary'!EE37="Yes"),OFFSET('Hygiene Data'!$I$7,0,10*ROW('Hygiene Data'!I31)),NA())</f>
        <v>#N/A</v>
      </c>
      <c r="BQ37" s="517" t="e">
        <f ca="1">+IF(AND(ISNUMBER(OFFSET('Hygiene Data'!$I$9,0,10*ROW('Hygiene Data'!I31))),'Data Summary'!EF37="Yes"),OFFSET('Hygiene Data'!$I$9,0,10*ROW('Hygiene Data'!I31)),NA())</f>
        <v>#N/A</v>
      </c>
    </row>
    <row r="38" spans="1:69" x14ac:dyDescent="0.25">
      <c r="A38" s="513" t="e">
        <f ca="1">+RIGHT('Data Summary'!A38,LEN('Data Summary'!A38)-9)</f>
        <v>#VALUE!</v>
      </c>
      <c r="B38" s="487" t="str">
        <f ca="1">+IF(ISTEXT('Data Summary'!B38),'Data Summary'!B38,"")</f>
        <v/>
      </c>
      <c r="C38" s="514" t="e">
        <f ca="1">+VALUE('Data Summary'!C38)</f>
        <v>#VALUE!</v>
      </c>
      <c r="D38" s="515" t="e">
        <f ca="1">+IF(AND(ISNUMBER(OFFSET('Water Data'!$D$4,0,10*ROW('Water Data'!D32))),'Data Summary'!BS38="Yes"),100-OFFSET('Water Data'!$D$4,0,10*ROW('Water Data'!D32)),NA())</f>
        <v>#N/A</v>
      </c>
      <c r="E38" s="515" t="e">
        <f ca="1">+IF(AND(ISNUMBER(OFFSET('Water Data'!$D$6,0,10*ROW('Water Data'!D32))),'Data Summary'!BT38="Yes"),OFFSET('Water Data'!$D$6,0,10*ROW('Water Data'!D32)),NA())</f>
        <v>#N/A</v>
      </c>
      <c r="F38" s="515" t="e">
        <f ca="1">+IF(AND(ISNUMBER(OFFSET('Water Data'!$D$9,0,10*ROW('Water Data'!D32))),'Data Summary'!BU38="Yes"),OFFSET('Water Data'!$D$9,0,10*ROW('Water Data'!D32)),NA())</f>
        <v>#N/A</v>
      </c>
      <c r="G38" s="515" t="e">
        <f ca="1">+IF(AND(ISNUMBER(OFFSET('Water Data'!$E$4,0,10*ROW('Water Data'!E32))),'Data Summary'!BV38="Yes"),100-OFFSET('Water Data'!$E$4,0,10*ROW('Water Data'!E32)),NA())</f>
        <v>#N/A</v>
      </c>
      <c r="H38" s="515" t="e">
        <f ca="1">+IF(AND(ISNUMBER(OFFSET('Water Data'!$E$6,0,10*ROW('Water Data'!E32))),'Data Summary'!BW38="Yes"),OFFSET('Water Data'!$E$6,0,10*ROW('Water Data'!E32)),NA())</f>
        <v>#N/A</v>
      </c>
      <c r="I38" s="515" t="e">
        <f ca="1">+IF(AND(ISNUMBER(OFFSET('Water Data'!$E$9,0,10*ROW('Water Data'!E32))),'Data Summary'!BX38="Yes"),OFFSET('Water Data'!$E$9,0,10*ROW('Water Data'!E32)),NA())</f>
        <v>#N/A</v>
      </c>
      <c r="J38" s="515" t="e">
        <f ca="1">+IF(AND(ISNUMBER(OFFSET('Water Data'!$F$4,0,10*ROW('Water Data'!F32))),'Data Summary'!BY38="Yes"),100-OFFSET('Water Data'!$F$4,0,10*ROW('Water Data'!F32)),NA())</f>
        <v>#N/A</v>
      </c>
      <c r="K38" s="515" t="e">
        <f ca="1">+IF(AND(ISNUMBER(OFFSET('Water Data'!$F$6,0,10*ROW('Water Data'!F32))),'Data Summary'!BZ38="Yes"),OFFSET('Water Data'!$F$6,0,10*ROW('Water Data'!F32)),NA())</f>
        <v>#N/A</v>
      </c>
      <c r="L38" s="515" t="e">
        <f ca="1">+IF(AND(ISNUMBER(OFFSET('Water Data'!$F$9,0,10*ROW('Water Data'!F32))),'Data Summary'!CA38="Yes"),OFFSET('Water Data'!$F$9,0,10*ROW('Water Data'!F32)),NA())</f>
        <v>#N/A</v>
      </c>
      <c r="M38" s="515" t="e">
        <f ca="1">+IF(AND(ISNUMBER(OFFSET('Water Data'!$G$4,0,10*ROW('Water Data'!G32))),'Data Summary'!CB38="Yes"),100-OFFSET('Water Data'!$G$4,0,10*ROW('Water Data'!G32)),NA())</f>
        <v>#N/A</v>
      </c>
      <c r="N38" s="515" t="e">
        <f ca="1">+IF(AND(ISNUMBER(OFFSET('Water Data'!$G$6,0,10*ROW('Water Data'!G32))),'Data Summary'!CC38="Yes"),OFFSET('Water Data'!$G$6,0,10*ROW('Water Data'!G32)),NA())</f>
        <v>#N/A</v>
      </c>
      <c r="O38" s="515" t="e">
        <f ca="1">+IF(AND(ISNUMBER(OFFSET('Water Data'!$G$9,0,10*ROW('Water Data'!G32))),'Data Summary'!CD38="Yes"),OFFSET('Water Data'!$G$9,0,10*ROW('Water Data'!G32)),NA())</f>
        <v>#N/A</v>
      </c>
      <c r="P38" s="515" t="e">
        <f ca="1">+IF(AND(ISNUMBER(OFFSET('Water Data'!$H$4,0,10*ROW('Water Data'!H32))),'Data Summary'!CE38="Yes"),100-OFFSET('Water Data'!$H$4,0,10*ROW('Water Data'!H32)),NA())</f>
        <v>#N/A</v>
      </c>
      <c r="Q38" s="515" t="e">
        <f ca="1">+IF(AND(ISNUMBER(OFFSET('Water Data'!$H$6,0,10*ROW('Water Data'!H32))),'Data Summary'!CF38="Yes"),OFFSET('Water Data'!$H$6,0,10*ROW('Water Data'!H32)),NA())</f>
        <v>#N/A</v>
      </c>
      <c r="R38" s="515" t="e">
        <f ca="1">+IF(AND(ISNUMBER(OFFSET('Water Data'!$H$9,0,10*ROW('Water Data'!H32))),'Data Summary'!CG38="Yes"),OFFSET('Water Data'!$H$9,0,10*ROW('Water Data'!H32)),NA())</f>
        <v>#N/A</v>
      </c>
      <c r="S38" s="515" t="e">
        <f ca="1">+IF(AND(ISNUMBER(OFFSET('Water Data'!$I$4,0,10*ROW('Water Data'!I32))),'Data Summary'!CH38="Yes"),100-OFFSET('Water Data'!$I$4,0,10*ROW('Water Data'!I32)),NA())</f>
        <v>#N/A</v>
      </c>
      <c r="T38" s="515" t="e">
        <f ca="1">+IF(AND(ISNUMBER(OFFSET('Water Data'!$I$6,0,10*ROW('Water Data'!I32))),'Data Summary'!CI38="Yes"),OFFSET('Water Data'!$I$6,0,10*ROW('Water Data'!I32)),NA())</f>
        <v>#N/A</v>
      </c>
      <c r="U38" s="515" t="e">
        <f ca="1">+IF(AND(ISNUMBER(OFFSET('Water Data'!$I$9,0,10*ROW('Water Data'!I32))),'Data Summary'!CJ38="Yes"),OFFSET('Water Data'!$I$9,0,10*ROW('Water Data'!I32)),NA())</f>
        <v>#N/A</v>
      </c>
      <c r="V38" s="516" t="e">
        <f ca="1">+IF(AND(ISNUMBER(OFFSET('Sanitation Data'!$D$4,0,10*ROW('Sanitation Data'!D32))),'Data Summary'!CK38="Yes"),100-OFFSET('Sanitation Data'!$D$4,0,10*ROW('Sanitation Data'!D32)),NA())</f>
        <v>#N/A</v>
      </c>
      <c r="W38" s="516" t="e">
        <f ca="1">+IF(AND(ISNUMBER(OFFSET('Sanitation Data'!$D$6,0,10*ROW('Sanitation Data'!D32))),'Data Summary'!CL38="Yes"),OFFSET('Sanitation Data'!$D$6,0,10*ROW('Sanitation Data'!D32)),NA())</f>
        <v>#N/A</v>
      </c>
      <c r="X38" s="516" t="e">
        <f ca="1">+IF(AND(ISNUMBER(OFFSET('Sanitation Data'!$D$10,0,10*ROW('Sanitation Data'!D32))),'Data Summary'!CM38="Yes"),OFFSET('Sanitation Data'!$D$10,0,10*ROW('Sanitation Data'!D32)),NA())</f>
        <v>#N/A</v>
      </c>
      <c r="Y38" s="516" t="e">
        <f ca="1">+IF(AND(ISNUMBER(OFFSET('Sanitation Data'!$D$11,0,10*ROW('Sanitation Data'!D32))),'Data Summary'!CN38="Yes"),OFFSET('Sanitation Data'!$D$11,0,10*ROW('Sanitation Data'!D32)),NA())</f>
        <v>#N/A</v>
      </c>
      <c r="Z38" s="516" t="e">
        <f ca="1">+IF(AND(ISNUMBER(OFFSET('Sanitation Data'!$D$12,0,10*ROW('Sanitation Data'!D32))),'Data Summary'!CO38="Yes"),OFFSET('Sanitation Data'!$D$12,0,10*ROW('Sanitation Data'!D32)),NA())</f>
        <v>#N/A</v>
      </c>
      <c r="AA38" s="516" t="e">
        <f ca="1">+IF(AND(ISNUMBER(OFFSET('Sanitation Data'!$E$4,0,10*ROW('Sanitation Data'!E32))),'Data Summary'!CP38="Yes"),100-OFFSET('Sanitation Data'!$E$4,0,10*ROW('Sanitation Data'!E32)),NA())</f>
        <v>#N/A</v>
      </c>
      <c r="AB38" s="516" t="e">
        <f ca="1">+IF(AND(ISNUMBER(OFFSET('Sanitation Data'!$E$6,0,10*ROW('Sanitation Data'!E32))),'Data Summary'!CQ38="Yes"),OFFSET('Sanitation Data'!$E$6,0,10*ROW('Sanitation Data'!E32)),NA())</f>
        <v>#N/A</v>
      </c>
      <c r="AC38" s="516" t="e">
        <f ca="1">+IF(AND(ISNUMBER(OFFSET('Sanitation Data'!$E$10,0,10*ROW('Sanitation Data'!E32))),'Data Summary'!CR38="Yes"),OFFSET('Sanitation Data'!$E$10,0,10*ROW('Sanitation Data'!E32)),NA())</f>
        <v>#N/A</v>
      </c>
      <c r="AD38" s="516" t="e">
        <f ca="1">+IF(AND(ISNUMBER(OFFSET('Sanitation Data'!$E$11,0,10*ROW('Sanitation Data'!E32))),'Data Summary'!CS38="Yes"),OFFSET('Sanitation Data'!$E$11,0,10*ROW('Sanitation Data'!E32)),NA())</f>
        <v>#N/A</v>
      </c>
      <c r="AE38" s="516" t="e">
        <f ca="1">+IF(AND(ISNUMBER(OFFSET('Sanitation Data'!$E$12,0,10*ROW('Sanitation Data'!E32))),'Data Summary'!CT38="Yes"),OFFSET('Sanitation Data'!$E$12,0,10*ROW('Sanitation Data'!E32)),NA())</f>
        <v>#N/A</v>
      </c>
      <c r="AF38" s="516" t="e">
        <f ca="1">+IF(AND(ISNUMBER(OFFSET('Sanitation Data'!$F$4,0,10*ROW('Sanitation Data'!F32))),'Data Summary'!CU38="Yes"),100-OFFSET('Sanitation Data'!$F$4,0,10*ROW('Sanitation Data'!F32)),NA())</f>
        <v>#N/A</v>
      </c>
      <c r="AG38" s="516" t="e">
        <f ca="1">+IF(AND(ISNUMBER(OFFSET('Sanitation Data'!$F$6,0,10*ROW('Sanitation Data'!F32))),'Data Summary'!CV38="Yes"),OFFSET('Sanitation Data'!$F$6,0,10*ROW('Sanitation Data'!F32)),NA())</f>
        <v>#N/A</v>
      </c>
      <c r="AH38" s="516" t="e">
        <f ca="1">+IF(AND(ISNUMBER(OFFSET('Sanitation Data'!$F$10,0,10*ROW('Sanitation Data'!F32))),'Data Summary'!CW38="Yes"),OFFSET('Sanitation Data'!$F$10,0,10*ROW('Sanitation Data'!F32)),NA())</f>
        <v>#N/A</v>
      </c>
      <c r="AI38" s="516" t="e">
        <f ca="1">+IF(AND(ISNUMBER(OFFSET('Sanitation Data'!$F$11,0,10*ROW('Sanitation Data'!F32))),'Data Summary'!CX38="Yes"),OFFSET('Sanitation Data'!$F$11,0,10*ROW('Sanitation Data'!F32)),NA())</f>
        <v>#N/A</v>
      </c>
      <c r="AJ38" s="516" t="e">
        <f ca="1">+IF(AND(ISNUMBER(OFFSET('Sanitation Data'!$F$12,0,10*ROW('Sanitation Data'!F32))),'Data Summary'!CY38="Yes"),OFFSET('Sanitation Data'!$F$12,0,10*ROW('Sanitation Data'!F32)),NA())</f>
        <v>#N/A</v>
      </c>
      <c r="AK38" s="516" t="e">
        <f ca="1">+IF(AND(ISNUMBER(OFFSET('Sanitation Data'!$G$4,0,10*ROW('Sanitation Data'!G32))),'Data Summary'!CZ38="Yes"),100-OFFSET('Sanitation Data'!$G$4,0,10*ROW('Sanitation Data'!G32)),NA())</f>
        <v>#N/A</v>
      </c>
      <c r="AL38" s="516" t="e">
        <f ca="1">+IF(AND(ISNUMBER(OFFSET('Sanitation Data'!$G$6,0,10*ROW('Sanitation Data'!G32))),'Data Summary'!DA38="Yes"),OFFSET('Sanitation Data'!$G$6,0,10*ROW('Sanitation Data'!G32)),NA())</f>
        <v>#N/A</v>
      </c>
      <c r="AM38" s="516" t="e">
        <f ca="1">+IF(AND(ISNUMBER(OFFSET('Sanitation Data'!$G$10,0,10*ROW('Sanitation Data'!G32))),'Data Summary'!DB38="Yes"),OFFSET('Sanitation Data'!$G$10,0,10*ROW('Sanitation Data'!G32)),NA())</f>
        <v>#N/A</v>
      </c>
      <c r="AN38" s="516" t="e">
        <f ca="1">+IF(AND(ISNUMBER(OFFSET('Sanitation Data'!$G$11,0,10*ROW('Sanitation Data'!G32))),'Data Summary'!DC38="Yes"),OFFSET('Sanitation Data'!$G$11,0,10*ROW('Sanitation Data'!G32)),NA())</f>
        <v>#N/A</v>
      </c>
      <c r="AO38" s="516" t="e">
        <f ca="1">+IF(AND(ISNUMBER(OFFSET('Sanitation Data'!$G$12,0,10*ROW('Sanitation Data'!G32))),'Data Summary'!DD38="Yes"),OFFSET('Sanitation Data'!$G$12,0,10*ROW('Sanitation Data'!G32)),NA())</f>
        <v>#N/A</v>
      </c>
      <c r="AP38" s="516" t="e">
        <f ca="1">+IF(AND(ISNUMBER(OFFSET('Sanitation Data'!$H$4,0,10*ROW('Sanitation Data'!H32))),'Data Summary'!DE38="Yes"),100-OFFSET('Sanitation Data'!$H$4,0,10*ROW('Sanitation Data'!H32)),NA())</f>
        <v>#N/A</v>
      </c>
      <c r="AQ38" s="516" t="e">
        <f ca="1">+IF(AND(ISNUMBER(OFFSET('Sanitation Data'!$H$6,0,10*ROW('Sanitation Data'!H32))),'Data Summary'!DF38="Yes"),OFFSET('Sanitation Data'!$H$6,0,10*ROW('Sanitation Data'!H32)),NA())</f>
        <v>#N/A</v>
      </c>
      <c r="AR38" s="516" t="e">
        <f ca="1">+IF(AND(ISNUMBER(OFFSET('Sanitation Data'!$H$10,0,10*ROW('Sanitation Data'!H32))),'Data Summary'!DG38="Yes"),OFFSET('Sanitation Data'!$H$10,0,10*ROW('Sanitation Data'!H32)),NA())</f>
        <v>#N/A</v>
      </c>
      <c r="AS38" s="516" t="e">
        <f ca="1">+IF(AND(ISNUMBER(OFFSET('Sanitation Data'!$H$11,0,10*ROW('Sanitation Data'!H32))),'Data Summary'!DH38="Yes"),OFFSET('Sanitation Data'!$H$11,0,10*ROW('Sanitation Data'!H32)),NA())</f>
        <v>#N/A</v>
      </c>
      <c r="AT38" s="516" t="e">
        <f ca="1">+IF(AND(ISNUMBER(OFFSET('Sanitation Data'!$H$12,0,10*ROW('Sanitation Data'!H32))),'Data Summary'!DI38="Yes"),OFFSET('Sanitation Data'!$H$12,0,10*ROW('Sanitation Data'!H32)),NA())</f>
        <v>#N/A</v>
      </c>
      <c r="AU38" s="516" t="e">
        <f ca="1">+IF(AND(ISNUMBER(OFFSET('Sanitation Data'!$I$4,0,10*ROW('Sanitation Data'!I32))),'Data Summary'!DJ38="Yes"),100-OFFSET('Sanitation Data'!$I$4,0,10*ROW('Sanitation Data'!I32)),NA())</f>
        <v>#N/A</v>
      </c>
      <c r="AV38" s="516" t="e">
        <f ca="1">+IF(AND(ISNUMBER(OFFSET('Sanitation Data'!$I$6,0,10*ROW('Sanitation Data'!I32))),'Data Summary'!DK38="Yes"),OFFSET('Sanitation Data'!$I$6,0,10*ROW('Sanitation Data'!I32)),NA())</f>
        <v>#N/A</v>
      </c>
      <c r="AW38" s="516" t="e">
        <f ca="1">+IF(AND(ISNUMBER(OFFSET('Sanitation Data'!$I$10,0,10*ROW('Sanitation Data'!I32))),'Data Summary'!DL38="Yes"),OFFSET('Sanitation Data'!$I$10,0,10*ROW('Sanitation Data'!I32)),NA())</f>
        <v>#N/A</v>
      </c>
      <c r="AX38" s="516" t="e">
        <f ca="1">+IF(AND(ISNUMBER(OFFSET('Sanitation Data'!$I$11,0,10*ROW('Sanitation Data'!I32))),'Data Summary'!DM38="Yes"),OFFSET('Sanitation Data'!$I$11,0,10*ROW('Sanitation Data'!I32)),NA())</f>
        <v>#N/A</v>
      </c>
      <c r="AY38" s="516" t="e">
        <f ca="1">+IF(AND(ISNUMBER(OFFSET('Sanitation Data'!$I$12,0,10*ROW('Sanitation Data'!I32))),'Data Summary'!DN38="Yes"),OFFSET('Sanitation Data'!$I$12,0,10*ROW('Sanitation Data'!I32)),NA())</f>
        <v>#N/A</v>
      </c>
      <c r="AZ38" s="517" t="e">
        <f ca="1">+IF(AND(ISNUMBER(OFFSET('Hygiene Data'!$D$5,0,10*ROW('Hygiene Data'!D32))),'Data Summary'!DO38="Yes"),OFFSET('Hygiene Data'!$D$5,0,10*ROW('Hygiene Data'!D32)),NA())</f>
        <v>#N/A</v>
      </c>
      <c r="BA38" s="517" t="e">
        <f ca="1">+IF(AND(ISNUMBER(OFFSET('Hygiene Data'!$D$7,0,10*ROW('Hygiene Data'!D32))),'Data Summary'!DP38="Yes"),OFFSET('Hygiene Data'!$D$7,0,10*ROW('Hygiene Data'!D32)),NA())</f>
        <v>#N/A</v>
      </c>
      <c r="BB38" s="517" t="e">
        <f ca="1">+IF(AND(ISNUMBER(OFFSET('Hygiene Data'!$D$9,0,10*ROW('Hygiene Data'!D32))),'Data Summary'!DQ38="Yes"),OFFSET('Hygiene Data'!$D$9,0,10*ROW('Hygiene Data'!D32)),NA())</f>
        <v>#N/A</v>
      </c>
      <c r="BC38" s="517" t="e">
        <f ca="1">+IF(AND(ISNUMBER(OFFSET('Hygiene Data'!$E$5,0,10*ROW('Hygiene Data'!E32))),'Data Summary'!DR38="Yes"),OFFSET('Hygiene Data'!$E$5,0,10*ROW('Hygiene Data'!E32)),NA())</f>
        <v>#N/A</v>
      </c>
      <c r="BD38" s="517" t="e">
        <f ca="1">+IF(AND(ISNUMBER(OFFSET('Hygiene Data'!$E$7,0,10*ROW('Hygiene Data'!E32))),'Data Summary'!DS38="Yes"),OFFSET('Hygiene Data'!$E$7,0,10*ROW('Hygiene Data'!E32)),NA())</f>
        <v>#N/A</v>
      </c>
      <c r="BE38" s="517" t="e">
        <f ca="1">+IF(AND(ISNUMBER(OFFSET('Hygiene Data'!$E$9,0,10*ROW('Hygiene Data'!E32))),'Data Summary'!DT38="Yes"),OFFSET('Hygiene Data'!$E$9,0,10*ROW('Hygiene Data'!E32)),NA())</f>
        <v>#N/A</v>
      </c>
      <c r="BF38" s="517" t="e">
        <f ca="1">+IF(AND(ISNUMBER(OFFSET('Hygiene Data'!$F$5,0,10*ROW('Hygiene Data'!F32))),'Data Summary'!DU38="Yes"),OFFSET('Hygiene Data'!$F$5,0,10*ROW('Hygiene Data'!F32)),NA())</f>
        <v>#N/A</v>
      </c>
      <c r="BG38" s="517" t="e">
        <f ca="1">+IF(AND(ISNUMBER(OFFSET('Hygiene Data'!$F$7,0,10*ROW('Hygiene Data'!F32))),'Data Summary'!DV38="Yes"),OFFSET('Hygiene Data'!$F$7,0,10*ROW('Hygiene Data'!F32)),NA())</f>
        <v>#N/A</v>
      </c>
      <c r="BH38" s="517" t="e">
        <f ca="1">+IF(AND(ISNUMBER(OFFSET('Hygiene Data'!$F$9,0,10*ROW('Hygiene Data'!F32))),'Data Summary'!DW38="Yes"),OFFSET('Hygiene Data'!$F$9,0,10*ROW('Hygiene Data'!F32)),NA())</f>
        <v>#N/A</v>
      </c>
      <c r="BI38" s="517" t="e">
        <f ca="1">+IF(AND(ISNUMBER(OFFSET('Hygiene Data'!$G$5,0,10*ROW('Hygiene Data'!G32))),'Data Summary'!DX38="Yes"),OFFSET('Hygiene Data'!$G$5,0,10*ROW('Hygiene Data'!G32)),NA())</f>
        <v>#N/A</v>
      </c>
      <c r="BJ38" s="517" t="e">
        <f ca="1">+IF(AND(ISNUMBER(OFFSET('Hygiene Data'!$G$7,0,10*ROW('Hygiene Data'!G32))),'Data Summary'!DY38="Yes"),OFFSET('Hygiene Data'!$G$7,0,10*ROW('Hygiene Data'!G32)),NA())</f>
        <v>#N/A</v>
      </c>
      <c r="BK38" s="517" t="e">
        <f ca="1">+IF(AND(ISNUMBER(OFFSET('Hygiene Data'!$G$9,0,10*ROW('Hygiene Data'!G32))),'Data Summary'!DZ38="Yes"),OFFSET('Hygiene Data'!$G$9,0,10*ROW('Hygiene Data'!G32)),NA())</f>
        <v>#N/A</v>
      </c>
      <c r="BL38" s="517" t="e">
        <f ca="1">+IF(AND(ISNUMBER(OFFSET('Hygiene Data'!$H$5,0,10*ROW('Hygiene Data'!H32))),'Data Summary'!EA38="Yes"),OFFSET('Hygiene Data'!$H$5,0,10*ROW('Hygiene Data'!H32)),NA())</f>
        <v>#N/A</v>
      </c>
      <c r="BM38" s="517" t="e">
        <f ca="1">+IF(AND(ISNUMBER(OFFSET('Hygiene Data'!$H$7,0,10*ROW('Hygiene Data'!H32))),'Data Summary'!EB38="Yes"),OFFSET('Hygiene Data'!$H$7,0,10*ROW('Hygiene Data'!H32)),NA())</f>
        <v>#N/A</v>
      </c>
      <c r="BN38" s="517" t="e">
        <f ca="1">+IF(AND(ISNUMBER(OFFSET('Hygiene Data'!$H$9,0,10*ROW('Hygiene Data'!H32))),'Data Summary'!EC38="Yes"),OFFSET('Hygiene Data'!$H$9,0,10*ROW('Hygiene Data'!H32)),NA())</f>
        <v>#N/A</v>
      </c>
      <c r="BO38" s="517" t="e">
        <f ca="1">+IF(AND(ISNUMBER(OFFSET('Hygiene Data'!$I$5,0,10*ROW('Hygiene Data'!I32))),'Data Summary'!ED38="Yes"),OFFSET('Hygiene Data'!$I$5,0,10*ROW('Hygiene Data'!I32)),NA())</f>
        <v>#N/A</v>
      </c>
      <c r="BP38" s="517" t="e">
        <f ca="1">+IF(AND(ISNUMBER(OFFSET('Hygiene Data'!$I$7,0,10*ROW('Hygiene Data'!I32))),'Data Summary'!EE38="Yes"),OFFSET('Hygiene Data'!$I$7,0,10*ROW('Hygiene Data'!I32)),NA())</f>
        <v>#N/A</v>
      </c>
      <c r="BQ38" s="517" t="e">
        <f ca="1">+IF(AND(ISNUMBER(OFFSET('Hygiene Data'!$I$9,0,10*ROW('Hygiene Data'!I32))),'Data Summary'!EF38="Yes"),OFFSET('Hygiene Data'!$I$9,0,10*ROW('Hygiene Data'!I32)),NA())</f>
        <v>#N/A</v>
      </c>
    </row>
    <row r="39" spans="1:69" x14ac:dyDescent="0.25">
      <c r="A39" s="513" t="e">
        <f ca="1">+RIGHT('Data Summary'!A39,LEN('Data Summary'!A39)-9)</f>
        <v>#VALUE!</v>
      </c>
      <c r="B39" s="487" t="str">
        <f ca="1">+IF(ISTEXT('Data Summary'!B39),'Data Summary'!B39,"")</f>
        <v/>
      </c>
      <c r="C39" s="514" t="e">
        <f ca="1">+VALUE('Data Summary'!C39)</f>
        <v>#VALUE!</v>
      </c>
      <c r="D39" s="515" t="e">
        <f ca="1">+IF(AND(ISNUMBER(OFFSET('Water Data'!$D$4,0,10*ROW('Water Data'!D33))),'Data Summary'!BS39="Yes"),100-OFFSET('Water Data'!$D$4,0,10*ROW('Water Data'!D33)),NA())</f>
        <v>#N/A</v>
      </c>
      <c r="E39" s="515" t="e">
        <f ca="1">+IF(AND(ISNUMBER(OFFSET('Water Data'!$D$6,0,10*ROW('Water Data'!D33))),'Data Summary'!BT39="Yes"),OFFSET('Water Data'!$D$6,0,10*ROW('Water Data'!D33)),NA())</f>
        <v>#N/A</v>
      </c>
      <c r="F39" s="515" t="e">
        <f ca="1">+IF(AND(ISNUMBER(OFFSET('Water Data'!$D$9,0,10*ROW('Water Data'!D33))),'Data Summary'!BU39="Yes"),OFFSET('Water Data'!$D$9,0,10*ROW('Water Data'!D33)),NA())</f>
        <v>#N/A</v>
      </c>
      <c r="G39" s="515" t="e">
        <f ca="1">+IF(AND(ISNUMBER(OFFSET('Water Data'!$E$4,0,10*ROW('Water Data'!E33))),'Data Summary'!BV39="Yes"),100-OFFSET('Water Data'!$E$4,0,10*ROW('Water Data'!E33)),NA())</f>
        <v>#N/A</v>
      </c>
      <c r="H39" s="515" t="e">
        <f ca="1">+IF(AND(ISNUMBER(OFFSET('Water Data'!$E$6,0,10*ROW('Water Data'!E33))),'Data Summary'!BW39="Yes"),OFFSET('Water Data'!$E$6,0,10*ROW('Water Data'!E33)),NA())</f>
        <v>#N/A</v>
      </c>
      <c r="I39" s="515" t="e">
        <f ca="1">+IF(AND(ISNUMBER(OFFSET('Water Data'!$E$9,0,10*ROW('Water Data'!E33))),'Data Summary'!BX39="Yes"),OFFSET('Water Data'!$E$9,0,10*ROW('Water Data'!E33)),NA())</f>
        <v>#N/A</v>
      </c>
      <c r="J39" s="515" t="e">
        <f ca="1">+IF(AND(ISNUMBER(OFFSET('Water Data'!$F$4,0,10*ROW('Water Data'!F33))),'Data Summary'!BY39="Yes"),100-OFFSET('Water Data'!$F$4,0,10*ROW('Water Data'!F33)),NA())</f>
        <v>#N/A</v>
      </c>
      <c r="K39" s="515" t="e">
        <f ca="1">+IF(AND(ISNUMBER(OFFSET('Water Data'!$F$6,0,10*ROW('Water Data'!F33))),'Data Summary'!BZ39="Yes"),OFFSET('Water Data'!$F$6,0,10*ROW('Water Data'!F33)),NA())</f>
        <v>#N/A</v>
      </c>
      <c r="L39" s="515" t="e">
        <f ca="1">+IF(AND(ISNUMBER(OFFSET('Water Data'!$F$9,0,10*ROW('Water Data'!F33))),'Data Summary'!CA39="Yes"),OFFSET('Water Data'!$F$9,0,10*ROW('Water Data'!F33)),NA())</f>
        <v>#N/A</v>
      </c>
      <c r="M39" s="515" t="e">
        <f ca="1">+IF(AND(ISNUMBER(OFFSET('Water Data'!$G$4,0,10*ROW('Water Data'!G33))),'Data Summary'!CB39="Yes"),100-OFFSET('Water Data'!$G$4,0,10*ROW('Water Data'!G33)),NA())</f>
        <v>#N/A</v>
      </c>
      <c r="N39" s="515" t="e">
        <f ca="1">+IF(AND(ISNUMBER(OFFSET('Water Data'!$G$6,0,10*ROW('Water Data'!G33))),'Data Summary'!CC39="Yes"),OFFSET('Water Data'!$G$6,0,10*ROW('Water Data'!G33)),NA())</f>
        <v>#N/A</v>
      </c>
      <c r="O39" s="515" t="e">
        <f ca="1">+IF(AND(ISNUMBER(OFFSET('Water Data'!$G$9,0,10*ROW('Water Data'!G33))),'Data Summary'!CD39="Yes"),OFFSET('Water Data'!$G$9,0,10*ROW('Water Data'!G33)),NA())</f>
        <v>#N/A</v>
      </c>
      <c r="P39" s="515" t="e">
        <f ca="1">+IF(AND(ISNUMBER(OFFSET('Water Data'!$H$4,0,10*ROW('Water Data'!H33))),'Data Summary'!CE39="Yes"),100-OFFSET('Water Data'!$H$4,0,10*ROW('Water Data'!H33)),NA())</f>
        <v>#N/A</v>
      </c>
      <c r="Q39" s="515" t="e">
        <f ca="1">+IF(AND(ISNUMBER(OFFSET('Water Data'!$H$6,0,10*ROW('Water Data'!H33))),'Data Summary'!CF39="Yes"),OFFSET('Water Data'!$H$6,0,10*ROW('Water Data'!H33)),NA())</f>
        <v>#N/A</v>
      </c>
      <c r="R39" s="515" t="e">
        <f ca="1">+IF(AND(ISNUMBER(OFFSET('Water Data'!$H$9,0,10*ROW('Water Data'!H33))),'Data Summary'!CG39="Yes"),OFFSET('Water Data'!$H$9,0,10*ROW('Water Data'!H33)),NA())</f>
        <v>#N/A</v>
      </c>
      <c r="S39" s="515" t="e">
        <f ca="1">+IF(AND(ISNUMBER(OFFSET('Water Data'!$I$4,0,10*ROW('Water Data'!I33))),'Data Summary'!CH39="Yes"),100-OFFSET('Water Data'!$I$4,0,10*ROW('Water Data'!I33)),NA())</f>
        <v>#N/A</v>
      </c>
      <c r="T39" s="515" t="e">
        <f ca="1">+IF(AND(ISNUMBER(OFFSET('Water Data'!$I$6,0,10*ROW('Water Data'!I33))),'Data Summary'!CI39="Yes"),OFFSET('Water Data'!$I$6,0,10*ROW('Water Data'!I33)),NA())</f>
        <v>#N/A</v>
      </c>
      <c r="U39" s="515" t="e">
        <f ca="1">+IF(AND(ISNUMBER(OFFSET('Water Data'!$I$9,0,10*ROW('Water Data'!I33))),'Data Summary'!CJ39="Yes"),OFFSET('Water Data'!$I$9,0,10*ROW('Water Data'!I33)),NA())</f>
        <v>#N/A</v>
      </c>
      <c r="V39" s="516" t="e">
        <f ca="1">+IF(AND(ISNUMBER(OFFSET('Sanitation Data'!$D$4,0,10*ROW('Sanitation Data'!D33))),'Data Summary'!CK39="Yes"),100-OFFSET('Sanitation Data'!$D$4,0,10*ROW('Sanitation Data'!D33)),NA())</f>
        <v>#N/A</v>
      </c>
      <c r="W39" s="516" t="e">
        <f ca="1">+IF(AND(ISNUMBER(OFFSET('Sanitation Data'!$D$6,0,10*ROW('Sanitation Data'!D33))),'Data Summary'!CL39="Yes"),OFFSET('Sanitation Data'!$D$6,0,10*ROW('Sanitation Data'!D33)),NA())</f>
        <v>#N/A</v>
      </c>
      <c r="X39" s="516" t="e">
        <f ca="1">+IF(AND(ISNUMBER(OFFSET('Sanitation Data'!$D$10,0,10*ROW('Sanitation Data'!D33))),'Data Summary'!CM39="Yes"),OFFSET('Sanitation Data'!$D$10,0,10*ROW('Sanitation Data'!D33)),NA())</f>
        <v>#N/A</v>
      </c>
      <c r="Y39" s="516" t="e">
        <f ca="1">+IF(AND(ISNUMBER(OFFSET('Sanitation Data'!$D$11,0,10*ROW('Sanitation Data'!D33))),'Data Summary'!CN39="Yes"),OFFSET('Sanitation Data'!$D$11,0,10*ROW('Sanitation Data'!D33)),NA())</f>
        <v>#N/A</v>
      </c>
      <c r="Z39" s="516" t="e">
        <f ca="1">+IF(AND(ISNUMBER(OFFSET('Sanitation Data'!$D$12,0,10*ROW('Sanitation Data'!D33))),'Data Summary'!CO39="Yes"),OFFSET('Sanitation Data'!$D$12,0,10*ROW('Sanitation Data'!D33)),NA())</f>
        <v>#N/A</v>
      </c>
      <c r="AA39" s="516" t="e">
        <f ca="1">+IF(AND(ISNUMBER(OFFSET('Sanitation Data'!$E$4,0,10*ROW('Sanitation Data'!E33))),'Data Summary'!CP39="Yes"),100-OFFSET('Sanitation Data'!$E$4,0,10*ROW('Sanitation Data'!E33)),NA())</f>
        <v>#N/A</v>
      </c>
      <c r="AB39" s="516" t="e">
        <f ca="1">+IF(AND(ISNUMBER(OFFSET('Sanitation Data'!$E$6,0,10*ROW('Sanitation Data'!E33))),'Data Summary'!CQ39="Yes"),OFFSET('Sanitation Data'!$E$6,0,10*ROW('Sanitation Data'!E33)),NA())</f>
        <v>#N/A</v>
      </c>
      <c r="AC39" s="516" t="e">
        <f ca="1">+IF(AND(ISNUMBER(OFFSET('Sanitation Data'!$E$10,0,10*ROW('Sanitation Data'!E33))),'Data Summary'!CR39="Yes"),OFFSET('Sanitation Data'!$E$10,0,10*ROW('Sanitation Data'!E33)),NA())</f>
        <v>#N/A</v>
      </c>
      <c r="AD39" s="516" t="e">
        <f ca="1">+IF(AND(ISNUMBER(OFFSET('Sanitation Data'!$E$11,0,10*ROW('Sanitation Data'!E33))),'Data Summary'!CS39="Yes"),OFFSET('Sanitation Data'!$E$11,0,10*ROW('Sanitation Data'!E33)),NA())</f>
        <v>#N/A</v>
      </c>
      <c r="AE39" s="516" t="e">
        <f ca="1">+IF(AND(ISNUMBER(OFFSET('Sanitation Data'!$E$12,0,10*ROW('Sanitation Data'!E33))),'Data Summary'!CT39="Yes"),OFFSET('Sanitation Data'!$E$12,0,10*ROW('Sanitation Data'!E33)),NA())</f>
        <v>#N/A</v>
      </c>
      <c r="AF39" s="516" t="e">
        <f ca="1">+IF(AND(ISNUMBER(OFFSET('Sanitation Data'!$F$4,0,10*ROW('Sanitation Data'!F33))),'Data Summary'!CU39="Yes"),100-OFFSET('Sanitation Data'!$F$4,0,10*ROW('Sanitation Data'!F33)),NA())</f>
        <v>#N/A</v>
      </c>
      <c r="AG39" s="516" t="e">
        <f ca="1">+IF(AND(ISNUMBER(OFFSET('Sanitation Data'!$F$6,0,10*ROW('Sanitation Data'!F33))),'Data Summary'!CV39="Yes"),OFFSET('Sanitation Data'!$F$6,0,10*ROW('Sanitation Data'!F33)),NA())</f>
        <v>#N/A</v>
      </c>
      <c r="AH39" s="516" t="e">
        <f ca="1">+IF(AND(ISNUMBER(OFFSET('Sanitation Data'!$F$10,0,10*ROW('Sanitation Data'!F33))),'Data Summary'!CW39="Yes"),OFFSET('Sanitation Data'!$F$10,0,10*ROW('Sanitation Data'!F33)),NA())</f>
        <v>#N/A</v>
      </c>
      <c r="AI39" s="516" t="e">
        <f ca="1">+IF(AND(ISNUMBER(OFFSET('Sanitation Data'!$F$11,0,10*ROW('Sanitation Data'!F33))),'Data Summary'!CX39="Yes"),OFFSET('Sanitation Data'!$F$11,0,10*ROW('Sanitation Data'!F33)),NA())</f>
        <v>#N/A</v>
      </c>
      <c r="AJ39" s="516" t="e">
        <f ca="1">+IF(AND(ISNUMBER(OFFSET('Sanitation Data'!$F$12,0,10*ROW('Sanitation Data'!F33))),'Data Summary'!CY39="Yes"),OFFSET('Sanitation Data'!$F$12,0,10*ROW('Sanitation Data'!F33)),NA())</f>
        <v>#N/A</v>
      </c>
      <c r="AK39" s="516" t="e">
        <f ca="1">+IF(AND(ISNUMBER(OFFSET('Sanitation Data'!$G$4,0,10*ROW('Sanitation Data'!G33))),'Data Summary'!CZ39="Yes"),100-OFFSET('Sanitation Data'!$G$4,0,10*ROW('Sanitation Data'!G33)),NA())</f>
        <v>#N/A</v>
      </c>
      <c r="AL39" s="516" t="e">
        <f ca="1">+IF(AND(ISNUMBER(OFFSET('Sanitation Data'!$G$6,0,10*ROW('Sanitation Data'!G33))),'Data Summary'!DA39="Yes"),OFFSET('Sanitation Data'!$G$6,0,10*ROW('Sanitation Data'!G33)),NA())</f>
        <v>#N/A</v>
      </c>
      <c r="AM39" s="516" t="e">
        <f ca="1">+IF(AND(ISNUMBER(OFFSET('Sanitation Data'!$G$10,0,10*ROW('Sanitation Data'!G33))),'Data Summary'!DB39="Yes"),OFFSET('Sanitation Data'!$G$10,0,10*ROW('Sanitation Data'!G33)),NA())</f>
        <v>#N/A</v>
      </c>
      <c r="AN39" s="516" t="e">
        <f ca="1">+IF(AND(ISNUMBER(OFFSET('Sanitation Data'!$G$11,0,10*ROW('Sanitation Data'!G33))),'Data Summary'!DC39="Yes"),OFFSET('Sanitation Data'!$G$11,0,10*ROW('Sanitation Data'!G33)),NA())</f>
        <v>#N/A</v>
      </c>
      <c r="AO39" s="516" t="e">
        <f ca="1">+IF(AND(ISNUMBER(OFFSET('Sanitation Data'!$G$12,0,10*ROW('Sanitation Data'!G33))),'Data Summary'!DD39="Yes"),OFFSET('Sanitation Data'!$G$12,0,10*ROW('Sanitation Data'!G33)),NA())</f>
        <v>#N/A</v>
      </c>
      <c r="AP39" s="516" t="e">
        <f ca="1">+IF(AND(ISNUMBER(OFFSET('Sanitation Data'!$H$4,0,10*ROW('Sanitation Data'!H33))),'Data Summary'!DE39="Yes"),100-OFFSET('Sanitation Data'!$H$4,0,10*ROW('Sanitation Data'!H33)),NA())</f>
        <v>#N/A</v>
      </c>
      <c r="AQ39" s="516" t="e">
        <f ca="1">+IF(AND(ISNUMBER(OFFSET('Sanitation Data'!$H$6,0,10*ROW('Sanitation Data'!H33))),'Data Summary'!DF39="Yes"),OFFSET('Sanitation Data'!$H$6,0,10*ROW('Sanitation Data'!H33)),NA())</f>
        <v>#N/A</v>
      </c>
      <c r="AR39" s="516" t="e">
        <f ca="1">+IF(AND(ISNUMBER(OFFSET('Sanitation Data'!$H$10,0,10*ROW('Sanitation Data'!H33))),'Data Summary'!DG39="Yes"),OFFSET('Sanitation Data'!$H$10,0,10*ROW('Sanitation Data'!H33)),NA())</f>
        <v>#N/A</v>
      </c>
      <c r="AS39" s="516" t="e">
        <f ca="1">+IF(AND(ISNUMBER(OFFSET('Sanitation Data'!$H$11,0,10*ROW('Sanitation Data'!H33))),'Data Summary'!DH39="Yes"),OFFSET('Sanitation Data'!$H$11,0,10*ROW('Sanitation Data'!H33)),NA())</f>
        <v>#N/A</v>
      </c>
      <c r="AT39" s="516" t="e">
        <f ca="1">+IF(AND(ISNUMBER(OFFSET('Sanitation Data'!$H$12,0,10*ROW('Sanitation Data'!H33))),'Data Summary'!DI39="Yes"),OFFSET('Sanitation Data'!$H$12,0,10*ROW('Sanitation Data'!H33)),NA())</f>
        <v>#N/A</v>
      </c>
      <c r="AU39" s="516" t="e">
        <f ca="1">+IF(AND(ISNUMBER(OFFSET('Sanitation Data'!$I$4,0,10*ROW('Sanitation Data'!I33))),'Data Summary'!DJ39="Yes"),100-OFFSET('Sanitation Data'!$I$4,0,10*ROW('Sanitation Data'!I33)),NA())</f>
        <v>#N/A</v>
      </c>
      <c r="AV39" s="516" t="e">
        <f ca="1">+IF(AND(ISNUMBER(OFFSET('Sanitation Data'!$I$6,0,10*ROW('Sanitation Data'!I33))),'Data Summary'!DK39="Yes"),OFFSET('Sanitation Data'!$I$6,0,10*ROW('Sanitation Data'!I33)),NA())</f>
        <v>#N/A</v>
      </c>
      <c r="AW39" s="516" t="e">
        <f ca="1">+IF(AND(ISNUMBER(OFFSET('Sanitation Data'!$I$10,0,10*ROW('Sanitation Data'!I33))),'Data Summary'!DL39="Yes"),OFFSET('Sanitation Data'!$I$10,0,10*ROW('Sanitation Data'!I33)),NA())</f>
        <v>#N/A</v>
      </c>
      <c r="AX39" s="516" t="e">
        <f ca="1">+IF(AND(ISNUMBER(OFFSET('Sanitation Data'!$I$11,0,10*ROW('Sanitation Data'!I33))),'Data Summary'!DM39="Yes"),OFFSET('Sanitation Data'!$I$11,0,10*ROW('Sanitation Data'!I33)),NA())</f>
        <v>#N/A</v>
      </c>
      <c r="AY39" s="516" t="e">
        <f ca="1">+IF(AND(ISNUMBER(OFFSET('Sanitation Data'!$I$12,0,10*ROW('Sanitation Data'!I33))),'Data Summary'!DN39="Yes"),OFFSET('Sanitation Data'!$I$12,0,10*ROW('Sanitation Data'!I33)),NA())</f>
        <v>#N/A</v>
      </c>
      <c r="AZ39" s="517" t="e">
        <f ca="1">+IF(AND(ISNUMBER(OFFSET('Hygiene Data'!$D$5,0,10*ROW('Hygiene Data'!D33))),'Data Summary'!DO39="Yes"),OFFSET('Hygiene Data'!$D$5,0,10*ROW('Hygiene Data'!D33)),NA())</f>
        <v>#N/A</v>
      </c>
      <c r="BA39" s="517" t="e">
        <f ca="1">+IF(AND(ISNUMBER(OFFSET('Hygiene Data'!$D$7,0,10*ROW('Hygiene Data'!D33))),'Data Summary'!DP39="Yes"),OFFSET('Hygiene Data'!$D$7,0,10*ROW('Hygiene Data'!D33)),NA())</f>
        <v>#N/A</v>
      </c>
      <c r="BB39" s="517" t="e">
        <f ca="1">+IF(AND(ISNUMBER(OFFSET('Hygiene Data'!$D$9,0,10*ROW('Hygiene Data'!D33))),'Data Summary'!DQ39="Yes"),OFFSET('Hygiene Data'!$D$9,0,10*ROW('Hygiene Data'!D33)),NA())</f>
        <v>#N/A</v>
      </c>
      <c r="BC39" s="517" t="e">
        <f ca="1">+IF(AND(ISNUMBER(OFFSET('Hygiene Data'!$E$5,0,10*ROW('Hygiene Data'!E33))),'Data Summary'!DR39="Yes"),OFFSET('Hygiene Data'!$E$5,0,10*ROW('Hygiene Data'!E33)),NA())</f>
        <v>#N/A</v>
      </c>
      <c r="BD39" s="517" t="e">
        <f ca="1">+IF(AND(ISNUMBER(OFFSET('Hygiene Data'!$E$7,0,10*ROW('Hygiene Data'!E33))),'Data Summary'!DS39="Yes"),OFFSET('Hygiene Data'!$E$7,0,10*ROW('Hygiene Data'!E33)),NA())</f>
        <v>#N/A</v>
      </c>
      <c r="BE39" s="517" t="e">
        <f ca="1">+IF(AND(ISNUMBER(OFFSET('Hygiene Data'!$E$9,0,10*ROW('Hygiene Data'!E33))),'Data Summary'!DT39="Yes"),OFFSET('Hygiene Data'!$E$9,0,10*ROW('Hygiene Data'!E33)),NA())</f>
        <v>#N/A</v>
      </c>
      <c r="BF39" s="517" t="e">
        <f ca="1">+IF(AND(ISNUMBER(OFFSET('Hygiene Data'!$F$5,0,10*ROW('Hygiene Data'!F33))),'Data Summary'!DU39="Yes"),OFFSET('Hygiene Data'!$F$5,0,10*ROW('Hygiene Data'!F33)),NA())</f>
        <v>#N/A</v>
      </c>
      <c r="BG39" s="517" t="e">
        <f ca="1">+IF(AND(ISNUMBER(OFFSET('Hygiene Data'!$F$7,0,10*ROW('Hygiene Data'!F33))),'Data Summary'!DV39="Yes"),OFFSET('Hygiene Data'!$F$7,0,10*ROW('Hygiene Data'!F33)),NA())</f>
        <v>#N/A</v>
      </c>
      <c r="BH39" s="517" t="e">
        <f ca="1">+IF(AND(ISNUMBER(OFFSET('Hygiene Data'!$F$9,0,10*ROW('Hygiene Data'!F33))),'Data Summary'!DW39="Yes"),OFFSET('Hygiene Data'!$F$9,0,10*ROW('Hygiene Data'!F33)),NA())</f>
        <v>#N/A</v>
      </c>
      <c r="BI39" s="517" t="e">
        <f ca="1">+IF(AND(ISNUMBER(OFFSET('Hygiene Data'!$G$5,0,10*ROW('Hygiene Data'!G33))),'Data Summary'!DX39="Yes"),OFFSET('Hygiene Data'!$G$5,0,10*ROW('Hygiene Data'!G33)),NA())</f>
        <v>#N/A</v>
      </c>
      <c r="BJ39" s="517" t="e">
        <f ca="1">+IF(AND(ISNUMBER(OFFSET('Hygiene Data'!$G$7,0,10*ROW('Hygiene Data'!G33))),'Data Summary'!DY39="Yes"),OFFSET('Hygiene Data'!$G$7,0,10*ROW('Hygiene Data'!G33)),NA())</f>
        <v>#N/A</v>
      </c>
      <c r="BK39" s="517" t="e">
        <f ca="1">+IF(AND(ISNUMBER(OFFSET('Hygiene Data'!$G$9,0,10*ROW('Hygiene Data'!G33))),'Data Summary'!DZ39="Yes"),OFFSET('Hygiene Data'!$G$9,0,10*ROW('Hygiene Data'!G33)),NA())</f>
        <v>#N/A</v>
      </c>
      <c r="BL39" s="517" t="e">
        <f ca="1">+IF(AND(ISNUMBER(OFFSET('Hygiene Data'!$H$5,0,10*ROW('Hygiene Data'!H33))),'Data Summary'!EA39="Yes"),OFFSET('Hygiene Data'!$H$5,0,10*ROW('Hygiene Data'!H33)),NA())</f>
        <v>#N/A</v>
      </c>
      <c r="BM39" s="517" t="e">
        <f ca="1">+IF(AND(ISNUMBER(OFFSET('Hygiene Data'!$H$7,0,10*ROW('Hygiene Data'!H33))),'Data Summary'!EB39="Yes"),OFFSET('Hygiene Data'!$H$7,0,10*ROW('Hygiene Data'!H33)),NA())</f>
        <v>#N/A</v>
      </c>
      <c r="BN39" s="517" t="e">
        <f ca="1">+IF(AND(ISNUMBER(OFFSET('Hygiene Data'!$H$9,0,10*ROW('Hygiene Data'!H33))),'Data Summary'!EC39="Yes"),OFFSET('Hygiene Data'!$H$9,0,10*ROW('Hygiene Data'!H33)),NA())</f>
        <v>#N/A</v>
      </c>
      <c r="BO39" s="517" t="e">
        <f ca="1">+IF(AND(ISNUMBER(OFFSET('Hygiene Data'!$I$5,0,10*ROW('Hygiene Data'!I33))),'Data Summary'!ED39="Yes"),OFFSET('Hygiene Data'!$I$5,0,10*ROW('Hygiene Data'!I33)),NA())</f>
        <v>#N/A</v>
      </c>
      <c r="BP39" s="517" t="e">
        <f ca="1">+IF(AND(ISNUMBER(OFFSET('Hygiene Data'!$I$7,0,10*ROW('Hygiene Data'!I33))),'Data Summary'!EE39="Yes"),OFFSET('Hygiene Data'!$I$7,0,10*ROW('Hygiene Data'!I33)),NA())</f>
        <v>#N/A</v>
      </c>
      <c r="BQ39" s="517" t="e">
        <f ca="1">+IF(AND(ISNUMBER(OFFSET('Hygiene Data'!$I$9,0,10*ROW('Hygiene Data'!I33))),'Data Summary'!EF39="Yes"),OFFSET('Hygiene Data'!$I$9,0,10*ROW('Hygiene Data'!I33)),NA())</f>
        <v>#N/A</v>
      </c>
    </row>
    <row r="40" spans="1:69" x14ac:dyDescent="0.25">
      <c r="A40" s="513" t="e">
        <f ca="1">+RIGHT('Data Summary'!A40,LEN('Data Summary'!A40)-9)</f>
        <v>#VALUE!</v>
      </c>
      <c r="B40" s="487" t="str">
        <f ca="1">+IF(ISTEXT('Data Summary'!B40),'Data Summary'!B40,"")</f>
        <v/>
      </c>
      <c r="C40" s="514" t="e">
        <f ca="1">+VALUE('Data Summary'!C40)</f>
        <v>#VALUE!</v>
      </c>
      <c r="D40" s="515" t="e">
        <f ca="1">+IF(AND(ISNUMBER(OFFSET('Water Data'!$D$4,0,10*ROW('Water Data'!D34))),'Data Summary'!BS40="Yes"),100-OFFSET('Water Data'!$D$4,0,10*ROW('Water Data'!D34)),NA())</f>
        <v>#N/A</v>
      </c>
      <c r="E40" s="515" t="e">
        <f ca="1">+IF(AND(ISNUMBER(OFFSET('Water Data'!$D$6,0,10*ROW('Water Data'!D34))),'Data Summary'!BT40="Yes"),OFFSET('Water Data'!$D$6,0,10*ROW('Water Data'!D34)),NA())</f>
        <v>#N/A</v>
      </c>
      <c r="F40" s="515" t="e">
        <f ca="1">+IF(AND(ISNUMBER(OFFSET('Water Data'!$D$9,0,10*ROW('Water Data'!D34))),'Data Summary'!BU40="Yes"),OFFSET('Water Data'!$D$9,0,10*ROW('Water Data'!D34)),NA())</f>
        <v>#N/A</v>
      </c>
      <c r="G40" s="515" t="e">
        <f ca="1">+IF(AND(ISNUMBER(OFFSET('Water Data'!$E$4,0,10*ROW('Water Data'!E34))),'Data Summary'!BV40="Yes"),100-OFFSET('Water Data'!$E$4,0,10*ROW('Water Data'!E34)),NA())</f>
        <v>#N/A</v>
      </c>
      <c r="H40" s="515" t="e">
        <f ca="1">+IF(AND(ISNUMBER(OFFSET('Water Data'!$E$6,0,10*ROW('Water Data'!E34))),'Data Summary'!BW40="Yes"),OFFSET('Water Data'!$E$6,0,10*ROW('Water Data'!E34)),NA())</f>
        <v>#N/A</v>
      </c>
      <c r="I40" s="515" t="e">
        <f ca="1">+IF(AND(ISNUMBER(OFFSET('Water Data'!$E$9,0,10*ROW('Water Data'!E34))),'Data Summary'!BX40="Yes"),OFFSET('Water Data'!$E$9,0,10*ROW('Water Data'!E34)),NA())</f>
        <v>#N/A</v>
      </c>
      <c r="J40" s="515" t="e">
        <f ca="1">+IF(AND(ISNUMBER(OFFSET('Water Data'!$F$4,0,10*ROW('Water Data'!F34))),'Data Summary'!BY40="Yes"),100-OFFSET('Water Data'!$F$4,0,10*ROW('Water Data'!F34)),NA())</f>
        <v>#N/A</v>
      </c>
      <c r="K40" s="515" t="e">
        <f ca="1">+IF(AND(ISNUMBER(OFFSET('Water Data'!$F$6,0,10*ROW('Water Data'!F34))),'Data Summary'!BZ40="Yes"),OFFSET('Water Data'!$F$6,0,10*ROW('Water Data'!F34)),NA())</f>
        <v>#N/A</v>
      </c>
      <c r="L40" s="515" t="e">
        <f ca="1">+IF(AND(ISNUMBER(OFFSET('Water Data'!$F$9,0,10*ROW('Water Data'!F34))),'Data Summary'!CA40="Yes"),OFFSET('Water Data'!$F$9,0,10*ROW('Water Data'!F34)),NA())</f>
        <v>#N/A</v>
      </c>
      <c r="M40" s="515" t="e">
        <f ca="1">+IF(AND(ISNUMBER(OFFSET('Water Data'!$G$4,0,10*ROW('Water Data'!G34))),'Data Summary'!CB40="Yes"),100-OFFSET('Water Data'!$G$4,0,10*ROW('Water Data'!G34)),NA())</f>
        <v>#N/A</v>
      </c>
      <c r="N40" s="515" t="e">
        <f ca="1">+IF(AND(ISNUMBER(OFFSET('Water Data'!$G$6,0,10*ROW('Water Data'!G34))),'Data Summary'!CC40="Yes"),OFFSET('Water Data'!$G$6,0,10*ROW('Water Data'!G34)),NA())</f>
        <v>#N/A</v>
      </c>
      <c r="O40" s="515" t="e">
        <f ca="1">+IF(AND(ISNUMBER(OFFSET('Water Data'!$G$9,0,10*ROW('Water Data'!G34))),'Data Summary'!CD40="Yes"),OFFSET('Water Data'!$G$9,0,10*ROW('Water Data'!G34)),NA())</f>
        <v>#N/A</v>
      </c>
      <c r="P40" s="515" t="e">
        <f ca="1">+IF(AND(ISNUMBER(OFFSET('Water Data'!$H$4,0,10*ROW('Water Data'!H34))),'Data Summary'!CE40="Yes"),100-OFFSET('Water Data'!$H$4,0,10*ROW('Water Data'!H34)),NA())</f>
        <v>#N/A</v>
      </c>
      <c r="Q40" s="515" t="e">
        <f ca="1">+IF(AND(ISNUMBER(OFFSET('Water Data'!$H$6,0,10*ROW('Water Data'!H34))),'Data Summary'!CF40="Yes"),OFFSET('Water Data'!$H$6,0,10*ROW('Water Data'!H34)),NA())</f>
        <v>#N/A</v>
      </c>
      <c r="R40" s="515" t="e">
        <f ca="1">+IF(AND(ISNUMBER(OFFSET('Water Data'!$H$9,0,10*ROW('Water Data'!H34))),'Data Summary'!CG40="Yes"),OFFSET('Water Data'!$H$9,0,10*ROW('Water Data'!H34)),NA())</f>
        <v>#N/A</v>
      </c>
      <c r="S40" s="515" t="e">
        <f ca="1">+IF(AND(ISNUMBER(OFFSET('Water Data'!$I$4,0,10*ROW('Water Data'!I34))),'Data Summary'!CH40="Yes"),100-OFFSET('Water Data'!$I$4,0,10*ROW('Water Data'!I34)),NA())</f>
        <v>#N/A</v>
      </c>
      <c r="T40" s="515" t="e">
        <f ca="1">+IF(AND(ISNUMBER(OFFSET('Water Data'!$I$6,0,10*ROW('Water Data'!I34))),'Data Summary'!CI40="Yes"),OFFSET('Water Data'!$I$6,0,10*ROW('Water Data'!I34)),NA())</f>
        <v>#N/A</v>
      </c>
      <c r="U40" s="515" t="e">
        <f ca="1">+IF(AND(ISNUMBER(OFFSET('Water Data'!$I$9,0,10*ROW('Water Data'!I34))),'Data Summary'!CJ40="Yes"),OFFSET('Water Data'!$I$9,0,10*ROW('Water Data'!I34)),NA())</f>
        <v>#N/A</v>
      </c>
      <c r="V40" s="516" t="e">
        <f ca="1">+IF(AND(ISNUMBER(OFFSET('Sanitation Data'!$D$4,0,10*ROW('Sanitation Data'!D34))),'Data Summary'!CK40="Yes"),100-OFFSET('Sanitation Data'!$D$4,0,10*ROW('Sanitation Data'!D34)),NA())</f>
        <v>#N/A</v>
      </c>
      <c r="W40" s="516" t="e">
        <f ca="1">+IF(AND(ISNUMBER(OFFSET('Sanitation Data'!$D$6,0,10*ROW('Sanitation Data'!D34))),'Data Summary'!CL40="Yes"),OFFSET('Sanitation Data'!$D$6,0,10*ROW('Sanitation Data'!D34)),NA())</f>
        <v>#N/A</v>
      </c>
      <c r="X40" s="516" t="e">
        <f ca="1">+IF(AND(ISNUMBER(OFFSET('Sanitation Data'!$D$10,0,10*ROW('Sanitation Data'!D34))),'Data Summary'!CM40="Yes"),OFFSET('Sanitation Data'!$D$10,0,10*ROW('Sanitation Data'!D34)),NA())</f>
        <v>#N/A</v>
      </c>
      <c r="Y40" s="516" t="e">
        <f ca="1">+IF(AND(ISNUMBER(OFFSET('Sanitation Data'!$D$11,0,10*ROW('Sanitation Data'!D34))),'Data Summary'!CN40="Yes"),OFFSET('Sanitation Data'!$D$11,0,10*ROW('Sanitation Data'!D34)),NA())</f>
        <v>#N/A</v>
      </c>
      <c r="Z40" s="516" t="e">
        <f ca="1">+IF(AND(ISNUMBER(OFFSET('Sanitation Data'!$D$12,0,10*ROW('Sanitation Data'!D34))),'Data Summary'!CO40="Yes"),OFFSET('Sanitation Data'!$D$12,0,10*ROW('Sanitation Data'!D34)),NA())</f>
        <v>#N/A</v>
      </c>
      <c r="AA40" s="516" t="e">
        <f ca="1">+IF(AND(ISNUMBER(OFFSET('Sanitation Data'!$E$4,0,10*ROW('Sanitation Data'!E34))),'Data Summary'!CP40="Yes"),100-OFFSET('Sanitation Data'!$E$4,0,10*ROW('Sanitation Data'!E34)),NA())</f>
        <v>#N/A</v>
      </c>
      <c r="AB40" s="516" t="e">
        <f ca="1">+IF(AND(ISNUMBER(OFFSET('Sanitation Data'!$E$6,0,10*ROW('Sanitation Data'!E34))),'Data Summary'!CQ40="Yes"),OFFSET('Sanitation Data'!$E$6,0,10*ROW('Sanitation Data'!E34)),NA())</f>
        <v>#N/A</v>
      </c>
      <c r="AC40" s="516" t="e">
        <f ca="1">+IF(AND(ISNUMBER(OFFSET('Sanitation Data'!$E$10,0,10*ROW('Sanitation Data'!E34))),'Data Summary'!CR40="Yes"),OFFSET('Sanitation Data'!$E$10,0,10*ROW('Sanitation Data'!E34)),NA())</f>
        <v>#N/A</v>
      </c>
      <c r="AD40" s="516" t="e">
        <f ca="1">+IF(AND(ISNUMBER(OFFSET('Sanitation Data'!$E$11,0,10*ROW('Sanitation Data'!E34))),'Data Summary'!CS40="Yes"),OFFSET('Sanitation Data'!$E$11,0,10*ROW('Sanitation Data'!E34)),NA())</f>
        <v>#N/A</v>
      </c>
      <c r="AE40" s="516" t="e">
        <f ca="1">+IF(AND(ISNUMBER(OFFSET('Sanitation Data'!$E$12,0,10*ROW('Sanitation Data'!E34))),'Data Summary'!CT40="Yes"),OFFSET('Sanitation Data'!$E$12,0,10*ROW('Sanitation Data'!E34)),NA())</f>
        <v>#N/A</v>
      </c>
      <c r="AF40" s="516" t="e">
        <f ca="1">+IF(AND(ISNUMBER(OFFSET('Sanitation Data'!$F$4,0,10*ROW('Sanitation Data'!F34))),'Data Summary'!CU40="Yes"),100-OFFSET('Sanitation Data'!$F$4,0,10*ROW('Sanitation Data'!F34)),NA())</f>
        <v>#N/A</v>
      </c>
      <c r="AG40" s="516" t="e">
        <f ca="1">+IF(AND(ISNUMBER(OFFSET('Sanitation Data'!$F$6,0,10*ROW('Sanitation Data'!F34))),'Data Summary'!CV40="Yes"),OFFSET('Sanitation Data'!$F$6,0,10*ROW('Sanitation Data'!F34)),NA())</f>
        <v>#N/A</v>
      </c>
      <c r="AH40" s="516" t="e">
        <f ca="1">+IF(AND(ISNUMBER(OFFSET('Sanitation Data'!$F$10,0,10*ROW('Sanitation Data'!F34))),'Data Summary'!CW40="Yes"),OFFSET('Sanitation Data'!$F$10,0,10*ROW('Sanitation Data'!F34)),NA())</f>
        <v>#N/A</v>
      </c>
      <c r="AI40" s="516" t="e">
        <f ca="1">+IF(AND(ISNUMBER(OFFSET('Sanitation Data'!$F$11,0,10*ROW('Sanitation Data'!F34))),'Data Summary'!CX40="Yes"),OFFSET('Sanitation Data'!$F$11,0,10*ROW('Sanitation Data'!F34)),NA())</f>
        <v>#N/A</v>
      </c>
      <c r="AJ40" s="516" t="e">
        <f ca="1">+IF(AND(ISNUMBER(OFFSET('Sanitation Data'!$F$12,0,10*ROW('Sanitation Data'!F34))),'Data Summary'!CY40="Yes"),OFFSET('Sanitation Data'!$F$12,0,10*ROW('Sanitation Data'!F34)),NA())</f>
        <v>#N/A</v>
      </c>
      <c r="AK40" s="516" t="e">
        <f ca="1">+IF(AND(ISNUMBER(OFFSET('Sanitation Data'!$G$4,0,10*ROW('Sanitation Data'!G34))),'Data Summary'!CZ40="Yes"),100-OFFSET('Sanitation Data'!$G$4,0,10*ROW('Sanitation Data'!G34)),NA())</f>
        <v>#N/A</v>
      </c>
      <c r="AL40" s="516" t="e">
        <f ca="1">+IF(AND(ISNUMBER(OFFSET('Sanitation Data'!$G$6,0,10*ROW('Sanitation Data'!G34))),'Data Summary'!DA40="Yes"),OFFSET('Sanitation Data'!$G$6,0,10*ROW('Sanitation Data'!G34)),NA())</f>
        <v>#N/A</v>
      </c>
      <c r="AM40" s="516" t="e">
        <f ca="1">+IF(AND(ISNUMBER(OFFSET('Sanitation Data'!$G$10,0,10*ROW('Sanitation Data'!G34))),'Data Summary'!DB40="Yes"),OFFSET('Sanitation Data'!$G$10,0,10*ROW('Sanitation Data'!G34)),NA())</f>
        <v>#N/A</v>
      </c>
      <c r="AN40" s="516" t="e">
        <f ca="1">+IF(AND(ISNUMBER(OFFSET('Sanitation Data'!$G$11,0,10*ROW('Sanitation Data'!G34))),'Data Summary'!DC40="Yes"),OFFSET('Sanitation Data'!$G$11,0,10*ROW('Sanitation Data'!G34)),NA())</f>
        <v>#N/A</v>
      </c>
      <c r="AO40" s="516" t="e">
        <f ca="1">+IF(AND(ISNUMBER(OFFSET('Sanitation Data'!$G$12,0,10*ROW('Sanitation Data'!G34))),'Data Summary'!DD40="Yes"),OFFSET('Sanitation Data'!$G$12,0,10*ROW('Sanitation Data'!G34)),NA())</f>
        <v>#N/A</v>
      </c>
      <c r="AP40" s="516" t="e">
        <f ca="1">+IF(AND(ISNUMBER(OFFSET('Sanitation Data'!$H$4,0,10*ROW('Sanitation Data'!H34))),'Data Summary'!DE40="Yes"),100-OFFSET('Sanitation Data'!$H$4,0,10*ROW('Sanitation Data'!H34)),NA())</f>
        <v>#N/A</v>
      </c>
      <c r="AQ40" s="516" t="e">
        <f ca="1">+IF(AND(ISNUMBER(OFFSET('Sanitation Data'!$H$6,0,10*ROW('Sanitation Data'!H34))),'Data Summary'!DF40="Yes"),OFFSET('Sanitation Data'!$H$6,0,10*ROW('Sanitation Data'!H34)),NA())</f>
        <v>#N/A</v>
      </c>
      <c r="AR40" s="516" t="e">
        <f ca="1">+IF(AND(ISNUMBER(OFFSET('Sanitation Data'!$H$10,0,10*ROW('Sanitation Data'!H34))),'Data Summary'!DG40="Yes"),OFFSET('Sanitation Data'!$H$10,0,10*ROW('Sanitation Data'!H34)),NA())</f>
        <v>#N/A</v>
      </c>
      <c r="AS40" s="516" t="e">
        <f ca="1">+IF(AND(ISNUMBER(OFFSET('Sanitation Data'!$H$11,0,10*ROW('Sanitation Data'!H34))),'Data Summary'!DH40="Yes"),OFFSET('Sanitation Data'!$H$11,0,10*ROW('Sanitation Data'!H34)),NA())</f>
        <v>#N/A</v>
      </c>
      <c r="AT40" s="516" t="e">
        <f ca="1">+IF(AND(ISNUMBER(OFFSET('Sanitation Data'!$H$12,0,10*ROW('Sanitation Data'!H34))),'Data Summary'!DI40="Yes"),OFFSET('Sanitation Data'!$H$12,0,10*ROW('Sanitation Data'!H34)),NA())</f>
        <v>#N/A</v>
      </c>
      <c r="AU40" s="516" t="e">
        <f ca="1">+IF(AND(ISNUMBER(OFFSET('Sanitation Data'!$I$4,0,10*ROW('Sanitation Data'!I34))),'Data Summary'!DJ40="Yes"),100-OFFSET('Sanitation Data'!$I$4,0,10*ROW('Sanitation Data'!I34)),NA())</f>
        <v>#N/A</v>
      </c>
      <c r="AV40" s="516" t="e">
        <f ca="1">+IF(AND(ISNUMBER(OFFSET('Sanitation Data'!$I$6,0,10*ROW('Sanitation Data'!I34))),'Data Summary'!DK40="Yes"),OFFSET('Sanitation Data'!$I$6,0,10*ROW('Sanitation Data'!I34)),NA())</f>
        <v>#N/A</v>
      </c>
      <c r="AW40" s="516" t="e">
        <f ca="1">+IF(AND(ISNUMBER(OFFSET('Sanitation Data'!$I$10,0,10*ROW('Sanitation Data'!I34))),'Data Summary'!DL40="Yes"),OFFSET('Sanitation Data'!$I$10,0,10*ROW('Sanitation Data'!I34)),NA())</f>
        <v>#N/A</v>
      </c>
      <c r="AX40" s="516" t="e">
        <f ca="1">+IF(AND(ISNUMBER(OFFSET('Sanitation Data'!$I$11,0,10*ROW('Sanitation Data'!I34))),'Data Summary'!DM40="Yes"),OFFSET('Sanitation Data'!$I$11,0,10*ROW('Sanitation Data'!I34)),NA())</f>
        <v>#N/A</v>
      </c>
      <c r="AY40" s="516" t="e">
        <f ca="1">+IF(AND(ISNUMBER(OFFSET('Sanitation Data'!$I$12,0,10*ROW('Sanitation Data'!I34))),'Data Summary'!DN40="Yes"),OFFSET('Sanitation Data'!$I$12,0,10*ROW('Sanitation Data'!I34)),NA())</f>
        <v>#N/A</v>
      </c>
      <c r="AZ40" s="517" t="e">
        <f ca="1">+IF(AND(ISNUMBER(OFFSET('Hygiene Data'!$D$5,0,10*ROW('Hygiene Data'!D34))),'Data Summary'!DO40="Yes"),OFFSET('Hygiene Data'!$D$5,0,10*ROW('Hygiene Data'!D34)),NA())</f>
        <v>#N/A</v>
      </c>
      <c r="BA40" s="517" t="e">
        <f ca="1">+IF(AND(ISNUMBER(OFFSET('Hygiene Data'!$D$7,0,10*ROW('Hygiene Data'!D34))),'Data Summary'!DP40="Yes"),OFFSET('Hygiene Data'!$D$7,0,10*ROW('Hygiene Data'!D34)),NA())</f>
        <v>#N/A</v>
      </c>
      <c r="BB40" s="517" t="e">
        <f ca="1">+IF(AND(ISNUMBER(OFFSET('Hygiene Data'!$D$9,0,10*ROW('Hygiene Data'!D34))),'Data Summary'!DQ40="Yes"),OFFSET('Hygiene Data'!$D$9,0,10*ROW('Hygiene Data'!D34)),NA())</f>
        <v>#N/A</v>
      </c>
      <c r="BC40" s="517" t="e">
        <f ca="1">+IF(AND(ISNUMBER(OFFSET('Hygiene Data'!$E$5,0,10*ROW('Hygiene Data'!E34))),'Data Summary'!DR40="Yes"),OFFSET('Hygiene Data'!$E$5,0,10*ROW('Hygiene Data'!E34)),NA())</f>
        <v>#N/A</v>
      </c>
      <c r="BD40" s="517" t="e">
        <f ca="1">+IF(AND(ISNUMBER(OFFSET('Hygiene Data'!$E$7,0,10*ROW('Hygiene Data'!E34))),'Data Summary'!DS40="Yes"),OFFSET('Hygiene Data'!$E$7,0,10*ROW('Hygiene Data'!E34)),NA())</f>
        <v>#N/A</v>
      </c>
      <c r="BE40" s="517" t="e">
        <f ca="1">+IF(AND(ISNUMBER(OFFSET('Hygiene Data'!$E$9,0,10*ROW('Hygiene Data'!E34))),'Data Summary'!DT40="Yes"),OFFSET('Hygiene Data'!$E$9,0,10*ROW('Hygiene Data'!E34)),NA())</f>
        <v>#N/A</v>
      </c>
      <c r="BF40" s="517" t="e">
        <f ca="1">+IF(AND(ISNUMBER(OFFSET('Hygiene Data'!$F$5,0,10*ROW('Hygiene Data'!F34))),'Data Summary'!DU40="Yes"),OFFSET('Hygiene Data'!$F$5,0,10*ROW('Hygiene Data'!F34)),NA())</f>
        <v>#N/A</v>
      </c>
      <c r="BG40" s="517" t="e">
        <f ca="1">+IF(AND(ISNUMBER(OFFSET('Hygiene Data'!$F$7,0,10*ROW('Hygiene Data'!F34))),'Data Summary'!DV40="Yes"),OFFSET('Hygiene Data'!$F$7,0,10*ROW('Hygiene Data'!F34)),NA())</f>
        <v>#N/A</v>
      </c>
      <c r="BH40" s="517" t="e">
        <f ca="1">+IF(AND(ISNUMBER(OFFSET('Hygiene Data'!$F$9,0,10*ROW('Hygiene Data'!F34))),'Data Summary'!DW40="Yes"),OFFSET('Hygiene Data'!$F$9,0,10*ROW('Hygiene Data'!F34)),NA())</f>
        <v>#N/A</v>
      </c>
      <c r="BI40" s="517" t="e">
        <f ca="1">+IF(AND(ISNUMBER(OFFSET('Hygiene Data'!$G$5,0,10*ROW('Hygiene Data'!G34))),'Data Summary'!DX40="Yes"),OFFSET('Hygiene Data'!$G$5,0,10*ROW('Hygiene Data'!G34)),NA())</f>
        <v>#N/A</v>
      </c>
      <c r="BJ40" s="517" t="e">
        <f ca="1">+IF(AND(ISNUMBER(OFFSET('Hygiene Data'!$G$7,0,10*ROW('Hygiene Data'!G34))),'Data Summary'!DY40="Yes"),OFFSET('Hygiene Data'!$G$7,0,10*ROW('Hygiene Data'!G34)),NA())</f>
        <v>#N/A</v>
      </c>
      <c r="BK40" s="517" t="e">
        <f ca="1">+IF(AND(ISNUMBER(OFFSET('Hygiene Data'!$G$9,0,10*ROW('Hygiene Data'!G34))),'Data Summary'!DZ40="Yes"),OFFSET('Hygiene Data'!$G$9,0,10*ROW('Hygiene Data'!G34)),NA())</f>
        <v>#N/A</v>
      </c>
      <c r="BL40" s="517" t="e">
        <f ca="1">+IF(AND(ISNUMBER(OFFSET('Hygiene Data'!$H$5,0,10*ROW('Hygiene Data'!H34))),'Data Summary'!EA40="Yes"),OFFSET('Hygiene Data'!$H$5,0,10*ROW('Hygiene Data'!H34)),NA())</f>
        <v>#N/A</v>
      </c>
      <c r="BM40" s="517" t="e">
        <f ca="1">+IF(AND(ISNUMBER(OFFSET('Hygiene Data'!$H$7,0,10*ROW('Hygiene Data'!H34))),'Data Summary'!EB40="Yes"),OFFSET('Hygiene Data'!$H$7,0,10*ROW('Hygiene Data'!H34)),NA())</f>
        <v>#N/A</v>
      </c>
      <c r="BN40" s="517" t="e">
        <f ca="1">+IF(AND(ISNUMBER(OFFSET('Hygiene Data'!$H$9,0,10*ROW('Hygiene Data'!H34))),'Data Summary'!EC40="Yes"),OFFSET('Hygiene Data'!$H$9,0,10*ROW('Hygiene Data'!H34)),NA())</f>
        <v>#N/A</v>
      </c>
      <c r="BO40" s="517" t="e">
        <f ca="1">+IF(AND(ISNUMBER(OFFSET('Hygiene Data'!$I$5,0,10*ROW('Hygiene Data'!I34))),'Data Summary'!ED40="Yes"),OFFSET('Hygiene Data'!$I$5,0,10*ROW('Hygiene Data'!I34)),NA())</f>
        <v>#N/A</v>
      </c>
      <c r="BP40" s="517" t="e">
        <f ca="1">+IF(AND(ISNUMBER(OFFSET('Hygiene Data'!$I$7,0,10*ROW('Hygiene Data'!I34))),'Data Summary'!EE40="Yes"),OFFSET('Hygiene Data'!$I$7,0,10*ROW('Hygiene Data'!I34)),NA())</f>
        <v>#N/A</v>
      </c>
      <c r="BQ40" s="517" t="e">
        <f ca="1">+IF(AND(ISNUMBER(OFFSET('Hygiene Data'!$I$9,0,10*ROW('Hygiene Data'!I34))),'Data Summary'!EF40="Yes"),OFFSET('Hygiene Data'!$I$9,0,10*ROW('Hygiene Data'!I34)),NA())</f>
        <v>#N/A</v>
      </c>
    </row>
    <row r="41" spans="1:69" x14ac:dyDescent="0.25">
      <c r="A41" s="513" t="e">
        <f ca="1">+RIGHT('Data Summary'!A41,LEN('Data Summary'!A41)-9)</f>
        <v>#VALUE!</v>
      </c>
      <c r="B41" s="487" t="str">
        <f ca="1">+IF(ISTEXT('Data Summary'!B41),'Data Summary'!B41,"")</f>
        <v/>
      </c>
      <c r="C41" s="514" t="e">
        <f ca="1">+VALUE('Data Summary'!C41)</f>
        <v>#VALUE!</v>
      </c>
      <c r="D41" s="515" t="e">
        <f ca="1">+IF(AND(ISNUMBER(OFFSET('Water Data'!$D$4,0,10*ROW('Water Data'!D35))),'Data Summary'!BS41="Yes"),100-OFFSET('Water Data'!$D$4,0,10*ROW('Water Data'!D35)),NA())</f>
        <v>#N/A</v>
      </c>
      <c r="E41" s="515" t="e">
        <f ca="1">+IF(AND(ISNUMBER(OFFSET('Water Data'!$D$6,0,10*ROW('Water Data'!D35))),'Data Summary'!BT41="Yes"),OFFSET('Water Data'!$D$6,0,10*ROW('Water Data'!D35)),NA())</f>
        <v>#N/A</v>
      </c>
      <c r="F41" s="515" t="e">
        <f ca="1">+IF(AND(ISNUMBER(OFFSET('Water Data'!$D$9,0,10*ROW('Water Data'!D35))),'Data Summary'!BU41="Yes"),OFFSET('Water Data'!$D$9,0,10*ROW('Water Data'!D35)),NA())</f>
        <v>#N/A</v>
      </c>
      <c r="G41" s="515" t="e">
        <f ca="1">+IF(AND(ISNUMBER(OFFSET('Water Data'!$E$4,0,10*ROW('Water Data'!E35))),'Data Summary'!BV41="Yes"),100-OFFSET('Water Data'!$E$4,0,10*ROW('Water Data'!E35)),NA())</f>
        <v>#N/A</v>
      </c>
      <c r="H41" s="515" t="e">
        <f ca="1">+IF(AND(ISNUMBER(OFFSET('Water Data'!$E$6,0,10*ROW('Water Data'!E35))),'Data Summary'!BW41="Yes"),OFFSET('Water Data'!$E$6,0,10*ROW('Water Data'!E35)),NA())</f>
        <v>#N/A</v>
      </c>
      <c r="I41" s="515" t="e">
        <f ca="1">+IF(AND(ISNUMBER(OFFSET('Water Data'!$E$9,0,10*ROW('Water Data'!E35))),'Data Summary'!BX41="Yes"),OFFSET('Water Data'!$E$9,0,10*ROW('Water Data'!E35)),NA())</f>
        <v>#N/A</v>
      </c>
      <c r="J41" s="515" t="e">
        <f ca="1">+IF(AND(ISNUMBER(OFFSET('Water Data'!$F$4,0,10*ROW('Water Data'!F35))),'Data Summary'!BY41="Yes"),100-OFFSET('Water Data'!$F$4,0,10*ROW('Water Data'!F35)),NA())</f>
        <v>#N/A</v>
      </c>
      <c r="K41" s="515" t="e">
        <f ca="1">+IF(AND(ISNUMBER(OFFSET('Water Data'!$F$6,0,10*ROW('Water Data'!F35))),'Data Summary'!BZ41="Yes"),OFFSET('Water Data'!$F$6,0,10*ROW('Water Data'!F35)),NA())</f>
        <v>#N/A</v>
      </c>
      <c r="L41" s="515" t="e">
        <f ca="1">+IF(AND(ISNUMBER(OFFSET('Water Data'!$F$9,0,10*ROW('Water Data'!F35))),'Data Summary'!CA41="Yes"),OFFSET('Water Data'!$F$9,0,10*ROW('Water Data'!F35)),NA())</f>
        <v>#N/A</v>
      </c>
      <c r="M41" s="515" t="e">
        <f ca="1">+IF(AND(ISNUMBER(OFFSET('Water Data'!$G$4,0,10*ROW('Water Data'!G35))),'Data Summary'!CB41="Yes"),100-OFFSET('Water Data'!$G$4,0,10*ROW('Water Data'!G35)),NA())</f>
        <v>#N/A</v>
      </c>
      <c r="N41" s="515" t="e">
        <f ca="1">+IF(AND(ISNUMBER(OFFSET('Water Data'!$G$6,0,10*ROW('Water Data'!G35))),'Data Summary'!CC41="Yes"),OFFSET('Water Data'!$G$6,0,10*ROW('Water Data'!G35)),NA())</f>
        <v>#N/A</v>
      </c>
      <c r="O41" s="515" t="e">
        <f ca="1">+IF(AND(ISNUMBER(OFFSET('Water Data'!$G$9,0,10*ROW('Water Data'!G35))),'Data Summary'!CD41="Yes"),OFFSET('Water Data'!$G$9,0,10*ROW('Water Data'!G35)),NA())</f>
        <v>#N/A</v>
      </c>
      <c r="P41" s="515" t="e">
        <f ca="1">+IF(AND(ISNUMBER(OFFSET('Water Data'!$H$4,0,10*ROW('Water Data'!H35))),'Data Summary'!CE41="Yes"),100-OFFSET('Water Data'!$H$4,0,10*ROW('Water Data'!H35)),NA())</f>
        <v>#N/A</v>
      </c>
      <c r="Q41" s="515" t="e">
        <f ca="1">+IF(AND(ISNUMBER(OFFSET('Water Data'!$H$6,0,10*ROW('Water Data'!H35))),'Data Summary'!CF41="Yes"),OFFSET('Water Data'!$H$6,0,10*ROW('Water Data'!H35)),NA())</f>
        <v>#N/A</v>
      </c>
      <c r="R41" s="515" t="e">
        <f ca="1">+IF(AND(ISNUMBER(OFFSET('Water Data'!$H$9,0,10*ROW('Water Data'!H35))),'Data Summary'!CG41="Yes"),OFFSET('Water Data'!$H$9,0,10*ROW('Water Data'!H35)),NA())</f>
        <v>#N/A</v>
      </c>
      <c r="S41" s="515" t="e">
        <f ca="1">+IF(AND(ISNUMBER(OFFSET('Water Data'!$I$4,0,10*ROW('Water Data'!I35))),'Data Summary'!CH41="Yes"),100-OFFSET('Water Data'!$I$4,0,10*ROW('Water Data'!I35)),NA())</f>
        <v>#N/A</v>
      </c>
      <c r="T41" s="515" t="e">
        <f ca="1">+IF(AND(ISNUMBER(OFFSET('Water Data'!$I$6,0,10*ROW('Water Data'!I35))),'Data Summary'!CI41="Yes"),OFFSET('Water Data'!$I$6,0,10*ROW('Water Data'!I35)),NA())</f>
        <v>#N/A</v>
      </c>
      <c r="U41" s="515" t="e">
        <f ca="1">+IF(AND(ISNUMBER(OFFSET('Water Data'!$I$9,0,10*ROW('Water Data'!I35))),'Data Summary'!CJ41="Yes"),OFFSET('Water Data'!$I$9,0,10*ROW('Water Data'!I35)),NA())</f>
        <v>#N/A</v>
      </c>
      <c r="V41" s="516" t="e">
        <f ca="1">+IF(AND(ISNUMBER(OFFSET('Sanitation Data'!$D$4,0,10*ROW('Sanitation Data'!D35))),'Data Summary'!CK41="Yes"),100-OFFSET('Sanitation Data'!$D$4,0,10*ROW('Sanitation Data'!D35)),NA())</f>
        <v>#N/A</v>
      </c>
      <c r="W41" s="516" t="e">
        <f ca="1">+IF(AND(ISNUMBER(OFFSET('Sanitation Data'!$D$6,0,10*ROW('Sanitation Data'!D35))),'Data Summary'!CL41="Yes"),OFFSET('Sanitation Data'!$D$6,0,10*ROW('Sanitation Data'!D35)),NA())</f>
        <v>#N/A</v>
      </c>
      <c r="X41" s="516" t="e">
        <f ca="1">+IF(AND(ISNUMBER(OFFSET('Sanitation Data'!$D$10,0,10*ROW('Sanitation Data'!D35))),'Data Summary'!CM41="Yes"),OFFSET('Sanitation Data'!$D$10,0,10*ROW('Sanitation Data'!D35)),NA())</f>
        <v>#N/A</v>
      </c>
      <c r="Y41" s="516" t="e">
        <f ca="1">+IF(AND(ISNUMBER(OFFSET('Sanitation Data'!$D$11,0,10*ROW('Sanitation Data'!D35))),'Data Summary'!CN41="Yes"),OFFSET('Sanitation Data'!$D$11,0,10*ROW('Sanitation Data'!D35)),NA())</f>
        <v>#N/A</v>
      </c>
      <c r="Z41" s="516" t="e">
        <f ca="1">+IF(AND(ISNUMBER(OFFSET('Sanitation Data'!$D$12,0,10*ROW('Sanitation Data'!D35))),'Data Summary'!CO41="Yes"),OFFSET('Sanitation Data'!$D$12,0,10*ROW('Sanitation Data'!D35)),NA())</f>
        <v>#N/A</v>
      </c>
      <c r="AA41" s="516" t="e">
        <f ca="1">+IF(AND(ISNUMBER(OFFSET('Sanitation Data'!$E$4,0,10*ROW('Sanitation Data'!E35))),'Data Summary'!CP41="Yes"),100-OFFSET('Sanitation Data'!$E$4,0,10*ROW('Sanitation Data'!E35)),NA())</f>
        <v>#N/A</v>
      </c>
      <c r="AB41" s="516" t="e">
        <f ca="1">+IF(AND(ISNUMBER(OFFSET('Sanitation Data'!$E$6,0,10*ROW('Sanitation Data'!E35))),'Data Summary'!CQ41="Yes"),OFFSET('Sanitation Data'!$E$6,0,10*ROW('Sanitation Data'!E35)),NA())</f>
        <v>#N/A</v>
      </c>
      <c r="AC41" s="516" t="e">
        <f ca="1">+IF(AND(ISNUMBER(OFFSET('Sanitation Data'!$E$10,0,10*ROW('Sanitation Data'!E35))),'Data Summary'!CR41="Yes"),OFFSET('Sanitation Data'!$E$10,0,10*ROW('Sanitation Data'!E35)),NA())</f>
        <v>#N/A</v>
      </c>
      <c r="AD41" s="516" t="e">
        <f ca="1">+IF(AND(ISNUMBER(OFFSET('Sanitation Data'!$E$11,0,10*ROW('Sanitation Data'!E35))),'Data Summary'!CS41="Yes"),OFFSET('Sanitation Data'!$E$11,0,10*ROW('Sanitation Data'!E35)),NA())</f>
        <v>#N/A</v>
      </c>
      <c r="AE41" s="516" t="e">
        <f ca="1">+IF(AND(ISNUMBER(OFFSET('Sanitation Data'!$E$12,0,10*ROW('Sanitation Data'!E35))),'Data Summary'!CT41="Yes"),OFFSET('Sanitation Data'!$E$12,0,10*ROW('Sanitation Data'!E35)),NA())</f>
        <v>#N/A</v>
      </c>
      <c r="AF41" s="516" t="e">
        <f ca="1">+IF(AND(ISNUMBER(OFFSET('Sanitation Data'!$F$4,0,10*ROW('Sanitation Data'!F35))),'Data Summary'!CU41="Yes"),100-OFFSET('Sanitation Data'!$F$4,0,10*ROW('Sanitation Data'!F35)),NA())</f>
        <v>#N/A</v>
      </c>
      <c r="AG41" s="516" t="e">
        <f ca="1">+IF(AND(ISNUMBER(OFFSET('Sanitation Data'!$F$6,0,10*ROW('Sanitation Data'!F35))),'Data Summary'!CV41="Yes"),OFFSET('Sanitation Data'!$F$6,0,10*ROW('Sanitation Data'!F35)),NA())</f>
        <v>#N/A</v>
      </c>
      <c r="AH41" s="516" t="e">
        <f ca="1">+IF(AND(ISNUMBER(OFFSET('Sanitation Data'!$F$10,0,10*ROW('Sanitation Data'!F35))),'Data Summary'!CW41="Yes"),OFFSET('Sanitation Data'!$F$10,0,10*ROW('Sanitation Data'!F35)),NA())</f>
        <v>#N/A</v>
      </c>
      <c r="AI41" s="516" t="e">
        <f ca="1">+IF(AND(ISNUMBER(OFFSET('Sanitation Data'!$F$11,0,10*ROW('Sanitation Data'!F35))),'Data Summary'!CX41="Yes"),OFFSET('Sanitation Data'!$F$11,0,10*ROW('Sanitation Data'!F35)),NA())</f>
        <v>#N/A</v>
      </c>
      <c r="AJ41" s="516" t="e">
        <f ca="1">+IF(AND(ISNUMBER(OFFSET('Sanitation Data'!$F$12,0,10*ROW('Sanitation Data'!F35))),'Data Summary'!CY41="Yes"),OFFSET('Sanitation Data'!$F$12,0,10*ROW('Sanitation Data'!F35)),NA())</f>
        <v>#N/A</v>
      </c>
      <c r="AK41" s="516" t="e">
        <f ca="1">+IF(AND(ISNUMBER(OFFSET('Sanitation Data'!$G$4,0,10*ROW('Sanitation Data'!G35))),'Data Summary'!CZ41="Yes"),100-OFFSET('Sanitation Data'!$G$4,0,10*ROW('Sanitation Data'!G35)),NA())</f>
        <v>#N/A</v>
      </c>
      <c r="AL41" s="516" t="e">
        <f ca="1">+IF(AND(ISNUMBER(OFFSET('Sanitation Data'!$G$6,0,10*ROW('Sanitation Data'!G35))),'Data Summary'!DA41="Yes"),OFFSET('Sanitation Data'!$G$6,0,10*ROW('Sanitation Data'!G35)),NA())</f>
        <v>#N/A</v>
      </c>
      <c r="AM41" s="516" t="e">
        <f ca="1">+IF(AND(ISNUMBER(OFFSET('Sanitation Data'!$G$10,0,10*ROW('Sanitation Data'!G35))),'Data Summary'!DB41="Yes"),OFFSET('Sanitation Data'!$G$10,0,10*ROW('Sanitation Data'!G35)),NA())</f>
        <v>#N/A</v>
      </c>
      <c r="AN41" s="516" t="e">
        <f ca="1">+IF(AND(ISNUMBER(OFFSET('Sanitation Data'!$G$11,0,10*ROW('Sanitation Data'!G35))),'Data Summary'!DC41="Yes"),OFFSET('Sanitation Data'!$G$11,0,10*ROW('Sanitation Data'!G35)),NA())</f>
        <v>#N/A</v>
      </c>
      <c r="AO41" s="516" t="e">
        <f ca="1">+IF(AND(ISNUMBER(OFFSET('Sanitation Data'!$G$12,0,10*ROW('Sanitation Data'!G35))),'Data Summary'!DD41="Yes"),OFFSET('Sanitation Data'!$G$12,0,10*ROW('Sanitation Data'!G35)),NA())</f>
        <v>#N/A</v>
      </c>
      <c r="AP41" s="516" t="e">
        <f ca="1">+IF(AND(ISNUMBER(OFFSET('Sanitation Data'!$H$4,0,10*ROW('Sanitation Data'!H35))),'Data Summary'!DE41="Yes"),100-OFFSET('Sanitation Data'!$H$4,0,10*ROW('Sanitation Data'!H35)),NA())</f>
        <v>#N/A</v>
      </c>
      <c r="AQ41" s="516" t="e">
        <f ca="1">+IF(AND(ISNUMBER(OFFSET('Sanitation Data'!$H$6,0,10*ROW('Sanitation Data'!H35))),'Data Summary'!DF41="Yes"),OFFSET('Sanitation Data'!$H$6,0,10*ROW('Sanitation Data'!H35)),NA())</f>
        <v>#N/A</v>
      </c>
      <c r="AR41" s="516" t="e">
        <f ca="1">+IF(AND(ISNUMBER(OFFSET('Sanitation Data'!$H$10,0,10*ROW('Sanitation Data'!H35))),'Data Summary'!DG41="Yes"),OFFSET('Sanitation Data'!$H$10,0,10*ROW('Sanitation Data'!H35)),NA())</f>
        <v>#N/A</v>
      </c>
      <c r="AS41" s="516" t="e">
        <f ca="1">+IF(AND(ISNUMBER(OFFSET('Sanitation Data'!$H$11,0,10*ROW('Sanitation Data'!H35))),'Data Summary'!DH41="Yes"),OFFSET('Sanitation Data'!$H$11,0,10*ROW('Sanitation Data'!H35)),NA())</f>
        <v>#N/A</v>
      </c>
      <c r="AT41" s="516" t="e">
        <f ca="1">+IF(AND(ISNUMBER(OFFSET('Sanitation Data'!$H$12,0,10*ROW('Sanitation Data'!H35))),'Data Summary'!DI41="Yes"),OFFSET('Sanitation Data'!$H$12,0,10*ROW('Sanitation Data'!H35)),NA())</f>
        <v>#N/A</v>
      </c>
      <c r="AU41" s="516" t="e">
        <f ca="1">+IF(AND(ISNUMBER(OFFSET('Sanitation Data'!$I$4,0,10*ROW('Sanitation Data'!I35))),'Data Summary'!DJ41="Yes"),100-OFFSET('Sanitation Data'!$I$4,0,10*ROW('Sanitation Data'!I35)),NA())</f>
        <v>#N/A</v>
      </c>
      <c r="AV41" s="516" t="e">
        <f ca="1">+IF(AND(ISNUMBER(OFFSET('Sanitation Data'!$I$6,0,10*ROW('Sanitation Data'!I35))),'Data Summary'!DK41="Yes"),OFFSET('Sanitation Data'!$I$6,0,10*ROW('Sanitation Data'!I35)),NA())</f>
        <v>#N/A</v>
      </c>
      <c r="AW41" s="516" t="e">
        <f ca="1">+IF(AND(ISNUMBER(OFFSET('Sanitation Data'!$I$10,0,10*ROW('Sanitation Data'!I35))),'Data Summary'!DL41="Yes"),OFFSET('Sanitation Data'!$I$10,0,10*ROW('Sanitation Data'!I35)),NA())</f>
        <v>#N/A</v>
      </c>
      <c r="AX41" s="516" t="e">
        <f ca="1">+IF(AND(ISNUMBER(OFFSET('Sanitation Data'!$I$11,0,10*ROW('Sanitation Data'!I35))),'Data Summary'!DM41="Yes"),OFFSET('Sanitation Data'!$I$11,0,10*ROW('Sanitation Data'!I35)),NA())</f>
        <v>#N/A</v>
      </c>
      <c r="AY41" s="516" t="e">
        <f ca="1">+IF(AND(ISNUMBER(OFFSET('Sanitation Data'!$I$12,0,10*ROW('Sanitation Data'!I35))),'Data Summary'!DN41="Yes"),OFFSET('Sanitation Data'!$I$12,0,10*ROW('Sanitation Data'!I35)),NA())</f>
        <v>#N/A</v>
      </c>
      <c r="AZ41" s="517" t="e">
        <f ca="1">+IF(AND(ISNUMBER(OFFSET('Hygiene Data'!$D$5,0,10*ROW('Hygiene Data'!D35))),'Data Summary'!DO41="Yes"),OFFSET('Hygiene Data'!$D$5,0,10*ROW('Hygiene Data'!D35)),NA())</f>
        <v>#N/A</v>
      </c>
      <c r="BA41" s="517" t="e">
        <f ca="1">+IF(AND(ISNUMBER(OFFSET('Hygiene Data'!$D$7,0,10*ROW('Hygiene Data'!D35))),'Data Summary'!DP41="Yes"),OFFSET('Hygiene Data'!$D$7,0,10*ROW('Hygiene Data'!D35)),NA())</f>
        <v>#N/A</v>
      </c>
      <c r="BB41" s="517" t="e">
        <f ca="1">+IF(AND(ISNUMBER(OFFSET('Hygiene Data'!$D$9,0,10*ROW('Hygiene Data'!D35))),'Data Summary'!DQ41="Yes"),OFFSET('Hygiene Data'!$D$9,0,10*ROW('Hygiene Data'!D35)),NA())</f>
        <v>#N/A</v>
      </c>
      <c r="BC41" s="517" t="e">
        <f ca="1">+IF(AND(ISNUMBER(OFFSET('Hygiene Data'!$E$5,0,10*ROW('Hygiene Data'!E35))),'Data Summary'!DR41="Yes"),OFFSET('Hygiene Data'!$E$5,0,10*ROW('Hygiene Data'!E35)),NA())</f>
        <v>#N/A</v>
      </c>
      <c r="BD41" s="517" t="e">
        <f ca="1">+IF(AND(ISNUMBER(OFFSET('Hygiene Data'!$E$7,0,10*ROW('Hygiene Data'!E35))),'Data Summary'!DS41="Yes"),OFFSET('Hygiene Data'!$E$7,0,10*ROW('Hygiene Data'!E35)),NA())</f>
        <v>#N/A</v>
      </c>
      <c r="BE41" s="517" t="e">
        <f ca="1">+IF(AND(ISNUMBER(OFFSET('Hygiene Data'!$E$9,0,10*ROW('Hygiene Data'!E35))),'Data Summary'!DT41="Yes"),OFFSET('Hygiene Data'!$E$9,0,10*ROW('Hygiene Data'!E35)),NA())</f>
        <v>#N/A</v>
      </c>
      <c r="BF41" s="517" t="e">
        <f ca="1">+IF(AND(ISNUMBER(OFFSET('Hygiene Data'!$F$5,0,10*ROW('Hygiene Data'!F35))),'Data Summary'!DU41="Yes"),OFFSET('Hygiene Data'!$F$5,0,10*ROW('Hygiene Data'!F35)),NA())</f>
        <v>#N/A</v>
      </c>
      <c r="BG41" s="517" t="e">
        <f ca="1">+IF(AND(ISNUMBER(OFFSET('Hygiene Data'!$F$7,0,10*ROW('Hygiene Data'!F35))),'Data Summary'!DV41="Yes"),OFFSET('Hygiene Data'!$F$7,0,10*ROW('Hygiene Data'!F35)),NA())</f>
        <v>#N/A</v>
      </c>
      <c r="BH41" s="517" t="e">
        <f ca="1">+IF(AND(ISNUMBER(OFFSET('Hygiene Data'!$F$9,0,10*ROW('Hygiene Data'!F35))),'Data Summary'!DW41="Yes"),OFFSET('Hygiene Data'!$F$9,0,10*ROW('Hygiene Data'!F35)),NA())</f>
        <v>#N/A</v>
      </c>
      <c r="BI41" s="517" t="e">
        <f ca="1">+IF(AND(ISNUMBER(OFFSET('Hygiene Data'!$G$5,0,10*ROW('Hygiene Data'!G35))),'Data Summary'!DX41="Yes"),OFFSET('Hygiene Data'!$G$5,0,10*ROW('Hygiene Data'!G35)),NA())</f>
        <v>#N/A</v>
      </c>
      <c r="BJ41" s="517" t="e">
        <f ca="1">+IF(AND(ISNUMBER(OFFSET('Hygiene Data'!$G$7,0,10*ROW('Hygiene Data'!G35))),'Data Summary'!DY41="Yes"),OFFSET('Hygiene Data'!$G$7,0,10*ROW('Hygiene Data'!G35)),NA())</f>
        <v>#N/A</v>
      </c>
      <c r="BK41" s="517" t="e">
        <f ca="1">+IF(AND(ISNUMBER(OFFSET('Hygiene Data'!$G$9,0,10*ROW('Hygiene Data'!G35))),'Data Summary'!DZ41="Yes"),OFFSET('Hygiene Data'!$G$9,0,10*ROW('Hygiene Data'!G35)),NA())</f>
        <v>#N/A</v>
      </c>
      <c r="BL41" s="517" t="e">
        <f ca="1">+IF(AND(ISNUMBER(OFFSET('Hygiene Data'!$H$5,0,10*ROW('Hygiene Data'!H35))),'Data Summary'!EA41="Yes"),OFFSET('Hygiene Data'!$H$5,0,10*ROW('Hygiene Data'!H35)),NA())</f>
        <v>#N/A</v>
      </c>
      <c r="BM41" s="517" t="e">
        <f ca="1">+IF(AND(ISNUMBER(OFFSET('Hygiene Data'!$H$7,0,10*ROW('Hygiene Data'!H35))),'Data Summary'!EB41="Yes"),OFFSET('Hygiene Data'!$H$7,0,10*ROW('Hygiene Data'!H35)),NA())</f>
        <v>#N/A</v>
      </c>
      <c r="BN41" s="517" t="e">
        <f ca="1">+IF(AND(ISNUMBER(OFFSET('Hygiene Data'!$H$9,0,10*ROW('Hygiene Data'!H35))),'Data Summary'!EC41="Yes"),OFFSET('Hygiene Data'!$H$9,0,10*ROW('Hygiene Data'!H35)),NA())</f>
        <v>#N/A</v>
      </c>
      <c r="BO41" s="517" t="e">
        <f ca="1">+IF(AND(ISNUMBER(OFFSET('Hygiene Data'!$I$5,0,10*ROW('Hygiene Data'!I35))),'Data Summary'!ED41="Yes"),OFFSET('Hygiene Data'!$I$5,0,10*ROW('Hygiene Data'!I35)),NA())</f>
        <v>#N/A</v>
      </c>
      <c r="BP41" s="517" t="e">
        <f ca="1">+IF(AND(ISNUMBER(OFFSET('Hygiene Data'!$I$7,0,10*ROW('Hygiene Data'!I35))),'Data Summary'!EE41="Yes"),OFFSET('Hygiene Data'!$I$7,0,10*ROW('Hygiene Data'!I35)),NA())</f>
        <v>#N/A</v>
      </c>
      <c r="BQ41" s="517" t="e">
        <f ca="1">+IF(AND(ISNUMBER(OFFSET('Hygiene Data'!$I$9,0,10*ROW('Hygiene Data'!I35))),'Data Summary'!EF41="Yes"),OFFSET('Hygiene Data'!$I$9,0,10*ROW('Hygiene Data'!I35)),NA())</f>
        <v>#N/A</v>
      </c>
    </row>
    <row r="42" spans="1:69" x14ac:dyDescent="0.25">
      <c r="A42" s="513" t="e">
        <f ca="1">+RIGHT('Data Summary'!A42,LEN('Data Summary'!A42)-9)</f>
        <v>#VALUE!</v>
      </c>
      <c r="B42" s="487" t="str">
        <f ca="1">+IF(ISTEXT('Data Summary'!B42),'Data Summary'!B42,"")</f>
        <v/>
      </c>
      <c r="C42" s="514" t="e">
        <f ca="1">+VALUE('Data Summary'!C42)</f>
        <v>#VALUE!</v>
      </c>
      <c r="D42" s="515" t="e">
        <f ca="1">+IF(AND(ISNUMBER(OFFSET('Water Data'!$D$4,0,10*ROW('Water Data'!D36))),'Data Summary'!BS42="Yes"),100-OFFSET('Water Data'!$D$4,0,10*ROW('Water Data'!D36)),NA())</f>
        <v>#N/A</v>
      </c>
      <c r="E42" s="515" t="e">
        <f ca="1">+IF(AND(ISNUMBER(OFFSET('Water Data'!$D$6,0,10*ROW('Water Data'!D36))),'Data Summary'!BT42="Yes"),OFFSET('Water Data'!$D$6,0,10*ROW('Water Data'!D36)),NA())</f>
        <v>#N/A</v>
      </c>
      <c r="F42" s="515" t="e">
        <f ca="1">+IF(AND(ISNUMBER(OFFSET('Water Data'!$D$9,0,10*ROW('Water Data'!D36))),'Data Summary'!BU42="Yes"),OFFSET('Water Data'!$D$9,0,10*ROW('Water Data'!D36)),NA())</f>
        <v>#N/A</v>
      </c>
      <c r="G42" s="515" t="e">
        <f ca="1">+IF(AND(ISNUMBER(OFFSET('Water Data'!$E$4,0,10*ROW('Water Data'!E36))),'Data Summary'!BV42="Yes"),100-OFFSET('Water Data'!$E$4,0,10*ROW('Water Data'!E36)),NA())</f>
        <v>#N/A</v>
      </c>
      <c r="H42" s="515" t="e">
        <f ca="1">+IF(AND(ISNUMBER(OFFSET('Water Data'!$E$6,0,10*ROW('Water Data'!E36))),'Data Summary'!BW42="Yes"),OFFSET('Water Data'!$E$6,0,10*ROW('Water Data'!E36)),NA())</f>
        <v>#N/A</v>
      </c>
      <c r="I42" s="515" t="e">
        <f ca="1">+IF(AND(ISNUMBER(OFFSET('Water Data'!$E$9,0,10*ROW('Water Data'!E36))),'Data Summary'!BX42="Yes"),OFFSET('Water Data'!$E$9,0,10*ROW('Water Data'!E36)),NA())</f>
        <v>#N/A</v>
      </c>
      <c r="J42" s="515" t="e">
        <f ca="1">+IF(AND(ISNUMBER(OFFSET('Water Data'!$F$4,0,10*ROW('Water Data'!F36))),'Data Summary'!BY42="Yes"),100-OFFSET('Water Data'!$F$4,0,10*ROW('Water Data'!F36)),NA())</f>
        <v>#N/A</v>
      </c>
      <c r="K42" s="515" t="e">
        <f ca="1">+IF(AND(ISNUMBER(OFFSET('Water Data'!$F$6,0,10*ROW('Water Data'!F36))),'Data Summary'!BZ42="Yes"),OFFSET('Water Data'!$F$6,0,10*ROW('Water Data'!F36)),NA())</f>
        <v>#N/A</v>
      </c>
      <c r="L42" s="515" t="e">
        <f ca="1">+IF(AND(ISNUMBER(OFFSET('Water Data'!$F$9,0,10*ROW('Water Data'!F36))),'Data Summary'!CA42="Yes"),OFFSET('Water Data'!$F$9,0,10*ROW('Water Data'!F36)),NA())</f>
        <v>#N/A</v>
      </c>
      <c r="M42" s="515" t="e">
        <f ca="1">+IF(AND(ISNUMBER(OFFSET('Water Data'!$G$4,0,10*ROW('Water Data'!G36))),'Data Summary'!CB42="Yes"),100-OFFSET('Water Data'!$G$4,0,10*ROW('Water Data'!G36)),NA())</f>
        <v>#N/A</v>
      </c>
      <c r="N42" s="515" t="e">
        <f ca="1">+IF(AND(ISNUMBER(OFFSET('Water Data'!$G$6,0,10*ROW('Water Data'!G36))),'Data Summary'!CC42="Yes"),OFFSET('Water Data'!$G$6,0,10*ROW('Water Data'!G36)),NA())</f>
        <v>#N/A</v>
      </c>
      <c r="O42" s="515" t="e">
        <f ca="1">+IF(AND(ISNUMBER(OFFSET('Water Data'!$G$9,0,10*ROW('Water Data'!G36))),'Data Summary'!CD42="Yes"),OFFSET('Water Data'!$G$9,0,10*ROW('Water Data'!G36)),NA())</f>
        <v>#N/A</v>
      </c>
      <c r="P42" s="515" t="e">
        <f ca="1">+IF(AND(ISNUMBER(OFFSET('Water Data'!$H$4,0,10*ROW('Water Data'!H36))),'Data Summary'!CE42="Yes"),100-OFFSET('Water Data'!$H$4,0,10*ROW('Water Data'!H36)),NA())</f>
        <v>#N/A</v>
      </c>
      <c r="Q42" s="515" t="e">
        <f ca="1">+IF(AND(ISNUMBER(OFFSET('Water Data'!$H$6,0,10*ROW('Water Data'!H36))),'Data Summary'!CF42="Yes"),OFFSET('Water Data'!$H$6,0,10*ROW('Water Data'!H36)),NA())</f>
        <v>#N/A</v>
      </c>
      <c r="R42" s="515" t="e">
        <f ca="1">+IF(AND(ISNUMBER(OFFSET('Water Data'!$H$9,0,10*ROW('Water Data'!H36))),'Data Summary'!CG42="Yes"),OFFSET('Water Data'!$H$9,0,10*ROW('Water Data'!H36)),NA())</f>
        <v>#N/A</v>
      </c>
      <c r="S42" s="515" t="e">
        <f ca="1">+IF(AND(ISNUMBER(OFFSET('Water Data'!$I$4,0,10*ROW('Water Data'!I36))),'Data Summary'!CH42="Yes"),100-OFFSET('Water Data'!$I$4,0,10*ROW('Water Data'!I36)),NA())</f>
        <v>#N/A</v>
      </c>
      <c r="T42" s="515" t="e">
        <f ca="1">+IF(AND(ISNUMBER(OFFSET('Water Data'!$I$6,0,10*ROW('Water Data'!I36))),'Data Summary'!CI42="Yes"),OFFSET('Water Data'!$I$6,0,10*ROW('Water Data'!I36)),NA())</f>
        <v>#N/A</v>
      </c>
      <c r="U42" s="515" t="e">
        <f ca="1">+IF(AND(ISNUMBER(OFFSET('Water Data'!$I$9,0,10*ROW('Water Data'!I36))),'Data Summary'!CJ42="Yes"),OFFSET('Water Data'!$I$9,0,10*ROW('Water Data'!I36)),NA())</f>
        <v>#N/A</v>
      </c>
      <c r="V42" s="516" t="e">
        <f ca="1">+IF(AND(ISNUMBER(OFFSET('Sanitation Data'!$D$4,0,10*ROW('Sanitation Data'!D36))),'Data Summary'!CK42="Yes"),100-OFFSET('Sanitation Data'!$D$4,0,10*ROW('Sanitation Data'!D36)),NA())</f>
        <v>#N/A</v>
      </c>
      <c r="W42" s="516" t="e">
        <f ca="1">+IF(AND(ISNUMBER(OFFSET('Sanitation Data'!$D$6,0,10*ROW('Sanitation Data'!D36))),'Data Summary'!CL42="Yes"),OFFSET('Sanitation Data'!$D$6,0,10*ROW('Sanitation Data'!D36)),NA())</f>
        <v>#N/A</v>
      </c>
      <c r="X42" s="516" t="e">
        <f ca="1">+IF(AND(ISNUMBER(OFFSET('Sanitation Data'!$D$10,0,10*ROW('Sanitation Data'!D36))),'Data Summary'!CM42="Yes"),OFFSET('Sanitation Data'!$D$10,0,10*ROW('Sanitation Data'!D36)),NA())</f>
        <v>#N/A</v>
      </c>
      <c r="Y42" s="516" t="e">
        <f ca="1">+IF(AND(ISNUMBER(OFFSET('Sanitation Data'!$D$11,0,10*ROW('Sanitation Data'!D36))),'Data Summary'!CN42="Yes"),OFFSET('Sanitation Data'!$D$11,0,10*ROW('Sanitation Data'!D36)),NA())</f>
        <v>#N/A</v>
      </c>
      <c r="Z42" s="516" t="e">
        <f ca="1">+IF(AND(ISNUMBER(OFFSET('Sanitation Data'!$D$12,0,10*ROW('Sanitation Data'!D36))),'Data Summary'!CO42="Yes"),OFFSET('Sanitation Data'!$D$12,0,10*ROW('Sanitation Data'!D36)),NA())</f>
        <v>#N/A</v>
      </c>
      <c r="AA42" s="516" t="e">
        <f ca="1">+IF(AND(ISNUMBER(OFFSET('Sanitation Data'!$E$4,0,10*ROW('Sanitation Data'!E36))),'Data Summary'!CP42="Yes"),100-OFFSET('Sanitation Data'!$E$4,0,10*ROW('Sanitation Data'!E36)),NA())</f>
        <v>#N/A</v>
      </c>
      <c r="AB42" s="516" t="e">
        <f ca="1">+IF(AND(ISNUMBER(OFFSET('Sanitation Data'!$E$6,0,10*ROW('Sanitation Data'!E36))),'Data Summary'!CQ42="Yes"),OFFSET('Sanitation Data'!$E$6,0,10*ROW('Sanitation Data'!E36)),NA())</f>
        <v>#N/A</v>
      </c>
      <c r="AC42" s="516" t="e">
        <f ca="1">+IF(AND(ISNUMBER(OFFSET('Sanitation Data'!$E$10,0,10*ROW('Sanitation Data'!E36))),'Data Summary'!CR42="Yes"),OFFSET('Sanitation Data'!$E$10,0,10*ROW('Sanitation Data'!E36)),NA())</f>
        <v>#N/A</v>
      </c>
      <c r="AD42" s="516" t="e">
        <f ca="1">+IF(AND(ISNUMBER(OFFSET('Sanitation Data'!$E$11,0,10*ROW('Sanitation Data'!E36))),'Data Summary'!CS42="Yes"),OFFSET('Sanitation Data'!$E$11,0,10*ROW('Sanitation Data'!E36)),NA())</f>
        <v>#N/A</v>
      </c>
      <c r="AE42" s="516" t="e">
        <f ca="1">+IF(AND(ISNUMBER(OFFSET('Sanitation Data'!$E$12,0,10*ROW('Sanitation Data'!E36))),'Data Summary'!CT42="Yes"),OFFSET('Sanitation Data'!$E$12,0,10*ROW('Sanitation Data'!E36)),NA())</f>
        <v>#N/A</v>
      </c>
      <c r="AF42" s="516" t="e">
        <f ca="1">+IF(AND(ISNUMBER(OFFSET('Sanitation Data'!$F$4,0,10*ROW('Sanitation Data'!F36))),'Data Summary'!CU42="Yes"),100-OFFSET('Sanitation Data'!$F$4,0,10*ROW('Sanitation Data'!F36)),NA())</f>
        <v>#N/A</v>
      </c>
      <c r="AG42" s="516" t="e">
        <f ca="1">+IF(AND(ISNUMBER(OFFSET('Sanitation Data'!$F$6,0,10*ROW('Sanitation Data'!F36))),'Data Summary'!CV42="Yes"),OFFSET('Sanitation Data'!$F$6,0,10*ROW('Sanitation Data'!F36)),NA())</f>
        <v>#N/A</v>
      </c>
      <c r="AH42" s="516" t="e">
        <f ca="1">+IF(AND(ISNUMBER(OFFSET('Sanitation Data'!$F$10,0,10*ROW('Sanitation Data'!F36))),'Data Summary'!CW42="Yes"),OFFSET('Sanitation Data'!$F$10,0,10*ROW('Sanitation Data'!F36)),NA())</f>
        <v>#N/A</v>
      </c>
      <c r="AI42" s="516" t="e">
        <f ca="1">+IF(AND(ISNUMBER(OFFSET('Sanitation Data'!$F$11,0,10*ROW('Sanitation Data'!F36))),'Data Summary'!CX42="Yes"),OFFSET('Sanitation Data'!$F$11,0,10*ROW('Sanitation Data'!F36)),NA())</f>
        <v>#N/A</v>
      </c>
      <c r="AJ42" s="516" t="e">
        <f ca="1">+IF(AND(ISNUMBER(OFFSET('Sanitation Data'!$F$12,0,10*ROW('Sanitation Data'!F36))),'Data Summary'!CY42="Yes"),OFFSET('Sanitation Data'!$F$12,0,10*ROW('Sanitation Data'!F36)),NA())</f>
        <v>#N/A</v>
      </c>
      <c r="AK42" s="516" t="e">
        <f ca="1">+IF(AND(ISNUMBER(OFFSET('Sanitation Data'!$G$4,0,10*ROW('Sanitation Data'!G36))),'Data Summary'!CZ42="Yes"),100-OFFSET('Sanitation Data'!$G$4,0,10*ROW('Sanitation Data'!G36)),NA())</f>
        <v>#N/A</v>
      </c>
      <c r="AL42" s="516" t="e">
        <f ca="1">+IF(AND(ISNUMBER(OFFSET('Sanitation Data'!$G$6,0,10*ROW('Sanitation Data'!G36))),'Data Summary'!DA42="Yes"),OFFSET('Sanitation Data'!$G$6,0,10*ROW('Sanitation Data'!G36)),NA())</f>
        <v>#N/A</v>
      </c>
      <c r="AM42" s="516" t="e">
        <f ca="1">+IF(AND(ISNUMBER(OFFSET('Sanitation Data'!$G$10,0,10*ROW('Sanitation Data'!G36))),'Data Summary'!DB42="Yes"),OFFSET('Sanitation Data'!$G$10,0,10*ROW('Sanitation Data'!G36)),NA())</f>
        <v>#N/A</v>
      </c>
      <c r="AN42" s="516" t="e">
        <f ca="1">+IF(AND(ISNUMBER(OFFSET('Sanitation Data'!$G$11,0,10*ROW('Sanitation Data'!G36))),'Data Summary'!DC42="Yes"),OFFSET('Sanitation Data'!$G$11,0,10*ROW('Sanitation Data'!G36)),NA())</f>
        <v>#N/A</v>
      </c>
      <c r="AO42" s="516" t="e">
        <f ca="1">+IF(AND(ISNUMBER(OFFSET('Sanitation Data'!$G$12,0,10*ROW('Sanitation Data'!G36))),'Data Summary'!DD42="Yes"),OFFSET('Sanitation Data'!$G$12,0,10*ROW('Sanitation Data'!G36)),NA())</f>
        <v>#N/A</v>
      </c>
      <c r="AP42" s="516" t="e">
        <f ca="1">+IF(AND(ISNUMBER(OFFSET('Sanitation Data'!$H$4,0,10*ROW('Sanitation Data'!H36))),'Data Summary'!DE42="Yes"),100-OFFSET('Sanitation Data'!$H$4,0,10*ROW('Sanitation Data'!H36)),NA())</f>
        <v>#N/A</v>
      </c>
      <c r="AQ42" s="516" t="e">
        <f ca="1">+IF(AND(ISNUMBER(OFFSET('Sanitation Data'!$H$6,0,10*ROW('Sanitation Data'!H36))),'Data Summary'!DF42="Yes"),OFFSET('Sanitation Data'!$H$6,0,10*ROW('Sanitation Data'!H36)),NA())</f>
        <v>#N/A</v>
      </c>
      <c r="AR42" s="516" t="e">
        <f ca="1">+IF(AND(ISNUMBER(OFFSET('Sanitation Data'!$H$10,0,10*ROW('Sanitation Data'!H36))),'Data Summary'!DG42="Yes"),OFFSET('Sanitation Data'!$H$10,0,10*ROW('Sanitation Data'!H36)),NA())</f>
        <v>#N/A</v>
      </c>
      <c r="AS42" s="516" t="e">
        <f ca="1">+IF(AND(ISNUMBER(OFFSET('Sanitation Data'!$H$11,0,10*ROW('Sanitation Data'!H36))),'Data Summary'!DH42="Yes"),OFFSET('Sanitation Data'!$H$11,0,10*ROW('Sanitation Data'!H36)),NA())</f>
        <v>#N/A</v>
      </c>
      <c r="AT42" s="516" t="e">
        <f ca="1">+IF(AND(ISNUMBER(OFFSET('Sanitation Data'!$H$12,0,10*ROW('Sanitation Data'!H36))),'Data Summary'!DI42="Yes"),OFFSET('Sanitation Data'!$H$12,0,10*ROW('Sanitation Data'!H36)),NA())</f>
        <v>#N/A</v>
      </c>
      <c r="AU42" s="516" t="e">
        <f ca="1">+IF(AND(ISNUMBER(OFFSET('Sanitation Data'!$I$4,0,10*ROW('Sanitation Data'!I36))),'Data Summary'!DJ42="Yes"),100-OFFSET('Sanitation Data'!$I$4,0,10*ROW('Sanitation Data'!I36)),NA())</f>
        <v>#N/A</v>
      </c>
      <c r="AV42" s="516" t="e">
        <f ca="1">+IF(AND(ISNUMBER(OFFSET('Sanitation Data'!$I$6,0,10*ROW('Sanitation Data'!I36))),'Data Summary'!DK42="Yes"),OFFSET('Sanitation Data'!$I$6,0,10*ROW('Sanitation Data'!I36)),NA())</f>
        <v>#N/A</v>
      </c>
      <c r="AW42" s="516" t="e">
        <f ca="1">+IF(AND(ISNUMBER(OFFSET('Sanitation Data'!$I$10,0,10*ROW('Sanitation Data'!I36))),'Data Summary'!DL42="Yes"),OFFSET('Sanitation Data'!$I$10,0,10*ROW('Sanitation Data'!I36)),NA())</f>
        <v>#N/A</v>
      </c>
      <c r="AX42" s="516" t="e">
        <f ca="1">+IF(AND(ISNUMBER(OFFSET('Sanitation Data'!$I$11,0,10*ROW('Sanitation Data'!I36))),'Data Summary'!DM42="Yes"),OFFSET('Sanitation Data'!$I$11,0,10*ROW('Sanitation Data'!I36)),NA())</f>
        <v>#N/A</v>
      </c>
      <c r="AY42" s="516" t="e">
        <f ca="1">+IF(AND(ISNUMBER(OFFSET('Sanitation Data'!$I$12,0,10*ROW('Sanitation Data'!I36))),'Data Summary'!DN42="Yes"),OFFSET('Sanitation Data'!$I$12,0,10*ROW('Sanitation Data'!I36)),NA())</f>
        <v>#N/A</v>
      </c>
      <c r="AZ42" s="517" t="e">
        <f ca="1">+IF(AND(ISNUMBER(OFFSET('Hygiene Data'!$D$5,0,10*ROW('Hygiene Data'!D36))),'Data Summary'!DO42="Yes"),OFFSET('Hygiene Data'!$D$5,0,10*ROW('Hygiene Data'!D36)),NA())</f>
        <v>#N/A</v>
      </c>
      <c r="BA42" s="517" t="e">
        <f ca="1">+IF(AND(ISNUMBER(OFFSET('Hygiene Data'!$D$7,0,10*ROW('Hygiene Data'!D36))),'Data Summary'!DP42="Yes"),OFFSET('Hygiene Data'!$D$7,0,10*ROW('Hygiene Data'!D36)),NA())</f>
        <v>#N/A</v>
      </c>
      <c r="BB42" s="517" t="e">
        <f ca="1">+IF(AND(ISNUMBER(OFFSET('Hygiene Data'!$D$9,0,10*ROW('Hygiene Data'!D36))),'Data Summary'!DQ42="Yes"),OFFSET('Hygiene Data'!$D$9,0,10*ROW('Hygiene Data'!D36)),NA())</f>
        <v>#N/A</v>
      </c>
      <c r="BC42" s="517" t="e">
        <f ca="1">+IF(AND(ISNUMBER(OFFSET('Hygiene Data'!$E$5,0,10*ROW('Hygiene Data'!E36))),'Data Summary'!DR42="Yes"),OFFSET('Hygiene Data'!$E$5,0,10*ROW('Hygiene Data'!E36)),NA())</f>
        <v>#N/A</v>
      </c>
      <c r="BD42" s="517" t="e">
        <f ca="1">+IF(AND(ISNUMBER(OFFSET('Hygiene Data'!$E$7,0,10*ROW('Hygiene Data'!E36))),'Data Summary'!DS42="Yes"),OFFSET('Hygiene Data'!$E$7,0,10*ROW('Hygiene Data'!E36)),NA())</f>
        <v>#N/A</v>
      </c>
      <c r="BE42" s="517" t="e">
        <f ca="1">+IF(AND(ISNUMBER(OFFSET('Hygiene Data'!$E$9,0,10*ROW('Hygiene Data'!E36))),'Data Summary'!DT42="Yes"),OFFSET('Hygiene Data'!$E$9,0,10*ROW('Hygiene Data'!E36)),NA())</f>
        <v>#N/A</v>
      </c>
      <c r="BF42" s="517" t="e">
        <f ca="1">+IF(AND(ISNUMBER(OFFSET('Hygiene Data'!$F$5,0,10*ROW('Hygiene Data'!F36))),'Data Summary'!DU42="Yes"),OFFSET('Hygiene Data'!$F$5,0,10*ROW('Hygiene Data'!F36)),NA())</f>
        <v>#N/A</v>
      </c>
      <c r="BG42" s="517" t="e">
        <f ca="1">+IF(AND(ISNUMBER(OFFSET('Hygiene Data'!$F$7,0,10*ROW('Hygiene Data'!F36))),'Data Summary'!DV42="Yes"),OFFSET('Hygiene Data'!$F$7,0,10*ROW('Hygiene Data'!F36)),NA())</f>
        <v>#N/A</v>
      </c>
      <c r="BH42" s="517" t="e">
        <f ca="1">+IF(AND(ISNUMBER(OFFSET('Hygiene Data'!$F$9,0,10*ROW('Hygiene Data'!F36))),'Data Summary'!DW42="Yes"),OFFSET('Hygiene Data'!$F$9,0,10*ROW('Hygiene Data'!F36)),NA())</f>
        <v>#N/A</v>
      </c>
      <c r="BI42" s="517" t="e">
        <f ca="1">+IF(AND(ISNUMBER(OFFSET('Hygiene Data'!$G$5,0,10*ROW('Hygiene Data'!G36))),'Data Summary'!DX42="Yes"),OFFSET('Hygiene Data'!$G$5,0,10*ROW('Hygiene Data'!G36)),NA())</f>
        <v>#N/A</v>
      </c>
      <c r="BJ42" s="517" t="e">
        <f ca="1">+IF(AND(ISNUMBER(OFFSET('Hygiene Data'!$G$7,0,10*ROW('Hygiene Data'!G36))),'Data Summary'!DY42="Yes"),OFFSET('Hygiene Data'!$G$7,0,10*ROW('Hygiene Data'!G36)),NA())</f>
        <v>#N/A</v>
      </c>
      <c r="BK42" s="517" t="e">
        <f ca="1">+IF(AND(ISNUMBER(OFFSET('Hygiene Data'!$G$9,0,10*ROW('Hygiene Data'!G36))),'Data Summary'!DZ42="Yes"),OFFSET('Hygiene Data'!$G$9,0,10*ROW('Hygiene Data'!G36)),NA())</f>
        <v>#N/A</v>
      </c>
      <c r="BL42" s="517" t="e">
        <f ca="1">+IF(AND(ISNUMBER(OFFSET('Hygiene Data'!$H$5,0,10*ROW('Hygiene Data'!H36))),'Data Summary'!EA42="Yes"),OFFSET('Hygiene Data'!$H$5,0,10*ROW('Hygiene Data'!H36)),NA())</f>
        <v>#N/A</v>
      </c>
      <c r="BM42" s="517" t="e">
        <f ca="1">+IF(AND(ISNUMBER(OFFSET('Hygiene Data'!$H$7,0,10*ROW('Hygiene Data'!H36))),'Data Summary'!EB42="Yes"),OFFSET('Hygiene Data'!$H$7,0,10*ROW('Hygiene Data'!H36)),NA())</f>
        <v>#N/A</v>
      </c>
      <c r="BN42" s="517" t="e">
        <f ca="1">+IF(AND(ISNUMBER(OFFSET('Hygiene Data'!$H$9,0,10*ROW('Hygiene Data'!H36))),'Data Summary'!EC42="Yes"),OFFSET('Hygiene Data'!$H$9,0,10*ROW('Hygiene Data'!H36)),NA())</f>
        <v>#N/A</v>
      </c>
      <c r="BO42" s="517" t="e">
        <f ca="1">+IF(AND(ISNUMBER(OFFSET('Hygiene Data'!$I$5,0,10*ROW('Hygiene Data'!I36))),'Data Summary'!ED42="Yes"),OFFSET('Hygiene Data'!$I$5,0,10*ROW('Hygiene Data'!I36)),NA())</f>
        <v>#N/A</v>
      </c>
      <c r="BP42" s="517" t="e">
        <f ca="1">+IF(AND(ISNUMBER(OFFSET('Hygiene Data'!$I$7,0,10*ROW('Hygiene Data'!I36))),'Data Summary'!EE42="Yes"),OFFSET('Hygiene Data'!$I$7,0,10*ROW('Hygiene Data'!I36)),NA())</f>
        <v>#N/A</v>
      </c>
      <c r="BQ42" s="517" t="e">
        <f ca="1">+IF(AND(ISNUMBER(OFFSET('Hygiene Data'!$I$9,0,10*ROW('Hygiene Data'!I36))),'Data Summary'!EF42="Yes"),OFFSET('Hygiene Data'!$I$9,0,10*ROW('Hygiene Data'!I36)),NA())</f>
        <v>#N/A</v>
      </c>
    </row>
    <row r="43" spans="1:69" x14ac:dyDescent="0.25">
      <c r="A43" s="513" t="e">
        <f ca="1">+RIGHT('Data Summary'!A43,LEN('Data Summary'!A43)-9)</f>
        <v>#VALUE!</v>
      </c>
      <c r="B43" s="487" t="str">
        <f ca="1">+IF(ISTEXT('Data Summary'!B43),'Data Summary'!B43,"")</f>
        <v/>
      </c>
      <c r="C43" s="514" t="e">
        <f ca="1">+VALUE('Data Summary'!C43)</f>
        <v>#VALUE!</v>
      </c>
      <c r="D43" s="515" t="e">
        <f ca="1">+IF(AND(ISNUMBER(OFFSET('Water Data'!$D$4,0,10*ROW('Water Data'!D37))),'Data Summary'!BS43="Yes"),100-OFFSET('Water Data'!$D$4,0,10*ROW('Water Data'!D37)),NA())</f>
        <v>#N/A</v>
      </c>
      <c r="E43" s="515" t="e">
        <f ca="1">+IF(AND(ISNUMBER(OFFSET('Water Data'!$D$6,0,10*ROW('Water Data'!D37))),'Data Summary'!BT43="Yes"),OFFSET('Water Data'!$D$6,0,10*ROW('Water Data'!D37)),NA())</f>
        <v>#N/A</v>
      </c>
      <c r="F43" s="515" t="e">
        <f ca="1">+IF(AND(ISNUMBER(OFFSET('Water Data'!$D$9,0,10*ROW('Water Data'!D37))),'Data Summary'!BU43="Yes"),OFFSET('Water Data'!$D$9,0,10*ROW('Water Data'!D37)),NA())</f>
        <v>#N/A</v>
      </c>
      <c r="G43" s="515" t="e">
        <f ca="1">+IF(AND(ISNUMBER(OFFSET('Water Data'!$E$4,0,10*ROW('Water Data'!E37))),'Data Summary'!BV43="Yes"),100-OFFSET('Water Data'!$E$4,0,10*ROW('Water Data'!E37)),NA())</f>
        <v>#N/A</v>
      </c>
      <c r="H43" s="515" t="e">
        <f ca="1">+IF(AND(ISNUMBER(OFFSET('Water Data'!$E$6,0,10*ROW('Water Data'!E37))),'Data Summary'!BW43="Yes"),OFFSET('Water Data'!$E$6,0,10*ROW('Water Data'!E37)),NA())</f>
        <v>#N/A</v>
      </c>
      <c r="I43" s="515" t="e">
        <f ca="1">+IF(AND(ISNUMBER(OFFSET('Water Data'!$E$9,0,10*ROW('Water Data'!E37))),'Data Summary'!BX43="Yes"),OFFSET('Water Data'!$E$9,0,10*ROW('Water Data'!E37)),NA())</f>
        <v>#N/A</v>
      </c>
      <c r="J43" s="515" t="e">
        <f ca="1">+IF(AND(ISNUMBER(OFFSET('Water Data'!$F$4,0,10*ROW('Water Data'!F37))),'Data Summary'!BY43="Yes"),100-OFFSET('Water Data'!$F$4,0,10*ROW('Water Data'!F37)),NA())</f>
        <v>#N/A</v>
      </c>
      <c r="K43" s="515" t="e">
        <f ca="1">+IF(AND(ISNUMBER(OFFSET('Water Data'!$F$6,0,10*ROW('Water Data'!F37))),'Data Summary'!BZ43="Yes"),OFFSET('Water Data'!$F$6,0,10*ROW('Water Data'!F37)),NA())</f>
        <v>#N/A</v>
      </c>
      <c r="L43" s="515" t="e">
        <f ca="1">+IF(AND(ISNUMBER(OFFSET('Water Data'!$F$9,0,10*ROW('Water Data'!F37))),'Data Summary'!CA43="Yes"),OFFSET('Water Data'!$F$9,0,10*ROW('Water Data'!F37)),NA())</f>
        <v>#N/A</v>
      </c>
      <c r="M43" s="515" t="e">
        <f ca="1">+IF(AND(ISNUMBER(OFFSET('Water Data'!$G$4,0,10*ROW('Water Data'!G37))),'Data Summary'!CB43="Yes"),100-OFFSET('Water Data'!$G$4,0,10*ROW('Water Data'!G37)),NA())</f>
        <v>#N/A</v>
      </c>
      <c r="N43" s="515" t="e">
        <f ca="1">+IF(AND(ISNUMBER(OFFSET('Water Data'!$G$6,0,10*ROW('Water Data'!G37))),'Data Summary'!CC43="Yes"),OFFSET('Water Data'!$G$6,0,10*ROW('Water Data'!G37)),NA())</f>
        <v>#N/A</v>
      </c>
      <c r="O43" s="515" t="e">
        <f ca="1">+IF(AND(ISNUMBER(OFFSET('Water Data'!$G$9,0,10*ROW('Water Data'!G37))),'Data Summary'!CD43="Yes"),OFFSET('Water Data'!$G$9,0,10*ROW('Water Data'!G37)),NA())</f>
        <v>#N/A</v>
      </c>
      <c r="P43" s="515" t="e">
        <f ca="1">+IF(AND(ISNUMBER(OFFSET('Water Data'!$H$4,0,10*ROW('Water Data'!H37))),'Data Summary'!CE43="Yes"),100-OFFSET('Water Data'!$H$4,0,10*ROW('Water Data'!H37)),NA())</f>
        <v>#N/A</v>
      </c>
      <c r="Q43" s="515" t="e">
        <f ca="1">+IF(AND(ISNUMBER(OFFSET('Water Data'!$H$6,0,10*ROW('Water Data'!H37))),'Data Summary'!CF43="Yes"),OFFSET('Water Data'!$H$6,0,10*ROW('Water Data'!H37)),NA())</f>
        <v>#N/A</v>
      </c>
      <c r="R43" s="515" t="e">
        <f ca="1">+IF(AND(ISNUMBER(OFFSET('Water Data'!$H$9,0,10*ROW('Water Data'!H37))),'Data Summary'!CG43="Yes"),OFFSET('Water Data'!$H$9,0,10*ROW('Water Data'!H37)),NA())</f>
        <v>#N/A</v>
      </c>
      <c r="S43" s="515" t="e">
        <f ca="1">+IF(AND(ISNUMBER(OFFSET('Water Data'!$I$4,0,10*ROW('Water Data'!I37))),'Data Summary'!CH43="Yes"),100-OFFSET('Water Data'!$I$4,0,10*ROW('Water Data'!I37)),NA())</f>
        <v>#N/A</v>
      </c>
      <c r="T43" s="515" t="e">
        <f ca="1">+IF(AND(ISNUMBER(OFFSET('Water Data'!$I$6,0,10*ROW('Water Data'!I37))),'Data Summary'!CI43="Yes"),OFFSET('Water Data'!$I$6,0,10*ROW('Water Data'!I37)),NA())</f>
        <v>#N/A</v>
      </c>
      <c r="U43" s="515" t="e">
        <f ca="1">+IF(AND(ISNUMBER(OFFSET('Water Data'!$I$9,0,10*ROW('Water Data'!I37))),'Data Summary'!CJ43="Yes"),OFFSET('Water Data'!$I$9,0,10*ROW('Water Data'!I37)),NA())</f>
        <v>#N/A</v>
      </c>
      <c r="V43" s="516" t="e">
        <f ca="1">+IF(AND(ISNUMBER(OFFSET('Sanitation Data'!$D$4,0,10*ROW('Sanitation Data'!D37))),'Data Summary'!CK43="Yes"),100-OFFSET('Sanitation Data'!$D$4,0,10*ROW('Sanitation Data'!D37)),NA())</f>
        <v>#N/A</v>
      </c>
      <c r="W43" s="516" t="e">
        <f ca="1">+IF(AND(ISNUMBER(OFFSET('Sanitation Data'!$D$6,0,10*ROW('Sanitation Data'!D37))),'Data Summary'!CL43="Yes"),OFFSET('Sanitation Data'!$D$6,0,10*ROW('Sanitation Data'!D37)),NA())</f>
        <v>#N/A</v>
      </c>
      <c r="X43" s="516" t="e">
        <f ca="1">+IF(AND(ISNUMBER(OFFSET('Sanitation Data'!$D$10,0,10*ROW('Sanitation Data'!D37))),'Data Summary'!CM43="Yes"),OFFSET('Sanitation Data'!$D$10,0,10*ROW('Sanitation Data'!D37)),NA())</f>
        <v>#N/A</v>
      </c>
      <c r="Y43" s="516" t="e">
        <f ca="1">+IF(AND(ISNUMBER(OFFSET('Sanitation Data'!$D$11,0,10*ROW('Sanitation Data'!D37))),'Data Summary'!CN43="Yes"),OFFSET('Sanitation Data'!$D$11,0,10*ROW('Sanitation Data'!D37)),NA())</f>
        <v>#N/A</v>
      </c>
      <c r="Z43" s="516" t="e">
        <f ca="1">+IF(AND(ISNUMBER(OFFSET('Sanitation Data'!$D$12,0,10*ROW('Sanitation Data'!D37))),'Data Summary'!CO43="Yes"),OFFSET('Sanitation Data'!$D$12,0,10*ROW('Sanitation Data'!D37)),NA())</f>
        <v>#N/A</v>
      </c>
      <c r="AA43" s="516" t="e">
        <f ca="1">+IF(AND(ISNUMBER(OFFSET('Sanitation Data'!$E$4,0,10*ROW('Sanitation Data'!E37))),'Data Summary'!CP43="Yes"),100-OFFSET('Sanitation Data'!$E$4,0,10*ROW('Sanitation Data'!E37)),NA())</f>
        <v>#N/A</v>
      </c>
      <c r="AB43" s="516" t="e">
        <f ca="1">+IF(AND(ISNUMBER(OFFSET('Sanitation Data'!$E$6,0,10*ROW('Sanitation Data'!E37))),'Data Summary'!CQ43="Yes"),OFFSET('Sanitation Data'!$E$6,0,10*ROW('Sanitation Data'!E37)),NA())</f>
        <v>#N/A</v>
      </c>
      <c r="AC43" s="516" t="e">
        <f ca="1">+IF(AND(ISNUMBER(OFFSET('Sanitation Data'!$E$10,0,10*ROW('Sanitation Data'!E37))),'Data Summary'!CR43="Yes"),OFFSET('Sanitation Data'!$E$10,0,10*ROW('Sanitation Data'!E37)),NA())</f>
        <v>#N/A</v>
      </c>
      <c r="AD43" s="516" t="e">
        <f ca="1">+IF(AND(ISNUMBER(OFFSET('Sanitation Data'!$E$11,0,10*ROW('Sanitation Data'!E37))),'Data Summary'!CS43="Yes"),OFFSET('Sanitation Data'!$E$11,0,10*ROW('Sanitation Data'!E37)),NA())</f>
        <v>#N/A</v>
      </c>
      <c r="AE43" s="516" t="e">
        <f ca="1">+IF(AND(ISNUMBER(OFFSET('Sanitation Data'!$E$12,0,10*ROW('Sanitation Data'!E37))),'Data Summary'!CT43="Yes"),OFFSET('Sanitation Data'!$E$12,0,10*ROW('Sanitation Data'!E37)),NA())</f>
        <v>#N/A</v>
      </c>
      <c r="AF43" s="516" t="e">
        <f ca="1">+IF(AND(ISNUMBER(OFFSET('Sanitation Data'!$F$4,0,10*ROW('Sanitation Data'!F37))),'Data Summary'!CU43="Yes"),100-OFFSET('Sanitation Data'!$F$4,0,10*ROW('Sanitation Data'!F37)),NA())</f>
        <v>#N/A</v>
      </c>
      <c r="AG43" s="516" t="e">
        <f ca="1">+IF(AND(ISNUMBER(OFFSET('Sanitation Data'!$F$6,0,10*ROW('Sanitation Data'!F37))),'Data Summary'!CV43="Yes"),OFFSET('Sanitation Data'!$F$6,0,10*ROW('Sanitation Data'!F37)),NA())</f>
        <v>#N/A</v>
      </c>
      <c r="AH43" s="516" t="e">
        <f ca="1">+IF(AND(ISNUMBER(OFFSET('Sanitation Data'!$F$10,0,10*ROW('Sanitation Data'!F37))),'Data Summary'!CW43="Yes"),OFFSET('Sanitation Data'!$F$10,0,10*ROW('Sanitation Data'!F37)),NA())</f>
        <v>#N/A</v>
      </c>
      <c r="AI43" s="516" t="e">
        <f ca="1">+IF(AND(ISNUMBER(OFFSET('Sanitation Data'!$F$11,0,10*ROW('Sanitation Data'!F37))),'Data Summary'!CX43="Yes"),OFFSET('Sanitation Data'!$F$11,0,10*ROW('Sanitation Data'!F37)),NA())</f>
        <v>#N/A</v>
      </c>
      <c r="AJ43" s="516" t="e">
        <f ca="1">+IF(AND(ISNUMBER(OFFSET('Sanitation Data'!$F$12,0,10*ROW('Sanitation Data'!F37))),'Data Summary'!CY43="Yes"),OFFSET('Sanitation Data'!$F$12,0,10*ROW('Sanitation Data'!F37)),NA())</f>
        <v>#N/A</v>
      </c>
      <c r="AK43" s="516" t="e">
        <f ca="1">+IF(AND(ISNUMBER(OFFSET('Sanitation Data'!$G$4,0,10*ROW('Sanitation Data'!G37))),'Data Summary'!CZ43="Yes"),100-OFFSET('Sanitation Data'!$G$4,0,10*ROW('Sanitation Data'!G37)),NA())</f>
        <v>#N/A</v>
      </c>
      <c r="AL43" s="516" t="e">
        <f ca="1">+IF(AND(ISNUMBER(OFFSET('Sanitation Data'!$G$6,0,10*ROW('Sanitation Data'!G37))),'Data Summary'!DA43="Yes"),OFFSET('Sanitation Data'!$G$6,0,10*ROW('Sanitation Data'!G37)),NA())</f>
        <v>#N/A</v>
      </c>
      <c r="AM43" s="516" t="e">
        <f ca="1">+IF(AND(ISNUMBER(OFFSET('Sanitation Data'!$G$10,0,10*ROW('Sanitation Data'!G37))),'Data Summary'!DB43="Yes"),OFFSET('Sanitation Data'!$G$10,0,10*ROW('Sanitation Data'!G37)),NA())</f>
        <v>#N/A</v>
      </c>
      <c r="AN43" s="516" t="e">
        <f ca="1">+IF(AND(ISNUMBER(OFFSET('Sanitation Data'!$G$11,0,10*ROW('Sanitation Data'!G37))),'Data Summary'!DC43="Yes"),OFFSET('Sanitation Data'!$G$11,0,10*ROW('Sanitation Data'!G37)),NA())</f>
        <v>#N/A</v>
      </c>
      <c r="AO43" s="516" t="e">
        <f ca="1">+IF(AND(ISNUMBER(OFFSET('Sanitation Data'!$G$12,0,10*ROW('Sanitation Data'!G37))),'Data Summary'!DD43="Yes"),OFFSET('Sanitation Data'!$G$12,0,10*ROW('Sanitation Data'!G37)),NA())</f>
        <v>#N/A</v>
      </c>
      <c r="AP43" s="516" t="e">
        <f ca="1">+IF(AND(ISNUMBER(OFFSET('Sanitation Data'!$H$4,0,10*ROW('Sanitation Data'!H37))),'Data Summary'!DE43="Yes"),100-OFFSET('Sanitation Data'!$H$4,0,10*ROW('Sanitation Data'!H37)),NA())</f>
        <v>#N/A</v>
      </c>
      <c r="AQ43" s="516" t="e">
        <f ca="1">+IF(AND(ISNUMBER(OFFSET('Sanitation Data'!$H$6,0,10*ROW('Sanitation Data'!H37))),'Data Summary'!DF43="Yes"),OFFSET('Sanitation Data'!$H$6,0,10*ROW('Sanitation Data'!H37)),NA())</f>
        <v>#N/A</v>
      </c>
      <c r="AR43" s="516" t="e">
        <f ca="1">+IF(AND(ISNUMBER(OFFSET('Sanitation Data'!$H$10,0,10*ROW('Sanitation Data'!H37))),'Data Summary'!DG43="Yes"),OFFSET('Sanitation Data'!$H$10,0,10*ROW('Sanitation Data'!H37)),NA())</f>
        <v>#N/A</v>
      </c>
      <c r="AS43" s="516" t="e">
        <f ca="1">+IF(AND(ISNUMBER(OFFSET('Sanitation Data'!$H$11,0,10*ROW('Sanitation Data'!H37))),'Data Summary'!DH43="Yes"),OFFSET('Sanitation Data'!$H$11,0,10*ROW('Sanitation Data'!H37)),NA())</f>
        <v>#N/A</v>
      </c>
      <c r="AT43" s="516" t="e">
        <f ca="1">+IF(AND(ISNUMBER(OFFSET('Sanitation Data'!$H$12,0,10*ROW('Sanitation Data'!H37))),'Data Summary'!DI43="Yes"),OFFSET('Sanitation Data'!$H$12,0,10*ROW('Sanitation Data'!H37)),NA())</f>
        <v>#N/A</v>
      </c>
      <c r="AU43" s="516" t="e">
        <f ca="1">+IF(AND(ISNUMBER(OFFSET('Sanitation Data'!$I$4,0,10*ROW('Sanitation Data'!I37))),'Data Summary'!DJ43="Yes"),100-OFFSET('Sanitation Data'!$I$4,0,10*ROW('Sanitation Data'!I37)),NA())</f>
        <v>#N/A</v>
      </c>
      <c r="AV43" s="516" t="e">
        <f ca="1">+IF(AND(ISNUMBER(OFFSET('Sanitation Data'!$I$6,0,10*ROW('Sanitation Data'!I37))),'Data Summary'!DK43="Yes"),OFFSET('Sanitation Data'!$I$6,0,10*ROW('Sanitation Data'!I37)),NA())</f>
        <v>#N/A</v>
      </c>
      <c r="AW43" s="516" t="e">
        <f ca="1">+IF(AND(ISNUMBER(OFFSET('Sanitation Data'!$I$10,0,10*ROW('Sanitation Data'!I37))),'Data Summary'!DL43="Yes"),OFFSET('Sanitation Data'!$I$10,0,10*ROW('Sanitation Data'!I37)),NA())</f>
        <v>#N/A</v>
      </c>
      <c r="AX43" s="516" t="e">
        <f ca="1">+IF(AND(ISNUMBER(OFFSET('Sanitation Data'!$I$11,0,10*ROW('Sanitation Data'!I37))),'Data Summary'!DM43="Yes"),OFFSET('Sanitation Data'!$I$11,0,10*ROW('Sanitation Data'!I37)),NA())</f>
        <v>#N/A</v>
      </c>
      <c r="AY43" s="516" t="e">
        <f ca="1">+IF(AND(ISNUMBER(OFFSET('Sanitation Data'!$I$12,0,10*ROW('Sanitation Data'!I37))),'Data Summary'!DN43="Yes"),OFFSET('Sanitation Data'!$I$12,0,10*ROW('Sanitation Data'!I37)),NA())</f>
        <v>#N/A</v>
      </c>
      <c r="AZ43" s="517" t="e">
        <f ca="1">+IF(AND(ISNUMBER(OFFSET('Hygiene Data'!$D$5,0,10*ROW('Hygiene Data'!D37))),'Data Summary'!DO43="Yes"),OFFSET('Hygiene Data'!$D$5,0,10*ROW('Hygiene Data'!D37)),NA())</f>
        <v>#N/A</v>
      </c>
      <c r="BA43" s="517" t="e">
        <f ca="1">+IF(AND(ISNUMBER(OFFSET('Hygiene Data'!$D$7,0,10*ROW('Hygiene Data'!D37))),'Data Summary'!DP43="Yes"),OFFSET('Hygiene Data'!$D$7,0,10*ROW('Hygiene Data'!D37)),NA())</f>
        <v>#N/A</v>
      </c>
      <c r="BB43" s="517" t="e">
        <f ca="1">+IF(AND(ISNUMBER(OFFSET('Hygiene Data'!$D$9,0,10*ROW('Hygiene Data'!D37))),'Data Summary'!DQ43="Yes"),OFFSET('Hygiene Data'!$D$9,0,10*ROW('Hygiene Data'!D37)),NA())</f>
        <v>#N/A</v>
      </c>
      <c r="BC43" s="517" t="e">
        <f ca="1">+IF(AND(ISNUMBER(OFFSET('Hygiene Data'!$E$5,0,10*ROW('Hygiene Data'!E37))),'Data Summary'!DR43="Yes"),OFFSET('Hygiene Data'!$E$5,0,10*ROW('Hygiene Data'!E37)),NA())</f>
        <v>#N/A</v>
      </c>
      <c r="BD43" s="517" t="e">
        <f ca="1">+IF(AND(ISNUMBER(OFFSET('Hygiene Data'!$E$7,0,10*ROW('Hygiene Data'!E37))),'Data Summary'!DS43="Yes"),OFFSET('Hygiene Data'!$E$7,0,10*ROW('Hygiene Data'!E37)),NA())</f>
        <v>#N/A</v>
      </c>
      <c r="BE43" s="517" t="e">
        <f ca="1">+IF(AND(ISNUMBER(OFFSET('Hygiene Data'!$E$9,0,10*ROW('Hygiene Data'!E37))),'Data Summary'!DT43="Yes"),OFFSET('Hygiene Data'!$E$9,0,10*ROW('Hygiene Data'!E37)),NA())</f>
        <v>#N/A</v>
      </c>
      <c r="BF43" s="517" t="e">
        <f ca="1">+IF(AND(ISNUMBER(OFFSET('Hygiene Data'!$F$5,0,10*ROW('Hygiene Data'!F37))),'Data Summary'!DU43="Yes"),OFFSET('Hygiene Data'!$F$5,0,10*ROW('Hygiene Data'!F37)),NA())</f>
        <v>#N/A</v>
      </c>
      <c r="BG43" s="517" t="e">
        <f ca="1">+IF(AND(ISNUMBER(OFFSET('Hygiene Data'!$F$7,0,10*ROW('Hygiene Data'!F37))),'Data Summary'!DV43="Yes"),OFFSET('Hygiene Data'!$F$7,0,10*ROW('Hygiene Data'!F37)),NA())</f>
        <v>#N/A</v>
      </c>
      <c r="BH43" s="517" t="e">
        <f ca="1">+IF(AND(ISNUMBER(OFFSET('Hygiene Data'!$F$9,0,10*ROW('Hygiene Data'!F37))),'Data Summary'!DW43="Yes"),OFFSET('Hygiene Data'!$F$9,0,10*ROW('Hygiene Data'!F37)),NA())</f>
        <v>#N/A</v>
      </c>
      <c r="BI43" s="517" t="e">
        <f ca="1">+IF(AND(ISNUMBER(OFFSET('Hygiene Data'!$G$5,0,10*ROW('Hygiene Data'!G37))),'Data Summary'!DX43="Yes"),OFFSET('Hygiene Data'!$G$5,0,10*ROW('Hygiene Data'!G37)),NA())</f>
        <v>#N/A</v>
      </c>
      <c r="BJ43" s="517" t="e">
        <f ca="1">+IF(AND(ISNUMBER(OFFSET('Hygiene Data'!$G$7,0,10*ROW('Hygiene Data'!G37))),'Data Summary'!DY43="Yes"),OFFSET('Hygiene Data'!$G$7,0,10*ROW('Hygiene Data'!G37)),NA())</f>
        <v>#N/A</v>
      </c>
      <c r="BK43" s="517" t="e">
        <f ca="1">+IF(AND(ISNUMBER(OFFSET('Hygiene Data'!$G$9,0,10*ROW('Hygiene Data'!G37))),'Data Summary'!DZ43="Yes"),OFFSET('Hygiene Data'!$G$9,0,10*ROW('Hygiene Data'!G37)),NA())</f>
        <v>#N/A</v>
      </c>
      <c r="BL43" s="517" t="e">
        <f ca="1">+IF(AND(ISNUMBER(OFFSET('Hygiene Data'!$H$5,0,10*ROW('Hygiene Data'!H37))),'Data Summary'!EA43="Yes"),OFFSET('Hygiene Data'!$H$5,0,10*ROW('Hygiene Data'!H37)),NA())</f>
        <v>#N/A</v>
      </c>
      <c r="BM43" s="517" t="e">
        <f ca="1">+IF(AND(ISNUMBER(OFFSET('Hygiene Data'!$H$7,0,10*ROW('Hygiene Data'!H37))),'Data Summary'!EB43="Yes"),OFFSET('Hygiene Data'!$H$7,0,10*ROW('Hygiene Data'!H37)),NA())</f>
        <v>#N/A</v>
      </c>
      <c r="BN43" s="517" t="e">
        <f ca="1">+IF(AND(ISNUMBER(OFFSET('Hygiene Data'!$H$9,0,10*ROW('Hygiene Data'!H37))),'Data Summary'!EC43="Yes"),OFFSET('Hygiene Data'!$H$9,0,10*ROW('Hygiene Data'!H37)),NA())</f>
        <v>#N/A</v>
      </c>
      <c r="BO43" s="517" t="e">
        <f ca="1">+IF(AND(ISNUMBER(OFFSET('Hygiene Data'!$I$5,0,10*ROW('Hygiene Data'!I37))),'Data Summary'!ED43="Yes"),OFFSET('Hygiene Data'!$I$5,0,10*ROW('Hygiene Data'!I37)),NA())</f>
        <v>#N/A</v>
      </c>
      <c r="BP43" s="517" t="e">
        <f ca="1">+IF(AND(ISNUMBER(OFFSET('Hygiene Data'!$I$7,0,10*ROW('Hygiene Data'!I37))),'Data Summary'!EE43="Yes"),OFFSET('Hygiene Data'!$I$7,0,10*ROW('Hygiene Data'!I37)),NA())</f>
        <v>#N/A</v>
      </c>
      <c r="BQ43" s="517" t="e">
        <f ca="1">+IF(AND(ISNUMBER(OFFSET('Hygiene Data'!$I$9,0,10*ROW('Hygiene Data'!I37))),'Data Summary'!EF43="Yes"),OFFSET('Hygiene Data'!$I$9,0,10*ROW('Hygiene Data'!I37)),NA())</f>
        <v>#N/A</v>
      </c>
    </row>
    <row r="44" spans="1:69" x14ac:dyDescent="0.25">
      <c r="A44" s="513" t="e">
        <f ca="1">+RIGHT('Data Summary'!A44,LEN('Data Summary'!A44)-9)</f>
        <v>#VALUE!</v>
      </c>
      <c r="B44" s="487" t="str">
        <f ca="1">+IF(ISTEXT('Data Summary'!B44),'Data Summary'!B44,"")</f>
        <v/>
      </c>
      <c r="C44" s="514" t="e">
        <f ca="1">+VALUE('Data Summary'!C44)</f>
        <v>#VALUE!</v>
      </c>
      <c r="D44" s="515" t="e">
        <f ca="1">+IF(AND(ISNUMBER(OFFSET('Water Data'!$D$4,0,10*ROW('Water Data'!D38))),'Data Summary'!BS44="Yes"),100-OFFSET('Water Data'!$D$4,0,10*ROW('Water Data'!D38)),NA())</f>
        <v>#N/A</v>
      </c>
      <c r="E44" s="515" t="e">
        <f ca="1">+IF(AND(ISNUMBER(OFFSET('Water Data'!$D$6,0,10*ROW('Water Data'!D38))),'Data Summary'!BT44="Yes"),OFFSET('Water Data'!$D$6,0,10*ROW('Water Data'!D38)),NA())</f>
        <v>#N/A</v>
      </c>
      <c r="F44" s="515" t="e">
        <f ca="1">+IF(AND(ISNUMBER(OFFSET('Water Data'!$D$9,0,10*ROW('Water Data'!D38))),'Data Summary'!BU44="Yes"),OFFSET('Water Data'!$D$9,0,10*ROW('Water Data'!D38)),NA())</f>
        <v>#N/A</v>
      </c>
      <c r="G44" s="515" t="e">
        <f ca="1">+IF(AND(ISNUMBER(OFFSET('Water Data'!$E$4,0,10*ROW('Water Data'!E38))),'Data Summary'!BV44="Yes"),100-OFFSET('Water Data'!$E$4,0,10*ROW('Water Data'!E38)),NA())</f>
        <v>#N/A</v>
      </c>
      <c r="H44" s="515" t="e">
        <f ca="1">+IF(AND(ISNUMBER(OFFSET('Water Data'!$E$6,0,10*ROW('Water Data'!E38))),'Data Summary'!BW44="Yes"),OFFSET('Water Data'!$E$6,0,10*ROW('Water Data'!E38)),NA())</f>
        <v>#N/A</v>
      </c>
      <c r="I44" s="515" t="e">
        <f ca="1">+IF(AND(ISNUMBER(OFFSET('Water Data'!$E$9,0,10*ROW('Water Data'!E38))),'Data Summary'!BX44="Yes"),OFFSET('Water Data'!$E$9,0,10*ROW('Water Data'!E38)),NA())</f>
        <v>#N/A</v>
      </c>
      <c r="J44" s="515" t="e">
        <f ca="1">+IF(AND(ISNUMBER(OFFSET('Water Data'!$F$4,0,10*ROW('Water Data'!F38))),'Data Summary'!BY44="Yes"),100-OFFSET('Water Data'!$F$4,0,10*ROW('Water Data'!F38)),NA())</f>
        <v>#N/A</v>
      </c>
      <c r="K44" s="515" t="e">
        <f ca="1">+IF(AND(ISNUMBER(OFFSET('Water Data'!$F$6,0,10*ROW('Water Data'!F38))),'Data Summary'!BZ44="Yes"),OFFSET('Water Data'!$F$6,0,10*ROW('Water Data'!F38)),NA())</f>
        <v>#N/A</v>
      </c>
      <c r="L44" s="515" t="e">
        <f ca="1">+IF(AND(ISNUMBER(OFFSET('Water Data'!$F$9,0,10*ROW('Water Data'!F38))),'Data Summary'!CA44="Yes"),OFFSET('Water Data'!$F$9,0,10*ROW('Water Data'!F38)),NA())</f>
        <v>#N/A</v>
      </c>
      <c r="M44" s="515" t="e">
        <f ca="1">+IF(AND(ISNUMBER(OFFSET('Water Data'!$G$4,0,10*ROW('Water Data'!G38))),'Data Summary'!CB44="Yes"),100-OFFSET('Water Data'!$G$4,0,10*ROW('Water Data'!G38)),NA())</f>
        <v>#N/A</v>
      </c>
      <c r="N44" s="515" t="e">
        <f ca="1">+IF(AND(ISNUMBER(OFFSET('Water Data'!$G$6,0,10*ROW('Water Data'!G38))),'Data Summary'!CC44="Yes"),OFFSET('Water Data'!$G$6,0,10*ROW('Water Data'!G38)),NA())</f>
        <v>#N/A</v>
      </c>
      <c r="O44" s="515" t="e">
        <f ca="1">+IF(AND(ISNUMBER(OFFSET('Water Data'!$G$9,0,10*ROW('Water Data'!G38))),'Data Summary'!CD44="Yes"),OFFSET('Water Data'!$G$9,0,10*ROW('Water Data'!G38)),NA())</f>
        <v>#N/A</v>
      </c>
      <c r="P44" s="515" t="e">
        <f ca="1">+IF(AND(ISNUMBER(OFFSET('Water Data'!$H$4,0,10*ROW('Water Data'!H38))),'Data Summary'!CE44="Yes"),100-OFFSET('Water Data'!$H$4,0,10*ROW('Water Data'!H38)),NA())</f>
        <v>#N/A</v>
      </c>
      <c r="Q44" s="515" t="e">
        <f ca="1">+IF(AND(ISNUMBER(OFFSET('Water Data'!$H$6,0,10*ROW('Water Data'!H38))),'Data Summary'!CF44="Yes"),OFFSET('Water Data'!$H$6,0,10*ROW('Water Data'!H38)),NA())</f>
        <v>#N/A</v>
      </c>
      <c r="R44" s="515" t="e">
        <f ca="1">+IF(AND(ISNUMBER(OFFSET('Water Data'!$H$9,0,10*ROW('Water Data'!H38))),'Data Summary'!CG44="Yes"),OFFSET('Water Data'!$H$9,0,10*ROW('Water Data'!H38)),NA())</f>
        <v>#N/A</v>
      </c>
      <c r="S44" s="515" t="e">
        <f ca="1">+IF(AND(ISNUMBER(OFFSET('Water Data'!$I$4,0,10*ROW('Water Data'!I38))),'Data Summary'!CH44="Yes"),100-OFFSET('Water Data'!$I$4,0,10*ROW('Water Data'!I38)),NA())</f>
        <v>#N/A</v>
      </c>
      <c r="T44" s="515" t="e">
        <f ca="1">+IF(AND(ISNUMBER(OFFSET('Water Data'!$I$6,0,10*ROW('Water Data'!I38))),'Data Summary'!CI44="Yes"),OFFSET('Water Data'!$I$6,0,10*ROW('Water Data'!I38)),NA())</f>
        <v>#N/A</v>
      </c>
      <c r="U44" s="515" t="e">
        <f ca="1">+IF(AND(ISNUMBER(OFFSET('Water Data'!$I$9,0,10*ROW('Water Data'!I38))),'Data Summary'!CJ44="Yes"),OFFSET('Water Data'!$I$9,0,10*ROW('Water Data'!I38)),NA())</f>
        <v>#N/A</v>
      </c>
      <c r="V44" s="516" t="e">
        <f ca="1">+IF(AND(ISNUMBER(OFFSET('Sanitation Data'!$D$4,0,10*ROW('Sanitation Data'!D38))),'Data Summary'!CK44="Yes"),100-OFFSET('Sanitation Data'!$D$4,0,10*ROW('Sanitation Data'!D38)),NA())</f>
        <v>#N/A</v>
      </c>
      <c r="W44" s="516" t="e">
        <f ca="1">+IF(AND(ISNUMBER(OFFSET('Sanitation Data'!$D$6,0,10*ROW('Sanitation Data'!D38))),'Data Summary'!CL44="Yes"),OFFSET('Sanitation Data'!$D$6,0,10*ROW('Sanitation Data'!D38)),NA())</f>
        <v>#N/A</v>
      </c>
      <c r="X44" s="516" t="e">
        <f ca="1">+IF(AND(ISNUMBER(OFFSET('Sanitation Data'!$D$10,0,10*ROW('Sanitation Data'!D38))),'Data Summary'!CM44="Yes"),OFFSET('Sanitation Data'!$D$10,0,10*ROW('Sanitation Data'!D38)),NA())</f>
        <v>#N/A</v>
      </c>
      <c r="Y44" s="516" t="e">
        <f ca="1">+IF(AND(ISNUMBER(OFFSET('Sanitation Data'!$D$11,0,10*ROW('Sanitation Data'!D38))),'Data Summary'!CN44="Yes"),OFFSET('Sanitation Data'!$D$11,0,10*ROW('Sanitation Data'!D38)),NA())</f>
        <v>#N/A</v>
      </c>
      <c r="Z44" s="516" t="e">
        <f ca="1">+IF(AND(ISNUMBER(OFFSET('Sanitation Data'!$D$12,0,10*ROW('Sanitation Data'!D38))),'Data Summary'!CO44="Yes"),OFFSET('Sanitation Data'!$D$12,0,10*ROW('Sanitation Data'!D38)),NA())</f>
        <v>#N/A</v>
      </c>
      <c r="AA44" s="516" t="e">
        <f ca="1">+IF(AND(ISNUMBER(OFFSET('Sanitation Data'!$E$4,0,10*ROW('Sanitation Data'!E38))),'Data Summary'!CP44="Yes"),100-OFFSET('Sanitation Data'!$E$4,0,10*ROW('Sanitation Data'!E38)),NA())</f>
        <v>#N/A</v>
      </c>
      <c r="AB44" s="516" t="e">
        <f ca="1">+IF(AND(ISNUMBER(OFFSET('Sanitation Data'!$E$6,0,10*ROW('Sanitation Data'!E38))),'Data Summary'!CQ44="Yes"),OFFSET('Sanitation Data'!$E$6,0,10*ROW('Sanitation Data'!E38)),NA())</f>
        <v>#N/A</v>
      </c>
      <c r="AC44" s="516" t="e">
        <f ca="1">+IF(AND(ISNUMBER(OFFSET('Sanitation Data'!$E$10,0,10*ROW('Sanitation Data'!E38))),'Data Summary'!CR44="Yes"),OFFSET('Sanitation Data'!$E$10,0,10*ROW('Sanitation Data'!E38)),NA())</f>
        <v>#N/A</v>
      </c>
      <c r="AD44" s="516" t="e">
        <f ca="1">+IF(AND(ISNUMBER(OFFSET('Sanitation Data'!$E$11,0,10*ROW('Sanitation Data'!E38))),'Data Summary'!CS44="Yes"),OFFSET('Sanitation Data'!$E$11,0,10*ROW('Sanitation Data'!E38)),NA())</f>
        <v>#N/A</v>
      </c>
      <c r="AE44" s="516" t="e">
        <f ca="1">+IF(AND(ISNUMBER(OFFSET('Sanitation Data'!$E$12,0,10*ROW('Sanitation Data'!E38))),'Data Summary'!CT44="Yes"),OFFSET('Sanitation Data'!$E$12,0,10*ROW('Sanitation Data'!E38)),NA())</f>
        <v>#N/A</v>
      </c>
      <c r="AF44" s="516" t="e">
        <f ca="1">+IF(AND(ISNUMBER(OFFSET('Sanitation Data'!$F$4,0,10*ROW('Sanitation Data'!F38))),'Data Summary'!CU44="Yes"),100-OFFSET('Sanitation Data'!$F$4,0,10*ROW('Sanitation Data'!F38)),NA())</f>
        <v>#N/A</v>
      </c>
      <c r="AG44" s="516" t="e">
        <f ca="1">+IF(AND(ISNUMBER(OFFSET('Sanitation Data'!$F$6,0,10*ROW('Sanitation Data'!F38))),'Data Summary'!CV44="Yes"),OFFSET('Sanitation Data'!$F$6,0,10*ROW('Sanitation Data'!F38)),NA())</f>
        <v>#N/A</v>
      </c>
      <c r="AH44" s="516" t="e">
        <f ca="1">+IF(AND(ISNUMBER(OFFSET('Sanitation Data'!$F$10,0,10*ROW('Sanitation Data'!F38))),'Data Summary'!CW44="Yes"),OFFSET('Sanitation Data'!$F$10,0,10*ROW('Sanitation Data'!F38)),NA())</f>
        <v>#N/A</v>
      </c>
      <c r="AI44" s="516" t="e">
        <f ca="1">+IF(AND(ISNUMBER(OFFSET('Sanitation Data'!$F$11,0,10*ROW('Sanitation Data'!F38))),'Data Summary'!CX44="Yes"),OFFSET('Sanitation Data'!$F$11,0,10*ROW('Sanitation Data'!F38)),NA())</f>
        <v>#N/A</v>
      </c>
      <c r="AJ44" s="516" t="e">
        <f ca="1">+IF(AND(ISNUMBER(OFFSET('Sanitation Data'!$F$12,0,10*ROW('Sanitation Data'!F38))),'Data Summary'!CY44="Yes"),OFFSET('Sanitation Data'!$F$12,0,10*ROW('Sanitation Data'!F38)),NA())</f>
        <v>#N/A</v>
      </c>
      <c r="AK44" s="516" t="e">
        <f ca="1">+IF(AND(ISNUMBER(OFFSET('Sanitation Data'!$G$4,0,10*ROW('Sanitation Data'!G38))),'Data Summary'!CZ44="Yes"),100-OFFSET('Sanitation Data'!$G$4,0,10*ROW('Sanitation Data'!G38)),NA())</f>
        <v>#N/A</v>
      </c>
      <c r="AL44" s="516" t="e">
        <f ca="1">+IF(AND(ISNUMBER(OFFSET('Sanitation Data'!$G$6,0,10*ROW('Sanitation Data'!G38))),'Data Summary'!DA44="Yes"),OFFSET('Sanitation Data'!$G$6,0,10*ROW('Sanitation Data'!G38)),NA())</f>
        <v>#N/A</v>
      </c>
      <c r="AM44" s="516" t="e">
        <f ca="1">+IF(AND(ISNUMBER(OFFSET('Sanitation Data'!$G$10,0,10*ROW('Sanitation Data'!G38))),'Data Summary'!DB44="Yes"),OFFSET('Sanitation Data'!$G$10,0,10*ROW('Sanitation Data'!G38)),NA())</f>
        <v>#N/A</v>
      </c>
      <c r="AN44" s="516" t="e">
        <f ca="1">+IF(AND(ISNUMBER(OFFSET('Sanitation Data'!$G$11,0,10*ROW('Sanitation Data'!G38))),'Data Summary'!DC44="Yes"),OFFSET('Sanitation Data'!$G$11,0,10*ROW('Sanitation Data'!G38)),NA())</f>
        <v>#N/A</v>
      </c>
      <c r="AO44" s="516" t="e">
        <f ca="1">+IF(AND(ISNUMBER(OFFSET('Sanitation Data'!$G$12,0,10*ROW('Sanitation Data'!G38))),'Data Summary'!DD44="Yes"),OFFSET('Sanitation Data'!$G$12,0,10*ROW('Sanitation Data'!G38)),NA())</f>
        <v>#N/A</v>
      </c>
      <c r="AP44" s="516" t="e">
        <f ca="1">+IF(AND(ISNUMBER(OFFSET('Sanitation Data'!$H$4,0,10*ROW('Sanitation Data'!H38))),'Data Summary'!DE44="Yes"),100-OFFSET('Sanitation Data'!$H$4,0,10*ROW('Sanitation Data'!H38)),NA())</f>
        <v>#N/A</v>
      </c>
      <c r="AQ44" s="516" t="e">
        <f ca="1">+IF(AND(ISNUMBER(OFFSET('Sanitation Data'!$H$6,0,10*ROW('Sanitation Data'!H38))),'Data Summary'!DF44="Yes"),OFFSET('Sanitation Data'!$H$6,0,10*ROW('Sanitation Data'!H38)),NA())</f>
        <v>#N/A</v>
      </c>
      <c r="AR44" s="516" t="e">
        <f ca="1">+IF(AND(ISNUMBER(OFFSET('Sanitation Data'!$H$10,0,10*ROW('Sanitation Data'!H38))),'Data Summary'!DG44="Yes"),OFFSET('Sanitation Data'!$H$10,0,10*ROW('Sanitation Data'!H38)),NA())</f>
        <v>#N/A</v>
      </c>
      <c r="AS44" s="516" t="e">
        <f ca="1">+IF(AND(ISNUMBER(OFFSET('Sanitation Data'!$H$11,0,10*ROW('Sanitation Data'!H38))),'Data Summary'!DH44="Yes"),OFFSET('Sanitation Data'!$H$11,0,10*ROW('Sanitation Data'!H38)),NA())</f>
        <v>#N/A</v>
      </c>
      <c r="AT44" s="516" t="e">
        <f ca="1">+IF(AND(ISNUMBER(OFFSET('Sanitation Data'!$H$12,0,10*ROW('Sanitation Data'!H38))),'Data Summary'!DI44="Yes"),OFFSET('Sanitation Data'!$H$12,0,10*ROW('Sanitation Data'!H38)),NA())</f>
        <v>#N/A</v>
      </c>
      <c r="AU44" s="516" t="e">
        <f ca="1">+IF(AND(ISNUMBER(OFFSET('Sanitation Data'!$I$4,0,10*ROW('Sanitation Data'!I38))),'Data Summary'!DJ44="Yes"),100-OFFSET('Sanitation Data'!$I$4,0,10*ROW('Sanitation Data'!I38)),NA())</f>
        <v>#N/A</v>
      </c>
      <c r="AV44" s="516" t="e">
        <f ca="1">+IF(AND(ISNUMBER(OFFSET('Sanitation Data'!$I$6,0,10*ROW('Sanitation Data'!I38))),'Data Summary'!DK44="Yes"),OFFSET('Sanitation Data'!$I$6,0,10*ROW('Sanitation Data'!I38)),NA())</f>
        <v>#N/A</v>
      </c>
      <c r="AW44" s="516" t="e">
        <f ca="1">+IF(AND(ISNUMBER(OFFSET('Sanitation Data'!$I$10,0,10*ROW('Sanitation Data'!I38))),'Data Summary'!DL44="Yes"),OFFSET('Sanitation Data'!$I$10,0,10*ROW('Sanitation Data'!I38)),NA())</f>
        <v>#N/A</v>
      </c>
      <c r="AX44" s="516" t="e">
        <f ca="1">+IF(AND(ISNUMBER(OFFSET('Sanitation Data'!$I$11,0,10*ROW('Sanitation Data'!I38))),'Data Summary'!DM44="Yes"),OFFSET('Sanitation Data'!$I$11,0,10*ROW('Sanitation Data'!I38)),NA())</f>
        <v>#N/A</v>
      </c>
      <c r="AY44" s="516" t="e">
        <f ca="1">+IF(AND(ISNUMBER(OFFSET('Sanitation Data'!$I$12,0,10*ROW('Sanitation Data'!I38))),'Data Summary'!DN44="Yes"),OFFSET('Sanitation Data'!$I$12,0,10*ROW('Sanitation Data'!I38)),NA())</f>
        <v>#N/A</v>
      </c>
      <c r="AZ44" s="517" t="e">
        <f ca="1">+IF(AND(ISNUMBER(OFFSET('Hygiene Data'!$D$5,0,10*ROW('Hygiene Data'!D38))),'Data Summary'!DO44="Yes"),OFFSET('Hygiene Data'!$D$5,0,10*ROW('Hygiene Data'!D38)),NA())</f>
        <v>#N/A</v>
      </c>
      <c r="BA44" s="517" t="e">
        <f ca="1">+IF(AND(ISNUMBER(OFFSET('Hygiene Data'!$D$7,0,10*ROW('Hygiene Data'!D38))),'Data Summary'!DP44="Yes"),OFFSET('Hygiene Data'!$D$7,0,10*ROW('Hygiene Data'!D38)),NA())</f>
        <v>#N/A</v>
      </c>
      <c r="BB44" s="517" t="e">
        <f ca="1">+IF(AND(ISNUMBER(OFFSET('Hygiene Data'!$D$9,0,10*ROW('Hygiene Data'!D38))),'Data Summary'!DQ44="Yes"),OFFSET('Hygiene Data'!$D$9,0,10*ROW('Hygiene Data'!D38)),NA())</f>
        <v>#N/A</v>
      </c>
      <c r="BC44" s="517" t="e">
        <f ca="1">+IF(AND(ISNUMBER(OFFSET('Hygiene Data'!$E$5,0,10*ROW('Hygiene Data'!E38))),'Data Summary'!DR44="Yes"),OFFSET('Hygiene Data'!$E$5,0,10*ROW('Hygiene Data'!E38)),NA())</f>
        <v>#N/A</v>
      </c>
      <c r="BD44" s="517" t="e">
        <f ca="1">+IF(AND(ISNUMBER(OFFSET('Hygiene Data'!$E$7,0,10*ROW('Hygiene Data'!E38))),'Data Summary'!DS44="Yes"),OFFSET('Hygiene Data'!$E$7,0,10*ROW('Hygiene Data'!E38)),NA())</f>
        <v>#N/A</v>
      </c>
      <c r="BE44" s="517" t="e">
        <f ca="1">+IF(AND(ISNUMBER(OFFSET('Hygiene Data'!$E$9,0,10*ROW('Hygiene Data'!E38))),'Data Summary'!DT44="Yes"),OFFSET('Hygiene Data'!$E$9,0,10*ROW('Hygiene Data'!E38)),NA())</f>
        <v>#N/A</v>
      </c>
      <c r="BF44" s="517" t="e">
        <f ca="1">+IF(AND(ISNUMBER(OFFSET('Hygiene Data'!$F$5,0,10*ROW('Hygiene Data'!F38))),'Data Summary'!DU44="Yes"),OFFSET('Hygiene Data'!$F$5,0,10*ROW('Hygiene Data'!F38)),NA())</f>
        <v>#N/A</v>
      </c>
      <c r="BG44" s="517" t="e">
        <f ca="1">+IF(AND(ISNUMBER(OFFSET('Hygiene Data'!$F$7,0,10*ROW('Hygiene Data'!F38))),'Data Summary'!DV44="Yes"),OFFSET('Hygiene Data'!$F$7,0,10*ROW('Hygiene Data'!F38)),NA())</f>
        <v>#N/A</v>
      </c>
      <c r="BH44" s="517" t="e">
        <f ca="1">+IF(AND(ISNUMBER(OFFSET('Hygiene Data'!$F$9,0,10*ROW('Hygiene Data'!F38))),'Data Summary'!DW44="Yes"),OFFSET('Hygiene Data'!$F$9,0,10*ROW('Hygiene Data'!F38)),NA())</f>
        <v>#N/A</v>
      </c>
      <c r="BI44" s="517" t="e">
        <f ca="1">+IF(AND(ISNUMBER(OFFSET('Hygiene Data'!$G$5,0,10*ROW('Hygiene Data'!G38))),'Data Summary'!DX44="Yes"),OFFSET('Hygiene Data'!$G$5,0,10*ROW('Hygiene Data'!G38)),NA())</f>
        <v>#N/A</v>
      </c>
      <c r="BJ44" s="517" t="e">
        <f ca="1">+IF(AND(ISNUMBER(OFFSET('Hygiene Data'!$G$7,0,10*ROW('Hygiene Data'!G38))),'Data Summary'!DY44="Yes"),OFFSET('Hygiene Data'!$G$7,0,10*ROW('Hygiene Data'!G38)),NA())</f>
        <v>#N/A</v>
      </c>
      <c r="BK44" s="517" t="e">
        <f ca="1">+IF(AND(ISNUMBER(OFFSET('Hygiene Data'!$G$9,0,10*ROW('Hygiene Data'!G38))),'Data Summary'!DZ44="Yes"),OFFSET('Hygiene Data'!$G$9,0,10*ROW('Hygiene Data'!G38)),NA())</f>
        <v>#N/A</v>
      </c>
      <c r="BL44" s="517" t="e">
        <f ca="1">+IF(AND(ISNUMBER(OFFSET('Hygiene Data'!$H$5,0,10*ROW('Hygiene Data'!H38))),'Data Summary'!EA44="Yes"),OFFSET('Hygiene Data'!$H$5,0,10*ROW('Hygiene Data'!H38)),NA())</f>
        <v>#N/A</v>
      </c>
      <c r="BM44" s="517" t="e">
        <f ca="1">+IF(AND(ISNUMBER(OFFSET('Hygiene Data'!$H$7,0,10*ROW('Hygiene Data'!H38))),'Data Summary'!EB44="Yes"),OFFSET('Hygiene Data'!$H$7,0,10*ROW('Hygiene Data'!H38)),NA())</f>
        <v>#N/A</v>
      </c>
      <c r="BN44" s="517" t="e">
        <f ca="1">+IF(AND(ISNUMBER(OFFSET('Hygiene Data'!$H$9,0,10*ROW('Hygiene Data'!H38))),'Data Summary'!EC44="Yes"),OFFSET('Hygiene Data'!$H$9,0,10*ROW('Hygiene Data'!H38)),NA())</f>
        <v>#N/A</v>
      </c>
      <c r="BO44" s="517" t="e">
        <f ca="1">+IF(AND(ISNUMBER(OFFSET('Hygiene Data'!$I$5,0,10*ROW('Hygiene Data'!I38))),'Data Summary'!ED44="Yes"),OFFSET('Hygiene Data'!$I$5,0,10*ROW('Hygiene Data'!I38)),NA())</f>
        <v>#N/A</v>
      </c>
      <c r="BP44" s="517" t="e">
        <f ca="1">+IF(AND(ISNUMBER(OFFSET('Hygiene Data'!$I$7,0,10*ROW('Hygiene Data'!I38))),'Data Summary'!EE44="Yes"),OFFSET('Hygiene Data'!$I$7,0,10*ROW('Hygiene Data'!I38)),NA())</f>
        <v>#N/A</v>
      </c>
      <c r="BQ44" s="517" t="e">
        <f ca="1">+IF(AND(ISNUMBER(OFFSET('Hygiene Data'!$I$9,0,10*ROW('Hygiene Data'!I38))),'Data Summary'!EF44="Yes"),OFFSET('Hygiene Data'!$I$9,0,10*ROW('Hygiene Data'!I38)),NA())</f>
        <v>#N/A</v>
      </c>
    </row>
    <row r="45" spans="1:69" x14ac:dyDescent="0.25">
      <c r="A45" s="513" t="e">
        <f ca="1">+RIGHT('Data Summary'!A45,LEN('Data Summary'!A45)-9)</f>
        <v>#VALUE!</v>
      </c>
      <c r="B45" s="487" t="str">
        <f ca="1">+IF(ISTEXT('Data Summary'!B45),'Data Summary'!B45,"")</f>
        <v/>
      </c>
      <c r="C45" s="514" t="e">
        <f ca="1">+VALUE('Data Summary'!C45)</f>
        <v>#VALUE!</v>
      </c>
      <c r="D45" s="515" t="e">
        <f ca="1">+IF(AND(ISNUMBER(OFFSET('Water Data'!$D$4,0,10*ROW('Water Data'!D39))),'Data Summary'!BS45="Yes"),100-OFFSET('Water Data'!$D$4,0,10*ROW('Water Data'!D39)),NA())</f>
        <v>#N/A</v>
      </c>
      <c r="E45" s="515" t="e">
        <f ca="1">+IF(AND(ISNUMBER(OFFSET('Water Data'!$D$6,0,10*ROW('Water Data'!D39))),'Data Summary'!BT45="Yes"),OFFSET('Water Data'!$D$6,0,10*ROW('Water Data'!D39)),NA())</f>
        <v>#N/A</v>
      </c>
      <c r="F45" s="515" t="e">
        <f ca="1">+IF(AND(ISNUMBER(OFFSET('Water Data'!$D$9,0,10*ROW('Water Data'!D39))),'Data Summary'!BU45="Yes"),OFFSET('Water Data'!$D$9,0,10*ROW('Water Data'!D39)),NA())</f>
        <v>#N/A</v>
      </c>
      <c r="G45" s="515" t="e">
        <f ca="1">+IF(AND(ISNUMBER(OFFSET('Water Data'!$E$4,0,10*ROW('Water Data'!E39))),'Data Summary'!BV45="Yes"),100-OFFSET('Water Data'!$E$4,0,10*ROW('Water Data'!E39)),NA())</f>
        <v>#N/A</v>
      </c>
      <c r="H45" s="515" t="e">
        <f ca="1">+IF(AND(ISNUMBER(OFFSET('Water Data'!$E$6,0,10*ROW('Water Data'!E39))),'Data Summary'!BW45="Yes"),OFFSET('Water Data'!$E$6,0,10*ROW('Water Data'!E39)),NA())</f>
        <v>#N/A</v>
      </c>
      <c r="I45" s="515" t="e">
        <f ca="1">+IF(AND(ISNUMBER(OFFSET('Water Data'!$E$9,0,10*ROW('Water Data'!E39))),'Data Summary'!BX45="Yes"),OFFSET('Water Data'!$E$9,0,10*ROW('Water Data'!E39)),NA())</f>
        <v>#N/A</v>
      </c>
      <c r="J45" s="515" t="e">
        <f ca="1">+IF(AND(ISNUMBER(OFFSET('Water Data'!$F$4,0,10*ROW('Water Data'!F39))),'Data Summary'!BY45="Yes"),100-OFFSET('Water Data'!$F$4,0,10*ROW('Water Data'!F39)),NA())</f>
        <v>#N/A</v>
      </c>
      <c r="K45" s="515" t="e">
        <f ca="1">+IF(AND(ISNUMBER(OFFSET('Water Data'!$F$6,0,10*ROW('Water Data'!F39))),'Data Summary'!BZ45="Yes"),OFFSET('Water Data'!$F$6,0,10*ROW('Water Data'!F39)),NA())</f>
        <v>#N/A</v>
      </c>
      <c r="L45" s="515" t="e">
        <f ca="1">+IF(AND(ISNUMBER(OFFSET('Water Data'!$F$9,0,10*ROW('Water Data'!F39))),'Data Summary'!CA45="Yes"),OFFSET('Water Data'!$F$9,0,10*ROW('Water Data'!F39)),NA())</f>
        <v>#N/A</v>
      </c>
      <c r="M45" s="515" t="e">
        <f ca="1">+IF(AND(ISNUMBER(OFFSET('Water Data'!$G$4,0,10*ROW('Water Data'!G39))),'Data Summary'!CB45="Yes"),100-OFFSET('Water Data'!$G$4,0,10*ROW('Water Data'!G39)),NA())</f>
        <v>#N/A</v>
      </c>
      <c r="N45" s="515" t="e">
        <f ca="1">+IF(AND(ISNUMBER(OFFSET('Water Data'!$G$6,0,10*ROW('Water Data'!G39))),'Data Summary'!CC45="Yes"),OFFSET('Water Data'!$G$6,0,10*ROW('Water Data'!G39)),NA())</f>
        <v>#N/A</v>
      </c>
      <c r="O45" s="515" t="e">
        <f ca="1">+IF(AND(ISNUMBER(OFFSET('Water Data'!$G$9,0,10*ROW('Water Data'!G39))),'Data Summary'!CD45="Yes"),OFFSET('Water Data'!$G$9,0,10*ROW('Water Data'!G39)),NA())</f>
        <v>#N/A</v>
      </c>
      <c r="P45" s="515" t="e">
        <f ca="1">+IF(AND(ISNUMBER(OFFSET('Water Data'!$H$4,0,10*ROW('Water Data'!H39))),'Data Summary'!CE45="Yes"),100-OFFSET('Water Data'!$H$4,0,10*ROW('Water Data'!H39)),NA())</f>
        <v>#N/A</v>
      </c>
      <c r="Q45" s="515" t="e">
        <f ca="1">+IF(AND(ISNUMBER(OFFSET('Water Data'!$H$6,0,10*ROW('Water Data'!H39))),'Data Summary'!CF45="Yes"),OFFSET('Water Data'!$H$6,0,10*ROW('Water Data'!H39)),NA())</f>
        <v>#N/A</v>
      </c>
      <c r="R45" s="515" t="e">
        <f ca="1">+IF(AND(ISNUMBER(OFFSET('Water Data'!$H$9,0,10*ROW('Water Data'!H39))),'Data Summary'!CG45="Yes"),OFFSET('Water Data'!$H$9,0,10*ROW('Water Data'!H39)),NA())</f>
        <v>#N/A</v>
      </c>
      <c r="S45" s="515" t="e">
        <f ca="1">+IF(AND(ISNUMBER(OFFSET('Water Data'!$I$4,0,10*ROW('Water Data'!I39))),'Data Summary'!CH45="Yes"),100-OFFSET('Water Data'!$I$4,0,10*ROW('Water Data'!I39)),NA())</f>
        <v>#N/A</v>
      </c>
      <c r="T45" s="515" t="e">
        <f ca="1">+IF(AND(ISNUMBER(OFFSET('Water Data'!$I$6,0,10*ROW('Water Data'!I39))),'Data Summary'!CI45="Yes"),OFFSET('Water Data'!$I$6,0,10*ROW('Water Data'!I39)),NA())</f>
        <v>#N/A</v>
      </c>
      <c r="U45" s="515" t="e">
        <f ca="1">+IF(AND(ISNUMBER(OFFSET('Water Data'!$I$9,0,10*ROW('Water Data'!I39))),'Data Summary'!CJ45="Yes"),OFFSET('Water Data'!$I$9,0,10*ROW('Water Data'!I39)),NA())</f>
        <v>#N/A</v>
      </c>
      <c r="V45" s="516" t="e">
        <f ca="1">+IF(AND(ISNUMBER(OFFSET('Sanitation Data'!$D$4,0,10*ROW('Sanitation Data'!D39))),'Data Summary'!CK45="Yes"),100-OFFSET('Sanitation Data'!$D$4,0,10*ROW('Sanitation Data'!D39)),NA())</f>
        <v>#N/A</v>
      </c>
      <c r="W45" s="516" t="e">
        <f ca="1">+IF(AND(ISNUMBER(OFFSET('Sanitation Data'!$D$6,0,10*ROW('Sanitation Data'!D39))),'Data Summary'!CL45="Yes"),OFFSET('Sanitation Data'!$D$6,0,10*ROW('Sanitation Data'!D39)),NA())</f>
        <v>#N/A</v>
      </c>
      <c r="X45" s="516" t="e">
        <f ca="1">+IF(AND(ISNUMBER(OFFSET('Sanitation Data'!$D$10,0,10*ROW('Sanitation Data'!D39))),'Data Summary'!CM45="Yes"),OFFSET('Sanitation Data'!$D$10,0,10*ROW('Sanitation Data'!D39)),NA())</f>
        <v>#N/A</v>
      </c>
      <c r="Y45" s="516" t="e">
        <f ca="1">+IF(AND(ISNUMBER(OFFSET('Sanitation Data'!$D$11,0,10*ROW('Sanitation Data'!D39))),'Data Summary'!CN45="Yes"),OFFSET('Sanitation Data'!$D$11,0,10*ROW('Sanitation Data'!D39)),NA())</f>
        <v>#N/A</v>
      </c>
      <c r="Z45" s="516" t="e">
        <f ca="1">+IF(AND(ISNUMBER(OFFSET('Sanitation Data'!$D$12,0,10*ROW('Sanitation Data'!D39))),'Data Summary'!CO45="Yes"),OFFSET('Sanitation Data'!$D$12,0,10*ROW('Sanitation Data'!D39)),NA())</f>
        <v>#N/A</v>
      </c>
      <c r="AA45" s="516" t="e">
        <f ca="1">+IF(AND(ISNUMBER(OFFSET('Sanitation Data'!$E$4,0,10*ROW('Sanitation Data'!E39))),'Data Summary'!CP45="Yes"),100-OFFSET('Sanitation Data'!$E$4,0,10*ROW('Sanitation Data'!E39)),NA())</f>
        <v>#N/A</v>
      </c>
      <c r="AB45" s="516" t="e">
        <f ca="1">+IF(AND(ISNUMBER(OFFSET('Sanitation Data'!$E$6,0,10*ROW('Sanitation Data'!E39))),'Data Summary'!CQ45="Yes"),OFFSET('Sanitation Data'!$E$6,0,10*ROW('Sanitation Data'!E39)),NA())</f>
        <v>#N/A</v>
      </c>
      <c r="AC45" s="516" t="e">
        <f ca="1">+IF(AND(ISNUMBER(OFFSET('Sanitation Data'!$E$10,0,10*ROW('Sanitation Data'!E39))),'Data Summary'!CR45="Yes"),OFFSET('Sanitation Data'!$E$10,0,10*ROW('Sanitation Data'!E39)),NA())</f>
        <v>#N/A</v>
      </c>
      <c r="AD45" s="516" t="e">
        <f ca="1">+IF(AND(ISNUMBER(OFFSET('Sanitation Data'!$E$11,0,10*ROW('Sanitation Data'!E39))),'Data Summary'!CS45="Yes"),OFFSET('Sanitation Data'!$E$11,0,10*ROW('Sanitation Data'!E39)),NA())</f>
        <v>#N/A</v>
      </c>
      <c r="AE45" s="516" t="e">
        <f ca="1">+IF(AND(ISNUMBER(OFFSET('Sanitation Data'!$E$12,0,10*ROW('Sanitation Data'!E39))),'Data Summary'!CT45="Yes"),OFFSET('Sanitation Data'!$E$12,0,10*ROW('Sanitation Data'!E39)),NA())</f>
        <v>#N/A</v>
      </c>
      <c r="AF45" s="516" t="e">
        <f ca="1">+IF(AND(ISNUMBER(OFFSET('Sanitation Data'!$F$4,0,10*ROW('Sanitation Data'!F39))),'Data Summary'!CU45="Yes"),100-OFFSET('Sanitation Data'!$F$4,0,10*ROW('Sanitation Data'!F39)),NA())</f>
        <v>#N/A</v>
      </c>
      <c r="AG45" s="516" t="e">
        <f ca="1">+IF(AND(ISNUMBER(OFFSET('Sanitation Data'!$F$6,0,10*ROW('Sanitation Data'!F39))),'Data Summary'!CV45="Yes"),OFFSET('Sanitation Data'!$F$6,0,10*ROW('Sanitation Data'!F39)),NA())</f>
        <v>#N/A</v>
      </c>
      <c r="AH45" s="516" t="e">
        <f ca="1">+IF(AND(ISNUMBER(OFFSET('Sanitation Data'!$F$10,0,10*ROW('Sanitation Data'!F39))),'Data Summary'!CW45="Yes"),OFFSET('Sanitation Data'!$F$10,0,10*ROW('Sanitation Data'!F39)),NA())</f>
        <v>#N/A</v>
      </c>
      <c r="AI45" s="516" t="e">
        <f ca="1">+IF(AND(ISNUMBER(OFFSET('Sanitation Data'!$F$11,0,10*ROW('Sanitation Data'!F39))),'Data Summary'!CX45="Yes"),OFFSET('Sanitation Data'!$F$11,0,10*ROW('Sanitation Data'!F39)),NA())</f>
        <v>#N/A</v>
      </c>
      <c r="AJ45" s="516" t="e">
        <f ca="1">+IF(AND(ISNUMBER(OFFSET('Sanitation Data'!$F$12,0,10*ROW('Sanitation Data'!F39))),'Data Summary'!CY45="Yes"),OFFSET('Sanitation Data'!$F$12,0,10*ROW('Sanitation Data'!F39)),NA())</f>
        <v>#N/A</v>
      </c>
      <c r="AK45" s="516" t="e">
        <f ca="1">+IF(AND(ISNUMBER(OFFSET('Sanitation Data'!$G$4,0,10*ROW('Sanitation Data'!G39))),'Data Summary'!CZ45="Yes"),100-OFFSET('Sanitation Data'!$G$4,0,10*ROW('Sanitation Data'!G39)),NA())</f>
        <v>#N/A</v>
      </c>
      <c r="AL45" s="516" t="e">
        <f ca="1">+IF(AND(ISNUMBER(OFFSET('Sanitation Data'!$G$6,0,10*ROW('Sanitation Data'!G39))),'Data Summary'!DA45="Yes"),OFFSET('Sanitation Data'!$G$6,0,10*ROW('Sanitation Data'!G39)),NA())</f>
        <v>#N/A</v>
      </c>
      <c r="AM45" s="516" t="e">
        <f ca="1">+IF(AND(ISNUMBER(OFFSET('Sanitation Data'!$G$10,0,10*ROW('Sanitation Data'!G39))),'Data Summary'!DB45="Yes"),OFFSET('Sanitation Data'!$G$10,0,10*ROW('Sanitation Data'!G39)),NA())</f>
        <v>#N/A</v>
      </c>
      <c r="AN45" s="516" t="e">
        <f ca="1">+IF(AND(ISNUMBER(OFFSET('Sanitation Data'!$G$11,0,10*ROW('Sanitation Data'!G39))),'Data Summary'!DC45="Yes"),OFFSET('Sanitation Data'!$G$11,0,10*ROW('Sanitation Data'!G39)),NA())</f>
        <v>#N/A</v>
      </c>
      <c r="AO45" s="516" t="e">
        <f ca="1">+IF(AND(ISNUMBER(OFFSET('Sanitation Data'!$G$12,0,10*ROW('Sanitation Data'!G39))),'Data Summary'!DD45="Yes"),OFFSET('Sanitation Data'!$G$12,0,10*ROW('Sanitation Data'!G39)),NA())</f>
        <v>#N/A</v>
      </c>
      <c r="AP45" s="516" t="e">
        <f ca="1">+IF(AND(ISNUMBER(OFFSET('Sanitation Data'!$H$4,0,10*ROW('Sanitation Data'!H39))),'Data Summary'!DE45="Yes"),100-OFFSET('Sanitation Data'!$H$4,0,10*ROW('Sanitation Data'!H39)),NA())</f>
        <v>#N/A</v>
      </c>
      <c r="AQ45" s="516" t="e">
        <f ca="1">+IF(AND(ISNUMBER(OFFSET('Sanitation Data'!$H$6,0,10*ROW('Sanitation Data'!H39))),'Data Summary'!DF45="Yes"),OFFSET('Sanitation Data'!$H$6,0,10*ROW('Sanitation Data'!H39)),NA())</f>
        <v>#N/A</v>
      </c>
      <c r="AR45" s="516" t="e">
        <f ca="1">+IF(AND(ISNUMBER(OFFSET('Sanitation Data'!$H$10,0,10*ROW('Sanitation Data'!H39))),'Data Summary'!DG45="Yes"),OFFSET('Sanitation Data'!$H$10,0,10*ROW('Sanitation Data'!H39)),NA())</f>
        <v>#N/A</v>
      </c>
      <c r="AS45" s="516" t="e">
        <f ca="1">+IF(AND(ISNUMBER(OFFSET('Sanitation Data'!$H$11,0,10*ROW('Sanitation Data'!H39))),'Data Summary'!DH45="Yes"),OFFSET('Sanitation Data'!$H$11,0,10*ROW('Sanitation Data'!H39)),NA())</f>
        <v>#N/A</v>
      </c>
      <c r="AT45" s="516" t="e">
        <f ca="1">+IF(AND(ISNUMBER(OFFSET('Sanitation Data'!$H$12,0,10*ROW('Sanitation Data'!H39))),'Data Summary'!DI45="Yes"),OFFSET('Sanitation Data'!$H$12,0,10*ROW('Sanitation Data'!H39)),NA())</f>
        <v>#N/A</v>
      </c>
      <c r="AU45" s="516" t="e">
        <f ca="1">+IF(AND(ISNUMBER(OFFSET('Sanitation Data'!$I$4,0,10*ROW('Sanitation Data'!I39))),'Data Summary'!DJ45="Yes"),100-OFFSET('Sanitation Data'!$I$4,0,10*ROW('Sanitation Data'!I39)),NA())</f>
        <v>#N/A</v>
      </c>
      <c r="AV45" s="516" t="e">
        <f ca="1">+IF(AND(ISNUMBER(OFFSET('Sanitation Data'!$I$6,0,10*ROW('Sanitation Data'!I39))),'Data Summary'!DK45="Yes"),OFFSET('Sanitation Data'!$I$6,0,10*ROW('Sanitation Data'!I39)),NA())</f>
        <v>#N/A</v>
      </c>
      <c r="AW45" s="516" t="e">
        <f ca="1">+IF(AND(ISNUMBER(OFFSET('Sanitation Data'!$I$10,0,10*ROW('Sanitation Data'!I39))),'Data Summary'!DL45="Yes"),OFFSET('Sanitation Data'!$I$10,0,10*ROW('Sanitation Data'!I39)),NA())</f>
        <v>#N/A</v>
      </c>
      <c r="AX45" s="516" t="e">
        <f ca="1">+IF(AND(ISNUMBER(OFFSET('Sanitation Data'!$I$11,0,10*ROW('Sanitation Data'!I39))),'Data Summary'!DM45="Yes"),OFFSET('Sanitation Data'!$I$11,0,10*ROW('Sanitation Data'!I39)),NA())</f>
        <v>#N/A</v>
      </c>
      <c r="AY45" s="516" t="e">
        <f ca="1">+IF(AND(ISNUMBER(OFFSET('Sanitation Data'!$I$12,0,10*ROW('Sanitation Data'!I39))),'Data Summary'!DN45="Yes"),OFFSET('Sanitation Data'!$I$12,0,10*ROW('Sanitation Data'!I39)),NA())</f>
        <v>#N/A</v>
      </c>
      <c r="AZ45" s="517" t="e">
        <f ca="1">+IF(AND(ISNUMBER(OFFSET('Hygiene Data'!$D$5,0,10*ROW('Hygiene Data'!D39))),'Data Summary'!DO45="Yes"),OFFSET('Hygiene Data'!$D$5,0,10*ROW('Hygiene Data'!D39)),NA())</f>
        <v>#N/A</v>
      </c>
      <c r="BA45" s="517" t="e">
        <f ca="1">+IF(AND(ISNUMBER(OFFSET('Hygiene Data'!$D$7,0,10*ROW('Hygiene Data'!D39))),'Data Summary'!DP45="Yes"),OFFSET('Hygiene Data'!$D$7,0,10*ROW('Hygiene Data'!D39)),NA())</f>
        <v>#N/A</v>
      </c>
      <c r="BB45" s="517" t="e">
        <f ca="1">+IF(AND(ISNUMBER(OFFSET('Hygiene Data'!$D$9,0,10*ROW('Hygiene Data'!D39))),'Data Summary'!DQ45="Yes"),OFFSET('Hygiene Data'!$D$9,0,10*ROW('Hygiene Data'!D39)),NA())</f>
        <v>#N/A</v>
      </c>
      <c r="BC45" s="517" t="e">
        <f ca="1">+IF(AND(ISNUMBER(OFFSET('Hygiene Data'!$E$5,0,10*ROW('Hygiene Data'!E39))),'Data Summary'!DR45="Yes"),OFFSET('Hygiene Data'!$E$5,0,10*ROW('Hygiene Data'!E39)),NA())</f>
        <v>#N/A</v>
      </c>
      <c r="BD45" s="517" t="e">
        <f ca="1">+IF(AND(ISNUMBER(OFFSET('Hygiene Data'!$E$7,0,10*ROW('Hygiene Data'!E39))),'Data Summary'!DS45="Yes"),OFFSET('Hygiene Data'!$E$7,0,10*ROW('Hygiene Data'!E39)),NA())</f>
        <v>#N/A</v>
      </c>
      <c r="BE45" s="517" t="e">
        <f ca="1">+IF(AND(ISNUMBER(OFFSET('Hygiene Data'!$E$9,0,10*ROW('Hygiene Data'!E39))),'Data Summary'!DT45="Yes"),OFFSET('Hygiene Data'!$E$9,0,10*ROW('Hygiene Data'!E39)),NA())</f>
        <v>#N/A</v>
      </c>
      <c r="BF45" s="517" t="e">
        <f ca="1">+IF(AND(ISNUMBER(OFFSET('Hygiene Data'!$F$5,0,10*ROW('Hygiene Data'!F39))),'Data Summary'!DU45="Yes"),OFFSET('Hygiene Data'!$F$5,0,10*ROW('Hygiene Data'!F39)),NA())</f>
        <v>#N/A</v>
      </c>
      <c r="BG45" s="517" t="e">
        <f ca="1">+IF(AND(ISNUMBER(OFFSET('Hygiene Data'!$F$7,0,10*ROW('Hygiene Data'!F39))),'Data Summary'!DV45="Yes"),OFFSET('Hygiene Data'!$F$7,0,10*ROW('Hygiene Data'!F39)),NA())</f>
        <v>#N/A</v>
      </c>
      <c r="BH45" s="517" t="e">
        <f ca="1">+IF(AND(ISNUMBER(OFFSET('Hygiene Data'!$F$9,0,10*ROW('Hygiene Data'!F39))),'Data Summary'!DW45="Yes"),OFFSET('Hygiene Data'!$F$9,0,10*ROW('Hygiene Data'!F39)),NA())</f>
        <v>#N/A</v>
      </c>
      <c r="BI45" s="517" t="e">
        <f ca="1">+IF(AND(ISNUMBER(OFFSET('Hygiene Data'!$G$5,0,10*ROW('Hygiene Data'!G39))),'Data Summary'!DX45="Yes"),OFFSET('Hygiene Data'!$G$5,0,10*ROW('Hygiene Data'!G39)),NA())</f>
        <v>#N/A</v>
      </c>
      <c r="BJ45" s="517" t="e">
        <f ca="1">+IF(AND(ISNUMBER(OFFSET('Hygiene Data'!$G$7,0,10*ROW('Hygiene Data'!G39))),'Data Summary'!DY45="Yes"),OFFSET('Hygiene Data'!$G$7,0,10*ROW('Hygiene Data'!G39)),NA())</f>
        <v>#N/A</v>
      </c>
      <c r="BK45" s="517" t="e">
        <f ca="1">+IF(AND(ISNUMBER(OFFSET('Hygiene Data'!$G$9,0,10*ROW('Hygiene Data'!G39))),'Data Summary'!DZ45="Yes"),OFFSET('Hygiene Data'!$G$9,0,10*ROW('Hygiene Data'!G39)),NA())</f>
        <v>#N/A</v>
      </c>
      <c r="BL45" s="517" t="e">
        <f ca="1">+IF(AND(ISNUMBER(OFFSET('Hygiene Data'!$H$5,0,10*ROW('Hygiene Data'!H39))),'Data Summary'!EA45="Yes"),OFFSET('Hygiene Data'!$H$5,0,10*ROW('Hygiene Data'!H39)),NA())</f>
        <v>#N/A</v>
      </c>
      <c r="BM45" s="517" t="e">
        <f ca="1">+IF(AND(ISNUMBER(OFFSET('Hygiene Data'!$H$7,0,10*ROW('Hygiene Data'!H39))),'Data Summary'!EB45="Yes"),OFFSET('Hygiene Data'!$H$7,0,10*ROW('Hygiene Data'!H39)),NA())</f>
        <v>#N/A</v>
      </c>
      <c r="BN45" s="517" t="e">
        <f ca="1">+IF(AND(ISNUMBER(OFFSET('Hygiene Data'!$H$9,0,10*ROW('Hygiene Data'!H39))),'Data Summary'!EC45="Yes"),OFFSET('Hygiene Data'!$H$9,0,10*ROW('Hygiene Data'!H39)),NA())</f>
        <v>#N/A</v>
      </c>
      <c r="BO45" s="517" t="e">
        <f ca="1">+IF(AND(ISNUMBER(OFFSET('Hygiene Data'!$I$5,0,10*ROW('Hygiene Data'!I39))),'Data Summary'!ED45="Yes"),OFFSET('Hygiene Data'!$I$5,0,10*ROW('Hygiene Data'!I39)),NA())</f>
        <v>#N/A</v>
      </c>
      <c r="BP45" s="517" t="e">
        <f ca="1">+IF(AND(ISNUMBER(OFFSET('Hygiene Data'!$I$7,0,10*ROW('Hygiene Data'!I39))),'Data Summary'!EE45="Yes"),OFFSET('Hygiene Data'!$I$7,0,10*ROW('Hygiene Data'!I39)),NA())</f>
        <v>#N/A</v>
      </c>
      <c r="BQ45" s="517" t="e">
        <f ca="1">+IF(AND(ISNUMBER(OFFSET('Hygiene Data'!$I$9,0,10*ROW('Hygiene Data'!I39))),'Data Summary'!EF45="Yes"),OFFSET('Hygiene Data'!$I$9,0,10*ROW('Hygiene Data'!I39)),NA())</f>
        <v>#N/A</v>
      </c>
    </row>
    <row r="46" spans="1:69" x14ac:dyDescent="0.25">
      <c r="A46" s="513" t="e">
        <f ca="1">+RIGHT('Data Summary'!A46,LEN('Data Summary'!A46)-9)</f>
        <v>#VALUE!</v>
      </c>
      <c r="B46" s="487" t="str">
        <f ca="1">+IF(ISTEXT('Data Summary'!B46),'Data Summary'!B46,"")</f>
        <v/>
      </c>
      <c r="C46" s="514" t="e">
        <f ca="1">+VALUE('Data Summary'!C46)</f>
        <v>#VALUE!</v>
      </c>
      <c r="D46" s="515" t="e">
        <f ca="1">+IF(AND(ISNUMBER(OFFSET('Water Data'!$D$4,0,10*ROW('Water Data'!D40))),'Data Summary'!BS46="Yes"),100-OFFSET('Water Data'!$D$4,0,10*ROW('Water Data'!D40)),NA())</f>
        <v>#N/A</v>
      </c>
      <c r="E46" s="515" t="e">
        <f ca="1">+IF(AND(ISNUMBER(OFFSET('Water Data'!$D$6,0,10*ROW('Water Data'!D40))),'Data Summary'!BT46="Yes"),OFFSET('Water Data'!$D$6,0,10*ROW('Water Data'!D40)),NA())</f>
        <v>#N/A</v>
      </c>
      <c r="F46" s="515" t="e">
        <f ca="1">+IF(AND(ISNUMBER(OFFSET('Water Data'!$D$9,0,10*ROW('Water Data'!D40))),'Data Summary'!BU46="Yes"),OFFSET('Water Data'!$D$9,0,10*ROW('Water Data'!D40)),NA())</f>
        <v>#N/A</v>
      </c>
      <c r="G46" s="515" t="e">
        <f ca="1">+IF(AND(ISNUMBER(OFFSET('Water Data'!$E$4,0,10*ROW('Water Data'!E40))),'Data Summary'!BV46="Yes"),100-OFFSET('Water Data'!$E$4,0,10*ROW('Water Data'!E40)),NA())</f>
        <v>#N/A</v>
      </c>
      <c r="H46" s="515" t="e">
        <f ca="1">+IF(AND(ISNUMBER(OFFSET('Water Data'!$E$6,0,10*ROW('Water Data'!E40))),'Data Summary'!BW46="Yes"),OFFSET('Water Data'!$E$6,0,10*ROW('Water Data'!E40)),NA())</f>
        <v>#N/A</v>
      </c>
      <c r="I46" s="515" t="e">
        <f ca="1">+IF(AND(ISNUMBER(OFFSET('Water Data'!$E$9,0,10*ROW('Water Data'!E40))),'Data Summary'!BX46="Yes"),OFFSET('Water Data'!$E$9,0,10*ROW('Water Data'!E40)),NA())</f>
        <v>#N/A</v>
      </c>
      <c r="J46" s="515" t="e">
        <f ca="1">+IF(AND(ISNUMBER(OFFSET('Water Data'!$F$4,0,10*ROW('Water Data'!F40))),'Data Summary'!BY46="Yes"),100-OFFSET('Water Data'!$F$4,0,10*ROW('Water Data'!F40)),NA())</f>
        <v>#N/A</v>
      </c>
      <c r="K46" s="515" t="e">
        <f ca="1">+IF(AND(ISNUMBER(OFFSET('Water Data'!$F$6,0,10*ROW('Water Data'!F40))),'Data Summary'!BZ46="Yes"),OFFSET('Water Data'!$F$6,0,10*ROW('Water Data'!F40)),NA())</f>
        <v>#N/A</v>
      </c>
      <c r="L46" s="515" t="e">
        <f ca="1">+IF(AND(ISNUMBER(OFFSET('Water Data'!$F$9,0,10*ROW('Water Data'!F40))),'Data Summary'!CA46="Yes"),OFFSET('Water Data'!$F$9,0,10*ROW('Water Data'!F40)),NA())</f>
        <v>#N/A</v>
      </c>
      <c r="M46" s="515" t="e">
        <f ca="1">+IF(AND(ISNUMBER(OFFSET('Water Data'!$G$4,0,10*ROW('Water Data'!G40))),'Data Summary'!CB46="Yes"),100-OFFSET('Water Data'!$G$4,0,10*ROW('Water Data'!G40)),NA())</f>
        <v>#N/A</v>
      </c>
      <c r="N46" s="515" t="e">
        <f ca="1">+IF(AND(ISNUMBER(OFFSET('Water Data'!$G$6,0,10*ROW('Water Data'!G40))),'Data Summary'!CC46="Yes"),OFFSET('Water Data'!$G$6,0,10*ROW('Water Data'!G40)),NA())</f>
        <v>#N/A</v>
      </c>
      <c r="O46" s="515" t="e">
        <f ca="1">+IF(AND(ISNUMBER(OFFSET('Water Data'!$G$9,0,10*ROW('Water Data'!G40))),'Data Summary'!CD46="Yes"),OFFSET('Water Data'!$G$9,0,10*ROW('Water Data'!G40)),NA())</f>
        <v>#N/A</v>
      </c>
      <c r="P46" s="515" t="e">
        <f ca="1">+IF(AND(ISNUMBER(OFFSET('Water Data'!$H$4,0,10*ROW('Water Data'!H40))),'Data Summary'!CE46="Yes"),100-OFFSET('Water Data'!$H$4,0,10*ROW('Water Data'!H40)),NA())</f>
        <v>#N/A</v>
      </c>
      <c r="Q46" s="515" t="e">
        <f ca="1">+IF(AND(ISNUMBER(OFFSET('Water Data'!$H$6,0,10*ROW('Water Data'!H40))),'Data Summary'!CF46="Yes"),OFFSET('Water Data'!$H$6,0,10*ROW('Water Data'!H40)),NA())</f>
        <v>#N/A</v>
      </c>
      <c r="R46" s="515" t="e">
        <f ca="1">+IF(AND(ISNUMBER(OFFSET('Water Data'!$H$9,0,10*ROW('Water Data'!H40))),'Data Summary'!CG46="Yes"),OFFSET('Water Data'!$H$9,0,10*ROW('Water Data'!H40)),NA())</f>
        <v>#N/A</v>
      </c>
      <c r="S46" s="515" t="e">
        <f ca="1">+IF(AND(ISNUMBER(OFFSET('Water Data'!$I$4,0,10*ROW('Water Data'!I40))),'Data Summary'!CH46="Yes"),100-OFFSET('Water Data'!$I$4,0,10*ROW('Water Data'!I40)),NA())</f>
        <v>#N/A</v>
      </c>
      <c r="T46" s="515" t="e">
        <f ca="1">+IF(AND(ISNUMBER(OFFSET('Water Data'!$I$6,0,10*ROW('Water Data'!I40))),'Data Summary'!CI46="Yes"),OFFSET('Water Data'!$I$6,0,10*ROW('Water Data'!I40)),NA())</f>
        <v>#N/A</v>
      </c>
      <c r="U46" s="515" t="e">
        <f ca="1">+IF(AND(ISNUMBER(OFFSET('Water Data'!$I$9,0,10*ROW('Water Data'!I40))),'Data Summary'!CJ46="Yes"),OFFSET('Water Data'!$I$9,0,10*ROW('Water Data'!I40)),NA())</f>
        <v>#N/A</v>
      </c>
      <c r="V46" s="516" t="e">
        <f ca="1">+IF(AND(ISNUMBER(OFFSET('Sanitation Data'!$D$4,0,10*ROW('Sanitation Data'!D40))),'Data Summary'!CK46="Yes"),100-OFFSET('Sanitation Data'!$D$4,0,10*ROW('Sanitation Data'!D40)),NA())</f>
        <v>#N/A</v>
      </c>
      <c r="W46" s="516" t="e">
        <f ca="1">+IF(AND(ISNUMBER(OFFSET('Sanitation Data'!$D$6,0,10*ROW('Sanitation Data'!D40))),'Data Summary'!CL46="Yes"),OFFSET('Sanitation Data'!$D$6,0,10*ROW('Sanitation Data'!D40)),NA())</f>
        <v>#N/A</v>
      </c>
      <c r="X46" s="516" t="e">
        <f ca="1">+IF(AND(ISNUMBER(OFFSET('Sanitation Data'!$D$10,0,10*ROW('Sanitation Data'!D40))),'Data Summary'!CM46="Yes"),OFFSET('Sanitation Data'!$D$10,0,10*ROW('Sanitation Data'!D40)),NA())</f>
        <v>#N/A</v>
      </c>
      <c r="Y46" s="516" t="e">
        <f ca="1">+IF(AND(ISNUMBER(OFFSET('Sanitation Data'!$D$11,0,10*ROW('Sanitation Data'!D40))),'Data Summary'!CN46="Yes"),OFFSET('Sanitation Data'!$D$11,0,10*ROW('Sanitation Data'!D40)),NA())</f>
        <v>#N/A</v>
      </c>
      <c r="Z46" s="516" t="e">
        <f ca="1">+IF(AND(ISNUMBER(OFFSET('Sanitation Data'!$D$12,0,10*ROW('Sanitation Data'!D40))),'Data Summary'!CO46="Yes"),OFFSET('Sanitation Data'!$D$12,0,10*ROW('Sanitation Data'!D40)),NA())</f>
        <v>#N/A</v>
      </c>
      <c r="AA46" s="516" t="e">
        <f ca="1">+IF(AND(ISNUMBER(OFFSET('Sanitation Data'!$E$4,0,10*ROW('Sanitation Data'!E40))),'Data Summary'!CP46="Yes"),100-OFFSET('Sanitation Data'!$E$4,0,10*ROW('Sanitation Data'!E40)),NA())</f>
        <v>#N/A</v>
      </c>
      <c r="AB46" s="516" t="e">
        <f ca="1">+IF(AND(ISNUMBER(OFFSET('Sanitation Data'!$E$6,0,10*ROW('Sanitation Data'!E40))),'Data Summary'!CQ46="Yes"),OFFSET('Sanitation Data'!$E$6,0,10*ROW('Sanitation Data'!E40)),NA())</f>
        <v>#N/A</v>
      </c>
      <c r="AC46" s="516" t="e">
        <f ca="1">+IF(AND(ISNUMBER(OFFSET('Sanitation Data'!$E$10,0,10*ROW('Sanitation Data'!E40))),'Data Summary'!CR46="Yes"),OFFSET('Sanitation Data'!$E$10,0,10*ROW('Sanitation Data'!E40)),NA())</f>
        <v>#N/A</v>
      </c>
      <c r="AD46" s="516" t="e">
        <f ca="1">+IF(AND(ISNUMBER(OFFSET('Sanitation Data'!$E$11,0,10*ROW('Sanitation Data'!E40))),'Data Summary'!CS46="Yes"),OFFSET('Sanitation Data'!$E$11,0,10*ROW('Sanitation Data'!E40)),NA())</f>
        <v>#N/A</v>
      </c>
      <c r="AE46" s="516" t="e">
        <f ca="1">+IF(AND(ISNUMBER(OFFSET('Sanitation Data'!$E$12,0,10*ROW('Sanitation Data'!E40))),'Data Summary'!CT46="Yes"),OFFSET('Sanitation Data'!$E$12,0,10*ROW('Sanitation Data'!E40)),NA())</f>
        <v>#N/A</v>
      </c>
      <c r="AF46" s="516" t="e">
        <f ca="1">+IF(AND(ISNUMBER(OFFSET('Sanitation Data'!$F$4,0,10*ROW('Sanitation Data'!F40))),'Data Summary'!CU46="Yes"),100-OFFSET('Sanitation Data'!$F$4,0,10*ROW('Sanitation Data'!F40)),NA())</f>
        <v>#N/A</v>
      </c>
      <c r="AG46" s="516" t="e">
        <f ca="1">+IF(AND(ISNUMBER(OFFSET('Sanitation Data'!$F$6,0,10*ROW('Sanitation Data'!F40))),'Data Summary'!CV46="Yes"),OFFSET('Sanitation Data'!$F$6,0,10*ROW('Sanitation Data'!F40)),NA())</f>
        <v>#N/A</v>
      </c>
      <c r="AH46" s="516" t="e">
        <f ca="1">+IF(AND(ISNUMBER(OFFSET('Sanitation Data'!$F$10,0,10*ROW('Sanitation Data'!F40))),'Data Summary'!CW46="Yes"),OFFSET('Sanitation Data'!$F$10,0,10*ROW('Sanitation Data'!F40)),NA())</f>
        <v>#N/A</v>
      </c>
      <c r="AI46" s="516" t="e">
        <f ca="1">+IF(AND(ISNUMBER(OFFSET('Sanitation Data'!$F$11,0,10*ROW('Sanitation Data'!F40))),'Data Summary'!CX46="Yes"),OFFSET('Sanitation Data'!$F$11,0,10*ROW('Sanitation Data'!F40)),NA())</f>
        <v>#N/A</v>
      </c>
      <c r="AJ46" s="516" t="e">
        <f ca="1">+IF(AND(ISNUMBER(OFFSET('Sanitation Data'!$F$12,0,10*ROW('Sanitation Data'!F40))),'Data Summary'!CY46="Yes"),OFFSET('Sanitation Data'!$F$12,0,10*ROW('Sanitation Data'!F40)),NA())</f>
        <v>#N/A</v>
      </c>
      <c r="AK46" s="516" t="e">
        <f ca="1">+IF(AND(ISNUMBER(OFFSET('Sanitation Data'!$G$4,0,10*ROW('Sanitation Data'!G40))),'Data Summary'!CZ46="Yes"),100-OFFSET('Sanitation Data'!$G$4,0,10*ROW('Sanitation Data'!G40)),NA())</f>
        <v>#N/A</v>
      </c>
      <c r="AL46" s="516" t="e">
        <f ca="1">+IF(AND(ISNUMBER(OFFSET('Sanitation Data'!$G$6,0,10*ROW('Sanitation Data'!G40))),'Data Summary'!DA46="Yes"),OFFSET('Sanitation Data'!$G$6,0,10*ROW('Sanitation Data'!G40)),NA())</f>
        <v>#N/A</v>
      </c>
      <c r="AM46" s="516" t="e">
        <f ca="1">+IF(AND(ISNUMBER(OFFSET('Sanitation Data'!$G$10,0,10*ROW('Sanitation Data'!G40))),'Data Summary'!DB46="Yes"),OFFSET('Sanitation Data'!$G$10,0,10*ROW('Sanitation Data'!G40)),NA())</f>
        <v>#N/A</v>
      </c>
      <c r="AN46" s="516" t="e">
        <f ca="1">+IF(AND(ISNUMBER(OFFSET('Sanitation Data'!$G$11,0,10*ROW('Sanitation Data'!G40))),'Data Summary'!DC46="Yes"),OFFSET('Sanitation Data'!$G$11,0,10*ROW('Sanitation Data'!G40)),NA())</f>
        <v>#N/A</v>
      </c>
      <c r="AO46" s="516" t="e">
        <f ca="1">+IF(AND(ISNUMBER(OFFSET('Sanitation Data'!$G$12,0,10*ROW('Sanitation Data'!G40))),'Data Summary'!DD46="Yes"),OFFSET('Sanitation Data'!$G$12,0,10*ROW('Sanitation Data'!G40)),NA())</f>
        <v>#N/A</v>
      </c>
      <c r="AP46" s="516" t="e">
        <f ca="1">+IF(AND(ISNUMBER(OFFSET('Sanitation Data'!$H$4,0,10*ROW('Sanitation Data'!H40))),'Data Summary'!DE46="Yes"),100-OFFSET('Sanitation Data'!$H$4,0,10*ROW('Sanitation Data'!H40)),NA())</f>
        <v>#N/A</v>
      </c>
      <c r="AQ46" s="516" t="e">
        <f ca="1">+IF(AND(ISNUMBER(OFFSET('Sanitation Data'!$H$6,0,10*ROW('Sanitation Data'!H40))),'Data Summary'!DF46="Yes"),OFFSET('Sanitation Data'!$H$6,0,10*ROW('Sanitation Data'!H40)),NA())</f>
        <v>#N/A</v>
      </c>
      <c r="AR46" s="516" t="e">
        <f ca="1">+IF(AND(ISNUMBER(OFFSET('Sanitation Data'!$H$10,0,10*ROW('Sanitation Data'!H40))),'Data Summary'!DG46="Yes"),OFFSET('Sanitation Data'!$H$10,0,10*ROW('Sanitation Data'!H40)),NA())</f>
        <v>#N/A</v>
      </c>
      <c r="AS46" s="516" t="e">
        <f ca="1">+IF(AND(ISNUMBER(OFFSET('Sanitation Data'!$H$11,0,10*ROW('Sanitation Data'!H40))),'Data Summary'!DH46="Yes"),OFFSET('Sanitation Data'!$H$11,0,10*ROW('Sanitation Data'!H40)),NA())</f>
        <v>#N/A</v>
      </c>
      <c r="AT46" s="516" t="e">
        <f ca="1">+IF(AND(ISNUMBER(OFFSET('Sanitation Data'!$H$12,0,10*ROW('Sanitation Data'!H40))),'Data Summary'!DI46="Yes"),OFFSET('Sanitation Data'!$H$12,0,10*ROW('Sanitation Data'!H40)),NA())</f>
        <v>#N/A</v>
      </c>
      <c r="AU46" s="516" t="e">
        <f ca="1">+IF(AND(ISNUMBER(OFFSET('Sanitation Data'!$I$4,0,10*ROW('Sanitation Data'!I40))),'Data Summary'!DJ46="Yes"),100-OFFSET('Sanitation Data'!$I$4,0,10*ROW('Sanitation Data'!I40)),NA())</f>
        <v>#N/A</v>
      </c>
      <c r="AV46" s="516" t="e">
        <f ca="1">+IF(AND(ISNUMBER(OFFSET('Sanitation Data'!$I$6,0,10*ROW('Sanitation Data'!I40))),'Data Summary'!DK46="Yes"),OFFSET('Sanitation Data'!$I$6,0,10*ROW('Sanitation Data'!I40)),NA())</f>
        <v>#N/A</v>
      </c>
      <c r="AW46" s="516" t="e">
        <f ca="1">+IF(AND(ISNUMBER(OFFSET('Sanitation Data'!$I$10,0,10*ROW('Sanitation Data'!I40))),'Data Summary'!DL46="Yes"),OFFSET('Sanitation Data'!$I$10,0,10*ROW('Sanitation Data'!I40)),NA())</f>
        <v>#N/A</v>
      </c>
      <c r="AX46" s="516" t="e">
        <f ca="1">+IF(AND(ISNUMBER(OFFSET('Sanitation Data'!$I$11,0,10*ROW('Sanitation Data'!I40))),'Data Summary'!DM46="Yes"),OFFSET('Sanitation Data'!$I$11,0,10*ROW('Sanitation Data'!I40)),NA())</f>
        <v>#N/A</v>
      </c>
      <c r="AY46" s="516" t="e">
        <f ca="1">+IF(AND(ISNUMBER(OFFSET('Sanitation Data'!$I$12,0,10*ROW('Sanitation Data'!I40))),'Data Summary'!DN46="Yes"),OFFSET('Sanitation Data'!$I$12,0,10*ROW('Sanitation Data'!I40)),NA())</f>
        <v>#N/A</v>
      </c>
      <c r="AZ46" s="517" t="e">
        <f ca="1">+IF(AND(ISNUMBER(OFFSET('Hygiene Data'!$D$5,0,10*ROW('Hygiene Data'!D40))),'Data Summary'!DO46="Yes"),OFFSET('Hygiene Data'!$D$5,0,10*ROW('Hygiene Data'!D40)),NA())</f>
        <v>#N/A</v>
      </c>
      <c r="BA46" s="517" t="e">
        <f ca="1">+IF(AND(ISNUMBER(OFFSET('Hygiene Data'!$D$7,0,10*ROW('Hygiene Data'!D40))),'Data Summary'!DP46="Yes"),OFFSET('Hygiene Data'!$D$7,0,10*ROW('Hygiene Data'!D40)),NA())</f>
        <v>#N/A</v>
      </c>
      <c r="BB46" s="517" t="e">
        <f ca="1">+IF(AND(ISNUMBER(OFFSET('Hygiene Data'!$D$9,0,10*ROW('Hygiene Data'!D40))),'Data Summary'!DQ46="Yes"),OFFSET('Hygiene Data'!$D$9,0,10*ROW('Hygiene Data'!D40)),NA())</f>
        <v>#N/A</v>
      </c>
      <c r="BC46" s="517" t="e">
        <f ca="1">+IF(AND(ISNUMBER(OFFSET('Hygiene Data'!$E$5,0,10*ROW('Hygiene Data'!E40))),'Data Summary'!DR46="Yes"),OFFSET('Hygiene Data'!$E$5,0,10*ROW('Hygiene Data'!E40)),NA())</f>
        <v>#N/A</v>
      </c>
      <c r="BD46" s="517" t="e">
        <f ca="1">+IF(AND(ISNUMBER(OFFSET('Hygiene Data'!$E$7,0,10*ROW('Hygiene Data'!E40))),'Data Summary'!DS46="Yes"),OFFSET('Hygiene Data'!$E$7,0,10*ROW('Hygiene Data'!E40)),NA())</f>
        <v>#N/A</v>
      </c>
      <c r="BE46" s="517" t="e">
        <f ca="1">+IF(AND(ISNUMBER(OFFSET('Hygiene Data'!$E$9,0,10*ROW('Hygiene Data'!E40))),'Data Summary'!DT46="Yes"),OFFSET('Hygiene Data'!$E$9,0,10*ROW('Hygiene Data'!E40)),NA())</f>
        <v>#N/A</v>
      </c>
      <c r="BF46" s="517" t="e">
        <f ca="1">+IF(AND(ISNUMBER(OFFSET('Hygiene Data'!$F$5,0,10*ROW('Hygiene Data'!F40))),'Data Summary'!DU46="Yes"),OFFSET('Hygiene Data'!$F$5,0,10*ROW('Hygiene Data'!F40)),NA())</f>
        <v>#N/A</v>
      </c>
      <c r="BG46" s="517" t="e">
        <f ca="1">+IF(AND(ISNUMBER(OFFSET('Hygiene Data'!$F$7,0,10*ROW('Hygiene Data'!F40))),'Data Summary'!DV46="Yes"),OFFSET('Hygiene Data'!$F$7,0,10*ROW('Hygiene Data'!F40)),NA())</f>
        <v>#N/A</v>
      </c>
      <c r="BH46" s="517" t="e">
        <f ca="1">+IF(AND(ISNUMBER(OFFSET('Hygiene Data'!$F$9,0,10*ROW('Hygiene Data'!F40))),'Data Summary'!DW46="Yes"),OFFSET('Hygiene Data'!$F$9,0,10*ROW('Hygiene Data'!F40)),NA())</f>
        <v>#N/A</v>
      </c>
      <c r="BI46" s="517" t="e">
        <f ca="1">+IF(AND(ISNUMBER(OFFSET('Hygiene Data'!$G$5,0,10*ROW('Hygiene Data'!G40))),'Data Summary'!DX46="Yes"),OFFSET('Hygiene Data'!$G$5,0,10*ROW('Hygiene Data'!G40)),NA())</f>
        <v>#N/A</v>
      </c>
      <c r="BJ46" s="517" t="e">
        <f ca="1">+IF(AND(ISNUMBER(OFFSET('Hygiene Data'!$G$7,0,10*ROW('Hygiene Data'!G40))),'Data Summary'!DY46="Yes"),OFFSET('Hygiene Data'!$G$7,0,10*ROW('Hygiene Data'!G40)),NA())</f>
        <v>#N/A</v>
      </c>
      <c r="BK46" s="517" t="e">
        <f ca="1">+IF(AND(ISNUMBER(OFFSET('Hygiene Data'!$G$9,0,10*ROW('Hygiene Data'!G40))),'Data Summary'!DZ46="Yes"),OFFSET('Hygiene Data'!$G$9,0,10*ROW('Hygiene Data'!G40)),NA())</f>
        <v>#N/A</v>
      </c>
      <c r="BL46" s="517" t="e">
        <f ca="1">+IF(AND(ISNUMBER(OFFSET('Hygiene Data'!$H$5,0,10*ROW('Hygiene Data'!H40))),'Data Summary'!EA46="Yes"),OFFSET('Hygiene Data'!$H$5,0,10*ROW('Hygiene Data'!H40)),NA())</f>
        <v>#N/A</v>
      </c>
      <c r="BM46" s="517" t="e">
        <f ca="1">+IF(AND(ISNUMBER(OFFSET('Hygiene Data'!$H$7,0,10*ROW('Hygiene Data'!H40))),'Data Summary'!EB46="Yes"),OFFSET('Hygiene Data'!$H$7,0,10*ROW('Hygiene Data'!H40)),NA())</f>
        <v>#N/A</v>
      </c>
      <c r="BN46" s="517" t="e">
        <f ca="1">+IF(AND(ISNUMBER(OFFSET('Hygiene Data'!$H$9,0,10*ROW('Hygiene Data'!H40))),'Data Summary'!EC46="Yes"),OFFSET('Hygiene Data'!$H$9,0,10*ROW('Hygiene Data'!H40)),NA())</f>
        <v>#N/A</v>
      </c>
      <c r="BO46" s="517" t="e">
        <f ca="1">+IF(AND(ISNUMBER(OFFSET('Hygiene Data'!$I$5,0,10*ROW('Hygiene Data'!I40))),'Data Summary'!ED46="Yes"),OFFSET('Hygiene Data'!$I$5,0,10*ROW('Hygiene Data'!I40)),NA())</f>
        <v>#N/A</v>
      </c>
      <c r="BP46" s="517" t="e">
        <f ca="1">+IF(AND(ISNUMBER(OFFSET('Hygiene Data'!$I$7,0,10*ROW('Hygiene Data'!I40))),'Data Summary'!EE46="Yes"),OFFSET('Hygiene Data'!$I$7,0,10*ROW('Hygiene Data'!I40)),NA())</f>
        <v>#N/A</v>
      </c>
      <c r="BQ46" s="517" t="e">
        <f ca="1">+IF(AND(ISNUMBER(OFFSET('Hygiene Data'!$I$9,0,10*ROW('Hygiene Data'!I40))),'Data Summary'!EF46="Yes"),OFFSET('Hygiene Data'!$I$9,0,10*ROW('Hygiene Data'!I40)),NA())</f>
        <v>#N/A</v>
      </c>
    </row>
    <row r="47" spans="1:69" x14ac:dyDescent="0.25">
      <c r="A47" s="513" t="e">
        <f ca="1">+RIGHT('Data Summary'!A47,LEN('Data Summary'!A47)-9)</f>
        <v>#VALUE!</v>
      </c>
      <c r="B47" s="487" t="str">
        <f ca="1">+IF(ISTEXT('Data Summary'!B47),'Data Summary'!B47,"")</f>
        <v/>
      </c>
      <c r="C47" s="514" t="e">
        <f ca="1">+VALUE('Data Summary'!C47)</f>
        <v>#VALUE!</v>
      </c>
      <c r="D47" s="515" t="e">
        <f ca="1">+IF(AND(ISNUMBER(OFFSET('Water Data'!$D$4,0,10*ROW('Water Data'!D41))),'Data Summary'!BS47="Yes"),100-OFFSET('Water Data'!$D$4,0,10*ROW('Water Data'!D41)),NA())</f>
        <v>#N/A</v>
      </c>
      <c r="E47" s="515" t="e">
        <f ca="1">+IF(AND(ISNUMBER(OFFSET('Water Data'!$D$6,0,10*ROW('Water Data'!D41))),'Data Summary'!BT47="Yes"),OFFSET('Water Data'!$D$6,0,10*ROW('Water Data'!D41)),NA())</f>
        <v>#N/A</v>
      </c>
      <c r="F47" s="515" t="e">
        <f ca="1">+IF(AND(ISNUMBER(OFFSET('Water Data'!$D$9,0,10*ROW('Water Data'!D41))),'Data Summary'!BU47="Yes"),OFFSET('Water Data'!$D$9,0,10*ROW('Water Data'!D41)),NA())</f>
        <v>#N/A</v>
      </c>
      <c r="G47" s="515" t="e">
        <f ca="1">+IF(AND(ISNUMBER(OFFSET('Water Data'!$E$4,0,10*ROW('Water Data'!E41))),'Data Summary'!BV47="Yes"),100-OFFSET('Water Data'!$E$4,0,10*ROW('Water Data'!E41)),NA())</f>
        <v>#N/A</v>
      </c>
      <c r="H47" s="515" t="e">
        <f ca="1">+IF(AND(ISNUMBER(OFFSET('Water Data'!$E$6,0,10*ROW('Water Data'!E41))),'Data Summary'!BW47="Yes"),OFFSET('Water Data'!$E$6,0,10*ROW('Water Data'!E41)),NA())</f>
        <v>#N/A</v>
      </c>
      <c r="I47" s="515" t="e">
        <f ca="1">+IF(AND(ISNUMBER(OFFSET('Water Data'!$E$9,0,10*ROW('Water Data'!E41))),'Data Summary'!BX47="Yes"),OFFSET('Water Data'!$E$9,0,10*ROW('Water Data'!E41)),NA())</f>
        <v>#N/A</v>
      </c>
      <c r="J47" s="515" t="e">
        <f ca="1">+IF(AND(ISNUMBER(OFFSET('Water Data'!$F$4,0,10*ROW('Water Data'!F41))),'Data Summary'!BY47="Yes"),100-OFFSET('Water Data'!$F$4,0,10*ROW('Water Data'!F41)),NA())</f>
        <v>#N/A</v>
      </c>
      <c r="K47" s="515" t="e">
        <f ca="1">+IF(AND(ISNUMBER(OFFSET('Water Data'!$F$6,0,10*ROW('Water Data'!F41))),'Data Summary'!BZ47="Yes"),OFFSET('Water Data'!$F$6,0,10*ROW('Water Data'!F41)),NA())</f>
        <v>#N/A</v>
      </c>
      <c r="L47" s="515" t="e">
        <f ca="1">+IF(AND(ISNUMBER(OFFSET('Water Data'!$F$9,0,10*ROW('Water Data'!F41))),'Data Summary'!CA47="Yes"),OFFSET('Water Data'!$F$9,0,10*ROW('Water Data'!F41)),NA())</f>
        <v>#N/A</v>
      </c>
      <c r="M47" s="515" t="e">
        <f ca="1">+IF(AND(ISNUMBER(OFFSET('Water Data'!$G$4,0,10*ROW('Water Data'!G41))),'Data Summary'!CB47="Yes"),100-OFFSET('Water Data'!$G$4,0,10*ROW('Water Data'!G41)),NA())</f>
        <v>#N/A</v>
      </c>
      <c r="N47" s="515" t="e">
        <f ca="1">+IF(AND(ISNUMBER(OFFSET('Water Data'!$G$6,0,10*ROW('Water Data'!G41))),'Data Summary'!CC47="Yes"),OFFSET('Water Data'!$G$6,0,10*ROW('Water Data'!G41)),NA())</f>
        <v>#N/A</v>
      </c>
      <c r="O47" s="515" t="e">
        <f ca="1">+IF(AND(ISNUMBER(OFFSET('Water Data'!$G$9,0,10*ROW('Water Data'!G41))),'Data Summary'!CD47="Yes"),OFFSET('Water Data'!$G$9,0,10*ROW('Water Data'!G41)),NA())</f>
        <v>#N/A</v>
      </c>
      <c r="P47" s="515" t="e">
        <f ca="1">+IF(AND(ISNUMBER(OFFSET('Water Data'!$H$4,0,10*ROW('Water Data'!H41))),'Data Summary'!CE47="Yes"),100-OFFSET('Water Data'!$H$4,0,10*ROW('Water Data'!H41)),NA())</f>
        <v>#N/A</v>
      </c>
      <c r="Q47" s="515" t="e">
        <f ca="1">+IF(AND(ISNUMBER(OFFSET('Water Data'!$H$6,0,10*ROW('Water Data'!H41))),'Data Summary'!CF47="Yes"),OFFSET('Water Data'!$H$6,0,10*ROW('Water Data'!H41)),NA())</f>
        <v>#N/A</v>
      </c>
      <c r="R47" s="515" t="e">
        <f ca="1">+IF(AND(ISNUMBER(OFFSET('Water Data'!$H$9,0,10*ROW('Water Data'!H41))),'Data Summary'!CG47="Yes"),OFFSET('Water Data'!$H$9,0,10*ROW('Water Data'!H41)),NA())</f>
        <v>#N/A</v>
      </c>
      <c r="S47" s="515" t="e">
        <f ca="1">+IF(AND(ISNUMBER(OFFSET('Water Data'!$I$4,0,10*ROW('Water Data'!I41))),'Data Summary'!CH47="Yes"),100-OFFSET('Water Data'!$I$4,0,10*ROW('Water Data'!I41)),NA())</f>
        <v>#N/A</v>
      </c>
      <c r="T47" s="515" t="e">
        <f ca="1">+IF(AND(ISNUMBER(OFFSET('Water Data'!$I$6,0,10*ROW('Water Data'!I41))),'Data Summary'!CI47="Yes"),OFFSET('Water Data'!$I$6,0,10*ROW('Water Data'!I41)),NA())</f>
        <v>#N/A</v>
      </c>
      <c r="U47" s="515" t="e">
        <f ca="1">+IF(AND(ISNUMBER(OFFSET('Water Data'!$I$9,0,10*ROW('Water Data'!I41))),'Data Summary'!CJ47="Yes"),OFFSET('Water Data'!$I$9,0,10*ROW('Water Data'!I41)),NA())</f>
        <v>#N/A</v>
      </c>
      <c r="V47" s="516" t="e">
        <f ca="1">+IF(AND(ISNUMBER(OFFSET('Sanitation Data'!$D$4,0,10*ROW('Sanitation Data'!D41))),'Data Summary'!CK47="Yes"),100-OFFSET('Sanitation Data'!$D$4,0,10*ROW('Sanitation Data'!D41)),NA())</f>
        <v>#N/A</v>
      </c>
      <c r="W47" s="516" t="e">
        <f ca="1">+IF(AND(ISNUMBER(OFFSET('Sanitation Data'!$D$6,0,10*ROW('Sanitation Data'!D41))),'Data Summary'!CL47="Yes"),OFFSET('Sanitation Data'!$D$6,0,10*ROW('Sanitation Data'!D41)),NA())</f>
        <v>#N/A</v>
      </c>
      <c r="X47" s="516" t="e">
        <f ca="1">+IF(AND(ISNUMBER(OFFSET('Sanitation Data'!$D$10,0,10*ROW('Sanitation Data'!D41))),'Data Summary'!CM47="Yes"),OFFSET('Sanitation Data'!$D$10,0,10*ROW('Sanitation Data'!D41)),NA())</f>
        <v>#N/A</v>
      </c>
      <c r="Y47" s="516" t="e">
        <f ca="1">+IF(AND(ISNUMBER(OFFSET('Sanitation Data'!$D$11,0,10*ROW('Sanitation Data'!D41))),'Data Summary'!CN47="Yes"),OFFSET('Sanitation Data'!$D$11,0,10*ROW('Sanitation Data'!D41)),NA())</f>
        <v>#N/A</v>
      </c>
      <c r="Z47" s="516" t="e">
        <f ca="1">+IF(AND(ISNUMBER(OFFSET('Sanitation Data'!$D$12,0,10*ROW('Sanitation Data'!D41))),'Data Summary'!CO47="Yes"),OFFSET('Sanitation Data'!$D$12,0,10*ROW('Sanitation Data'!D41)),NA())</f>
        <v>#N/A</v>
      </c>
      <c r="AA47" s="516" t="e">
        <f ca="1">+IF(AND(ISNUMBER(OFFSET('Sanitation Data'!$E$4,0,10*ROW('Sanitation Data'!E41))),'Data Summary'!CP47="Yes"),100-OFFSET('Sanitation Data'!$E$4,0,10*ROW('Sanitation Data'!E41)),NA())</f>
        <v>#N/A</v>
      </c>
      <c r="AB47" s="516" t="e">
        <f ca="1">+IF(AND(ISNUMBER(OFFSET('Sanitation Data'!$E$6,0,10*ROW('Sanitation Data'!E41))),'Data Summary'!CQ47="Yes"),OFFSET('Sanitation Data'!$E$6,0,10*ROW('Sanitation Data'!E41)),NA())</f>
        <v>#N/A</v>
      </c>
      <c r="AC47" s="516" t="e">
        <f ca="1">+IF(AND(ISNUMBER(OFFSET('Sanitation Data'!$E$10,0,10*ROW('Sanitation Data'!E41))),'Data Summary'!CR47="Yes"),OFFSET('Sanitation Data'!$E$10,0,10*ROW('Sanitation Data'!E41)),NA())</f>
        <v>#N/A</v>
      </c>
      <c r="AD47" s="516" t="e">
        <f ca="1">+IF(AND(ISNUMBER(OFFSET('Sanitation Data'!$E$11,0,10*ROW('Sanitation Data'!E41))),'Data Summary'!CS47="Yes"),OFFSET('Sanitation Data'!$E$11,0,10*ROW('Sanitation Data'!E41)),NA())</f>
        <v>#N/A</v>
      </c>
      <c r="AE47" s="516" t="e">
        <f ca="1">+IF(AND(ISNUMBER(OFFSET('Sanitation Data'!$E$12,0,10*ROW('Sanitation Data'!E41))),'Data Summary'!CT47="Yes"),OFFSET('Sanitation Data'!$E$12,0,10*ROW('Sanitation Data'!E41)),NA())</f>
        <v>#N/A</v>
      </c>
      <c r="AF47" s="516" t="e">
        <f ca="1">+IF(AND(ISNUMBER(OFFSET('Sanitation Data'!$F$4,0,10*ROW('Sanitation Data'!F41))),'Data Summary'!CU47="Yes"),100-OFFSET('Sanitation Data'!$F$4,0,10*ROW('Sanitation Data'!F41)),NA())</f>
        <v>#N/A</v>
      </c>
      <c r="AG47" s="516" t="e">
        <f ca="1">+IF(AND(ISNUMBER(OFFSET('Sanitation Data'!$F$6,0,10*ROW('Sanitation Data'!F41))),'Data Summary'!CV47="Yes"),OFFSET('Sanitation Data'!$F$6,0,10*ROW('Sanitation Data'!F41)),NA())</f>
        <v>#N/A</v>
      </c>
      <c r="AH47" s="516" t="e">
        <f ca="1">+IF(AND(ISNUMBER(OFFSET('Sanitation Data'!$F$10,0,10*ROW('Sanitation Data'!F41))),'Data Summary'!CW47="Yes"),OFFSET('Sanitation Data'!$F$10,0,10*ROW('Sanitation Data'!F41)),NA())</f>
        <v>#N/A</v>
      </c>
      <c r="AI47" s="516" t="e">
        <f ca="1">+IF(AND(ISNUMBER(OFFSET('Sanitation Data'!$F$11,0,10*ROW('Sanitation Data'!F41))),'Data Summary'!CX47="Yes"),OFFSET('Sanitation Data'!$F$11,0,10*ROW('Sanitation Data'!F41)),NA())</f>
        <v>#N/A</v>
      </c>
      <c r="AJ47" s="516" t="e">
        <f ca="1">+IF(AND(ISNUMBER(OFFSET('Sanitation Data'!$F$12,0,10*ROW('Sanitation Data'!F41))),'Data Summary'!CY47="Yes"),OFFSET('Sanitation Data'!$F$12,0,10*ROW('Sanitation Data'!F41)),NA())</f>
        <v>#N/A</v>
      </c>
      <c r="AK47" s="516" t="e">
        <f ca="1">+IF(AND(ISNUMBER(OFFSET('Sanitation Data'!$G$4,0,10*ROW('Sanitation Data'!G41))),'Data Summary'!CZ47="Yes"),100-OFFSET('Sanitation Data'!$G$4,0,10*ROW('Sanitation Data'!G41)),NA())</f>
        <v>#N/A</v>
      </c>
      <c r="AL47" s="516" t="e">
        <f ca="1">+IF(AND(ISNUMBER(OFFSET('Sanitation Data'!$G$6,0,10*ROW('Sanitation Data'!G41))),'Data Summary'!DA47="Yes"),OFFSET('Sanitation Data'!$G$6,0,10*ROW('Sanitation Data'!G41)),NA())</f>
        <v>#N/A</v>
      </c>
      <c r="AM47" s="516" t="e">
        <f ca="1">+IF(AND(ISNUMBER(OFFSET('Sanitation Data'!$G$10,0,10*ROW('Sanitation Data'!G41))),'Data Summary'!DB47="Yes"),OFFSET('Sanitation Data'!$G$10,0,10*ROW('Sanitation Data'!G41)),NA())</f>
        <v>#N/A</v>
      </c>
      <c r="AN47" s="516" t="e">
        <f ca="1">+IF(AND(ISNUMBER(OFFSET('Sanitation Data'!$G$11,0,10*ROW('Sanitation Data'!G41))),'Data Summary'!DC47="Yes"),OFFSET('Sanitation Data'!$G$11,0,10*ROW('Sanitation Data'!G41)),NA())</f>
        <v>#N/A</v>
      </c>
      <c r="AO47" s="516" t="e">
        <f ca="1">+IF(AND(ISNUMBER(OFFSET('Sanitation Data'!$G$12,0,10*ROW('Sanitation Data'!G41))),'Data Summary'!DD47="Yes"),OFFSET('Sanitation Data'!$G$12,0,10*ROW('Sanitation Data'!G41)),NA())</f>
        <v>#N/A</v>
      </c>
      <c r="AP47" s="516" t="e">
        <f ca="1">+IF(AND(ISNUMBER(OFFSET('Sanitation Data'!$H$4,0,10*ROW('Sanitation Data'!H41))),'Data Summary'!DE47="Yes"),100-OFFSET('Sanitation Data'!$H$4,0,10*ROW('Sanitation Data'!H41)),NA())</f>
        <v>#N/A</v>
      </c>
      <c r="AQ47" s="516" t="e">
        <f ca="1">+IF(AND(ISNUMBER(OFFSET('Sanitation Data'!$H$6,0,10*ROW('Sanitation Data'!H41))),'Data Summary'!DF47="Yes"),OFFSET('Sanitation Data'!$H$6,0,10*ROW('Sanitation Data'!H41)),NA())</f>
        <v>#N/A</v>
      </c>
      <c r="AR47" s="516" t="e">
        <f ca="1">+IF(AND(ISNUMBER(OFFSET('Sanitation Data'!$H$10,0,10*ROW('Sanitation Data'!H41))),'Data Summary'!DG47="Yes"),OFFSET('Sanitation Data'!$H$10,0,10*ROW('Sanitation Data'!H41)),NA())</f>
        <v>#N/A</v>
      </c>
      <c r="AS47" s="516" t="e">
        <f ca="1">+IF(AND(ISNUMBER(OFFSET('Sanitation Data'!$H$11,0,10*ROW('Sanitation Data'!H41))),'Data Summary'!DH47="Yes"),OFFSET('Sanitation Data'!$H$11,0,10*ROW('Sanitation Data'!H41)),NA())</f>
        <v>#N/A</v>
      </c>
      <c r="AT47" s="516" t="e">
        <f ca="1">+IF(AND(ISNUMBER(OFFSET('Sanitation Data'!$H$12,0,10*ROW('Sanitation Data'!H41))),'Data Summary'!DI47="Yes"),OFFSET('Sanitation Data'!$H$12,0,10*ROW('Sanitation Data'!H41)),NA())</f>
        <v>#N/A</v>
      </c>
      <c r="AU47" s="516" t="e">
        <f ca="1">+IF(AND(ISNUMBER(OFFSET('Sanitation Data'!$I$4,0,10*ROW('Sanitation Data'!I41))),'Data Summary'!DJ47="Yes"),100-OFFSET('Sanitation Data'!$I$4,0,10*ROW('Sanitation Data'!I41)),NA())</f>
        <v>#N/A</v>
      </c>
      <c r="AV47" s="516" t="e">
        <f ca="1">+IF(AND(ISNUMBER(OFFSET('Sanitation Data'!$I$6,0,10*ROW('Sanitation Data'!I41))),'Data Summary'!DK47="Yes"),OFFSET('Sanitation Data'!$I$6,0,10*ROW('Sanitation Data'!I41)),NA())</f>
        <v>#N/A</v>
      </c>
      <c r="AW47" s="516" t="e">
        <f ca="1">+IF(AND(ISNUMBER(OFFSET('Sanitation Data'!$I$10,0,10*ROW('Sanitation Data'!I41))),'Data Summary'!DL47="Yes"),OFFSET('Sanitation Data'!$I$10,0,10*ROW('Sanitation Data'!I41)),NA())</f>
        <v>#N/A</v>
      </c>
      <c r="AX47" s="516" t="e">
        <f ca="1">+IF(AND(ISNUMBER(OFFSET('Sanitation Data'!$I$11,0,10*ROW('Sanitation Data'!I41))),'Data Summary'!DM47="Yes"),OFFSET('Sanitation Data'!$I$11,0,10*ROW('Sanitation Data'!I41)),NA())</f>
        <v>#N/A</v>
      </c>
      <c r="AY47" s="516" t="e">
        <f ca="1">+IF(AND(ISNUMBER(OFFSET('Sanitation Data'!$I$12,0,10*ROW('Sanitation Data'!I41))),'Data Summary'!DN47="Yes"),OFFSET('Sanitation Data'!$I$12,0,10*ROW('Sanitation Data'!I41)),NA())</f>
        <v>#N/A</v>
      </c>
      <c r="AZ47" s="517" t="e">
        <f ca="1">+IF(AND(ISNUMBER(OFFSET('Hygiene Data'!$D$5,0,10*ROW('Hygiene Data'!D41))),'Data Summary'!DO47="Yes"),OFFSET('Hygiene Data'!$D$5,0,10*ROW('Hygiene Data'!D41)),NA())</f>
        <v>#N/A</v>
      </c>
      <c r="BA47" s="517" t="e">
        <f ca="1">+IF(AND(ISNUMBER(OFFSET('Hygiene Data'!$D$7,0,10*ROW('Hygiene Data'!D41))),'Data Summary'!DP47="Yes"),OFFSET('Hygiene Data'!$D$7,0,10*ROW('Hygiene Data'!D41)),NA())</f>
        <v>#N/A</v>
      </c>
      <c r="BB47" s="517" t="e">
        <f ca="1">+IF(AND(ISNUMBER(OFFSET('Hygiene Data'!$D$9,0,10*ROW('Hygiene Data'!D41))),'Data Summary'!DQ47="Yes"),OFFSET('Hygiene Data'!$D$9,0,10*ROW('Hygiene Data'!D41)),NA())</f>
        <v>#N/A</v>
      </c>
      <c r="BC47" s="517" t="e">
        <f ca="1">+IF(AND(ISNUMBER(OFFSET('Hygiene Data'!$E$5,0,10*ROW('Hygiene Data'!E41))),'Data Summary'!DR47="Yes"),OFFSET('Hygiene Data'!$E$5,0,10*ROW('Hygiene Data'!E41)),NA())</f>
        <v>#N/A</v>
      </c>
      <c r="BD47" s="517" t="e">
        <f ca="1">+IF(AND(ISNUMBER(OFFSET('Hygiene Data'!$E$7,0,10*ROW('Hygiene Data'!E41))),'Data Summary'!DS47="Yes"),OFFSET('Hygiene Data'!$E$7,0,10*ROW('Hygiene Data'!E41)),NA())</f>
        <v>#N/A</v>
      </c>
      <c r="BE47" s="517" t="e">
        <f ca="1">+IF(AND(ISNUMBER(OFFSET('Hygiene Data'!$E$9,0,10*ROW('Hygiene Data'!E41))),'Data Summary'!DT47="Yes"),OFFSET('Hygiene Data'!$E$9,0,10*ROW('Hygiene Data'!E41)),NA())</f>
        <v>#N/A</v>
      </c>
      <c r="BF47" s="517" t="e">
        <f ca="1">+IF(AND(ISNUMBER(OFFSET('Hygiene Data'!$F$5,0,10*ROW('Hygiene Data'!F41))),'Data Summary'!DU47="Yes"),OFFSET('Hygiene Data'!$F$5,0,10*ROW('Hygiene Data'!F41)),NA())</f>
        <v>#N/A</v>
      </c>
      <c r="BG47" s="517" t="e">
        <f ca="1">+IF(AND(ISNUMBER(OFFSET('Hygiene Data'!$F$7,0,10*ROW('Hygiene Data'!F41))),'Data Summary'!DV47="Yes"),OFFSET('Hygiene Data'!$F$7,0,10*ROW('Hygiene Data'!F41)),NA())</f>
        <v>#N/A</v>
      </c>
      <c r="BH47" s="517" t="e">
        <f ca="1">+IF(AND(ISNUMBER(OFFSET('Hygiene Data'!$F$9,0,10*ROW('Hygiene Data'!F41))),'Data Summary'!DW47="Yes"),OFFSET('Hygiene Data'!$F$9,0,10*ROW('Hygiene Data'!F41)),NA())</f>
        <v>#N/A</v>
      </c>
      <c r="BI47" s="517" t="e">
        <f ca="1">+IF(AND(ISNUMBER(OFFSET('Hygiene Data'!$G$5,0,10*ROW('Hygiene Data'!G41))),'Data Summary'!DX47="Yes"),OFFSET('Hygiene Data'!$G$5,0,10*ROW('Hygiene Data'!G41)),NA())</f>
        <v>#N/A</v>
      </c>
      <c r="BJ47" s="517" t="e">
        <f ca="1">+IF(AND(ISNUMBER(OFFSET('Hygiene Data'!$G$7,0,10*ROW('Hygiene Data'!G41))),'Data Summary'!DY47="Yes"),OFFSET('Hygiene Data'!$G$7,0,10*ROW('Hygiene Data'!G41)),NA())</f>
        <v>#N/A</v>
      </c>
      <c r="BK47" s="517" t="e">
        <f ca="1">+IF(AND(ISNUMBER(OFFSET('Hygiene Data'!$G$9,0,10*ROW('Hygiene Data'!G41))),'Data Summary'!DZ47="Yes"),OFFSET('Hygiene Data'!$G$9,0,10*ROW('Hygiene Data'!G41)),NA())</f>
        <v>#N/A</v>
      </c>
      <c r="BL47" s="517" t="e">
        <f ca="1">+IF(AND(ISNUMBER(OFFSET('Hygiene Data'!$H$5,0,10*ROW('Hygiene Data'!H41))),'Data Summary'!EA47="Yes"),OFFSET('Hygiene Data'!$H$5,0,10*ROW('Hygiene Data'!H41)),NA())</f>
        <v>#N/A</v>
      </c>
      <c r="BM47" s="517" t="e">
        <f ca="1">+IF(AND(ISNUMBER(OFFSET('Hygiene Data'!$H$7,0,10*ROW('Hygiene Data'!H41))),'Data Summary'!EB47="Yes"),OFFSET('Hygiene Data'!$H$7,0,10*ROW('Hygiene Data'!H41)),NA())</f>
        <v>#N/A</v>
      </c>
      <c r="BN47" s="517" t="e">
        <f ca="1">+IF(AND(ISNUMBER(OFFSET('Hygiene Data'!$H$9,0,10*ROW('Hygiene Data'!H41))),'Data Summary'!EC47="Yes"),OFFSET('Hygiene Data'!$H$9,0,10*ROW('Hygiene Data'!H41)),NA())</f>
        <v>#N/A</v>
      </c>
      <c r="BO47" s="517" t="e">
        <f ca="1">+IF(AND(ISNUMBER(OFFSET('Hygiene Data'!$I$5,0,10*ROW('Hygiene Data'!I41))),'Data Summary'!ED47="Yes"),OFFSET('Hygiene Data'!$I$5,0,10*ROW('Hygiene Data'!I41)),NA())</f>
        <v>#N/A</v>
      </c>
      <c r="BP47" s="517" t="e">
        <f ca="1">+IF(AND(ISNUMBER(OFFSET('Hygiene Data'!$I$7,0,10*ROW('Hygiene Data'!I41))),'Data Summary'!EE47="Yes"),OFFSET('Hygiene Data'!$I$7,0,10*ROW('Hygiene Data'!I41)),NA())</f>
        <v>#N/A</v>
      </c>
      <c r="BQ47" s="517" t="e">
        <f ca="1">+IF(AND(ISNUMBER(OFFSET('Hygiene Data'!$I$9,0,10*ROW('Hygiene Data'!I41))),'Data Summary'!EF47="Yes"),OFFSET('Hygiene Data'!$I$9,0,10*ROW('Hygiene Data'!I41)),NA())</f>
        <v>#N/A</v>
      </c>
    </row>
    <row r="48" spans="1:69" x14ac:dyDescent="0.25">
      <c r="A48" s="513" t="e">
        <f ca="1">+RIGHT('Data Summary'!A48,LEN('Data Summary'!A48)-9)</f>
        <v>#VALUE!</v>
      </c>
      <c r="B48" s="487" t="str">
        <f ca="1">+IF(ISTEXT('Data Summary'!B48),'Data Summary'!B48,"")</f>
        <v/>
      </c>
      <c r="C48" s="514" t="e">
        <f ca="1">+VALUE('Data Summary'!C48)</f>
        <v>#VALUE!</v>
      </c>
      <c r="D48" s="515" t="e">
        <f ca="1">+IF(AND(ISNUMBER(OFFSET('Water Data'!$D$4,0,10*ROW('Water Data'!D42))),'Data Summary'!BS48="Yes"),100-OFFSET('Water Data'!$D$4,0,10*ROW('Water Data'!D42)),NA())</f>
        <v>#N/A</v>
      </c>
      <c r="E48" s="515" t="e">
        <f ca="1">+IF(AND(ISNUMBER(OFFSET('Water Data'!$D$6,0,10*ROW('Water Data'!D42))),'Data Summary'!BT48="Yes"),OFFSET('Water Data'!$D$6,0,10*ROW('Water Data'!D42)),NA())</f>
        <v>#N/A</v>
      </c>
      <c r="F48" s="515" t="e">
        <f ca="1">+IF(AND(ISNUMBER(OFFSET('Water Data'!$D$9,0,10*ROW('Water Data'!D42))),'Data Summary'!BU48="Yes"),OFFSET('Water Data'!$D$9,0,10*ROW('Water Data'!D42)),NA())</f>
        <v>#N/A</v>
      </c>
      <c r="G48" s="515" t="e">
        <f ca="1">+IF(AND(ISNUMBER(OFFSET('Water Data'!$E$4,0,10*ROW('Water Data'!E42))),'Data Summary'!BV48="Yes"),100-OFFSET('Water Data'!$E$4,0,10*ROW('Water Data'!E42)),NA())</f>
        <v>#N/A</v>
      </c>
      <c r="H48" s="515" t="e">
        <f ca="1">+IF(AND(ISNUMBER(OFFSET('Water Data'!$E$6,0,10*ROW('Water Data'!E42))),'Data Summary'!BW48="Yes"),OFFSET('Water Data'!$E$6,0,10*ROW('Water Data'!E42)),NA())</f>
        <v>#N/A</v>
      </c>
      <c r="I48" s="515" t="e">
        <f ca="1">+IF(AND(ISNUMBER(OFFSET('Water Data'!$E$9,0,10*ROW('Water Data'!E42))),'Data Summary'!BX48="Yes"),OFFSET('Water Data'!$E$9,0,10*ROW('Water Data'!E42)),NA())</f>
        <v>#N/A</v>
      </c>
      <c r="J48" s="515" t="e">
        <f ca="1">+IF(AND(ISNUMBER(OFFSET('Water Data'!$F$4,0,10*ROW('Water Data'!F42))),'Data Summary'!BY48="Yes"),100-OFFSET('Water Data'!$F$4,0,10*ROW('Water Data'!F42)),NA())</f>
        <v>#N/A</v>
      </c>
      <c r="K48" s="515" t="e">
        <f ca="1">+IF(AND(ISNUMBER(OFFSET('Water Data'!$F$6,0,10*ROW('Water Data'!F42))),'Data Summary'!BZ48="Yes"),OFFSET('Water Data'!$F$6,0,10*ROW('Water Data'!F42)),NA())</f>
        <v>#N/A</v>
      </c>
      <c r="L48" s="515" t="e">
        <f ca="1">+IF(AND(ISNUMBER(OFFSET('Water Data'!$F$9,0,10*ROW('Water Data'!F42))),'Data Summary'!CA48="Yes"),OFFSET('Water Data'!$F$9,0,10*ROW('Water Data'!F42)),NA())</f>
        <v>#N/A</v>
      </c>
      <c r="M48" s="515" t="e">
        <f ca="1">+IF(AND(ISNUMBER(OFFSET('Water Data'!$G$4,0,10*ROW('Water Data'!G42))),'Data Summary'!CB48="Yes"),100-OFFSET('Water Data'!$G$4,0,10*ROW('Water Data'!G42)),NA())</f>
        <v>#N/A</v>
      </c>
      <c r="N48" s="515" t="e">
        <f ca="1">+IF(AND(ISNUMBER(OFFSET('Water Data'!$G$6,0,10*ROW('Water Data'!G42))),'Data Summary'!CC48="Yes"),OFFSET('Water Data'!$G$6,0,10*ROW('Water Data'!G42)),NA())</f>
        <v>#N/A</v>
      </c>
      <c r="O48" s="515" t="e">
        <f ca="1">+IF(AND(ISNUMBER(OFFSET('Water Data'!$G$9,0,10*ROW('Water Data'!G42))),'Data Summary'!CD48="Yes"),OFFSET('Water Data'!$G$9,0,10*ROW('Water Data'!G42)),NA())</f>
        <v>#N/A</v>
      </c>
      <c r="P48" s="515" t="e">
        <f ca="1">+IF(AND(ISNUMBER(OFFSET('Water Data'!$H$4,0,10*ROW('Water Data'!H42))),'Data Summary'!CE48="Yes"),100-OFFSET('Water Data'!$H$4,0,10*ROW('Water Data'!H42)),NA())</f>
        <v>#N/A</v>
      </c>
      <c r="Q48" s="515" t="e">
        <f ca="1">+IF(AND(ISNUMBER(OFFSET('Water Data'!$H$6,0,10*ROW('Water Data'!H42))),'Data Summary'!CF48="Yes"),OFFSET('Water Data'!$H$6,0,10*ROW('Water Data'!H42)),NA())</f>
        <v>#N/A</v>
      </c>
      <c r="R48" s="515" t="e">
        <f ca="1">+IF(AND(ISNUMBER(OFFSET('Water Data'!$H$9,0,10*ROW('Water Data'!H42))),'Data Summary'!CG48="Yes"),OFFSET('Water Data'!$H$9,0,10*ROW('Water Data'!H42)),NA())</f>
        <v>#N/A</v>
      </c>
      <c r="S48" s="515" t="e">
        <f ca="1">+IF(AND(ISNUMBER(OFFSET('Water Data'!$I$4,0,10*ROW('Water Data'!I42))),'Data Summary'!CH48="Yes"),100-OFFSET('Water Data'!$I$4,0,10*ROW('Water Data'!I42)),NA())</f>
        <v>#N/A</v>
      </c>
      <c r="T48" s="515" t="e">
        <f ca="1">+IF(AND(ISNUMBER(OFFSET('Water Data'!$I$6,0,10*ROW('Water Data'!I42))),'Data Summary'!CI48="Yes"),OFFSET('Water Data'!$I$6,0,10*ROW('Water Data'!I42)),NA())</f>
        <v>#N/A</v>
      </c>
      <c r="U48" s="515" t="e">
        <f ca="1">+IF(AND(ISNUMBER(OFFSET('Water Data'!$I$9,0,10*ROW('Water Data'!I42))),'Data Summary'!CJ48="Yes"),OFFSET('Water Data'!$I$9,0,10*ROW('Water Data'!I42)),NA())</f>
        <v>#N/A</v>
      </c>
      <c r="V48" s="516" t="e">
        <f ca="1">+IF(AND(ISNUMBER(OFFSET('Sanitation Data'!$D$4,0,10*ROW('Sanitation Data'!D42))),'Data Summary'!CK48="Yes"),100-OFFSET('Sanitation Data'!$D$4,0,10*ROW('Sanitation Data'!D42)),NA())</f>
        <v>#N/A</v>
      </c>
      <c r="W48" s="516" t="e">
        <f ca="1">+IF(AND(ISNUMBER(OFFSET('Sanitation Data'!$D$6,0,10*ROW('Sanitation Data'!D42))),'Data Summary'!CL48="Yes"),OFFSET('Sanitation Data'!$D$6,0,10*ROW('Sanitation Data'!D42)),NA())</f>
        <v>#N/A</v>
      </c>
      <c r="X48" s="516" t="e">
        <f ca="1">+IF(AND(ISNUMBER(OFFSET('Sanitation Data'!$D$10,0,10*ROW('Sanitation Data'!D42))),'Data Summary'!CM48="Yes"),OFFSET('Sanitation Data'!$D$10,0,10*ROW('Sanitation Data'!D42)),NA())</f>
        <v>#N/A</v>
      </c>
      <c r="Y48" s="516" t="e">
        <f ca="1">+IF(AND(ISNUMBER(OFFSET('Sanitation Data'!$D$11,0,10*ROW('Sanitation Data'!D42))),'Data Summary'!CN48="Yes"),OFFSET('Sanitation Data'!$D$11,0,10*ROW('Sanitation Data'!D42)),NA())</f>
        <v>#N/A</v>
      </c>
      <c r="Z48" s="516" t="e">
        <f ca="1">+IF(AND(ISNUMBER(OFFSET('Sanitation Data'!$D$12,0,10*ROW('Sanitation Data'!D42))),'Data Summary'!CO48="Yes"),OFFSET('Sanitation Data'!$D$12,0,10*ROW('Sanitation Data'!D42)),NA())</f>
        <v>#N/A</v>
      </c>
      <c r="AA48" s="516" t="e">
        <f ca="1">+IF(AND(ISNUMBER(OFFSET('Sanitation Data'!$E$4,0,10*ROW('Sanitation Data'!E42))),'Data Summary'!CP48="Yes"),100-OFFSET('Sanitation Data'!$E$4,0,10*ROW('Sanitation Data'!E42)),NA())</f>
        <v>#N/A</v>
      </c>
      <c r="AB48" s="516" t="e">
        <f ca="1">+IF(AND(ISNUMBER(OFFSET('Sanitation Data'!$E$6,0,10*ROW('Sanitation Data'!E42))),'Data Summary'!CQ48="Yes"),OFFSET('Sanitation Data'!$E$6,0,10*ROW('Sanitation Data'!E42)),NA())</f>
        <v>#N/A</v>
      </c>
      <c r="AC48" s="516" t="e">
        <f ca="1">+IF(AND(ISNUMBER(OFFSET('Sanitation Data'!$E$10,0,10*ROW('Sanitation Data'!E42))),'Data Summary'!CR48="Yes"),OFFSET('Sanitation Data'!$E$10,0,10*ROW('Sanitation Data'!E42)),NA())</f>
        <v>#N/A</v>
      </c>
      <c r="AD48" s="516" t="e">
        <f ca="1">+IF(AND(ISNUMBER(OFFSET('Sanitation Data'!$E$11,0,10*ROW('Sanitation Data'!E42))),'Data Summary'!CS48="Yes"),OFFSET('Sanitation Data'!$E$11,0,10*ROW('Sanitation Data'!E42)),NA())</f>
        <v>#N/A</v>
      </c>
      <c r="AE48" s="516" t="e">
        <f ca="1">+IF(AND(ISNUMBER(OFFSET('Sanitation Data'!$E$12,0,10*ROW('Sanitation Data'!E42))),'Data Summary'!CT48="Yes"),OFFSET('Sanitation Data'!$E$12,0,10*ROW('Sanitation Data'!E42)),NA())</f>
        <v>#N/A</v>
      </c>
      <c r="AF48" s="516" t="e">
        <f ca="1">+IF(AND(ISNUMBER(OFFSET('Sanitation Data'!$F$4,0,10*ROW('Sanitation Data'!F42))),'Data Summary'!CU48="Yes"),100-OFFSET('Sanitation Data'!$F$4,0,10*ROW('Sanitation Data'!F42)),NA())</f>
        <v>#N/A</v>
      </c>
      <c r="AG48" s="516" t="e">
        <f ca="1">+IF(AND(ISNUMBER(OFFSET('Sanitation Data'!$F$6,0,10*ROW('Sanitation Data'!F42))),'Data Summary'!CV48="Yes"),OFFSET('Sanitation Data'!$F$6,0,10*ROW('Sanitation Data'!F42)),NA())</f>
        <v>#N/A</v>
      </c>
      <c r="AH48" s="516" t="e">
        <f ca="1">+IF(AND(ISNUMBER(OFFSET('Sanitation Data'!$F$10,0,10*ROW('Sanitation Data'!F42))),'Data Summary'!CW48="Yes"),OFFSET('Sanitation Data'!$F$10,0,10*ROW('Sanitation Data'!F42)),NA())</f>
        <v>#N/A</v>
      </c>
      <c r="AI48" s="516" t="e">
        <f ca="1">+IF(AND(ISNUMBER(OFFSET('Sanitation Data'!$F$11,0,10*ROW('Sanitation Data'!F42))),'Data Summary'!CX48="Yes"),OFFSET('Sanitation Data'!$F$11,0,10*ROW('Sanitation Data'!F42)),NA())</f>
        <v>#N/A</v>
      </c>
      <c r="AJ48" s="516" t="e">
        <f ca="1">+IF(AND(ISNUMBER(OFFSET('Sanitation Data'!$F$12,0,10*ROW('Sanitation Data'!F42))),'Data Summary'!CY48="Yes"),OFFSET('Sanitation Data'!$F$12,0,10*ROW('Sanitation Data'!F42)),NA())</f>
        <v>#N/A</v>
      </c>
      <c r="AK48" s="516" t="e">
        <f ca="1">+IF(AND(ISNUMBER(OFFSET('Sanitation Data'!$G$4,0,10*ROW('Sanitation Data'!G42))),'Data Summary'!CZ48="Yes"),100-OFFSET('Sanitation Data'!$G$4,0,10*ROW('Sanitation Data'!G42)),NA())</f>
        <v>#N/A</v>
      </c>
      <c r="AL48" s="516" t="e">
        <f ca="1">+IF(AND(ISNUMBER(OFFSET('Sanitation Data'!$G$6,0,10*ROW('Sanitation Data'!G42))),'Data Summary'!DA48="Yes"),OFFSET('Sanitation Data'!$G$6,0,10*ROW('Sanitation Data'!G42)),NA())</f>
        <v>#N/A</v>
      </c>
      <c r="AM48" s="516" t="e">
        <f ca="1">+IF(AND(ISNUMBER(OFFSET('Sanitation Data'!$G$10,0,10*ROW('Sanitation Data'!G42))),'Data Summary'!DB48="Yes"),OFFSET('Sanitation Data'!$G$10,0,10*ROW('Sanitation Data'!G42)),NA())</f>
        <v>#N/A</v>
      </c>
      <c r="AN48" s="516" t="e">
        <f ca="1">+IF(AND(ISNUMBER(OFFSET('Sanitation Data'!$G$11,0,10*ROW('Sanitation Data'!G42))),'Data Summary'!DC48="Yes"),OFFSET('Sanitation Data'!$G$11,0,10*ROW('Sanitation Data'!G42)),NA())</f>
        <v>#N/A</v>
      </c>
      <c r="AO48" s="516" t="e">
        <f ca="1">+IF(AND(ISNUMBER(OFFSET('Sanitation Data'!$G$12,0,10*ROW('Sanitation Data'!G42))),'Data Summary'!DD48="Yes"),OFFSET('Sanitation Data'!$G$12,0,10*ROW('Sanitation Data'!G42)),NA())</f>
        <v>#N/A</v>
      </c>
      <c r="AP48" s="516" t="e">
        <f ca="1">+IF(AND(ISNUMBER(OFFSET('Sanitation Data'!$H$4,0,10*ROW('Sanitation Data'!H42))),'Data Summary'!DE48="Yes"),100-OFFSET('Sanitation Data'!$H$4,0,10*ROW('Sanitation Data'!H42)),NA())</f>
        <v>#N/A</v>
      </c>
      <c r="AQ48" s="516" t="e">
        <f ca="1">+IF(AND(ISNUMBER(OFFSET('Sanitation Data'!$H$6,0,10*ROW('Sanitation Data'!H42))),'Data Summary'!DF48="Yes"),OFFSET('Sanitation Data'!$H$6,0,10*ROW('Sanitation Data'!H42)),NA())</f>
        <v>#N/A</v>
      </c>
      <c r="AR48" s="516" t="e">
        <f ca="1">+IF(AND(ISNUMBER(OFFSET('Sanitation Data'!$H$10,0,10*ROW('Sanitation Data'!H42))),'Data Summary'!DG48="Yes"),OFFSET('Sanitation Data'!$H$10,0,10*ROW('Sanitation Data'!H42)),NA())</f>
        <v>#N/A</v>
      </c>
      <c r="AS48" s="516" t="e">
        <f ca="1">+IF(AND(ISNUMBER(OFFSET('Sanitation Data'!$H$11,0,10*ROW('Sanitation Data'!H42))),'Data Summary'!DH48="Yes"),OFFSET('Sanitation Data'!$H$11,0,10*ROW('Sanitation Data'!H42)),NA())</f>
        <v>#N/A</v>
      </c>
      <c r="AT48" s="516" t="e">
        <f ca="1">+IF(AND(ISNUMBER(OFFSET('Sanitation Data'!$H$12,0,10*ROW('Sanitation Data'!H42))),'Data Summary'!DI48="Yes"),OFFSET('Sanitation Data'!$H$12,0,10*ROW('Sanitation Data'!H42)),NA())</f>
        <v>#N/A</v>
      </c>
      <c r="AU48" s="516" t="e">
        <f ca="1">+IF(AND(ISNUMBER(OFFSET('Sanitation Data'!$I$4,0,10*ROW('Sanitation Data'!I42))),'Data Summary'!DJ48="Yes"),100-OFFSET('Sanitation Data'!$I$4,0,10*ROW('Sanitation Data'!I42)),NA())</f>
        <v>#N/A</v>
      </c>
      <c r="AV48" s="516" t="e">
        <f ca="1">+IF(AND(ISNUMBER(OFFSET('Sanitation Data'!$I$6,0,10*ROW('Sanitation Data'!I42))),'Data Summary'!DK48="Yes"),OFFSET('Sanitation Data'!$I$6,0,10*ROW('Sanitation Data'!I42)),NA())</f>
        <v>#N/A</v>
      </c>
      <c r="AW48" s="516" t="e">
        <f ca="1">+IF(AND(ISNUMBER(OFFSET('Sanitation Data'!$I$10,0,10*ROW('Sanitation Data'!I42))),'Data Summary'!DL48="Yes"),OFFSET('Sanitation Data'!$I$10,0,10*ROW('Sanitation Data'!I42)),NA())</f>
        <v>#N/A</v>
      </c>
      <c r="AX48" s="516" t="e">
        <f ca="1">+IF(AND(ISNUMBER(OFFSET('Sanitation Data'!$I$11,0,10*ROW('Sanitation Data'!I42))),'Data Summary'!DM48="Yes"),OFFSET('Sanitation Data'!$I$11,0,10*ROW('Sanitation Data'!I42)),NA())</f>
        <v>#N/A</v>
      </c>
      <c r="AY48" s="516" t="e">
        <f ca="1">+IF(AND(ISNUMBER(OFFSET('Sanitation Data'!$I$12,0,10*ROW('Sanitation Data'!I42))),'Data Summary'!DN48="Yes"),OFFSET('Sanitation Data'!$I$12,0,10*ROW('Sanitation Data'!I42)),NA())</f>
        <v>#N/A</v>
      </c>
      <c r="AZ48" s="517" t="e">
        <f ca="1">+IF(AND(ISNUMBER(OFFSET('Hygiene Data'!$D$5,0,10*ROW('Hygiene Data'!D42))),'Data Summary'!DO48="Yes"),OFFSET('Hygiene Data'!$D$5,0,10*ROW('Hygiene Data'!D42)),NA())</f>
        <v>#N/A</v>
      </c>
      <c r="BA48" s="517" t="e">
        <f ca="1">+IF(AND(ISNUMBER(OFFSET('Hygiene Data'!$D$7,0,10*ROW('Hygiene Data'!D42))),'Data Summary'!DP48="Yes"),OFFSET('Hygiene Data'!$D$7,0,10*ROW('Hygiene Data'!D42)),NA())</f>
        <v>#N/A</v>
      </c>
      <c r="BB48" s="517" t="e">
        <f ca="1">+IF(AND(ISNUMBER(OFFSET('Hygiene Data'!$D$9,0,10*ROW('Hygiene Data'!D42))),'Data Summary'!DQ48="Yes"),OFFSET('Hygiene Data'!$D$9,0,10*ROW('Hygiene Data'!D42)),NA())</f>
        <v>#N/A</v>
      </c>
      <c r="BC48" s="517" t="e">
        <f ca="1">+IF(AND(ISNUMBER(OFFSET('Hygiene Data'!$E$5,0,10*ROW('Hygiene Data'!E42))),'Data Summary'!DR48="Yes"),OFFSET('Hygiene Data'!$E$5,0,10*ROW('Hygiene Data'!E42)),NA())</f>
        <v>#N/A</v>
      </c>
      <c r="BD48" s="517" t="e">
        <f ca="1">+IF(AND(ISNUMBER(OFFSET('Hygiene Data'!$E$7,0,10*ROW('Hygiene Data'!E42))),'Data Summary'!DS48="Yes"),OFFSET('Hygiene Data'!$E$7,0,10*ROW('Hygiene Data'!E42)),NA())</f>
        <v>#N/A</v>
      </c>
      <c r="BE48" s="517" t="e">
        <f ca="1">+IF(AND(ISNUMBER(OFFSET('Hygiene Data'!$E$9,0,10*ROW('Hygiene Data'!E42))),'Data Summary'!DT48="Yes"),OFFSET('Hygiene Data'!$E$9,0,10*ROW('Hygiene Data'!E42)),NA())</f>
        <v>#N/A</v>
      </c>
      <c r="BF48" s="517" t="e">
        <f ca="1">+IF(AND(ISNUMBER(OFFSET('Hygiene Data'!$F$5,0,10*ROW('Hygiene Data'!F42))),'Data Summary'!DU48="Yes"),OFFSET('Hygiene Data'!$F$5,0,10*ROW('Hygiene Data'!F42)),NA())</f>
        <v>#N/A</v>
      </c>
      <c r="BG48" s="517" t="e">
        <f ca="1">+IF(AND(ISNUMBER(OFFSET('Hygiene Data'!$F$7,0,10*ROW('Hygiene Data'!F42))),'Data Summary'!DV48="Yes"),OFFSET('Hygiene Data'!$F$7,0,10*ROW('Hygiene Data'!F42)),NA())</f>
        <v>#N/A</v>
      </c>
      <c r="BH48" s="517" t="e">
        <f ca="1">+IF(AND(ISNUMBER(OFFSET('Hygiene Data'!$F$9,0,10*ROW('Hygiene Data'!F42))),'Data Summary'!DW48="Yes"),OFFSET('Hygiene Data'!$F$9,0,10*ROW('Hygiene Data'!F42)),NA())</f>
        <v>#N/A</v>
      </c>
      <c r="BI48" s="517" t="e">
        <f ca="1">+IF(AND(ISNUMBER(OFFSET('Hygiene Data'!$G$5,0,10*ROW('Hygiene Data'!G42))),'Data Summary'!DX48="Yes"),OFFSET('Hygiene Data'!$G$5,0,10*ROW('Hygiene Data'!G42)),NA())</f>
        <v>#N/A</v>
      </c>
      <c r="BJ48" s="517" t="e">
        <f ca="1">+IF(AND(ISNUMBER(OFFSET('Hygiene Data'!$G$7,0,10*ROW('Hygiene Data'!G42))),'Data Summary'!DY48="Yes"),OFFSET('Hygiene Data'!$G$7,0,10*ROW('Hygiene Data'!G42)),NA())</f>
        <v>#N/A</v>
      </c>
      <c r="BK48" s="517" t="e">
        <f ca="1">+IF(AND(ISNUMBER(OFFSET('Hygiene Data'!$G$9,0,10*ROW('Hygiene Data'!G42))),'Data Summary'!DZ48="Yes"),OFFSET('Hygiene Data'!$G$9,0,10*ROW('Hygiene Data'!G42)),NA())</f>
        <v>#N/A</v>
      </c>
      <c r="BL48" s="517" t="e">
        <f ca="1">+IF(AND(ISNUMBER(OFFSET('Hygiene Data'!$H$5,0,10*ROW('Hygiene Data'!H42))),'Data Summary'!EA48="Yes"),OFFSET('Hygiene Data'!$H$5,0,10*ROW('Hygiene Data'!H42)),NA())</f>
        <v>#N/A</v>
      </c>
      <c r="BM48" s="517" t="e">
        <f ca="1">+IF(AND(ISNUMBER(OFFSET('Hygiene Data'!$H$7,0,10*ROW('Hygiene Data'!H42))),'Data Summary'!EB48="Yes"),OFFSET('Hygiene Data'!$H$7,0,10*ROW('Hygiene Data'!H42)),NA())</f>
        <v>#N/A</v>
      </c>
      <c r="BN48" s="517" t="e">
        <f ca="1">+IF(AND(ISNUMBER(OFFSET('Hygiene Data'!$H$9,0,10*ROW('Hygiene Data'!H42))),'Data Summary'!EC48="Yes"),OFFSET('Hygiene Data'!$H$9,0,10*ROW('Hygiene Data'!H42)),NA())</f>
        <v>#N/A</v>
      </c>
      <c r="BO48" s="517" t="e">
        <f ca="1">+IF(AND(ISNUMBER(OFFSET('Hygiene Data'!$I$5,0,10*ROW('Hygiene Data'!I42))),'Data Summary'!ED48="Yes"),OFFSET('Hygiene Data'!$I$5,0,10*ROW('Hygiene Data'!I42)),NA())</f>
        <v>#N/A</v>
      </c>
      <c r="BP48" s="517" t="e">
        <f ca="1">+IF(AND(ISNUMBER(OFFSET('Hygiene Data'!$I$7,0,10*ROW('Hygiene Data'!I42))),'Data Summary'!EE48="Yes"),OFFSET('Hygiene Data'!$I$7,0,10*ROW('Hygiene Data'!I42)),NA())</f>
        <v>#N/A</v>
      </c>
      <c r="BQ48" s="517" t="e">
        <f ca="1">+IF(AND(ISNUMBER(OFFSET('Hygiene Data'!$I$9,0,10*ROW('Hygiene Data'!I42))),'Data Summary'!EF48="Yes"),OFFSET('Hygiene Data'!$I$9,0,10*ROW('Hygiene Data'!I42)),NA())</f>
        <v>#N/A</v>
      </c>
    </row>
    <row r="49" spans="1:69" x14ac:dyDescent="0.25">
      <c r="A49" s="513" t="e">
        <f ca="1">+RIGHT('Data Summary'!A49,LEN('Data Summary'!A49)-9)</f>
        <v>#VALUE!</v>
      </c>
      <c r="B49" s="487" t="str">
        <f ca="1">+IF(ISTEXT('Data Summary'!B49),'Data Summary'!B49,"")</f>
        <v/>
      </c>
      <c r="C49" s="514" t="e">
        <f ca="1">+VALUE('Data Summary'!C49)</f>
        <v>#VALUE!</v>
      </c>
      <c r="D49" s="515" t="e">
        <f ca="1">+IF(AND(ISNUMBER(OFFSET('Water Data'!$D$4,0,10*ROW('Water Data'!D43))),'Data Summary'!BS49="Yes"),100-OFFSET('Water Data'!$D$4,0,10*ROW('Water Data'!D43)),NA())</f>
        <v>#N/A</v>
      </c>
      <c r="E49" s="515" t="e">
        <f ca="1">+IF(AND(ISNUMBER(OFFSET('Water Data'!$D$6,0,10*ROW('Water Data'!D43))),'Data Summary'!BT49="Yes"),OFFSET('Water Data'!$D$6,0,10*ROW('Water Data'!D43)),NA())</f>
        <v>#N/A</v>
      </c>
      <c r="F49" s="515" t="e">
        <f ca="1">+IF(AND(ISNUMBER(OFFSET('Water Data'!$D$9,0,10*ROW('Water Data'!D43))),'Data Summary'!BU49="Yes"),OFFSET('Water Data'!$D$9,0,10*ROW('Water Data'!D43)),NA())</f>
        <v>#N/A</v>
      </c>
      <c r="G49" s="515" t="e">
        <f ca="1">+IF(AND(ISNUMBER(OFFSET('Water Data'!$E$4,0,10*ROW('Water Data'!E43))),'Data Summary'!BV49="Yes"),100-OFFSET('Water Data'!$E$4,0,10*ROW('Water Data'!E43)),NA())</f>
        <v>#N/A</v>
      </c>
      <c r="H49" s="515" t="e">
        <f ca="1">+IF(AND(ISNUMBER(OFFSET('Water Data'!$E$6,0,10*ROW('Water Data'!E43))),'Data Summary'!BW49="Yes"),OFFSET('Water Data'!$E$6,0,10*ROW('Water Data'!E43)),NA())</f>
        <v>#N/A</v>
      </c>
      <c r="I49" s="515" t="e">
        <f ca="1">+IF(AND(ISNUMBER(OFFSET('Water Data'!$E$9,0,10*ROW('Water Data'!E43))),'Data Summary'!BX49="Yes"),OFFSET('Water Data'!$E$9,0,10*ROW('Water Data'!E43)),NA())</f>
        <v>#N/A</v>
      </c>
      <c r="J49" s="515" t="e">
        <f ca="1">+IF(AND(ISNUMBER(OFFSET('Water Data'!$F$4,0,10*ROW('Water Data'!F43))),'Data Summary'!BY49="Yes"),100-OFFSET('Water Data'!$F$4,0,10*ROW('Water Data'!F43)),NA())</f>
        <v>#N/A</v>
      </c>
      <c r="K49" s="515" t="e">
        <f ca="1">+IF(AND(ISNUMBER(OFFSET('Water Data'!$F$6,0,10*ROW('Water Data'!F43))),'Data Summary'!BZ49="Yes"),OFFSET('Water Data'!$F$6,0,10*ROW('Water Data'!F43)),NA())</f>
        <v>#N/A</v>
      </c>
      <c r="L49" s="515" t="e">
        <f ca="1">+IF(AND(ISNUMBER(OFFSET('Water Data'!$F$9,0,10*ROW('Water Data'!F43))),'Data Summary'!CA49="Yes"),OFFSET('Water Data'!$F$9,0,10*ROW('Water Data'!F43)),NA())</f>
        <v>#N/A</v>
      </c>
      <c r="M49" s="515" t="e">
        <f ca="1">+IF(AND(ISNUMBER(OFFSET('Water Data'!$G$4,0,10*ROW('Water Data'!G43))),'Data Summary'!CB49="Yes"),100-OFFSET('Water Data'!$G$4,0,10*ROW('Water Data'!G43)),NA())</f>
        <v>#N/A</v>
      </c>
      <c r="N49" s="515" t="e">
        <f ca="1">+IF(AND(ISNUMBER(OFFSET('Water Data'!$G$6,0,10*ROW('Water Data'!G43))),'Data Summary'!CC49="Yes"),OFFSET('Water Data'!$G$6,0,10*ROW('Water Data'!G43)),NA())</f>
        <v>#N/A</v>
      </c>
      <c r="O49" s="515" t="e">
        <f ca="1">+IF(AND(ISNUMBER(OFFSET('Water Data'!$G$9,0,10*ROW('Water Data'!G43))),'Data Summary'!CD49="Yes"),OFFSET('Water Data'!$G$9,0,10*ROW('Water Data'!G43)),NA())</f>
        <v>#N/A</v>
      </c>
      <c r="P49" s="515" t="e">
        <f ca="1">+IF(AND(ISNUMBER(OFFSET('Water Data'!$H$4,0,10*ROW('Water Data'!H43))),'Data Summary'!CE49="Yes"),100-OFFSET('Water Data'!$H$4,0,10*ROW('Water Data'!H43)),NA())</f>
        <v>#N/A</v>
      </c>
      <c r="Q49" s="515" t="e">
        <f ca="1">+IF(AND(ISNUMBER(OFFSET('Water Data'!$H$6,0,10*ROW('Water Data'!H43))),'Data Summary'!CF49="Yes"),OFFSET('Water Data'!$H$6,0,10*ROW('Water Data'!H43)),NA())</f>
        <v>#N/A</v>
      </c>
      <c r="R49" s="515" t="e">
        <f ca="1">+IF(AND(ISNUMBER(OFFSET('Water Data'!$H$9,0,10*ROW('Water Data'!H43))),'Data Summary'!CG49="Yes"),OFFSET('Water Data'!$H$9,0,10*ROW('Water Data'!H43)),NA())</f>
        <v>#N/A</v>
      </c>
      <c r="S49" s="515" t="e">
        <f ca="1">+IF(AND(ISNUMBER(OFFSET('Water Data'!$I$4,0,10*ROW('Water Data'!I43))),'Data Summary'!CH49="Yes"),100-OFFSET('Water Data'!$I$4,0,10*ROW('Water Data'!I43)),NA())</f>
        <v>#N/A</v>
      </c>
      <c r="T49" s="515" t="e">
        <f ca="1">+IF(AND(ISNUMBER(OFFSET('Water Data'!$I$6,0,10*ROW('Water Data'!I43))),'Data Summary'!CI49="Yes"),OFFSET('Water Data'!$I$6,0,10*ROW('Water Data'!I43)),NA())</f>
        <v>#N/A</v>
      </c>
      <c r="U49" s="515" t="e">
        <f ca="1">+IF(AND(ISNUMBER(OFFSET('Water Data'!$I$9,0,10*ROW('Water Data'!I43))),'Data Summary'!CJ49="Yes"),OFFSET('Water Data'!$I$9,0,10*ROW('Water Data'!I43)),NA())</f>
        <v>#N/A</v>
      </c>
      <c r="V49" s="516" t="e">
        <f ca="1">+IF(AND(ISNUMBER(OFFSET('Sanitation Data'!$D$4,0,10*ROW('Sanitation Data'!D43))),'Data Summary'!CK49="Yes"),100-OFFSET('Sanitation Data'!$D$4,0,10*ROW('Sanitation Data'!D43)),NA())</f>
        <v>#N/A</v>
      </c>
      <c r="W49" s="516" t="e">
        <f ca="1">+IF(AND(ISNUMBER(OFFSET('Sanitation Data'!$D$6,0,10*ROW('Sanitation Data'!D43))),'Data Summary'!CL49="Yes"),OFFSET('Sanitation Data'!$D$6,0,10*ROW('Sanitation Data'!D43)),NA())</f>
        <v>#N/A</v>
      </c>
      <c r="X49" s="516" t="e">
        <f ca="1">+IF(AND(ISNUMBER(OFFSET('Sanitation Data'!$D$10,0,10*ROW('Sanitation Data'!D43))),'Data Summary'!CM49="Yes"),OFFSET('Sanitation Data'!$D$10,0,10*ROW('Sanitation Data'!D43)),NA())</f>
        <v>#N/A</v>
      </c>
      <c r="Y49" s="516" t="e">
        <f ca="1">+IF(AND(ISNUMBER(OFFSET('Sanitation Data'!$D$11,0,10*ROW('Sanitation Data'!D43))),'Data Summary'!CN49="Yes"),OFFSET('Sanitation Data'!$D$11,0,10*ROW('Sanitation Data'!D43)),NA())</f>
        <v>#N/A</v>
      </c>
      <c r="Z49" s="516" t="e">
        <f ca="1">+IF(AND(ISNUMBER(OFFSET('Sanitation Data'!$D$12,0,10*ROW('Sanitation Data'!D43))),'Data Summary'!CO49="Yes"),OFFSET('Sanitation Data'!$D$12,0,10*ROW('Sanitation Data'!D43)),NA())</f>
        <v>#N/A</v>
      </c>
      <c r="AA49" s="516" t="e">
        <f ca="1">+IF(AND(ISNUMBER(OFFSET('Sanitation Data'!$E$4,0,10*ROW('Sanitation Data'!E43))),'Data Summary'!CP49="Yes"),100-OFFSET('Sanitation Data'!$E$4,0,10*ROW('Sanitation Data'!E43)),NA())</f>
        <v>#N/A</v>
      </c>
      <c r="AB49" s="516" t="e">
        <f ca="1">+IF(AND(ISNUMBER(OFFSET('Sanitation Data'!$E$6,0,10*ROW('Sanitation Data'!E43))),'Data Summary'!CQ49="Yes"),OFFSET('Sanitation Data'!$E$6,0,10*ROW('Sanitation Data'!E43)),NA())</f>
        <v>#N/A</v>
      </c>
      <c r="AC49" s="516" t="e">
        <f ca="1">+IF(AND(ISNUMBER(OFFSET('Sanitation Data'!$E$10,0,10*ROW('Sanitation Data'!E43))),'Data Summary'!CR49="Yes"),OFFSET('Sanitation Data'!$E$10,0,10*ROW('Sanitation Data'!E43)),NA())</f>
        <v>#N/A</v>
      </c>
      <c r="AD49" s="516" t="e">
        <f ca="1">+IF(AND(ISNUMBER(OFFSET('Sanitation Data'!$E$11,0,10*ROW('Sanitation Data'!E43))),'Data Summary'!CS49="Yes"),OFFSET('Sanitation Data'!$E$11,0,10*ROW('Sanitation Data'!E43)),NA())</f>
        <v>#N/A</v>
      </c>
      <c r="AE49" s="516" t="e">
        <f ca="1">+IF(AND(ISNUMBER(OFFSET('Sanitation Data'!$E$12,0,10*ROW('Sanitation Data'!E43))),'Data Summary'!CT49="Yes"),OFFSET('Sanitation Data'!$E$12,0,10*ROW('Sanitation Data'!E43)),NA())</f>
        <v>#N/A</v>
      </c>
      <c r="AF49" s="516" t="e">
        <f ca="1">+IF(AND(ISNUMBER(OFFSET('Sanitation Data'!$F$4,0,10*ROW('Sanitation Data'!F43))),'Data Summary'!CU49="Yes"),100-OFFSET('Sanitation Data'!$F$4,0,10*ROW('Sanitation Data'!F43)),NA())</f>
        <v>#N/A</v>
      </c>
      <c r="AG49" s="516" t="e">
        <f ca="1">+IF(AND(ISNUMBER(OFFSET('Sanitation Data'!$F$6,0,10*ROW('Sanitation Data'!F43))),'Data Summary'!CV49="Yes"),OFFSET('Sanitation Data'!$F$6,0,10*ROW('Sanitation Data'!F43)),NA())</f>
        <v>#N/A</v>
      </c>
      <c r="AH49" s="516" t="e">
        <f ca="1">+IF(AND(ISNUMBER(OFFSET('Sanitation Data'!$F$10,0,10*ROW('Sanitation Data'!F43))),'Data Summary'!CW49="Yes"),OFFSET('Sanitation Data'!$F$10,0,10*ROW('Sanitation Data'!F43)),NA())</f>
        <v>#N/A</v>
      </c>
      <c r="AI49" s="516" t="e">
        <f ca="1">+IF(AND(ISNUMBER(OFFSET('Sanitation Data'!$F$11,0,10*ROW('Sanitation Data'!F43))),'Data Summary'!CX49="Yes"),OFFSET('Sanitation Data'!$F$11,0,10*ROW('Sanitation Data'!F43)),NA())</f>
        <v>#N/A</v>
      </c>
      <c r="AJ49" s="516" t="e">
        <f ca="1">+IF(AND(ISNUMBER(OFFSET('Sanitation Data'!$F$12,0,10*ROW('Sanitation Data'!F43))),'Data Summary'!CY49="Yes"),OFFSET('Sanitation Data'!$F$12,0,10*ROW('Sanitation Data'!F43)),NA())</f>
        <v>#N/A</v>
      </c>
      <c r="AK49" s="516" t="e">
        <f ca="1">+IF(AND(ISNUMBER(OFFSET('Sanitation Data'!$G$4,0,10*ROW('Sanitation Data'!G43))),'Data Summary'!CZ49="Yes"),100-OFFSET('Sanitation Data'!$G$4,0,10*ROW('Sanitation Data'!G43)),NA())</f>
        <v>#N/A</v>
      </c>
      <c r="AL49" s="516" t="e">
        <f ca="1">+IF(AND(ISNUMBER(OFFSET('Sanitation Data'!$G$6,0,10*ROW('Sanitation Data'!G43))),'Data Summary'!DA49="Yes"),OFFSET('Sanitation Data'!$G$6,0,10*ROW('Sanitation Data'!G43)),NA())</f>
        <v>#N/A</v>
      </c>
      <c r="AM49" s="516" t="e">
        <f ca="1">+IF(AND(ISNUMBER(OFFSET('Sanitation Data'!$G$10,0,10*ROW('Sanitation Data'!G43))),'Data Summary'!DB49="Yes"),OFFSET('Sanitation Data'!$G$10,0,10*ROW('Sanitation Data'!G43)),NA())</f>
        <v>#N/A</v>
      </c>
      <c r="AN49" s="516" t="e">
        <f ca="1">+IF(AND(ISNUMBER(OFFSET('Sanitation Data'!$G$11,0,10*ROW('Sanitation Data'!G43))),'Data Summary'!DC49="Yes"),OFFSET('Sanitation Data'!$G$11,0,10*ROW('Sanitation Data'!G43)),NA())</f>
        <v>#N/A</v>
      </c>
      <c r="AO49" s="516" t="e">
        <f ca="1">+IF(AND(ISNUMBER(OFFSET('Sanitation Data'!$G$12,0,10*ROW('Sanitation Data'!G43))),'Data Summary'!DD49="Yes"),OFFSET('Sanitation Data'!$G$12,0,10*ROW('Sanitation Data'!G43)),NA())</f>
        <v>#N/A</v>
      </c>
      <c r="AP49" s="516" t="e">
        <f ca="1">+IF(AND(ISNUMBER(OFFSET('Sanitation Data'!$H$4,0,10*ROW('Sanitation Data'!H43))),'Data Summary'!DE49="Yes"),100-OFFSET('Sanitation Data'!$H$4,0,10*ROW('Sanitation Data'!H43)),NA())</f>
        <v>#N/A</v>
      </c>
      <c r="AQ49" s="516" t="e">
        <f ca="1">+IF(AND(ISNUMBER(OFFSET('Sanitation Data'!$H$6,0,10*ROW('Sanitation Data'!H43))),'Data Summary'!DF49="Yes"),OFFSET('Sanitation Data'!$H$6,0,10*ROW('Sanitation Data'!H43)),NA())</f>
        <v>#N/A</v>
      </c>
      <c r="AR49" s="516" t="e">
        <f ca="1">+IF(AND(ISNUMBER(OFFSET('Sanitation Data'!$H$10,0,10*ROW('Sanitation Data'!H43))),'Data Summary'!DG49="Yes"),OFFSET('Sanitation Data'!$H$10,0,10*ROW('Sanitation Data'!H43)),NA())</f>
        <v>#N/A</v>
      </c>
      <c r="AS49" s="516" t="e">
        <f ca="1">+IF(AND(ISNUMBER(OFFSET('Sanitation Data'!$H$11,0,10*ROW('Sanitation Data'!H43))),'Data Summary'!DH49="Yes"),OFFSET('Sanitation Data'!$H$11,0,10*ROW('Sanitation Data'!H43)),NA())</f>
        <v>#N/A</v>
      </c>
      <c r="AT49" s="516" t="e">
        <f ca="1">+IF(AND(ISNUMBER(OFFSET('Sanitation Data'!$H$12,0,10*ROW('Sanitation Data'!H43))),'Data Summary'!DI49="Yes"),OFFSET('Sanitation Data'!$H$12,0,10*ROW('Sanitation Data'!H43)),NA())</f>
        <v>#N/A</v>
      </c>
      <c r="AU49" s="516" t="e">
        <f ca="1">+IF(AND(ISNUMBER(OFFSET('Sanitation Data'!$I$4,0,10*ROW('Sanitation Data'!I43))),'Data Summary'!DJ49="Yes"),100-OFFSET('Sanitation Data'!$I$4,0,10*ROW('Sanitation Data'!I43)),NA())</f>
        <v>#N/A</v>
      </c>
      <c r="AV49" s="516" t="e">
        <f ca="1">+IF(AND(ISNUMBER(OFFSET('Sanitation Data'!$I$6,0,10*ROW('Sanitation Data'!I43))),'Data Summary'!DK49="Yes"),OFFSET('Sanitation Data'!$I$6,0,10*ROW('Sanitation Data'!I43)),NA())</f>
        <v>#N/A</v>
      </c>
      <c r="AW49" s="516" t="e">
        <f ca="1">+IF(AND(ISNUMBER(OFFSET('Sanitation Data'!$I$10,0,10*ROW('Sanitation Data'!I43))),'Data Summary'!DL49="Yes"),OFFSET('Sanitation Data'!$I$10,0,10*ROW('Sanitation Data'!I43)),NA())</f>
        <v>#N/A</v>
      </c>
      <c r="AX49" s="516" t="e">
        <f ca="1">+IF(AND(ISNUMBER(OFFSET('Sanitation Data'!$I$11,0,10*ROW('Sanitation Data'!I43))),'Data Summary'!DM49="Yes"),OFFSET('Sanitation Data'!$I$11,0,10*ROW('Sanitation Data'!I43)),NA())</f>
        <v>#N/A</v>
      </c>
      <c r="AY49" s="516" t="e">
        <f ca="1">+IF(AND(ISNUMBER(OFFSET('Sanitation Data'!$I$12,0,10*ROW('Sanitation Data'!I43))),'Data Summary'!DN49="Yes"),OFFSET('Sanitation Data'!$I$12,0,10*ROW('Sanitation Data'!I43)),NA())</f>
        <v>#N/A</v>
      </c>
      <c r="AZ49" s="517" t="e">
        <f ca="1">+IF(AND(ISNUMBER(OFFSET('Hygiene Data'!$D$5,0,10*ROW('Hygiene Data'!D43))),'Data Summary'!DO49="Yes"),OFFSET('Hygiene Data'!$D$5,0,10*ROW('Hygiene Data'!D43)),NA())</f>
        <v>#N/A</v>
      </c>
      <c r="BA49" s="517" t="e">
        <f ca="1">+IF(AND(ISNUMBER(OFFSET('Hygiene Data'!$D$7,0,10*ROW('Hygiene Data'!D43))),'Data Summary'!DP49="Yes"),OFFSET('Hygiene Data'!$D$7,0,10*ROW('Hygiene Data'!D43)),NA())</f>
        <v>#N/A</v>
      </c>
      <c r="BB49" s="517" t="e">
        <f ca="1">+IF(AND(ISNUMBER(OFFSET('Hygiene Data'!$D$9,0,10*ROW('Hygiene Data'!D43))),'Data Summary'!DQ49="Yes"),OFFSET('Hygiene Data'!$D$9,0,10*ROW('Hygiene Data'!D43)),NA())</f>
        <v>#N/A</v>
      </c>
      <c r="BC49" s="517" t="e">
        <f ca="1">+IF(AND(ISNUMBER(OFFSET('Hygiene Data'!$E$5,0,10*ROW('Hygiene Data'!E43))),'Data Summary'!DR49="Yes"),OFFSET('Hygiene Data'!$E$5,0,10*ROW('Hygiene Data'!E43)),NA())</f>
        <v>#N/A</v>
      </c>
      <c r="BD49" s="517" t="e">
        <f ca="1">+IF(AND(ISNUMBER(OFFSET('Hygiene Data'!$E$7,0,10*ROW('Hygiene Data'!E43))),'Data Summary'!DS49="Yes"),OFFSET('Hygiene Data'!$E$7,0,10*ROW('Hygiene Data'!E43)),NA())</f>
        <v>#N/A</v>
      </c>
      <c r="BE49" s="517" t="e">
        <f ca="1">+IF(AND(ISNUMBER(OFFSET('Hygiene Data'!$E$9,0,10*ROW('Hygiene Data'!E43))),'Data Summary'!DT49="Yes"),OFFSET('Hygiene Data'!$E$9,0,10*ROW('Hygiene Data'!E43)),NA())</f>
        <v>#N/A</v>
      </c>
      <c r="BF49" s="517" t="e">
        <f ca="1">+IF(AND(ISNUMBER(OFFSET('Hygiene Data'!$F$5,0,10*ROW('Hygiene Data'!F43))),'Data Summary'!DU49="Yes"),OFFSET('Hygiene Data'!$F$5,0,10*ROW('Hygiene Data'!F43)),NA())</f>
        <v>#N/A</v>
      </c>
      <c r="BG49" s="517" t="e">
        <f ca="1">+IF(AND(ISNUMBER(OFFSET('Hygiene Data'!$F$7,0,10*ROW('Hygiene Data'!F43))),'Data Summary'!DV49="Yes"),OFFSET('Hygiene Data'!$F$7,0,10*ROW('Hygiene Data'!F43)),NA())</f>
        <v>#N/A</v>
      </c>
      <c r="BH49" s="517" t="e">
        <f ca="1">+IF(AND(ISNUMBER(OFFSET('Hygiene Data'!$F$9,0,10*ROW('Hygiene Data'!F43))),'Data Summary'!DW49="Yes"),OFFSET('Hygiene Data'!$F$9,0,10*ROW('Hygiene Data'!F43)),NA())</f>
        <v>#N/A</v>
      </c>
      <c r="BI49" s="517" t="e">
        <f ca="1">+IF(AND(ISNUMBER(OFFSET('Hygiene Data'!$G$5,0,10*ROW('Hygiene Data'!G43))),'Data Summary'!DX49="Yes"),OFFSET('Hygiene Data'!$G$5,0,10*ROW('Hygiene Data'!G43)),NA())</f>
        <v>#N/A</v>
      </c>
      <c r="BJ49" s="517" t="e">
        <f ca="1">+IF(AND(ISNUMBER(OFFSET('Hygiene Data'!$G$7,0,10*ROW('Hygiene Data'!G43))),'Data Summary'!DY49="Yes"),OFFSET('Hygiene Data'!$G$7,0,10*ROW('Hygiene Data'!G43)),NA())</f>
        <v>#N/A</v>
      </c>
      <c r="BK49" s="517" t="e">
        <f ca="1">+IF(AND(ISNUMBER(OFFSET('Hygiene Data'!$G$9,0,10*ROW('Hygiene Data'!G43))),'Data Summary'!DZ49="Yes"),OFFSET('Hygiene Data'!$G$9,0,10*ROW('Hygiene Data'!G43)),NA())</f>
        <v>#N/A</v>
      </c>
      <c r="BL49" s="517" t="e">
        <f ca="1">+IF(AND(ISNUMBER(OFFSET('Hygiene Data'!$H$5,0,10*ROW('Hygiene Data'!H43))),'Data Summary'!EA49="Yes"),OFFSET('Hygiene Data'!$H$5,0,10*ROW('Hygiene Data'!H43)),NA())</f>
        <v>#N/A</v>
      </c>
      <c r="BM49" s="517" t="e">
        <f ca="1">+IF(AND(ISNUMBER(OFFSET('Hygiene Data'!$H$7,0,10*ROW('Hygiene Data'!H43))),'Data Summary'!EB49="Yes"),OFFSET('Hygiene Data'!$H$7,0,10*ROW('Hygiene Data'!H43)),NA())</f>
        <v>#N/A</v>
      </c>
      <c r="BN49" s="517" t="e">
        <f ca="1">+IF(AND(ISNUMBER(OFFSET('Hygiene Data'!$H$9,0,10*ROW('Hygiene Data'!H43))),'Data Summary'!EC49="Yes"),OFFSET('Hygiene Data'!$H$9,0,10*ROW('Hygiene Data'!H43)),NA())</f>
        <v>#N/A</v>
      </c>
      <c r="BO49" s="517" t="e">
        <f ca="1">+IF(AND(ISNUMBER(OFFSET('Hygiene Data'!$I$5,0,10*ROW('Hygiene Data'!I43))),'Data Summary'!ED49="Yes"),OFFSET('Hygiene Data'!$I$5,0,10*ROW('Hygiene Data'!I43)),NA())</f>
        <v>#N/A</v>
      </c>
      <c r="BP49" s="517" t="e">
        <f ca="1">+IF(AND(ISNUMBER(OFFSET('Hygiene Data'!$I$7,0,10*ROW('Hygiene Data'!I43))),'Data Summary'!EE49="Yes"),OFFSET('Hygiene Data'!$I$7,0,10*ROW('Hygiene Data'!I43)),NA())</f>
        <v>#N/A</v>
      </c>
      <c r="BQ49" s="517" t="e">
        <f ca="1">+IF(AND(ISNUMBER(OFFSET('Hygiene Data'!$I$9,0,10*ROW('Hygiene Data'!I43))),'Data Summary'!EF49="Yes"),OFFSET('Hygiene Data'!$I$9,0,10*ROW('Hygiene Data'!I43)),NA())</f>
        <v>#N/A</v>
      </c>
    </row>
    <row r="50" spans="1:69" x14ac:dyDescent="0.25">
      <c r="A50" s="513" t="e">
        <f ca="1">+RIGHT('Data Summary'!A50,LEN('Data Summary'!A50)-9)</f>
        <v>#VALUE!</v>
      </c>
      <c r="B50" s="487" t="str">
        <f ca="1">+IF(ISTEXT('Data Summary'!B50),'Data Summary'!B50,"")</f>
        <v/>
      </c>
      <c r="C50" s="514" t="e">
        <f ca="1">+VALUE('Data Summary'!C50)</f>
        <v>#VALUE!</v>
      </c>
      <c r="D50" s="515" t="e">
        <f ca="1">+IF(AND(ISNUMBER(OFFSET('Water Data'!$D$4,0,10*ROW('Water Data'!D44))),'Data Summary'!BS50="Yes"),100-OFFSET('Water Data'!$D$4,0,10*ROW('Water Data'!D44)),NA())</f>
        <v>#N/A</v>
      </c>
      <c r="E50" s="515" t="e">
        <f ca="1">+IF(AND(ISNUMBER(OFFSET('Water Data'!$D$6,0,10*ROW('Water Data'!D44))),'Data Summary'!BT50="Yes"),OFFSET('Water Data'!$D$6,0,10*ROW('Water Data'!D44)),NA())</f>
        <v>#N/A</v>
      </c>
      <c r="F50" s="515" t="e">
        <f ca="1">+IF(AND(ISNUMBER(OFFSET('Water Data'!$D$9,0,10*ROW('Water Data'!D44))),'Data Summary'!BU50="Yes"),OFFSET('Water Data'!$D$9,0,10*ROW('Water Data'!D44)),NA())</f>
        <v>#N/A</v>
      </c>
      <c r="G50" s="515" t="e">
        <f ca="1">+IF(AND(ISNUMBER(OFFSET('Water Data'!$E$4,0,10*ROW('Water Data'!E44))),'Data Summary'!BV50="Yes"),100-OFFSET('Water Data'!$E$4,0,10*ROW('Water Data'!E44)),NA())</f>
        <v>#N/A</v>
      </c>
      <c r="H50" s="515" t="e">
        <f ca="1">+IF(AND(ISNUMBER(OFFSET('Water Data'!$E$6,0,10*ROW('Water Data'!E44))),'Data Summary'!BW50="Yes"),OFFSET('Water Data'!$E$6,0,10*ROW('Water Data'!E44)),NA())</f>
        <v>#N/A</v>
      </c>
      <c r="I50" s="515" t="e">
        <f ca="1">+IF(AND(ISNUMBER(OFFSET('Water Data'!$E$9,0,10*ROW('Water Data'!E44))),'Data Summary'!BX50="Yes"),OFFSET('Water Data'!$E$9,0,10*ROW('Water Data'!E44)),NA())</f>
        <v>#N/A</v>
      </c>
      <c r="J50" s="515" t="e">
        <f ca="1">+IF(AND(ISNUMBER(OFFSET('Water Data'!$F$4,0,10*ROW('Water Data'!F44))),'Data Summary'!BY50="Yes"),100-OFFSET('Water Data'!$F$4,0,10*ROW('Water Data'!F44)),NA())</f>
        <v>#N/A</v>
      </c>
      <c r="K50" s="515" t="e">
        <f ca="1">+IF(AND(ISNUMBER(OFFSET('Water Data'!$F$6,0,10*ROW('Water Data'!F44))),'Data Summary'!BZ50="Yes"),OFFSET('Water Data'!$F$6,0,10*ROW('Water Data'!F44)),NA())</f>
        <v>#N/A</v>
      </c>
      <c r="L50" s="515" t="e">
        <f ca="1">+IF(AND(ISNUMBER(OFFSET('Water Data'!$F$9,0,10*ROW('Water Data'!F44))),'Data Summary'!CA50="Yes"),OFFSET('Water Data'!$F$9,0,10*ROW('Water Data'!F44)),NA())</f>
        <v>#N/A</v>
      </c>
      <c r="M50" s="515" t="e">
        <f ca="1">+IF(AND(ISNUMBER(OFFSET('Water Data'!$G$4,0,10*ROW('Water Data'!G44))),'Data Summary'!CB50="Yes"),100-OFFSET('Water Data'!$G$4,0,10*ROW('Water Data'!G44)),NA())</f>
        <v>#N/A</v>
      </c>
      <c r="N50" s="515" t="e">
        <f ca="1">+IF(AND(ISNUMBER(OFFSET('Water Data'!$G$6,0,10*ROW('Water Data'!G44))),'Data Summary'!CC50="Yes"),OFFSET('Water Data'!$G$6,0,10*ROW('Water Data'!G44)),NA())</f>
        <v>#N/A</v>
      </c>
      <c r="O50" s="515" t="e">
        <f ca="1">+IF(AND(ISNUMBER(OFFSET('Water Data'!$G$9,0,10*ROW('Water Data'!G44))),'Data Summary'!CD50="Yes"),OFFSET('Water Data'!$G$9,0,10*ROW('Water Data'!G44)),NA())</f>
        <v>#N/A</v>
      </c>
      <c r="P50" s="515" t="e">
        <f ca="1">+IF(AND(ISNUMBER(OFFSET('Water Data'!$H$4,0,10*ROW('Water Data'!H44))),'Data Summary'!CE50="Yes"),100-OFFSET('Water Data'!$H$4,0,10*ROW('Water Data'!H44)),NA())</f>
        <v>#N/A</v>
      </c>
      <c r="Q50" s="515" t="e">
        <f ca="1">+IF(AND(ISNUMBER(OFFSET('Water Data'!$H$6,0,10*ROW('Water Data'!H44))),'Data Summary'!CF50="Yes"),OFFSET('Water Data'!$H$6,0,10*ROW('Water Data'!H44)),NA())</f>
        <v>#N/A</v>
      </c>
      <c r="R50" s="515" t="e">
        <f ca="1">+IF(AND(ISNUMBER(OFFSET('Water Data'!$H$9,0,10*ROW('Water Data'!H44))),'Data Summary'!CG50="Yes"),OFFSET('Water Data'!$H$9,0,10*ROW('Water Data'!H44)),NA())</f>
        <v>#N/A</v>
      </c>
      <c r="S50" s="515" t="e">
        <f ca="1">+IF(AND(ISNUMBER(OFFSET('Water Data'!$I$4,0,10*ROW('Water Data'!I44))),'Data Summary'!CH50="Yes"),100-OFFSET('Water Data'!$I$4,0,10*ROW('Water Data'!I44)),NA())</f>
        <v>#N/A</v>
      </c>
      <c r="T50" s="515" t="e">
        <f ca="1">+IF(AND(ISNUMBER(OFFSET('Water Data'!$I$6,0,10*ROW('Water Data'!I44))),'Data Summary'!CI50="Yes"),OFFSET('Water Data'!$I$6,0,10*ROW('Water Data'!I44)),NA())</f>
        <v>#N/A</v>
      </c>
      <c r="U50" s="515" t="e">
        <f ca="1">+IF(AND(ISNUMBER(OFFSET('Water Data'!$I$9,0,10*ROW('Water Data'!I44))),'Data Summary'!CJ50="Yes"),OFFSET('Water Data'!$I$9,0,10*ROW('Water Data'!I44)),NA())</f>
        <v>#N/A</v>
      </c>
      <c r="V50" s="516" t="e">
        <f ca="1">+IF(AND(ISNUMBER(OFFSET('Sanitation Data'!$D$4,0,10*ROW('Sanitation Data'!D44))),'Data Summary'!CK50="Yes"),100-OFFSET('Sanitation Data'!$D$4,0,10*ROW('Sanitation Data'!D44)),NA())</f>
        <v>#N/A</v>
      </c>
      <c r="W50" s="516" t="e">
        <f ca="1">+IF(AND(ISNUMBER(OFFSET('Sanitation Data'!$D$6,0,10*ROW('Sanitation Data'!D44))),'Data Summary'!CL50="Yes"),OFFSET('Sanitation Data'!$D$6,0,10*ROW('Sanitation Data'!D44)),NA())</f>
        <v>#N/A</v>
      </c>
      <c r="X50" s="516" t="e">
        <f ca="1">+IF(AND(ISNUMBER(OFFSET('Sanitation Data'!$D$10,0,10*ROW('Sanitation Data'!D44))),'Data Summary'!CM50="Yes"),OFFSET('Sanitation Data'!$D$10,0,10*ROW('Sanitation Data'!D44)),NA())</f>
        <v>#N/A</v>
      </c>
      <c r="Y50" s="516" t="e">
        <f ca="1">+IF(AND(ISNUMBER(OFFSET('Sanitation Data'!$D$11,0,10*ROW('Sanitation Data'!D44))),'Data Summary'!CN50="Yes"),OFFSET('Sanitation Data'!$D$11,0,10*ROW('Sanitation Data'!D44)),NA())</f>
        <v>#N/A</v>
      </c>
      <c r="Z50" s="516" t="e">
        <f ca="1">+IF(AND(ISNUMBER(OFFSET('Sanitation Data'!$D$12,0,10*ROW('Sanitation Data'!D44))),'Data Summary'!CO50="Yes"),OFFSET('Sanitation Data'!$D$12,0,10*ROW('Sanitation Data'!D44)),NA())</f>
        <v>#N/A</v>
      </c>
      <c r="AA50" s="516" t="e">
        <f ca="1">+IF(AND(ISNUMBER(OFFSET('Sanitation Data'!$E$4,0,10*ROW('Sanitation Data'!E44))),'Data Summary'!CP50="Yes"),100-OFFSET('Sanitation Data'!$E$4,0,10*ROW('Sanitation Data'!E44)),NA())</f>
        <v>#N/A</v>
      </c>
      <c r="AB50" s="516" t="e">
        <f ca="1">+IF(AND(ISNUMBER(OFFSET('Sanitation Data'!$E$6,0,10*ROW('Sanitation Data'!E44))),'Data Summary'!CQ50="Yes"),OFFSET('Sanitation Data'!$E$6,0,10*ROW('Sanitation Data'!E44)),NA())</f>
        <v>#N/A</v>
      </c>
      <c r="AC50" s="516" t="e">
        <f ca="1">+IF(AND(ISNUMBER(OFFSET('Sanitation Data'!$E$10,0,10*ROW('Sanitation Data'!E44))),'Data Summary'!CR50="Yes"),OFFSET('Sanitation Data'!$E$10,0,10*ROW('Sanitation Data'!E44)),NA())</f>
        <v>#N/A</v>
      </c>
      <c r="AD50" s="516" t="e">
        <f ca="1">+IF(AND(ISNUMBER(OFFSET('Sanitation Data'!$E$11,0,10*ROW('Sanitation Data'!E44))),'Data Summary'!CS50="Yes"),OFFSET('Sanitation Data'!$E$11,0,10*ROW('Sanitation Data'!E44)),NA())</f>
        <v>#N/A</v>
      </c>
      <c r="AE50" s="516" t="e">
        <f ca="1">+IF(AND(ISNUMBER(OFFSET('Sanitation Data'!$E$12,0,10*ROW('Sanitation Data'!E44))),'Data Summary'!CT50="Yes"),OFFSET('Sanitation Data'!$E$12,0,10*ROW('Sanitation Data'!E44)),NA())</f>
        <v>#N/A</v>
      </c>
      <c r="AF50" s="516" t="e">
        <f ca="1">+IF(AND(ISNUMBER(OFFSET('Sanitation Data'!$F$4,0,10*ROW('Sanitation Data'!F44))),'Data Summary'!CU50="Yes"),100-OFFSET('Sanitation Data'!$F$4,0,10*ROW('Sanitation Data'!F44)),NA())</f>
        <v>#N/A</v>
      </c>
      <c r="AG50" s="516" t="e">
        <f ca="1">+IF(AND(ISNUMBER(OFFSET('Sanitation Data'!$F$6,0,10*ROW('Sanitation Data'!F44))),'Data Summary'!CV50="Yes"),OFFSET('Sanitation Data'!$F$6,0,10*ROW('Sanitation Data'!F44)),NA())</f>
        <v>#N/A</v>
      </c>
      <c r="AH50" s="516" t="e">
        <f ca="1">+IF(AND(ISNUMBER(OFFSET('Sanitation Data'!$F$10,0,10*ROW('Sanitation Data'!F44))),'Data Summary'!CW50="Yes"),OFFSET('Sanitation Data'!$F$10,0,10*ROW('Sanitation Data'!F44)),NA())</f>
        <v>#N/A</v>
      </c>
      <c r="AI50" s="516" t="e">
        <f ca="1">+IF(AND(ISNUMBER(OFFSET('Sanitation Data'!$F$11,0,10*ROW('Sanitation Data'!F44))),'Data Summary'!CX50="Yes"),OFFSET('Sanitation Data'!$F$11,0,10*ROW('Sanitation Data'!F44)),NA())</f>
        <v>#N/A</v>
      </c>
      <c r="AJ50" s="516" t="e">
        <f ca="1">+IF(AND(ISNUMBER(OFFSET('Sanitation Data'!$F$12,0,10*ROW('Sanitation Data'!F44))),'Data Summary'!CY50="Yes"),OFFSET('Sanitation Data'!$F$12,0,10*ROW('Sanitation Data'!F44)),NA())</f>
        <v>#N/A</v>
      </c>
      <c r="AK50" s="516" t="e">
        <f ca="1">+IF(AND(ISNUMBER(OFFSET('Sanitation Data'!$G$4,0,10*ROW('Sanitation Data'!G44))),'Data Summary'!CZ50="Yes"),100-OFFSET('Sanitation Data'!$G$4,0,10*ROW('Sanitation Data'!G44)),NA())</f>
        <v>#N/A</v>
      </c>
      <c r="AL50" s="516" t="e">
        <f ca="1">+IF(AND(ISNUMBER(OFFSET('Sanitation Data'!$G$6,0,10*ROW('Sanitation Data'!G44))),'Data Summary'!DA50="Yes"),OFFSET('Sanitation Data'!$G$6,0,10*ROW('Sanitation Data'!G44)),NA())</f>
        <v>#N/A</v>
      </c>
      <c r="AM50" s="516" t="e">
        <f ca="1">+IF(AND(ISNUMBER(OFFSET('Sanitation Data'!$G$10,0,10*ROW('Sanitation Data'!G44))),'Data Summary'!DB50="Yes"),OFFSET('Sanitation Data'!$G$10,0,10*ROW('Sanitation Data'!G44)),NA())</f>
        <v>#N/A</v>
      </c>
      <c r="AN50" s="516" t="e">
        <f ca="1">+IF(AND(ISNUMBER(OFFSET('Sanitation Data'!$G$11,0,10*ROW('Sanitation Data'!G44))),'Data Summary'!DC50="Yes"),OFFSET('Sanitation Data'!$G$11,0,10*ROW('Sanitation Data'!G44)),NA())</f>
        <v>#N/A</v>
      </c>
      <c r="AO50" s="516" t="e">
        <f ca="1">+IF(AND(ISNUMBER(OFFSET('Sanitation Data'!$G$12,0,10*ROW('Sanitation Data'!G44))),'Data Summary'!DD50="Yes"),OFFSET('Sanitation Data'!$G$12,0,10*ROW('Sanitation Data'!G44)),NA())</f>
        <v>#N/A</v>
      </c>
      <c r="AP50" s="516" t="e">
        <f ca="1">+IF(AND(ISNUMBER(OFFSET('Sanitation Data'!$H$4,0,10*ROW('Sanitation Data'!H44))),'Data Summary'!DE50="Yes"),100-OFFSET('Sanitation Data'!$H$4,0,10*ROW('Sanitation Data'!H44)),NA())</f>
        <v>#N/A</v>
      </c>
      <c r="AQ50" s="516" t="e">
        <f ca="1">+IF(AND(ISNUMBER(OFFSET('Sanitation Data'!$H$6,0,10*ROW('Sanitation Data'!H44))),'Data Summary'!DF50="Yes"),OFFSET('Sanitation Data'!$H$6,0,10*ROW('Sanitation Data'!H44)),NA())</f>
        <v>#N/A</v>
      </c>
      <c r="AR50" s="516" t="e">
        <f ca="1">+IF(AND(ISNUMBER(OFFSET('Sanitation Data'!$H$10,0,10*ROW('Sanitation Data'!H44))),'Data Summary'!DG50="Yes"),OFFSET('Sanitation Data'!$H$10,0,10*ROW('Sanitation Data'!H44)),NA())</f>
        <v>#N/A</v>
      </c>
      <c r="AS50" s="516" t="e">
        <f ca="1">+IF(AND(ISNUMBER(OFFSET('Sanitation Data'!$H$11,0,10*ROW('Sanitation Data'!H44))),'Data Summary'!DH50="Yes"),OFFSET('Sanitation Data'!$H$11,0,10*ROW('Sanitation Data'!H44)),NA())</f>
        <v>#N/A</v>
      </c>
      <c r="AT50" s="516" t="e">
        <f ca="1">+IF(AND(ISNUMBER(OFFSET('Sanitation Data'!$H$12,0,10*ROW('Sanitation Data'!H44))),'Data Summary'!DI50="Yes"),OFFSET('Sanitation Data'!$H$12,0,10*ROW('Sanitation Data'!H44)),NA())</f>
        <v>#N/A</v>
      </c>
      <c r="AU50" s="516" t="e">
        <f ca="1">+IF(AND(ISNUMBER(OFFSET('Sanitation Data'!$I$4,0,10*ROW('Sanitation Data'!I44))),'Data Summary'!DJ50="Yes"),100-OFFSET('Sanitation Data'!$I$4,0,10*ROW('Sanitation Data'!I44)),NA())</f>
        <v>#N/A</v>
      </c>
      <c r="AV50" s="516" t="e">
        <f ca="1">+IF(AND(ISNUMBER(OFFSET('Sanitation Data'!$I$6,0,10*ROW('Sanitation Data'!I44))),'Data Summary'!DK50="Yes"),OFFSET('Sanitation Data'!$I$6,0,10*ROW('Sanitation Data'!I44)),NA())</f>
        <v>#N/A</v>
      </c>
      <c r="AW50" s="516" t="e">
        <f ca="1">+IF(AND(ISNUMBER(OFFSET('Sanitation Data'!$I$10,0,10*ROW('Sanitation Data'!I44))),'Data Summary'!DL50="Yes"),OFFSET('Sanitation Data'!$I$10,0,10*ROW('Sanitation Data'!I44)),NA())</f>
        <v>#N/A</v>
      </c>
      <c r="AX50" s="516" t="e">
        <f ca="1">+IF(AND(ISNUMBER(OFFSET('Sanitation Data'!$I$11,0,10*ROW('Sanitation Data'!I44))),'Data Summary'!DM50="Yes"),OFFSET('Sanitation Data'!$I$11,0,10*ROW('Sanitation Data'!I44)),NA())</f>
        <v>#N/A</v>
      </c>
      <c r="AY50" s="516" t="e">
        <f ca="1">+IF(AND(ISNUMBER(OFFSET('Sanitation Data'!$I$12,0,10*ROW('Sanitation Data'!I44))),'Data Summary'!DN50="Yes"),OFFSET('Sanitation Data'!$I$12,0,10*ROW('Sanitation Data'!I44)),NA())</f>
        <v>#N/A</v>
      </c>
      <c r="AZ50" s="517" t="e">
        <f ca="1">+IF(AND(ISNUMBER(OFFSET('Hygiene Data'!$D$5,0,10*ROW('Hygiene Data'!D44))),'Data Summary'!DO50="Yes"),OFFSET('Hygiene Data'!$D$5,0,10*ROW('Hygiene Data'!D44)),NA())</f>
        <v>#N/A</v>
      </c>
      <c r="BA50" s="517" t="e">
        <f ca="1">+IF(AND(ISNUMBER(OFFSET('Hygiene Data'!$D$7,0,10*ROW('Hygiene Data'!D44))),'Data Summary'!DP50="Yes"),OFFSET('Hygiene Data'!$D$7,0,10*ROW('Hygiene Data'!D44)),NA())</f>
        <v>#N/A</v>
      </c>
      <c r="BB50" s="517" t="e">
        <f ca="1">+IF(AND(ISNUMBER(OFFSET('Hygiene Data'!$D$9,0,10*ROW('Hygiene Data'!D44))),'Data Summary'!DQ50="Yes"),OFFSET('Hygiene Data'!$D$9,0,10*ROW('Hygiene Data'!D44)),NA())</f>
        <v>#N/A</v>
      </c>
      <c r="BC50" s="517" t="e">
        <f ca="1">+IF(AND(ISNUMBER(OFFSET('Hygiene Data'!$E$5,0,10*ROW('Hygiene Data'!E44))),'Data Summary'!DR50="Yes"),OFFSET('Hygiene Data'!$E$5,0,10*ROW('Hygiene Data'!E44)),NA())</f>
        <v>#N/A</v>
      </c>
      <c r="BD50" s="517" t="e">
        <f ca="1">+IF(AND(ISNUMBER(OFFSET('Hygiene Data'!$E$7,0,10*ROW('Hygiene Data'!E44))),'Data Summary'!DS50="Yes"),OFFSET('Hygiene Data'!$E$7,0,10*ROW('Hygiene Data'!E44)),NA())</f>
        <v>#N/A</v>
      </c>
      <c r="BE50" s="517" t="e">
        <f ca="1">+IF(AND(ISNUMBER(OFFSET('Hygiene Data'!$E$9,0,10*ROW('Hygiene Data'!E44))),'Data Summary'!DT50="Yes"),OFFSET('Hygiene Data'!$E$9,0,10*ROW('Hygiene Data'!E44)),NA())</f>
        <v>#N/A</v>
      </c>
      <c r="BF50" s="517" t="e">
        <f ca="1">+IF(AND(ISNUMBER(OFFSET('Hygiene Data'!$F$5,0,10*ROW('Hygiene Data'!F44))),'Data Summary'!DU50="Yes"),OFFSET('Hygiene Data'!$F$5,0,10*ROW('Hygiene Data'!F44)),NA())</f>
        <v>#N/A</v>
      </c>
      <c r="BG50" s="517" t="e">
        <f ca="1">+IF(AND(ISNUMBER(OFFSET('Hygiene Data'!$F$7,0,10*ROW('Hygiene Data'!F44))),'Data Summary'!DV50="Yes"),OFFSET('Hygiene Data'!$F$7,0,10*ROW('Hygiene Data'!F44)),NA())</f>
        <v>#N/A</v>
      </c>
      <c r="BH50" s="517" t="e">
        <f ca="1">+IF(AND(ISNUMBER(OFFSET('Hygiene Data'!$F$9,0,10*ROW('Hygiene Data'!F44))),'Data Summary'!DW50="Yes"),OFFSET('Hygiene Data'!$F$9,0,10*ROW('Hygiene Data'!F44)),NA())</f>
        <v>#N/A</v>
      </c>
      <c r="BI50" s="517" t="e">
        <f ca="1">+IF(AND(ISNUMBER(OFFSET('Hygiene Data'!$G$5,0,10*ROW('Hygiene Data'!G44))),'Data Summary'!DX50="Yes"),OFFSET('Hygiene Data'!$G$5,0,10*ROW('Hygiene Data'!G44)),NA())</f>
        <v>#N/A</v>
      </c>
      <c r="BJ50" s="517" t="e">
        <f ca="1">+IF(AND(ISNUMBER(OFFSET('Hygiene Data'!$G$7,0,10*ROW('Hygiene Data'!G44))),'Data Summary'!DY50="Yes"),OFFSET('Hygiene Data'!$G$7,0,10*ROW('Hygiene Data'!G44)),NA())</f>
        <v>#N/A</v>
      </c>
      <c r="BK50" s="517" t="e">
        <f ca="1">+IF(AND(ISNUMBER(OFFSET('Hygiene Data'!$G$9,0,10*ROW('Hygiene Data'!G44))),'Data Summary'!DZ50="Yes"),OFFSET('Hygiene Data'!$G$9,0,10*ROW('Hygiene Data'!G44)),NA())</f>
        <v>#N/A</v>
      </c>
      <c r="BL50" s="517" t="e">
        <f ca="1">+IF(AND(ISNUMBER(OFFSET('Hygiene Data'!$H$5,0,10*ROW('Hygiene Data'!H44))),'Data Summary'!EA50="Yes"),OFFSET('Hygiene Data'!$H$5,0,10*ROW('Hygiene Data'!H44)),NA())</f>
        <v>#N/A</v>
      </c>
      <c r="BM50" s="517" t="e">
        <f ca="1">+IF(AND(ISNUMBER(OFFSET('Hygiene Data'!$H$7,0,10*ROW('Hygiene Data'!H44))),'Data Summary'!EB50="Yes"),OFFSET('Hygiene Data'!$H$7,0,10*ROW('Hygiene Data'!H44)),NA())</f>
        <v>#N/A</v>
      </c>
      <c r="BN50" s="517" t="e">
        <f ca="1">+IF(AND(ISNUMBER(OFFSET('Hygiene Data'!$H$9,0,10*ROW('Hygiene Data'!H44))),'Data Summary'!EC50="Yes"),OFFSET('Hygiene Data'!$H$9,0,10*ROW('Hygiene Data'!H44)),NA())</f>
        <v>#N/A</v>
      </c>
      <c r="BO50" s="517" t="e">
        <f ca="1">+IF(AND(ISNUMBER(OFFSET('Hygiene Data'!$I$5,0,10*ROW('Hygiene Data'!I44))),'Data Summary'!ED50="Yes"),OFFSET('Hygiene Data'!$I$5,0,10*ROW('Hygiene Data'!I44)),NA())</f>
        <v>#N/A</v>
      </c>
      <c r="BP50" s="517" t="e">
        <f ca="1">+IF(AND(ISNUMBER(OFFSET('Hygiene Data'!$I$7,0,10*ROW('Hygiene Data'!I44))),'Data Summary'!EE50="Yes"),OFFSET('Hygiene Data'!$I$7,0,10*ROW('Hygiene Data'!I44)),NA())</f>
        <v>#N/A</v>
      </c>
      <c r="BQ50" s="517" t="e">
        <f ca="1">+IF(AND(ISNUMBER(OFFSET('Hygiene Data'!$I$9,0,10*ROW('Hygiene Data'!I44))),'Data Summary'!EF50="Yes"),OFFSET('Hygiene Data'!$I$9,0,10*ROW('Hygiene Data'!I44)),NA())</f>
        <v>#N/A</v>
      </c>
    </row>
    <row r="51" spans="1:69" x14ac:dyDescent="0.25">
      <c r="A51" s="513" t="e">
        <f ca="1">+RIGHT('Data Summary'!A51,LEN('Data Summary'!A51)-9)</f>
        <v>#VALUE!</v>
      </c>
      <c r="B51" s="487" t="str">
        <f ca="1">+IF(ISTEXT('Data Summary'!B51),'Data Summary'!B51,"")</f>
        <v/>
      </c>
      <c r="C51" s="514" t="e">
        <f ca="1">+VALUE('Data Summary'!C51)</f>
        <v>#VALUE!</v>
      </c>
      <c r="D51" s="515" t="e">
        <f ca="1">+IF(AND(ISNUMBER(OFFSET('Water Data'!$D$4,0,10*ROW('Water Data'!D45))),'Data Summary'!BS51="Yes"),100-OFFSET('Water Data'!$D$4,0,10*ROW('Water Data'!D45)),NA())</f>
        <v>#N/A</v>
      </c>
      <c r="E51" s="515" t="e">
        <f ca="1">+IF(AND(ISNUMBER(OFFSET('Water Data'!$D$6,0,10*ROW('Water Data'!D45))),'Data Summary'!BT51="Yes"),OFFSET('Water Data'!$D$6,0,10*ROW('Water Data'!D45)),NA())</f>
        <v>#N/A</v>
      </c>
      <c r="F51" s="515" t="e">
        <f ca="1">+IF(AND(ISNUMBER(OFFSET('Water Data'!$D$9,0,10*ROW('Water Data'!D45))),'Data Summary'!BU51="Yes"),OFFSET('Water Data'!$D$9,0,10*ROW('Water Data'!D45)),NA())</f>
        <v>#N/A</v>
      </c>
      <c r="G51" s="515" t="e">
        <f ca="1">+IF(AND(ISNUMBER(OFFSET('Water Data'!$E$4,0,10*ROW('Water Data'!E45))),'Data Summary'!BV51="Yes"),100-OFFSET('Water Data'!$E$4,0,10*ROW('Water Data'!E45)),NA())</f>
        <v>#N/A</v>
      </c>
      <c r="H51" s="515" t="e">
        <f ca="1">+IF(AND(ISNUMBER(OFFSET('Water Data'!$E$6,0,10*ROW('Water Data'!E45))),'Data Summary'!BW51="Yes"),OFFSET('Water Data'!$E$6,0,10*ROW('Water Data'!E45)),NA())</f>
        <v>#N/A</v>
      </c>
      <c r="I51" s="515" t="e">
        <f ca="1">+IF(AND(ISNUMBER(OFFSET('Water Data'!$E$9,0,10*ROW('Water Data'!E45))),'Data Summary'!BX51="Yes"),OFFSET('Water Data'!$E$9,0,10*ROW('Water Data'!E45)),NA())</f>
        <v>#N/A</v>
      </c>
      <c r="J51" s="515" t="e">
        <f ca="1">+IF(AND(ISNUMBER(OFFSET('Water Data'!$F$4,0,10*ROW('Water Data'!F45))),'Data Summary'!BY51="Yes"),100-OFFSET('Water Data'!$F$4,0,10*ROW('Water Data'!F45)),NA())</f>
        <v>#N/A</v>
      </c>
      <c r="K51" s="515" t="e">
        <f ca="1">+IF(AND(ISNUMBER(OFFSET('Water Data'!$F$6,0,10*ROW('Water Data'!F45))),'Data Summary'!BZ51="Yes"),OFFSET('Water Data'!$F$6,0,10*ROW('Water Data'!F45)),NA())</f>
        <v>#N/A</v>
      </c>
      <c r="L51" s="515" t="e">
        <f ca="1">+IF(AND(ISNUMBER(OFFSET('Water Data'!$F$9,0,10*ROW('Water Data'!F45))),'Data Summary'!CA51="Yes"),OFFSET('Water Data'!$F$9,0,10*ROW('Water Data'!F45)),NA())</f>
        <v>#N/A</v>
      </c>
      <c r="M51" s="515" t="e">
        <f ca="1">+IF(AND(ISNUMBER(OFFSET('Water Data'!$G$4,0,10*ROW('Water Data'!G45))),'Data Summary'!CB51="Yes"),100-OFFSET('Water Data'!$G$4,0,10*ROW('Water Data'!G45)),NA())</f>
        <v>#N/A</v>
      </c>
      <c r="N51" s="515" t="e">
        <f ca="1">+IF(AND(ISNUMBER(OFFSET('Water Data'!$G$6,0,10*ROW('Water Data'!G45))),'Data Summary'!CC51="Yes"),OFFSET('Water Data'!$G$6,0,10*ROW('Water Data'!G45)),NA())</f>
        <v>#N/A</v>
      </c>
      <c r="O51" s="515" t="e">
        <f ca="1">+IF(AND(ISNUMBER(OFFSET('Water Data'!$G$9,0,10*ROW('Water Data'!G45))),'Data Summary'!CD51="Yes"),OFFSET('Water Data'!$G$9,0,10*ROW('Water Data'!G45)),NA())</f>
        <v>#N/A</v>
      </c>
      <c r="P51" s="515" t="e">
        <f ca="1">+IF(AND(ISNUMBER(OFFSET('Water Data'!$H$4,0,10*ROW('Water Data'!H45))),'Data Summary'!CE51="Yes"),100-OFFSET('Water Data'!$H$4,0,10*ROW('Water Data'!H45)),NA())</f>
        <v>#N/A</v>
      </c>
      <c r="Q51" s="515" t="e">
        <f ca="1">+IF(AND(ISNUMBER(OFFSET('Water Data'!$H$6,0,10*ROW('Water Data'!H45))),'Data Summary'!CF51="Yes"),OFFSET('Water Data'!$H$6,0,10*ROW('Water Data'!H45)),NA())</f>
        <v>#N/A</v>
      </c>
      <c r="R51" s="515" t="e">
        <f ca="1">+IF(AND(ISNUMBER(OFFSET('Water Data'!$H$9,0,10*ROW('Water Data'!H45))),'Data Summary'!CG51="Yes"),OFFSET('Water Data'!$H$9,0,10*ROW('Water Data'!H45)),NA())</f>
        <v>#N/A</v>
      </c>
      <c r="S51" s="515" t="e">
        <f ca="1">+IF(AND(ISNUMBER(OFFSET('Water Data'!$I$4,0,10*ROW('Water Data'!I45))),'Data Summary'!CH51="Yes"),100-OFFSET('Water Data'!$I$4,0,10*ROW('Water Data'!I45)),NA())</f>
        <v>#N/A</v>
      </c>
      <c r="T51" s="515" t="e">
        <f ca="1">+IF(AND(ISNUMBER(OFFSET('Water Data'!$I$6,0,10*ROW('Water Data'!I45))),'Data Summary'!CI51="Yes"),OFFSET('Water Data'!$I$6,0,10*ROW('Water Data'!I45)),NA())</f>
        <v>#N/A</v>
      </c>
      <c r="U51" s="515" t="e">
        <f ca="1">+IF(AND(ISNUMBER(OFFSET('Water Data'!$I$9,0,10*ROW('Water Data'!I45))),'Data Summary'!CJ51="Yes"),OFFSET('Water Data'!$I$9,0,10*ROW('Water Data'!I45)),NA())</f>
        <v>#N/A</v>
      </c>
      <c r="V51" s="516" t="e">
        <f ca="1">+IF(AND(ISNUMBER(OFFSET('Sanitation Data'!$D$4,0,10*ROW('Sanitation Data'!D45))),'Data Summary'!CK51="Yes"),100-OFFSET('Sanitation Data'!$D$4,0,10*ROW('Sanitation Data'!D45)),NA())</f>
        <v>#N/A</v>
      </c>
      <c r="W51" s="516" t="e">
        <f ca="1">+IF(AND(ISNUMBER(OFFSET('Sanitation Data'!$D$6,0,10*ROW('Sanitation Data'!D45))),'Data Summary'!CL51="Yes"),OFFSET('Sanitation Data'!$D$6,0,10*ROW('Sanitation Data'!D45)),NA())</f>
        <v>#N/A</v>
      </c>
      <c r="X51" s="516" t="e">
        <f ca="1">+IF(AND(ISNUMBER(OFFSET('Sanitation Data'!$D$10,0,10*ROW('Sanitation Data'!D45))),'Data Summary'!CM51="Yes"),OFFSET('Sanitation Data'!$D$10,0,10*ROW('Sanitation Data'!D45)),NA())</f>
        <v>#N/A</v>
      </c>
      <c r="Y51" s="516" t="e">
        <f ca="1">+IF(AND(ISNUMBER(OFFSET('Sanitation Data'!$D$11,0,10*ROW('Sanitation Data'!D45))),'Data Summary'!CN51="Yes"),OFFSET('Sanitation Data'!$D$11,0,10*ROW('Sanitation Data'!D45)),NA())</f>
        <v>#N/A</v>
      </c>
      <c r="Z51" s="516" t="e">
        <f ca="1">+IF(AND(ISNUMBER(OFFSET('Sanitation Data'!$D$12,0,10*ROW('Sanitation Data'!D45))),'Data Summary'!CO51="Yes"),OFFSET('Sanitation Data'!$D$12,0,10*ROW('Sanitation Data'!D45)),NA())</f>
        <v>#N/A</v>
      </c>
      <c r="AA51" s="516" t="e">
        <f ca="1">+IF(AND(ISNUMBER(OFFSET('Sanitation Data'!$E$4,0,10*ROW('Sanitation Data'!E45))),'Data Summary'!CP51="Yes"),100-OFFSET('Sanitation Data'!$E$4,0,10*ROW('Sanitation Data'!E45)),NA())</f>
        <v>#N/A</v>
      </c>
      <c r="AB51" s="516" t="e">
        <f ca="1">+IF(AND(ISNUMBER(OFFSET('Sanitation Data'!$E$6,0,10*ROW('Sanitation Data'!E45))),'Data Summary'!CQ51="Yes"),OFFSET('Sanitation Data'!$E$6,0,10*ROW('Sanitation Data'!E45)),NA())</f>
        <v>#N/A</v>
      </c>
      <c r="AC51" s="516" t="e">
        <f ca="1">+IF(AND(ISNUMBER(OFFSET('Sanitation Data'!$E$10,0,10*ROW('Sanitation Data'!E45))),'Data Summary'!CR51="Yes"),OFFSET('Sanitation Data'!$E$10,0,10*ROW('Sanitation Data'!E45)),NA())</f>
        <v>#N/A</v>
      </c>
      <c r="AD51" s="516" t="e">
        <f ca="1">+IF(AND(ISNUMBER(OFFSET('Sanitation Data'!$E$11,0,10*ROW('Sanitation Data'!E45))),'Data Summary'!CS51="Yes"),OFFSET('Sanitation Data'!$E$11,0,10*ROW('Sanitation Data'!E45)),NA())</f>
        <v>#N/A</v>
      </c>
      <c r="AE51" s="516" t="e">
        <f ca="1">+IF(AND(ISNUMBER(OFFSET('Sanitation Data'!$E$12,0,10*ROW('Sanitation Data'!E45))),'Data Summary'!CT51="Yes"),OFFSET('Sanitation Data'!$E$12,0,10*ROW('Sanitation Data'!E45)),NA())</f>
        <v>#N/A</v>
      </c>
      <c r="AF51" s="516" t="e">
        <f ca="1">+IF(AND(ISNUMBER(OFFSET('Sanitation Data'!$F$4,0,10*ROW('Sanitation Data'!F45))),'Data Summary'!CU51="Yes"),100-OFFSET('Sanitation Data'!$F$4,0,10*ROW('Sanitation Data'!F45)),NA())</f>
        <v>#N/A</v>
      </c>
      <c r="AG51" s="516" t="e">
        <f ca="1">+IF(AND(ISNUMBER(OFFSET('Sanitation Data'!$F$6,0,10*ROW('Sanitation Data'!F45))),'Data Summary'!CV51="Yes"),OFFSET('Sanitation Data'!$F$6,0,10*ROW('Sanitation Data'!F45)),NA())</f>
        <v>#N/A</v>
      </c>
      <c r="AH51" s="516" t="e">
        <f ca="1">+IF(AND(ISNUMBER(OFFSET('Sanitation Data'!$F$10,0,10*ROW('Sanitation Data'!F45))),'Data Summary'!CW51="Yes"),OFFSET('Sanitation Data'!$F$10,0,10*ROW('Sanitation Data'!F45)),NA())</f>
        <v>#N/A</v>
      </c>
      <c r="AI51" s="516" t="e">
        <f ca="1">+IF(AND(ISNUMBER(OFFSET('Sanitation Data'!$F$11,0,10*ROW('Sanitation Data'!F45))),'Data Summary'!CX51="Yes"),OFFSET('Sanitation Data'!$F$11,0,10*ROW('Sanitation Data'!F45)),NA())</f>
        <v>#N/A</v>
      </c>
      <c r="AJ51" s="516" t="e">
        <f ca="1">+IF(AND(ISNUMBER(OFFSET('Sanitation Data'!$F$12,0,10*ROW('Sanitation Data'!F45))),'Data Summary'!CY51="Yes"),OFFSET('Sanitation Data'!$F$12,0,10*ROW('Sanitation Data'!F45)),NA())</f>
        <v>#N/A</v>
      </c>
      <c r="AK51" s="516" t="e">
        <f ca="1">+IF(AND(ISNUMBER(OFFSET('Sanitation Data'!$G$4,0,10*ROW('Sanitation Data'!G45))),'Data Summary'!CZ51="Yes"),100-OFFSET('Sanitation Data'!$G$4,0,10*ROW('Sanitation Data'!G45)),NA())</f>
        <v>#N/A</v>
      </c>
      <c r="AL51" s="516" t="e">
        <f ca="1">+IF(AND(ISNUMBER(OFFSET('Sanitation Data'!$G$6,0,10*ROW('Sanitation Data'!G45))),'Data Summary'!DA51="Yes"),OFFSET('Sanitation Data'!$G$6,0,10*ROW('Sanitation Data'!G45)),NA())</f>
        <v>#N/A</v>
      </c>
      <c r="AM51" s="516" t="e">
        <f ca="1">+IF(AND(ISNUMBER(OFFSET('Sanitation Data'!$G$10,0,10*ROW('Sanitation Data'!G45))),'Data Summary'!DB51="Yes"),OFFSET('Sanitation Data'!$G$10,0,10*ROW('Sanitation Data'!G45)),NA())</f>
        <v>#N/A</v>
      </c>
      <c r="AN51" s="516" t="e">
        <f ca="1">+IF(AND(ISNUMBER(OFFSET('Sanitation Data'!$G$11,0,10*ROW('Sanitation Data'!G45))),'Data Summary'!DC51="Yes"),OFFSET('Sanitation Data'!$G$11,0,10*ROW('Sanitation Data'!G45)),NA())</f>
        <v>#N/A</v>
      </c>
      <c r="AO51" s="516" t="e">
        <f ca="1">+IF(AND(ISNUMBER(OFFSET('Sanitation Data'!$G$12,0,10*ROW('Sanitation Data'!G45))),'Data Summary'!DD51="Yes"),OFFSET('Sanitation Data'!$G$12,0,10*ROW('Sanitation Data'!G45)),NA())</f>
        <v>#N/A</v>
      </c>
      <c r="AP51" s="516" t="e">
        <f ca="1">+IF(AND(ISNUMBER(OFFSET('Sanitation Data'!$H$4,0,10*ROW('Sanitation Data'!H45))),'Data Summary'!DE51="Yes"),100-OFFSET('Sanitation Data'!$H$4,0,10*ROW('Sanitation Data'!H45)),NA())</f>
        <v>#N/A</v>
      </c>
      <c r="AQ51" s="516" t="e">
        <f ca="1">+IF(AND(ISNUMBER(OFFSET('Sanitation Data'!$H$6,0,10*ROW('Sanitation Data'!H45))),'Data Summary'!DF51="Yes"),OFFSET('Sanitation Data'!$H$6,0,10*ROW('Sanitation Data'!H45)),NA())</f>
        <v>#N/A</v>
      </c>
      <c r="AR51" s="516" t="e">
        <f ca="1">+IF(AND(ISNUMBER(OFFSET('Sanitation Data'!$H$10,0,10*ROW('Sanitation Data'!H45))),'Data Summary'!DG51="Yes"),OFFSET('Sanitation Data'!$H$10,0,10*ROW('Sanitation Data'!H45)),NA())</f>
        <v>#N/A</v>
      </c>
      <c r="AS51" s="516" t="e">
        <f ca="1">+IF(AND(ISNUMBER(OFFSET('Sanitation Data'!$H$11,0,10*ROW('Sanitation Data'!H45))),'Data Summary'!DH51="Yes"),OFFSET('Sanitation Data'!$H$11,0,10*ROW('Sanitation Data'!H45)),NA())</f>
        <v>#N/A</v>
      </c>
      <c r="AT51" s="516" t="e">
        <f ca="1">+IF(AND(ISNUMBER(OFFSET('Sanitation Data'!$H$12,0,10*ROW('Sanitation Data'!H45))),'Data Summary'!DI51="Yes"),OFFSET('Sanitation Data'!$H$12,0,10*ROW('Sanitation Data'!H45)),NA())</f>
        <v>#N/A</v>
      </c>
      <c r="AU51" s="516" t="e">
        <f ca="1">+IF(AND(ISNUMBER(OFFSET('Sanitation Data'!$I$4,0,10*ROW('Sanitation Data'!I45))),'Data Summary'!DJ51="Yes"),100-OFFSET('Sanitation Data'!$I$4,0,10*ROW('Sanitation Data'!I45)),NA())</f>
        <v>#N/A</v>
      </c>
      <c r="AV51" s="516" t="e">
        <f ca="1">+IF(AND(ISNUMBER(OFFSET('Sanitation Data'!$I$6,0,10*ROW('Sanitation Data'!I45))),'Data Summary'!DK51="Yes"),OFFSET('Sanitation Data'!$I$6,0,10*ROW('Sanitation Data'!I45)),NA())</f>
        <v>#N/A</v>
      </c>
      <c r="AW51" s="516" t="e">
        <f ca="1">+IF(AND(ISNUMBER(OFFSET('Sanitation Data'!$I$10,0,10*ROW('Sanitation Data'!I45))),'Data Summary'!DL51="Yes"),OFFSET('Sanitation Data'!$I$10,0,10*ROW('Sanitation Data'!I45)),NA())</f>
        <v>#N/A</v>
      </c>
      <c r="AX51" s="516" t="e">
        <f ca="1">+IF(AND(ISNUMBER(OFFSET('Sanitation Data'!$I$11,0,10*ROW('Sanitation Data'!I45))),'Data Summary'!DM51="Yes"),OFFSET('Sanitation Data'!$I$11,0,10*ROW('Sanitation Data'!I45)),NA())</f>
        <v>#N/A</v>
      </c>
      <c r="AY51" s="516" t="e">
        <f ca="1">+IF(AND(ISNUMBER(OFFSET('Sanitation Data'!$I$12,0,10*ROW('Sanitation Data'!I45))),'Data Summary'!DN51="Yes"),OFFSET('Sanitation Data'!$I$12,0,10*ROW('Sanitation Data'!I45)),NA())</f>
        <v>#N/A</v>
      </c>
      <c r="AZ51" s="517" t="e">
        <f ca="1">+IF(AND(ISNUMBER(OFFSET('Hygiene Data'!$D$5,0,10*ROW('Hygiene Data'!D45))),'Data Summary'!DO51="Yes"),OFFSET('Hygiene Data'!$D$5,0,10*ROW('Hygiene Data'!D45)),NA())</f>
        <v>#N/A</v>
      </c>
      <c r="BA51" s="517" t="e">
        <f ca="1">+IF(AND(ISNUMBER(OFFSET('Hygiene Data'!$D$7,0,10*ROW('Hygiene Data'!D45))),'Data Summary'!DP51="Yes"),OFFSET('Hygiene Data'!$D$7,0,10*ROW('Hygiene Data'!D45)),NA())</f>
        <v>#N/A</v>
      </c>
      <c r="BB51" s="517" t="e">
        <f ca="1">+IF(AND(ISNUMBER(OFFSET('Hygiene Data'!$D$9,0,10*ROW('Hygiene Data'!D45))),'Data Summary'!DQ51="Yes"),OFFSET('Hygiene Data'!$D$9,0,10*ROW('Hygiene Data'!D45)),NA())</f>
        <v>#N/A</v>
      </c>
      <c r="BC51" s="517" t="e">
        <f ca="1">+IF(AND(ISNUMBER(OFFSET('Hygiene Data'!$E$5,0,10*ROW('Hygiene Data'!E45))),'Data Summary'!DR51="Yes"),OFFSET('Hygiene Data'!$E$5,0,10*ROW('Hygiene Data'!E45)),NA())</f>
        <v>#N/A</v>
      </c>
      <c r="BD51" s="517" t="e">
        <f ca="1">+IF(AND(ISNUMBER(OFFSET('Hygiene Data'!$E$7,0,10*ROW('Hygiene Data'!E45))),'Data Summary'!DS51="Yes"),OFFSET('Hygiene Data'!$E$7,0,10*ROW('Hygiene Data'!E45)),NA())</f>
        <v>#N/A</v>
      </c>
      <c r="BE51" s="517" t="e">
        <f ca="1">+IF(AND(ISNUMBER(OFFSET('Hygiene Data'!$E$9,0,10*ROW('Hygiene Data'!E45))),'Data Summary'!DT51="Yes"),OFFSET('Hygiene Data'!$E$9,0,10*ROW('Hygiene Data'!E45)),NA())</f>
        <v>#N/A</v>
      </c>
      <c r="BF51" s="517" t="e">
        <f ca="1">+IF(AND(ISNUMBER(OFFSET('Hygiene Data'!$F$5,0,10*ROW('Hygiene Data'!F45))),'Data Summary'!DU51="Yes"),OFFSET('Hygiene Data'!$F$5,0,10*ROW('Hygiene Data'!F45)),NA())</f>
        <v>#N/A</v>
      </c>
      <c r="BG51" s="517" t="e">
        <f ca="1">+IF(AND(ISNUMBER(OFFSET('Hygiene Data'!$F$7,0,10*ROW('Hygiene Data'!F45))),'Data Summary'!DV51="Yes"),OFFSET('Hygiene Data'!$F$7,0,10*ROW('Hygiene Data'!F45)),NA())</f>
        <v>#N/A</v>
      </c>
      <c r="BH51" s="517" t="e">
        <f ca="1">+IF(AND(ISNUMBER(OFFSET('Hygiene Data'!$F$9,0,10*ROW('Hygiene Data'!F45))),'Data Summary'!DW51="Yes"),OFFSET('Hygiene Data'!$F$9,0,10*ROW('Hygiene Data'!F45)),NA())</f>
        <v>#N/A</v>
      </c>
      <c r="BI51" s="517" t="e">
        <f ca="1">+IF(AND(ISNUMBER(OFFSET('Hygiene Data'!$G$5,0,10*ROW('Hygiene Data'!G45))),'Data Summary'!DX51="Yes"),OFFSET('Hygiene Data'!$G$5,0,10*ROW('Hygiene Data'!G45)),NA())</f>
        <v>#N/A</v>
      </c>
      <c r="BJ51" s="517" t="e">
        <f ca="1">+IF(AND(ISNUMBER(OFFSET('Hygiene Data'!$G$7,0,10*ROW('Hygiene Data'!G45))),'Data Summary'!DY51="Yes"),OFFSET('Hygiene Data'!$G$7,0,10*ROW('Hygiene Data'!G45)),NA())</f>
        <v>#N/A</v>
      </c>
      <c r="BK51" s="517" t="e">
        <f ca="1">+IF(AND(ISNUMBER(OFFSET('Hygiene Data'!$G$9,0,10*ROW('Hygiene Data'!G45))),'Data Summary'!DZ51="Yes"),OFFSET('Hygiene Data'!$G$9,0,10*ROW('Hygiene Data'!G45)),NA())</f>
        <v>#N/A</v>
      </c>
      <c r="BL51" s="517" t="e">
        <f ca="1">+IF(AND(ISNUMBER(OFFSET('Hygiene Data'!$H$5,0,10*ROW('Hygiene Data'!H45))),'Data Summary'!EA51="Yes"),OFFSET('Hygiene Data'!$H$5,0,10*ROW('Hygiene Data'!H45)),NA())</f>
        <v>#N/A</v>
      </c>
      <c r="BM51" s="517" t="e">
        <f ca="1">+IF(AND(ISNUMBER(OFFSET('Hygiene Data'!$H$7,0,10*ROW('Hygiene Data'!H45))),'Data Summary'!EB51="Yes"),OFFSET('Hygiene Data'!$H$7,0,10*ROW('Hygiene Data'!H45)),NA())</f>
        <v>#N/A</v>
      </c>
      <c r="BN51" s="517" t="e">
        <f ca="1">+IF(AND(ISNUMBER(OFFSET('Hygiene Data'!$H$9,0,10*ROW('Hygiene Data'!H45))),'Data Summary'!EC51="Yes"),OFFSET('Hygiene Data'!$H$9,0,10*ROW('Hygiene Data'!H45)),NA())</f>
        <v>#N/A</v>
      </c>
      <c r="BO51" s="517" t="e">
        <f ca="1">+IF(AND(ISNUMBER(OFFSET('Hygiene Data'!$I$5,0,10*ROW('Hygiene Data'!I45))),'Data Summary'!ED51="Yes"),OFFSET('Hygiene Data'!$I$5,0,10*ROW('Hygiene Data'!I45)),NA())</f>
        <v>#N/A</v>
      </c>
      <c r="BP51" s="517" t="e">
        <f ca="1">+IF(AND(ISNUMBER(OFFSET('Hygiene Data'!$I$7,0,10*ROW('Hygiene Data'!I45))),'Data Summary'!EE51="Yes"),OFFSET('Hygiene Data'!$I$7,0,10*ROW('Hygiene Data'!I45)),NA())</f>
        <v>#N/A</v>
      </c>
      <c r="BQ51" s="517" t="e">
        <f ca="1">+IF(AND(ISNUMBER(OFFSET('Hygiene Data'!$I$9,0,10*ROW('Hygiene Data'!I45))),'Data Summary'!EF51="Yes"),OFFSET('Hygiene Data'!$I$9,0,10*ROW('Hygiene Data'!I45)),NA())</f>
        <v>#N/A</v>
      </c>
    </row>
    <row r="52" spans="1:69" x14ac:dyDescent="0.25">
      <c r="A52" s="513" t="e">
        <f ca="1">+RIGHT('Data Summary'!A52,LEN('Data Summary'!A52)-9)</f>
        <v>#VALUE!</v>
      </c>
      <c r="B52" s="487" t="str">
        <f ca="1">+IF(ISTEXT('Data Summary'!B52),'Data Summary'!B52,"")</f>
        <v/>
      </c>
      <c r="C52" s="514" t="e">
        <f ca="1">+VALUE('Data Summary'!C52)</f>
        <v>#VALUE!</v>
      </c>
      <c r="D52" s="515" t="e">
        <f ca="1">+IF(AND(ISNUMBER(OFFSET('Water Data'!$D$4,0,10*ROW('Water Data'!D46))),'Data Summary'!BS52="Yes"),100-OFFSET('Water Data'!$D$4,0,10*ROW('Water Data'!D46)),NA())</f>
        <v>#N/A</v>
      </c>
      <c r="E52" s="515" t="e">
        <f ca="1">+IF(AND(ISNUMBER(OFFSET('Water Data'!$D$6,0,10*ROW('Water Data'!D46))),'Data Summary'!BT52="Yes"),OFFSET('Water Data'!$D$6,0,10*ROW('Water Data'!D46)),NA())</f>
        <v>#N/A</v>
      </c>
      <c r="F52" s="515" t="e">
        <f ca="1">+IF(AND(ISNUMBER(OFFSET('Water Data'!$D$9,0,10*ROW('Water Data'!D46))),'Data Summary'!BU52="Yes"),OFFSET('Water Data'!$D$9,0,10*ROW('Water Data'!D46)),NA())</f>
        <v>#N/A</v>
      </c>
      <c r="G52" s="515" t="e">
        <f ca="1">+IF(AND(ISNUMBER(OFFSET('Water Data'!$E$4,0,10*ROW('Water Data'!E46))),'Data Summary'!BV52="Yes"),100-OFFSET('Water Data'!$E$4,0,10*ROW('Water Data'!E46)),NA())</f>
        <v>#N/A</v>
      </c>
      <c r="H52" s="515" t="e">
        <f ca="1">+IF(AND(ISNUMBER(OFFSET('Water Data'!$E$6,0,10*ROW('Water Data'!E46))),'Data Summary'!BW52="Yes"),OFFSET('Water Data'!$E$6,0,10*ROW('Water Data'!E46)),NA())</f>
        <v>#N/A</v>
      </c>
      <c r="I52" s="515" t="e">
        <f ca="1">+IF(AND(ISNUMBER(OFFSET('Water Data'!$E$9,0,10*ROW('Water Data'!E46))),'Data Summary'!BX52="Yes"),OFFSET('Water Data'!$E$9,0,10*ROW('Water Data'!E46)),NA())</f>
        <v>#N/A</v>
      </c>
      <c r="J52" s="515" t="e">
        <f ca="1">+IF(AND(ISNUMBER(OFFSET('Water Data'!$F$4,0,10*ROW('Water Data'!F46))),'Data Summary'!BY52="Yes"),100-OFFSET('Water Data'!$F$4,0,10*ROW('Water Data'!F46)),NA())</f>
        <v>#N/A</v>
      </c>
      <c r="K52" s="515" t="e">
        <f ca="1">+IF(AND(ISNUMBER(OFFSET('Water Data'!$F$6,0,10*ROW('Water Data'!F46))),'Data Summary'!BZ52="Yes"),OFFSET('Water Data'!$F$6,0,10*ROW('Water Data'!F46)),NA())</f>
        <v>#N/A</v>
      </c>
      <c r="L52" s="515" t="e">
        <f ca="1">+IF(AND(ISNUMBER(OFFSET('Water Data'!$F$9,0,10*ROW('Water Data'!F46))),'Data Summary'!CA52="Yes"),OFFSET('Water Data'!$F$9,0,10*ROW('Water Data'!F46)),NA())</f>
        <v>#N/A</v>
      </c>
      <c r="M52" s="515" t="e">
        <f ca="1">+IF(AND(ISNUMBER(OFFSET('Water Data'!$G$4,0,10*ROW('Water Data'!G46))),'Data Summary'!CB52="Yes"),100-OFFSET('Water Data'!$G$4,0,10*ROW('Water Data'!G46)),NA())</f>
        <v>#N/A</v>
      </c>
      <c r="N52" s="515" t="e">
        <f ca="1">+IF(AND(ISNUMBER(OFFSET('Water Data'!$G$6,0,10*ROW('Water Data'!G46))),'Data Summary'!CC52="Yes"),OFFSET('Water Data'!$G$6,0,10*ROW('Water Data'!G46)),NA())</f>
        <v>#N/A</v>
      </c>
      <c r="O52" s="515" t="e">
        <f ca="1">+IF(AND(ISNUMBER(OFFSET('Water Data'!$G$9,0,10*ROW('Water Data'!G46))),'Data Summary'!CD52="Yes"),OFFSET('Water Data'!$G$9,0,10*ROW('Water Data'!G46)),NA())</f>
        <v>#N/A</v>
      </c>
      <c r="P52" s="515" t="e">
        <f ca="1">+IF(AND(ISNUMBER(OFFSET('Water Data'!$H$4,0,10*ROW('Water Data'!H46))),'Data Summary'!CE52="Yes"),100-OFFSET('Water Data'!$H$4,0,10*ROW('Water Data'!H46)),NA())</f>
        <v>#N/A</v>
      </c>
      <c r="Q52" s="515" t="e">
        <f ca="1">+IF(AND(ISNUMBER(OFFSET('Water Data'!$H$6,0,10*ROW('Water Data'!H46))),'Data Summary'!CF52="Yes"),OFFSET('Water Data'!$H$6,0,10*ROW('Water Data'!H46)),NA())</f>
        <v>#N/A</v>
      </c>
      <c r="R52" s="515" t="e">
        <f ca="1">+IF(AND(ISNUMBER(OFFSET('Water Data'!$H$9,0,10*ROW('Water Data'!H46))),'Data Summary'!CG52="Yes"),OFFSET('Water Data'!$H$9,0,10*ROW('Water Data'!H46)),NA())</f>
        <v>#N/A</v>
      </c>
      <c r="S52" s="515" t="e">
        <f ca="1">+IF(AND(ISNUMBER(OFFSET('Water Data'!$I$4,0,10*ROW('Water Data'!I46))),'Data Summary'!CH52="Yes"),100-OFFSET('Water Data'!$I$4,0,10*ROW('Water Data'!I46)),NA())</f>
        <v>#N/A</v>
      </c>
      <c r="T52" s="515" t="e">
        <f ca="1">+IF(AND(ISNUMBER(OFFSET('Water Data'!$I$6,0,10*ROW('Water Data'!I46))),'Data Summary'!CI52="Yes"),OFFSET('Water Data'!$I$6,0,10*ROW('Water Data'!I46)),NA())</f>
        <v>#N/A</v>
      </c>
      <c r="U52" s="515" t="e">
        <f ca="1">+IF(AND(ISNUMBER(OFFSET('Water Data'!$I$9,0,10*ROW('Water Data'!I46))),'Data Summary'!CJ52="Yes"),OFFSET('Water Data'!$I$9,0,10*ROW('Water Data'!I46)),NA())</f>
        <v>#N/A</v>
      </c>
      <c r="V52" s="516" t="e">
        <f ca="1">+IF(AND(ISNUMBER(OFFSET('Sanitation Data'!$D$4,0,10*ROW('Sanitation Data'!D46))),'Data Summary'!CK52="Yes"),100-OFFSET('Sanitation Data'!$D$4,0,10*ROW('Sanitation Data'!D46)),NA())</f>
        <v>#N/A</v>
      </c>
      <c r="W52" s="516" t="e">
        <f ca="1">+IF(AND(ISNUMBER(OFFSET('Sanitation Data'!$D$6,0,10*ROW('Sanitation Data'!D46))),'Data Summary'!CL52="Yes"),OFFSET('Sanitation Data'!$D$6,0,10*ROW('Sanitation Data'!D46)),NA())</f>
        <v>#N/A</v>
      </c>
      <c r="X52" s="516" t="e">
        <f ca="1">+IF(AND(ISNUMBER(OFFSET('Sanitation Data'!$D$10,0,10*ROW('Sanitation Data'!D46))),'Data Summary'!CM52="Yes"),OFFSET('Sanitation Data'!$D$10,0,10*ROW('Sanitation Data'!D46)),NA())</f>
        <v>#N/A</v>
      </c>
      <c r="Y52" s="516" t="e">
        <f ca="1">+IF(AND(ISNUMBER(OFFSET('Sanitation Data'!$D$11,0,10*ROW('Sanitation Data'!D46))),'Data Summary'!CN52="Yes"),OFFSET('Sanitation Data'!$D$11,0,10*ROW('Sanitation Data'!D46)),NA())</f>
        <v>#N/A</v>
      </c>
      <c r="Z52" s="516" t="e">
        <f ca="1">+IF(AND(ISNUMBER(OFFSET('Sanitation Data'!$D$12,0,10*ROW('Sanitation Data'!D46))),'Data Summary'!CO52="Yes"),OFFSET('Sanitation Data'!$D$12,0,10*ROW('Sanitation Data'!D46)),NA())</f>
        <v>#N/A</v>
      </c>
      <c r="AA52" s="516" t="e">
        <f ca="1">+IF(AND(ISNUMBER(OFFSET('Sanitation Data'!$E$4,0,10*ROW('Sanitation Data'!E46))),'Data Summary'!CP52="Yes"),100-OFFSET('Sanitation Data'!$E$4,0,10*ROW('Sanitation Data'!E46)),NA())</f>
        <v>#N/A</v>
      </c>
      <c r="AB52" s="516" t="e">
        <f ca="1">+IF(AND(ISNUMBER(OFFSET('Sanitation Data'!$E$6,0,10*ROW('Sanitation Data'!E46))),'Data Summary'!CQ52="Yes"),OFFSET('Sanitation Data'!$E$6,0,10*ROW('Sanitation Data'!E46)),NA())</f>
        <v>#N/A</v>
      </c>
      <c r="AC52" s="516" t="e">
        <f ca="1">+IF(AND(ISNUMBER(OFFSET('Sanitation Data'!$E$10,0,10*ROW('Sanitation Data'!E46))),'Data Summary'!CR52="Yes"),OFFSET('Sanitation Data'!$E$10,0,10*ROW('Sanitation Data'!E46)),NA())</f>
        <v>#N/A</v>
      </c>
      <c r="AD52" s="516" t="e">
        <f ca="1">+IF(AND(ISNUMBER(OFFSET('Sanitation Data'!$E$11,0,10*ROW('Sanitation Data'!E46))),'Data Summary'!CS52="Yes"),OFFSET('Sanitation Data'!$E$11,0,10*ROW('Sanitation Data'!E46)),NA())</f>
        <v>#N/A</v>
      </c>
      <c r="AE52" s="516" t="e">
        <f ca="1">+IF(AND(ISNUMBER(OFFSET('Sanitation Data'!$E$12,0,10*ROW('Sanitation Data'!E46))),'Data Summary'!CT52="Yes"),OFFSET('Sanitation Data'!$E$12,0,10*ROW('Sanitation Data'!E46)),NA())</f>
        <v>#N/A</v>
      </c>
      <c r="AF52" s="516" t="e">
        <f ca="1">+IF(AND(ISNUMBER(OFFSET('Sanitation Data'!$F$4,0,10*ROW('Sanitation Data'!F46))),'Data Summary'!CU52="Yes"),100-OFFSET('Sanitation Data'!$F$4,0,10*ROW('Sanitation Data'!F46)),NA())</f>
        <v>#N/A</v>
      </c>
      <c r="AG52" s="516" t="e">
        <f ca="1">+IF(AND(ISNUMBER(OFFSET('Sanitation Data'!$F$6,0,10*ROW('Sanitation Data'!F46))),'Data Summary'!CV52="Yes"),OFFSET('Sanitation Data'!$F$6,0,10*ROW('Sanitation Data'!F46)),NA())</f>
        <v>#N/A</v>
      </c>
      <c r="AH52" s="516" t="e">
        <f ca="1">+IF(AND(ISNUMBER(OFFSET('Sanitation Data'!$F$10,0,10*ROW('Sanitation Data'!F46))),'Data Summary'!CW52="Yes"),OFFSET('Sanitation Data'!$F$10,0,10*ROW('Sanitation Data'!F46)),NA())</f>
        <v>#N/A</v>
      </c>
      <c r="AI52" s="516" t="e">
        <f ca="1">+IF(AND(ISNUMBER(OFFSET('Sanitation Data'!$F$11,0,10*ROW('Sanitation Data'!F46))),'Data Summary'!CX52="Yes"),OFFSET('Sanitation Data'!$F$11,0,10*ROW('Sanitation Data'!F46)),NA())</f>
        <v>#N/A</v>
      </c>
      <c r="AJ52" s="516" t="e">
        <f ca="1">+IF(AND(ISNUMBER(OFFSET('Sanitation Data'!$F$12,0,10*ROW('Sanitation Data'!F46))),'Data Summary'!CY52="Yes"),OFFSET('Sanitation Data'!$F$12,0,10*ROW('Sanitation Data'!F46)),NA())</f>
        <v>#N/A</v>
      </c>
      <c r="AK52" s="516" t="e">
        <f ca="1">+IF(AND(ISNUMBER(OFFSET('Sanitation Data'!$G$4,0,10*ROW('Sanitation Data'!G46))),'Data Summary'!CZ52="Yes"),100-OFFSET('Sanitation Data'!$G$4,0,10*ROW('Sanitation Data'!G46)),NA())</f>
        <v>#N/A</v>
      </c>
      <c r="AL52" s="516" t="e">
        <f ca="1">+IF(AND(ISNUMBER(OFFSET('Sanitation Data'!$G$6,0,10*ROW('Sanitation Data'!G46))),'Data Summary'!DA52="Yes"),OFFSET('Sanitation Data'!$G$6,0,10*ROW('Sanitation Data'!G46)),NA())</f>
        <v>#N/A</v>
      </c>
      <c r="AM52" s="516" t="e">
        <f ca="1">+IF(AND(ISNUMBER(OFFSET('Sanitation Data'!$G$10,0,10*ROW('Sanitation Data'!G46))),'Data Summary'!DB52="Yes"),OFFSET('Sanitation Data'!$G$10,0,10*ROW('Sanitation Data'!G46)),NA())</f>
        <v>#N/A</v>
      </c>
      <c r="AN52" s="516" t="e">
        <f ca="1">+IF(AND(ISNUMBER(OFFSET('Sanitation Data'!$G$11,0,10*ROW('Sanitation Data'!G46))),'Data Summary'!DC52="Yes"),OFFSET('Sanitation Data'!$G$11,0,10*ROW('Sanitation Data'!G46)),NA())</f>
        <v>#N/A</v>
      </c>
      <c r="AO52" s="516" t="e">
        <f ca="1">+IF(AND(ISNUMBER(OFFSET('Sanitation Data'!$G$12,0,10*ROW('Sanitation Data'!G46))),'Data Summary'!DD52="Yes"),OFFSET('Sanitation Data'!$G$12,0,10*ROW('Sanitation Data'!G46)),NA())</f>
        <v>#N/A</v>
      </c>
      <c r="AP52" s="516" t="e">
        <f ca="1">+IF(AND(ISNUMBER(OFFSET('Sanitation Data'!$H$4,0,10*ROW('Sanitation Data'!H46))),'Data Summary'!DE52="Yes"),100-OFFSET('Sanitation Data'!$H$4,0,10*ROW('Sanitation Data'!H46)),NA())</f>
        <v>#N/A</v>
      </c>
      <c r="AQ52" s="516" t="e">
        <f ca="1">+IF(AND(ISNUMBER(OFFSET('Sanitation Data'!$H$6,0,10*ROW('Sanitation Data'!H46))),'Data Summary'!DF52="Yes"),OFFSET('Sanitation Data'!$H$6,0,10*ROW('Sanitation Data'!H46)),NA())</f>
        <v>#N/A</v>
      </c>
      <c r="AR52" s="516" t="e">
        <f ca="1">+IF(AND(ISNUMBER(OFFSET('Sanitation Data'!$H$10,0,10*ROW('Sanitation Data'!H46))),'Data Summary'!DG52="Yes"),OFFSET('Sanitation Data'!$H$10,0,10*ROW('Sanitation Data'!H46)),NA())</f>
        <v>#N/A</v>
      </c>
      <c r="AS52" s="516" t="e">
        <f ca="1">+IF(AND(ISNUMBER(OFFSET('Sanitation Data'!$H$11,0,10*ROW('Sanitation Data'!H46))),'Data Summary'!DH52="Yes"),OFFSET('Sanitation Data'!$H$11,0,10*ROW('Sanitation Data'!H46)),NA())</f>
        <v>#N/A</v>
      </c>
      <c r="AT52" s="516" t="e">
        <f ca="1">+IF(AND(ISNUMBER(OFFSET('Sanitation Data'!$H$12,0,10*ROW('Sanitation Data'!H46))),'Data Summary'!DI52="Yes"),OFFSET('Sanitation Data'!$H$12,0,10*ROW('Sanitation Data'!H46)),NA())</f>
        <v>#N/A</v>
      </c>
      <c r="AU52" s="516" t="e">
        <f ca="1">+IF(AND(ISNUMBER(OFFSET('Sanitation Data'!$I$4,0,10*ROW('Sanitation Data'!I46))),'Data Summary'!DJ52="Yes"),100-OFFSET('Sanitation Data'!$I$4,0,10*ROW('Sanitation Data'!I46)),NA())</f>
        <v>#N/A</v>
      </c>
      <c r="AV52" s="516" t="e">
        <f ca="1">+IF(AND(ISNUMBER(OFFSET('Sanitation Data'!$I$6,0,10*ROW('Sanitation Data'!I46))),'Data Summary'!DK52="Yes"),OFFSET('Sanitation Data'!$I$6,0,10*ROW('Sanitation Data'!I46)),NA())</f>
        <v>#N/A</v>
      </c>
      <c r="AW52" s="516" t="e">
        <f ca="1">+IF(AND(ISNUMBER(OFFSET('Sanitation Data'!$I$10,0,10*ROW('Sanitation Data'!I46))),'Data Summary'!DL52="Yes"),OFFSET('Sanitation Data'!$I$10,0,10*ROW('Sanitation Data'!I46)),NA())</f>
        <v>#N/A</v>
      </c>
      <c r="AX52" s="516" t="e">
        <f ca="1">+IF(AND(ISNUMBER(OFFSET('Sanitation Data'!$I$11,0,10*ROW('Sanitation Data'!I46))),'Data Summary'!DM52="Yes"),OFFSET('Sanitation Data'!$I$11,0,10*ROW('Sanitation Data'!I46)),NA())</f>
        <v>#N/A</v>
      </c>
      <c r="AY52" s="516" t="e">
        <f ca="1">+IF(AND(ISNUMBER(OFFSET('Sanitation Data'!$I$12,0,10*ROW('Sanitation Data'!I46))),'Data Summary'!DN52="Yes"),OFFSET('Sanitation Data'!$I$12,0,10*ROW('Sanitation Data'!I46)),NA())</f>
        <v>#N/A</v>
      </c>
      <c r="AZ52" s="517" t="e">
        <f ca="1">+IF(AND(ISNUMBER(OFFSET('Hygiene Data'!$D$5,0,10*ROW('Hygiene Data'!D46))),'Data Summary'!DO52="Yes"),OFFSET('Hygiene Data'!$D$5,0,10*ROW('Hygiene Data'!D46)),NA())</f>
        <v>#N/A</v>
      </c>
      <c r="BA52" s="517" t="e">
        <f ca="1">+IF(AND(ISNUMBER(OFFSET('Hygiene Data'!$D$7,0,10*ROW('Hygiene Data'!D46))),'Data Summary'!DP52="Yes"),OFFSET('Hygiene Data'!$D$7,0,10*ROW('Hygiene Data'!D46)),NA())</f>
        <v>#N/A</v>
      </c>
      <c r="BB52" s="517" t="e">
        <f ca="1">+IF(AND(ISNUMBER(OFFSET('Hygiene Data'!$D$9,0,10*ROW('Hygiene Data'!D46))),'Data Summary'!DQ52="Yes"),OFFSET('Hygiene Data'!$D$9,0,10*ROW('Hygiene Data'!D46)),NA())</f>
        <v>#N/A</v>
      </c>
      <c r="BC52" s="517" t="e">
        <f ca="1">+IF(AND(ISNUMBER(OFFSET('Hygiene Data'!$E$5,0,10*ROW('Hygiene Data'!E46))),'Data Summary'!DR52="Yes"),OFFSET('Hygiene Data'!$E$5,0,10*ROW('Hygiene Data'!E46)),NA())</f>
        <v>#N/A</v>
      </c>
      <c r="BD52" s="517" t="e">
        <f ca="1">+IF(AND(ISNUMBER(OFFSET('Hygiene Data'!$E$7,0,10*ROW('Hygiene Data'!E46))),'Data Summary'!DS52="Yes"),OFFSET('Hygiene Data'!$E$7,0,10*ROW('Hygiene Data'!E46)),NA())</f>
        <v>#N/A</v>
      </c>
      <c r="BE52" s="517" t="e">
        <f ca="1">+IF(AND(ISNUMBER(OFFSET('Hygiene Data'!$E$9,0,10*ROW('Hygiene Data'!E46))),'Data Summary'!DT52="Yes"),OFFSET('Hygiene Data'!$E$9,0,10*ROW('Hygiene Data'!E46)),NA())</f>
        <v>#N/A</v>
      </c>
      <c r="BF52" s="517" t="e">
        <f ca="1">+IF(AND(ISNUMBER(OFFSET('Hygiene Data'!$F$5,0,10*ROW('Hygiene Data'!F46))),'Data Summary'!DU52="Yes"),OFFSET('Hygiene Data'!$F$5,0,10*ROW('Hygiene Data'!F46)),NA())</f>
        <v>#N/A</v>
      </c>
      <c r="BG52" s="517" t="e">
        <f ca="1">+IF(AND(ISNUMBER(OFFSET('Hygiene Data'!$F$7,0,10*ROW('Hygiene Data'!F46))),'Data Summary'!DV52="Yes"),OFFSET('Hygiene Data'!$F$7,0,10*ROW('Hygiene Data'!F46)),NA())</f>
        <v>#N/A</v>
      </c>
      <c r="BH52" s="517" t="e">
        <f ca="1">+IF(AND(ISNUMBER(OFFSET('Hygiene Data'!$F$9,0,10*ROW('Hygiene Data'!F46))),'Data Summary'!DW52="Yes"),OFFSET('Hygiene Data'!$F$9,0,10*ROW('Hygiene Data'!F46)),NA())</f>
        <v>#N/A</v>
      </c>
      <c r="BI52" s="517" t="e">
        <f ca="1">+IF(AND(ISNUMBER(OFFSET('Hygiene Data'!$G$5,0,10*ROW('Hygiene Data'!G46))),'Data Summary'!DX52="Yes"),OFFSET('Hygiene Data'!$G$5,0,10*ROW('Hygiene Data'!G46)),NA())</f>
        <v>#N/A</v>
      </c>
      <c r="BJ52" s="517" t="e">
        <f ca="1">+IF(AND(ISNUMBER(OFFSET('Hygiene Data'!$G$7,0,10*ROW('Hygiene Data'!G46))),'Data Summary'!DY52="Yes"),OFFSET('Hygiene Data'!$G$7,0,10*ROW('Hygiene Data'!G46)),NA())</f>
        <v>#N/A</v>
      </c>
      <c r="BK52" s="517" t="e">
        <f ca="1">+IF(AND(ISNUMBER(OFFSET('Hygiene Data'!$G$9,0,10*ROW('Hygiene Data'!G46))),'Data Summary'!DZ52="Yes"),OFFSET('Hygiene Data'!$G$9,0,10*ROW('Hygiene Data'!G46)),NA())</f>
        <v>#N/A</v>
      </c>
      <c r="BL52" s="517" t="e">
        <f ca="1">+IF(AND(ISNUMBER(OFFSET('Hygiene Data'!$H$5,0,10*ROW('Hygiene Data'!H46))),'Data Summary'!EA52="Yes"),OFFSET('Hygiene Data'!$H$5,0,10*ROW('Hygiene Data'!H46)),NA())</f>
        <v>#N/A</v>
      </c>
      <c r="BM52" s="517" t="e">
        <f ca="1">+IF(AND(ISNUMBER(OFFSET('Hygiene Data'!$H$7,0,10*ROW('Hygiene Data'!H46))),'Data Summary'!EB52="Yes"),OFFSET('Hygiene Data'!$H$7,0,10*ROW('Hygiene Data'!H46)),NA())</f>
        <v>#N/A</v>
      </c>
      <c r="BN52" s="517" t="e">
        <f ca="1">+IF(AND(ISNUMBER(OFFSET('Hygiene Data'!$H$9,0,10*ROW('Hygiene Data'!H46))),'Data Summary'!EC52="Yes"),OFFSET('Hygiene Data'!$H$9,0,10*ROW('Hygiene Data'!H46)),NA())</f>
        <v>#N/A</v>
      </c>
      <c r="BO52" s="517" t="e">
        <f ca="1">+IF(AND(ISNUMBER(OFFSET('Hygiene Data'!$I$5,0,10*ROW('Hygiene Data'!I46))),'Data Summary'!ED52="Yes"),OFFSET('Hygiene Data'!$I$5,0,10*ROW('Hygiene Data'!I46)),NA())</f>
        <v>#N/A</v>
      </c>
      <c r="BP52" s="517" t="e">
        <f ca="1">+IF(AND(ISNUMBER(OFFSET('Hygiene Data'!$I$7,0,10*ROW('Hygiene Data'!I46))),'Data Summary'!EE52="Yes"),OFFSET('Hygiene Data'!$I$7,0,10*ROW('Hygiene Data'!I46)),NA())</f>
        <v>#N/A</v>
      </c>
      <c r="BQ52" s="517" t="e">
        <f ca="1">+IF(AND(ISNUMBER(OFFSET('Hygiene Data'!$I$9,0,10*ROW('Hygiene Data'!I46))),'Data Summary'!EF52="Yes"),OFFSET('Hygiene Data'!$I$9,0,10*ROW('Hygiene Data'!I46)),NA())</f>
        <v>#N/A</v>
      </c>
    </row>
    <row r="53" spans="1:69" x14ac:dyDescent="0.25">
      <c r="A53" s="513" t="e">
        <f ca="1">+RIGHT('Data Summary'!A53,LEN('Data Summary'!A53)-9)</f>
        <v>#VALUE!</v>
      </c>
      <c r="B53" s="487" t="str">
        <f ca="1">+IF(ISTEXT('Data Summary'!B53),'Data Summary'!B53,"")</f>
        <v/>
      </c>
      <c r="C53" s="514" t="e">
        <f ca="1">+VALUE('Data Summary'!C53)</f>
        <v>#VALUE!</v>
      </c>
      <c r="D53" s="515" t="e">
        <f ca="1">+IF(AND(ISNUMBER(OFFSET('Water Data'!$D$4,0,10*ROW('Water Data'!D47))),'Data Summary'!BS53="Yes"),100-OFFSET('Water Data'!$D$4,0,10*ROW('Water Data'!D47)),NA())</f>
        <v>#N/A</v>
      </c>
      <c r="E53" s="515" t="e">
        <f ca="1">+IF(AND(ISNUMBER(OFFSET('Water Data'!$D$6,0,10*ROW('Water Data'!D47))),'Data Summary'!BT53="Yes"),OFFSET('Water Data'!$D$6,0,10*ROW('Water Data'!D47)),NA())</f>
        <v>#N/A</v>
      </c>
      <c r="F53" s="515" t="e">
        <f ca="1">+IF(AND(ISNUMBER(OFFSET('Water Data'!$D$9,0,10*ROW('Water Data'!D47))),'Data Summary'!BU53="Yes"),OFFSET('Water Data'!$D$9,0,10*ROW('Water Data'!D47)),NA())</f>
        <v>#N/A</v>
      </c>
      <c r="G53" s="515" t="e">
        <f ca="1">+IF(AND(ISNUMBER(OFFSET('Water Data'!$E$4,0,10*ROW('Water Data'!E47))),'Data Summary'!BV53="Yes"),100-OFFSET('Water Data'!$E$4,0,10*ROW('Water Data'!E47)),NA())</f>
        <v>#N/A</v>
      </c>
      <c r="H53" s="515" t="e">
        <f ca="1">+IF(AND(ISNUMBER(OFFSET('Water Data'!$E$6,0,10*ROW('Water Data'!E47))),'Data Summary'!BW53="Yes"),OFFSET('Water Data'!$E$6,0,10*ROW('Water Data'!E47)),NA())</f>
        <v>#N/A</v>
      </c>
      <c r="I53" s="515" t="e">
        <f ca="1">+IF(AND(ISNUMBER(OFFSET('Water Data'!$E$9,0,10*ROW('Water Data'!E47))),'Data Summary'!BX53="Yes"),OFFSET('Water Data'!$E$9,0,10*ROW('Water Data'!E47)),NA())</f>
        <v>#N/A</v>
      </c>
      <c r="J53" s="515" t="e">
        <f ca="1">+IF(AND(ISNUMBER(OFFSET('Water Data'!$F$4,0,10*ROW('Water Data'!F47))),'Data Summary'!BY53="Yes"),100-OFFSET('Water Data'!$F$4,0,10*ROW('Water Data'!F47)),NA())</f>
        <v>#N/A</v>
      </c>
      <c r="K53" s="515" t="e">
        <f ca="1">+IF(AND(ISNUMBER(OFFSET('Water Data'!$F$6,0,10*ROW('Water Data'!F47))),'Data Summary'!BZ53="Yes"),OFFSET('Water Data'!$F$6,0,10*ROW('Water Data'!F47)),NA())</f>
        <v>#N/A</v>
      </c>
      <c r="L53" s="515" t="e">
        <f ca="1">+IF(AND(ISNUMBER(OFFSET('Water Data'!$F$9,0,10*ROW('Water Data'!F47))),'Data Summary'!CA53="Yes"),OFFSET('Water Data'!$F$9,0,10*ROW('Water Data'!F47)),NA())</f>
        <v>#N/A</v>
      </c>
      <c r="M53" s="515" t="e">
        <f ca="1">+IF(AND(ISNUMBER(OFFSET('Water Data'!$G$4,0,10*ROW('Water Data'!G47))),'Data Summary'!CB53="Yes"),100-OFFSET('Water Data'!$G$4,0,10*ROW('Water Data'!G47)),NA())</f>
        <v>#N/A</v>
      </c>
      <c r="N53" s="515" t="e">
        <f ca="1">+IF(AND(ISNUMBER(OFFSET('Water Data'!$G$6,0,10*ROW('Water Data'!G47))),'Data Summary'!CC53="Yes"),OFFSET('Water Data'!$G$6,0,10*ROW('Water Data'!G47)),NA())</f>
        <v>#N/A</v>
      </c>
      <c r="O53" s="515" t="e">
        <f ca="1">+IF(AND(ISNUMBER(OFFSET('Water Data'!$G$9,0,10*ROW('Water Data'!G47))),'Data Summary'!CD53="Yes"),OFFSET('Water Data'!$G$9,0,10*ROW('Water Data'!G47)),NA())</f>
        <v>#N/A</v>
      </c>
      <c r="P53" s="515" t="e">
        <f ca="1">+IF(AND(ISNUMBER(OFFSET('Water Data'!$H$4,0,10*ROW('Water Data'!H47))),'Data Summary'!CE53="Yes"),100-OFFSET('Water Data'!$H$4,0,10*ROW('Water Data'!H47)),NA())</f>
        <v>#N/A</v>
      </c>
      <c r="Q53" s="515" t="e">
        <f ca="1">+IF(AND(ISNUMBER(OFFSET('Water Data'!$H$6,0,10*ROW('Water Data'!H47))),'Data Summary'!CF53="Yes"),OFFSET('Water Data'!$H$6,0,10*ROW('Water Data'!H47)),NA())</f>
        <v>#N/A</v>
      </c>
      <c r="R53" s="515" t="e">
        <f ca="1">+IF(AND(ISNUMBER(OFFSET('Water Data'!$H$9,0,10*ROW('Water Data'!H47))),'Data Summary'!CG53="Yes"),OFFSET('Water Data'!$H$9,0,10*ROW('Water Data'!H47)),NA())</f>
        <v>#N/A</v>
      </c>
      <c r="S53" s="515" t="e">
        <f ca="1">+IF(AND(ISNUMBER(OFFSET('Water Data'!$I$4,0,10*ROW('Water Data'!I47))),'Data Summary'!CH53="Yes"),100-OFFSET('Water Data'!$I$4,0,10*ROW('Water Data'!I47)),NA())</f>
        <v>#N/A</v>
      </c>
      <c r="T53" s="515" t="e">
        <f ca="1">+IF(AND(ISNUMBER(OFFSET('Water Data'!$I$6,0,10*ROW('Water Data'!I47))),'Data Summary'!CI53="Yes"),OFFSET('Water Data'!$I$6,0,10*ROW('Water Data'!I47)),NA())</f>
        <v>#N/A</v>
      </c>
      <c r="U53" s="515" t="e">
        <f ca="1">+IF(AND(ISNUMBER(OFFSET('Water Data'!$I$9,0,10*ROW('Water Data'!I47))),'Data Summary'!CJ53="Yes"),OFFSET('Water Data'!$I$9,0,10*ROW('Water Data'!I47)),NA())</f>
        <v>#N/A</v>
      </c>
      <c r="V53" s="516" t="e">
        <f ca="1">+IF(AND(ISNUMBER(OFFSET('Sanitation Data'!$D$4,0,10*ROW('Sanitation Data'!D47))),'Data Summary'!CK53="Yes"),100-OFFSET('Sanitation Data'!$D$4,0,10*ROW('Sanitation Data'!D47)),NA())</f>
        <v>#N/A</v>
      </c>
      <c r="W53" s="516" t="e">
        <f ca="1">+IF(AND(ISNUMBER(OFFSET('Sanitation Data'!$D$6,0,10*ROW('Sanitation Data'!D47))),'Data Summary'!CL53="Yes"),OFFSET('Sanitation Data'!$D$6,0,10*ROW('Sanitation Data'!D47)),NA())</f>
        <v>#N/A</v>
      </c>
      <c r="X53" s="516" t="e">
        <f ca="1">+IF(AND(ISNUMBER(OFFSET('Sanitation Data'!$D$10,0,10*ROW('Sanitation Data'!D47))),'Data Summary'!CM53="Yes"),OFFSET('Sanitation Data'!$D$10,0,10*ROW('Sanitation Data'!D47)),NA())</f>
        <v>#N/A</v>
      </c>
      <c r="Y53" s="516" t="e">
        <f ca="1">+IF(AND(ISNUMBER(OFFSET('Sanitation Data'!$D$11,0,10*ROW('Sanitation Data'!D47))),'Data Summary'!CN53="Yes"),OFFSET('Sanitation Data'!$D$11,0,10*ROW('Sanitation Data'!D47)),NA())</f>
        <v>#N/A</v>
      </c>
      <c r="Z53" s="516" t="e">
        <f ca="1">+IF(AND(ISNUMBER(OFFSET('Sanitation Data'!$D$12,0,10*ROW('Sanitation Data'!D47))),'Data Summary'!CO53="Yes"),OFFSET('Sanitation Data'!$D$12,0,10*ROW('Sanitation Data'!D47)),NA())</f>
        <v>#N/A</v>
      </c>
      <c r="AA53" s="516" t="e">
        <f ca="1">+IF(AND(ISNUMBER(OFFSET('Sanitation Data'!$E$4,0,10*ROW('Sanitation Data'!E47))),'Data Summary'!CP53="Yes"),100-OFFSET('Sanitation Data'!$E$4,0,10*ROW('Sanitation Data'!E47)),NA())</f>
        <v>#N/A</v>
      </c>
      <c r="AB53" s="516" t="e">
        <f ca="1">+IF(AND(ISNUMBER(OFFSET('Sanitation Data'!$E$6,0,10*ROW('Sanitation Data'!E47))),'Data Summary'!CQ53="Yes"),OFFSET('Sanitation Data'!$E$6,0,10*ROW('Sanitation Data'!E47)),NA())</f>
        <v>#N/A</v>
      </c>
      <c r="AC53" s="516" t="e">
        <f ca="1">+IF(AND(ISNUMBER(OFFSET('Sanitation Data'!$E$10,0,10*ROW('Sanitation Data'!E47))),'Data Summary'!CR53="Yes"),OFFSET('Sanitation Data'!$E$10,0,10*ROW('Sanitation Data'!E47)),NA())</f>
        <v>#N/A</v>
      </c>
      <c r="AD53" s="516" t="e">
        <f ca="1">+IF(AND(ISNUMBER(OFFSET('Sanitation Data'!$E$11,0,10*ROW('Sanitation Data'!E47))),'Data Summary'!CS53="Yes"),OFFSET('Sanitation Data'!$E$11,0,10*ROW('Sanitation Data'!E47)),NA())</f>
        <v>#N/A</v>
      </c>
      <c r="AE53" s="516" t="e">
        <f ca="1">+IF(AND(ISNUMBER(OFFSET('Sanitation Data'!$E$12,0,10*ROW('Sanitation Data'!E47))),'Data Summary'!CT53="Yes"),OFFSET('Sanitation Data'!$E$12,0,10*ROW('Sanitation Data'!E47)),NA())</f>
        <v>#N/A</v>
      </c>
      <c r="AF53" s="516" t="e">
        <f ca="1">+IF(AND(ISNUMBER(OFFSET('Sanitation Data'!$F$4,0,10*ROW('Sanitation Data'!F47))),'Data Summary'!CU53="Yes"),100-OFFSET('Sanitation Data'!$F$4,0,10*ROW('Sanitation Data'!F47)),NA())</f>
        <v>#N/A</v>
      </c>
      <c r="AG53" s="516" t="e">
        <f ca="1">+IF(AND(ISNUMBER(OFFSET('Sanitation Data'!$F$6,0,10*ROW('Sanitation Data'!F47))),'Data Summary'!CV53="Yes"),OFFSET('Sanitation Data'!$F$6,0,10*ROW('Sanitation Data'!F47)),NA())</f>
        <v>#N/A</v>
      </c>
      <c r="AH53" s="516" t="e">
        <f ca="1">+IF(AND(ISNUMBER(OFFSET('Sanitation Data'!$F$10,0,10*ROW('Sanitation Data'!F47))),'Data Summary'!CW53="Yes"),OFFSET('Sanitation Data'!$F$10,0,10*ROW('Sanitation Data'!F47)),NA())</f>
        <v>#N/A</v>
      </c>
      <c r="AI53" s="516" t="e">
        <f ca="1">+IF(AND(ISNUMBER(OFFSET('Sanitation Data'!$F$11,0,10*ROW('Sanitation Data'!F47))),'Data Summary'!CX53="Yes"),OFFSET('Sanitation Data'!$F$11,0,10*ROW('Sanitation Data'!F47)),NA())</f>
        <v>#N/A</v>
      </c>
      <c r="AJ53" s="516" t="e">
        <f ca="1">+IF(AND(ISNUMBER(OFFSET('Sanitation Data'!$F$12,0,10*ROW('Sanitation Data'!F47))),'Data Summary'!CY53="Yes"),OFFSET('Sanitation Data'!$F$12,0,10*ROW('Sanitation Data'!F47)),NA())</f>
        <v>#N/A</v>
      </c>
      <c r="AK53" s="516" t="e">
        <f ca="1">+IF(AND(ISNUMBER(OFFSET('Sanitation Data'!$G$4,0,10*ROW('Sanitation Data'!G47))),'Data Summary'!CZ53="Yes"),100-OFFSET('Sanitation Data'!$G$4,0,10*ROW('Sanitation Data'!G47)),NA())</f>
        <v>#N/A</v>
      </c>
      <c r="AL53" s="516" t="e">
        <f ca="1">+IF(AND(ISNUMBER(OFFSET('Sanitation Data'!$G$6,0,10*ROW('Sanitation Data'!G47))),'Data Summary'!DA53="Yes"),OFFSET('Sanitation Data'!$G$6,0,10*ROW('Sanitation Data'!G47)),NA())</f>
        <v>#N/A</v>
      </c>
      <c r="AM53" s="516" t="e">
        <f ca="1">+IF(AND(ISNUMBER(OFFSET('Sanitation Data'!$G$10,0,10*ROW('Sanitation Data'!G47))),'Data Summary'!DB53="Yes"),OFFSET('Sanitation Data'!$G$10,0,10*ROW('Sanitation Data'!G47)),NA())</f>
        <v>#N/A</v>
      </c>
      <c r="AN53" s="516" t="e">
        <f ca="1">+IF(AND(ISNUMBER(OFFSET('Sanitation Data'!$G$11,0,10*ROW('Sanitation Data'!G47))),'Data Summary'!DC53="Yes"),OFFSET('Sanitation Data'!$G$11,0,10*ROW('Sanitation Data'!G47)),NA())</f>
        <v>#N/A</v>
      </c>
      <c r="AO53" s="516" t="e">
        <f ca="1">+IF(AND(ISNUMBER(OFFSET('Sanitation Data'!$G$12,0,10*ROW('Sanitation Data'!G47))),'Data Summary'!DD53="Yes"),OFFSET('Sanitation Data'!$G$12,0,10*ROW('Sanitation Data'!G47)),NA())</f>
        <v>#N/A</v>
      </c>
      <c r="AP53" s="516" t="e">
        <f ca="1">+IF(AND(ISNUMBER(OFFSET('Sanitation Data'!$H$4,0,10*ROW('Sanitation Data'!H47))),'Data Summary'!DE53="Yes"),100-OFFSET('Sanitation Data'!$H$4,0,10*ROW('Sanitation Data'!H47)),NA())</f>
        <v>#N/A</v>
      </c>
      <c r="AQ53" s="516" t="e">
        <f ca="1">+IF(AND(ISNUMBER(OFFSET('Sanitation Data'!$H$6,0,10*ROW('Sanitation Data'!H47))),'Data Summary'!DF53="Yes"),OFFSET('Sanitation Data'!$H$6,0,10*ROW('Sanitation Data'!H47)),NA())</f>
        <v>#N/A</v>
      </c>
      <c r="AR53" s="516" t="e">
        <f ca="1">+IF(AND(ISNUMBER(OFFSET('Sanitation Data'!$H$10,0,10*ROW('Sanitation Data'!H47))),'Data Summary'!DG53="Yes"),OFFSET('Sanitation Data'!$H$10,0,10*ROW('Sanitation Data'!H47)),NA())</f>
        <v>#N/A</v>
      </c>
      <c r="AS53" s="516" t="e">
        <f ca="1">+IF(AND(ISNUMBER(OFFSET('Sanitation Data'!$H$11,0,10*ROW('Sanitation Data'!H47))),'Data Summary'!DH53="Yes"),OFFSET('Sanitation Data'!$H$11,0,10*ROW('Sanitation Data'!H47)),NA())</f>
        <v>#N/A</v>
      </c>
      <c r="AT53" s="516" t="e">
        <f ca="1">+IF(AND(ISNUMBER(OFFSET('Sanitation Data'!$H$12,0,10*ROW('Sanitation Data'!H47))),'Data Summary'!DI53="Yes"),OFFSET('Sanitation Data'!$H$12,0,10*ROW('Sanitation Data'!H47)),NA())</f>
        <v>#N/A</v>
      </c>
      <c r="AU53" s="516" t="e">
        <f ca="1">+IF(AND(ISNUMBER(OFFSET('Sanitation Data'!$I$4,0,10*ROW('Sanitation Data'!I47))),'Data Summary'!DJ53="Yes"),100-OFFSET('Sanitation Data'!$I$4,0,10*ROW('Sanitation Data'!I47)),NA())</f>
        <v>#N/A</v>
      </c>
      <c r="AV53" s="516" t="e">
        <f ca="1">+IF(AND(ISNUMBER(OFFSET('Sanitation Data'!$I$6,0,10*ROW('Sanitation Data'!I47))),'Data Summary'!DK53="Yes"),OFFSET('Sanitation Data'!$I$6,0,10*ROW('Sanitation Data'!I47)),NA())</f>
        <v>#N/A</v>
      </c>
      <c r="AW53" s="516" t="e">
        <f ca="1">+IF(AND(ISNUMBER(OFFSET('Sanitation Data'!$I$10,0,10*ROW('Sanitation Data'!I47))),'Data Summary'!DL53="Yes"),OFFSET('Sanitation Data'!$I$10,0,10*ROW('Sanitation Data'!I47)),NA())</f>
        <v>#N/A</v>
      </c>
      <c r="AX53" s="516" t="e">
        <f ca="1">+IF(AND(ISNUMBER(OFFSET('Sanitation Data'!$I$11,0,10*ROW('Sanitation Data'!I47))),'Data Summary'!DM53="Yes"),OFFSET('Sanitation Data'!$I$11,0,10*ROW('Sanitation Data'!I47)),NA())</f>
        <v>#N/A</v>
      </c>
      <c r="AY53" s="516" t="e">
        <f ca="1">+IF(AND(ISNUMBER(OFFSET('Sanitation Data'!$I$12,0,10*ROW('Sanitation Data'!I47))),'Data Summary'!DN53="Yes"),OFFSET('Sanitation Data'!$I$12,0,10*ROW('Sanitation Data'!I47)),NA())</f>
        <v>#N/A</v>
      </c>
      <c r="AZ53" s="517" t="e">
        <f ca="1">+IF(AND(ISNUMBER(OFFSET('Hygiene Data'!$D$5,0,10*ROW('Hygiene Data'!D47))),'Data Summary'!DO53="Yes"),OFFSET('Hygiene Data'!$D$5,0,10*ROW('Hygiene Data'!D47)),NA())</f>
        <v>#N/A</v>
      </c>
      <c r="BA53" s="517" t="e">
        <f ca="1">+IF(AND(ISNUMBER(OFFSET('Hygiene Data'!$D$7,0,10*ROW('Hygiene Data'!D47))),'Data Summary'!DP53="Yes"),OFFSET('Hygiene Data'!$D$7,0,10*ROW('Hygiene Data'!D47)),NA())</f>
        <v>#N/A</v>
      </c>
      <c r="BB53" s="517" t="e">
        <f ca="1">+IF(AND(ISNUMBER(OFFSET('Hygiene Data'!$D$9,0,10*ROW('Hygiene Data'!D47))),'Data Summary'!DQ53="Yes"),OFFSET('Hygiene Data'!$D$9,0,10*ROW('Hygiene Data'!D47)),NA())</f>
        <v>#N/A</v>
      </c>
      <c r="BC53" s="517" t="e">
        <f ca="1">+IF(AND(ISNUMBER(OFFSET('Hygiene Data'!$E$5,0,10*ROW('Hygiene Data'!E47))),'Data Summary'!DR53="Yes"),OFFSET('Hygiene Data'!$E$5,0,10*ROW('Hygiene Data'!E47)),NA())</f>
        <v>#N/A</v>
      </c>
      <c r="BD53" s="517" t="e">
        <f ca="1">+IF(AND(ISNUMBER(OFFSET('Hygiene Data'!$E$7,0,10*ROW('Hygiene Data'!E47))),'Data Summary'!DS53="Yes"),OFFSET('Hygiene Data'!$E$7,0,10*ROW('Hygiene Data'!E47)),NA())</f>
        <v>#N/A</v>
      </c>
      <c r="BE53" s="517" t="e">
        <f ca="1">+IF(AND(ISNUMBER(OFFSET('Hygiene Data'!$E$9,0,10*ROW('Hygiene Data'!E47))),'Data Summary'!DT53="Yes"),OFFSET('Hygiene Data'!$E$9,0,10*ROW('Hygiene Data'!E47)),NA())</f>
        <v>#N/A</v>
      </c>
      <c r="BF53" s="517" t="e">
        <f ca="1">+IF(AND(ISNUMBER(OFFSET('Hygiene Data'!$F$5,0,10*ROW('Hygiene Data'!F47))),'Data Summary'!DU53="Yes"),OFFSET('Hygiene Data'!$F$5,0,10*ROW('Hygiene Data'!F47)),NA())</f>
        <v>#N/A</v>
      </c>
      <c r="BG53" s="517" t="e">
        <f ca="1">+IF(AND(ISNUMBER(OFFSET('Hygiene Data'!$F$7,0,10*ROW('Hygiene Data'!F47))),'Data Summary'!DV53="Yes"),OFFSET('Hygiene Data'!$F$7,0,10*ROW('Hygiene Data'!F47)),NA())</f>
        <v>#N/A</v>
      </c>
      <c r="BH53" s="517" t="e">
        <f ca="1">+IF(AND(ISNUMBER(OFFSET('Hygiene Data'!$F$9,0,10*ROW('Hygiene Data'!F47))),'Data Summary'!DW53="Yes"),OFFSET('Hygiene Data'!$F$9,0,10*ROW('Hygiene Data'!F47)),NA())</f>
        <v>#N/A</v>
      </c>
      <c r="BI53" s="517" t="e">
        <f ca="1">+IF(AND(ISNUMBER(OFFSET('Hygiene Data'!$G$5,0,10*ROW('Hygiene Data'!G47))),'Data Summary'!DX53="Yes"),OFFSET('Hygiene Data'!$G$5,0,10*ROW('Hygiene Data'!G47)),NA())</f>
        <v>#N/A</v>
      </c>
      <c r="BJ53" s="517" t="e">
        <f ca="1">+IF(AND(ISNUMBER(OFFSET('Hygiene Data'!$G$7,0,10*ROW('Hygiene Data'!G47))),'Data Summary'!DY53="Yes"),OFFSET('Hygiene Data'!$G$7,0,10*ROW('Hygiene Data'!G47)),NA())</f>
        <v>#N/A</v>
      </c>
      <c r="BK53" s="517" t="e">
        <f ca="1">+IF(AND(ISNUMBER(OFFSET('Hygiene Data'!$G$9,0,10*ROW('Hygiene Data'!G47))),'Data Summary'!DZ53="Yes"),OFFSET('Hygiene Data'!$G$9,0,10*ROW('Hygiene Data'!G47)),NA())</f>
        <v>#N/A</v>
      </c>
      <c r="BL53" s="517" t="e">
        <f ca="1">+IF(AND(ISNUMBER(OFFSET('Hygiene Data'!$H$5,0,10*ROW('Hygiene Data'!H47))),'Data Summary'!EA53="Yes"),OFFSET('Hygiene Data'!$H$5,0,10*ROW('Hygiene Data'!H47)),NA())</f>
        <v>#N/A</v>
      </c>
      <c r="BM53" s="517" t="e">
        <f ca="1">+IF(AND(ISNUMBER(OFFSET('Hygiene Data'!$H$7,0,10*ROW('Hygiene Data'!H47))),'Data Summary'!EB53="Yes"),OFFSET('Hygiene Data'!$H$7,0,10*ROW('Hygiene Data'!H47)),NA())</f>
        <v>#N/A</v>
      </c>
      <c r="BN53" s="517" t="e">
        <f ca="1">+IF(AND(ISNUMBER(OFFSET('Hygiene Data'!$H$9,0,10*ROW('Hygiene Data'!H47))),'Data Summary'!EC53="Yes"),OFFSET('Hygiene Data'!$H$9,0,10*ROW('Hygiene Data'!H47)),NA())</f>
        <v>#N/A</v>
      </c>
      <c r="BO53" s="517" t="e">
        <f ca="1">+IF(AND(ISNUMBER(OFFSET('Hygiene Data'!$I$5,0,10*ROW('Hygiene Data'!I47))),'Data Summary'!ED53="Yes"),OFFSET('Hygiene Data'!$I$5,0,10*ROW('Hygiene Data'!I47)),NA())</f>
        <v>#N/A</v>
      </c>
      <c r="BP53" s="517" t="e">
        <f ca="1">+IF(AND(ISNUMBER(OFFSET('Hygiene Data'!$I$7,0,10*ROW('Hygiene Data'!I47))),'Data Summary'!EE53="Yes"),OFFSET('Hygiene Data'!$I$7,0,10*ROW('Hygiene Data'!I47)),NA())</f>
        <v>#N/A</v>
      </c>
      <c r="BQ53" s="517" t="e">
        <f ca="1">+IF(AND(ISNUMBER(OFFSET('Hygiene Data'!$I$9,0,10*ROW('Hygiene Data'!I47))),'Data Summary'!EF53="Yes"),OFFSET('Hygiene Data'!$I$9,0,10*ROW('Hygiene Data'!I47)),NA())</f>
        <v>#N/A</v>
      </c>
    </row>
    <row r="54" spans="1:69" x14ac:dyDescent="0.25">
      <c r="A54" s="513" t="e">
        <f ca="1">+RIGHT('Data Summary'!A54,LEN('Data Summary'!A54)-9)</f>
        <v>#VALUE!</v>
      </c>
      <c r="B54" s="487" t="str">
        <f ca="1">+IF(ISTEXT('Data Summary'!B54),'Data Summary'!B54,"")</f>
        <v/>
      </c>
      <c r="C54" s="514" t="e">
        <f ca="1">+VALUE('Data Summary'!C54)</f>
        <v>#VALUE!</v>
      </c>
      <c r="D54" s="515" t="e">
        <f ca="1">+IF(AND(ISNUMBER(OFFSET('Water Data'!$D$4,0,10*ROW('Water Data'!D48))),'Data Summary'!BS54="Yes"),100-OFFSET('Water Data'!$D$4,0,10*ROW('Water Data'!D48)),NA())</f>
        <v>#N/A</v>
      </c>
      <c r="E54" s="515" t="e">
        <f ca="1">+IF(AND(ISNUMBER(OFFSET('Water Data'!$D$6,0,10*ROW('Water Data'!D48))),'Data Summary'!BT54="Yes"),OFFSET('Water Data'!$D$6,0,10*ROW('Water Data'!D48)),NA())</f>
        <v>#N/A</v>
      </c>
      <c r="F54" s="515" t="e">
        <f ca="1">+IF(AND(ISNUMBER(OFFSET('Water Data'!$D$9,0,10*ROW('Water Data'!D48))),'Data Summary'!BU54="Yes"),OFFSET('Water Data'!$D$9,0,10*ROW('Water Data'!D48)),NA())</f>
        <v>#N/A</v>
      </c>
      <c r="G54" s="515" t="e">
        <f ca="1">+IF(AND(ISNUMBER(OFFSET('Water Data'!$E$4,0,10*ROW('Water Data'!E48))),'Data Summary'!BV54="Yes"),100-OFFSET('Water Data'!$E$4,0,10*ROW('Water Data'!E48)),NA())</f>
        <v>#N/A</v>
      </c>
      <c r="H54" s="515" t="e">
        <f ca="1">+IF(AND(ISNUMBER(OFFSET('Water Data'!$E$6,0,10*ROW('Water Data'!E48))),'Data Summary'!BW54="Yes"),OFFSET('Water Data'!$E$6,0,10*ROW('Water Data'!E48)),NA())</f>
        <v>#N/A</v>
      </c>
      <c r="I54" s="515" t="e">
        <f ca="1">+IF(AND(ISNUMBER(OFFSET('Water Data'!$E$9,0,10*ROW('Water Data'!E48))),'Data Summary'!BX54="Yes"),OFFSET('Water Data'!$E$9,0,10*ROW('Water Data'!E48)),NA())</f>
        <v>#N/A</v>
      </c>
      <c r="J54" s="515" t="e">
        <f ca="1">+IF(AND(ISNUMBER(OFFSET('Water Data'!$F$4,0,10*ROW('Water Data'!F48))),'Data Summary'!BY54="Yes"),100-OFFSET('Water Data'!$F$4,0,10*ROW('Water Data'!F48)),NA())</f>
        <v>#N/A</v>
      </c>
      <c r="K54" s="515" t="e">
        <f ca="1">+IF(AND(ISNUMBER(OFFSET('Water Data'!$F$6,0,10*ROW('Water Data'!F48))),'Data Summary'!BZ54="Yes"),OFFSET('Water Data'!$F$6,0,10*ROW('Water Data'!F48)),NA())</f>
        <v>#N/A</v>
      </c>
      <c r="L54" s="515" t="e">
        <f ca="1">+IF(AND(ISNUMBER(OFFSET('Water Data'!$F$9,0,10*ROW('Water Data'!F48))),'Data Summary'!CA54="Yes"),OFFSET('Water Data'!$F$9,0,10*ROW('Water Data'!F48)),NA())</f>
        <v>#N/A</v>
      </c>
      <c r="M54" s="515" t="e">
        <f ca="1">+IF(AND(ISNUMBER(OFFSET('Water Data'!$G$4,0,10*ROW('Water Data'!G48))),'Data Summary'!CB54="Yes"),100-OFFSET('Water Data'!$G$4,0,10*ROW('Water Data'!G48)),NA())</f>
        <v>#N/A</v>
      </c>
      <c r="N54" s="515" t="e">
        <f ca="1">+IF(AND(ISNUMBER(OFFSET('Water Data'!$G$6,0,10*ROW('Water Data'!G48))),'Data Summary'!CC54="Yes"),OFFSET('Water Data'!$G$6,0,10*ROW('Water Data'!G48)),NA())</f>
        <v>#N/A</v>
      </c>
      <c r="O54" s="515" t="e">
        <f ca="1">+IF(AND(ISNUMBER(OFFSET('Water Data'!$G$9,0,10*ROW('Water Data'!G48))),'Data Summary'!CD54="Yes"),OFFSET('Water Data'!$G$9,0,10*ROW('Water Data'!G48)),NA())</f>
        <v>#N/A</v>
      </c>
      <c r="P54" s="515" t="e">
        <f ca="1">+IF(AND(ISNUMBER(OFFSET('Water Data'!$H$4,0,10*ROW('Water Data'!H48))),'Data Summary'!CE54="Yes"),100-OFFSET('Water Data'!$H$4,0,10*ROW('Water Data'!H48)),NA())</f>
        <v>#N/A</v>
      </c>
      <c r="Q54" s="515" t="e">
        <f ca="1">+IF(AND(ISNUMBER(OFFSET('Water Data'!$H$6,0,10*ROW('Water Data'!H48))),'Data Summary'!CF54="Yes"),OFFSET('Water Data'!$H$6,0,10*ROW('Water Data'!H48)),NA())</f>
        <v>#N/A</v>
      </c>
      <c r="R54" s="515" t="e">
        <f ca="1">+IF(AND(ISNUMBER(OFFSET('Water Data'!$H$9,0,10*ROW('Water Data'!H48))),'Data Summary'!CG54="Yes"),OFFSET('Water Data'!$H$9,0,10*ROW('Water Data'!H48)),NA())</f>
        <v>#N/A</v>
      </c>
      <c r="S54" s="515" t="e">
        <f ca="1">+IF(AND(ISNUMBER(OFFSET('Water Data'!$I$4,0,10*ROW('Water Data'!I48))),'Data Summary'!CH54="Yes"),100-OFFSET('Water Data'!$I$4,0,10*ROW('Water Data'!I48)),NA())</f>
        <v>#N/A</v>
      </c>
      <c r="T54" s="515" t="e">
        <f ca="1">+IF(AND(ISNUMBER(OFFSET('Water Data'!$I$6,0,10*ROW('Water Data'!I48))),'Data Summary'!CI54="Yes"),OFFSET('Water Data'!$I$6,0,10*ROW('Water Data'!I48)),NA())</f>
        <v>#N/A</v>
      </c>
      <c r="U54" s="515" t="e">
        <f ca="1">+IF(AND(ISNUMBER(OFFSET('Water Data'!$I$9,0,10*ROW('Water Data'!I48))),'Data Summary'!CJ54="Yes"),OFFSET('Water Data'!$I$9,0,10*ROW('Water Data'!I48)),NA())</f>
        <v>#N/A</v>
      </c>
      <c r="V54" s="516" t="e">
        <f ca="1">+IF(AND(ISNUMBER(OFFSET('Sanitation Data'!$D$4,0,10*ROW('Sanitation Data'!D48))),'Data Summary'!CK54="Yes"),100-OFFSET('Sanitation Data'!$D$4,0,10*ROW('Sanitation Data'!D48)),NA())</f>
        <v>#N/A</v>
      </c>
      <c r="W54" s="516" t="e">
        <f ca="1">+IF(AND(ISNUMBER(OFFSET('Sanitation Data'!$D$6,0,10*ROW('Sanitation Data'!D48))),'Data Summary'!CL54="Yes"),OFFSET('Sanitation Data'!$D$6,0,10*ROW('Sanitation Data'!D48)),NA())</f>
        <v>#N/A</v>
      </c>
      <c r="X54" s="516" t="e">
        <f ca="1">+IF(AND(ISNUMBER(OFFSET('Sanitation Data'!$D$10,0,10*ROW('Sanitation Data'!D48))),'Data Summary'!CM54="Yes"),OFFSET('Sanitation Data'!$D$10,0,10*ROW('Sanitation Data'!D48)),NA())</f>
        <v>#N/A</v>
      </c>
      <c r="Y54" s="516" t="e">
        <f ca="1">+IF(AND(ISNUMBER(OFFSET('Sanitation Data'!$D$11,0,10*ROW('Sanitation Data'!D48))),'Data Summary'!CN54="Yes"),OFFSET('Sanitation Data'!$D$11,0,10*ROW('Sanitation Data'!D48)),NA())</f>
        <v>#N/A</v>
      </c>
      <c r="Z54" s="516" t="e">
        <f ca="1">+IF(AND(ISNUMBER(OFFSET('Sanitation Data'!$D$12,0,10*ROW('Sanitation Data'!D48))),'Data Summary'!CO54="Yes"),OFFSET('Sanitation Data'!$D$12,0,10*ROW('Sanitation Data'!D48)),NA())</f>
        <v>#N/A</v>
      </c>
      <c r="AA54" s="516" t="e">
        <f ca="1">+IF(AND(ISNUMBER(OFFSET('Sanitation Data'!$E$4,0,10*ROW('Sanitation Data'!E48))),'Data Summary'!CP54="Yes"),100-OFFSET('Sanitation Data'!$E$4,0,10*ROW('Sanitation Data'!E48)),NA())</f>
        <v>#N/A</v>
      </c>
      <c r="AB54" s="516" t="e">
        <f ca="1">+IF(AND(ISNUMBER(OFFSET('Sanitation Data'!$E$6,0,10*ROW('Sanitation Data'!E48))),'Data Summary'!CQ54="Yes"),OFFSET('Sanitation Data'!$E$6,0,10*ROW('Sanitation Data'!E48)),NA())</f>
        <v>#N/A</v>
      </c>
      <c r="AC54" s="516" t="e">
        <f ca="1">+IF(AND(ISNUMBER(OFFSET('Sanitation Data'!$E$10,0,10*ROW('Sanitation Data'!E48))),'Data Summary'!CR54="Yes"),OFFSET('Sanitation Data'!$E$10,0,10*ROW('Sanitation Data'!E48)),NA())</f>
        <v>#N/A</v>
      </c>
      <c r="AD54" s="516" t="e">
        <f ca="1">+IF(AND(ISNUMBER(OFFSET('Sanitation Data'!$E$11,0,10*ROW('Sanitation Data'!E48))),'Data Summary'!CS54="Yes"),OFFSET('Sanitation Data'!$E$11,0,10*ROW('Sanitation Data'!E48)),NA())</f>
        <v>#N/A</v>
      </c>
      <c r="AE54" s="516" t="e">
        <f ca="1">+IF(AND(ISNUMBER(OFFSET('Sanitation Data'!$E$12,0,10*ROW('Sanitation Data'!E48))),'Data Summary'!CT54="Yes"),OFFSET('Sanitation Data'!$E$12,0,10*ROW('Sanitation Data'!E48)),NA())</f>
        <v>#N/A</v>
      </c>
      <c r="AF54" s="516" t="e">
        <f ca="1">+IF(AND(ISNUMBER(OFFSET('Sanitation Data'!$F$4,0,10*ROW('Sanitation Data'!F48))),'Data Summary'!CU54="Yes"),100-OFFSET('Sanitation Data'!$F$4,0,10*ROW('Sanitation Data'!F48)),NA())</f>
        <v>#N/A</v>
      </c>
      <c r="AG54" s="516" t="e">
        <f ca="1">+IF(AND(ISNUMBER(OFFSET('Sanitation Data'!$F$6,0,10*ROW('Sanitation Data'!F48))),'Data Summary'!CV54="Yes"),OFFSET('Sanitation Data'!$F$6,0,10*ROW('Sanitation Data'!F48)),NA())</f>
        <v>#N/A</v>
      </c>
      <c r="AH54" s="516" t="e">
        <f ca="1">+IF(AND(ISNUMBER(OFFSET('Sanitation Data'!$F$10,0,10*ROW('Sanitation Data'!F48))),'Data Summary'!CW54="Yes"),OFFSET('Sanitation Data'!$F$10,0,10*ROW('Sanitation Data'!F48)),NA())</f>
        <v>#N/A</v>
      </c>
      <c r="AI54" s="516" t="e">
        <f ca="1">+IF(AND(ISNUMBER(OFFSET('Sanitation Data'!$F$11,0,10*ROW('Sanitation Data'!F48))),'Data Summary'!CX54="Yes"),OFFSET('Sanitation Data'!$F$11,0,10*ROW('Sanitation Data'!F48)),NA())</f>
        <v>#N/A</v>
      </c>
      <c r="AJ54" s="516" t="e">
        <f ca="1">+IF(AND(ISNUMBER(OFFSET('Sanitation Data'!$F$12,0,10*ROW('Sanitation Data'!F48))),'Data Summary'!CY54="Yes"),OFFSET('Sanitation Data'!$F$12,0,10*ROW('Sanitation Data'!F48)),NA())</f>
        <v>#N/A</v>
      </c>
      <c r="AK54" s="516" t="e">
        <f ca="1">+IF(AND(ISNUMBER(OFFSET('Sanitation Data'!$G$4,0,10*ROW('Sanitation Data'!G48))),'Data Summary'!CZ54="Yes"),100-OFFSET('Sanitation Data'!$G$4,0,10*ROW('Sanitation Data'!G48)),NA())</f>
        <v>#N/A</v>
      </c>
      <c r="AL54" s="516" t="e">
        <f ca="1">+IF(AND(ISNUMBER(OFFSET('Sanitation Data'!$G$6,0,10*ROW('Sanitation Data'!G48))),'Data Summary'!DA54="Yes"),OFFSET('Sanitation Data'!$G$6,0,10*ROW('Sanitation Data'!G48)),NA())</f>
        <v>#N/A</v>
      </c>
      <c r="AM54" s="516" t="e">
        <f ca="1">+IF(AND(ISNUMBER(OFFSET('Sanitation Data'!$G$10,0,10*ROW('Sanitation Data'!G48))),'Data Summary'!DB54="Yes"),OFFSET('Sanitation Data'!$G$10,0,10*ROW('Sanitation Data'!G48)),NA())</f>
        <v>#N/A</v>
      </c>
      <c r="AN54" s="516" t="e">
        <f ca="1">+IF(AND(ISNUMBER(OFFSET('Sanitation Data'!$G$11,0,10*ROW('Sanitation Data'!G48))),'Data Summary'!DC54="Yes"),OFFSET('Sanitation Data'!$G$11,0,10*ROW('Sanitation Data'!G48)),NA())</f>
        <v>#N/A</v>
      </c>
      <c r="AO54" s="516" t="e">
        <f ca="1">+IF(AND(ISNUMBER(OFFSET('Sanitation Data'!$G$12,0,10*ROW('Sanitation Data'!G48))),'Data Summary'!DD54="Yes"),OFFSET('Sanitation Data'!$G$12,0,10*ROW('Sanitation Data'!G48)),NA())</f>
        <v>#N/A</v>
      </c>
      <c r="AP54" s="516" t="e">
        <f ca="1">+IF(AND(ISNUMBER(OFFSET('Sanitation Data'!$H$4,0,10*ROW('Sanitation Data'!H48))),'Data Summary'!DE54="Yes"),100-OFFSET('Sanitation Data'!$H$4,0,10*ROW('Sanitation Data'!H48)),NA())</f>
        <v>#N/A</v>
      </c>
      <c r="AQ54" s="516" t="e">
        <f ca="1">+IF(AND(ISNUMBER(OFFSET('Sanitation Data'!$H$6,0,10*ROW('Sanitation Data'!H48))),'Data Summary'!DF54="Yes"),OFFSET('Sanitation Data'!$H$6,0,10*ROW('Sanitation Data'!H48)),NA())</f>
        <v>#N/A</v>
      </c>
      <c r="AR54" s="516" t="e">
        <f ca="1">+IF(AND(ISNUMBER(OFFSET('Sanitation Data'!$H$10,0,10*ROW('Sanitation Data'!H48))),'Data Summary'!DG54="Yes"),OFFSET('Sanitation Data'!$H$10,0,10*ROW('Sanitation Data'!H48)),NA())</f>
        <v>#N/A</v>
      </c>
      <c r="AS54" s="516" t="e">
        <f ca="1">+IF(AND(ISNUMBER(OFFSET('Sanitation Data'!$H$11,0,10*ROW('Sanitation Data'!H48))),'Data Summary'!DH54="Yes"),OFFSET('Sanitation Data'!$H$11,0,10*ROW('Sanitation Data'!H48)),NA())</f>
        <v>#N/A</v>
      </c>
      <c r="AT54" s="516" t="e">
        <f ca="1">+IF(AND(ISNUMBER(OFFSET('Sanitation Data'!$H$12,0,10*ROW('Sanitation Data'!H48))),'Data Summary'!DI54="Yes"),OFFSET('Sanitation Data'!$H$12,0,10*ROW('Sanitation Data'!H48)),NA())</f>
        <v>#N/A</v>
      </c>
      <c r="AU54" s="516" t="e">
        <f ca="1">+IF(AND(ISNUMBER(OFFSET('Sanitation Data'!$I$4,0,10*ROW('Sanitation Data'!I48))),'Data Summary'!DJ54="Yes"),100-OFFSET('Sanitation Data'!$I$4,0,10*ROW('Sanitation Data'!I48)),NA())</f>
        <v>#N/A</v>
      </c>
      <c r="AV54" s="516" t="e">
        <f ca="1">+IF(AND(ISNUMBER(OFFSET('Sanitation Data'!$I$6,0,10*ROW('Sanitation Data'!I48))),'Data Summary'!DK54="Yes"),OFFSET('Sanitation Data'!$I$6,0,10*ROW('Sanitation Data'!I48)),NA())</f>
        <v>#N/A</v>
      </c>
      <c r="AW54" s="516" t="e">
        <f ca="1">+IF(AND(ISNUMBER(OFFSET('Sanitation Data'!$I$10,0,10*ROW('Sanitation Data'!I48))),'Data Summary'!DL54="Yes"),OFFSET('Sanitation Data'!$I$10,0,10*ROW('Sanitation Data'!I48)),NA())</f>
        <v>#N/A</v>
      </c>
      <c r="AX54" s="516" t="e">
        <f ca="1">+IF(AND(ISNUMBER(OFFSET('Sanitation Data'!$I$11,0,10*ROW('Sanitation Data'!I48))),'Data Summary'!DM54="Yes"),OFFSET('Sanitation Data'!$I$11,0,10*ROW('Sanitation Data'!I48)),NA())</f>
        <v>#N/A</v>
      </c>
      <c r="AY54" s="516" t="e">
        <f ca="1">+IF(AND(ISNUMBER(OFFSET('Sanitation Data'!$I$12,0,10*ROW('Sanitation Data'!I48))),'Data Summary'!DN54="Yes"),OFFSET('Sanitation Data'!$I$12,0,10*ROW('Sanitation Data'!I48)),NA())</f>
        <v>#N/A</v>
      </c>
      <c r="AZ54" s="517" t="e">
        <f ca="1">+IF(AND(ISNUMBER(OFFSET('Hygiene Data'!$D$5,0,10*ROW('Hygiene Data'!D48))),'Data Summary'!DO54="Yes"),OFFSET('Hygiene Data'!$D$5,0,10*ROW('Hygiene Data'!D48)),NA())</f>
        <v>#N/A</v>
      </c>
      <c r="BA54" s="517" t="e">
        <f ca="1">+IF(AND(ISNUMBER(OFFSET('Hygiene Data'!$D$7,0,10*ROW('Hygiene Data'!D48))),'Data Summary'!DP54="Yes"),OFFSET('Hygiene Data'!$D$7,0,10*ROW('Hygiene Data'!D48)),NA())</f>
        <v>#N/A</v>
      </c>
      <c r="BB54" s="517" t="e">
        <f ca="1">+IF(AND(ISNUMBER(OFFSET('Hygiene Data'!$D$9,0,10*ROW('Hygiene Data'!D48))),'Data Summary'!DQ54="Yes"),OFFSET('Hygiene Data'!$D$9,0,10*ROW('Hygiene Data'!D48)),NA())</f>
        <v>#N/A</v>
      </c>
      <c r="BC54" s="517" t="e">
        <f ca="1">+IF(AND(ISNUMBER(OFFSET('Hygiene Data'!$E$5,0,10*ROW('Hygiene Data'!E48))),'Data Summary'!DR54="Yes"),OFFSET('Hygiene Data'!$E$5,0,10*ROW('Hygiene Data'!E48)),NA())</f>
        <v>#N/A</v>
      </c>
      <c r="BD54" s="517" t="e">
        <f ca="1">+IF(AND(ISNUMBER(OFFSET('Hygiene Data'!$E$7,0,10*ROW('Hygiene Data'!E48))),'Data Summary'!DS54="Yes"),OFFSET('Hygiene Data'!$E$7,0,10*ROW('Hygiene Data'!E48)),NA())</f>
        <v>#N/A</v>
      </c>
      <c r="BE54" s="517" t="e">
        <f ca="1">+IF(AND(ISNUMBER(OFFSET('Hygiene Data'!$E$9,0,10*ROW('Hygiene Data'!E48))),'Data Summary'!DT54="Yes"),OFFSET('Hygiene Data'!$E$9,0,10*ROW('Hygiene Data'!E48)),NA())</f>
        <v>#N/A</v>
      </c>
      <c r="BF54" s="517" t="e">
        <f ca="1">+IF(AND(ISNUMBER(OFFSET('Hygiene Data'!$F$5,0,10*ROW('Hygiene Data'!F48))),'Data Summary'!DU54="Yes"),OFFSET('Hygiene Data'!$F$5,0,10*ROW('Hygiene Data'!F48)),NA())</f>
        <v>#N/A</v>
      </c>
      <c r="BG54" s="517" t="e">
        <f ca="1">+IF(AND(ISNUMBER(OFFSET('Hygiene Data'!$F$7,0,10*ROW('Hygiene Data'!F48))),'Data Summary'!DV54="Yes"),OFFSET('Hygiene Data'!$F$7,0,10*ROW('Hygiene Data'!F48)),NA())</f>
        <v>#N/A</v>
      </c>
      <c r="BH54" s="517" t="e">
        <f ca="1">+IF(AND(ISNUMBER(OFFSET('Hygiene Data'!$F$9,0,10*ROW('Hygiene Data'!F48))),'Data Summary'!DW54="Yes"),OFFSET('Hygiene Data'!$F$9,0,10*ROW('Hygiene Data'!F48)),NA())</f>
        <v>#N/A</v>
      </c>
      <c r="BI54" s="517" t="e">
        <f ca="1">+IF(AND(ISNUMBER(OFFSET('Hygiene Data'!$G$5,0,10*ROW('Hygiene Data'!G48))),'Data Summary'!DX54="Yes"),OFFSET('Hygiene Data'!$G$5,0,10*ROW('Hygiene Data'!G48)),NA())</f>
        <v>#N/A</v>
      </c>
      <c r="BJ54" s="517" t="e">
        <f ca="1">+IF(AND(ISNUMBER(OFFSET('Hygiene Data'!$G$7,0,10*ROW('Hygiene Data'!G48))),'Data Summary'!DY54="Yes"),OFFSET('Hygiene Data'!$G$7,0,10*ROW('Hygiene Data'!G48)),NA())</f>
        <v>#N/A</v>
      </c>
      <c r="BK54" s="517" t="e">
        <f ca="1">+IF(AND(ISNUMBER(OFFSET('Hygiene Data'!$G$9,0,10*ROW('Hygiene Data'!G48))),'Data Summary'!DZ54="Yes"),OFFSET('Hygiene Data'!$G$9,0,10*ROW('Hygiene Data'!G48)),NA())</f>
        <v>#N/A</v>
      </c>
      <c r="BL54" s="517" t="e">
        <f ca="1">+IF(AND(ISNUMBER(OFFSET('Hygiene Data'!$H$5,0,10*ROW('Hygiene Data'!H48))),'Data Summary'!EA54="Yes"),OFFSET('Hygiene Data'!$H$5,0,10*ROW('Hygiene Data'!H48)),NA())</f>
        <v>#N/A</v>
      </c>
      <c r="BM54" s="517" t="e">
        <f ca="1">+IF(AND(ISNUMBER(OFFSET('Hygiene Data'!$H$7,0,10*ROW('Hygiene Data'!H48))),'Data Summary'!EB54="Yes"),OFFSET('Hygiene Data'!$H$7,0,10*ROW('Hygiene Data'!H48)),NA())</f>
        <v>#N/A</v>
      </c>
      <c r="BN54" s="517" t="e">
        <f ca="1">+IF(AND(ISNUMBER(OFFSET('Hygiene Data'!$H$9,0,10*ROW('Hygiene Data'!H48))),'Data Summary'!EC54="Yes"),OFFSET('Hygiene Data'!$H$9,0,10*ROW('Hygiene Data'!H48)),NA())</f>
        <v>#N/A</v>
      </c>
      <c r="BO54" s="517" t="e">
        <f ca="1">+IF(AND(ISNUMBER(OFFSET('Hygiene Data'!$I$5,0,10*ROW('Hygiene Data'!I48))),'Data Summary'!ED54="Yes"),OFFSET('Hygiene Data'!$I$5,0,10*ROW('Hygiene Data'!I48)),NA())</f>
        <v>#N/A</v>
      </c>
      <c r="BP54" s="517" t="e">
        <f ca="1">+IF(AND(ISNUMBER(OFFSET('Hygiene Data'!$I$7,0,10*ROW('Hygiene Data'!I48))),'Data Summary'!EE54="Yes"),OFFSET('Hygiene Data'!$I$7,0,10*ROW('Hygiene Data'!I48)),NA())</f>
        <v>#N/A</v>
      </c>
      <c r="BQ54" s="517" t="e">
        <f ca="1">+IF(AND(ISNUMBER(OFFSET('Hygiene Data'!$I$9,0,10*ROW('Hygiene Data'!I48))),'Data Summary'!EF54="Yes"),OFFSET('Hygiene Data'!$I$9,0,10*ROW('Hygiene Data'!I48)),NA())</f>
        <v>#N/A</v>
      </c>
    </row>
    <row r="55" spans="1:69" x14ac:dyDescent="0.25">
      <c r="A55" s="513" t="e">
        <f ca="1">+RIGHT('Data Summary'!A55,LEN('Data Summary'!A55)-9)</f>
        <v>#VALUE!</v>
      </c>
      <c r="B55" s="487" t="str">
        <f ca="1">+IF(ISTEXT('Data Summary'!B55),'Data Summary'!B55,"")</f>
        <v/>
      </c>
      <c r="C55" s="514" t="e">
        <f ca="1">+VALUE('Data Summary'!C55)</f>
        <v>#VALUE!</v>
      </c>
      <c r="D55" s="515" t="e">
        <f ca="1">+IF(AND(ISNUMBER(OFFSET('Water Data'!$D$4,0,10*ROW('Water Data'!D49))),'Data Summary'!BS55="Yes"),100-OFFSET('Water Data'!$D$4,0,10*ROW('Water Data'!D49)),NA())</f>
        <v>#N/A</v>
      </c>
      <c r="E55" s="515" t="e">
        <f ca="1">+IF(AND(ISNUMBER(OFFSET('Water Data'!$D$6,0,10*ROW('Water Data'!D49))),'Data Summary'!BT55="Yes"),OFFSET('Water Data'!$D$6,0,10*ROW('Water Data'!D49)),NA())</f>
        <v>#N/A</v>
      </c>
      <c r="F55" s="515" t="e">
        <f ca="1">+IF(AND(ISNUMBER(OFFSET('Water Data'!$D$9,0,10*ROW('Water Data'!D49))),'Data Summary'!BU55="Yes"),OFFSET('Water Data'!$D$9,0,10*ROW('Water Data'!D49)),NA())</f>
        <v>#N/A</v>
      </c>
      <c r="G55" s="515" t="e">
        <f ca="1">+IF(AND(ISNUMBER(OFFSET('Water Data'!$E$4,0,10*ROW('Water Data'!E49))),'Data Summary'!BV55="Yes"),100-OFFSET('Water Data'!$E$4,0,10*ROW('Water Data'!E49)),NA())</f>
        <v>#N/A</v>
      </c>
      <c r="H55" s="515" t="e">
        <f ca="1">+IF(AND(ISNUMBER(OFFSET('Water Data'!$E$6,0,10*ROW('Water Data'!E49))),'Data Summary'!BW55="Yes"),OFFSET('Water Data'!$E$6,0,10*ROW('Water Data'!E49)),NA())</f>
        <v>#N/A</v>
      </c>
      <c r="I55" s="515" t="e">
        <f ca="1">+IF(AND(ISNUMBER(OFFSET('Water Data'!$E$9,0,10*ROW('Water Data'!E49))),'Data Summary'!BX55="Yes"),OFFSET('Water Data'!$E$9,0,10*ROW('Water Data'!E49)),NA())</f>
        <v>#N/A</v>
      </c>
      <c r="J55" s="515" t="e">
        <f ca="1">+IF(AND(ISNUMBER(OFFSET('Water Data'!$F$4,0,10*ROW('Water Data'!F49))),'Data Summary'!BY55="Yes"),100-OFFSET('Water Data'!$F$4,0,10*ROW('Water Data'!F49)),NA())</f>
        <v>#N/A</v>
      </c>
      <c r="K55" s="515" t="e">
        <f ca="1">+IF(AND(ISNUMBER(OFFSET('Water Data'!$F$6,0,10*ROW('Water Data'!F49))),'Data Summary'!BZ55="Yes"),OFFSET('Water Data'!$F$6,0,10*ROW('Water Data'!F49)),NA())</f>
        <v>#N/A</v>
      </c>
      <c r="L55" s="515" t="e">
        <f ca="1">+IF(AND(ISNUMBER(OFFSET('Water Data'!$F$9,0,10*ROW('Water Data'!F49))),'Data Summary'!CA55="Yes"),OFFSET('Water Data'!$F$9,0,10*ROW('Water Data'!F49)),NA())</f>
        <v>#N/A</v>
      </c>
      <c r="M55" s="515" t="e">
        <f ca="1">+IF(AND(ISNUMBER(OFFSET('Water Data'!$G$4,0,10*ROW('Water Data'!G49))),'Data Summary'!CB55="Yes"),100-OFFSET('Water Data'!$G$4,0,10*ROW('Water Data'!G49)),NA())</f>
        <v>#N/A</v>
      </c>
      <c r="N55" s="515" t="e">
        <f ca="1">+IF(AND(ISNUMBER(OFFSET('Water Data'!$G$6,0,10*ROW('Water Data'!G49))),'Data Summary'!CC55="Yes"),OFFSET('Water Data'!$G$6,0,10*ROW('Water Data'!G49)),NA())</f>
        <v>#N/A</v>
      </c>
      <c r="O55" s="515" t="e">
        <f ca="1">+IF(AND(ISNUMBER(OFFSET('Water Data'!$G$9,0,10*ROW('Water Data'!G49))),'Data Summary'!CD55="Yes"),OFFSET('Water Data'!$G$9,0,10*ROW('Water Data'!G49)),NA())</f>
        <v>#N/A</v>
      </c>
      <c r="P55" s="515" t="e">
        <f ca="1">+IF(AND(ISNUMBER(OFFSET('Water Data'!$H$4,0,10*ROW('Water Data'!H49))),'Data Summary'!CE55="Yes"),100-OFFSET('Water Data'!$H$4,0,10*ROW('Water Data'!H49)),NA())</f>
        <v>#N/A</v>
      </c>
      <c r="Q55" s="515" t="e">
        <f ca="1">+IF(AND(ISNUMBER(OFFSET('Water Data'!$H$6,0,10*ROW('Water Data'!H49))),'Data Summary'!CF55="Yes"),OFFSET('Water Data'!$H$6,0,10*ROW('Water Data'!H49)),NA())</f>
        <v>#N/A</v>
      </c>
      <c r="R55" s="515" t="e">
        <f ca="1">+IF(AND(ISNUMBER(OFFSET('Water Data'!$H$9,0,10*ROW('Water Data'!H49))),'Data Summary'!CG55="Yes"),OFFSET('Water Data'!$H$9,0,10*ROW('Water Data'!H49)),NA())</f>
        <v>#N/A</v>
      </c>
      <c r="S55" s="515" t="e">
        <f ca="1">+IF(AND(ISNUMBER(OFFSET('Water Data'!$I$4,0,10*ROW('Water Data'!I49))),'Data Summary'!CH55="Yes"),100-OFFSET('Water Data'!$I$4,0,10*ROW('Water Data'!I49)),NA())</f>
        <v>#N/A</v>
      </c>
      <c r="T55" s="515" t="e">
        <f ca="1">+IF(AND(ISNUMBER(OFFSET('Water Data'!$I$6,0,10*ROW('Water Data'!I49))),'Data Summary'!CI55="Yes"),OFFSET('Water Data'!$I$6,0,10*ROW('Water Data'!I49)),NA())</f>
        <v>#N/A</v>
      </c>
      <c r="U55" s="515" t="e">
        <f ca="1">+IF(AND(ISNUMBER(OFFSET('Water Data'!$I$9,0,10*ROW('Water Data'!I49))),'Data Summary'!CJ55="Yes"),OFFSET('Water Data'!$I$9,0,10*ROW('Water Data'!I49)),NA())</f>
        <v>#N/A</v>
      </c>
      <c r="V55" s="516" t="e">
        <f ca="1">+IF(AND(ISNUMBER(OFFSET('Sanitation Data'!$D$4,0,10*ROW('Sanitation Data'!D49))),'Data Summary'!CK55="Yes"),100-OFFSET('Sanitation Data'!$D$4,0,10*ROW('Sanitation Data'!D49)),NA())</f>
        <v>#N/A</v>
      </c>
      <c r="W55" s="516" t="e">
        <f ca="1">+IF(AND(ISNUMBER(OFFSET('Sanitation Data'!$D$6,0,10*ROW('Sanitation Data'!D49))),'Data Summary'!CL55="Yes"),OFFSET('Sanitation Data'!$D$6,0,10*ROW('Sanitation Data'!D49)),NA())</f>
        <v>#N/A</v>
      </c>
      <c r="X55" s="516" t="e">
        <f ca="1">+IF(AND(ISNUMBER(OFFSET('Sanitation Data'!$D$10,0,10*ROW('Sanitation Data'!D49))),'Data Summary'!CM55="Yes"),OFFSET('Sanitation Data'!$D$10,0,10*ROW('Sanitation Data'!D49)),NA())</f>
        <v>#N/A</v>
      </c>
      <c r="Y55" s="516" t="e">
        <f ca="1">+IF(AND(ISNUMBER(OFFSET('Sanitation Data'!$D$11,0,10*ROW('Sanitation Data'!D49))),'Data Summary'!CN55="Yes"),OFFSET('Sanitation Data'!$D$11,0,10*ROW('Sanitation Data'!D49)),NA())</f>
        <v>#N/A</v>
      </c>
      <c r="Z55" s="516" t="e">
        <f ca="1">+IF(AND(ISNUMBER(OFFSET('Sanitation Data'!$D$12,0,10*ROW('Sanitation Data'!D49))),'Data Summary'!CO55="Yes"),OFFSET('Sanitation Data'!$D$12,0,10*ROW('Sanitation Data'!D49)),NA())</f>
        <v>#N/A</v>
      </c>
      <c r="AA55" s="516" t="e">
        <f ca="1">+IF(AND(ISNUMBER(OFFSET('Sanitation Data'!$E$4,0,10*ROW('Sanitation Data'!E49))),'Data Summary'!CP55="Yes"),100-OFFSET('Sanitation Data'!$E$4,0,10*ROW('Sanitation Data'!E49)),NA())</f>
        <v>#N/A</v>
      </c>
      <c r="AB55" s="516" t="e">
        <f ca="1">+IF(AND(ISNUMBER(OFFSET('Sanitation Data'!$E$6,0,10*ROW('Sanitation Data'!E49))),'Data Summary'!CQ55="Yes"),OFFSET('Sanitation Data'!$E$6,0,10*ROW('Sanitation Data'!E49)),NA())</f>
        <v>#N/A</v>
      </c>
      <c r="AC55" s="516" t="e">
        <f ca="1">+IF(AND(ISNUMBER(OFFSET('Sanitation Data'!$E$10,0,10*ROW('Sanitation Data'!E49))),'Data Summary'!CR55="Yes"),OFFSET('Sanitation Data'!$E$10,0,10*ROW('Sanitation Data'!E49)),NA())</f>
        <v>#N/A</v>
      </c>
      <c r="AD55" s="516" t="e">
        <f ca="1">+IF(AND(ISNUMBER(OFFSET('Sanitation Data'!$E$11,0,10*ROW('Sanitation Data'!E49))),'Data Summary'!CS55="Yes"),OFFSET('Sanitation Data'!$E$11,0,10*ROW('Sanitation Data'!E49)),NA())</f>
        <v>#N/A</v>
      </c>
      <c r="AE55" s="516" t="e">
        <f ca="1">+IF(AND(ISNUMBER(OFFSET('Sanitation Data'!$E$12,0,10*ROW('Sanitation Data'!E49))),'Data Summary'!CT55="Yes"),OFFSET('Sanitation Data'!$E$12,0,10*ROW('Sanitation Data'!E49)),NA())</f>
        <v>#N/A</v>
      </c>
      <c r="AF55" s="516" t="e">
        <f ca="1">+IF(AND(ISNUMBER(OFFSET('Sanitation Data'!$F$4,0,10*ROW('Sanitation Data'!F49))),'Data Summary'!CU55="Yes"),100-OFFSET('Sanitation Data'!$F$4,0,10*ROW('Sanitation Data'!F49)),NA())</f>
        <v>#N/A</v>
      </c>
      <c r="AG55" s="516" t="e">
        <f ca="1">+IF(AND(ISNUMBER(OFFSET('Sanitation Data'!$F$6,0,10*ROW('Sanitation Data'!F49))),'Data Summary'!CV55="Yes"),OFFSET('Sanitation Data'!$F$6,0,10*ROW('Sanitation Data'!F49)),NA())</f>
        <v>#N/A</v>
      </c>
      <c r="AH55" s="516" t="e">
        <f ca="1">+IF(AND(ISNUMBER(OFFSET('Sanitation Data'!$F$10,0,10*ROW('Sanitation Data'!F49))),'Data Summary'!CW55="Yes"),OFFSET('Sanitation Data'!$F$10,0,10*ROW('Sanitation Data'!F49)),NA())</f>
        <v>#N/A</v>
      </c>
      <c r="AI55" s="516" t="e">
        <f ca="1">+IF(AND(ISNUMBER(OFFSET('Sanitation Data'!$F$11,0,10*ROW('Sanitation Data'!F49))),'Data Summary'!CX55="Yes"),OFFSET('Sanitation Data'!$F$11,0,10*ROW('Sanitation Data'!F49)),NA())</f>
        <v>#N/A</v>
      </c>
      <c r="AJ55" s="516" t="e">
        <f ca="1">+IF(AND(ISNUMBER(OFFSET('Sanitation Data'!$F$12,0,10*ROW('Sanitation Data'!F49))),'Data Summary'!CY55="Yes"),OFFSET('Sanitation Data'!$F$12,0,10*ROW('Sanitation Data'!F49)),NA())</f>
        <v>#N/A</v>
      </c>
      <c r="AK55" s="516" t="e">
        <f ca="1">+IF(AND(ISNUMBER(OFFSET('Sanitation Data'!$G$4,0,10*ROW('Sanitation Data'!G49))),'Data Summary'!CZ55="Yes"),100-OFFSET('Sanitation Data'!$G$4,0,10*ROW('Sanitation Data'!G49)),NA())</f>
        <v>#N/A</v>
      </c>
      <c r="AL55" s="516" t="e">
        <f ca="1">+IF(AND(ISNUMBER(OFFSET('Sanitation Data'!$G$6,0,10*ROW('Sanitation Data'!G49))),'Data Summary'!DA55="Yes"),OFFSET('Sanitation Data'!$G$6,0,10*ROW('Sanitation Data'!G49)),NA())</f>
        <v>#N/A</v>
      </c>
      <c r="AM55" s="516" t="e">
        <f ca="1">+IF(AND(ISNUMBER(OFFSET('Sanitation Data'!$G$10,0,10*ROW('Sanitation Data'!G49))),'Data Summary'!DB55="Yes"),OFFSET('Sanitation Data'!$G$10,0,10*ROW('Sanitation Data'!G49)),NA())</f>
        <v>#N/A</v>
      </c>
      <c r="AN55" s="516" t="e">
        <f ca="1">+IF(AND(ISNUMBER(OFFSET('Sanitation Data'!$G$11,0,10*ROW('Sanitation Data'!G49))),'Data Summary'!DC55="Yes"),OFFSET('Sanitation Data'!$G$11,0,10*ROW('Sanitation Data'!G49)),NA())</f>
        <v>#N/A</v>
      </c>
      <c r="AO55" s="516" t="e">
        <f ca="1">+IF(AND(ISNUMBER(OFFSET('Sanitation Data'!$G$12,0,10*ROW('Sanitation Data'!G49))),'Data Summary'!DD55="Yes"),OFFSET('Sanitation Data'!$G$12,0,10*ROW('Sanitation Data'!G49)),NA())</f>
        <v>#N/A</v>
      </c>
      <c r="AP55" s="516" t="e">
        <f ca="1">+IF(AND(ISNUMBER(OFFSET('Sanitation Data'!$H$4,0,10*ROW('Sanitation Data'!H49))),'Data Summary'!DE55="Yes"),100-OFFSET('Sanitation Data'!$H$4,0,10*ROW('Sanitation Data'!H49)),NA())</f>
        <v>#N/A</v>
      </c>
      <c r="AQ55" s="516" t="e">
        <f ca="1">+IF(AND(ISNUMBER(OFFSET('Sanitation Data'!$H$6,0,10*ROW('Sanitation Data'!H49))),'Data Summary'!DF55="Yes"),OFFSET('Sanitation Data'!$H$6,0,10*ROW('Sanitation Data'!H49)),NA())</f>
        <v>#N/A</v>
      </c>
      <c r="AR55" s="516" t="e">
        <f ca="1">+IF(AND(ISNUMBER(OFFSET('Sanitation Data'!$H$10,0,10*ROW('Sanitation Data'!H49))),'Data Summary'!DG55="Yes"),OFFSET('Sanitation Data'!$H$10,0,10*ROW('Sanitation Data'!H49)),NA())</f>
        <v>#N/A</v>
      </c>
      <c r="AS55" s="516" t="e">
        <f ca="1">+IF(AND(ISNUMBER(OFFSET('Sanitation Data'!$H$11,0,10*ROW('Sanitation Data'!H49))),'Data Summary'!DH55="Yes"),OFFSET('Sanitation Data'!$H$11,0,10*ROW('Sanitation Data'!H49)),NA())</f>
        <v>#N/A</v>
      </c>
      <c r="AT55" s="516" t="e">
        <f ca="1">+IF(AND(ISNUMBER(OFFSET('Sanitation Data'!$H$12,0,10*ROW('Sanitation Data'!H49))),'Data Summary'!DI55="Yes"),OFFSET('Sanitation Data'!$H$12,0,10*ROW('Sanitation Data'!H49)),NA())</f>
        <v>#N/A</v>
      </c>
      <c r="AU55" s="516" t="e">
        <f ca="1">+IF(AND(ISNUMBER(OFFSET('Sanitation Data'!$I$4,0,10*ROW('Sanitation Data'!I49))),'Data Summary'!DJ55="Yes"),100-OFFSET('Sanitation Data'!$I$4,0,10*ROW('Sanitation Data'!I49)),NA())</f>
        <v>#N/A</v>
      </c>
      <c r="AV55" s="516" t="e">
        <f ca="1">+IF(AND(ISNUMBER(OFFSET('Sanitation Data'!$I$6,0,10*ROW('Sanitation Data'!I49))),'Data Summary'!DK55="Yes"),OFFSET('Sanitation Data'!$I$6,0,10*ROW('Sanitation Data'!I49)),NA())</f>
        <v>#N/A</v>
      </c>
      <c r="AW55" s="516" t="e">
        <f ca="1">+IF(AND(ISNUMBER(OFFSET('Sanitation Data'!$I$10,0,10*ROW('Sanitation Data'!I49))),'Data Summary'!DL55="Yes"),OFFSET('Sanitation Data'!$I$10,0,10*ROW('Sanitation Data'!I49)),NA())</f>
        <v>#N/A</v>
      </c>
      <c r="AX55" s="516" t="e">
        <f ca="1">+IF(AND(ISNUMBER(OFFSET('Sanitation Data'!$I$11,0,10*ROW('Sanitation Data'!I49))),'Data Summary'!DM55="Yes"),OFFSET('Sanitation Data'!$I$11,0,10*ROW('Sanitation Data'!I49)),NA())</f>
        <v>#N/A</v>
      </c>
      <c r="AY55" s="516" t="e">
        <f ca="1">+IF(AND(ISNUMBER(OFFSET('Sanitation Data'!$I$12,0,10*ROW('Sanitation Data'!I49))),'Data Summary'!DN55="Yes"),OFFSET('Sanitation Data'!$I$12,0,10*ROW('Sanitation Data'!I49)),NA())</f>
        <v>#N/A</v>
      </c>
      <c r="AZ55" s="517" t="e">
        <f ca="1">+IF(AND(ISNUMBER(OFFSET('Hygiene Data'!$D$5,0,10*ROW('Hygiene Data'!D49))),'Data Summary'!DO55="Yes"),OFFSET('Hygiene Data'!$D$5,0,10*ROW('Hygiene Data'!D49)),NA())</f>
        <v>#N/A</v>
      </c>
      <c r="BA55" s="517" t="e">
        <f ca="1">+IF(AND(ISNUMBER(OFFSET('Hygiene Data'!$D$7,0,10*ROW('Hygiene Data'!D49))),'Data Summary'!DP55="Yes"),OFFSET('Hygiene Data'!$D$7,0,10*ROW('Hygiene Data'!D49)),NA())</f>
        <v>#N/A</v>
      </c>
      <c r="BB55" s="517" t="e">
        <f ca="1">+IF(AND(ISNUMBER(OFFSET('Hygiene Data'!$D$9,0,10*ROW('Hygiene Data'!D49))),'Data Summary'!DQ55="Yes"),OFFSET('Hygiene Data'!$D$9,0,10*ROW('Hygiene Data'!D49)),NA())</f>
        <v>#N/A</v>
      </c>
      <c r="BC55" s="517" t="e">
        <f ca="1">+IF(AND(ISNUMBER(OFFSET('Hygiene Data'!$E$5,0,10*ROW('Hygiene Data'!E49))),'Data Summary'!DR55="Yes"),OFFSET('Hygiene Data'!$E$5,0,10*ROW('Hygiene Data'!E49)),NA())</f>
        <v>#N/A</v>
      </c>
      <c r="BD55" s="517" t="e">
        <f ca="1">+IF(AND(ISNUMBER(OFFSET('Hygiene Data'!$E$7,0,10*ROW('Hygiene Data'!E49))),'Data Summary'!DS55="Yes"),OFFSET('Hygiene Data'!$E$7,0,10*ROW('Hygiene Data'!E49)),NA())</f>
        <v>#N/A</v>
      </c>
      <c r="BE55" s="517" t="e">
        <f ca="1">+IF(AND(ISNUMBER(OFFSET('Hygiene Data'!$E$9,0,10*ROW('Hygiene Data'!E49))),'Data Summary'!DT55="Yes"),OFFSET('Hygiene Data'!$E$9,0,10*ROW('Hygiene Data'!E49)),NA())</f>
        <v>#N/A</v>
      </c>
      <c r="BF55" s="517" t="e">
        <f ca="1">+IF(AND(ISNUMBER(OFFSET('Hygiene Data'!$F$5,0,10*ROW('Hygiene Data'!F49))),'Data Summary'!DU55="Yes"),OFFSET('Hygiene Data'!$F$5,0,10*ROW('Hygiene Data'!F49)),NA())</f>
        <v>#N/A</v>
      </c>
      <c r="BG55" s="517" t="e">
        <f ca="1">+IF(AND(ISNUMBER(OFFSET('Hygiene Data'!$F$7,0,10*ROW('Hygiene Data'!F49))),'Data Summary'!DV55="Yes"),OFFSET('Hygiene Data'!$F$7,0,10*ROW('Hygiene Data'!F49)),NA())</f>
        <v>#N/A</v>
      </c>
      <c r="BH55" s="517" t="e">
        <f ca="1">+IF(AND(ISNUMBER(OFFSET('Hygiene Data'!$F$9,0,10*ROW('Hygiene Data'!F49))),'Data Summary'!DW55="Yes"),OFFSET('Hygiene Data'!$F$9,0,10*ROW('Hygiene Data'!F49)),NA())</f>
        <v>#N/A</v>
      </c>
      <c r="BI55" s="517" t="e">
        <f ca="1">+IF(AND(ISNUMBER(OFFSET('Hygiene Data'!$G$5,0,10*ROW('Hygiene Data'!G49))),'Data Summary'!DX55="Yes"),OFFSET('Hygiene Data'!$G$5,0,10*ROW('Hygiene Data'!G49)),NA())</f>
        <v>#N/A</v>
      </c>
      <c r="BJ55" s="517" t="e">
        <f ca="1">+IF(AND(ISNUMBER(OFFSET('Hygiene Data'!$G$7,0,10*ROW('Hygiene Data'!G49))),'Data Summary'!DY55="Yes"),OFFSET('Hygiene Data'!$G$7,0,10*ROW('Hygiene Data'!G49)),NA())</f>
        <v>#N/A</v>
      </c>
      <c r="BK55" s="517" t="e">
        <f ca="1">+IF(AND(ISNUMBER(OFFSET('Hygiene Data'!$G$9,0,10*ROW('Hygiene Data'!G49))),'Data Summary'!DZ55="Yes"),OFFSET('Hygiene Data'!$G$9,0,10*ROW('Hygiene Data'!G49)),NA())</f>
        <v>#N/A</v>
      </c>
      <c r="BL55" s="517" t="e">
        <f ca="1">+IF(AND(ISNUMBER(OFFSET('Hygiene Data'!$H$5,0,10*ROW('Hygiene Data'!H49))),'Data Summary'!EA55="Yes"),OFFSET('Hygiene Data'!$H$5,0,10*ROW('Hygiene Data'!H49)),NA())</f>
        <v>#N/A</v>
      </c>
      <c r="BM55" s="517" t="e">
        <f ca="1">+IF(AND(ISNUMBER(OFFSET('Hygiene Data'!$H$7,0,10*ROW('Hygiene Data'!H49))),'Data Summary'!EB55="Yes"),OFFSET('Hygiene Data'!$H$7,0,10*ROW('Hygiene Data'!H49)),NA())</f>
        <v>#N/A</v>
      </c>
      <c r="BN55" s="517" t="e">
        <f ca="1">+IF(AND(ISNUMBER(OFFSET('Hygiene Data'!$H$9,0,10*ROW('Hygiene Data'!H49))),'Data Summary'!EC55="Yes"),OFFSET('Hygiene Data'!$H$9,0,10*ROW('Hygiene Data'!H49)),NA())</f>
        <v>#N/A</v>
      </c>
      <c r="BO55" s="517" t="e">
        <f ca="1">+IF(AND(ISNUMBER(OFFSET('Hygiene Data'!$I$5,0,10*ROW('Hygiene Data'!I49))),'Data Summary'!ED55="Yes"),OFFSET('Hygiene Data'!$I$5,0,10*ROW('Hygiene Data'!I49)),NA())</f>
        <v>#N/A</v>
      </c>
      <c r="BP55" s="517" t="e">
        <f ca="1">+IF(AND(ISNUMBER(OFFSET('Hygiene Data'!$I$7,0,10*ROW('Hygiene Data'!I49))),'Data Summary'!EE55="Yes"),OFFSET('Hygiene Data'!$I$7,0,10*ROW('Hygiene Data'!I49)),NA())</f>
        <v>#N/A</v>
      </c>
      <c r="BQ55" s="517" t="e">
        <f ca="1">+IF(AND(ISNUMBER(OFFSET('Hygiene Data'!$I$9,0,10*ROW('Hygiene Data'!I49))),'Data Summary'!EF55="Yes"),OFFSET('Hygiene Data'!$I$9,0,10*ROW('Hygiene Data'!I49)),NA())</f>
        <v>#N/A</v>
      </c>
    </row>
    <row r="56" spans="1:69" x14ac:dyDescent="0.25">
      <c r="A56" s="513" t="e">
        <f ca="1">+RIGHT('Data Summary'!A56,LEN('Data Summary'!A56)-9)</f>
        <v>#VALUE!</v>
      </c>
      <c r="B56" s="487" t="str">
        <f ca="1">+IF(ISTEXT('Data Summary'!B56),'Data Summary'!B56,"")</f>
        <v/>
      </c>
      <c r="C56" s="514" t="e">
        <f ca="1">+VALUE('Data Summary'!C56)</f>
        <v>#VALUE!</v>
      </c>
      <c r="D56" s="515" t="e">
        <f ca="1">+IF(AND(ISNUMBER(OFFSET('Water Data'!$D$4,0,10*ROW('Water Data'!D50))),'Data Summary'!BS56="Yes"),100-OFFSET('Water Data'!$D$4,0,10*ROW('Water Data'!D50)),NA())</f>
        <v>#N/A</v>
      </c>
      <c r="E56" s="515" t="e">
        <f ca="1">+IF(AND(ISNUMBER(OFFSET('Water Data'!$D$6,0,10*ROW('Water Data'!D50))),'Data Summary'!BT56="Yes"),OFFSET('Water Data'!$D$6,0,10*ROW('Water Data'!D50)),NA())</f>
        <v>#N/A</v>
      </c>
      <c r="F56" s="515" t="e">
        <f ca="1">+IF(AND(ISNUMBER(OFFSET('Water Data'!$D$9,0,10*ROW('Water Data'!D50))),'Data Summary'!BU56="Yes"),OFFSET('Water Data'!$D$9,0,10*ROW('Water Data'!D50)),NA())</f>
        <v>#N/A</v>
      </c>
      <c r="G56" s="515" t="e">
        <f ca="1">+IF(AND(ISNUMBER(OFFSET('Water Data'!$E$4,0,10*ROW('Water Data'!E50))),'Data Summary'!BV56="Yes"),100-OFFSET('Water Data'!$E$4,0,10*ROW('Water Data'!E50)),NA())</f>
        <v>#N/A</v>
      </c>
      <c r="H56" s="515" t="e">
        <f ca="1">+IF(AND(ISNUMBER(OFFSET('Water Data'!$E$6,0,10*ROW('Water Data'!E50))),'Data Summary'!BW56="Yes"),OFFSET('Water Data'!$E$6,0,10*ROW('Water Data'!E50)),NA())</f>
        <v>#N/A</v>
      </c>
      <c r="I56" s="515" t="e">
        <f ca="1">+IF(AND(ISNUMBER(OFFSET('Water Data'!$E$9,0,10*ROW('Water Data'!E50))),'Data Summary'!BX56="Yes"),OFFSET('Water Data'!$E$9,0,10*ROW('Water Data'!E50)),NA())</f>
        <v>#N/A</v>
      </c>
      <c r="J56" s="515" t="e">
        <f ca="1">+IF(AND(ISNUMBER(OFFSET('Water Data'!$F$4,0,10*ROW('Water Data'!F50))),'Data Summary'!BY56="Yes"),100-OFFSET('Water Data'!$F$4,0,10*ROW('Water Data'!F50)),NA())</f>
        <v>#N/A</v>
      </c>
      <c r="K56" s="515" t="e">
        <f ca="1">+IF(AND(ISNUMBER(OFFSET('Water Data'!$F$6,0,10*ROW('Water Data'!F50))),'Data Summary'!BZ56="Yes"),OFFSET('Water Data'!$F$6,0,10*ROW('Water Data'!F50)),NA())</f>
        <v>#N/A</v>
      </c>
      <c r="L56" s="515" t="e">
        <f ca="1">+IF(AND(ISNUMBER(OFFSET('Water Data'!$F$9,0,10*ROW('Water Data'!F50))),'Data Summary'!CA56="Yes"),OFFSET('Water Data'!$F$9,0,10*ROW('Water Data'!F50)),NA())</f>
        <v>#N/A</v>
      </c>
      <c r="M56" s="515" t="e">
        <f ca="1">+IF(AND(ISNUMBER(OFFSET('Water Data'!$G$4,0,10*ROW('Water Data'!G50))),'Data Summary'!CB56="Yes"),100-OFFSET('Water Data'!$G$4,0,10*ROW('Water Data'!G50)),NA())</f>
        <v>#N/A</v>
      </c>
      <c r="N56" s="515" t="e">
        <f ca="1">+IF(AND(ISNUMBER(OFFSET('Water Data'!$G$6,0,10*ROW('Water Data'!G50))),'Data Summary'!CC56="Yes"),OFFSET('Water Data'!$G$6,0,10*ROW('Water Data'!G50)),NA())</f>
        <v>#N/A</v>
      </c>
      <c r="O56" s="515" t="e">
        <f ca="1">+IF(AND(ISNUMBER(OFFSET('Water Data'!$G$9,0,10*ROW('Water Data'!G50))),'Data Summary'!CD56="Yes"),OFFSET('Water Data'!$G$9,0,10*ROW('Water Data'!G50)),NA())</f>
        <v>#N/A</v>
      </c>
      <c r="P56" s="515" t="e">
        <f ca="1">+IF(AND(ISNUMBER(OFFSET('Water Data'!$H$4,0,10*ROW('Water Data'!H50))),'Data Summary'!CE56="Yes"),100-OFFSET('Water Data'!$H$4,0,10*ROW('Water Data'!H50)),NA())</f>
        <v>#N/A</v>
      </c>
      <c r="Q56" s="515" t="e">
        <f ca="1">+IF(AND(ISNUMBER(OFFSET('Water Data'!$H$6,0,10*ROW('Water Data'!H50))),'Data Summary'!CF56="Yes"),OFFSET('Water Data'!$H$6,0,10*ROW('Water Data'!H50)),NA())</f>
        <v>#N/A</v>
      </c>
      <c r="R56" s="515" t="e">
        <f ca="1">+IF(AND(ISNUMBER(OFFSET('Water Data'!$H$9,0,10*ROW('Water Data'!H50))),'Data Summary'!CG56="Yes"),OFFSET('Water Data'!$H$9,0,10*ROW('Water Data'!H50)),NA())</f>
        <v>#N/A</v>
      </c>
      <c r="S56" s="515" t="e">
        <f ca="1">+IF(AND(ISNUMBER(OFFSET('Water Data'!$I$4,0,10*ROW('Water Data'!I50))),'Data Summary'!CH56="Yes"),100-OFFSET('Water Data'!$I$4,0,10*ROW('Water Data'!I50)),NA())</f>
        <v>#N/A</v>
      </c>
      <c r="T56" s="515" t="e">
        <f ca="1">+IF(AND(ISNUMBER(OFFSET('Water Data'!$I$6,0,10*ROW('Water Data'!I50))),'Data Summary'!CI56="Yes"),OFFSET('Water Data'!$I$6,0,10*ROW('Water Data'!I50)),NA())</f>
        <v>#N/A</v>
      </c>
      <c r="U56" s="515" t="e">
        <f ca="1">+IF(AND(ISNUMBER(OFFSET('Water Data'!$I$9,0,10*ROW('Water Data'!I50))),'Data Summary'!CJ56="Yes"),OFFSET('Water Data'!$I$9,0,10*ROW('Water Data'!I50)),NA())</f>
        <v>#N/A</v>
      </c>
      <c r="V56" s="516" t="e">
        <f ca="1">+IF(AND(ISNUMBER(OFFSET('Sanitation Data'!$D$4,0,10*ROW('Sanitation Data'!D50))),'Data Summary'!CK56="Yes"),100-OFFSET('Sanitation Data'!$D$4,0,10*ROW('Sanitation Data'!D50)),NA())</f>
        <v>#N/A</v>
      </c>
      <c r="W56" s="516" t="e">
        <f ca="1">+IF(AND(ISNUMBER(OFFSET('Sanitation Data'!$D$6,0,10*ROW('Sanitation Data'!D50))),'Data Summary'!CL56="Yes"),OFFSET('Sanitation Data'!$D$6,0,10*ROW('Sanitation Data'!D50)),NA())</f>
        <v>#N/A</v>
      </c>
      <c r="X56" s="516" t="e">
        <f ca="1">+IF(AND(ISNUMBER(OFFSET('Sanitation Data'!$D$10,0,10*ROW('Sanitation Data'!D50))),'Data Summary'!CM56="Yes"),OFFSET('Sanitation Data'!$D$10,0,10*ROW('Sanitation Data'!D50)),NA())</f>
        <v>#N/A</v>
      </c>
      <c r="Y56" s="516" t="e">
        <f ca="1">+IF(AND(ISNUMBER(OFFSET('Sanitation Data'!$D$11,0,10*ROW('Sanitation Data'!D50))),'Data Summary'!CN56="Yes"),OFFSET('Sanitation Data'!$D$11,0,10*ROW('Sanitation Data'!D50)),NA())</f>
        <v>#N/A</v>
      </c>
      <c r="Z56" s="516" t="e">
        <f ca="1">+IF(AND(ISNUMBER(OFFSET('Sanitation Data'!$D$12,0,10*ROW('Sanitation Data'!D50))),'Data Summary'!CO56="Yes"),OFFSET('Sanitation Data'!$D$12,0,10*ROW('Sanitation Data'!D50)),NA())</f>
        <v>#N/A</v>
      </c>
      <c r="AA56" s="516" t="e">
        <f ca="1">+IF(AND(ISNUMBER(OFFSET('Sanitation Data'!$E$4,0,10*ROW('Sanitation Data'!E50))),'Data Summary'!CP56="Yes"),100-OFFSET('Sanitation Data'!$E$4,0,10*ROW('Sanitation Data'!E50)),NA())</f>
        <v>#N/A</v>
      </c>
      <c r="AB56" s="516" t="e">
        <f ca="1">+IF(AND(ISNUMBER(OFFSET('Sanitation Data'!$E$6,0,10*ROW('Sanitation Data'!E50))),'Data Summary'!CQ56="Yes"),OFFSET('Sanitation Data'!$E$6,0,10*ROW('Sanitation Data'!E50)),NA())</f>
        <v>#N/A</v>
      </c>
      <c r="AC56" s="516" t="e">
        <f ca="1">+IF(AND(ISNUMBER(OFFSET('Sanitation Data'!$E$10,0,10*ROW('Sanitation Data'!E50))),'Data Summary'!CR56="Yes"),OFFSET('Sanitation Data'!$E$10,0,10*ROW('Sanitation Data'!E50)),NA())</f>
        <v>#N/A</v>
      </c>
      <c r="AD56" s="516" t="e">
        <f ca="1">+IF(AND(ISNUMBER(OFFSET('Sanitation Data'!$E$11,0,10*ROW('Sanitation Data'!E50))),'Data Summary'!CS56="Yes"),OFFSET('Sanitation Data'!$E$11,0,10*ROW('Sanitation Data'!E50)),NA())</f>
        <v>#N/A</v>
      </c>
      <c r="AE56" s="516" t="e">
        <f ca="1">+IF(AND(ISNUMBER(OFFSET('Sanitation Data'!$E$12,0,10*ROW('Sanitation Data'!E50))),'Data Summary'!CT56="Yes"),OFFSET('Sanitation Data'!$E$12,0,10*ROW('Sanitation Data'!E50)),NA())</f>
        <v>#N/A</v>
      </c>
      <c r="AF56" s="516" t="e">
        <f ca="1">+IF(AND(ISNUMBER(OFFSET('Sanitation Data'!$F$4,0,10*ROW('Sanitation Data'!F50))),'Data Summary'!CU56="Yes"),100-OFFSET('Sanitation Data'!$F$4,0,10*ROW('Sanitation Data'!F50)),NA())</f>
        <v>#N/A</v>
      </c>
      <c r="AG56" s="516" t="e">
        <f ca="1">+IF(AND(ISNUMBER(OFFSET('Sanitation Data'!$F$6,0,10*ROW('Sanitation Data'!F50))),'Data Summary'!CV56="Yes"),OFFSET('Sanitation Data'!$F$6,0,10*ROW('Sanitation Data'!F50)),NA())</f>
        <v>#N/A</v>
      </c>
      <c r="AH56" s="516" t="e">
        <f ca="1">+IF(AND(ISNUMBER(OFFSET('Sanitation Data'!$F$10,0,10*ROW('Sanitation Data'!F50))),'Data Summary'!CW56="Yes"),OFFSET('Sanitation Data'!$F$10,0,10*ROW('Sanitation Data'!F50)),NA())</f>
        <v>#N/A</v>
      </c>
      <c r="AI56" s="516" t="e">
        <f ca="1">+IF(AND(ISNUMBER(OFFSET('Sanitation Data'!$F$11,0,10*ROW('Sanitation Data'!F50))),'Data Summary'!CX56="Yes"),OFFSET('Sanitation Data'!$F$11,0,10*ROW('Sanitation Data'!F50)),NA())</f>
        <v>#N/A</v>
      </c>
      <c r="AJ56" s="516" t="e">
        <f ca="1">+IF(AND(ISNUMBER(OFFSET('Sanitation Data'!$F$12,0,10*ROW('Sanitation Data'!F50))),'Data Summary'!CY56="Yes"),OFFSET('Sanitation Data'!$F$12,0,10*ROW('Sanitation Data'!F50)),NA())</f>
        <v>#N/A</v>
      </c>
      <c r="AK56" s="516" t="e">
        <f ca="1">+IF(AND(ISNUMBER(OFFSET('Sanitation Data'!$G$4,0,10*ROW('Sanitation Data'!G50))),'Data Summary'!CZ56="Yes"),100-OFFSET('Sanitation Data'!$G$4,0,10*ROW('Sanitation Data'!G50)),NA())</f>
        <v>#N/A</v>
      </c>
      <c r="AL56" s="516" t="e">
        <f ca="1">+IF(AND(ISNUMBER(OFFSET('Sanitation Data'!$G$6,0,10*ROW('Sanitation Data'!G50))),'Data Summary'!DA56="Yes"),OFFSET('Sanitation Data'!$G$6,0,10*ROW('Sanitation Data'!G50)),NA())</f>
        <v>#N/A</v>
      </c>
      <c r="AM56" s="516" t="e">
        <f ca="1">+IF(AND(ISNUMBER(OFFSET('Sanitation Data'!$G$10,0,10*ROW('Sanitation Data'!G50))),'Data Summary'!DB56="Yes"),OFFSET('Sanitation Data'!$G$10,0,10*ROW('Sanitation Data'!G50)),NA())</f>
        <v>#N/A</v>
      </c>
      <c r="AN56" s="516" t="e">
        <f ca="1">+IF(AND(ISNUMBER(OFFSET('Sanitation Data'!$G$11,0,10*ROW('Sanitation Data'!G50))),'Data Summary'!DC56="Yes"),OFFSET('Sanitation Data'!$G$11,0,10*ROW('Sanitation Data'!G50)),NA())</f>
        <v>#N/A</v>
      </c>
      <c r="AO56" s="516" t="e">
        <f ca="1">+IF(AND(ISNUMBER(OFFSET('Sanitation Data'!$G$12,0,10*ROW('Sanitation Data'!G50))),'Data Summary'!DD56="Yes"),OFFSET('Sanitation Data'!$G$12,0,10*ROW('Sanitation Data'!G50)),NA())</f>
        <v>#N/A</v>
      </c>
      <c r="AP56" s="516" t="e">
        <f ca="1">+IF(AND(ISNUMBER(OFFSET('Sanitation Data'!$H$4,0,10*ROW('Sanitation Data'!H50))),'Data Summary'!DE56="Yes"),100-OFFSET('Sanitation Data'!$H$4,0,10*ROW('Sanitation Data'!H50)),NA())</f>
        <v>#N/A</v>
      </c>
      <c r="AQ56" s="516" t="e">
        <f ca="1">+IF(AND(ISNUMBER(OFFSET('Sanitation Data'!$H$6,0,10*ROW('Sanitation Data'!H50))),'Data Summary'!DF56="Yes"),OFFSET('Sanitation Data'!$H$6,0,10*ROW('Sanitation Data'!H50)),NA())</f>
        <v>#N/A</v>
      </c>
      <c r="AR56" s="516" t="e">
        <f ca="1">+IF(AND(ISNUMBER(OFFSET('Sanitation Data'!$H$10,0,10*ROW('Sanitation Data'!H50))),'Data Summary'!DG56="Yes"),OFFSET('Sanitation Data'!$H$10,0,10*ROW('Sanitation Data'!H50)),NA())</f>
        <v>#N/A</v>
      </c>
      <c r="AS56" s="516" t="e">
        <f ca="1">+IF(AND(ISNUMBER(OFFSET('Sanitation Data'!$H$11,0,10*ROW('Sanitation Data'!H50))),'Data Summary'!DH56="Yes"),OFFSET('Sanitation Data'!$H$11,0,10*ROW('Sanitation Data'!H50)),NA())</f>
        <v>#N/A</v>
      </c>
      <c r="AT56" s="516" t="e">
        <f ca="1">+IF(AND(ISNUMBER(OFFSET('Sanitation Data'!$H$12,0,10*ROW('Sanitation Data'!H50))),'Data Summary'!DI56="Yes"),OFFSET('Sanitation Data'!$H$12,0,10*ROW('Sanitation Data'!H50)),NA())</f>
        <v>#N/A</v>
      </c>
      <c r="AU56" s="516" t="e">
        <f ca="1">+IF(AND(ISNUMBER(OFFSET('Sanitation Data'!$I$4,0,10*ROW('Sanitation Data'!I50))),'Data Summary'!DJ56="Yes"),100-OFFSET('Sanitation Data'!$I$4,0,10*ROW('Sanitation Data'!I50)),NA())</f>
        <v>#N/A</v>
      </c>
      <c r="AV56" s="516" t="e">
        <f ca="1">+IF(AND(ISNUMBER(OFFSET('Sanitation Data'!$I$6,0,10*ROW('Sanitation Data'!I50))),'Data Summary'!DK56="Yes"),OFFSET('Sanitation Data'!$I$6,0,10*ROW('Sanitation Data'!I50)),NA())</f>
        <v>#N/A</v>
      </c>
      <c r="AW56" s="516" t="e">
        <f ca="1">+IF(AND(ISNUMBER(OFFSET('Sanitation Data'!$I$10,0,10*ROW('Sanitation Data'!I50))),'Data Summary'!DL56="Yes"),OFFSET('Sanitation Data'!$I$10,0,10*ROW('Sanitation Data'!I50)),NA())</f>
        <v>#N/A</v>
      </c>
      <c r="AX56" s="516" t="e">
        <f ca="1">+IF(AND(ISNUMBER(OFFSET('Sanitation Data'!$I$11,0,10*ROW('Sanitation Data'!I50))),'Data Summary'!DM56="Yes"),OFFSET('Sanitation Data'!$I$11,0,10*ROW('Sanitation Data'!I50)),NA())</f>
        <v>#N/A</v>
      </c>
      <c r="AY56" s="516" t="e">
        <f ca="1">+IF(AND(ISNUMBER(OFFSET('Sanitation Data'!$I$12,0,10*ROW('Sanitation Data'!I50))),'Data Summary'!DN56="Yes"),OFFSET('Sanitation Data'!$I$12,0,10*ROW('Sanitation Data'!I50)),NA())</f>
        <v>#N/A</v>
      </c>
      <c r="AZ56" s="517" t="e">
        <f ca="1">+IF(AND(ISNUMBER(OFFSET('Hygiene Data'!$D$5,0,10*ROW('Hygiene Data'!D50))),'Data Summary'!DO56="Yes"),OFFSET('Hygiene Data'!$D$5,0,10*ROW('Hygiene Data'!D50)),NA())</f>
        <v>#N/A</v>
      </c>
      <c r="BA56" s="517" t="e">
        <f ca="1">+IF(AND(ISNUMBER(OFFSET('Hygiene Data'!$D$7,0,10*ROW('Hygiene Data'!D50))),'Data Summary'!DP56="Yes"),OFFSET('Hygiene Data'!$D$7,0,10*ROW('Hygiene Data'!D50)),NA())</f>
        <v>#N/A</v>
      </c>
      <c r="BB56" s="517" t="e">
        <f ca="1">+IF(AND(ISNUMBER(OFFSET('Hygiene Data'!$D$9,0,10*ROW('Hygiene Data'!D50))),'Data Summary'!DQ56="Yes"),OFFSET('Hygiene Data'!$D$9,0,10*ROW('Hygiene Data'!D50)),NA())</f>
        <v>#N/A</v>
      </c>
      <c r="BC56" s="517" t="e">
        <f ca="1">+IF(AND(ISNUMBER(OFFSET('Hygiene Data'!$E$5,0,10*ROW('Hygiene Data'!E50))),'Data Summary'!DR56="Yes"),OFFSET('Hygiene Data'!$E$5,0,10*ROW('Hygiene Data'!E50)),NA())</f>
        <v>#N/A</v>
      </c>
      <c r="BD56" s="517" t="e">
        <f ca="1">+IF(AND(ISNUMBER(OFFSET('Hygiene Data'!$E$7,0,10*ROW('Hygiene Data'!E50))),'Data Summary'!DS56="Yes"),OFFSET('Hygiene Data'!$E$7,0,10*ROW('Hygiene Data'!E50)),NA())</f>
        <v>#N/A</v>
      </c>
      <c r="BE56" s="517" t="e">
        <f ca="1">+IF(AND(ISNUMBER(OFFSET('Hygiene Data'!$E$9,0,10*ROW('Hygiene Data'!E50))),'Data Summary'!DT56="Yes"),OFFSET('Hygiene Data'!$E$9,0,10*ROW('Hygiene Data'!E50)),NA())</f>
        <v>#N/A</v>
      </c>
      <c r="BF56" s="517" t="e">
        <f ca="1">+IF(AND(ISNUMBER(OFFSET('Hygiene Data'!$F$5,0,10*ROW('Hygiene Data'!F50))),'Data Summary'!DU56="Yes"),OFFSET('Hygiene Data'!$F$5,0,10*ROW('Hygiene Data'!F50)),NA())</f>
        <v>#N/A</v>
      </c>
      <c r="BG56" s="517" t="e">
        <f ca="1">+IF(AND(ISNUMBER(OFFSET('Hygiene Data'!$F$7,0,10*ROW('Hygiene Data'!F50))),'Data Summary'!DV56="Yes"),OFFSET('Hygiene Data'!$F$7,0,10*ROW('Hygiene Data'!F50)),NA())</f>
        <v>#N/A</v>
      </c>
      <c r="BH56" s="517" t="e">
        <f ca="1">+IF(AND(ISNUMBER(OFFSET('Hygiene Data'!$F$9,0,10*ROW('Hygiene Data'!F50))),'Data Summary'!DW56="Yes"),OFFSET('Hygiene Data'!$F$9,0,10*ROW('Hygiene Data'!F50)),NA())</f>
        <v>#N/A</v>
      </c>
      <c r="BI56" s="517" t="e">
        <f ca="1">+IF(AND(ISNUMBER(OFFSET('Hygiene Data'!$G$5,0,10*ROW('Hygiene Data'!G50))),'Data Summary'!DX56="Yes"),OFFSET('Hygiene Data'!$G$5,0,10*ROW('Hygiene Data'!G50)),NA())</f>
        <v>#N/A</v>
      </c>
      <c r="BJ56" s="517" t="e">
        <f ca="1">+IF(AND(ISNUMBER(OFFSET('Hygiene Data'!$G$7,0,10*ROW('Hygiene Data'!G50))),'Data Summary'!DY56="Yes"),OFFSET('Hygiene Data'!$G$7,0,10*ROW('Hygiene Data'!G50)),NA())</f>
        <v>#N/A</v>
      </c>
      <c r="BK56" s="517" t="e">
        <f ca="1">+IF(AND(ISNUMBER(OFFSET('Hygiene Data'!$G$9,0,10*ROW('Hygiene Data'!G50))),'Data Summary'!DZ56="Yes"),OFFSET('Hygiene Data'!$G$9,0,10*ROW('Hygiene Data'!G50)),NA())</f>
        <v>#N/A</v>
      </c>
      <c r="BL56" s="517" t="e">
        <f ca="1">+IF(AND(ISNUMBER(OFFSET('Hygiene Data'!$H$5,0,10*ROW('Hygiene Data'!H50))),'Data Summary'!EA56="Yes"),OFFSET('Hygiene Data'!$H$5,0,10*ROW('Hygiene Data'!H50)),NA())</f>
        <v>#N/A</v>
      </c>
      <c r="BM56" s="517" t="e">
        <f ca="1">+IF(AND(ISNUMBER(OFFSET('Hygiene Data'!$H$7,0,10*ROW('Hygiene Data'!H50))),'Data Summary'!EB56="Yes"),OFFSET('Hygiene Data'!$H$7,0,10*ROW('Hygiene Data'!H50)),NA())</f>
        <v>#N/A</v>
      </c>
      <c r="BN56" s="517" t="e">
        <f ca="1">+IF(AND(ISNUMBER(OFFSET('Hygiene Data'!$H$9,0,10*ROW('Hygiene Data'!H50))),'Data Summary'!EC56="Yes"),OFFSET('Hygiene Data'!$H$9,0,10*ROW('Hygiene Data'!H50)),NA())</f>
        <v>#N/A</v>
      </c>
      <c r="BO56" s="517" t="e">
        <f ca="1">+IF(AND(ISNUMBER(OFFSET('Hygiene Data'!$I$5,0,10*ROW('Hygiene Data'!I50))),'Data Summary'!ED56="Yes"),OFFSET('Hygiene Data'!$I$5,0,10*ROW('Hygiene Data'!I50)),NA())</f>
        <v>#N/A</v>
      </c>
      <c r="BP56" s="517" t="e">
        <f ca="1">+IF(AND(ISNUMBER(OFFSET('Hygiene Data'!$I$7,0,10*ROW('Hygiene Data'!I50))),'Data Summary'!EE56="Yes"),OFFSET('Hygiene Data'!$I$7,0,10*ROW('Hygiene Data'!I50)),NA())</f>
        <v>#N/A</v>
      </c>
      <c r="BQ56" s="517" t="e">
        <f ca="1">+IF(AND(ISNUMBER(OFFSET('Hygiene Data'!$I$9,0,10*ROW('Hygiene Data'!I50))),'Data Summary'!EF56="Yes"),OFFSET('Hygiene Data'!$I$9,0,10*ROW('Hygiene Data'!I50)),NA())</f>
        <v>#N/A</v>
      </c>
    </row>
    <row r="57" spans="1:69" x14ac:dyDescent="0.25">
      <c r="A57" s="513" t="e">
        <f ca="1">+RIGHT('Data Summary'!A57,LEN('Data Summary'!A57)-9)</f>
        <v>#VALUE!</v>
      </c>
      <c r="B57" s="487" t="str">
        <f ca="1">+IF(ISTEXT('Data Summary'!B57),'Data Summary'!B57,"")</f>
        <v/>
      </c>
      <c r="C57" s="514" t="e">
        <f ca="1">+VALUE('Data Summary'!C57)</f>
        <v>#VALUE!</v>
      </c>
      <c r="D57" s="515" t="e">
        <f ca="1">+IF(AND(ISNUMBER(OFFSET('Water Data'!$D$4,0,10*ROW('Water Data'!D51))),'Data Summary'!BS57="Yes"),100-OFFSET('Water Data'!$D$4,0,10*ROW('Water Data'!D51)),NA())</f>
        <v>#N/A</v>
      </c>
      <c r="E57" s="515" t="e">
        <f ca="1">+IF(AND(ISNUMBER(OFFSET('Water Data'!$D$6,0,10*ROW('Water Data'!D51))),'Data Summary'!BT57="Yes"),OFFSET('Water Data'!$D$6,0,10*ROW('Water Data'!D51)),NA())</f>
        <v>#N/A</v>
      </c>
      <c r="F57" s="515" t="e">
        <f ca="1">+IF(AND(ISNUMBER(OFFSET('Water Data'!$D$9,0,10*ROW('Water Data'!D51))),'Data Summary'!BU57="Yes"),OFFSET('Water Data'!$D$9,0,10*ROW('Water Data'!D51)),NA())</f>
        <v>#N/A</v>
      </c>
      <c r="G57" s="515" t="e">
        <f ca="1">+IF(AND(ISNUMBER(OFFSET('Water Data'!$E$4,0,10*ROW('Water Data'!E51))),'Data Summary'!BV57="Yes"),100-OFFSET('Water Data'!$E$4,0,10*ROW('Water Data'!E51)),NA())</f>
        <v>#N/A</v>
      </c>
      <c r="H57" s="515" t="e">
        <f ca="1">+IF(AND(ISNUMBER(OFFSET('Water Data'!$E$6,0,10*ROW('Water Data'!E51))),'Data Summary'!BW57="Yes"),OFFSET('Water Data'!$E$6,0,10*ROW('Water Data'!E51)),NA())</f>
        <v>#N/A</v>
      </c>
      <c r="I57" s="515" t="e">
        <f ca="1">+IF(AND(ISNUMBER(OFFSET('Water Data'!$E$9,0,10*ROW('Water Data'!E51))),'Data Summary'!BX57="Yes"),OFFSET('Water Data'!$E$9,0,10*ROW('Water Data'!E51)),NA())</f>
        <v>#N/A</v>
      </c>
      <c r="J57" s="515" t="e">
        <f ca="1">+IF(AND(ISNUMBER(OFFSET('Water Data'!$F$4,0,10*ROW('Water Data'!F51))),'Data Summary'!BY57="Yes"),100-OFFSET('Water Data'!$F$4,0,10*ROW('Water Data'!F51)),NA())</f>
        <v>#N/A</v>
      </c>
      <c r="K57" s="515" t="e">
        <f ca="1">+IF(AND(ISNUMBER(OFFSET('Water Data'!$F$6,0,10*ROW('Water Data'!F51))),'Data Summary'!BZ57="Yes"),OFFSET('Water Data'!$F$6,0,10*ROW('Water Data'!F51)),NA())</f>
        <v>#N/A</v>
      </c>
      <c r="L57" s="515" t="e">
        <f ca="1">+IF(AND(ISNUMBER(OFFSET('Water Data'!$F$9,0,10*ROW('Water Data'!F51))),'Data Summary'!CA57="Yes"),OFFSET('Water Data'!$F$9,0,10*ROW('Water Data'!F51)),NA())</f>
        <v>#N/A</v>
      </c>
      <c r="M57" s="515" t="e">
        <f ca="1">+IF(AND(ISNUMBER(OFFSET('Water Data'!$G$4,0,10*ROW('Water Data'!G51))),'Data Summary'!CB57="Yes"),100-OFFSET('Water Data'!$G$4,0,10*ROW('Water Data'!G51)),NA())</f>
        <v>#N/A</v>
      </c>
      <c r="N57" s="515" t="e">
        <f ca="1">+IF(AND(ISNUMBER(OFFSET('Water Data'!$G$6,0,10*ROW('Water Data'!G51))),'Data Summary'!CC57="Yes"),OFFSET('Water Data'!$G$6,0,10*ROW('Water Data'!G51)),NA())</f>
        <v>#N/A</v>
      </c>
      <c r="O57" s="515" t="e">
        <f ca="1">+IF(AND(ISNUMBER(OFFSET('Water Data'!$G$9,0,10*ROW('Water Data'!G51))),'Data Summary'!CD57="Yes"),OFFSET('Water Data'!$G$9,0,10*ROW('Water Data'!G51)),NA())</f>
        <v>#N/A</v>
      </c>
      <c r="P57" s="515" t="e">
        <f ca="1">+IF(AND(ISNUMBER(OFFSET('Water Data'!$H$4,0,10*ROW('Water Data'!H51))),'Data Summary'!CE57="Yes"),100-OFFSET('Water Data'!$H$4,0,10*ROW('Water Data'!H51)),NA())</f>
        <v>#N/A</v>
      </c>
      <c r="Q57" s="515" t="e">
        <f ca="1">+IF(AND(ISNUMBER(OFFSET('Water Data'!$H$6,0,10*ROW('Water Data'!H51))),'Data Summary'!CF57="Yes"),OFFSET('Water Data'!$H$6,0,10*ROW('Water Data'!H51)),NA())</f>
        <v>#N/A</v>
      </c>
      <c r="R57" s="515" t="e">
        <f ca="1">+IF(AND(ISNUMBER(OFFSET('Water Data'!$H$9,0,10*ROW('Water Data'!H51))),'Data Summary'!CG57="Yes"),OFFSET('Water Data'!$H$9,0,10*ROW('Water Data'!H51)),NA())</f>
        <v>#N/A</v>
      </c>
      <c r="S57" s="515" t="e">
        <f ca="1">+IF(AND(ISNUMBER(OFFSET('Water Data'!$I$4,0,10*ROW('Water Data'!I51))),'Data Summary'!CH57="Yes"),100-OFFSET('Water Data'!$I$4,0,10*ROW('Water Data'!I51)),NA())</f>
        <v>#N/A</v>
      </c>
      <c r="T57" s="515" t="e">
        <f ca="1">+IF(AND(ISNUMBER(OFFSET('Water Data'!$I$6,0,10*ROW('Water Data'!I51))),'Data Summary'!CI57="Yes"),OFFSET('Water Data'!$I$6,0,10*ROW('Water Data'!I51)),NA())</f>
        <v>#N/A</v>
      </c>
      <c r="U57" s="515" t="e">
        <f ca="1">+IF(AND(ISNUMBER(OFFSET('Water Data'!$I$9,0,10*ROW('Water Data'!I51))),'Data Summary'!CJ57="Yes"),OFFSET('Water Data'!$I$9,0,10*ROW('Water Data'!I51)),NA())</f>
        <v>#N/A</v>
      </c>
      <c r="V57" s="516" t="e">
        <f ca="1">+IF(AND(ISNUMBER(OFFSET('Sanitation Data'!$D$4,0,10*ROW('Sanitation Data'!D51))),'Data Summary'!CK57="Yes"),100-OFFSET('Sanitation Data'!$D$4,0,10*ROW('Sanitation Data'!D51)),NA())</f>
        <v>#N/A</v>
      </c>
      <c r="W57" s="516" t="e">
        <f ca="1">+IF(AND(ISNUMBER(OFFSET('Sanitation Data'!$D$6,0,10*ROW('Sanitation Data'!D51))),'Data Summary'!CL57="Yes"),OFFSET('Sanitation Data'!$D$6,0,10*ROW('Sanitation Data'!D51)),NA())</f>
        <v>#N/A</v>
      </c>
      <c r="X57" s="516" t="e">
        <f ca="1">+IF(AND(ISNUMBER(OFFSET('Sanitation Data'!$D$10,0,10*ROW('Sanitation Data'!D51))),'Data Summary'!CM57="Yes"),OFFSET('Sanitation Data'!$D$10,0,10*ROW('Sanitation Data'!D51)),NA())</f>
        <v>#N/A</v>
      </c>
      <c r="Y57" s="516" t="e">
        <f ca="1">+IF(AND(ISNUMBER(OFFSET('Sanitation Data'!$D$11,0,10*ROW('Sanitation Data'!D51))),'Data Summary'!CN57="Yes"),OFFSET('Sanitation Data'!$D$11,0,10*ROW('Sanitation Data'!D51)),NA())</f>
        <v>#N/A</v>
      </c>
      <c r="Z57" s="516" t="e">
        <f ca="1">+IF(AND(ISNUMBER(OFFSET('Sanitation Data'!$D$12,0,10*ROW('Sanitation Data'!D51))),'Data Summary'!CO57="Yes"),OFFSET('Sanitation Data'!$D$12,0,10*ROW('Sanitation Data'!D51)),NA())</f>
        <v>#N/A</v>
      </c>
      <c r="AA57" s="516" t="e">
        <f ca="1">+IF(AND(ISNUMBER(OFFSET('Sanitation Data'!$E$4,0,10*ROW('Sanitation Data'!E51))),'Data Summary'!CP57="Yes"),100-OFFSET('Sanitation Data'!$E$4,0,10*ROW('Sanitation Data'!E51)),NA())</f>
        <v>#N/A</v>
      </c>
      <c r="AB57" s="516" t="e">
        <f ca="1">+IF(AND(ISNUMBER(OFFSET('Sanitation Data'!$E$6,0,10*ROW('Sanitation Data'!E51))),'Data Summary'!CQ57="Yes"),OFFSET('Sanitation Data'!$E$6,0,10*ROW('Sanitation Data'!E51)),NA())</f>
        <v>#N/A</v>
      </c>
      <c r="AC57" s="516" t="e">
        <f ca="1">+IF(AND(ISNUMBER(OFFSET('Sanitation Data'!$E$10,0,10*ROW('Sanitation Data'!E51))),'Data Summary'!CR57="Yes"),OFFSET('Sanitation Data'!$E$10,0,10*ROW('Sanitation Data'!E51)),NA())</f>
        <v>#N/A</v>
      </c>
      <c r="AD57" s="516" t="e">
        <f ca="1">+IF(AND(ISNUMBER(OFFSET('Sanitation Data'!$E$11,0,10*ROW('Sanitation Data'!E51))),'Data Summary'!CS57="Yes"),OFFSET('Sanitation Data'!$E$11,0,10*ROW('Sanitation Data'!E51)),NA())</f>
        <v>#N/A</v>
      </c>
      <c r="AE57" s="516" t="e">
        <f ca="1">+IF(AND(ISNUMBER(OFFSET('Sanitation Data'!$E$12,0,10*ROW('Sanitation Data'!E51))),'Data Summary'!CT57="Yes"),OFFSET('Sanitation Data'!$E$12,0,10*ROW('Sanitation Data'!E51)),NA())</f>
        <v>#N/A</v>
      </c>
      <c r="AF57" s="516" t="e">
        <f ca="1">+IF(AND(ISNUMBER(OFFSET('Sanitation Data'!$F$4,0,10*ROW('Sanitation Data'!F51))),'Data Summary'!CU57="Yes"),100-OFFSET('Sanitation Data'!$F$4,0,10*ROW('Sanitation Data'!F51)),NA())</f>
        <v>#N/A</v>
      </c>
      <c r="AG57" s="516" t="e">
        <f ca="1">+IF(AND(ISNUMBER(OFFSET('Sanitation Data'!$F$6,0,10*ROW('Sanitation Data'!F51))),'Data Summary'!CV57="Yes"),OFFSET('Sanitation Data'!$F$6,0,10*ROW('Sanitation Data'!F51)),NA())</f>
        <v>#N/A</v>
      </c>
      <c r="AH57" s="516" t="e">
        <f ca="1">+IF(AND(ISNUMBER(OFFSET('Sanitation Data'!$F$10,0,10*ROW('Sanitation Data'!F51))),'Data Summary'!CW57="Yes"),OFFSET('Sanitation Data'!$F$10,0,10*ROW('Sanitation Data'!F51)),NA())</f>
        <v>#N/A</v>
      </c>
      <c r="AI57" s="516" t="e">
        <f ca="1">+IF(AND(ISNUMBER(OFFSET('Sanitation Data'!$F$11,0,10*ROW('Sanitation Data'!F51))),'Data Summary'!CX57="Yes"),OFFSET('Sanitation Data'!$F$11,0,10*ROW('Sanitation Data'!F51)),NA())</f>
        <v>#N/A</v>
      </c>
      <c r="AJ57" s="516" t="e">
        <f ca="1">+IF(AND(ISNUMBER(OFFSET('Sanitation Data'!$F$12,0,10*ROW('Sanitation Data'!F51))),'Data Summary'!CY57="Yes"),OFFSET('Sanitation Data'!$F$12,0,10*ROW('Sanitation Data'!F51)),NA())</f>
        <v>#N/A</v>
      </c>
      <c r="AK57" s="516" t="e">
        <f ca="1">+IF(AND(ISNUMBER(OFFSET('Sanitation Data'!$G$4,0,10*ROW('Sanitation Data'!G51))),'Data Summary'!CZ57="Yes"),100-OFFSET('Sanitation Data'!$G$4,0,10*ROW('Sanitation Data'!G51)),NA())</f>
        <v>#N/A</v>
      </c>
      <c r="AL57" s="516" t="e">
        <f ca="1">+IF(AND(ISNUMBER(OFFSET('Sanitation Data'!$G$6,0,10*ROW('Sanitation Data'!G51))),'Data Summary'!DA57="Yes"),OFFSET('Sanitation Data'!$G$6,0,10*ROW('Sanitation Data'!G51)),NA())</f>
        <v>#N/A</v>
      </c>
      <c r="AM57" s="516" t="e">
        <f ca="1">+IF(AND(ISNUMBER(OFFSET('Sanitation Data'!$G$10,0,10*ROW('Sanitation Data'!G51))),'Data Summary'!DB57="Yes"),OFFSET('Sanitation Data'!$G$10,0,10*ROW('Sanitation Data'!G51)),NA())</f>
        <v>#N/A</v>
      </c>
      <c r="AN57" s="516" t="e">
        <f ca="1">+IF(AND(ISNUMBER(OFFSET('Sanitation Data'!$G$11,0,10*ROW('Sanitation Data'!G51))),'Data Summary'!DC57="Yes"),OFFSET('Sanitation Data'!$G$11,0,10*ROW('Sanitation Data'!G51)),NA())</f>
        <v>#N/A</v>
      </c>
      <c r="AO57" s="516" t="e">
        <f ca="1">+IF(AND(ISNUMBER(OFFSET('Sanitation Data'!$G$12,0,10*ROW('Sanitation Data'!G51))),'Data Summary'!DD57="Yes"),OFFSET('Sanitation Data'!$G$12,0,10*ROW('Sanitation Data'!G51)),NA())</f>
        <v>#N/A</v>
      </c>
      <c r="AP57" s="516" t="e">
        <f ca="1">+IF(AND(ISNUMBER(OFFSET('Sanitation Data'!$H$4,0,10*ROW('Sanitation Data'!H51))),'Data Summary'!DE57="Yes"),100-OFFSET('Sanitation Data'!$H$4,0,10*ROW('Sanitation Data'!H51)),NA())</f>
        <v>#N/A</v>
      </c>
      <c r="AQ57" s="516" t="e">
        <f ca="1">+IF(AND(ISNUMBER(OFFSET('Sanitation Data'!$H$6,0,10*ROW('Sanitation Data'!H51))),'Data Summary'!DF57="Yes"),OFFSET('Sanitation Data'!$H$6,0,10*ROW('Sanitation Data'!H51)),NA())</f>
        <v>#N/A</v>
      </c>
      <c r="AR57" s="516" t="e">
        <f ca="1">+IF(AND(ISNUMBER(OFFSET('Sanitation Data'!$H$10,0,10*ROW('Sanitation Data'!H51))),'Data Summary'!DG57="Yes"),OFFSET('Sanitation Data'!$H$10,0,10*ROW('Sanitation Data'!H51)),NA())</f>
        <v>#N/A</v>
      </c>
      <c r="AS57" s="516" t="e">
        <f ca="1">+IF(AND(ISNUMBER(OFFSET('Sanitation Data'!$H$11,0,10*ROW('Sanitation Data'!H51))),'Data Summary'!DH57="Yes"),OFFSET('Sanitation Data'!$H$11,0,10*ROW('Sanitation Data'!H51)),NA())</f>
        <v>#N/A</v>
      </c>
      <c r="AT57" s="516" t="e">
        <f ca="1">+IF(AND(ISNUMBER(OFFSET('Sanitation Data'!$H$12,0,10*ROW('Sanitation Data'!H51))),'Data Summary'!DI57="Yes"),OFFSET('Sanitation Data'!$H$12,0,10*ROW('Sanitation Data'!H51)),NA())</f>
        <v>#N/A</v>
      </c>
      <c r="AU57" s="516" t="e">
        <f ca="1">+IF(AND(ISNUMBER(OFFSET('Sanitation Data'!$I$4,0,10*ROW('Sanitation Data'!I51))),'Data Summary'!DJ57="Yes"),100-OFFSET('Sanitation Data'!$I$4,0,10*ROW('Sanitation Data'!I51)),NA())</f>
        <v>#N/A</v>
      </c>
      <c r="AV57" s="516" t="e">
        <f ca="1">+IF(AND(ISNUMBER(OFFSET('Sanitation Data'!$I$6,0,10*ROW('Sanitation Data'!I51))),'Data Summary'!DK57="Yes"),OFFSET('Sanitation Data'!$I$6,0,10*ROW('Sanitation Data'!I51)),NA())</f>
        <v>#N/A</v>
      </c>
      <c r="AW57" s="516" t="e">
        <f ca="1">+IF(AND(ISNUMBER(OFFSET('Sanitation Data'!$I$10,0,10*ROW('Sanitation Data'!I51))),'Data Summary'!DL57="Yes"),OFFSET('Sanitation Data'!$I$10,0,10*ROW('Sanitation Data'!I51)),NA())</f>
        <v>#N/A</v>
      </c>
      <c r="AX57" s="516" t="e">
        <f ca="1">+IF(AND(ISNUMBER(OFFSET('Sanitation Data'!$I$11,0,10*ROW('Sanitation Data'!I51))),'Data Summary'!DM57="Yes"),OFFSET('Sanitation Data'!$I$11,0,10*ROW('Sanitation Data'!I51)),NA())</f>
        <v>#N/A</v>
      </c>
      <c r="AY57" s="516" t="e">
        <f ca="1">+IF(AND(ISNUMBER(OFFSET('Sanitation Data'!$I$12,0,10*ROW('Sanitation Data'!I51))),'Data Summary'!DN57="Yes"),OFFSET('Sanitation Data'!$I$12,0,10*ROW('Sanitation Data'!I51)),NA())</f>
        <v>#N/A</v>
      </c>
      <c r="AZ57" s="517" t="e">
        <f ca="1">+IF(AND(ISNUMBER(OFFSET('Hygiene Data'!$D$5,0,10*ROW('Hygiene Data'!D51))),'Data Summary'!DO57="Yes"),OFFSET('Hygiene Data'!$D$5,0,10*ROW('Hygiene Data'!D51)),NA())</f>
        <v>#N/A</v>
      </c>
      <c r="BA57" s="517" t="e">
        <f ca="1">+IF(AND(ISNUMBER(OFFSET('Hygiene Data'!$D$7,0,10*ROW('Hygiene Data'!D51))),'Data Summary'!DP57="Yes"),OFFSET('Hygiene Data'!$D$7,0,10*ROW('Hygiene Data'!D51)),NA())</f>
        <v>#N/A</v>
      </c>
      <c r="BB57" s="517" t="e">
        <f ca="1">+IF(AND(ISNUMBER(OFFSET('Hygiene Data'!$D$9,0,10*ROW('Hygiene Data'!D51))),'Data Summary'!DQ57="Yes"),OFFSET('Hygiene Data'!$D$9,0,10*ROW('Hygiene Data'!D51)),NA())</f>
        <v>#N/A</v>
      </c>
      <c r="BC57" s="517" t="e">
        <f ca="1">+IF(AND(ISNUMBER(OFFSET('Hygiene Data'!$E$5,0,10*ROW('Hygiene Data'!E51))),'Data Summary'!DR57="Yes"),OFFSET('Hygiene Data'!$E$5,0,10*ROW('Hygiene Data'!E51)),NA())</f>
        <v>#N/A</v>
      </c>
      <c r="BD57" s="517" t="e">
        <f ca="1">+IF(AND(ISNUMBER(OFFSET('Hygiene Data'!$E$7,0,10*ROW('Hygiene Data'!E51))),'Data Summary'!DS57="Yes"),OFFSET('Hygiene Data'!$E$7,0,10*ROW('Hygiene Data'!E51)),NA())</f>
        <v>#N/A</v>
      </c>
      <c r="BE57" s="517" t="e">
        <f ca="1">+IF(AND(ISNUMBER(OFFSET('Hygiene Data'!$E$9,0,10*ROW('Hygiene Data'!E51))),'Data Summary'!DT57="Yes"),OFFSET('Hygiene Data'!$E$9,0,10*ROW('Hygiene Data'!E51)),NA())</f>
        <v>#N/A</v>
      </c>
      <c r="BF57" s="517" t="e">
        <f ca="1">+IF(AND(ISNUMBER(OFFSET('Hygiene Data'!$F$5,0,10*ROW('Hygiene Data'!F51))),'Data Summary'!DU57="Yes"),OFFSET('Hygiene Data'!$F$5,0,10*ROW('Hygiene Data'!F51)),NA())</f>
        <v>#N/A</v>
      </c>
      <c r="BG57" s="517" t="e">
        <f ca="1">+IF(AND(ISNUMBER(OFFSET('Hygiene Data'!$F$7,0,10*ROW('Hygiene Data'!F51))),'Data Summary'!DV57="Yes"),OFFSET('Hygiene Data'!$F$7,0,10*ROW('Hygiene Data'!F51)),NA())</f>
        <v>#N/A</v>
      </c>
      <c r="BH57" s="517" t="e">
        <f ca="1">+IF(AND(ISNUMBER(OFFSET('Hygiene Data'!$F$9,0,10*ROW('Hygiene Data'!F51))),'Data Summary'!DW57="Yes"),OFFSET('Hygiene Data'!$F$9,0,10*ROW('Hygiene Data'!F51)),NA())</f>
        <v>#N/A</v>
      </c>
      <c r="BI57" s="517" t="e">
        <f ca="1">+IF(AND(ISNUMBER(OFFSET('Hygiene Data'!$G$5,0,10*ROW('Hygiene Data'!G51))),'Data Summary'!DX57="Yes"),OFFSET('Hygiene Data'!$G$5,0,10*ROW('Hygiene Data'!G51)),NA())</f>
        <v>#N/A</v>
      </c>
      <c r="BJ57" s="517" t="e">
        <f ca="1">+IF(AND(ISNUMBER(OFFSET('Hygiene Data'!$G$7,0,10*ROW('Hygiene Data'!G51))),'Data Summary'!DY57="Yes"),OFFSET('Hygiene Data'!$G$7,0,10*ROW('Hygiene Data'!G51)),NA())</f>
        <v>#N/A</v>
      </c>
      <c r="BK57" s="517" t="e">
        <f ca="1">+IF(AND(ISNUMBER(OFFSET('Hygiene Data'!$G$9,0,10*ROW('Hygiene Data'!G51))),'Data Summary'!DZ57="Yes"),OFFSET('Hygiene Data'!$G$9,0,10*ROW('Hygiene Data'!G51)),NA())</f>
        <v>#N/A</v>
      </c>
      <c r="BL57" s="517" t="e">
        <f ca="1">+IF(AND(ISNUMBER(OFFSET('Hygiene Data'!$H$5,0,10*ROW('Hygiene Data'!H51))),'Data Summary'!EA57="Yes"),OFFSET('Hygiene Data'!$H$5,0,10*ROW('Hygiene Data'!H51)),NA())</f>
        <v>#N/A</v>
      </c>
      <c r="BM57" s="517" t="e">
        <f ca="1">+IF(AND(ISNUMBER(OFFSET('Hygiene Data'!$H$7,0,10*ROW('Hygiene Data'!H51))),'Data Summary'!EB57="Yes"),OFFSET('Hygiene Data'!$H$7,0,10*ROW('Hygiene Data'!H51)),NA())</f>
        <v>#N/A</v>
      </c>
      <c r="BN57" s="517" t="e">
        <f ca="1">+IF(AND(ISNUMBER(OFFSET('Hygiene Data'!$H$9,0,10*ROW('Hygiene Data'!H51))),'Data Summary'!EC57="Yes"),OFFSET('Hygiene Data'!$H$9,0,10*ROW('Hygiene Data'!H51)),NA())</f>
        <v>#N/A</v>
      </c>
      <c r="BO57" s="517" t="e">
        <f ca="1">+IF(AND(ISNUMBER(OFFSET('Hygiene Data'!$I$5,0,10*ROW('Hygiene Data'!I51))),'Data Summary'!ED57="Yes"),OFFSET('Hygiene Data'!$I$5,0,10*ROW('Hygiene Data'!I51)),NA())</f>
        <v>#N/A</v>
      </c>
      <c r="BP57" s="517" t="e">
        <f ca="1">+IF(AND(ISNUMBER(OFFSET('Hygiene Data'!$I$7,0,10*ROW('Hygiene Data'!I51))),'Data Summary'!EE57="Yes"),OFFSET('Hygiene Data'!$I$7,0,10*ROW('Hygiene Data'!I51)),NA())</f>
        <v>#N/A</v>
      </c>
      <c r="BQ57" s="517" t="e">
        <f ca="1">+IF(AND(ISNUMBER(OFFSET('Hygiene Data'!$I$9,0,10*ROW('Hygiene Data'!I51))),'Data Summary'!EF57="Yes"),OFFSET('Hygiene Data'!$I$9,0,10*ROW('Hygiene Data'!I51)),NA())</f>
        <v>#N/A</v>
      </c>
    </row>
    <row r="58" spans="1:69" x14ac:dyDescent="0.25">
      <c r="A58" s="513" t="e">
        <f ca="1">+RIGHT('Data Summary'!A58,LEN('Data Summary'!A58)-9)</f>
        <v>#VALUE!</v>
      </c>
      <c r="B58" s="487" t="str">
        <f ca="1">+IF(ISTEXT('Data Summary'!B58),'Data Summary'!B58,"")</f>
        <v/>
      </c>
      <c r="C58" s="514" t="e">
        <f ca="1">+VALUE('Data Summary'!C58)</f>
        <v>#VALUE!</v>
      </c>
      <c r="D58" s="515" t="e">
        <f ca="1">+IF(AND(ISNUMBER(OFFSET('Water Data'!$D$4,0,10*ROW('Water Data'!D52))),'Data Summary'!BS58="Yes"),100-OFFSET('Water Data'!$D$4,0,10*ROW('Water Data'!D52)),NA())</f>
        <v>#N/A</v>
      </c>
      <c r="E58" s="515" t="e">
        <f ca="1">+IF(AND(ISNUMBER(OFFSET('Water Data'!$D$6,0,10*ROW('Water Data'!D52))),'Data Summary'!BT58="Yes"),OFFSET('Water Data'!$D$6,0,10*ROW('Water Data'!D52)),NA())</f>
        <v>#N/A</v>
      </c>
      <c r="F58" s="515" t="e">
        <f ca="1">+IF(AND(ISNUMBER(OFFSET('Water Data'!$D$9,0,10*ROW('Water Data'!D52))),'Data Summary'!BU58="Yes"),OFFSET('Water Data'!$D$9,0,10*ROW('Water Data'!D52)),NA())</f>
        <v>#N/A</v>
      </c>
      <c r="G58" s="515" t="e">
        <f ca="1">+IF(AND(ISNUMBER(OFFSET('Water Data'!$E$4,0,10*ROW('Water Data'!E52))),'Data Summary'!BV58="Yes"),100-OFFSET('Water Data'!$E$4,0,10*ROW('Water Data'!E52)),NA())</f>
        <v>#N/A</v>
      </c>
      <c r="H58" s="515" t="e">
        <f ca="1">+IF(AND(ISNUMBER(OFFSET('Water Data'!$E$6,0,10*ROW('Water Data'!E52))),'Data Summary'!BW58="Yes"),OFFSET('Water Data'!$E$6,0,10*ROW('Water Data'!E52)),NA())</f>
        <v>#N/A</v>
      </c>
      <c r="I58" s="515" t="e">
        <f ca="1">+IF(AND(ISNUMBER(OFFSET('Water Data'!$E$9,0,10*ROW('Water Data'!E52))),'Data Summary'!BX58="Yes"),OFFSET('Water Data'!$E$9,0,10*ROW('Water Data'!E52)),NA())</f>
        <v>#N/A</v>
      </c>
      <c r="J58" s="515" t="e">
        <f ca="1">+IF(AND(ISNUMBER(OFFSET('Water Data'!$F$4,0,10*ROW('Water Data'!F52))),'Data Summary'!BY58="Yes"),100-OFFSET('Water Data'!$F$4,0,10*ROW('Water Data'!F52)),NA())</f>
        <v>#N/A</v>
      </c>
      <c r="K58" s="515" t="e">
        <f ca="1">+IF(AND(ISNUMBER(OFFSET('Water Data'!$F$6,0,10*ROW('Water Data'!F52))),'Data Summary'!BZ58="Yes"),OFFSET('Water Data'!$F$6,0,10*ROW('Water Data'!F52)),NA())</f>
        <v>#N/A</v>
      </c>
      <c r="L58" s="515" t="e">
        <f ca="1">+IF(AND(ISNUMBER(OFFSET('Water Data'!$F$9,0,10*ROW('Water Data'!F52))),'Data Summary'!CA58="Yes"),OFFSET('Water Data'!$F$9,0,10*ROW('Water Data'!F52)),NA())</f>
        <v>#N/A</v>
      </c>
      <c r="M58" s="515" t="e">
        <f ca="1">+IF(AND(ISNUMBER(OFFSET('Water Data'!$G$4,0,10*ROW('Water Data'!G52))),'Data Summary'!CB58="Yes"),100-OFFSET('Water Data'!$G$4,0,10*ROW('Water Data'!G52)),NA())</f>
        <v>#N/A</v>
      </c>
      <c r="N58" s="515" t="e">
        <f ca="1">+IF(AND(ISNUMBER(OFFSET('Water Data'!$G$6,0,10*ROW('Water Data'!G52))),'Data Summary'!CC58="Yes"),OFFSET('Water Data'!$G$6,0,10*ROW('Water Data'!G52)),NA())</f>
        <v>#N/A</v>
      </c>
      <c r="O58" s="515" t="e">
        <f ca="1">+IF(AND(ISNUMBER(OFFSET('Water Data'!$G$9,0,10*ROW('Water Data'!G52))),'Data Summary'!CD58="Yes"),OFFSET('Water Data'!$G$9,0,10*ROW('Water Data'!G52)),NA())</f>
        <v>#N/A</v>
      </c>
      <c r="P58" s="515" t="e">
        <f ca="1">+IF(AND(ISNUMBER(OFFSET('Water Data'!$H$4,0,10*ROW('Water Data'!H52))),'Data Summary'!CE58="Yes"),100-OFFSET('Water Data'!$H$4,0,10*ROW('Water Data'!H52)),NA())</f>
        <v>#N/A</v>
      </c>
      <c r="Q58" s="515" t="e">
        <f ca="1">+IF(AND(ISNUMBER(OFFSET('Water Data'!$H$6,0,10*ROW('Water Data'!H52))),'Data Summary'!CF58="Yes"),OFFSET('Water Data'!$H$6,0,10*ROW('Water Data'!H52)),NA())</f>
        <v>#N/A</v>
      </c>
      <c r="R58" s="515" t="e">
        <f ca="1">+IF(AND(ISNUMBER(OFFSET('Water Data'!$H$9,0,10*ROW('Water Data'!H52))),'Data Summary'!CG58="Yes"),OFFSET('Water Data'!$H$9,0,10*ROW('Water Data'!H52)),NA())</f>
        <v>#N/A</v>
      </c>
      <c r="S58" s="515" t="e">
        <f ca="1">+IF(AND(ISNUMBER(OFFSET('Water Data'!$I$4,0,10*ROW('Water Data'!I52))),'Data Summary'!CH58="Yes"),100-OFFSET('Water Data'!$I$4,0,10*ROW('Water Data'!I52)),NA())</f>
        <v>#N/A</v>
      </c>
      <c r="T58" s="515" t="e">
        <f ca="1">+IF(AND(ISNUMBER(OFFSET('Water Data'!$I$6,0,10*ROW('Water Data'!I52))),'Data Summary'!CI58="Yes"),OFFSET('Water Data'!$I$6,0,10*ROW('Water Data'!I52)),NA())</f>
        <v>#N/A</v>
      </c>
      <c r="U58" s="515" t="e">
        <f ca="1">+IF(AND(ISNUMBER(OFFSET('Water Data'!$I$9,0,10*ROW('Water Data'!I52))),'Data Summary'!CJ58="Yes"),OFFSET('Water Data'!$I$9,0,10*ROW('Water Data'!I52)),NA())</f>
        <v>#N/A</v>
      </c>
      <c r="V58" s="516" t="e">
        <f ca="1">+IF(AND(ISNUMBER(OFFSET('Sanitation Data'!$D$4,0,10*ROW('Sanitation Data'!D52))),'Data Summary'!CK58="Yes"),100-OFFSET('Sanitation Data'!$D$4,0,10*ROW('Sanitation Data'!D52)),NA())</f>
        <v>#N/A</v>
      </c>
      <c r="W58" s="516" t="e">
        <f ca="1">+IF(AND(ISNUMBER(OFFSET('Sanitation Data'!$D$6,0,10*ROW('Sanitation Data'!D52))),'Data Summary'!CL58="Yes"),OFFSET('Sanitation Data'!$D$6,0,10*ROW('Sanitation Data'!D52)),NA())</f>
        <v>#N/A</v>
      </c>
      <c r="X58" s="516" t="e">
        <f ca="1">+IF(AND(ISNUMBER(OFFSET('Sanitation Data'!$D$10,0,10*ROW('Sanitation Data'!D52))),'Data Summary'!CM58="Yes"),OFFSET('Sanitation Data'!$D$10,0,10*ROW('Sanitation Data'!D52)),NA())</f>
        <v>#N/A</v>
      </c>
      <c r="Y58" s="516" t="e">
        <f ca="1">+IF(AND(ISNUMBER(OFFSET('Sanitation Data'!$D$11,0,10*ROW('Sanitation Data'!D52))),'Data Summary'!CN58="Yes"),OFFSET('Sanitation Data'!$D$11,0,10*ROW('Sanitation Data'!D52)),NA())</f>
        <v>#N/A</v>
      </c>
      <c r="Z58" s="516" t="e">
        <f ca="1">+IF(AND(ISNUMBER(OFFSET('Sanitation Data'!$D$12,0,10*ROW('Sanitation Data'!D52))),'Data Summary'!CO58="Yes"),OFFSET('Sanitation Data'!$D$12,0,10*ROW('Sanitation Data'!D52)),NA())</f>
        <v>#N/A</v>
      </c>
      <c r="AA58" s="516" t="e">
        <f ca="1">+IF(AND(ISNUMBER(OFFSET('Sanitation Data'!$E$4,0,10*ROW('Sanitation Data'!E52))),'Data Summary'!CP58="Yes"),100-OFFSET('Sanitation Data'!$E$4,0,10*ROW('Sanitation Data'!E52)),NA())</f>
        <v>#N/A</v>
      </c>
      <c r="AB58" s="516" t="e">
        <f ca="1">+IF(AND(ISNUMBER(OFFSET('Sanitation Data'!$E$6,0,10*ROW('Sanitation Data'!E52))),'Data Summary'!CQ58="Yes"),OFFSET('Sanitation Data'!$E$6,0,10*ROW('Sanitation Data'!E52)),NA())</f>
        <v>#N/A</v>
      </c>
      <c r="AC58" s="516" t="e">
        <f ca="1">+IF(AND(ISNUMBER(OFFSET('Sanitation Data'!$E$10,0,10*ROW('Sanitation Data'!E52))),'Data Summary'!CR58="Yes"),OFFSET('Sanitation Data'!$E$10,0,10*ROW('Sanitation Data'!E52)),NA())</f>
        <v>#N/A</v>
      </c>
      <c r="AD58" s="516" t="e">
        <f ca="1">+IF(AND(ISNUMBER(OFFSET('Sanitation Data'!$E$11,0,10*ROW('Sanitation Data'!E52))),'Data Summary'!CS58="Yes"),OFFSET('Sanitation Data'!$E$11,0,10*ROW('Sanitation Data'!E52)),NA())</f>
        <v>#N/A</v>
      </c>
      <c r="AE58" s="516" t="e">
        <f ca="1">+IF(AND(ISNUMBER(OFFSET('Sanitation Data'!$E$12,0,10*ROW('Sanitation Data'!E52))),'Data Summary'!CT58="Yes"),OFFSET('Sanitation Data'!$E$12,0,10*ROW('Sanitation Data'!E52)),NA())</f>
        <v>#N/A</v>
      </c>
      <c r="AF58" s="516" t="e">
        <f ca="1">+IF(AND(ISNUMBER(OFFSET('Sanitation Data'!$F$4,0,10*ROW('Sanitation Data'!F52))),'Data Summary'!CU58="Yes"),100-OFFSET('Sanitation Data'!$F$4,0,10*ROW('Sanitation Data'!F52)),NA())</f>
        <v>#N/A</v>
      </c>
      <c r="AG58" s="516" t="e">
        <f ca="1">+IF(AND(ISNUMBER(OFFSET('Sanitation Data'!$F$6,0,10*ROW('Sanitation Data'!F52))),'Data Summary'!CV58="Yes"),OFFSET('Sanitation Data'!$F$6,0,10*ROW('Sanitation Data'!F52)),NA())</f>
        <v>#N/A</v>
      </c>
      <c r="AH58" s="516" t="e">
        <f ca="1">+IF(AND(ISNUMBER(OFFSET('Sanitation Data'!$F$10,0,10*ROW('Sanitation Data'!F52))),'Data Summary'!CW58="Yes"),OFFSET('Sanitation Data'!$F$10,0,10*ROW('Sanitation Data'!F52)),NA())</f>
        <v>#N/A</v>
      </c>
      <c r="AI58" s="516" t="e">
        <f ca="1">+IF(AND(ISNUMBER(OFFSET('Sanitation Data'!$F$11,0,10*ROW('Sanitation Data'!F52))),'Data Summary'!CX58="Yes"),OFFSET('Sanitation Data'!$F$11,0,10*ROW('Sanitation Data'!F52)),NA())</f>
        <v>#N/A</v>
      </c>
      <c r="AJ58" s="516" t="e">
        <f ca="1">+IF(AND(ISNUMBER(OFFSET('Sanitation Data'!$F$12,0,10*ROW('Sanitation Data'!F52))),'Data Summary'!CY58="Yes"),OFFSET('Sanitation Data'!$F$12,0,10*ROW('Sanitation Data'!F52)),NA())</f>
        <v>#N/A</v>
      </c>
      <c r="AK58" s="516" t="e">
        <f ca="1">+IF(AND(ISNUMBER(OFFSET('Sanitation Data'!$G$4,0,10*ROW('Sanitation Data'!G52))),'Data Summary'!CZ58="Yes"),100-OFFSET('Sanitation Data'!$G$4,0,10*ROW('Sanitation Data'!G52)),NA())</f>
        <v>#N/A</v>
      </c>
      <c r="AL58" s="516" t="e">
        <f ca="1">+IF(AND(ISNUMBER(OFFSET('Sanitation Data'!$G$6,0,10*ROW('Sanitation Data'!G52))),'Data Summary'!DA58="Yes"),OFFSET('Sanitation Data'!$G$6,0,10*ROW('Sanitation Data'!G52)),NA())</f>
        <v>#N/A</v>
      </c>
      <c r="AM58" s="516" t="e">
        <f ca="1">+IF(AND(ISNUMBER(OFFSET('Sanitation Data'!$G$10,0,10*ROW('Sanitation Data'!G52))),'Data Summary'!DB58="Yes"),OFFSET('Sanitation Data'!$G$10,0,10*ROW('Sanitation Data'!G52)),NA())</f>
        <v>#N/A</v>
      </c>
      <c r="AN58" s="516" t="e">
        <f ca="1">+IF(AND(ISNUMBER(OFFSET('Sanitation Data'!$G$11,0,10*ROW('Sanitation Data'!G52))),'Data Summary'!DC58="Yes"),OFFSET('Sanitation Data'!$G$11,0,10*ROW('Sanitation Data'!G52)),NA())</f>
        <v>#N/A</v>
      </c>
      <c r="AO58" s="516" t="e">
        <f ca="1">+IF(AND(ISNUMBER(OFFSET('Sanitation Data'!$G$12,0,10*ROW('Sanitation Data'!G52))),'Data Summary'!DD58="Yes"),OFFSET('Sanitation Data'!$G$12,0,10*ROW('Sanitation Data'!G52)),NA())</f>
        <v>#N/A</v>
      </c>
      <c r="AP58" s="516" t="e">
        <f ca="1">+IF(AND(ISNUMBER(OFFSET('Sanitation Data'!$H$4,0,10*ROW('Sanitation Data'!H52))),'Data Summary'!DE58="Yes"),100-OFFSET('Sanitation Data'!$H$4,0,10*ROW('Sanitation Data'!H52)),NA())</f>
        <v>#N/A</v>
      </c>
      <c r="AQ58" s="516" t="e">
        <f ca="1">+IF(AND(ISNUMBER(OFFSET('Sanitation Data'!$H$6,0,10*ROW('Sanitation Data'!H52))),'Data Summary'!DF58="Yes"),OFFSET('Sanitation Data'!$H$6,0,10*ROW('Sanitation Data'!H52)),NA())</f>
        <v>#N/A</v>
      </c>
      <c r="AR58" s="516" t="e">
        <f ca="1">+IF(AND(ISNUMBER(OFFSET('Sanitation Data'!$H$10,0,10*ROW('Sanitation Data'!H52))),'Data Summary'!DG58="Yes"),OFFSET('Sanitation Data'!$H$10,0,10*ROW('Sanitation Data'!H52)),NA())</f>
        <v>#N/A</v>
      </c>
      <c r="AS58" s="516" t="e">
        <f ca="1">+IF(AND(ISNUMBER(OFFSET('Sanitation Data'!$H$11,0,10*ROW('Sanitation Data'!H52))),'Data Summary'!DH58="Yes"),OFFSET('Sanitation Data'!$H$11,0,10*ROW('Sanitation Data'!H52)),NA())</f>
        <v>#N/A</v>
      </c>
      <c r="AT58" s="516" t="e">
        <f ca="1">+IF(AND(ISNUMBER(OFFSET('Sanitation Data'!$H$12,0,10*ROW('Sanitation Data'!H52))),'Data Summary'!DI58="Yes"),OFFSET('Sanitation Data'!$H$12,0,10*ROW('Sanitation Data'!H52)),NA())</f>
        <v>#N/A</v>
      </c>
      <c r="AU58" s="516" t="e">
        <f ca="1">+IF(AND(ISNUMBER(OFFSET('Sanitation Data'!$I$4,0,10*ROW('Sanitation Data'!I52))),'Data Summary'!DJ58="Yes"),100-OFFSET('Sanitation Data'!$I$4,0,10*ROW('Sanitation Data'!I52)),NA())</f>
        <v>#N/A</v>
      </c>
      <c r="AV58" s="516" t="e">
        <f ca="1">+IF(AND(ISNUMBER(OFFSET('Sanitation Data'!$I$6,0,10*ROW('Sanitation Data'!I52))),'Data Summary'!DK58="Yes"),OFFSET('Sanitation Data'!$I$6,0,10*ROW('Sanitation Data'!I52)),NA())</f>
        <v>#N/A</v>
      </c>
      <c r="AW58" s="516" t="e">
        <f ca="1">+IF(AND(ISNUMBER(OFFSET('Sanitation Data'!$I$10,0,10*ROW('Sanitation Data'!I52))),'Data Summary'!DL58="Yes"),OFFSET('Sanitation Data'!$I$10,0,10*ROW('Sanitation Data'!I52)),NA())</f>
        <v>#N/A</v>
      </c>
      <c r="AX58" s="516" t="e">
        <f ca="1">+IF(AND(ISNUMBER(OFFSET('Sanitation Data'!$I$11,0,10*ROW('Sanitation Data'!I52))),'Data Summary'!DM58="Yes"),OFFSET('Sanitation Data'!$I$11,0,10*ROW('Sanitation Data'!I52)),NA())</f>
        <v>#N/A</v>
      </c>
      <c r="AY58" s="516" t="e">
        <f ca="1">+IF(AND(ISNUMBER(OFFSET('Sanitation Data'!$I$12,0,10*ROW('Sanitation Data'!I52))),'Data Summary'!DN58="Yes"),OFFSET('Sanitation Data'!$I$12,0,10*ROW('Sanitation Data'!I52)),NA())</f>
        <v>#N/A</v>
      </c>
      <c r="AZ58" s="517" t="e">
        <f ca="1">+IF(AND(ISNUMBER(OFFSET('Hygiene Data'!$D$5,0,10*ROW('Hygiene Data'!D52))),'Data Summary'!DO58="Yes"),OFFSET('Hygiene Data'!$D$5,0,10*ROW('Hygiene Data'!D52)),NA())</f>
        <v>#N/A</v>
      </c>
      <c r="BA58" s="517" t="e">
        <f ca="1">+IF(AND(ISNUMBER(OFFSET('Hygiene Data'!$D$7,0,10*ROW('Hygiene Data'!D52))),'Data Summary'!DP58="Yes"),OFFSET('Hygiene Data'!$D$7,0,10*ROW('Hygiene Data'!D52)),NA())</f>
        <v>#N/A</v>
      </c>
      <c r="BB58" s="517" t="e">
        <f ca="1">+IF(AND(ISNUMBER(OFFSET('Hygiene Data'!$D$9,0,10*ROW('Hygiene Data'!D52))),'Data Summary'!DQ58="Yes"),OFFSET('Hygiene Data'!$D$9,0,10*ROW('Hygiene Data'!D52)),NA())</f>
        <v>#N/A</v>
      </c>
      <c r="BC58" s="517" t="e">
        <f ca="1">+IF(AND(ISNUMBER(OFFSET('Hygiene Data'!$E$5,0,10*ROW('Hygiene Data'!E52))),'Data Summary'!DR58="Yes"),OFFSET('Hygiene Data'!$E$5,0,10*ROW('Hygiene Data'!E52)),NA())</f>
        <v>#N/A</v>
      </c>
      <c r="BD58" s="517" t="e">
        <f ca="1">+IF(AND(ISNUMBER(OFFSET('Hygiene Data'!$E$7,0,10*ROW('Hygiene Data'!E52))),'Data Summary'!DS58="Yes"),OFFSET('Hygiene Data'!$E$7,0,10*ROW('Hygiene Data'!E52)),NA())</f>
        <v>#N/A</v>
      </c>
      <c r="BE58" s="517" t="e">
        <f ca="1">+IF(AND(ISNUMBER(OFFSET('Hygiene Data'!$E$9,0,10*ROW('Hygiene Data'!E52))),'Data Summary'!DT58="Yes"),OFFSET('Hygiene Data'!$E$9,0,10*ROW('Hygiene Data'!E52)),NA())</f>
        <v>#N/A</v>
      </c>
      <c r="BF58" s="517" t="e">
        <f ca="1">+IF(AND(ISNUMBER(OFFSET('Hygiene Data'!$F$5,0,10*ROW('Hygiene Data'!F52))),'Data Summary'!DU58="Yes"),OFFSET('Hygiene Data'!$F$5,0,10*ROW('Hygiene Data'!F52)),NA())</f>
        <v>#N/A</v>
      </c>
      <c r="BG58" s="517" t="e">
        <f ca="1">+IF(AND(ISNUMBER(OFFSET('Hygiene Data'!$F$7,0,10*ROW('Hygiene Data'!F52))),'Data Summary'!DV58="Yes"),OFFSET('Hygiene Data'!$F$7,0,10*ROW('Hygiene Data'!F52)),NA())</f>
        <v>#N/A</v>
      </c>
      <c r="BH58" s="517" t="e">
        <f ca="1">+IF(AND(ISNUMBER(OFFSET('Hygiene Data'!$F$9,0,10*ROW('Hygiene Data'!F52))),'Data Summary'!DW58="Yes"),OFFSET('Hygiene Data'!$F$9,0,10*ROW('Hygiene Data'!F52)),NA())</f>
        <v>#N/A</v>
      </c>
      <c r="BI58" s="517" t="e">
        <f ca="1">+IF(AND(ISNUMBER(OFFSET('Hygiene Data'!$G$5,0,10*ROW('Hygiene Data'!G52))),'Data Summary'!DX58="Yes"),OFFSET('Hygiene Data'!$G$5,0,10*ROW('Hygiene Data'!G52)),NA())</f>
        <v>#N/A</v>
      </c>
      <c r="BJ58" s="517" t="e">
        <f ca="1">+IF(AND(ISNUMBER(OFFSET('Hygiene Data'!$G$7,0,10*ROW('Hygiene Data'!G52))),'Data Summary'!DY58="Yes"),OFFSET('Hygiene Data'!$G$7,0,10*ROW('Hygiene Data'!G52)),NA())</f>
        <v>#N/A</v>
      </c>
      <c r="BK58" s="517" t="e">
        <f ca="1">+IF(AND(ISNUMBER(OFFSET('Hygiene Data'!$G$9,0,10*ROW('Hygiene Data'!G52))),'Data Summary'!DZ58="Yes"),OFFSET('Hygiene Data'!$G$9,0,10*ROW('Hygiene Data'!G52)),NA())</f>
        <v>#N/A</v>
      </c>
      <c r="BL58" s="517" t="e">
        <f ca="1">+IF(AND(ISNUMBER(OFFSET('Hygiene Data'!$H$5,0,10*ROW('Hygiene Data'!H52))),'Data Summary'!EA58="Yes"),OFFSET('Hygiene Data'!$H$5,0,10*ROW('Hygiene Data'!H52)),NA())</f>
        <v>#N/A</v>
      </c>
      <c r="BM58" s="517" t="e">
        <f ca="1">+IF(AND(ISNUMBER(OFFSET('Hygiene Data'!$H$7,0,10*ROW('Hygiene Data'!H52))),'Data Summary'!EB58="Yes"),OFFSET('Hygiene Data'!$H$7,0,10*ROW('Hygiene Data'!H52)),NA())</f>
        <v>#N/A</v>
      </c>
      <c r="BN58" s="517" t="e">
        <f ca="1">+IF(AND(ISNUMBER(OFFSET('Hygiene Data'!$H$9,0,10*ROW('Hygiene Data'!H52))),'Data Summary'!EC58="Yes"),OFFSET('Hygiene Data'!$H$9,0,10*ROW('Hygiene Data'!H52)),NA())</f>
        <v>#N/A</v>
      </c>
      <c r="BO58" s="517" t="e">
        <f ca="1">+IF(AND(ISNUMBER(OFFSET('Hygiene Data'!$I$5,0,10*ROW('Hygiene Data'!I52))),'Data Summary'!ED58="Yes"),OFFSET('Hygiene Data'!$I$5,0,10*ROW('Hygiene Data'!I52)),NA())</f>
        <v>#N/A</v>
      </c>
      <c r="BP58" s="517" t="e">
        <f ca="1">+IF(AND(ISNUMBER(OFFSET('Hygiene Data'!$I$7,0,10*ROW('Hygiene Data'!I52))),'Data Summary'!EE58="Yes"),OFFSET('Hygiene Data'!$I$7,0,10*ROW('Hygiene Data'!I52)),NA())</f>
        <v>#N/A</v>
      </c>
      <c r="BQ58" s="517" t="e">
        <f ca="1">+IF(AND(ISNUMBER(OFFSET('Hygiene Data'!$I$9,0,10*ROW('Hygiene Data'!I52))),'Data Summary'!EF58="Yes"),OFFSET('Hygiene Data'!$I$9,0,10*ROW('Hygiene Data'!I52)),NA())</f>
        <v>#N/A</v>
      </c>
    </row>
    <row r="59" spans="1:69" x14ac:dyDescent="0.25">
      <c r="A59" s="513" t="e">
        <f ca="1">+RIGHT('Data Summary'!A59,LEN('Data Summary'!A59)-9)</f>
        <v>#VALUE!</v>
      </c>
      <c r="B59" s="487" t="str">
        <f ca="1">+IF(ISTEXT('Data Summary'!B59),'Data Summary'!B59,"")</f>
        <v/>
      </c>
      <c r="C59" s="514" t="e">
        <f ca="1">+VALUE('Data Summary'!C59)</f>
        <v>#VALUE!</v>
      </c>
      <c r="D59" s="515" t="e">
        <f ca="1">+IF(AND(ISNUMBER(OFFSET('Water Data'!$D$4,0,10*ROW('Water Data'!D53))),'Data Summary'!BS59="Yes"),100-OFFSET('Water Data'!$D$4,0,10*ROW('Water Data'!D53)),NA())</f>
        <v>#N/A</v>
      </c>
      <c r="E59" s="515" t="e">
        <f ca="1">+IF(AND(ISNUMBER(OFFSET('Water Data'!$D$6,0,10*ROW('Water Data'!D53))),'Data Summary'!BT59="Yes"),OFFSET('Water Data'!$D$6,0,10*ROW('Water Data'!D53)),NA())</f>
        <v>#N/A</v>
      </c>
      <c r="F59" s="515" t="e">
        <f ca="1">+IF(AND(ISNUMBER(OFFSET('Water Data'!$D$9,0,10*ROW('Water Data'!D53))),'Data Summary'!BU59="Yes"),OFFSET('Water Data'!$D$9,0,10*ROW('Water Data'!D53)),NA())</f>
        <v>#N/A</v>
      </c>
      <c r="G59" s="515" t="e">
        <f ca="1">+IF(AND(ISNUMBER(OFFSET('Water Data'!$E$4,0,10*ROW('Water Data'!E53))),'Data Summary'!BV59="Yes"),100-OFFSET('Water Data'!$E$4,0,10*ROW('Water Data'!E53)),NA())</f>
        <v>#N/A</v>
      </c>
      <c r="H59" s="515" t="e">
        <f ca="1">+IF(AND(ISNUMBER(OFFSET('Water Data'!$E$6,0,10*ROW('Water Data'!E53))),'Data Summary'!BW59="Yes"),OFFSET('Water Data'!$E$6,0,10*ROW('Water Data'!E53)),NA())</f>
        <v>#N/A</v>
      </c>
      <c r="I59" s="515" t="e">
        <f ca="1">+IF(AND(ISNUMBER(OFFSET('Water Data'!$E$9,0,10*ROW('Water Data'!E53))),'Data Summary'!BX59="Yes"),OFFSET('Water Data'!$E$9,0,10*ROW('Water Data'!E53)),NA())</f>
        <v>#N/A</v>
      </c>
      <c r="J59" s="515" t="e">
        <f ca="1">+IF(AND(ISNUMBER(OFFSET('Water Data'!$F$4,0,10*ROW('Water Data'!F53))),'Data Summary'!BY59="Yes"),100-OFFSET('Water Data'!$F$4,0,10*ROW('Water Data'!F53)),NA())</f>
        <v>#N/A</v>
      </c>
      <c r="K59" s="515" t="e">
        <f ca="1">+IF(AND(ISNUMBER(OFFSET('Water Data'!$F$6,0,10*ROW('Water Data'!F53))),'Data Summary'!BZ59="Yes"),OFFSET('Water Data'!$F$6,0,10*ROW('Water Data'!F53)),NA())</f>
        <v>#N/A</v>
      </c>
      <c r="L59" s="515" t="e">
        <f ca="1">+IF(AND(ISNUMBER(OFFSET('Water Data'!$F$9,0,10*ROW('Water Data'!F53))),'Data Summary'!CA59="Yes"),OFFSET('Water Data'!$F$9,0,10*ROW('Water Data'!F53)),NA())</f>
        <v>#N/A</v>
      </c>
      <c r="M59" s="515" t="e">
        <f ca="1">+IF(AND(ISNUMBER(OFFSET('Water Data'!$G$4,0,10*ROW('Water Data'!G53))),'Data Summary'!CB59="Yes"),100-OFFSET('Water Data'!$G$4,0,10*ROW('Water Data'!G53)),NA())</f>
        <v>#N/A</v>
      </c>
      <c r="N59" s="515" t="e">
        <f ca="1">+IF(AND(ISNUMBER(OFFSET('Water Data'!$G$6,0,10*ROW('Water Data'!G53))),'Data Summary'!CC59="Yes"),OFFSET('Water Data'!$G$6,0,10*ROW('Water Data'!G53)),NA())</f>
        <v>#N/A</v>
      </c>
      <c r="O59" s="515" t="e">
        <f ca="1">+IF(AND(ISNUMBER(OFFSET('Water Data'!$G$9,0,10*ROW('Water Data'!G53))),'Data Summary'!CD59="Yes"),OFFSET('Water Data'!$G$9,0,10*ROW('Water Data'!G53)),NA())</f>
        <v>#N/A</v>
      </c>
      <c r="P59" s="515" t="e">
        <f ca="1">+IF(AND(ISNUMBER(OFFSET('Water Data'!$H$4,0,10*ROW('Water Data'!H53))),'Data Summary'!CE59="Yes"),100-OFFSET('Water Data'!$H$4,0,10*ROW('Water Data'!H53)),NA())</f>
        <v>#N/A</v>
      </c>
      <c r="Q59" s="515" t="e">
        <f ca="1">+IF(AND(ISNUMBER(OFFSET('Water Data'!$H$6,0,10*ROW('Water Data'!H53))),'Data Summary'!CF59="Yes"),OFFSET('Water Data'!$H$6,0,10*ROW('Water Data'!H53)),NA())</f>
        <v>#N/A</v>
      </c>
      <c r="R59" s="515" t="e">
        <f ca="1">+IF(AND(ISNUMBER(OFFSET('Water Data'!$H$9,0,10*ROW('Water Data'!H53))),'Data Summary'!CG59="Yes"),OFFSET('Water Data'!$H$9,0,10*ROW('Water Data'!H53)),NA())</f>
        <v>#N/A</v>
      </c>
      <c r="S59" s="515" t="e">
        <f ca="1">+IF(AND(ISNUMBER(OFFSET('Water Data'!$I$4,0,10*ROW('Water Data'!I53))),'Data Summary'!CH59="Yes"),100-OFFSET('Water Data'!$I$4,0,10*ROW('Water Data'!I53)),NA())</f>
        <v>#N/A</v>
      </c>
      <c r="T59" s="515" t="e">
        <f ca="1">+IF(AND(ISNUMBER(OFFSET('Water Data'!$I$6,0,10*ROW('Water Data'!I53))),'Data Summary'!CI59="Yes"),OFFSET('Water Data'!$I$6,0,10*ROW('Water Data'!I53)),NA())</f>
        <v>#N/A</v>
      </c>
      <c r="U59" s="515" t="e">
        <f ca="1">+IF(AND(ISNUMBER(OFFSET('Water Data'!$I$9,0,10*ROW('Water Data'!I53))),'Data Summary'!CJ59="Yes"),OFFSET('Water Data'!$I$9,0,10*ROW('Water Data'!I53)),NA())</f>
        <v>#N/A</v>
      </c>
      <c r="V59" s="516" t="e">
        <f ca="1">+IF(AND(ISNUMBER(OFFSET('Sanitation Data'!$D$4,0,10*ROW('Sanitation Data'!D53))),'Data Summary'!CK59="Yes"),100-OFFSET('Sanitation Data'!$D$4,0,10*ROW('Sanitation Data'!D53)),NA())</f>
        <v>#N/A</v>
      </c>
      <c r="W59" s="516" t="e">
        <f ca="1">+IF(AND(ISNUMBER(OFFSET('Sanitation Data'!$D$6,0,10*ROW('Sanitation Data'!D53))),'Data Summary'!CL59="Yes"),OFFSET('Sanitation Data'!$D$6,0,10*ROW('Sanitation Data'!D53)),NA())</f>
        <v>#N/A</v>
      </c>
      <c r="X59" s="516" t="e">
        <f ca="1">+IF(AND(ISNUMBER(OFFSET('Sanitation Data'!$D$10,0,10*ROW('Sanitation Data'!D53))),'Data Summary'!CM59="Yes"),OFFSET('Sanitation Data'!$D$10,0,10*ROW('Sanitation Data'!D53)),NA())</f>
        <v>#N/A</v>
      </c>
      <c r="Y59" s="516" t="e">
        <f ca="1">+IF(AND(ISNUMBER(OFFSET('Sanitation Data'!$D$11,0,10*ROW('Sanitation Data'!D53))),'Data Summary'!CN59="Yes"),OFFSET('Sanitation Data'!$D$11,0,10*ROW('Sanitation Data'!D53)),NA())</f>
        <v>#N/A</v>
      </c>
      <c r="Z59" s="516" t="e">
        <f ca="1">+IF(AND(ISNUMBER(OFFSET('Sanitation Data'!$D$12,0,10*ROW('Sanitation Data'!D53))),'Data Summary'!CO59="Yes"),OFFSET('Sanitation Data'!$D$12,0,10*ROW('Sanitation Data'!D53)),NA())</f>
        <v>#N/A</v>
      </c>
      <c r="AA59" s="516" t="e">
        <f ca="1">+IF(AND(ISNUMBER(OFFSET('Sanitation Data'!$E$4,0,10*ROW('Sanitation Data'!E53))),'Data Summary'!CP59="Yes"),100-OFFSET('Sanitation Data'!$E$4,0,10*ROW('Sanitation Data'!E53)),NA())</f>
        <v>#N/A</v>
      </c>
      <c r="AB59" s="516" t="e">
        <f ca="1">+IF(AND(ISNUMBER(OFFSET('Sanitation Data'!$E$6,0,10*ROW('Sanitation Data'!E53))),'Data Summary'!CQ59="Yes"),OFFSET('Sanitation Data'!$E$6,0,10*ROW('Sanitation Data'!E53)),NA())</f>
        <v>#N/A</v>
      </c>
      <c r="AC59" s="516" t="e">
        <f ca="1">+IF(AND(ISNUMBER(OFFSET('Sanitation Data'!$E$10,0,10*ROW('Sanitation Data'!E53))),'Data Summary'!CR59="Yes"),OFFSET('Sanitation Data'!$E$10,0,10*ROW('Sanitation Data'!E53)),NA())</f>
        <v>#N/A</v>
      </c>
      <c r="AD59" s="516" t="e">
        <f ca="1">+IF(AND(ISNUMBER(OFFSET('Sanitation Data'!$E$11,0,10*ROW('Sanitation Data'!E53))),'Data Summary'!CS59="Yes"),OFFSET('Sanitation Data'!$E$11,0,10*ROW('Sanitation Data'!E53)),NA())</f>
        <v>#N/A</v>
      </c>
      <c r="AE59" s="516" t="e">
        <f ca="1">+IF(AND(ISNUMBER(OFFSET('Sanitation Data'!$E$12,0,10*ROW('Sanitation Data'!E53))),'Data Summary'!CT59="Yes"),OFFSET('Sanitation Data'!$E$12,0,10*ROW('Sanitation Data'!E53)),NA())</f>
        <v>#N/A</v>
      </c>
      <c r="AF59" s="516" t="e">
        <f ca="1">+IF(AND(ISNUMBER(OFFSET('Sanitation Data'!$F$4,0,10*ROW('Sanitation Data'!F53))),'Data Summary'!CU59="Yes"),100-OFFSET('Sanitation Data'!$F$4,0,10*ROW('Sanitation Data'!F53)),NA())</f>
        <v>#N/A</v>
      </c>
      <c r="AG59" s="516" t="e">
        <f ca="1">+IF(AND(ISNUMBER(OFFSET('Sanitation Data'!$F$6,0,10*ROW('Sanitation Data'!F53))),'Data Summary'!CV59="Yes"),OFFSET('Sanitation Data'!$F$6,0,10*ROW('Sanitation Data'!F53)),NA())</f>
        <v>#N/A</v>
      </c>
      <c r="AH59" s="516" t="e">
        <f ca="1">+IF(AND(ISNUMBER(OFFSET('Sanitation Data'!$F$10,0,10*ROW('Sanitation Data'!F53))),'Data Summary'!CW59="Yes"),OFFSET('Sanitation Data'!$F$10,0,10*ROW('Sanitation Data'!F53)),NA())</f>
        <v>#N/A</v>
      </c>
      <c r="AI59" s="516" t="e">
        <f ca="1">+IF(AND(ISNUMBER(OFFSET('Sanitation Data'!$F$11,0,10*ROW('Sanitation Data'!F53))),'Data Summary'!CX59="Yes"),OFFSET('Sanitation Data'!$F$11,0,10*ROW('Sanitation Data'!F53)),NA())</f>
        <v>#N/A</v>
      </c>
      <c r="AJ59" s="516" t="e">
        <f ca="1">+IF(AND(ISNUMBER(OFFSET('Sanitation Data'!$F$12,0,10*ROW('Sanitation Data'!F53))),'Data Summary'!CY59="Yes"),OFFSET('Sanitation Data'!$F$12,0,10*ROW('Sanitation Data'!F53)),NA())</f>
        <v>#N/A</v>
      </c>
      <c r="AK59" s="516" t="e">
        <f ca="1">+IF(AND(ISNUMBER(OFFSET('Sanitation Data'!$G$4,0,10*ROW('Sanitation Data'!G53))),'Data Summary'!CZ59="Yes"),100-OFFSET('Sanitation Data'!$G$4,0,10*ROW('Sanitation Data'!G53)),NA())</f>
        <v>#N/A</v>
      </c>
      <c r="AL59" s="516" t="e">
        <f ca="1">+IF(AND(ISNUMBER(OFFSET('Sanitation Data'!$G$6,0,10*ROW('Sanitation Data'!G53))),'Data Summary'!DA59="Yes"),OFFSET('Sanitation Data'!$G$6,0,10*ROW('Sanitation Data'!G53)),NA())</f>
        <v>#N/A</v>
      </c>
      <c r="AM59" s="516" t="e">
        <f ca="1">+IF(AND(ISNUMBER(OFFSET('Sanitation Data'!$G$10,0,10*ROW('Sanitation Data'!G53))),'Data Summary'!DB59="Yes"),OFFSET('Sanitation Data'!$G$10,0,10*ROW('Sanitation Data'!G53)),NA())</f>
        <v>#N/A</v>
      </c>
      <c r="AN59" s="516" t="e">
        <f ca="1">+IF(AND(ISNUMBER(OFFSET('Sanitation Data'!$G$11,0,10*ROW('Sanitation Data'!G53))),'Data Summary'!DC59="Yes"),OFFSET('Sanitation Data'!$G$11,0,10*ROW('Sanitation Data'!G53)),NA())</f>
        <v>#N/A</v>
      </c>
      <c r="AO59" s="516" t="e">
        <f ca="1">+IF(AND(ISNUMBER(OFFSET('Sanitation Data'!$G$12,0,10*ROW('Sanitation Data'!G53))),'Data Summary'!DD59="Yes"),OFFSET('Sanitation Data'!$G$12,0,10*ROW('Sanitation Data'!G53)),NA())</f>
        <v>#N/A</v>
      </c>
      <c r="AP59" s="516" t="e">
        <f ca="1">+IF(AND(ISNUMBER(OFFSET('Sanitation Data'!$H$4,0,10*ROW('Sanitation Data'!H53))),'Data Summary'!DE59="Yes"),100-OFFSET('Sanitation Data'!$H$4,0,10*ROW('Sanitation Data'!H53)),NA())</f>
        <v>#N/A</v>
      </c>
      <c r="AQ59" s="516" t="e">
        <f ca="1">+IF(AND(ISNUMBER(OFFSET('Sanitation Data'!$H$6,0,10*ROW('Sanitation Data'!H53))),'Data Summary'!DF59="Yes"),OFFSET('Sanitation Data'!$H$6,0,10*ROW('Sanitation Data'!H53)),NA())</f>
        <v>#N/A</v>
      </c>
      <c r="AR59" s="516" t="e">
        <f ca="1">+IF(AND(ISNUMBER(OFFSET('Sanitation Data'!$H$10,0,10*ROW('Sanitation Data'!H53))),'Data Summary'!DG59="Yes"),OFFSET('Sanitation Data'!$H$10,0,10*ROW('Sanitation Data'!H53)),NA())</f>
        <v>#N/A</v>
      </c>
      <c r="AS59" s="516" t="e">
        <f ca="1">+IF(AND(ISNUMBER(OFFSET('Sanitation Data'!$H$11,0,10*ROW('Sanitation Data'!H53))),'Data Summary'!DH59="Yes"),OFFSET('Sanitation Data'!$H$11,0,10*ROW('Sanitation Data'!H53)),NA())</f>
        <v>#N/A</v>
      </c>
      <c r="AT59" s="516" t="e">
        <f ca="1">+IF(AND(ISNUMBER(OFFSET('Sanitation Data'!$H$12,0,10*ROW('Sanitation Data'!H53))),'Data Summary'!DI59="Yes"),OFFSET('Sanitation Data'!$H$12,0,10*ROW('Sanitation Data'!H53)),NA())</f>
        <v>#N/A</v>
      </c>
      <c r="AU59" s="516" t="e">
        <f ca="1">+IF(AND(ISNUMBER(OFFSET('Sanitation Data'!$I$4,0,10*ROW('Sanitation Data'!I53))),'Data Summary'!DJ59="Yes"),100-OFFSET('Sanitation Data'!$I$4,0,10*ROW('Sanitation Data'!I53)),NA())</f>
        <v>#N/A</v>
      </c>
      <c r="AV59" s="516" t="e">
        <f ca="1">+IF(AND(ISNUMBER(OFFSET('Sanitation Data'!$I$6,0,10*ROW('Sanitation Data'!I53))),'Data Summary'!DK59="Yes"),OFFSET('Sanitation Data'!$I$6,0,10*ROW('Sanitation Data'!I53)),NA())</f>
        <v>#N/A</v>
      </c>
      <c r="AW59" s="516" t="e">
        <f ca="1">+IF(AND(ISNUMBER(OFFSET('Sanitation Data'!$I$10,0,10*ROW('Sanitation Data'!I53))),'Data Summary'!DL59="Yes"),OFFSET('Sanitation Data'!$I$10,0,10*ROW('Sanitation Data'!I53)),NA())</f>
        <v>#N/A</v>
      </c>
      <c r="AX59" s="516" t="e">
        <f ca="1">+IF(AND(ISNUMBER(OFFSET('Sanitation Data'!$I$11,0,10*ROW('Sanitation Data'!I53))),'Data Summary'!DM59="Yes"),OFFSET('Sanitation Data'!$I$11,0,10*ROW('Sanitation Data'!I53)),NA())</f>
        <v>#N/A</v>
      </c>
      <c r="AY59" s="516" t="e">
        <f ca="1">+IF(AND(ISNUMBER(OFFSET('Sanitation Data'!$I$12,0,10*ROW('Sanitation Data'!I53))),'Data Summary'!DN59="Yes"),OFFSET('Sanitation Data'!$I$12,0,10*ROW('Sanitation Data'!I53)),NA())</f>
        <v>#N/A</v>
      </c>
      <c r="AZ59" s="517" t="e">
        <f ca="1">+IF(AND(ISNUMBER(OFFSET('Hygiene Data'!$D$5,0,10*ROW('Hygiene Data'!D53))),'Data Summary'!DO59="Yes"),OFFSET('Hygiene Data'!$D$5,0,10*ROW('Hygiene Data'!D53)),NA())</f>
        <v>#N/A</v>
      </c>
      <c r="BA59" s="517" t="e">
        <f ca="1">+IF(AND(ISNUMBER(OFFSET('Hygiene Data'!$D$7,0,10*ROW('Hygiene Data'!D53))),'Data Summary'!DP59="Yes"),OFFSET('Hygiene Data'!$D$7,0,10*ROW('Hygiene Data'!D53)),NA())</f>
        <v>#N/A</v>
      </c>
      <c r="BB59" s="517" t="e">
        <f ca="1">+IF(AND(ISNUMBER(OFFSET('Hygiene Data'!$D$9,0,10*ROW('Hygiene Data'!D53))),'Data Summary'!DQ59="Yes"),OFFSET('Hygiene Data'!$D$9,0,10*ROW('Hygiene Data'!D53)),NA())</f>
        <v>#N/A</v>
      </c>
      <c r="BC59" s="517" t="e">
        <f ca="1">+IF(AND(ISNUMBER(OFFSET('Hygiene Data'!$E$5,0,10*ROW('Hygiene Data'!E53))),'Data Summary'!DR59="Yes"),OFFSET('Hygiene Data'!$E$5,0,10*ROW('Hygiene Data'!E53)),NA())</f>
        <v>#N/A</v>
      </c>
      <c r="BD59" s="517" t="e">
        <f ca="1">+IF(AND(ISNUMBER(OFFSET('Hygiene Data'!$E$7,0,10*ROW('Hygiene Data'!E53))),'Data Summary'!DS59="Yes"),OFFSET('Hygiene Data'!$E$7,0,10*ROW('Hygiene Data'!E53)),NA())</f>
        <v>#N/A</v>
      </c>
      <c r="BE59" s="517" t="e">
        <f ca="1">+IF(AND(ISNUMBER(OFFSET('Hygiene Data'!$E$9,0,10*ROW('Hygiene Data'!E53))),'Data Summary'!DT59="Yes"),OFFSET('Hygiene Data'!$E$9,0,10*ROW('Hygiene Data'!E53)),NA())</f>
        <v>#N/A</v>
      </c>
      <c r="BF59" s="517" t="e">
        <f ca="1">+IF(AND(ISNUMBER(OFFSET('Hygiene Data'!$F$5,0,10*ROW('Hygiene Data'!F53))),'Data Summary'!DU59="Yes"),OFFSET('Hygiene Data'!$F$5,0,10*ROW('Hygiene Data'!F53)),NA())</f>
        <v>#N/A</v>
      </c>
      <c r="BG59" s="517" t="e">
        <f ca="1">+IF(AND(ISNUMBER(OFFSET('Hygiene Data'!$F$7,0,10*ROW('Hygiene Data'!F53))),'Data Summary'!DV59="Yes"),OFFSET('Hygiene Data'!$F$7,0,10*ROW('Hygiene Data'!F53)),NA())</f>
        <v>#N/A</v>
      </c>
      <c r="BH59" s="517" t="e">
        <f ca="1">+IF(AND(ISNUMBER(OFFSET('Hygiene Data'!$F$9,0,10*ROW('Hygiene Data'!F53))),'Data Summary'!DW59="Yes"),OFFSET('Hygiene Data'!$F$9,0,10*ROW('Hygiene Data'!F53)),NA())</f>
        <v>#N/A</v>
      </c>
      <c r="BI59" s="517" t="e">
        <f ca="1">+IF(AND(ISNUMBER(OFFSET('Hygiene Data'!$G$5,0,10*ROW('Hygiene Data'!G53))),'Data Summary'!DX59="Yes"),OFFSET('Hygiene Data'!$G$5,0,10*ROW('Hygiene Data'!G53)),NA())</f>
        <v>#N/A</v>
      </c>
      <c r="BJ59" s="517" t="e">
        <f ca="1">+IF(AND(ISNUMBER(OFFSET('Hygiene Data'!$G$7,0,10*ROW('Hygiene Data'!G53))),'Data Summary'!DY59="Yes"),OFFSET('Hygiene Data'!$G$7,0,10*ROW('Hygiene Data'!G53)),NA())</f>
        <v>#N/A</v>
      </c>
      <c r="BK59" s="517" t="e">
        <f ca="1">+IF(AND(ISNUMBER(OFFSET('Hygiene Data'!$G$9,0,10*ROW('Hygiene Data'!G53))),'Data Summary'!DZ59="Yes"),OFFSET('Hygiene Data'!$G$9,0,10*ROW('Hygiene Data'!G53)),NA())</f>
        <v>#N/A</v>
      </c>
      <c r="BL59" s="517" t="e">
        <f ca="1">+IF(AND(ISNUMBER(OFFSET('Hygiene Data'!$H$5,0,10*ROW('Hygiene Data'!H53))),'Data Summary'!EA59="Yes"),OFFSET('Hygiene Data'!$H$5,0,10*ROW('Hygiene Data'!H53)),NA())</f>
        <v>#N/A</v>
      </c>
      <c r="BM59" s="517" t="e">
        <f ca="1">+IF(AND(ISNUMBER(OFFSET('Hygiene Data'!$H$7,0,10*ROW('Hygiene Data'!H53))),'Data Summary'!EB59="Yes"),OFFSET('Hygiene Data'!$H$7,0,10*ROW('Hygiene Data'!H53)),NA())</f>
        <v>#N/A</v>
      </c>
      <c r="BN59" s="517" t="e">
        <f ca="1">+IF(AND(ISNUMBER(OFFSET('Hygiene Data'!$H$9,0,10*ROW('Hygiene Data'!H53))),'Data Summary'!EC59="Yes"),OFFSET('Hygiene Data'!$H$9,0,10*ROW('Hygiene Data'!H53)),NA())</f>
        <v>#N/A</v>
      </c>
      <c r="BO59" s="517" t="e">
        <f ca="1">+IF(AND(ISNUMBER(OFFSET('Hygiene Data'!$I$5,0,10*ROW('Hygiene Data'!I53))),'Data Summary'!ED59="Yes"),OFFSET('Hygiene Data'!$I$5,0,10*ROW('Hygiene Data'!I53)),NA())</f>
        <v>#N/A</v>
      </c>
      <c r="BP59" s="517" t="e">
        <f ca="1">+IF(AND(ISNUMBER(OFFSET('Hygiene Data'!$I$7,0,10*ROW('Hygiene Data'!I53))),'Data Summary'!EE59="Yes"),OFFSET('Hygiene Data'!$I$7,0,10*ROW('Hygiene Data'!I53)),NA())</f>
        <v>#N/A</v>
      </c>
      <c r="BQ59" s="517" t="e">
        <f ca="1">+IF(AND(ISNUMBER(OFFSET('Hygiene Data'!$I$9,0,10*ROW('Hygiene Data'!I53))),'Data Summary'!EF59="Yes"),OFFSET('Hygiene Data'!$I$9,0,10*ROW('Hygiene Data'!I53)),NA())</f>
        <v>#N/A</v>
      </c>
    </row>
    <row r="60" spans="1:69" x14ac:dyDescent="0.25">
      <c r="A60" s="513" t="e">
        <f ca="1">+RIGHT('Data Summary'!A60,LEN('Data Summary'!A60)-9)</f>
        <v>#VALUE!</v>
      </c>
      <c r="B60" s="487" t="str">
        <f ca="1">+IF(ISTEXT('Data Summary'!B60),'Data Summary'!B60,"")</f>
        <v/>
      </c>
      <c r="C60" s="514" t="e">
        <f ca="1">+VALUE('Data Summary'!C60)</f>
        <v>#VALUE!</v>
      </c>
      <c r="D60" s="515" t="e">
        <f ca="1">+IF(AND(ISNUMBER(OFFSET('Water Data'!$D$4,0,10*ROW('Water Data'!D54))),'Data Summary'!BS60="Yes"),100-OFFSET('Water Data'!$D$4,0,10*ROW('Water Data'!D54)),NA())</f>
        <v>#N/A</v>
      </c>
      <c r="E60" s="515" t="e">
        <f ca="1">+IF(AND(ISNUMBER(OFFSET('Water Data'!$D$6,0,10*ROW('Water Data'!D54))),'Data Summary'!BT60="Yes"),OFFSET('Water Data'!$D$6,0,10*ROW('Water Data'!D54)),NA())</f>
        <v>#N/A</v>
      </c>
      <c r="F60" s="515" t="e">
        <f ca="1">+IF(AND(ISNUMBER(OFFSET('Water Data'!$D$9,0,10*ROW('Water Data'!D54))),'Data Summary'!BU60="Yes"),OFFSET('Water Data'!$D$9,0,10*ROW('Water Data'!D54)),NA())</f>
        <v>#N/A</v>
      </c>
      <c r="G60" s="515" t="e">
        <f ca="1">+IF(AND(ISNUMBER(OFFSET('Water Data'!$E$4,0,10*ROW('Water Data'!E54))),'Data Summary'!BV60="Yes"),100-OFFSET('Water Data'!$E$4,0,10*ROW('Water Data'!E54)),NA())</f>
        <v>#N/A</v>
      </c>
      <c r="H60" s="515" t="e">
        <f ca="1">+IF(AND(ISNUMBER(OFFSET('Water Data'!$E$6,0,10*ROW('Water Data'!E54))),'Data Summary'!BW60="Yes"),OFFSET('Water Data'!$E$6,0,10*ROW('Water Data'!E54)),NA())</f>
        <v>#N/A</v>
      </c>
      <c r="I60" s="515" t="e">
        <f ca="1">+IF(AND(ISNUMBER(OFFSET('Water Data'!$E$9,0,10*ROW('Water Data'!E54))),'Data Summary'!BX60="Yes"),OFFSET('Water Data'!$E$9,0,10*ROW('Water Data'!E54)),NA())</f>
        <v>#N/A</v>
      </c>
      <c r="J60" s="515" t="e">
        <f ca="1">+IF(AND(ISNUMBER(OFFSET('Water Data'!$F$4,0,10*ROW('Water Data'!F54))),'Data Summary'!BY60="Yes"),100-OFFSET('Water Data'!$F$4,0,10*ROW('Water Data'!F54)),NA())</f>
        <v>#N/A</v>
      </c>
      <c r="K60" s="515" t="e">
        <f ca="1">+IF(AND(ISNUMBER(OFFSET('Water Data'!$F$6,0,10*ROW('Water Data'!F54))),'Data Summary'!BZ60="Yes"),OFFSET('Water Data'!$F$6,0,10*ROW('Water Data'!F54)),NA())</f>
        <v>#N/A</v>
      </c>
      <c r="L60" s="515" t="e">
        <f ca="1">+IF(AND(ISNUMBER(OFFSET('Water Data'!$F$9,0,10*ROW('Water Data'!F54))),'Data Summary'!CA60="Yes"),OFFSET('Water Data'!$F$9,0,10*ROW('Water Data'!F54)),NA())</f>
        <v>#N/A</v>
      </c>
      <c r="M60" s="515" t="e">
        <f ca="1">+IF(AND(ISNUMBER(OFFSET('Water Data'!$G$4,0,10*ROW('Water Data'!G54))),'Data Summary'!CB60="Yes"),100-OFFSET('Water Data'!$G$4,0,10*ROW('Water Data'!G54)),NA())</f>
        <v>#N/A</v>
      </c>
      <c r="N60" s="515" t="e">
        <f ca="1">+IF(AND(ISNUMBER(OFFSET('Water Data'!$G$6,0,10*ROW('Water Data'!G54))),'Data Summary'!CC60="Yes"),OFFSET('Water Data'!$G$6,0,10*ROW('Water Data'!G54)),NA())</f>
        <v>#N/A</v>
      </c>
      <c r="O60" s="515" t="e">
        <f ca="1">+IF(AND(ISNUMBER(OFFSET('Water Data'!$G$9,0,10*ROW('Water Data'!G54))),'Data Summary'!CD60="Yes"),OFFSET('Water Data'!$G$9,0,10*ROW('Water Data'!G54)),NA())</f>
        <v>#N/A</v>
      </c>
      <c r="P60" s="515" t="e">
        <f ca="1">+IF(AND(ISNUMBER(OFFSET('Water Data'!$H$4,0,10*ROW('Water Data'!H54))),'Data Summary'!CE60="Yes"),100-OFFSET('Water Data'!$H$4,0,10*ROW('Water Data'!H54)),NA())</f>
        <v>#N/A</v>
      </c>
      <c r="Q60" s="515" t="e">
        <f ca="1">+IF(AND(ISNUMBER(OFFSET('Water Data'!$H$6,0,10*ROW('Water Data'!H54))),'Data Summary'!CF60="Yes"),OFFSET('Water Data'!$H$6,0,10*ROW('Water Data'!H54)),NA())</f>
        <v>#N/A</v>
      </c>
      <c r="R60" s="515" t="e">
        <f ca="1">+IF(AND(ISNUMBER(OFFSET('Water Data'!$H$9,0,10*ROW('Water Data'!H54))),'Data Summary'!CG60="Yes"),OFFSET('Water Data'!$H$9,0,10*ROW('Water Data'!H54)),NA())</f>
        <v>#N/A</v>
      </c>
      <c r="S60" s="515" t="e">
        <f ca="1">+IF(AND(ISNUMBER(OFFSET('Water Data'!$I$4,0,10*ROW('Water Data'!I54))),'Data Summary'!CH60="Yes"),100-OFFSET('Water Data'!$I$4,0,10*ROW('Water Data'!I54)),NA())</f>
        <v>#N/A</v>
      </c>
      <c r="T60" s="515" t="e">
        <f ca="1">+IF(AND(ISNUMBER(OFFSET('Water Data'!$I$6,0,10*ROW('Water Data'!I54))),'Data Summary'!CI60="Yes"),OFFSET('Water Data'!$I$6,0,10*ROW('Water Data'!I54)),NA())</f>
        <v>#N/A</v>
      </c>
      <c r="U60" s="515" t="e">
        <f ca="1">+IF(AND(ISNUMBER(OFFSET('Water Data'!$I$9,0,10*ROW('Water Data'!I54))),'Data Summary'!CJ60="Yes"),OFFSET('Water Data'!$I$9,0,10*ROW('Water Data'!I54)),NA())</f>
        <v>#N/A</v>
      </c>
      <c r="V60" s="516" t="e">
        <f ca="1">+IF(AND(ISNUMBER(OFFSET('Sanitation Data'!$D$4,0,10*ROW('Sanitation Data'!D54))),'Data Summary'!CK60="Yes"),100-OFFSET('Sanitation Data'!$D$4,0,10*ROW('Sanitation Data'!D54)),NA())</f>
        <v>#N/A</v>
      </c>
      <c r="W60" s="516" t="e">
        <f ca="1">+IF(AND(ISNUMBER(OFFSET('Sanitation Data'!$D$6,0,10*ROW('Sanitation Data'!D54))),'Data Summary'!CL60="Yes"),OFFSET('Sanitation Data'!$D$6,0,10*ROW('Sanitation Data'!D54)),NA())</f>
        <v>#N/A</v>
      </c>
      <c r="X60" s="516" t="e">
        <f ca="1">+IF(AND(ISNUMBER(OFFSET('Sanitation Data'!$D$10,0,10*ROW('Sanitation Data'!D54))),'Data Summary'!CM60="Yes"),OFFSET('Sanitation Data'!$D$10,0,10*ROW('Sanitation Data'!D54)),NA())</f>
        <v>#N/A</v>
      </c>
      <c r="Y60" s="516" t="e">
        <f ca="1">+IF(AND(ISNUMBER(OFFSET('Sanitation Data'!$D$11,0,10*ROW('Sanitation Data'!D54))),'Data Summary'!CN60="Yes"),OFFSET('Sanitation Data'!$D$11,0,10*ROW('Sanitation Data'!D54)),NA())</f>
        <v>#N/A</v>
      </c>
      <c r="Z60" s="516" t="e">
        <f ca="1">+IF(AND(ISNUMBER(OFFSET('Sanitation Data'!$D$12,0,10*ROW('Sanitation Data'!D54))),'Data Summary'!CO60="Yes"),OFFSET('Sanitation Data'!$D$12,0,10*ROW('Sanitation Data'!D54)),NA())</f>
        <v>#N/A</v>
      </c>
      <c r="AA60" s="516" t="e">
        <f ca="1">+IF(AND(ISNUMBER(OFFSET('Sanitation Data'!$E$4,0,10*ROW('Sanitation Data'!E54))),'Data Summary'!CP60="Yes"),100-OFFSET('Sanitation Data'!$E$4,0,10*ROW('Sanitation Data'!E54)),NA())</f>
        <v>#N/A</v>
      </c>
      <c r="AB60" s="516" t="e">
        <f ca="1">+IF(AND(ISNUMBER(OFFSET('Sanitation Data'!$E$6,0,10*ROW('Sanitation Data'!E54))),'Data Summary'!CQ60="Yes"),OFFSET('Sanitation Data'!$E$6,0,10*ROW('Sanitation Data'!E54)),NA())</f>
        <v>#N/A</v>
      </c>
      <c r="AC60" s="516" t="e">
        <f ca="1">+IF(AND(ISNUMBER(OFFSET('Sanitation Data'!$E$10,0,10*ROW('Sanitation Data'!E54))),'Data Summary'!CR60="Yes"),OFFSET('Sanitation Data'!$E$10,0,10*ROW('Sanitation Data'!E54)),NA())</f>
        <v>#N/A</v>
      </c>
      <c r="AD60" s="516" t="e">
        <f ca="1">+IF(AND(ISNUMBER(OFFSET('Sanitation Data'!$E$11,0,10*ROW('Sanitation Data'!E54))),'Data Summary'!CS60="Yes"),OFFSET('Sanitation Data'!$E$11,0,10*ROW('Sanitation Data'!E54)),NA())</f>
        <v>#N/A</v>
      </c>
      <c r="AE60" s="516" t="e">
        <f ca="1">+IF(AND(ISNUMBER(OFFSET('Sanitation Data'!$E$12,0,10*ROW('Sanitation Data'!E54))),'Data Summary'!CT60="Yes"),OFFSET('Sanitation Data'!$E$12,0,10*ROW('Sanitation Data'!E54)),NA())</f>
        <v>#N/A</v>
      </c>
      <c r="AF60" s="516" t="e">
        <f ca="1">+IF(AND(ISNUMBER(OFFSET('Sanitation Data'!$F$4,0,10*ROW('Sanitation Data'!F54))),'Data Summary'!CU60="Yes"),100-OFFSET('Sanitation Data'!$F$4,0,10*ROW('Sanitation Data'!F54)),NA())</f>
        <v>#N/A</v>
      </c>
      <c r="AG60" s="516" t="e">
        <f ca="1">+IF(AND(ISNUMBER(OFFSET('Sanitation Data'!$F$6,0,10*ROW('Sanitation Data'!F54))),'Data Summary'!CV60="Yes"),OFFSET('Sanitation Data'!$F$6,0,10*ROW('Sanitation Data'!F54)),NA())</f>
        <v>#N/A</v>
      </c>
      <c r="AH60" s="516" t="e">
        <f ca="1">+IF(AND(ISNUMBER(OFFSET('Sanitation Data'!$F$10,0,10*ROW('Sanitation Data'!F54))),'Data Summary'!CW60="Yes"),OFFSET('Sanitation Data'!$F$10,0,10*ROW('Sanitation Data'!F54)),NA())</f>
        <v>#N/A</v>
      </c>
      <c r="AI60" s="516" t="e">
        <f ca="1">+IF(AND(ISNUMBER(OFFSET('Sanitation Data'!$F$11,0,10*ROW('Sanitation Data'!F54))),'Data Summary'!CX60="Yes"),OFFSET('Sanitation Data'!$F$11,0,10*ROW('Sanitation Data'!F54)),NA())</f>
        <v>#N/A</v>
      </c>
      <c r="AJ60" s="516" t="e">
        <f ca="1">+IF(AND(ISNUMBER(OFFSET('Sanitation Data'!$F$12,0,10*ROW('Sanitation Data'!F54))),'Data Summary'!CY60="Yes"),OFFSET('Sanitation Data'!$F$12,0,10*ROW('Sanitation Data'!F54)),NA())</f>
        <v>#N/A</v>
      </c>
      <c r="AK60" s="516" t="e">
        <f ca="1">+IF(AND(ISNUMBER(OFFSET('Sanitation Data'!$G$4,0,10*ROW('Sanitation Data'!G54))),'Data Summary'!CZ60="Yes"),100-OFFSET('Sanitation Data'!$G$4,0,10*ROW('Sanitation Data'!G54)),NA())</f>
        <v>#N/A</v>
      </c>
      <c r="AL60" s="516" t="e">
        <f ca="1">+IF(AND(ISNUMBER(OFFSET('Sanitation Data'!$G$6,0,10*ROW('Sanitation Data'!G54))),'Data Summary'!DA60="Yes"),OFFSET('Sanitation Data'!$G$6,0,10*ROW('Sanitation Data'!G54)),NA())</f>
        <v>#N/A</v>
      </c>
      <c r="AM60" s="516" t="e">
        <f ca="1">+IF(AND(ISNUMBER(OFFSET('Sanitation Data'!$G$10,0,10*ROW('Sanitation Data'!G54))),'Data Summary'!DB60="Yes"),OFFSET('Sanitation Data'!$G$10,0,10*ROW('Sanitation Data'!G54)),NA())</f>
        <v>#N/A</v>
      </c>
      <c r="AN60" s="516" t="e">
        <f ca="1">+IF(AND(ISNUMBER(OFFSET('Sanitation Data'!$G$11,0,10*ROW('Sanitation Data'!G54))),'Data Summary'!DC60="Yes"),OFFSET('Sanitation Data'!$G$11,0,10*ROW('Sanitation Data'!G54)),NA())</f>
        <v>#N/A</v>
      </c>
      <c r="AO60" s="516" t="e">
        <f ca="1">+IF(AND(ISNUMBER(OFFSET('Sanitation Data'!$G$12,0,10*ROW('Sanitation Data'!G54))),'Data Summary'!DD60="Yes"),OFFSET('Sanitation Data'!$G$12,0,10*ROW('Sanitation Data'!G54)),NA())</f>
        <v>#N/A</v>
      </c>
      <c r="AP60" s="516" t="e">
        <f ca="1">+IF(AND(ISNUMBER(OFFSET('Sanitation Data'!$H$4,0,10*ROW('Sanitation Data'!H54))),'Data Summary'!DE60="Yes"),100-OFFSET('Sanitation Data'!$H$4,0,10*ROW('Sanitation Data'!H54)),NA())</f>
        <v>#N/A</v>
      </c>
      <c r="AQ60" s="516" t="e">
        <f ca="1">+IF(AND(ISNUMBER(OFFSET('Sanitation Data'!$H$6,0,10*ROW('Sanitation Data'!H54))),'Data Summary'!DF60="Yes"),OFFSET('Sanitation Data'!$H$6,0,10*ROW('Sanitation Data'!H54)),NA())</f>
        <v>#N/A</v>
      </c>
      <c r="AR60" s="516" t="e">
        <f ca="1">+IF(AND(ISNUMBER(OFFSET('Sanitation Data'!$H$10,0,10*ROW('Sanitation Data'!H54))),'Data Summary'!DG60="Yes"),OFFSET('Sanitation Data'!$H$10,0,10*ROW('Sanitation Data'!H54)),NA())</f>
        <v>#N/A</v>
      </c>
      <c r="AS60" s="516" t="e">
        <f ca="1">+IF(AND(ISNUMBER(OFFSET('Sanitation Data'!$H$11,0,10*ROW('Sanitation Data'!H54))),'Data Summary'!DH60="Yes"),OFFSET('Sanitation Data'!$H$11,0,10*ROW('Sanitation Data'!H54)),NA())</f>
        <v>#N/A</v>
      </c>
      <c r="AT60" s="516" t="e">
        <f ca="1">+IF(AND(ISNUMBER(OFFSET('Sanitation Data'!$H$12,0,10*ROW('Sanitation Data'!H54))),'Data Summary'!DI60="Yes"),OFFSET('Sanitation Data'!$H$12,0,10*ROW('Sanitation Data'!H54)),NA())</f>
        <v>#N/A</v>
      </c>
      <c r="AU60" s="516" t="e">
        <f ca="1">+IF(AND(ISNUMBER(OFFSET('Sanitation Data'!$I$4,0,10*ROW('Sanitation Data'!I54))),'Data Summary'!DJ60="Yes"),100-OFFSET('Sanitation Data'!$I$4,0,10*ROW('Sanitation Data'!I54)),NA())</f>
        <v>#N/A</v>
      </c>
      <c r="AV60" s="516" t="e">
        <f ca="1">+IF(AND(ISNUMBER(OFFSET('Sanitation Data'!$I$6,0,10*ROW('Sanitation Data'!I54))),'Data Summary'!DK60="Yes"),OFFSET('Sanitation Data'!$I$6,0,10*ROW('Sanitation Data'!I54)),NA())</f>
        <v>#N/A</v>
      </c>
      <c r="AW60" s="516" t="e">
        <f ca="1">+IF(AND(ISNUMBER(OFFSET('Sanitation Data'!$I$10,0,10*ROW('Sanitation Data'!I54))),'Data Summary'!DL60="Yes"),OFFSET('Sanitation Data'!$I$10,0,10*ROW('Sanitation Data'!I54)),NA())</f>
        <v>#N/A</v>
      </c>
      <c r="AX60" s="516" t="e">
        <f ca="1">+IF(AND(ISNUMBER(OFFSET('Sanitation Data'!$I$11,0,10*ROW('Sanitation Data'!I54))),'Data Summary'!DM60="Yes"),OFFSET('Sanitation Data'!$I$11,0,10*ROW('Sanitation Data'!I54)),NA())</f>
        <v>#N/A</v>
      </c>
      <c r="AY60" s="516" t="e">
        <f ca="1">+IF(AND(ISNUMBER(OFFSET('Sanitation Data'!$I$12,0,10*ROW('Sanitation Data'!I54))),'Data Summary'!DN60="Yes"),OFFSET('Sanitation Data'!$I$12,0,10*ROW('Sanitation Data'!I54)),NA())</f>
        <v>#N/A</v>
      </c>
      <c r="AZ60" s="517" t="e">
        <f ca="1">+IF(AND(ISNUMBER(OFFSET('Hygiene Data'!$D$5,0,10*ROW('Hygiene Data'!D54))),'Data Summary'!DO60="Yes"),OFFSET('Hygiene Data'!$D$5,0,10*ROW('Hygiene Data'!D54)),NA())</f>
        <v>#N/A</v>
      </c>
      <c r="BA60" s="517" t="e">
        <f ca="1">+IF(AND(ISNUMBER(OFFSET('Hygiene Data'!$D$7,0,10*ROW('Hygiene Data'!D54))),'Data Summary'!DP60="Yes"),OFFSET('Hygiene Data'!$D$7,0,10*ROW('Hygiene Data'!D54)),NA())</f>
        <v>#N/A</v>
      </c>
      <c r="BB60" s="517" t="e">
        <f ca="1">+IF(AND(ISNUMBER(OFFSET('Hygiene Data'!$D$9,0,10*ROW('Hygiene Data'!D54))),'Data Summary'!DQ60="Yes"),OFFSET('Hygiene Data'!$D$9,0,10*ROW('Hygiene Data'!D54)),NA())</f>
        <v>#N/A</v>
      </c>
      <c r="BC60" s="517" t="e">
        <f ca="1">+IF(AND(ISNUMBER(OFFSET('Hygiene Data'!$E$5,0,10*ROW('Hygiene Data'!E54))),'Data Summary'!DR60="Yes"),OFFSET('Hygiene Data'!$E$5,0,10*ROW('Hygiene Data'!E54)),NA())</f>
        <v>#N/A</v>
      </c>
      <c r="BD60" s="517" t="e">
        <f ca="1">+IF(AND(ISNUMBER(OFFSET('Hygiene Data'!$E$7,0,10*ROW('Hygiene Data'!E54))),'Data Summary'!DS60="Yes"),OFFSET('Hygiene Data'!$E$7,0,10*ROW('Hygiene Data'!E54)),NA())</f>
        <v>#N/A</v>
      </c>
      <c r="BE60" s="517" t="e">
        <f ca="1">+IF(AND(ISNUMBER(OFFSET('Hygiene Data'!$E$9,0,10*ROW('Hygiene Data'!E54))),'Data Summary'!DT60="Yes"),OFFSET('Hygiene Data'!$E$9,0,10*ROW('Hygiene Data'!E54)),NA())</f>
        <v>#N/A</v>
      </c>
      <c r="BF60" s="517" t="e">
        <f ca="1">+IF(AND(ISNUMBER(OFFSET('Hygiene Data'!$F$5,0,10*ROW('Hygiene Data'!F54))),'Data Summary'!DU60="Yes"),OFFSET('Hygiene Data'!$F$5,0,10*ROW('Hygiene Data'!F54)),NA())</f>
        <v>#N/A</v>
      </c>
      <c r="BG60" s="517" t="e">
        <f ca="1">+IF(AND(ISNUMBER(OFFSET('Hygiene Data'!$F$7,0,10*ROW('Hygiene Data'!F54))),'Data Summary'!DV60="Yes"),OFFSET('Hygiene Data'!$F$7,0,10*ROW('Hygiene Data'!F54)),NA())</f>
        <v>#N/A</v>
      </c>
      <c r="BH60" s="517" t="e">
        <f ca="1">+IF(AND(ISNUMBER(OFFSET('Hygiene Data'!$F$9,0,10*ROW('Hygiene Data'!F54))),'Data Summary'!DW60="Yes"),OFFSET('Hygiene Data'!$F$9,0,10*ROW('Hygiene Data'!F54)),NA())</f>
        <v>#N/A</v>
      </c>
      <c r="BI60" s="517" t="e">
        <f ca="1">+IF(AND(ISNUMBER(OFFSET('Hygiene Data'!$G$5,0,10*ROW('Hygiene Data'!G54))),'Data Summary'!DX60="Yes"),OFFSET('Hygiene Data'!$G$5,0,10*ROW('Hygiene Data'!G54)),NA())</f>
        <v>#N/A</v>
      </c>
      <c r="BJ60" s="517" t="e">
        <f ca="1">+IF(AND(ISNUMBER(OFFSET('Hygiene Data'!$G$7,0,10*ROW('Hygiene Data'!G54))),'Data Summary'!DY60="Yes"),OFFSET('Hygiene Data'!$G$7,0,10*ROW('Hygiene Data'!G54)),NA())</f>
        <v>#N/A</v>
      </c>
      <c r="BK60" s="517" t="e">
        <f ca="1">+IF(AND(ISNUMBER(OFFSET('Hygiene Data'!$G$9,0,10*ROW('Hygiene Data'!G54))),'Data Summary'!DZ60="Yes"),OFFSET('Hygiene Data'!$G$9,0,10*ROW('Hygiene Data'!G54)),NA())</f>
        <v>#N/A</v>
      </c>
      <c r="BL60" s="517" t="e">
        <f ca="1">+IF(AND(ISNUMBER(OFFSET('Hygiene Data'!$H$5,0,10*ROW('Hygiene Data'!H54))),'Data Summary'!EA60="Yes"),OFFSET('Hygiene Data'!$H$5,0,10*ROW('Hygiene Data'!H54)),NA())</f>
        <v>#N/A</v>
      </c>
      <c r="BM60" s="517" t="e">
        <f ca="1">+IF(AND(ISNUMBER(OFFSET('Hygiene Data'!$H$7,0,10*ROW('Hygiene Data'!H54))),'Data Summary'!EB60="Yes"),OFFSET('Hygiene Data'!$H$7,0,10*ROW('Hygiene Data'!H54)),NA())</f>
        <v>#N/A</v>
      </c>
      <c r="BN60" s="517" t="e">
        <f ca="1">+IF(AND(ISNUMBER(OFFSET('Hygiene Data'!$H$9,0,10*ROW('Hygiene Data'!H54))),'Data Summary'!EC60="Yes"),OFFSET('Hygiene Data'!$H$9,0,10*ROW('Hygiene Data'!H54)),NA())</f>
        <v>#N/A</v>
      </c>
      <c r="BO60" s="517" t="e">
        <f ca="1">+IF(AND(ISNUMBER(OFFSET('Hygiene Data'!$I$5,0,10*ROW('Hygiene Data'!I54))),'Data Summary'!ED60="Yes"),OFFSET('Hygiene Data'!$I$5,0,10*ROW('Hygiene Data'!I54)),NA())</f>
        <v>#N/A</v>
      </c>
      <c r="BP60" s="517" t="e">
        <f ca="1">+IF(AND(ISNUMBER(OFFSET('Hygiene Data'!$I$7,0,10*ROW('Hygiene Data'!I54))),'Data Summary'!EE60="Yes"),OFFSET('Hygiene Data'!$I$7,0,10*ROW('Hygiene Data'!I54)),NA())</f>
        <v>#N/A</v>
      </c>
      <c r="BQ60" s="517" t="e">
        <f ca="1">+IF(AND(ISNUMBER(OFFSET('Hygiene Data'!$I$9,0,10*ROW('Hygiene Data'!I54))),'Data Summary'!EF60="Yes"),OFFSET('Hygiene Data'!$I$9,0,10*ROW('Hygiene Data'!I54)),NA())</f>
        <v>#N/A</v>
      </c>
    </row>
    <row r="61" spans="1:69" x14ac:dyDescent="0.25">
      <c r="A61" s="513" t="e">
        <f ca="1">+RIGHT('Data Summary'!A61,LEN('Data Summary'!A61)-9)</f>
        <v>#VALUE!</v>
      </c>
      <c r="B61" s="487" t="str">
        <f ca="1">+IF(ISTEXT('Data Summary'!B61),'Data Summary'!B61,"")</f>
        <v/>
      </c>
      <c r="C61" s="514" t="e">
        <f ca="1">+VALUE('Data Summary'!C61)</f>
        <v>#VALUE!</v>
      </c>
      <c r="D61" s="515" t="e">
        <f ca="1">+IF(AND(ISNUMBER(OFFSET('Water Data'!$D$4,0,10*ROW('Water Data'!D55))),'Data Summary'!BS61="Yes"),100-OFFSET('Water Data'!$D$4,0,10*ROW('Water Data'!D55)),NA())</f>
        <v>#N/A</v>
      </c>
      <c r="E61" s="515" t="e">
        <f ca="1">+IF(AND(ISNUMBER(OFFSET('Water Data'!$D$6,0,10*ROW('Water Data'!D55))),'Data Summary'!BT61="Yes"),OFFSET('Water Data'!$D$6,0,10*ROW('Water Data'!D55)),NA())</f>
        <v>#N/A</v>
      </c>
      <c r="F61" s="515" t="e">
        <f ca="1">+IF(AND(ISNUMBER(OFFSET('Water Data'!$D$9,0,10*ROW('Water Data'!D55))),'Data Summary'!BU61="Yes"),OFFSET('Water Data'!$D$9,0,10*ROW('Water Data'!D55)),NA())</f>
        <v>#N/A</v>
      </c>
      <c r="G61" s="515" t="e">
        <f ca="1">+IF(AND(ISNUMBER(OFFSET('Water Data'!$E$4,0,10*ROW('Water Data'!E55))),'Data Summary'!BV61="Yes"),100-OFFSET('Water Data'!$E$4,0,10*ROW('Water Data'!E55)),NA())</f>
        <v>#N/A</v>
      </c>
      <c r="H61" s="515" t="e">
        <f ca="1">+IF(AND(ISNUMBER(OFFSET('Water Data'!$E$6,0,10*ROW('Water Data'!E55))),'Data Summary'!BW61="Yes"),OFFSET('Water Data'!$E$6,0,10*ROW('Water Data'!E55)),NA())</f>
        <v>#N/A</v>
      </c>
      <c r="I61" s="515" t="e">
        <f ca="1">+IF(AND(ISNUMBER(OFFSET('Water Data'!$E$9,0,10*ROW('Water Data'!E55))),'Data Summary'!BX61="Yes"),OFFSET('Water Data'!$E$9,0,10*ROW('Water Data'!E55)),NA())</f>
        <v>#N/A</v>
      </c>
      <c r="J61" s="515" t="e">
        <f ca="1">+IF(AND(ISNUMBER(OFFSET('Water Data'!$F$4,0,10*ROW('Water Data'!F55))),'Data Summary'!BY61="Yes"),100-OFFSET('Water Data'!$F$4,0,10*ROW('Water Data'!F55)),NA())</f>
        <v>#N/A</v>
      </c>
      <c r="K61" s="515" t="e">
        <f ca="1">+IF(AND(ISNUMBER(OFFSET('Water Data'!$F$6,0,10*ROW('Water Data'!F55))),'Data Summary'!BZ61="Yes"),OFFSET('Water Data'!$F$6,0,10*ROW('Water Data'!F55)),NA())</f>
        <v>#N/A</v>
      </c>
      <c r="L61" s="515" t="e">
        <f ca="1">+IF(AND(ISNUMBER(OFFSET('Water Data'!$F$9,0,10*ROW('Water Data'!F55))),'Data Summary'!CA61="Yes"),OFFSET('Water Data'!$F$9,0,10*ROW('Water Data'!F55)),NA())</f>
        <v>#N/A</v>
      </c>
      <c r="M61" s="515" t="e">
        <f ca="1">+IF(AND(ISNUMBER(OFFSET('Water Data'!$G$4,0,10*ROW('Water Data'!G55))),'Data Summary'!CB61="Yes"),100-OFFSET('Water Data'!$G$4,0,10*ROW('Water Data'!G55)),NA())</f>
        <v>#N/A</v>
      </c>
      <c r="N61" s="515" t="e">
        <f ca="1">+IF(AND(ISNUMBER(OFFSET('Water Data'!$G$6,0,10*ROW('Water Data'!G55))),'Data Summary'!CC61="Yes"),OFFSET('Water Data'!$G$6,0,10*ROW('Water Data'!G55)),NA())</f>
        <v>#N/A</v>
      </c>
      <c r="O61" s="515" t="e">
        <f ca="1">+IF(AND(ISNUMBER(OFFSET('Water Data'!$G$9,0,10*ROW('Water Data'!G55))),'Data Summary'!CD61="Yes"),OFFSET('Water Data'!$G$9,0,10*ROW('Water Data'!G55)),NA())</f>
        <v>#N/A</v>
      </c>
      <c r="P61" s="515" t="e">
        <f ca="1">+IF(AND(ISNUMBER(OFFSET('Water Data'!$H$4,0,10*ROW('Water Data'!H55))),'Data Summary'!CE61="Yes"),100-OFFSET('Water Data'!$H$4,0,10*ROW('Water Data'!H55)),NA())</f>
        <v>#N/A</v>
      </c>
      <c r="Q61" s="515" t="e">
        <f ca="1">+IF(AND(ISNUMBER(OFFSET('Water Data'!$H$6,0,10*ROW('Water Data'!H55))),'Data Summary'!CF61="Yes"),OFFSET('Water Data'!$H$6,0,10*ROW('Water Data'!H55)),NA())</f>
        <v>#N/A</v>
      </c>
      <c r="R61" s="515" t="e">
        <f ca="1">+IF(AND(ISNUMBER(OFFSET('Water Data'!$H$9,0,10*ROW('Water Data'!H55))),'Data Summary'!CG61="Yes"),OFFSET('Water Data'!$H$9,0,10*ROW('Water Data'!H55)),NA())</f>
        <v>#N/A</v>
      </c>
      <c r="S61" s="515" t="e">
        <f ca="1">+IF(AND(ISNUMBER(OFFSET('Water Data'!$I$4,0,10*ROW('Water Data'!I55))),'Data Summary'!CH61="Yes"),100-OFFSET('Water Data'!$I$4,0,10*ROW('Water Data'!I55)),NA())</f>
        <v>#N/A</v>
      </c>
      <c r="T61" s="515" t="e">
        <f ca="1">+IF(AND(ISNUMBER(OFFSET('Water Data'!$I$6,0,10*ROW('Water Data'!I55))),'Data Summary'!CI61="Yes"),OFFSET('Water Data'!$I$6,0,10*ROW('Water Data'!I55)),NA())</f>
        <v>#N/A</v>
      </c>
      <c r="U61" s="515" t="e">
        <f ca="1">+IF(AND(ISNUMBER(OFFSET('Water Data'!$I$9,0,10*ROW('Water Data'!I55))),'Data Summary'!CJ61="Yes"),OFFSET('Water Data'!$I$9,0,10*ROW('Water Data'!I55)),NA())</f>
        <v>#N/A</v>
      </c>
      <c r="V61" s="516" t="e">
        <f ca="1">+IF(AND(ISNUMBER(OFFSET('Sanitation Data'!$D$4,0,10*ROW('Sanitation Data'!D55))),'Data Summary'!CK61="Yes"),100-OFFSET('Sanitation Data'!$D$4,0,10*ROW('Sanitation Data'!D55)),NA())</f>
        <v>#N/A</v>
      </c>
      <c r="W61" s="516" t="e">
        <f ca="1">+IF(AND(ISNUMBER(OFFSET('Sanitation Data'!$D$6,0,10*ROW('Sanitation Data'!D55))),'Data Summary'!CL61="Yes"),OFFSET('Sanitation Data'!$D$6,0,10*ROW('Sanitation Data'!D55)),NA())</f>
        <v>#N/A</v>
      </c>
      <c r="X61" s="516" t="e">
        <f ca="1">+IF(AND(ISNUMBER(OFFSET('Sanitation Data'!$D$10,0,10*ROW('Sanitation Data'!D55))),'Data Summary'!CM61="Yes"),OFFSET('Sanitation Data'!$D$10,0,10*ROW('Sanitation Data'!D55)),NA())</f>
        <v>#N/A</v>
      </c>
      <c r="Y61" s="516" t="e">
        <f ca="1">+IF(AND(ISNUMBER(OFFSET('Sanitation Data'!$D$11,0,10*ROW('Sanitation Data'!D55))),'Data Summary'!CN61="Yes"),OFFSET('Sanitation Data'!$D$11,0,10*ROW('Sanitation Data'!D55)),NA())</f>
        <v>#N/A</v>
      </c>
      <c r="Z61" s="516" t="e">
        <f ca="1">+IF(AND(ISNUMBER(OFFSET('Sanitation Data'!$D$12,0,10*ROW('Sanitation Data'!D55))),'Data Summary'!CO61="Yes"),OFFSET('Sanitation Data'!$D$12,0,10*ROW('Sanitation Data'!D55)),NA())</f>
        <v>#N/A</v>
      </c>
      <c r="AA61" s="516" t="e">
        <f ca="1">+IF(AND(ISNUMBER(OFFSET('Sanitation Data'!$E$4,0,10*ROW('Sanitation Data'!E55))),'Data Summary'!CP61="Yes"),100-OFFSET('Sanitation Data'!$E$4,0,10*ROW('Sanitation Data'!E55)),NA())</f>
        <v>#N/A</v>
      </c>
      <c r="AB61" s="516" t="e">
        <f ca="1">+IF(AND(ISNUMBER(OFFSET('Sanitation Data'!$E$6,0,10*ROW('Sanitation Data'!E55))),'Data Summary'!CQ61="Yes"),OFFSET('Sanitation Data'!$E$6,0,10*ROW('Sanitation Data'!E55)),NA())</f>
        <v>#N/A</v>
      </c>
      <c r="AC61" s="516" t="e">
        <f ca="1">+IF(AND(ISNUMBER(OFFSET('Sanitation Data'!$E$10,0,10*ROW('Sanitation Data'!E55))),'Data Summary'!CR61="Yes"),OFFSET('Sanitation Data'!$E$10,0,10*ROW('Sanitation Data'!E55)),NA())</f>
        <v>#N/A</v>
      </c>
      <c r="AD61" s="516" t="e">
        <f ca="1">+IF(AND(ISNUMBER(OFFSET('Sanitation Data'!$E$11,0,10*ROW('Sanitation Data'!E55))),'Data Summary'!CS61="Yes"),OFFSET('Sanitation Data'!$E$11,0,10*ROW('Sanitation Data'!E55)),NA())</f>
        <v>#N/A</v>
      </c>
      <c r="AE61" s="516" t="e">
        <f ca="1">+IF(AND(ISNUMBER(OFFSET('Sanitation Data'!$E$12,0,10*ROW('Sanitation Data'!E55))),'Data Summary'!CT61="Yes"),OFFSET('Sanitation Data'!$E$12,0,10*ROW('Sanitation Data'!E55)),NA())</f>
        <v>#N/A</v>
      </c>
      <c r="AF61" s="516" t="e">
        <f ca="1">+IF(AND(ISNUMBER(OFFSET('Sanitation Data'!$F$4,0,10*ROW('Sanitation Data'!F55))),'Data Summary'!CU61="Yes"),100-OFFSET('Sanitation Data'!$F$4,0,10*ROW('Sanitation Data'!F55)),NA())</f>
        <v>#N/A</v>
      </c>
      <c r="AG61" s="516" t="e">
        <f ca="1">+IF(AND(ISNUMBER(OFFSET('Sanitation Data'!$F$6,0,10*ROW('Sanitation Data'!F55))),'Data Summary'!CV61="Yes"),OFFSET('Sanitation Data'!$F$6,0,10*ROW('Sanitation Data'!F55)),NA())</f>
        <v>#N/A</v>
      </c>
      <c r="AH61" s="516" t="e">
        <f ca="1">+IF(AND(ISNUMBER(OFFSET('Sanitation Data'!$F$10,0,10*ROW('Sanitation Data'!F55))),'Data Summary'!CW61="Yes"),OFFSET('Sanitation Data'!$F$10,0,10*ROW('Sanitation Data'!F55)),NA())</f>
        <v>#N/A</v>
      </c>
      <c r="AI61" s="516" t="e">
        <f ca="1">+IF(AND(ISNUMBER(OFFSET('Sanitation Data'!$F$11,0,10*ROW('Sanitation Data'!F55))),'Data Summary'!CX61="Yes"),OFFSET('Sanitation Data'!$F$11,0,10*ROW('Sanitation Data'!F55)),NA())</f>
        <v>#N/A</v>
      </c>
      <c r="AJ61" s="516" t="e">
        <f ca="1">+IF(AND(ISNUMBER(OFFSET('Sanitation Data'!$F$12,0,10*ROW('Sanitation Data'!F55))),'Data Summary'!CY61="Yes"),OFFSET('Sanitation Data'!$F$12,0,10*ROW('Sanitation Data'!F55)),NA())</f>
        <v>#N/A</v>
      </c>
      <c r="AK61" s="516" t="e">
        <f ca="1">+IF(AND(ISNUMBER(OFFSET('Sanitation Data'!$G$4,0,10*ROW('Sanitation Data'!G55))),'Data Summary'!CZ61="Yes"),100-OFFSET('Sanitation Data'!$G$4,0,10*ROW('Sanitation Data'!G55)),NA())</f>
        <v>#N/A</v>
      </c>
      <c r="AL61" s="516" t="e">
        <f ca="1">+IF(AND(ISNUMBER(OFFSET('Sanitation Data'!$G$6,0,10*ROW('Sanitation Data'!G55))),'Data Summary'!DA61="Yes"),OFFSET('Sanitation Data'!$G$6,0,10*ROW('Sanitation Data'!G55)),NA())</f>
        <v>#N/A</v>
      </c>
      <c r="AM61" s="516" t="e">
        <f ca="1">+IF(AND(ISNUMBER(OFFSET('Sanitation Data'!$G$10,0,10*ROW('Sanitation Data'!G55))),'Data Summary'!DB61="Yes"),OFFSET('Sanitation Data'!$G$10,0,10*ROW('Sanitation Data'!G55)),NA())</f>
        <v>#N/A</v>
      </c>
      <c r="AN61" s="516" t="e">
        <f ca="1">+IF(AND(ISNUMBER(OFFSET('Sanitation Data'!$G$11,0,10*ROW('Sanitation Data'!G55))),'Data Summary'!DC61="Yes"),OFFSET('Sanitation Data'!$G$11,0,10*ROW('Sanitation Data'!G55)),NA())</f>
        <v>#N/A</v>
      </c>
      <c r="AO61" s="516" t="e">
        <f ca="1">+IF(AND(ISNUMBER(OFFSET('Sanitation Data'!$G$12,0,10*ROW('Sanitation Data'!G55))),'Data Summary'!DD61="Yes"),OFFSET('Sanitation Data'!$G$12,0,10*ROW('Sanitation Data'!G55)),NA())</f>
        <v>#N/A</v>
      </c>
      <c r="AP61" s="516" t="e">
        <f ca="1">+IF(AND(ISNUMBER(OFFSET('Sanitation Data'!$H$4,0,10*ROW('Sanitation Data'!H55))),'Data Summary'!DE61="Yes"),100-OFFSET('Sanitation Data'!$H$4,0,10*ROW('Sanitation Data'!H55)),NA())</f>
        <v>#N/A</v>
      </c>
      <c r="AQ61" s="516" t="e">
        <f ca="1">+IF(AND(ISNUMBER(OFFSET('Sanitation Data'!$H$6,0,10*ROW('Sanitation Data'!H55))),'Data Summary'!DF61="Yes"),OFFSET('Sanitation Data'!$H$6,0,10*ROW('Sanitation Data'!H55)),NA())</f>
        <v>#N/A</v>
      </c>
      <c r="AR61" s="516" t="e">
        <f ca="1">+IF(AND(ISNUMBER(OFFSET('Sanitation Data'!$H$10,0,10*ROW('Sanitation Data'!H55))),'Data Summary'!DG61="Yes"),OFFSET('Sanitation Data'!$H$10,0,10*ROW('Sanitation Data'!H55)),NA())</f>
        <v>#N/A</v>
      </c>
      <c r="AS61" s="516" t="e">
        <f ca="1">+IF(AND(ISNUMBER(OFFSET('Sanitation Data'!$H$11,0,10*ROW('Sanitation Data'!H55))),'Data Summary'!DH61="Yes"),OFFSET('Sanitation Data'!$H$11,0,10*ROW('Sanitation Data'!H55)),NA())</f>
        <v>#N/A</v>
      </c>
      <c r="AT61" s="516" t="e">
        <f ca="1">+IF(AND(ISNUMBER(OFFSET('Sanitation Data'!$H$12,0,10*ROW('Sanitation Data'!H55))),'Data Summary'!DI61="Yes"),OFFSET('Sanitation Data'!$H$12,0,10*ROW('Sanitation Data'!H55)),NA())</f>
        <v>#N/A</v>
      </c>
      <c r="AU61" s="516" t="e">
        <f ca="1">+IF(AND(ISNUMBER(OFFSET('Sanitation Data'!$I$4,0,10*ROW('Sanitation Data'!I55))),'Data Summary'!DJ61="Yes"),100-OFFSET('Sanitation Data'!$I$4,0,10*ROW('Sanitation Data'!I55)),NA())</f>
        <v>#N/A</v>
      </c>
      <c r="AV61" s="516" t="e">
        <f ca="1">+IF(AND(ISNUMBER(OFFSET('Sanitation Data'!$I$6,0,10*ROW('Sanitation Data'!I55))),'Data Summary'!DK61="Yes"),OFFSET('Sanitation Data'!$I$6,0,10*ROW('Sanitation Data'!I55)),NA())</f>
        <v>#N/A</v>
      </c>
      <c r="AW61" s="516" t="e">
        <f ca="1">+IF(AND(ISNUMBER(OFFSET('Sanitation Data'!$I$10,0,10*ROW('Sanitation Data'!I55))),'Data Summary'!DL61="Yes"),OFFSET('Sanitation Data'!$I$10,0,10*ROW('Sanitation Data'!I55)),NA())</f>
        <v>#N/A</v>
      </c>
      <c r="AX61" s="516" t="e">
        <f ca="1">+IF(AND(ISNUMBER(OFFSET('Sanitation Data'!$I$11,0,10*ROW('Sanitation Data'!I55))),'Data Summary'!DM61="Yes"),OFFSET('Sanitation Data'!$I$11,0,10*ROW('Sanitation Data'!I55)),NA())</f>
        <v>#N/A</v>
      </c>
      <c r="AY61" s="516" t="e">
        <f ca="1">+IF(AND(ISNUMBER(OFFSET('Sanitation Data'!$I$12,0,10*ROW('Sanitation Data'!I55))),'Data Summary'!DN61="Yes"),OFFSET('Sanitation Data'!$I$12,0,10*ROW('Sanitation Data'!I55)),NA())</f>
        <v>#N/A</v>
      </c>
      <c r="AZ61" s="517" t="e">
        <f ca="1">+IF(AND(ISNUMBER(OFFSET('Hygiene Data'!$D$5,0,10*ROW('Hygiene Data'!D55))),'Data Summary'!DO61="Yes"),OFFSET('Hygiene Data'!$D$5,0,10*ROW('Hygiene Data'!D55)),NA())</f>
        <v>#N/A</v>
      </c>
      <c r="BA61" s="517" t="e">
        <f ca="1">+IF(AND(ISNUMBER(OFFSET('Hygiene Data'!$D$7,0,10*ROW('Hygiene Data'!D55))),'Data Summary'!DP61="Yes"),OFFSET('Hygiene Data'!$D$7,0,10*ROW('Hygiene Data'!D55)),NA())</f>
        <v>#N/A</v>
      </c>
      <c r="BB61" s="517" t="e">
        <f ca="1">+IF(AND(ISNUMBER(OFFSET('Hygiene Data'!$D$9,0,10*ROW('Hygiene Data'!D55))),'Data Summary'!DQ61="Yes"),OFFSET('Hygiene Data'!$D$9,0,10*ROW('Hygiene Data'!D55)),NA())</f>
        <v>#N/A</v>
      </c>
      <c r="BC61" s="517" t="e">
        <f ca="1">+IF(AND(ISNUMBER(OFFSET('Hygiene Data'!$E$5,0,10*ROW('Hygiene Data'!E55))),'Data Summary'!DR61="Yes"),OFFSET('Hygiene Data'!$E$5,0,10*ROW('Hygiene Data'!E55)),NA())</f>
        <v>#N/A</v>
      </c>
      <c r="BD61" s="517" t="e">
        <f ca="1">+IF(AND(ISNUMBER(OFFSET('Hygiene Data'!$E$7,0,10*ROW('Hygiene Data'!E55))),'Data Summary'!DS61="Yes"),OFFSET('Hygiene Data'!$E$7,0,10*ROW('Hygiene Data'!E55)),NA())</f>
        <v>#N/A</v>
      </c>
      <c r="BE61" s="517" t="e">
        <f ca="1">+IF(AND(ISNUMBER(OFFSET('Hygiene Data'!$E$9,0,10*ROW('Hygiene Data'!E55))),'Data Summary'!DT61="Yes"),OFFSET('Hygiene Data'!$E$9,0,10*ROW('Hygiene Data'!E55)),NA())</f>
        <v>#N/A</v>
      </c>
      <c r="BF61" s="517" t="e">
        <f ca="1">+IF(AND(ISNUMBER(OFFSET('Hygiene Data'!$F$5,0,10*ROW('Hygiene Data'!F55))),'Data Summary'!DU61="Yes"),OFFSET('Hygiene Data'!$F$5,0,10*ROW('Hygiene Data'!F55)),NA())</f>
        <v>#N/A</v>
      </c>
      <c r="BG61" s="517" t="e">
        <f ca="1">+IF(AND(ISNUMBER(OFFSET('Hygiene Data'!$F$7,0,10*ROW('Hygiene Data'!F55))),'Data Summary'!DV61="Yes"),OFFSET('Hygiene Data'!$F$7,0,10*ROW('Hygiene Data'!F55)),NA())</f>
        <v>#N/A</v>
      </c>
      <c r="BH61" s="517" t="e">
        <f ca="1">+IF(AND(ISNUMBER(OFFSET('Hygiene Data'!$F$9,0,10*ROW('Hygiene Data'!F55))),'Data Summary'!DW61="Yes"),OFFSET('Hygiene Data'!$F$9,0,10*ROW('Hygiene Data'!F55)),NA())</f>
        <v>#N/A</v>
      </c>
      <c r="BI61" s="517" t="e">
        <f ca="1">+IF(AND(ISNUMBER(OFFSET('Hygiene Data'!$G$5,0,10*ROW('Hygiene Data'!G55))),'Data Summary'!DX61="Yes"),OFFSET('Hygiene Data'!$G$5,0,10*ROW('Hygiene Data'!G55)),NA())</f>
        <v>#N/A</v>
      </c>
      <c r="BJ61" s="517" t="e">
        <f ca="1">+IF(AND(ISNUMBER(OFFSET('Hygiene Data'!$G$7,0,10*ROW('Hygiene Data'!G55))),'Data Summary'!DY61="Yes"),OFFSET('Hygiene Data'!$G$7,0,10*ROW('Hygiene Data'!G55)),NA())</f>
        <v>#N/A</v>
      </c>
      <c r="BK61" s="517" t="e">
        <f ca="1">+IF(AND(ISNUMBER(OFFSET('Hygiene Data'!$G$9,0,10*ROW('Hygiene Data'!G55))),'Data Summary'!DZ61="Yes"),OFFSET('Hygiene Data'!$G$9,0,10*ROW('Hygiene Data'!G55)),NA())</f>
        <v>#N/A</v>
      </c>
      <c r="BL61" s="517" t="e">
        <f ca="1">+IF(AND(ISNUMBER(OFFSET('Hygiene Data'!$H$5,0,10*ROW('Hygiene Data'!H55))),'Data Summary'!EA61="Yes"),OFFSET('Hygiene Data'!$H$5,0,10*ROW('Hygiene Data'!H55)),NA())</f>
        <v>#N/A</v>
      </c>
      <c r="BM61" s="517" t="e">
        <f ca="1">+IF(AND(ISNUMBER(OFFSET('Hygiene Data'!$H$7,0,10*ROW('Hygiene Data'!H55))),'Data Summary'!EB61="Yes"),OFFSET('Hygiene Data'!$H$7,0,10*ROW('Hygiene Data'!H55)),NA())</f>
        <v>#N/A</v>
      </c>
      <c r="BN61" s="517" t="e">
        <f ca="1">+IF(AND(ISNUMBER(OFFSET('Hygiene Data'!$H$9,0,10*ROW('Hygiene Data'!H55))),'Data Summary'!EC61="Yes"),OFFSET('Hygiene Data'!$H$9,0,10*ROW('Hygiene Data'!H55)),NA())</f>
        <v>#N/A</v>
      </c>
      <c r="BO61" s="517" t="e">
        <f ca="1">+IF(AND(ISNUMBER(OFFSET('Hygiene Data'!$I$5,0,10*ROW('Hygiene Data'!I55))),'Data Summary'!ED61="Yes"),OFFSET('Hygiene Data'!$I$5,0,10*ROW('Hygiene Data'!I55)),NA())</f>
        <v>#N/A</v>
      </c>
      <c r="BP61" s="517" t="e">
        <f ca="1">+IF(AND(ISNUMBER(OFFSET('Hygiene Data'!$I$7,0,10*ROW('Hygiene Data'!I55))),'Data Summary'!EE61="Yes"),OFFSET('Hygiene Data'!$I$7,0,10*ROW('Hygiene Data'!I55)),NA())</f>
        <v>#N/A</v>
      </c>
      <c r="BQ61" s="517" t="e">
        <f ca="1">+IF(AND(ISNUMBER(OFFSET('Hygiene Data'!$I$9,0,10*ROW('Hygiene Data'!I55))),'Data Summary'!EF61="Yes"),OFFSET('Hygiene Data'!$I$9,0,10*ROW('Hygiene Data'!I55)),NA())</f>
        <v>#N/A</v>
      </c>
    </row>
    <row r="62" spans="1:69" x14ac:dyDescent="0.25">
      <c r="A62" s="513" t="e">
        <f ca="1">+RIGHT('Data Summary'!A62,LEN('Data Summary'!A62)-9)</f>
        <v>#VALUE!</v>
      </c>
      <c r="B62" s="487" t="str">
        <f ca="1">+IF(ISTEXT('Data Summary'!B62),'Data Summary'!B62,"")</f>
        <v/>
      </c>
      <c r="C62" s="514" t="e">
        <f ca="1">+VALUE('Data Summary'!C62)</f>
        <v>#VALUE!</v>
      </c>
      <c r="D62" s="515" t="e">
        <f ca="1">+IF(AND(ISNUMBER(OFFSET('Water Data'!$D$4,0,10*ROW('Water Data'!D56))),'Data Summary'!BS62="Yes"),100-OFFSET('Water Data'!$D$4,0,10*ROW('Water Data'!D56)),NA())</f>
        <v>#N/A</v>
      </c>
      <c r="E62" s="515" t="e">
        <f ca="1">+IF(AND(ISNUMBER(OFFSET('Water Data'!$D$6,0,10*ROW('Water Data'!D56))),'Data Summary'!BT62="Yes"),OFFSET('Water Data'!$D$6,0,10*ROW('Water Data'!D56)),NA())</f>
        <v>#N/A</v>
      </c>
      <c r="F62" s="515" t="e">
        <f ca="1">+IF(AND(ISNUMBER(OFFSET('Water Data'!$D$9,0,10*ROW('Water Data'!D56))),'Data Summary'!BU62="Yes"),OFFSET('Water Data'!$D$9,0,10*ROW('Water Data'!D56)),NA())</f>
        <v>#N/A</v>
      </c>
      <c r="G62" s="515" t="e">
        <f ca="1">+IF(AND(ISNUMBER(OFFSET('Water Data'!$E$4,0,10*ROW('Water Data'!E56))),'Data Summary'!BV62="Yes"),100-OFFSET('Water Data'!$E$4,0,10*ROW('Water Data'!E56)),NA())</f>
        <v>#N/A</v>
      </c>
      <c r="H62" s="515" t="e">
        <f ca="1">+IF(AND(ISNUMBER(OFFSET('Water Data'!$E$6,0,10*ROW('Water Data'!E56))),'Data Summary'!BW62="Yes"),OFFSET('Water Data'!$E$6,0,10*ROW('Water Data'!E56)),NA())</f>
        <v>#N/A</v>
      </c>
      <c r="I62" s="515" t="e">
        <f ca="1">+IF(AND(ISNUMBER(OFFSET('Water Data'!$E$9,0,10*ROW('Water Data'!E56))),'Data Summary'!BX62="Yes"),OFFSET('Water Data'!$E$9,0,10*ROW('Water Data'!E56)),NA())</f>
        <v>#N/A</v>
      </c>
      <c r="J62" s="515" t="e">
        <f ca="1">+IF(AND(ISNUMBER(OFFSET('Water Data'!$F$4,0,10*ROW('Water Data'!F56))),'Data Summary'!BY62="Yes"),100-OFFSET('Water Data'!$F$4,0,10*ROW('Water Data'!F56)),NA())</f>
        <v>#N/A</v>
      </c>
      <c r="K62" s="515" t="e">
        <f ca="1">+IF(AND(ISNUMBER(OFFSET('Water Data'!$F$6,0,10*ROW('Water Data'!F56))),'Data Summary'!BZ62="Yes"),OFFSET('Water Data'!$F$6,0,10*ROW('Water Data'!F56)),NA())</f>
        <v>#N/A</v>
      </c>
      <c r="L62" s="515" t="e">
        <f ca="1">+IF(AND(ISNUMBER(OFFSET('Water Data'!$F$9,0,10*ROW('Water Data'!F56))),'Data Summary'!CA62="Yes"),OFFSET('Water Data'!$F$9,0,10*ROW('Water Data'!F56)),NA())</f>
        <v>#N/A</v>
      </c>
      <c r="M62" s="515" t="e">
        <f ca="1">+IF(AND(ISNUMBER(OFFSET('Water Data'!$G$4,0,10*ROW('Water Data'!G56))),'Data Summary'!CB62="Yes"),100-OFFSET('Water Data'!$G$4,0,10*ROW('Water Data'!G56)),NA())</f>
        <v>#N/A</v>
      </c>
      <c r="N62" s="515" t="e">
        <f ca="1">+IF(AND(ISNUMBER(OFFSET('Water Data'!$G$6,0,10*ROW('Water Data'!G56))),'Data Summary'!CC62="Yes"),OFFSET('Water Data'!$G$6,0,10*ROW('Water Data'!G56)),NA())</f>
        <v>#N/A</v>
      </c>
      <c r="O62" s="515" t="e">
        <f ca="1">+IF(AND(ISNUMBER(OFFSET('Water Data'!$G$9,0,10*ROW('Water Data'!G56))),'Data Summary'!CD62="Yes"),OFFSET('Water Data'!$G$9,0,10*ROW('Water Data'!G56)),NA())</f>
        <v>#N/A</v>
      </c>
      <c r="P62" s="515" t="e">
        <f ca="1">+IF(AND(ISNUMBER(OFFSET('Water Data'!$H$4,0,10*ROW('Water Data'!H56))),'Data Summary'!CE62="Yes"),100-OFFSET('Water Data'!$H$4,0,10*ROW('Water Data'!H56)),NA())</f>
        <v>#N/A</v>
      </c>
      <c r="Q62" s="515" t="e">
        <f ca="1">+IF(AND(ISNUMBER(OFFSET('Water Data'!$H$6,0,10*ROW('Water Data'!H56))),'Data Summary'!CF62="Yes"),OFFSET('Water Data'!$H$6,0,10*ROW('Water Data'!H56)),NA())</f>
        <v>#N/A</v>
      </c>
      <c r="R62" s="515" t="e">
        <f ca="1">+IF(AND(ISNUMBER(OFFSET('Water Data'!$H$9,0,10*ROW('Water Data'!H56))),'Data Summary'!CG62="Yes"),OFFSET('Water Data'!$H$9,0,10*ROW('Water Data'!H56)),NA())</f>
        <v>#N/A</v>
      </c>
      <c r="S62" s="515" t="e">
        <f ca="1">+IF(AND(ISNUMBER(OFFSET('Water Data'!$I$4,0,10*ROW('Water Data'!I56))),'Data Summary'!CH62="Yes"),100-OFFSET('Water Data'!$I$4,0,10*ROW('Water Data'!I56)),NA())</f>
        <v>#N/A</v>
      </c>
      <c r="T62" s="515" t="e">
        <f ca="1">+IF(AND(ISNUMBER(OFFSET('Water Data'!$I$6,0,10*ROW('Water Data'!I56))),'Data Summary'!CI62="Yes"),OFFSET('Water Data'!$I$6,0,10*ROW('Water Data'!I56)),NA())</f>
        <v>#N/A</v>
      </c>
      <c r="U62" s="515" t="e">
        <f ca="1">+IF(AND(ISNUMBER(OFFSET('Water Data'!$I$9,0,10*ROW('Water Data'!I56))),'Data Summary'!CJ62="Yes"),OFFSET('Water Data'!$I$9,0,10*ROW('Water Data'!I56)),NA())</f>
        <v>#N/A</v>
      </c>
      <c r="V62" s="516" t="e">
        <f ca="1">+IF(AND(ISNUMBER(OFFSET('Sanitation Data'!$D$4,0,10*ROW('Sanitation Data'!D56))),'Data Summary'!CK62="Yes"),100-OFFSET('Sanitation Data'!$D$4,0,10*ROW('Sanitation Data'!D56)),NA())</f>
        <v>#N/A</v>
      </c>
      <c r="W62" s="516" t="e">
        <f ca="1">+IF(AND(ISNUMBER(OFFSET('Sanitation Data'!$D$6,0,10*ROW('Sanitation Data'!D56))),'Data Summary'!CL62="Yes"),OFFSET('Sanitation Data'!$D$6,0,10*ROW('Sanitation Data'!D56)),NA())</f>
        <v>#N/A</v>
      </c>
      <c r="X62" s="516" t="e">
        <f ca="1">+IF(AND(ISNUMBER(OFFSET('Sanitation Data'!$D$10,0,10*ROW('Sanitation Data'!D56))),'Data Summary'!CM62="Yes"),OFFSET('Sanitation Data'!$D$10,0,10*ROW('Sanitation Data'!D56)),NA())</f>
        <v>#N/A</v>
      </c>
      <c r="Y62" s="516" t="e">
        <f ca="1">+IF(AND(ISNUMBER(OFFSET('Sanitation Data'!$D$11,0,10*ROW('Sanitation Data'!D56))),'Data Summary'!CN62="Yes"),OFFSET('Sanitation Data'!$D$11,0,10*ROW('Sanitation Data'!D56)),NA())</f>
        <v>#N/A</v>
      </c>
      <c r="Z62" s="516" t="e">
        <f ca="1">+IF(AND(ISNUMBER(OFFSET('Sanitation Data'!$D$12,0,10*ROW('Sanitation Data'!D56))),'Data Summary'!CO62="Yes"),OFFSET('Sanitation Data'!$D$12,0,10*ROW('Sanitation Data'!D56)),NA())</f>
        <v>#N/A</v>
      </c>
      <c r="AA62" s="516" t="e">
        <f ca="1">+IF(AND(ISNUMBER(OFFSET('Sanitation Data'!$E$4,0,10*ROW('Sanitation Data'!E56))),'Data Summary'!CP62="Yes"),100-OFFSET('Sanitation Data'!$E$4,0,10*ROW('Sanitation Data'!E56)),NA())</f>
        <v>#N/A</v>
      </c>
      <c r="AB62" s="516" t="e">
        <f ca="1">+IF(AND(ISNUMBER(OFFSET('Sanitation Data'!$E$6,0,10*ROW('Sanitation Data'!E56))),'Data Summary'!CQ62="Yes"),OFFSET('Sanitation Data'!$E$6,0,10*ROW('Sanitation Data'!E56)),NA())</f>
        <v>#N/A</v>
      </c>
      <c r="AC62" s="516" t="e">
        <f ca="1">+IF(AND(ISNUMBER(OFFSET('Sanitation Data'!$E$10,0,10*ROW('Sanitation Data'!E56))),'Data Summary'!CR62="Yes"),OFFSET('Sanitation Data'!$E$10,0,10*ROW('Sanitation Data'!E56)),NA())</f>
        <v>#N/A</v>
      </c>
      <c r="AD62" s="516" t="e">
        <f ca="1">+IF(AND(ISNUMBER(OFFSET('Sanitation Data'!$E$11,0,10*ROW('Sanitation Data'!E56))),'Data Summary'!CS62="Yes"),OFFSET('Sanitation Data'!$E$11,0,10*ROW('Sanitation Data'!E56)),NA())</f>
        <v>#N/A</v>
      </c>
      <c r="AE62" s="516" t="e">
        <f ca="1">+IF(AND(ISNUMBER(OFFSET('Sanitation Data'!$E$12,0,10*ROW('Sanitation Data'!E56))),'Data Summary'!CT62="Yes"),OFFSET('Sanitation Data'!$E$12,0,10*ROW('Sanitation Data'!E56)),NA())</f>
        <v>#N/A</v>
      </c>
      <c r="AF62" s="516" t="e">
        <f ca="1">+IF(AND(ISNUMBER(OFFSET('Sanitation Data'!$F$4,0,10*ROW('Sanitation Data'!F56))),'Data Summary'!CU62="Yes"),100-OFFSET('Sanitation Data'!$F$4,0,10*ROW('Sanitation Data'!F56)),NA())</f>
        <v>#N/A</v>
      </c>
      <c r="AG62" s="516" t="e">
        <f ca="1">+IF(AND(ISNUMBER(OFFSET('Sanitation Data'!$F$6,0,10*ROW('Sanitation Data'!F56))),'Data Summary'!CV62="Yes"),OFFSET('Sanitation Data'!$F$6,0,10*ROW('Sanitation Data'!F56)),NA())</f>
        <v>#N/A</v>
      </c>
      <c r="AH62" s="516" t="e">
        <f ca="1">+IF(AND(ISNUMBER(OFFSET('Sanitation Data'!$F$10,0,10*ROW('Sanitation Data'!F56))),'Data Summary'!CW62="Yes"),OFFSET('Sanitation Data'!$F$10,0,10*ROW('Sanitation Data'!F56)),NA())</f>
        <v>#N/A</v>
      </c>
      <c r="AI62" s="516" t="e">
        <f ca="1">+IF(AND(ISNUMBER(OFFSET('Sanitation Data'!$F$11,0,10*ROW('Sanitation Data'!F56))),'Data Summary'!CX62="Yes"),OFFSET('Sanitation Data'!$F$11,0,10*ROW('Sanitation Data'!F56)),NA())</f>
        <v>#N/A</v>
      </c>
      <c r="AJ62" s="516" t="e">
        <f ca="1">+IF(AND(ISNUMBER(OFFSET('Sanitation Data'!$F$12,0,10*ROW('Sanitation Data'!F56))),'Data Summary'!CY62="Yes"),OFFSET('Sanitation Data'!$F$12,0,10*ROW('Sanitation Data'!F56)),NA())</f>
        <v>#N/A</v>
      </c>
      <c r="AK62" s="516" t="e">
        <f ca="1">+IF(AND(ISNUMBER(OFFSET('Sanitation Data'!$G$4,0,10*ROW('Sanitation Data'!G56))),'Data Summary'!CZ62="Yes"),100-OFFSET('Sanitation Data'!$G$4,0,10*ROW('Sanitation Data'!G56)),NA())</f>
        <v>#N/A</v>
      </c>
      <c r="AL62" s="516" t="e">
        <f ca="1">+IF(AND(ISNUMBER(OFFSET('Sanitation Data'!$G$6,0,10*ROW('Sanitation Data'!G56))),'Data Summary'!DA62="Yes"),OFFSET('Sanitation Data'!$G$6,0,10*ROW('Sanitation Data'!G56)),NA())</f>
        <v>#N/A</v>
      </c>
      <c r="AM62" s="516" t="e">
        <f ca="1">+IF(AND(ISNUMBER(OFFSET('Sanitation Data'!$G$10,0,10*ROW('Sanitation Data'!G56))),'Data Summary'!DB62="Yes"),OFFSET('Sanitation Data'!$G$10,0,10*ROW('Sanitation Data'!G56)),NA())</f>
        <v>#N/A</v>
      </c>
      <c r="AN62" s="516" t="e">
        <f ca="1">+IF(AND(ISNUMBER(OFFSET('Sanitation Data'!$G$11,0,10*ROW('Sanitation Data'!G56))),'Data Summary'!DC62="Yes"),OFFSET('Sanitation Data'!$G$11,0,10*ROW('Sanitation Data'!G56)),NA())</f>
        <v>#N/A</v>
      </c>
      <c r="AO62" s="516" t="e">
        <f ca="1">+IF(AND(ISNUMBER(OFFSET('Sanitation Data'!$G$12,0,10*ROW('Sanitation Data'!G56))),'Data Summary'!DD62="Yes"),OFFSET('Sanitation Data'!$G$12,0,10*ROW('Sanitation Data'!G56)),NA())</f>
        <v>#N/A</v>
      </c>
      <c r="AP62" s="516" t="e">
        <f ca="1">+IF(AND(ISNUMBER(OFFSET('Sanitation Data'!$H$4,0,10*ROW('Sanitation Data'!H56))),'Data Summary'!DE62="Yes"),100-OFFSET('Sanitation Data'!$H$4,0,10*ROW('Sanitation Data'!H56)),NA())</f>
        <v>#N/A</v>
      </c>
      <c r="AQ62" s="516" t="e">
        <f ca="1">+IF(AND(ISNUMBER(OFFSET('Sanitation Data'!$H$6,0,10*ROW('Sanitation Data'!H56))),'Data Summary'!DF62="Yes"),OFFSET('Sanitation Data'!$H$6,0,10*ROW('Sanitation Data'!H56)),NA())</f>
        <v>#N/A</v>
      </c>
      <c r="AR62" s="516" t="e">
        <f ca="1">+IF(AND(ISNUMBER(OFFSET('Sanitation Data'!$H$10,0,10*ROW('Sanitation Data'!H56))),'Data Summary'!DG62="Yes"),OFFSET('Sanitation Data'!$H$10,0,10*ROW('Sanitation Data'!H56)),NA())</f>
        <v>#N/A</v>
      </c>
      <c r="AS62" s="516" t="e">
        <f ca="1">+IF(AND(ISNUMBER(OFFSET('Sanitation Data'!$H$11,0,10*ROW('Sanitation Data'!H56))),'Data Summary'!DH62="Yes"),OFFSET('Sanitation Data'!$H$11,0,10*ROW('Sanitation Data'!H56)),NA())</f>
        <v>#N/A</v>
      </c>
      <c r="AT62" s="516" t="e">
        <f ca="1">+IF(AND(ISNUMBER(OFFSET('Sanitation Data'!$H$12,0,10*ROW('Sanitation Data'!H56))),'Data Summary'!DI62="Yes"),OFFSET('Sanitation Data'!$H$12,0,10*ROW('Sanitation Data'!H56)),NA())</f>
        <v>#N/A</v>
      </c>
      <c r="AU62" s="516" t="e">
        <f ca="1">+IF(AND(ISNUMBER(OFFSET('Sanitation Data'!$I$4,0,10*ROW('Sanitation Data'!I56))),'Data Summary'!DJ62="Yes"),100-OFFSET('Sanitation Data'!$I$4,0,10*ROW('Sanitation Data'!I56)),NA())</f>
        <v>#N/A</v>
      </c>
      <c r="AV62" s="516" t="e">
        <f ca="1">+IF(AND(ISNUMBER(OFFSET('Sanitation Data'!$I$6,0,10*ROW('Sanitation Data'!I56))),'Data Summary'!DK62="Yes"),OFFSET('Sanitation Data'!$I$6,0,10*ROW('Sanitation Data'!I56)),NA())</f>
        <v>#N/A</v>
      </c>
      <c r="AW62" s="516" t="e">
        <f ca="1">+IF(AND(ISNUMBER(OFFSET('Sanitation Data'!$I$10,0,10*ROW('Sanitation Data'!I56))),'Data Summary'!DL62="Yes"),OFFSET('Sanitation Data'!$I$10,0,10*ROW('Sanitation Data'!I56)),NA())</f>
        <v>#N/A</v>
      </c>
      <c r="AX62" s="516" t="e">
        <f ca="1">+IF(AND(ISNUMBER(OFFSET('Sanitation Data'!$I$11,0,10*ROW('Sanitation Data'!I56))),'Data Summary'!DM62="Yes"),OFFSET('Sanitation Data'!$I$11,0,10*ROW('Sanitation Data'!I56)),NA())</f>
        <v>#N/A</v>
      </c>
      <c r="AY62" s="516" t="e">
        <f ca="1">+IF(AND(ISNUMBER(OFFSET('Sanitation Data'!$I$12,0,10*ROW('Sanitation Data'!I56))),'Data Summary'!DN62="Yes"),OFFSET('Sanitation Data'!$I$12,0,10*ROW('Sanitation Data'!I56)),NA())</f>
        <v>#N/A</v>
      </c>
      <c r="AZ62" s="517" t="e">
        <f ca="1">+IF(AND(ISNUMBER(OFFSET('Hygiene Data'!$D$5,0,10*ROW('Hygiene Data'!D56))),'Data Summary'!DO62="Yes"),OFFSET('Hygiene Data'!$D$5,0,10*ROW('Hygiene Data'!D56)),NA())</f>
        <v>#N/A</v>
      </c>
      <c r="BA62" s="517" t="e">
        <f ca="1">+IF(AND(ISNUMBER(OFFSET('Hygiene Data'!$D$7,0,10*ROW('Hygiene Data'!D56))),'Data Summary'!DP62="Yes"),OFFSET('Hygiene Data'!$D$7,0,10*ROW('Hygiene Data'!D56)),NA())</f>
        <v>#N/A</v>
      </c>
      <c r="BB62" s="517" t="e">
        <f ca="1">+IF(AND(ISNUMBER(OFFSET('Hygiene Data'!$D$9,0,10*ROW('Hygiene Data'!D56))),'Data Summary'!DQ62="Yes"),OFFSET('Hygiene Data'!$D$9,0,10*ROW('Hygiene Data'!D56)),NA())</f>
        <v>#N/A</v>
      </c>
      <c r="BC62" s="517" t="e">
        <f ca="1">+IF(AND(ISNUMBER(OFFSET('Hygiene Data'!$E$5,0,10*ROW('Hygiene Data'!E56))),'Data Summary'!DR62="Yes"),OFFSET('Hygiene Data'!$E$5,0,10*ROW('Hygiene Data'!E56)),NA())</f>
        <v>#N/A</v>
      </c>
      <c r="BD62" s="517" t="e">
        <f ca="1">+IF(AND(ISNUMBER(OFFSET('Hygiene Data'!$E$7,0,10*ROW('Hygiene Data'!E56))),'Data Summary'!DS62="Yes"),OFFSET('Hygiene Data'!$E$7,0,10*ROW('Hygiene Data'!E56)),NA())</f>
        <v>#N/A</v>
      </c>
      <c r="BE62" s="517" t="e">
        <f ca="1">+IF(AND(ISNUMBER(OFFSET('Hygiene Data'!$E$9,0,10*ROW('Hygiene Data'!E56))),'Data Summary'!DT62="Yes"),OFFSET('Hygiene Data'!$E$9,0,10*ROW('Hygiene Data'!E56)),NA())</f>
        <v>#N/A</v>
      </c>
      <c r="BF62" s="517" t="e">
        <f ca="1">+IF(AND(ISNUMBER(OFFSET('Hygiene Data'!$F$5,0,10*ROW('Hygiene Data'!F56))),'Data Summary'!DU62="Yes"),OFFSET('Hygiene Data'!$F$5,0,10*ROW('Hygiene Data'!F56)),NA())</f>
        <v>#N/A</v>
      </c>
      <c r="BG62" s="517" t="e">
        <f ca="1">+IF(AND(ISNUMBER(OFFSET('Hygiene Data'!$F$7,0,10*ROW('Hygiene Data'!F56))),'Data Summary'!DV62="Yes"),OFFSET('Hygiene Data'!$F$7,0,10*ROW('Hygiene Data'!F56)),NA())</f>
        <v>#N/A</v>
      </c>
      <c r="BH62" s="517" t="e">
        <f ca="1">+IF(AND(ISNUMBER(OFFSET('Hygiene Data'!$F$9,0,10*ROW('Hygiene Data'!F56))),'Data Summary'!DW62="Yes"),OFFSET('Hygiene Data'!$F$9,0,10*ROW('Hygiene Data'!F56)),NA())</f>
        <v>#N/A</v>
      </c>
      <c r="BI62" s="517" t="e">
        <f ca="1">+IF(AND(ISNUMBER(OFFSET('Hygiene Data'!$G$5,0,10*ROW('Hygiene Data'!G56))),'Data Summary'!DX62="Yes"),OFFSET('Hygiene Data'!$G$5,0,10*ROW('Hygiene Data'!G56)),NA())</f>
        <v>#N/A</v>
      </c>
      <c r="BJ62" s="517" t="e">
        <f ca="1">+IF(AND(ISNUMBER(OFFSET('Hygiene Data'!$G$7,0,10*ROW('Hygiene Data'!G56))),'Data Summary'!DY62="Yes"),OFFSET('Hygiene Data'!$G$7,0,10*ROW('Hygiene Data'!G56)),NA())</f>
        <v>#N/A</v>
      </c>
      <c r="BK62" s="517" t="e">
        <f ca="1">+IF(AND(ISNUMBER(OFFSET('Hygiene Data'!$G$9,0,10*ROW('Hygiene Data'!G56))),'Data Summary'!DZ62="Yes"),OFFSET('Hygiene Data'!$G$9,0,10*ROW('Hygiene Data'!G56)),NA())</f>
        <v>#N/A</v>
      </c>
      <c r="BL62" s="517" t="e">
        <f ca="1">+IF(AND(ISNUMBER(OFFSET('Hygiene Data'!$H$5,0,10*ROW('Hygiene Data'!H56))),'Data Summary'!EA62="Yes"),OFFSET('Hygiene Data'!$H$5,0,10*ROW('Hygiene Data'!H56)),NA())</f>
        <v>#N/A</v>
      </c>
      <c r="BM62" s="517" t="e">
        <f ca="1">+IF(AND(ISNUMBER(OFFSET('Hygiene Data'!$H$7,0,10*ROW('Hygiene Data'!H56))),'Data Summary'!EB62="Yes"),OFFSET('Hygiene Data'!$H$7,0,10*ROW('Hygiene Data'!H56)),NA())</f>
        <v>#N/A</v>
      </c>
      <c r="BN62" s="517" t="e">
        <f ca="1">+IF(AND(ISNUMBER(OFFSET('Hygiene Data'!$H$9,0,10*ROW('Hygiene Data'!H56))),'Data Summary'!EC62="Yes"),OFFSET('Hygiene Data'!$H$9,0,10*ROW('Hygiene Data'!H56)),NA())</f>
        <v>#N/A</v>
      </c>
      <c r="BO62" s="517" t="e">
        <f ca="1">+IF(AND(ISNUMBER(OFFSET('Hygiene Data'!$I$5,0,10*ROW('Hygiene Data'!I56))),'Data Summary'!ED62="Yes"),OFFSET('Hygiene Data'!$I$5,0,10*ROW('Hygiene Data'!I56)),NA())</f>
        <v>#N/A</v>
      </c>
      <c r="BP62" s="517" t="e">
        <f ca="1">+IF(AND(ISNUMBER(OFFSET('Hygiene Data'!$I$7,0,10*ROW('Hygiene Data'!I56))),'Data Summary'!EE62="Yes"),OFFSET('Hygiene Data'!$I$7,0,10*ROW('Hygiene Data'!I56)),NA())</f>
        <v>#N/A</v>
      </c>
      <c r="BQ62" s="517" t="e">
        <f ca="1">+IF(AND(ISNUMBER(OFFSET('Hygiene Data'!$I$9,0,10*ROW('Hygiene Data'!I56))),'Data Summary'!EF62="Yes"),OFFSET('Hygiene Data'!$I$9,0,10*ROW('Hygiene Data'!I56)),NA())</f>
        <v>#N/A</v>
      </c>
    </row>
    <row r="63" spans="1:69" x14ac:dyDescent="0.25">
      <c r="A63" s="513" t="e">
        <f ca="1">+RIGHT('Data Summary'!A63,LEN('Data Summary'!A63)-9)</f>
        <v>#VALUE!</v>
      </c>
      <c r="B63" s="487" t="str">
        <f ca="1">+IF(ISTEXT('Data Summary'!B63),'Data Summary'!B63,"")</f>
        <v/>
      </c>
      <c r="C63" s="514" t="e">
        <f ca="1">+VALUE('Data Summary'!C63)</f>
        <v>#VALUE!</v>
      </c>
      <c r="D63" s="515" t="e">
        <f ca="1">+IF(AND(ISNUMBER(OFFSET('Water Data'!$D$4,0,10*ROW('Water Data'!D57))),'Data Summary'!BS63="Yes"),100-OFFSET('Water Data'!$D$4,0,10*ROW('Water Data'!D57)),NA())</f>
        <v>#N/A</v>
      </c>
      <c r="E63" s="515" t="e">
        <f ca="1">+IF(AND(ISNUMBER(OFFSET('Water Data'!$D$6,0,10*ROW('Water Data'!D57))),'Data Summary'!BT63="Yes"),OFFSET('Water Data'!$D$6,0,10*ROW('Water Data'!D57)),NA())</f>
        <v>#N/A</v>
      </c>
      <c r="F63" s="515" t="e">
        <f ca="1">+IF(AND(ISNUMBER(OFFSET('Water Data'!$D$9,0,10*ROW('Water Data'!D57))),'Data Summary'!BU63="Yes"),OFFSET('Water Data'!$D$9,0,10*ROW('Water Data'!D57)),NA())</f>
        <v>#N/A</v>
      </c>
      <c r="G63" s="515" t="e">
        <f ca="1">+IF(AND(ISNUMBER(OFFSET('Water Data'!$E$4,0,10*ROW('Water Data'!E57))),'Data Summary'!BV63="Yes"),100-OFFSET('Water Data'!$E$4,0,10*ROW('Water Data'!E57)),NA())</f>
        <v>#N/A</v>
      </c>
      <c r="H63" s="515" t="e">
        <f ca="1">+IF(AND(ISNUMBER(OFFSET('Water Data'!$E$6,0,10*ROW('Water Data'!E57))),'Data Summary'!BW63="Yes"),OFFSET('Water Data'!$E$6,0,10*ROW('Water Data'!E57)),NA())</f>
        <v>#N/A</v>
      </c>
      <c r="I63" s="515" t="e">
        <f ca="1">+IF(AND(ISNUMBER(OFFSET('Water Data'!$E$9,0,10*ROW('Water Data'!E57))),'Data Summary'!BX63="Yes"),OFFSET('Water Data'!$E$9,0,10*ROW('Water Data'!E57)),NA())</f>
        <v>#N/A</v>
      </c>
      <c r="J63" s="515" t="e">
        <f ca="1">+IF(AND(ISNUMBER(OFFSET('Water Data'!$F$4,0,10*ROW('Water Data'!F57))),'Data Summary'!BY63="Yes"),100-OFFSET('Water Data'!$F$4,0,10*ROW('Water Data'!F57)),NA())</f>
        <v>#N/A</v>
      </c>
      <c r="K63" s="515" t="e">
        <f ca="1">+IF(AND(ISNUMBER(OFFSET('Water Data'!$F$6,0,10*ROW('Water Data'!F57))),'Data Summary'!BZ63="Yes"),OFFSET('Water Data'!$F$6,0,10*ROW('Water Data'!F57)),NA())</f>
        <v>#N/A</v>
      </c>
      <c r="L63" s="515" t="e">
        <f ca="1">+IF(AND(ISNUMBER(OFFSET('Water Data'!$F$9,0,10*ROW('Water Data'!F57))),'Data Summary'!CA63="Yes"),OFFSET('Water Data'!$F$9,0,10*ROW('Water Data'!F57)),NA())</f>
        <v>#N/A</v>
      </c>
      <c r="M63" s="515" t="e">
        <f ca="1">+IF(AND(ISNUMBER(OFFSET('Water Data'!$G$4,0,10*ROW('Water Data'!G57))),'Data Summary'!CB63="Yes"),100-OFFSET('Water Data'!$G$4,0,10*ROW('Water Data'!G57)),NA())</f>
        <v>#N/A</v>
      </c>
      <c r="N63" s="515" t="e">
        <f ca="1">+IF(AND(ISNUMBER(OFFSET('Water Data'!$G$6,0,10*ROW('Water Data'!G57))),'Data Summary'!CC63="Yes"),OFFSET('Water Data'!$G$6,0,10*ROW('Water Data'!G57)),NA())</f>
        <v>#N/A</v>
      </c>
      <c r="O63" s="515" t="e">
        <f ca="1">+IF(AND(ISNUMBER(OFFSET('Water Data'!$G$9,0,10*ROW('Water Data'!G57))),'Data Summary'!CD63="Yes"),OFFSET('Water Data'!$G$9,0,10*ROW('Water Data'!G57)),NA())</f>
        <v>#N/A</v>
      </c>
      <c r="P63" s="515" t="e">
        <f ca="1">+IF(AND(ISNUMBER(OFFSET('Water Data'!$H$4,0,10*ROW('Water Data'!H57))),'Data Summary'!CE63="Yes"),100-OFFSET('Water Data'!$H$4,0,10*ROW('Water Data'!H57)),NA())</f>
        <v>#N/A</v>
      </c>
      <c r="Q63" s="515" t="e">
        <f ca="1">+IF(AND(ISNUMBER(OFFSET('Water Data'!$H$6,0,10*ROW('Water Data'!H57))),'Data Summary'!CF63="Yes"),OFFSET('Water Data'!$H$6,0,10*ROW('Water Data'!H57)),NA())</f>
        <v>#N/A</v>
      </c>
      <c r="R63" s="515" t="e">
        <f ca="1">+IF(AND(ISNUMBER(OFFSET('Water Data'!$H$9,0,10*ROW('Water Data'!H57))),'Data Summary'!CG63="Yes"),OFFSET('Water Data'!$H$9,0,10*ROW('Water Data'!H57)),NA())</f>
        <v>#N/A</v>
      </c>
      <c r="S63" s="515" t="e">
        <f ca="1">+IF(AND(ISNUMBER(OFFSET('Water Data'!$I$4,0,10*ROW('Water Data'!I57))),'Data Summary'!CH63="Yes"),100-OFFSET('Water Data'!$I$4,0,10*ROW('Water Data'!I57)),NA())</f>
        <v>#N/A</v>
      </c>
      <c r="T63" s="515" t="e">
        <f ca="1">+IF(AND(ISNUMBER(OFFSET('Water Data'!$I$6,0,10*ROW('Water Data'!I57))),'Data Summary'!CI63="Yes"),OFFSET('Water Data'!$I$6,0,10*ROW('Water Data'!I57)),NA())</f>
        <v>#N/A</v>
      </c>
      <c r="U63" s="515" t="e">
        <f ca="1">+IF(AND(ISNUMBER(OFFSET('Water Data'!$I$9,0,10*ROW('Water Data'!I57))),'Data Summary'!CJ63="Yes"),OFFSET('Water Data'!$I$9,0,10*ROW('Water Data'!I57)),NA())</f>
        <v>#N/A</v>
      </c>
      <c r="V63" s="516" t="e">
        <f ca="1">+IF(AND(ISNUMBER(OFFSET('Sanitation Data'!$D$4,0,10*ROW('Sanitation Data'!D57))),'Data Summary'!CK63="Yes"),100-OFFSET('Sanitation Data'!$D$4,0,10*ROW('Sanitation Data'!D57)),NA())</f>
        <v>#N/A</v>
      </c>
      <c r="W63" s="516" t="e">
        <f ca="1">+IF(AND(ISNUMBER(OFFSET('Sanitation Data'!$D$6,0,10*ROW('Sanitation Data'!D57))),'Data Summary'!CL63="Yes"),OFFSET('Sanitation Data'!$D$6,0,10*ROW('Sanitation Data'!D57)),NA())</f>
        <v>#N/A</v>
      </c>
      <c r="X63" s="516" t="e">
        <f ca="1">+IF(AND(ISNUMBER(OFFSET('Sanitation Data'!$D$10,0,10*ROW('Sanitation Data'!D57))),'Data Summary'!CM63="Yes"),OFFSET('Sanitation Data'!$D$10,0,10*ROW('Sanitation Data'!D57)),NA())</f>
        <v>#N/A</v>
      </c>
      <c r="Y63" s="516" t="e">
        <f ca="1">+IF(AND(ISNUMBER(OFFSET('Sanitation Data'!$D$11,0,10*ROW('Sanitation Data'!D57))),'Data Summary'!CN63="Yes"),OFFSET('Sanitation Data'!$D$11,0,10*ROW('Sanitation Data'!D57)),NA())</f>
        <v>#N/A</v>
      </c>
      <c r="Z63" s="516" t="e">
        <f ca="1">+IF(AND(ISNUMBER(OFFSET('Sanitation Data'!$D$12,0,10*ROW('Sanitation Data'!D57))),'Data Summary'!CO63="Yes"),OFFSET('Sanitation Data'!$D$12,0,10*ROW('Sanitation Data'!D57)),NA())</f>
        <v>#N/A</v>
      </c>
      <c r="AA63" s="516" t="e">
        <f ca="1">+IF(AND(ISNUMBER(OFFSET('Sanitation Data'!$E$4,0,10*ROW('Sanitation Data'!E57))),'Data Summary'!CP63="Yes"),100-OFFSET('Sanitation Data'!$E$4,0,10*ROW('Sanitation Data'!E57)),NA())</f>
        <v>#N/A</v>
      </c>
      <c r="AB63" s="516" t="e">
        <f ca="1">+IF(AND(ISNUMBER(OFFSET('Sanitation Data'!$E$6,0,10*ROW('Sanitation Data'!E57))),'Data Summary'!CQ63="Yes"),OFFSET('Sanitation Data'!$E$6,0,10*ROW('Sanitation Data'!E57)),NA())</f>
        <v>#N/A</v>
      </c>
      <c r="AC63" s="516" t="e">
        <f ca="1">+IF(AND(ISNUMBER(OFFSET('Sanitation Data'!$E$10,0,10*ROW('Sanitation Data'!E57))),'Data Summary'!CR63="Yes"),OFFSET('Sanitation Data'!$E$10,0,10*ROW('Sanitation Data'!E57)),NA())</f>
        <v>#N/A</v>
      </c>
      <c r="AD63" s="516" t="e">
        <f ca="1">+IF(AND(ISNUMBER(OFFSET('Sanitation Data'!$E$11,0,10*ROW('Sanitation Data'!E57))),'Data Summary'!CS63="Yes"),OFFSET('Sanitation Data'!$E$11,0,10*ROW('Sanitation Data'!E57)),NA())</f>
        <v>#N/A</v>
      </c>
      <c r="AE63" s="516" t="e">
        <f ca="1">+IF(AND(ISNUMBER(OFFSET('Sanitation Data'!$E$12,0,10*ROW('Sanitation Data'!E57))),'Data Summary'!CT63="Yes"),OFFSET('Sanitation Data'!$E$12,0,10*ROW('Sanitation Data'!E57)),NA())</f>
        <v>#N/A</v>
      </c>
      <c r="AF63" s="516" t="e">
        <f ca="1">+IF(AND(ISNUMBER(OFFSET('Sanitation Data'!$F$4,0,10*ROW('Sanitation Data'!F57))),'Data Summary'!CU63="Yes"),100-OFFSET('Sanitation Data'!$F$4,0,10*ROW('Sanitation Data'!F57)),NA())</f>
        <v>#N/A</v>
      </c>
      <c r="AG63" s="516" t="e">
        <f ca="1">+IF(AND(ISNUMBER(OFFSET('Sanitation Data'!$F$6,0,10*ROW('Sanitation Data'!F57))),'Data Summary'!CV63="Yes"),OFFSET('Sanitation Data'!$F$6,0,10*ROW('Sanitation Data'!F57)),NA())</f>
        <v>#N/A</v>
      </c>
      <c r="AH63" s="516" t="e">
        <f ca="1">+IF(AND(ISNUMBER(OFFSET('Sanitation Data'!$F$10,0,10*ROW('Sanitation Data'!F57))),'Data Summary'!CW63="Yes"),OFFSET('Sanitation Data'!$F$10,0,10*ROW('Sanitation Data'!F57)),NA())</f>
        <v>#N/A</v>
      </c>
      <c r="AI63" s="516" t="e">
        <f ca="1">+IF(AND(ISNUMBER(OFFSET('Sanitation Data'!$F$11,0,10*ROW('Sanitation Data'!F57))),'Data Summary'!CX63="Yes"),OFFSET('Sanitation Data'!$F$11,0,10*ROW('Sanitation Data'!F57)),NA())</f>
        <v>#N/A</v>
      </c>
      <c r="AJ63" s="516" t="e">
        <f ca="1">+IF(AND(ISNUMBER(OFFSET('Sanitation Data'!$F$12,0,10*ROW('Sanitation Data'!F57))),'Data Summary'!CY63="Yes"),OFFSET('Sanitation Data'!$F$12,0,10*ROW('Sanitation Data'!F57)),NA())</f>
        <v>#N/A</v>
      </c>
      <c r="AK63" s="516" t="e">
        <f ca="1">+IF(AND(ISNUMBER(OFFSET('Sanitation Data'!$G$4,0,10*ROW('Sanitation Data'!G57))),'Data Summary'!CZ63="Yes"),100-OFFSET('Sanitation Data'!$G$4,0,10*ROW('Sanitation Data'!G57)),NA())</f>
        <v>#N/A</v>
      </c>
      <c r="AL63" s="516" t="e">
        <f ca="1">+IF(AND(ISNUMBER(OFFSET('Sanitation Data'!$G$6,0,10*ROW('Sanitation Data'!G57))),'Data Summary'!DA63="Yes"),OFFSET('Sanitation Data'!$G$6,0,10*ROW('Sanitation Data'!G57)),NA())</f>
        <v>#N/A</v>
      </c>
      <c r="AM63" s="516" t="e">
        <f ca="1">+IF(AND(ISNUMBER(OFFSET('Sanitation Data'!$G$10,0,10*ROW('Sanitation Data'!G57))),'Data Summary'!DB63="Yes"),OFFSET('Sanitation Data'!$G$10,0,10*ROW('Sanitation Data'!G57)),NA())</f>
        <v>#N/A</v>
      </c>
      <c r="AN63" s="516" t="e">
        <f ca="1">+IF(AND(ISNUMBER(OFFSET('Sanitation Data'!$G$11,0,10*ROW('Sanitation Data'!G57))),'Data Summary'!DC63="Yes"),OFFSET('Sanitation Data'!$G$11,0,10*ROW('Sanitation Data'!G57)),NA())</f>
        <v>#N/A</v>
      </c>
      <c r="AO63" s="516" t="e">
        <f ca="1">+IF(AND(ISNUMBER(OFFSET('Sanitation Data'!$G$12,0,10*ROW('Sanitation Data'!G57))),'Data Summary'!DD63="Yes"),OFFSET('Sanitation Data'!$G$12,0,10*ROW('Sanitation Data'!G57)),NA())</f>
        <v>#N/A</v>
      </c>
      <c r="AP63" s="516" t="e">
        <f ca="1">+IF(AND(ISNUMBER(OFFSET('Sanitation Data'!$H$4,0,10*ROW('Sanitation Data'!H57))),'Data Summary'!DE63="Yes"),100-OFFSET('Sanitation Data'!$H$4,0,10*ROW('Sanitation Data'!H57)),NA())</f>
        <v>#N/A</v>
      </c>
      <c r="AQ63" s="516" t="e">
        <f ca="1">+IF(AND(ISNUMBER(OFFSET('Sanitation Data'!$H$6,0,10*ROW('Sanitation Data'!H57))),'Data Summary'!DF63="Yes"),OFFSET('Sanitation Data'!$H$6,0,10*ROW('Sanitation Data'!H57)),NA())</f>
        <v>#N/A</v>
      </c>
      <c r="AR63" s="516" t="e">
        <f ca="1">+IF(AND(ISNUMBER(OFFSET('Sanitation Data'!$H$10,0,10*ROW('Sanitation Data'!H57))),'Data Summary'!DG63="Yes"),OFFSET('Sanitation Data'!$H$10,0,10*ROW('Sanitation Data'!H57)),NA())</f>
        <v>#N/A</v>
      </c>
      <c r="AS63" s="516" t="e">
        <f ca="1">+IF(AND(ISNUMBER(OFFSET('Sanitation Data'!$H$11,0,10*ROW('Sanitation Data'!H57))),'Data Summary'!DH63="Yes"),OFFSET('Sanitation Data'!$H$11,0,10*ROW('Sanitation Data'!H57)),NA())</f>
        <v>#N/A</v>
      </c>
      <c r="AT63" s="516" t="e">
        <f ca="1">+IF(AND(ISNUMBER(OFFSET('Sanitation Data'!$H$12,0,10*ROW('Sanitation Data'!H57))),'Data Summary'!DI63="Yes"),OFFSET('Sanitation Data'!$H$12,0,10*ROW('Sanitation Data'!H57)),NA())</f>
        <v>#N/A</v>
      </c>
      <c r="AU63" s="516" t="e">
        <f ca="1">+IF(AND(ISNUMBER(OFFSET('Sanitation Data'!$I$4,0,10*ROW('Sanitation Data'!I57))),'Data Summary'!DJ63="Yes"),100-OFFSET('Sanitation Data'!$I$4,0,10*ROW('Sanitation Data'!I57)),NA())</f>
        <v>#N/A</v>
      </c>
      <c r="AV63" s="516" t="e">
        <f ca="1">+IF(AND(ISNUMBER(OFFSET('Sanitation Data'!$I$6,0,10*ROW('Sanitation Data'!I57))),'Data Summary'!DK63="Yes"),OFFSET('Sanitation Data'!$I$6,0,10*ROW('Sanitation Data'!I57)),NA())</f>
        <v>#N/A</v>
      </c>
      <c r="AW63" s="516" t="e">
        <f ca="1">+IF(AND(ISNUMBER(OFFSET('Sanitation Data'!$I$10,0,10*ROW('Sanitation Data'!I57))),'Data Summary'!DL63="Yes"),OFFSET('Sanitation Data'!$I$10,0,10*ROW('Sanitation Data'!I57)),NA())</f>
        <v>#N/A</v>
      </c>
      <c r="AX63" s="516" t="e">
        <f ca="1">+IF(AND(ISNUMBER(OFFSET('Sanitation Data'!$I$11,0,10*ROW('Sanitation Data'!I57))),'Data Summary'!DM63="Yes"),OFFSET('Sanitation Data'!$I$11,0,10*ROW('Sanitation Data'!I57)),NA())</f>
        <v>#N/A</v>
      </c>
      <c r="AY63" s="516" t="e">
        <f ca="1">+IF(AND(ISNUMBER(OFFSET('Sanitation Data'!$I$12,0,10*ROW('Sanitation Data'!I57))),'Data Summary'!DN63="Yes"),OFFSET('Sanitation Data'!$I$12,0,10*ROW('Sanitation Data'!I57)),NA())</f>
        <v>#N/A</v>
      </c>
      <c r="AZ63" s="517" t="e">
        <f ca="1">+IF(AND(ISNUMBER(OFFSET('Hygiene Data'!$D$5,0,10*ROW('Hygiene Data'!D57))),'Data Summary'!DO63="Yes"),OFFSET('Hygiene Data'!$D$5,0,10*ROW('Hygiene Data'!D57)),NA())</f>
        <v>#N/A</v>
      </c>
      <c r="BA63" s="517" t="e">
        <f ca="1">+IF(AND(ISNUMBER(OFFSET('Hygiene Data'!$D$7,0,10*ROW('Hygiene Data'!D57))),'Data Summary'!DP63="Yes"),OFFSET('Hygiene Data'!$D$7,0,10*ROW('Hygiene Data'!D57)),NA())</f>
        <v>#N/A</v>
      </c>
      <c r="BB63" s="517" t="e">
        <f ca="1">+IF(AND(ISNUMBER(OFFSET('Hygiene Data'!$D$9,0,10*ROW('Hygiene Data'!D57))),'Data Summary'!DQ63="Yes"),OFFSET('Hygiene Data'!$D$9,0,10*ROW('Hygiene Data'!D57)),NA())</f>
        <v>#N/A</v>
      </c>
      <c r="BC63" s="517" t="e">
        <f ca="1">+IF(AND(ISNUMBER(OFFSET('Hygiene Data'!$E$5,0,10*ROW('Hygiene Data'!E57))),'Data Summary'!DR63="Yes"),OFFSET('Hygiene Data'!$E$5,0,10*ROW('Hygiene Data'!E57)),NA())</f>
        <v>#N/A</v>
      </c>
      <c r="BD63" s="517" t="e">
        <f ca="1">+IF(AND(ISNUMBER(OFFSET('Hygiene Data'!$E$7,0,10*ROW('Hygiene Data'!E57))),'Data Summary'!DS63="Yes"),OFFSET('Hygiene Data'!$E$7,0,10*ROW('Hygiene Data'!E57)),NA())</f>
        <v>#N/A</v>
      </c>
      <c r="BE63" s="517" t="e">
        <f ca="1">+IF(AND(ISNUMBER(OFFSET('Hygiene Data'!$E$9,0,10*ROW('Hygiene Data'!E57))),'Data Summary'!DT63="Yes"),OFFSET('Hygiene Data'!$E$9,0,10*ROW('Hygiene Data'!E57)),NA())</f>
        <v>#N/A</v>
      </c>
      <c r="BF63" s="517" t="e">
        <f ca="1">+IF(AND(ISNUMBER(OFFSET('Hygiene Data'!$F$5,0,10*ROW('Hygiene Data'!F57))),'Data Summary'!DU63="Yes"),OFFSET('Hygiene Data'!$F$5,0,10*ROW('Hygiene Data'!F57)),NA())</f>
        <v>#N/A</v>
      </c>
      <c r="BG63" s="517" t="e">
        <f ca="1">+IF(AND(ISNUMBER(OFFSET('Hygiene Data'!$F$7,0,10*ROW('Hygiene Data'!F57))),'Data Summary'!DV63="Yes"),OFFSET('Hygiene Data'!$F$7,0,10*ROW('Hygiene Data'!F57)),NA())</f>
        <v>#N/A</v>
      </c>
      <c r="BH63" s="517" t="e">
        <f ca="1">+IF(AND(ISNUMBER(OFFSET('Hygiene Data'!$F$9,0,10*ROW('Hygiene Data'!F57))),'Data Summary'!DW63="Yes"),OFFSET('Hygiene Data'!$F$9,0,10*ROW('Hygiene Data'!F57)),NA())</f>
        <v>#N/A</v>
      </c>
      <c r="BI63" s="517" t="e">
        <f ca="1">+IF(AND(ISNUMBER(OFFSET('Hygiene Data'!$G$5,0,10*ROW('Hygiene Data'!G57))),'Data Summary'!DX63="Yes"),OFFSET('Hygiene Data'!$G$5,0,10*ROW('Hygiene Data'!G57)),NA())</f>
        <v>#N/A</v>
      </c>
      <c r="BJ63" s="517" t="e">
        <f ca="1">+IF(AND(ISNUMBER(OFFSET('Hygiene Data'!$G$7,0,10*ROW('Hygiene Data'!G57))),'Data Summary'!DY63="Yes"),OFFSET('Hygiene Data'!$G$7,0,10*ROW('Hygiene Data'!G57)),NA())</f>
        <v>#N/A</v>
      </c>
      <c r="BK63" s="517" t="e">
        <f ca="1">+IF(AND(ISNUMBER(OFFSET('Hygiene Data'!$G$9,0,10*ROW('Hygiene Data'!G57))),'Data Summary'!DZ63="Yes"),OFFSET('Hygiene Data'!$G$9,0,10*ROW('Hygiene Data'!G57)),NA())</f>
        <v>#N/A</v>
      </c>
      <c r="BL63" s="517" t="e">
        <f ca="1">+IF(AND(ISNUMBER(OFFSET('Hygiene Data'!$H$5,0,10*ROW('Hygiene Data'!H57))),'Data Summary'!EA63="Yes"),OFFSET('Hygiene Data'!$H$5,0,10*ROW('Hygiene Data'!H57)),NA())</f>
        <v>#N/A</v>
      </c>
      <c r="BM63" s="517" t="e">
        <f ca="1">+IF(AND(ISNUMBER(OFFSET('Hygiene Data'!$H$7,0,10*ROW('Hygiene Data'!H57))),'Data Summary'!EB63="Yes"),OFFSET('Hygiene Data'!$H$7,0,10*ROW('Hygiene Data'!H57)),NA())</f>
        <v>#N/A</v>
      </c>
      <c r="BN63" s="517" t="e">
        <f ca="1">+IF(AND(ISNUMBER(OFFSET('Hygiene Data'!$H$9,0,10*ROW('Hygiene Data'!H57))),'Data Summary'!EC63="Yes"),OFFSET('Hygiene Data'!$H$9,0,10*ROW('Hygiene Data'!H57)),NA())</f>
        <v>#N/A</v>
      </c>
      <c r="BO63" s="517" t="e">
        <f ca="1">+IF(AND(ISNUMBER(OFFSET('Hygiene Data'!$I$5,0,10*ROW('Hygiene Data'!I57))),'Data Summary'!ED63="Yes"),OFFSET('Hygiene Data'!$I$5,0,10*ROW('Hygiene Data'!I57)),NA())</f>
        <v>#N/A</v>
      </c>
      <c r="BP63" s="517" t="e">
        <f ca="1">+IF(AND(ISNUMBER(OFFSET('Hygiene Data'!$I$7,0,10*ROW('Hygiene Data'!I57))),'Data Summary'!EE63="Yes"),OFFSET('Hygiene Data'!$I$7,0,10*ROW('Hygiene Data'!I57)),NA())</f>
        <v>#N/A</v>
      </c>
      <c r="BQ63" s="517" t="e">
        <f ca="1">+IF(AND(ISNUMBER(OFFSET('Hygiene Data'!$I$9,0,10*ROW('Hygiene Data'!I57))),'Data Summary'!EF63="Yes"),OFFSET('Hygiene Data'!$I$9,0,10*ROW('Hygiene Data'!I57)),NA())</f>
        <v>#N/A</v>
      </c>
    </row>
    <row r="64" spans="1:69" x14ac:dyDescent="0.25">
      <c r="A64" s="513" t="e">
        <f ca="1">+RIGHT('Data Summary'!A64,LEN('Data Summary'!A64)-9)</f>
        <v>#VALUE!</v>
      </c>
      <c r="B64" s="487" t="str">
        <f ca="1">+IF(ISTEXT('Data Summary'!B64),'Data Summary'!B64,"")</f>
        <v/>
      </c>
      <c r="C64" s="514" t="e">
        <f ca="1">+VALUE('Data Summary'!C64)</f>
        <v>#VALUE!</v>
      </c>
      <c r="D64" s="515" t="e">
        <f ca="1">+IF(AND(ISNUMBER(OFFSET('Water Data'!$D$4,0,10*ROW('Water Data'!D58))),'Data Summary'!BS64="Yes"),100-OFFSET('Water Data'!$D$4,0,10*ROW('Water Data'!D58)),NA())</f>
        <v>#N/A</v>
      </c>
      <c r="E64" s="515" t="e">
        <f ca="1">+IF(AND(ISNUMBER(OFFSET('Water Data'!$D$6,0,10*ROW('Water Data'!D58))),'Data Summary'!BT64="Yes"),OFFSET('Water Data'!$D$6,0,10*ROW('Water Data'!D58)),NA())</f>
        <v>#N/A</v>
      </c>
      <c r="F64" s="515" t="e">
        <f ca="1">+IF(AND(ISNUMBER(OFFSET('Water Data'!$D$9,0,10*ROW('Water Data'!D58))),'Data Summary'!BU64="Yes"),OFFSET('Water Data'!$D$9,0,10*ROW('Water Data'!D58)),NA())</f>
        <v>#N/A</v>
      </c>
      <c r="G64" s="515" t="e">
        <f ca="1">+IF(AND(ISNUMBER(OFFSET('Water Data'!$E$4,0,10*ROW('Water Data'!E58))),'Data Summary'!BV64="Yes"),100-OFFSET('Water Data'!$E$4,0,10*ROW('Water Data'!E58)),NA())</f>
        <v>#N/A</v>
      </c>
      <c r="H64" s="515" t="e">
        <f ca="1">+IF(AND(ISNUMBER(OFFSET('Water Data'!$E$6,0,10*ROW('Water Data'!E58))),'Data Summary'!BW64="Yes"),OFFSET('Water Data'!$E$6,0,10*ROW('Water Data'!E58)),NA())</f>
        <v>#N/A</v>
      </c>
      <c r="I64" s="515" t="e">
        <f ca="1">+IF(AND(ISNUMBER(OFFSET('Water Data'!$E$9,0,10*ROW('Water Data'!E58))),'Data Summary'!BX64="Yes"),OFFSET('Water Data'!$E$9,0,10*ROW('Water Data'!E58)),NA())</f>
        <v>#N/A</v>
      </c>
      <c r="J64" s="515" t="e">
        <f ca="1">+IF(AND(ISNUMBER(OFFSET('Water Data'!$F$4,0,10*ROW('Water Data'!F58))),'Data Summary'!BY64="Yes"),100-OFFSET('Water Data'!$F$4,0,10*ROW('Water Data'!F58)),NA())</f>
        <v>#N/A</v>
      </c>
      <c r="K64" s="515" t="e">
        <f ca="1">+IF(AND(ISNUMBER(OFFSET('Water Data'!$F$6,0,10*ROW('Water Data'!F58))),'Data Summary'!BZ64="Yes"),OFFSET('Water Data'!$F$6,0,10*ROW('Water Data'!F58)),NA())</f>
        <v>#N/A</v>
      </c>
      <c r="L64" s="515" t="e">
        <f ca="1">+IF(AND(ISNUMBER(OFFSET('Water Data'!$F$9,0,10*ROW('Water Data'!F58))),'Data Summary'!CA64="Yes"),OFFSET('Water Data'!$F$9,0,10*ROW('Water Data'!F58)),NA())</f>
        <v>#N/A</v>
      </c>
      <c r="M64" s="515" t="e">
        <f ca="1">+IF(AND(ISNUMBER(OFFSET('Water Data'!$G$4,0,10*ROW('Water Data'!G58))),'Data Summary'!CB64="Yes"),100-OFFSET('Water Data'!$G$4,0,10*ROW('Water Data'!G58)),NA())</f>
        <v>#N/A</v>
      </c>
      <c r="N64" s="515" t="e">
        <f ca="1">+IF(AND(ISNUMBER(OFFSET('Water Data'!$G$6,0,10*ROW('Water Data'!G58))),'Data Summary'!CC64="Yes"),OFFSET('Water Data'!$G$6,0,10*ROW('Water Data'!G58)),NA())</f>
        <v>#N/A</v>
      </c>
      <c r="O64" s="515" t="e">
        <f ca="1">+IF(AND(ISNUMBER(OFFSET('Water Data'!$G$9,0,10*ROW('Water Data'!G58))),'Data Summary'!CD64="Yes"),OFFSET('Water Data'!$G$9,0,10*ROW('Water Data'!G58)),NA())</f>
        <v>#N/A</v>
      </c>
      <c r="P64" s="515" t="e">
        <f ca="1">+IF(AND(ISNUMBER(OFFSET('Water Data'!$H$4,0,10*ROW('Water Data'!H58))),'Data Summary'!CE64="Yes"),100-OFFSET('Water Data'!$H$4,0,10*ROW('Water Data'!H58)),NA())</f>
        <v>#N/A</v>
      </c>
      <c r="Q64" s="515" t="e">
        <f ca="1">+IF(AND(ISNUMBER(OFFSET('Water Data'!$H$6,0,10*ROW('Water Data'!H58))),'Data Summary'!CF64="Yes"),OFFSET('Water Data'!$H$6,0,10*ROW('Water Data'!H58)),NA())</f>
        <v>#N/A</v>
      </c>
      <c r="R64" s="515" t="e">
        <f ca="1">+IF(AND(ISNUMBER(OFFSET('Water Data'!$H$9,0,10*ROW('Water Data'!H58))),'Data Summary'!CG64="Yes"),OFFSET('Water Data'!$H$9,0,10*ROW('Water Data'!H58)),NA())</f>
        <v>#N/A</v>
      </c>
      <c r="S64" s="515" t="e">
        <f ca="1">+IF(AND(ISNUMBER(OFFSET('Water Data'!$I$4,0,10*ROW('Water Data'!I58))),'Data Summary'!CH64="Yes"),100-OFFSET('Water Data'!$I$4,0,10*ROW('Water Data'!I58)),NA())</f>
        <v>#N/A</v>
      </c>
      <c r="T64" s="515" t="e">
        <f ca="1">+IF(AND(ISNUMBER(OFFSET('Water Data'!$I$6,0,10*ROW('Water Data'!I58))),'Data Summary'!CI64="Yes"),OFFSET('Water Data'!$I$6,0,10*ROW('Water Data'!I58)),NA())</f>
        <v>#N/A</v>
      </c>
      <c r="U64" s="515" t="e">
        <f ca="1">+IF(AND(ISNUMBER(OFFSET('Water Data'!$I$9,0,10*ROW('Water Data'!I58))),'Data Summary'!CJ64="Yes"),OFFSET('Water Data'!$I$9,0,10*ROW('Water Data'!I58)),NA())</f>
        <v>#N/A</v>
      </c>
      <c r="V64" s="516" t="e">
        <f ca="1">+IF(AND(ISNUMBER(OFFSET('Sanitation Data'!$D$4,0,10*ROW('Sanitation Data'!D58))),'Data Summary'!CK64="Yes"),100-OFFSET('Sanitation Data'!$D$4,0,10*ROW('Sanitation Data'!D58)),NA())</f>
        <v>#N/A</v>
      </c>
      <c r="W64" s="516" t="e">
        <f ca="1">+IF(AND(ISNUMBER(OFFSET('Sanitation Data'!$D$6,0,10*ROW('Sanitation Data'!D58))),'Data Summary'!CL64="Yes"),OFFSET('Sanitation Data'!$D$6,0,10*ROW('Sanitation Data'!D58)),NA())</f>
        <v>#N/A</v>
      </c>
      <c r="X64" s="516" t="e">
        <f ca="1">+IF(AND(ISNUMBER(OFFSET('Sanitation Data'!$D$10,0,10*ROW('Sanitation Data'!D58))),'Data Summary'!CM64="Yes"),OFFSET('Sanitation Data'!$D$10,0,10*ROW('Sanitation Data'!D58)),NA())</f>
        <v>#N/A</v>
      </c>
      <c r="Y64" s="516" t="e">
        <f ca="1">+IF(AND(ISNUMBER(OFFSET('Sanitation Data'!$D$11,0,10*ROW('Sanitation Data'!D58))),'Data Summary'!CN64="Yes"),OFFSET('Sanitation Data'!$D$11,0,10*ROW('Sanitation Data'!D58)),NA())</f>
        <v>#N/A</v>
      </c>
      <c r="Z64" s="516" t="e">
        <f ca="1">+IF(AND(ISNUMBER(OFFSET('Sanitation Data'!$D$12,0,10*ROW('Sanitation Data'!D58))),'Data Summary'!CO64="Yes"),OFFSET('Sanitation Data'!$D$12,0,10*ROW('Sanitation Data'!D58)),NA())</f>
        <v>#N/A</v>
      </c>
      <c r="AA64" s="516" t="e">
        <f ca="1">+IF(AND(ISNUMBER(OFFSET('Sanitation Data'!$E$4,0,10*ROW('Sanitation Data'!E58))),'Data Summary'!CP64="Yes"),100-OFFSET('Sanitation Data'!$E$4,0,10*ROW('Sanitation Data'!E58)),NA())</f>
        <v>#N/A</v>
      </c>
      <c r="AB64" s="516" t="e">
        <f ca="1">+IF(AND(ISNUMBER(OFFSET('Sanitation Data'!$E$6,0,10*ROW('Sanitation Data'!E58))),'Data Summary'!CQ64="Yes"),OFFSET('Sanitation Data'!$E$6,0,10*ROW('Sanitation Data'!E58)),NA())</f>
        <v>#N/A</v>
      </c>
      <c r="AC64" s="516" t="e">
        <f ca="1">+IF(AND(ISNUMBER(OFFSET('Sanitation Data'!$E$10,0,10*ROW('Sanitation Data'!E58))),'Data Summary'!CR64="Yes"),OFFSET('Sanitation Data'!$E$10,0,10*ROW('Sanitation Data'!E58)),NA())</f>
        <v>#N/A</v>
      </c>
      <c r="AD64" s="516" t="e">
        <f ca="1">+IF(AND(ISNUMBER(OFFSET('Sanitation Data'!$E$11,0,10*ROW('Sanitation Data'!E58))),'Data Summary'!CS64="Yes"),OFFSET('Sanitation Data'!$E$11,0,10*ROW('Sanitation Data'!E58)),NA())</f>
        <v>#N/A</v>
      </c>
      <c r="AE64" s="516" t="e">
        <f ca="1">+IF(AND(ISNUMBER(OFFSET('Sanitation Data'!$E$12,0,10*ROW('Sanitation Data'!E58))),'Data Summary'!CT64="Yes"),OFFSET('Sanitation Data'!$E$12,0,10*ROW('Sanitation Data'!E58)),NA())</f>
        <v>#N/A</v>
      </c>
      <c r="AF64" s="516" t="e">
        <f ca="1">+IF(AND(ISNUMBER(OFFSET('Sanitation Data'!$F$4,0,10*ROW('Sanitation Data'!F58))),'Data Summary'!CU64="Yes"),100-OFFSET('Sanitation Data'!$F$4,0,10*ROW('Sanitation Data'!F58)),NA())</f>
        <v>#N/A</v>
      </c>
      <c r="AG64" s="516" t="e">
        <f ca="1">+IF(AND(ISNUMBER(OFFSET('Sanitation Data'!$F$6,0,10*ROW('Sanitation Data'!F58))),'Data Summary'!CV64="Yes"),OFFSET('Sanitation Data'!$F$6,0,10*ROW('Sanitation Data'!F58)),NA())</f>
        <v>#N/A</v>
      </c>
      <c r="AH64" s="516" t="e">
        <f ca="1">+IF(AND(ISNUMBER(OFFSET('Sanitation Data'!$F$10,0,10*ROW('Sanitation Data'!F58))),'Data Summary'!CW64="Yes"),OFFSET('Sanitation Data'!$F$10,0,10*ROW('Sanitation Data'!F58)),NA())</f>
        <v>#N/A</v>
      </c>
      <c r="AI64" s="516" t="e">
        <f ca="1">+IF(AND(ISNUMBER(OFFSET('Sanitation Data'!$F$11,0,10*ROW('Sanitation Data'!F58))),'Data Summary'!CX64="Yes"),OFFSET('Sanitation Data'!$F$11,0,10*ROW('Sanitation Data'!F58)),NA())</f>
        <v>#N/A</v>
      </c>
      <c r="AJ64" s="516" t="e">
        <f ca="1">+IF(AND(ISNUMBER(OFFSET('Sanitation Data'!$F$12,0,10*ROW('Sanitation Data'!F58))),'Data Summary'!CY64="Yes"),OFFSET('Sanitation Data'!$F$12,0,10*ROW('Sanitation Data'!F58)),NA())</f>
        <v>#N/A</v>
      </c>
      <c r="AK64" s="516" t="e">
        <f ca="1">+IF(AND(ISNUMBER(OFFSET('Sanitation Data'!$G$4,0,10*ROW('Sanitation Data'!G58))),'Data Summary'!CZ64="Yes"),100-OFFSET('Sanitation Data'!$G$4,0,10*ROW('Sanitation Data'!G58)),NA())</f>
        <v>#N/A</v>
      </c>
      <c r="AL64" s="516" t="e">
        <f ca="1">+IF(AND(ISNUMBER(OFFSET('Sanitation Data'!$G$6,0,10*ROW('Sanitation Data'!G58))),'Data Summary'!DA64="Yes"),OFFSET('Sanitation Data'!$G$6,0,10*ROW('Sanitation Data'!G58)),NA())</f>
        <v>#N/A</v>
      </c>
      <c r="AM64" s="516" t="e">
        <f ca="1">+IF(AND(ISNUMBER(OFFSET('Sanitation Data'!$G$10,0,10*ROW('Sanitation Data'!G58))),'Data Summary'!DB64="Yes"),OFFSET('Sanitation Data'!$G$10,0,10*ROW('Sanitation Data'!G58)),NA())</f>
        <v>#N/A</v>
      </c>
      <c r="AN64" s="516" t="e">
        <f ca="1">+IF(AND(ISNUMBER(OFFSET('Sanitation Data'!$G$11,0,10*ROW('Sanitation Data'!G58))),'Data Summary'!DC64="Yes"),OFFSET('Sanitation Data'!$G$11,0,10*ROW('Sanitation Data'!G58)),NA())</f>
        <v>#N/A</v>
      </c>
      <c r="AO64" s="516" t="e">
        <f ca="1">+IF(AND(ISNUMBER(OFFSET('Sanitation Data'!$G$12,0,10*ROW('Sanitation Data'!G58))),'Data Summary'!DD64="Yes"),OFFSET('Sanitation Data'!$G$12,0,10*ROW('Sanitation Data'!G58)),NA())</f>
        <v>#N/A</v>
      </c>
      <c r="AP64" s="516" t="e">
        <f ca="1">+IF(AND(ISNUMBER(OFFSET('Sanitation Data'!$H$4,0,10*ROW('Sanitation Data'!H58))),'Data Summary'!DE64="Yes"),100-OFFSET('Sanitation Data'!$H$4,0,10*ROW('Sanitation Data'!H58)),NA())</f>
        <v>#N/A</v>
      </c>
      <c r="AQ64" s="516" t="e">
        <f ca="1">+IF(AND(ISNUMBER(OFFSET('Sanitation Data'!$H$6,0,10*ROW('Sanitation Data'!H58))),'Data Summary'!DF64="Yes"),OFFSET('Sanitation Data'!$H$6,0,10*ROW('Sanitation Data'!H58)),NA())</f>
        <v>#N/A</v>
      </c>
      <c r="AR64" s="516" t="e">
        <f ca="1">+IF(AND(ISNUMBER(OFFSET('Sanitation Data'!$H$10,0,10*ROW('Sanitation Data'!H58))),'Data Summary'!DG64="Yes"),OFFSET('Sanitation Data'!$H$10,0,10*ROW('Sanitation Data'!H58)),NA())</f>
        <v>#N/A</v>
      </c>
      <c r="AS64" s="516" t="e">
        <f ca="1">+IF(AND(ISNUMBER(OFFSET('Sanitation Data'!$H$11,0,10*ROW('Sanitation Data'!H58))),'Data Summary'!DH64="Yes"),OFFSET('Sanitation Data'!$H$11,0,10*ROW('Sanitation Data'!H58)),NA())</f>
        <v>#N/A</v>
      </c>
      <c r="AT64" s="516" t="e">
        <f ca="1">+IF(AND(ISNUMBER(OFFSET('Sanitation Data'!$H$12,0,10*ROW('Sanitation Data'!H58))),'Data Summary'!DI64="Yes"),OFFSET('Sanitation Data'!$H$12,0,10*ROW('Sanitation Data'!H58)),NA())</f>
        <v>#N/A</v>
      </c>
      <c r="AU64" s="516" t="e">
        <f ca="1">+IF(AND(ISNUMBER(OFFSET('Sanitation Data'!$I$4,0,10*ROW('Sanitation Data'!I58))),'Data Summary'!DJ64="Yes"),100-OFFSET('Sanitation Data'!$I$4,0,10*ROW('Sanitation Data'!I58)),NA())</f>
        <v>#N/A</v>
      </c>
      <c r="AV64" s="516" t="e">
        <f ca="1">+IF(AND(ISNUMBER(OFFSET('Sanitation Data'!$I$6,0,10*ROW('Sanitation Data'!I58))),'Data Summary'!DK64="Yes"),OFFSET('Sanitation Data'!$I$6,0,10*ROW('Sanitation Data'!I58)),NA())</f>
        <v>#N/A</v>
      </c>
      <c r="AW64" s="516" t="e">
        <f ca="1">+IF(AND(ISNUMBER(OFFSET('Sanitation Data'!$I$10,0,10*ROW('Sanitation Data'!I58))),'Data Summary'!DL64="Yes"),OFFSET('Sanitation Data'!$I$10,0,10*ROW('Sanitation Data'!I58)),NA())</f>
        <v>#N/A</v>
      </c>
      <c r="AX64" s="516" t="e">
        <f ca="1">+IF(AND(ISNUMBER(OFFSET('Sanitation Data'!$I$11,0,10*ROW('Sanitation Data'!I58))),'Data Summary'!DM64="Yes"),OFFSET('Sanitation Data'!$I$11,0,10*ROW('Sanitation Data'!I58)),NA())</f>
        <v>#N/A</v>
      </c>
      <c r="AY64" s="516" t="e">
        <f ca="1">+IF(AND(ISNUMBER(OFFSET('Sanitation Data'!$I$12,0,10*ROW('Sanitation Data'!I58))),'Data Summary'!DN64="Yes"),OFFSET('Sanitation Data'!$I$12,0,10*ROW('Sanitation Data'!I58)),NA())</f>
        <v>#N/A</v>
      </c>
      <c r="AZ64" s="517" t="e">
        <f ca="1">+IF(AND(ISNUMBER(OFFSET('Hygiene Data'!$D$5,0,10*ROW('Hygiene Data'!D58))),'Data Summary'!DO64="Yes"),OFFSET('Hygiene Data'!$D$5,0,10*ROW('Hygiene Data'!D58)),NA())</f>
        <v>#N/A</v>
      </c>
      <c r="BA64" s="517" t="e">
        <f ca="1">+IF(AND(ISNUMBER(OFFSET('Hygiene Data'!$D$7,0,10*ROW('Hygiene Data'!D58))),'Data Summary'!DP64="Yes"),OFFSET('Hygiene Data'!$D$7,0,10*ROW('Hygiene Data'!D58)),NA())</f>
        <v>#N/A</v>
      </c>
      <c r="BB64" s="517" t="e">
        <f ca="1">+IF(AND(ISNUMBER(OFFSET('Hygiene Data'!$D$9,0,10*ROW('Hygiene Data'!D58))),'Data Summary'!DQ64="Yes"),OFFSET('Hygiene Data'!$D$9,0,10*ROW('Hygiene Data'!D58)),NA())</f>
        <v>#N/A</v>
      </c>
      <c r="BC64" s="517" t="e">
        <f ca="1">+IF(AND(ISNUMBER(OFFSET('Hygiene Data'!$E$5,0,10*ROW('Hygiene Data'!E58))),'Data Summary'!DR64="Yes"),OFFSET('Hygiene Data'!$E$5,0,10*ROW('Hygiene Data'!E58)),NA())</f>
        <v>#N/A</v>
      </c>
      <c r="BD64" s="517" t="e">
        <f ca="1">+IF(AND(ISNUMBER(OFFSET('Hygiene Data'!$E$7,0,10*ROW('Hygiene Data'!E58))),'Data Summary'!DS64="Yes"),OFFSET('Hygiene Data'!$E$7,0,10*ROW('Hygiene Data'!E58)),NA())</f>
        <v>#N/A</v>
      </c>
      <c r="BE64" s="517" t="e">
        <f ca="1">+IF(AND(ISNUMBER(OFFSET('Hygiene Data'!$E$9,0,10*ROW('Hygiene Data'!E58))),'Data Summary'!DT64="Yes"),OFFSET('Hygiene Data'!$E$9,0,10*ROW('Hygiene Data'!E58)),NA())</f>
        <v>#N/A</v>
      </c>
      <c r="BF64" s="517" t="e">
        <f ca="1">+IF(AND(ISNUMBER(OFFSET('Hygiene Data'!$F$5,0,10*ROW('Hygiene Data'!F58))),'Data Summary'!DU64="Yes"),OFFSET('Hygiene Data'!$F$5,0,10*ROW('Hygiene Data'!F58)),NA())</f>
        <v>#N/A</v>
      </c>
      <c r="BG64" s="517" t="e">
        <f ca="1">+IF(AND(ISNUMBER(OFFSET('Hygiene Data'!$F$7,0,10*ROW('Hygiene Data'!F58))),'Data Summary'!DV64="Yes"),OFFSET('Hygiene Data'!$F$7,0,10*ROW('Hygiene Data'!F58)),NA())</f>
        <v>#N/A</v>
      </c>
      <c r="BH64" s="517" t="e">
        <f ca="1">+IF(AND(ISNUMBER(OFFSET('Hygiene Data'!$F$9,0,10*ROW('Hygiene Data'!F58))),'Data Summary'!DW64="Yes"),OFFSET('Hygiene Data'!$F$9,0,10*ROW('Hygiene Data'!F58)),NA())</f>
        <v>#N/A</v>
      </c>
      <c r="BI64" s="517" t="e">
        <f ca="1">+IF(AND(ISNUMBER(OFFSET('Hygiene Data'!$G$5,0,10*ROW('Hygiene Data'!G58))),'Data Summary'!DX64="Yes"),OFFSET('Hygiene Data'!$G$5,0,10*ROW('Hygiene Data'!G58)),NA())</f>
        <v>#N/A</v>
      </c>
      <c r="BJ64" s="517" t="e">
        <f ca="1">+IF(AND(ISNUMBER(OFFSET('Hygiene Data'!$G$7,0,10*ROW('Hygiene Data'!G58))),'Data Summary'!DY64="Yes"),OFFSET('Hygiene Data'!$G$7,0,10*ROW('Hygiene Data'!G58)),NA())</f>
        <v>#N/A</v>
      </c>
      <c r="BK64" s="517" t="e">
        <f ca="1">+IF(AND(ISNUMBER(OFFSET('Hygiene Data'!$G$9,0,10*ROW('Hygiene Data'!G58))),'Data Summary'!DZ64="Yes"),OFFSET('Hygiene Data'!$G$9,0,10*ROW('Hygiene Data'!G58)),NA())</f>
        <v>#N/A</v>
      </c>
      <c r="BL64" s="517" t="e">
        <f ca="1">+IF(AND(ISNUMBER(OFFSET('Hygiene Data'!$H$5,0,10*ROW('Hygiene Data'!H58))),'Data Summary'!EA64="Yes"),OFFSET('Hygiene Data'!$H$5,0,10*ROW('Hygiene Data'!H58)),NA())</f>
        <v>#N/A</v>
      </c>
      <c r="BM64" s="517" t="e">
        <f ca="1">+IF(AND(ISNUMBER(OFFSET('Hygiene Data'!$H$7,0,10*ROW('Hygiene Data'!H58))),'Data Summary'!EB64="Yes"),OFFSET('Hygiene Data'!$H$7,0,10*ROW('Hygiene Data'!H58)),NA())</f>
        <v>#N/A</v>
      </c>
      <c r="BN64" s="517" t="e">
        <f ca="1">+IF(AND(ISNUMBER(OFFSET('Hygiene Data'!$H$9,0,10*ROW('Hygiene Data'!H58))),'Data Summary'!EC64="Yes"),OFFSET('Hygiene Data'!$H$9,0,10*ROW('Hygiene Data'!H58)),NA())</f>
        <v>#N/A</v>
      </c>
      <c r="BO64" s="517" t="e">
        <f ca="1">+IF(AND(ISNUMBER(OFFSET('Hygiene Data'!$I$5,0,10*ROW('Hygiene Data'!I58))),'Data Summary'!ED64="Yes"),OFFSET('Hygiene Data'!$I$5,0,10*ROW('Hygiene Data'!I58)),NA())</f>
        <v>#N/A</v>
      </c>
      <c r="BP64" s="517" t="e">
        <f ca="1">+IF(AND(ISNUMBER(OFFSET('Hygiene Data'!$I$7,0,10*ROW('Hygiene Data'!I58))),'Data Summary'!EE64="Yes"),OFFSET('Hygiene Data'!$I$7,0,10*ROW('Hygiene Data'!I58)),NA())</f>
        <v>#N/A</v>
      </c>
      <c r="BQ64" s="517" t="e">
        <f ca="1">+IF(AND(ISNUMBER(OFFSET('Hygiene Data'!$I$9,0,10*ROW('Hygiene Data'!I58))),'Data Summary'!EF64="Yes"),OFFSET('Hygiene Data'!$I$9,0,10*ROW('Hygiene Data'!I58)),NA())</f>
        <v>#N/A</v>
      </c>
    </row>
    <row r="65" spans="1:69" x14ac:dyDescent="0.25">
      <c r="A65" s="513" t="e">
        <f ca="1">+RIGHT('Data Summary'!A65,LEN('Data Summary'!A65)-9)</f>
        <v>#VALUE!</v>
      </c>
      <c r="B65" s="487" t="str">
        <f ca="1">+IF(ISTEXT('Data Summary'!B65),'Data Summary'!B65,"")</f>
        <v/>
      </c>
      <c r="C65" s="514" t="e">
        <f ca="1">+VALUE('Data Summary'!C65)</f>
        <v>#VALUE!</v>
      </c>
      <c r="D65" s="515" t="e">
        <f ca="1">+IF(AND(ISNUMBER(OFFSET('Water Data'!$D$4,0,10*ROW('Water Data'!D59))),'Data Summary'!BS65="Yes"),100-OFFSET('Water Data'!$D$4,0,10*ROW('Water Data'!D59)),NA())</f>
        <v>#N/A</v>
      </c>
      <c r="E65" s="515" t="e">
        <f ca="1">+IF(AND(ISNUMBER(OFFSET('Water Data'!$D$6,0,10*ROW('Water Data'!D59))),'Data Summary'!BT65="Yes"),OFFSET('Water Data'!$D$6,0,10*ROW('Water Data'!D59)),NA())</f>
        <v>#N/A</v>
      </c>
      <c r="F65" s="515" t="e">
        <f ca="1">+IF(AND(ISNUMBER(OFFSET('Water Data'!$D$9,0,10*ROW('Water Data'!D59))),'Data Summary'!BU65="Yes"),OFFSET('Water Data'!$D$9,0,10*ROW('Water Data'!D59)),NA())</f>
        <v>#N/A</v>
      </c>
      <c r="G65" s="515" t="e">
        <f ca="1">+IF(AND(ISNUMBER(OFFSET('Water Data'!$E$4,0,10*ROW('Water Data'!E59))),'Data Summary'!BV65="Yes"),100-OFFSET('Water Data'!$E$4,0,10*ROW('Water Data'!E59)),NA())</f>
        <v>#N/A</v>
      </c>
      <c r="H65" s="515" t="e">
        <f ca="1">+IF(AND(ISNUMBER(OFFSET('Water Data'!$E$6,0,10*ROW('Water Data'!E59))),'Data Summary'!BW65="Yes"),OFFSET('Water Data'!$E$6,0,10*ROW('Water Data'!E59)),NA())</f>
        <v>#N/A</v>
      </c>
      <c r="I65" s="515" t="e">
        <f ca="1">+IF(AND(ISNUMBER(OFFSET('Water Data'!$E$9,0,10*ROW('Water Data'!E59))),'Data Summary'!BX65="Yes"),OFFSET('Water Data'!$E$9,0,10*ROW('Water Data'!E59)),NA())</f>
        <v>#N/A</v>
      </c>
      <c r="J65" s="515" t="e">
        <f ca="1">+IF(AND(ISNUMBER(OFFSET('Water Data'!$F$4,0,10*ROW('Water Data'!F59))),'Data Summary'!BY65="Yes"),100-OFFSET('Water Data'!$F$4,0,10*ROW('Water Data'!F59)),NA())</f>
        <v>#N/A</v>
      </c>
      <c r="K65" s="515" t="e">
        <f ca="1">+IF(AND(ISNUMBER(OFFSET('Water Data'!$F$6,0,10*ROW('Water Data'!F59))),'Data Summary'!BZ65="Yes"),OFFSET('Water Data'!$F$6,0,10*ROW('Water Data'!F59)),NA())</f>
        <v>#N/A</v>
      </c>
      <c r="L65" s="515" t="e">
        <f ca="1">+IF(AND(ISNUMBER(OFFSET('Water Data'!$F$9,0,10*ROW('Water Data'!F59))),'Data Summary'!CA65="Yes"),OFFSET('Water Data'!$F$9,0,10*ROW('Water Data'!F59)),NA())</f>
        <v>#N/A</v>
      </c>
      <c r="M65" s="515" t="e">
        <f ca="1">+IF(AND(ISNUMBER(OFFSET('Water Data'!$G$4,0,10*ROW('Water Data'!G59))),'Data Summary'!CB65="Yes"),100-OFFSET('Water Data'!$G$4,0,10*ROW('Water Data'!G59)),NA())</f>
        <v>#N/A</v>
      </c>
      <c r="N65" s="515" t="e">
        <f ca="1">+IF(AND(ISNUMBER(OFFSET('Water Data'!$G$6,0,10*ROW('Water Data'!G59))),'Data Summary'!CC65="Yes"),OFFSET('Water Data'!$G$6,0,10*ROW('Water Data'!G59)),NA())</f>
        <v>#N/A</v>
      </c>
      <c r="O65" s="515" t="e">
        <f ca="1">+IF(AND(ISNUMBER(OFFSET('Water Data'!$G$9,0,10*ROW('Water Data'!G59))),'Data Summary'!CD65="Yes"),OFFSET('Water Data'!$G$9,0,10*ROW('Water Data'!G59)),NA())</f>
        <v>#N/A</v>
      </c>
      <c r="P65" s="515" t="e">
        <f ca="1">+IF(AND(ISNUMBER(OFFSET('Water Data'!$H$4,0,10*ROW('Water Data'!H59))),'Data Summary'!CE65="Yes"),100-OFFSET('Water Data'!$H$4,0,10*ROW('Water Data'!H59)),NA())</f>
        <v>#N/A</v>
      </c>
      <c r="Q65" s="515" t="e">
        <f ca="1">+IF(AND(ISNUMBER(OFFSET('Water Data'!$H$6,0,10*ROW('Water Data'!H59))),'Data Summary'!CF65="Yes"),OFFSET('Water Data'!$H$6,0,10*ROW('Water Data'!H59)),NA())</f>
        <v>#N/A</v>
      </c>
      <c r="R65" s="515" t="e">
        <f ca="1">+IF(AND(ISNUMBER(OFFSET('Water Data'!$H$9,0,10*ROW('Water Data'!H59))),'Data Summary'!CG65="Yes"),OFFSET('Water Data'!$H$9,0,10*ROW('Water Data'!H59)),NA())</f>
        <v>#N/A</v>
      </c>
      <c r="S65" s="515" t="e">
        <f ca="1">+IF(AND(ISNUMBER(OFFSET('Water Data'!$I$4,0,10*ROW('Water Data'!I59))),'Data Summary'!CH65="Yes"),100-OFFSET('Water Data'!$I$4,0,10*ROW('Water Data'!I59)),NA())</f>
        <v>#N/A</v>
      </c>
      <c r="T65" s="515" t="e">
        <f ca="1">+IF(AND(ISNUMBER(OFFSET('Water Data'!$I$6,0,10*ROW('Water Data'!I59))),'Data Summary'!CI65="Yes"),OFFSET('Water Data'!$I$6,0,10*ROW('Water Data'!I59)),NA())</f>
        <v>#N/A</v>
      </c>
      <c r="U65" s="515" t="e">
        <f ca="1">+IF(AND(ISNUMBER(OFFSET('Water Data'!$I$9,0,10*ROW('Water Data'!I59))),'Data Summary'!CJ65="Yes"),OFFSET('Water Data'!$I$9,0,10*ROW('Water Data'!I59)),NA())</f>
        <v>#N/A</v>
      </c>
      <c r="V65" s="516" t="e">
        <f ca="1">+IF(AND(ISNUMBER(OFFSET('Sanitation Data'!$D$4,0,10*ROW('Sanitation Data'!D59))),'Data Summary'!CK65="Yes"),100-OFFSET('Sanitation Data'!$D$4,0,10*ROW('Sanitation Data'!D59)),NA())</f>
        <v>#N/A</v>
      </c>
      <c r="W65" s="516" t="e">
        <f ca="1">+IF(AND(ISNUMBER(OFFSET('Sanitation Data'!$D$6,0,10*ROW('Sanitation Data'!D59))),'Data Summary'!CL65="Yes"),OFFSET('Sanitation Data'!$D$6,0,10*ROW('Sanitation Data'!D59)),NA())</f>
        <v>#N/A</v>
      </c>
      <c r="X65" s="516" t="e">
        <f ca="1">+IF(AND(ISNUMBER(OFFSET('Sanitation Data'!$D$10,0,10*ROW('Sanitation Data'!D59))),'Data Summary'!CM65="Yes"),OFFSET('Sanitation Data'!$D$10,0,10*ROW('Sanitation Data'!D59)),NA())</f>
        <v>#N/A</v>
      </c>
      <c r="Y65" s="516" t="e">
        <f ca="1">+IF(AND(ISNUMBER(OFFSET('Sanitation Data'!$D$11,0,10*ROW('Sanitation Data'!D59))),'Data Summary'!CN65="Yes"),OFFSET('Sanitation Data'!$D$11,0,10*ROW('Sanitation Data'!D59)),NA())</f>
        <v>#N/A</v>
      </c>
      <c r="Z65" s="516" t="e">
        <f ca="1">+IF(AND(ISNUMBER(OFFSET('Sanitation Data'!$D$12,0,10*ROW('Sanitation Data'!D59))),'Data Summary'!CO65="Yes"),OFFSET('Sanitation Data'!$D$12,0,10*ROW('Sanitation Data'!D59)),NA())</f>
        <v>#N/A</v>
      </c>
      <c r="AA65" s="516" t="e">
        <f ca="1">+IF(AND(ISNUMBER(OFFSET('Sanitation Data'!$E$4,0,10*ROW('Sanitation Data'!E59))),'Data Summary'!CP65="Yes"),100-OFFSET('Sanitation Data'!$E$4,0,10*ROW('Sanitation Data'!E59)),NA())</f>
        <v>#N/A</v>
      </c>
      <c r="AB65" s="516" t="e">
        <f ca="1">+IF(AND(ISNUMBER(OFFSET('Sanitation Data'!$E$6,0,10*ROW('Sanitation Data'!E59))),'Data Summary'!CQ65="Yes"),OFFSET('Sanitation Data'!$E$6,0,10*ROW('Sanitation Data'!E59)),NA())</f>
        <v>#N/A</v>
      </c>
      <c r="AC65" s="516" t="e">
        <f ca="1">+IF(AND(ISNUMBER(OFFSET('Sanitation Data'!$E$10,0,10*ROW('Sanitation Data'!E59))),'Data Summary'!CR65="Yes"),OFFSET('Sanitation Data'!$E$10,0,10*ROW('Sanitation Data'!E59)),NA())</f>
        <v>#N/A</v>
      </c>
      <c r="AD65" s="516" t="e">
        <f ca="1">+IF(AND(ISNUMBER(OFFSET('Sanitation Data'!$E$11,0,10*ROW('Sanitation Data'!E59))),'Data Summary'!CS65="Yes"),OFFSET('Sanitation Data'!$E$11,0,10*ROW('Sanitation Data'!E59)),NA())</f>
        <v>#N/A</v>
      </c>
      <c r="AE65" s="516" t="e">
        <f ca="1">+IF(AND(ISNUMBER(OFFSET('Sanitation Data'!$E$12,0,10*ROW('Sanitation Data'!E59))),'Data Summary'!CT65="Yes"),OFFSET('Sanitation Data'!$E$12,0,10*ROW('Sanitation Data'!E59)),NA())</f>
        <v>#N/A</v>
      </c>
      <c r="AF65" s="516" t="e">
        <f ca="1">+IF(AND(ISNUMBER(OFFSET('Sanitation Data'!$F$4,0,10*ROW('Sanitation Data'!F59))),'Data Summary'!CU65="Yes"),100-OFFSET('Sanitation Data'!$F$4,0,10*ROW('Sanitation Data'!F59)),NA())</f>
        <v>#N/A</v>
      </c>
      <c r="AG65" s="516" t="e">
        <f ca="1">+IF(AND(ISNUMBER(OFFSET('Sanitation Data'!$F$6,0,10*ROW('Sanitation Data'!F59))),'Data Summary'!CV65="Yes"),OFFSET('Sanitation Data'!$F$6,0,10*ROW('Sanitation Data'!F59)),NA())</f>
        <v>#N/A</v>
      </c>
      <c r="AH65" s="516" t="e">
        <f ca="1">+IF(AND(ISNUMBER(OFFSET('Sanitation Data'!$F$10,0,10*ROW('Sanitation Data'!F59))),'Data Summary'!CW65="Yes"),OFFSET('Sanitation Data'!$F$10,0,10*ROW('Sanitation Data'!F59)),NA())</f>
        <v>#N/A</v>
      </c>
      <c r="AI65" s="516" t="e">
        <f ca="1">+IF(AND(ISNUMBER(OFFSET('Sanitation Data'!$F$11,0,10*ROW('Sanitation Data'!F59))),'Data Summary'!CX65="Yes"),OFFSET('Sanitation Data'!$F$11,0,10*ROW('Sanitation Data'!F59)),NA())</f>
        <v>#N/A</v>
      </c>
      <c r="AJ65" s="516" t="e">
        <f ca="1">+IF(AND(ISNUMBER(OFFSET('Sanitation Data'!$F$12,0,10*ROW('Sanitation Data'!F59))),'Data Summary'!CY65="Yes"),OFFSET('Sanitation Data'!$F$12,0,10*ROW('Sanitation Data'!F59)),NA())</f>
        <v>#N/A</v>
      </c>
      <c r="AK65" s="516" t="e">
        <f ca="1">+IF(AND(ISNUMBER(OFFSET('Sanitation Data'!$G$4,0,10*ROW('Sanitation Data'!G59))),'Data Summary'!CZ65="Yes"),100-OFFSET('Sanitation Data'!$G$4,0,10*ROW('Sanitation Data'!G59)),NA())</f>
        <v>#N/A</v>
      </c>
      <c r="AL65" s="516" t="e">
        <f ca="1">+IF(AND(ISNUMBER(OFFSET('Sanitation Data'!$G$6,0,10*ROW('Sanitation Data'!G59))),'Data Summary'!DA65="Yes"),OFFSET('Sanitation Data'!$G$6,0,10*ROW('Sanitation Data'!G59)),NA())</f>
        <v>#N/A</v>
      </c>
      <c r="AM65" s="516" t="e">
        <f ca="1">+IF(AND(ISNUMBER(OFFSET('Sanitation Data'!$G$10,0,10*ROW('Sanitation Data'!G59))),'Data Summary'!DB65="Yes"),OFFSET('Sanitation Data'!$G$10,0,10*ROW('Sanitation Data'!G59)),NA())</f>
        <v>#N/A</v>
      </c>
      <c r="AN65" s="516" t="e">
        <f ca="1">+IF(AND(ISNUMBER(OFFSET('Sanitation Data'!$G$11,0,10*ROW('Sanitation Data'!G59))),'Data Summary'!DC65="Yes"),OFFSET('Sanitation Data'!$G$11,0,10*ROW('Sanitation Data'!G59)),NA())</f>
        <v>#N/A</v>
      </c>
      <c r="AO65" s="516" t="e">
        <f ca="1">+IF(AND(ISNUMBER(OFFSET('Sanitation Data'!$G$12,0,10*ROW('Sanitation Data'!G59))),'Data Summary'!DD65="Yes"),OFFSET('Sanitation Data'!$G$12,0,10*ROW('Sanitation Data'!G59)),NA())</f>
        <v>#N/A</v>
      </c>
      <c r="AP65" s="516" t="e">
        <f ca="1">+IF(AND(ISNUMBER(OFFSET('Sanitation Data'!$H$4,0,10*ROW('Sanitation Data'!H59))),'Data Summary'!DE65="Yes"),100-OFFSET('Sanitation Data'!$H$4,0,10*ROW('Sanitation Data'!H59)),NA())</f>
        <v>#N/A</v>
      </c>
      <c r="AQ65" s="516" t="e">
        <f ca="1">+IF(AND(ISNUMBER(OFFSET('Sanitation Data'!$H$6,0,10*ROW('Sanitation Data'!H59))),'Data Summary'!DF65="Yes"),OFFSET('Sanitation Data'!$H$6,0,10*ROW('Sanitation Data'!H59)),NA())</f>
        <v>#N/A</v>
      </c>
      <c r="AR65" s="516" t="e">
        <f ca="1">+IF(AND(ISNUMBER(OFFSET('Sanitation Data'!$H$10,0,10*ROW('Sanitation Data'!H59))),'Data Summary'!DG65="Yes"),OFFSET('Sanitation Data'!$H$10,0,10*ROW('Sanitation Data'!H59)),NA())</f>
        <v>#N/A</v>
      </c>
      <c r="AS65" s="516" t="e">
        <f ca="1">+IF(AND(ISNUMBER(OFFSET('Sanitation Data'!$H$11,0,10*ROW('Sanitation Data'!H59))),'Data Summary'!DH65="Yes"),OFFSET('Sanitation Data'!$H$11,0,10*ROW('Sanitation Data'!H59)),NA())</f>
        <v>#N/A</v>
      </c>
      <c r="AT65" s="516" t="e">
        <f ca="1">+IF(AND(ISNUMBER(OFFSET('Sanitation Data'!$H$12,0,10*ROW('Sanitation Data'!H59))),'Data Summary'!DI65="Yes"),OFFSET('Sanitation Data'!$H$12,0,10*ROW('Sanitation Data'!H59)),NA())</f>
        <v>#N/A</v>
      </c>
      <c r="AU65" s="516" t="e">
        <f ca="1">+IF(AND(ISNUMBER(OFFSET('Sanitation Data'!$I$4,0,10*ROW('Sanitation Data'!I59))),'Data Summary'!DJ65="Yes"),100-OFFSET('Sanitation Data'!$I$4,0,10*ROW('Sanitation Data'!I59)),NA())</f>
        <v>#N/A</v>
      </c>
      <c r="AV65" s="516" t="e">
        <f ca="1">+IF(AND(ISNUMBER(OFFSET('Sanitation Data'!$I$6,0,10*ROW('Sanitation Data'!I59))),'Data Summary'!DK65="Yes"),OFFSET('Sanitation Data'!$I$6,0,10*ROW('Sanitation Data'!I59)),NA())</f>
        <v>#N/A</v>
      </c>
      <c r="AW65" s="516" t="e">
        <f ca="1">+IF(AND(ISNUMBER(OFFSET('Sanitation Data'!$I$10,0,10*ROW('Sanitation Data'!I59))),'Data Summary'!DL65="Yes"),OFFSET('Sanitation Data'!$I$10,0,10*ROW('Sanitation Data'!I59)),NA())</f>
        <v>#N/A</v>
      </c>
      <c r="AX65" s="516" t="e">
        <f ca="1">+IF(AND(ISNUMBER(OFFSET('Sanitation Data'!$I$11,0,10*ROW('Sanitation Data'!I59))),'Data Summary'!DM65="Yes"),OFFSET('Sanitation Data'!$I$11,0,10*ROW('Sanitation Data'!I59)),NA())</f>
        <v>#N/A</v>
      </c>
      <c r="AY65" s="516" t="e">
        <f ca="1">+IF(AND(ISNUMBER(OFFSET('Sanitation Data'!$I$12,0,10*ROW('Sanitation Data'!I59))),'Data Summary'!DN65="Yes"),OFFSET('Sanitation Data'!$I$12,0,10*ROW('Sanitation Data'!I59)),NA())</f>
        <v>#N/A</v>
      </c>
      <c r="AZ65" s="517" t="e">
        <f ca="1">+IF(AND(ISNUMBER(OFFSET('Hygiene Data'!$D$5,0,10*ROW('Hygiene Data'!D59))),'Data Summary'!DO65="Yes"),OFFSET('Hygiene Data'!$D$5,0,10*ROW('Hygiene Data'!D59)),NA())</f>
        <v>#N/A</v>
      </c>
      <c r="BA65" s="517" t="e">
        <f ca="1">+IF(AND(ISNUMBER(OFFSET('Hygiene Data'!$D$7,0,10*ROW('Hygiene Data'!D59))),'Data Summary'!DP65="Yes"),OFFSET('Hygiene Data'!$D$7,0,10*ROW('Hygiene Data'!D59)),NA())</f>
        <v>#N/A</v>
      </c>
      <c r="BB65" s="517" t="e">
        <f ca="1">+IF(AND(ISNUMBER(OFFSET('Hygiene Data'!$D$9,0,10*ROW('Hygiene Data'!D59))),'Data Summary'!DQ65="Yes"),OFFSET('Hygiene Data'!$D$9,0,10*ROW('Hygiene Data'!D59)),NA())</f>
        <v>#N/A</v>
      </c>
      <c r="BC65" s="517" t="e">
        <f ca="1">+IF(AND(ISNUMBER(OFFSET('Hygiene Data'!$E$5,0,10*ROW('Hygiene Data'!E59))),'Data Summary'!DR65="Yes"),OFFSET('Hygiene Data'!$E$5,0,10*ROW('Hygiene Data'!E59)),NA())</f>
        <v>#N/A</v>
      </c>
      <c r="BD65" s="517" t="e">
        <f ca="1">+IF(AND(ISNUMBER(OFFSET('Hygiene Data'!$E$7,0,10*ROW('Hygiene Data'!E59))),'Data Summary'!DS65="Yes"),OFFSET('Hygiene Data'!$E$7,0,10*ROW('Hygiene Data'!E59)),NA())</f>
        <v>#N/A</v>
      </c>
      <c r="BE65" s="517" t="e">
        <f ca="1">+IF(AND(ISNUMBER(OFFSET('Hygiene Data'!$E$9,0,10*ROW('Hygiene Data'!E59))),'Data Summary'!DT65="Yes"),OFFSET('Hygiene Data'!$E$9,0,10*ROW('Hygiene Data'!E59)),NA())</f>
        <v>#N/A</v>
      </c>
      <c r="BF65" s="517" t="e">
        <f ca="1">+IF(AND(ISNUMBER(OFFSET('Hygiene Data'!$F$5,0,10*ROW('Hygiene Data'!F59))),'Data Summary'!DU65="Yes"),OFFSET('Hygiene Data'!$F$5,0,10*ROW('Hygiene Data'!F59)),NA())</f>
        <v>#N/A</v>
      </c>
      <c r="BG65" s="517" t="e">
        <f ca="1">+IF(AND(ISNUMBER(OFFSET('Hygiene Data'!$F$7,0,10*ROW('Hygiene Data'!F59))),'Data Summary'!DV65="Yes"),OFFSET('Hygiene Data'!$F$7,0,10*ROW('Hygiene Data'!F59)),NA())</f>
        <v>#N/A</v>
      </c>
      <c r="BH65" s="517" t="e">
        <f ca="1">+IF(AND(ISNUMBER(OFFSET('Hygiene Data'!$F$9,0,10*ROW('Hygiene Data'!F59))),'Data Summary'!DW65="Yes"),OFFSET('Hygiene Data'!$F$9,0,10*ROW('Hygiene Data'!F59)),NA())</f>
        <v>#N/A</v>
      </c>
      <c r="BI65" s="517" t="e">
        <f ca="1">+IF(AND(ISNUMBER(OFFSET('Hygiene Data'!$G$5,0,10*ROW('Hygiene Data'!G59))),'Data Summary'!DX65="Yes"),OFFSET('Hygiene Data'!$G$5,0,10*ROW('Hygiene Data'!G59)),NA())</f>
        <v>#N/A</v>
      </c>
      <c r="BJ65" s="517" t="e">
        <f ca="1">+IF(AND(ISNUMBER(OFFSET('Hygiene Data'!$G$7,0,10*ROW('Hygiene Data'!G59))),'Data Summary'!DY65="Yes"),OFFSET('Hygiene Data'!$G$7,0,10*ROW('Hygiene Data'!G59)),NA())</f>
        <v>#N/A</v>
      </c>
      <c r="BK65" s="517" t="e">
        <f ca="1">+IF(AND(ISNUMBER(OFFSET('Hygiene Data'!$G$9,0,10*ROW('Hygiene Data'!G59))),'Data Summary'!DZ65="Yes"),OFFSET('Hygiene Data'!$G$9,0,10*ROW('Hygiene Data'!G59)),NA())</f>
        <v>#N/A</v>
      </c>
      <c r="BL65" s="517" t="e">
        <f ca="1">+IF(AND(ISNUMBER(OFFSET('Hygiene Data'!$H$5,0,10*ROW('Hygiene Data'!H59))),'Data Summary'!EA65="Yes"),OFFSET('Hygiene Data'!$H$5,0,10*ROW('Hygiene Data'!H59)),NA())</f>
        <v>#N/A</v>
      </c>
      <c r="BM65" s="517" t="e">
        <f ca="1">+IF(AND(ISNUMBER(OFFSET('Hygiene Data'!$H$7,0,10*ROW('Hygiene Data'!H59))),'Data Summary'!EB65="Yes"),OFFSET('Hygiene Data'!$H$7,0,10*ROW('Hygiene Data'!H59)),NA())</f>
        <v>#N/A</v>
      </c>
      <c r="BN65" s="517" t="e">
        <f ca="1">+IF(AND(ISNUMBER(OFFSET('Hygiene Data'!$H$9,0,10*ROW('Hygiene Data'!H59))),'Data Summary'!EC65="Yes"),OFFSET('Hygiene Data'!$H$9,0,10*ROW('Hygiene Data'!H59)),NA())</f>
        <v>#N/A</v>
      </c>
      <c r="BO65" s="517" t="e">
        <f ca="1">+IF(AND(ISNUMBER(OFFSET('Hygiene Data'!$I$5,0,10*ROW('Hygiene Data'!I59))),'Data Summary'!ED65="Yes"),OFFSET('Hygiene Data'!$I$5,0,10*ROW('Hygiene Data'!I59)),NA())</f>
        <v>#N/A</v>
      </c>
      <c r="BP65" s="517" t="e">
        <f ca="1">+IF(AND(ISNUMBER(OFFSET('Hygiene Data'!$I$7,0,10*ROW('Hygiene Data'!I59))),'Data Summary'!EE65="Yes"),OFFSET('Hygiene Data'!$I$7,0,10*ROW('Hygiene Data'!I59)),NA())</f>
        <v>#N/A</v>
      </c>
      <c r="BQ65" s="517" t="e">
        <f ca="1">+IF(AND(ISNUMBER(OFFSET('Hygiene Data'!$I$9,0,10*ROW('Hygiene Data'!I59))),'Data Summary'!EF65="Yes"),OFFSET('Hygiene Data'!$I$9,0,10*ROW('Hygiene Data'!I59)),NA())</f>
        <v>#N/A</v>
      </c>
    </row>
    <row r="66" spans="1:69" x14ac:dyDescent="0.25">
      <c r="A66" s="513" t="e">
        <f ca="1">+RIGHT('Data Summary'!A66,LEN('Data Summary'!A66)-9)</f>
        <v>#VALUE!</v>
      </c>
      <c r="B66" s="487" t="str">
        <f ca="1">+IF(ISTEXT('Data Summary'!B66),'Data Summary'!B66,"")</f>
        <v/>
      </c>
      <c r="C66" s="514" t="e">
        <f ca="1">+VALUE('Data Summary'!C66)</f>
        <v>#VALUE!</v>
      </c>
      <c r="D66" s="515" t="e">
        <f ca="1">+IF(AND(ISNUMBER(OFFSET('Water Data'!$D$4,0,10*ROW('Water Data'!D60))),'Data Summary'!BS66="Yes"),100-OFFSET('Water Data'!$D$4,0,10*ROW('Water Data'!D60)),NA())</f>
        <v>#N/A</v>
      </c>
      <c r="E66" s="515" t="e">
        <f ca="1">+IF(AND(ISNUMBER(OFFSET('Water Data'!$D$6,0,10*ROW('Water Data'!D60))),'Data Summary'!BT66="Yes"),OFFSET('Water Data'!$D$6,0,10*ROW('Water Data'!D60)),NA())</f>
        <v>#N/A</v>
      </c>
      <c r="F66" s="515" t="e">
        <f ca="1">+IF(AND(ISNUMBER(OFFSET('Water Data'!$D$9,0,10*ROW('Water Data'!D60))),'Data Summary'!BU66="Yes"),OFFSET('Water Data'!$D$9,0,10*ROW('Water Data'!D60)),NA())</f>
        <v>#N/A</v>
      </c>
      <c r="G66" s="515" t="e">
        <f ca="1">+IF(AND(ISNUMBER(OFFSET('Water Data'!$E$4,0,10*ROW('Water Data'!E60))),'Data Summary'!BV66="Yes"),100-OFFSET('Water Data'!$E$4,0,10*ROW('Water Data'!E60)),NA())</f>
        <v>#N/A</v>
      </c>
      <c r="H66" s="515" t="e">
        <f ca="1">+IF(AND(ISNUMBER(OFFSET('Water Data'!$E$6,0,10*ROW('Water Data'!E60))),'Data Summary'!BW66="Yes"),OFFSET('Water Data'!$E$6,0,10*ROW('Water Data'!E60)),NA())</f>
        <v>#N/A</v>
      </c>
      <c r="I66" s="515" t="e">
        <f ca="1">+IF(AND(ISNUMBER(OFFSET('Water Data'!$E$9,0,10*ROW('Water Data'!E60))),'Data Summary'!BX66="Yes"),OFFSET('Water Data'!$E$9,0,10*ROW('Water Data'!E60)),NA())</f>
        <v>#N/A</v>
      </c>
      <c r="J66" s="515" t="e">
        <f ca="1">+IF(AND(ISNUMBER(OFFSET('Water Data'!$F$4,0,10*ROW('Water Data'!F60))),'Data Summary'!BY66="Yes"),100-OFFSET('Water Data'!$F$4,0,10*ROW('Water Data'!F60)),NA())</f>
        <v>#N/A</v>
      </c>
      <c r="K66" s="515" t="e">
        <f ca="1">+IF(AND(ISNUMBER(OFFSET('Water Data'!$F$6,0,10*ROW('Water Data'!F60))),'Data Summary'!BZ66="Yes"),OFFSET('Water Data'!$F$6,0,10*ROW('Water Data'!F60)),NA())</f>
        <v>#N/A</v>
      </c>
      <c r="L66" s="515" t="e">
        <f ca="1">+IF(AND(ISNUMBER(OFFSET('Water Data'!$F$9,0,10*ROW('Water Data'!F60))),'Data Summary'!CA66="Yes"),OFFSET('Water Data'!$F$9,0,10*ROW('Water Data'!F60)),NA())</f>
        <v>#N/A</v>
      </c>
      <c r="M66" s="515" t="e">
        <f ca="1">+IF(AND(ISNUMBER(OFFSET('Water Data'!$G$4,0,10*ROW('Water Data'!G60))),'Data Summary'!CB66="Yes"),100-OFFSET('Water Data'!$G$4,0,10*ROW('Water Data'!G60)),NA())</f>
        <v>#N/A</v>
      </c>
      <c r="N66" s="515" t="e">
        <f ca="1">+IF(AND(ISNUMBER(OFFSET('Water Data'!$G$6,0,10*ROW('Water Data'!G60))),'Data Summary'!CC66="Yes"),OFFSET('Water Data'!$G$6,0,10*ROW('Water Data'!G60)),NA())</f>
        <v>#N/A</v>
      </c>
      <c r="O66" s="515" t="e">
        <f ca="1">+IF(AND(ISNUMBER(OFFSET('Water Data'!$G$9,0,10*ROW('Water Data'!G60))),'Data Summary'!CD66="Yes"),OFFSET('Water Data'!$G$9,0,10*ROW('Water Data'!G60)),NA())</f>
        <v>#N/A</v>
      </c>
      <c r="P66" s="515" t="e">
        <f ca="1">+IF(AND(ISNUMBER(OFFSET('Water Data'!$H$4,0,10*ROW('Water Data'!H60))),'Data Summary'!CE66="Yes"),100-OFFSET('Water Data'!$H$4,0,10*ROW('Water Data'!H60)),NA())</f>
        <v>#N/A</v>
      </c>
      <c r="Q66" s="515" t="e">
        <f ca="1">+IF(AND(ISNUMBER(OFFSET('Water Data'!$H$6,0,10*ROW('Water Data'!H60))),'Data Summary'!CF66="Yes"),OFFSET('Water Data'!$H$6,0,10*ROW('Water Data'!H60)),NA())</f>
        <v>#N/A</v>
      </c>
      <c r="R66" s="515" t="e">
        <f ca="1">+IF(AND(ISNUMBER(OFFSET('Water Data'!$H$9,0,10*ROW('Water Data'!H60))),'Data Summary'!CG66="Yes"),OFFSET('Water Data'!$H$9,0,10*ROW('Water Data'!H60)),NA())</f>
        <v>#N/A</v>
      </c>
      <c r="S66" s="515" t="e">
        <f ca="1">+IF(AND(ISNUMBER(OFFSET('Water Data'!$I$4,0,10*ROW('Water Data'!I60))),'Data Summary'!CH66="Yes"),100-OFFSET('Water Data'!$I$4,0,10*ROW('Water Data'!I60)),NA())</f>
        <v>#N/A</v>
      </c>
      <c r="T66" s="515" t="e">
        <f ca="1">+IF(AND(ISNUMBER(OFFSET('Water Data'!$I$6,0,10*ROW('Water Data'!I60))),'Data Summary'!CI66="Yes"),OFFSET('Water Data'!$I$6,0,10*ROW('Water Data'!I60)),NA())</f>
        <v>#N/A</v>
      </c>
      <c r="U66" s="515" t="e">
        <f ca="1">+IF(AND(ISNUMBER(OFFSET('Water Data'!$I$9,0,10*ROW('Water Data'!I60))),'Data Summary'!CJ66="Yes"),OFFSET('Water Data'!$I$9,0,10*ROW('Water Data'!I60)),NA())</f>
        <v>#N/A</v>
      </c>
      <c r="V66" s="516" t="e">
        <f ca="1">+IF(AND(ISNUMBER(OFFSET('Sanitation Data'!$D$4,0,10*ROW('Sanitation Data'!D60))),'Data Summary'!CK66="Yes"),100-OFFSET('Sanitation Data'!$D$4,0,10*ROW('Sanitation Data'!D60)),NA())</f>
        <v>#N/A</v>
      </c>
      <c r="W66" s="516" t="e">
        <f ca="1">+IF(AND(ISNUMBER(OFFSET('Sanitation Data'!$D$6,0,10*ROW('Sanitation Data'!D60))),'Data Summary'!CL66="Yes"),OFFSET('Sanitation Data'!$D$6,0,10*ROW('Sanitation Data'!D60)),NA())</f>
        <v>#N/A</v>
      </c>
      <c r="X66" s="516" t="e">
        <f ca="1">+IF(AND(ISNUMBER(OFFSET('Sanitation Data'!$D$10,0,10*ROW('Sanitation Data'!D60))),'Data Summary'!CM66="Yes"),OFFSET('Sanitation Data'!$D$10,0,10*ROW('Sanitation Data'!D60)),NA())</f>
        <v>#N/A</v>
      </c>
      <c r="Y66" s="516" t="e">
        <f ca="1">+IF(AND(ISNUMBER(OFFSET('Sanitation Data'!$D$11,0,10*ROW('Sanitation Data'!D60))),'Data Summary'!CN66="Yes"),OFFSET('Sanitation Data'!$D$11,0,10*ROW('Sanitation Data'!D60)),NA())</f>
        <v>#N/A</v>
      </c>
      <c r="Z66" s="516" t="e">
        <f ca="1">+IF(AND(ISNUMBER(OFFSET('Sanitation Data'!$D$12,0,10*ROW('Sanitation Data'!D60))),'Data Summary'!CO66="Yes"),OFFSET('Sanitation Data'!$D$12,0,10*ROW('Sanitation Data'!D60)),NA())</f>
        <v>#N/A</v>
      </c>
      <c r="AA66" s="516" t="e">
        <f ca="1">+IF(AND(ISNUMBER(OFFSET('Sanitation Data'!$E$4,0,10*ROW('Sanitation Data'!E60))),'Data Summary'!CP66="Yes"),100-OFFSET('Sanitation Data'!$E$4,0,10*ROW('Sanitation Data'!E60)),NA())</f>
        <v>#N/A</v>
      </c>
      <c r="AB66" s="516" t="e">
        <f ca="1">+IF(AND(ISNUMBER(OFFSET('Sanitation Data'!$E$6,0,10*ROW('Sanitation Data'!E60))),'Data Summary'!CQ66="Yes"),OFFSET('Sanitation Data'!$E$6,0,10*ROW('Sanitation Data'!E60)),NA())</f>
        <v>#N/A</v>
      </c>
      <c r="AC66" s="516" t="e">
        <f ca="1">+IF(AND(ISNUMBER(OFFSET('Sanitation Data'!$E$10,0,10*ROW('Sanitation Data'!E60))),'Data Summary'!CR66="Yes"),OFFSET('Sanitation Data'!$E$10,0,10*ROW('Sanitation Data'!E60)),NA())</f>
        <v>#N/A</v>
      </c>
      <c r="AD66" s="516" t="e">
        <f ca="1">+IF(AND(ISNUMBER(OFFSET('Sanitation Data'!$E$11,0,10*ROW('Sanitation Data'!E60))),'Data Summary'!CS66="Yes"),OFFSET('Sanitation Data'!$E$11,0,10*ROW('Sanitation Data'!E60)),NA())</f>
        <v>#N/A</v>
      </c>
      <c r="AE66" s="516" t="e">
        <f ca="1">+IF(AND(ISNUMBER(OFFSET('Sanitation Data'!$E$12,0,10*ROW('Sanitation Data'!E60))),'Data Summary'!CT66="Yes"),OFFSET('Sanitation Data'!$E$12,0,10*ROW('Sanitation Data'!E60)),NA())</f>
        <v>#N/A</v>
      </c>
      <c r="AF66" s="516" t="e">
        <f ca="1">+IF(AND(ISNUMBER(OFFSET('Sanitation Data'!$F$4,0,10*ROW('Sanitation Data'!F60))),'Data Summary'!CU66="Yes"),100-OFFSET('Sanitation Data'!$F$4,0,10*ROW('Sanitation Data'!F60)),NA())</f>
        <v>#N/A</v>
      </c>
      <c r="AG66" s="516" t="e">
        <f ca="1">+IF(AND(ISNUMBER(OFFSET('Sanitation Data'!$F$6,0,10*ROW('Sanitation Data'!F60))),'Data Summary'!CV66="Yes"),OFFSET('Sanitation Data'!$F$6,0,10*ROW('Sanitation Data'!F60)),NA())</f>
        <v>#N/A</v>
      </c>
      <c r="AH66" s="516" t="e">
        <f ca="1">+IF(AND(ISNUMBER(OFFSET('Sanitation Data'!$F$10,0,10*ROW('Sanitation Data'!F60))),'Data Summary'!CW66="Yes"),OFFSET('Sanitation Data'!$F$10,0,10*ROW('Sanitation Data'!F60)),NA())</f>
        <v>#N/A</v>
      </c>
      <c r="AI66" s="516" t="e">
        <f ca="1">+IF(AND(ISNUMBER(OFFSET('Sanitation Data'!$F$11,0,10*ROW('Sanitation Data'!F60))),'Data Summary'!CX66="Yes"),OFFSET('Sanitation Data'!$F$11,0,10*ROW('Sanitation Data'!F60)),NA())</f>
        <v>#N/A</v>
      </c>
      <c r="AJ66" s="516" t="e">
        <f ca="1">+IF(AND(ISNUMBER(OFFSET('Sanitation Data'!$F$12,0,10*ROW('Sanitation Data'!F60))),'Data Summary'!CY66="Yes"),OFFSET('Sanitation Data'!$F$12,0,10*ROW('Sanitation Data'!F60)),NA())</f>
        <v>#N/A</v>
      </c>
      <c r="AK66" s="516" t="e">
        <f ca="1">+IF(AND(ISNUMBER(OFFSET('Sanitation Data'!$G$4,0,10*ROW('Sanitation Data'!G60))),'Data Summary'!CZ66="Yes"),100-OFFSET('Sanitation Data'!$G$4,0,10*ROW('Sanitation Data'!G60)),NA())</f>
        <v>#N/A</v>
      </c>
      <c r="AL66" s="516" t="e">
        <f ca="1">+IF(AND(ISNUMBER(OFFSET('Sanitation Data'!$G$6,0,10*ROW('Sanitation Data'!G60))),'Data Summary'!DA66="Yes"),OFFSET('Sanitation Data'!$G$6,0,10*ROW('Sanitation Data'!G60)),NA())</f>
        <v>#N/A</v>
      </c>
      <c r="AM66" s="516" t="e">
        <f ca="1">+IF(AND(ISNUMBER(OFFSET('Sanitation Data'!$G$10,0,10*ROW('Sanitation Data'!G60))),'Data Summary'!DB66="Yes"),OFFSET('Sanitation Data'!$G$10,0,10*ROW('Sanitation Data'!G60)),NA())</f>
        <v>#N/A</v>
      </c>
      <c r="AN66" s="516" t="e">
        <f ca="1">+IF(AND(ISNUMBER(OFFSET('Sanitation Data'!$G$11,0,10*ROW('Sanitation Data'!G60))),'Data Summary'!DC66="Yes"),OFFSET('Sanitation Data'!$G$11,0,10*ROW('Sanitation Data'!G60)),NA())</f>
        <v>#N/A</v>
      </c>
      <c r="AO66" s="516" t="e">
        <f ca="1">+IF(AND(ISNUMBER(OFFSET('Sanitation Data'!$G$12,0,10*ROW('Sanitation Data'!G60))),'Data Summary'!DD66="Yes"),OFFSET('Sanitation Data'!$G$12,0,10*ROW('Sanitation Data'!G60)),NA())</f>
        <v>#N/A</v>
      </c>
      <c r="AP66" s="516" t="e">
        <f ca="1">+IF(AND(ISNUMBER(OFFSET('Sanitation Data'!$H$4,0,10*ROW('Sanitation Data'!H60))),'Data Summary'!DE66="Yes"),100-OFFSET('Sanitation Data'!$H$4,0,10*ROW('Sanitation Data'!H60)),NA())</f>
        <v>#N/A</v>
      </c>
      <c r="AQ66" s="516" t="e">
        <f ca="1">+IF(AND(ISNUMBER(OFFSET('Sanitation Data'!$H$6,0,10*ROW('Sanitation Data'!H60))),'Data Summary'!DF66="Yes"),OFFSET('Sanitation Data'!$H$6,0,10*ROW('Sanitation Data'!H60)),NA())</f>
        <v>#N/A</v>
      </c>
      <c r="AR66" s="516" t="e">
        <f ca="1">+IF(AND(ISNUMBER(OFFSET('Sanitation Data'!$H$10,0,10*ROW('Sanitation Data'!H60))),'Data Summary'!DG66="Yes"),OFFSET('Sanitation Data'!$H$10,0,10*ROW('Sanitation Data'!H60)),NA())</f>
        <v>#N/A</v>
      </c>
      <c r="AS66" s="516" t="e">
        <f ca="1">+IF(AND(ISNUMBER(OFFSET('Sanitation Data'!$H$11,0,10*ROW('Sanitation Data'!H60))),'Data Summary'!DH66="Yes"),OFFSET('Sanitation Data'!$H$11,0,10*ROW('Sanitation Data'!H60)),NA())</f>
        <v>#N/A</v>
      </c>
      <c r="AT66" s="516" t="e">
        <f ca="1">+IF(AND(ISNUMBER(OFFSET('Sanitation Data'!$H$12,0,10*ROW('Sanitation Data'!H60))),'Data Summary'!DI66="Yes"),OFFSET('Sanitation Data'!$H$12,0,10*ROW('Sanitation Data'!H60)),NA())</f>
        <v>#N/A</v>
      </c>
      <c r="AU66" s="516" t="e">
        <f ca="1">+IF(AND(ISNUMBER(OFFSET('Sanitation Data'!$I$4,0,10*ROW('Sanitation Data'!I60))),'Data Summary'!DJ66="Yes"),100-OFFSET('Sanitation Data'!$I$4,0,10*ROW('Sanitation Data'!I60)),NA())</f>
        <v>#N/A</v>
      </c>
      <c r="AV66" s="516" t="e">
        <f ca="1">+IF(AND(ISNUMBER(OFFSET('Sanitation Data'!$I$6,0,10*ROW('Sanitation Data'!I60))),'Data Summary'!DK66="Yes"),OFFSET('Sanitation Data'!$I$6,0,10*ROW('Sanitation Data'!I60)),NA())</f>
        <v>#N/A</v>
      </c>
      <c r="AW66" s="516" t="e">
        <f ca="1">+IF(AND(ISNUMBER(OFFSET('Sanitation Data'!$I$10,0,10*ROW('Sanitation Data'!I60))),'Data Summary'!DL66="Yes"),OFFSET('Sanitation Data'!$I$10,0,10*ROW('Sanitation Data'!I60)),NA())</f>
        <v>#N/A</v>
      </c>
      <c r="AX66" s="516" t="e">
        <f ca="1">+IF(AND(ISNUMBER(OFFSET('Sanitation Data'!$I$11,0,10*ROW('Sanitation Data'!I60))),'Data Summary'!DM66="Yes"),OFFSET('Sanitation Data'!$I$11,0,10*ROW('Sanitation Data'!I60)),NA())</f>
        <v>#N/A</v>
      </c>
      <c r="AY66" s="516" t="e">
        <f ca="1">+IF(AND(ISNUMBER(OFFSET('Sanitation Data'!$I$12,0,10*ROW('Sanitation Data'!I60))),'Data Summary'!DN66="Yes"),OFFSET('Sanitation Data'!$I$12,0,10*ROW('Sanitation Data'!I60)),NA())</f>
        <v>#N/A</v>
      </c>
      <c r="AZ66" s="517" t="e">
        <f ca="1">+IF(AND(ISNUMBER(OFFSET('Hygiene Data'!$D$5,0,10*ROW('Hygiene Data'!D60))),'Data Summary'!DO66="Yes"),OFFSET('Hygiene Data'!$D$5,0,10*ROW('Hygiene Data'!D60)),NA())</f>
        <v>#N/A</v>
      </c>
      <c r="BA66" s="517" t="e">
        <f ca="1">+IF(AND(ISNUMBER(OFFSET('Hygiene Data'!$D$7,0,10*ROW('Hygiene Data'!D60))),'Data Summary'!DP66="Yes"),OFFSET('Hygiene Data'!$D$7,0,10*ROW('Hygiene Data'!D60)),NA())</f>
        <v>#N/A</v>
      </c>
      <c r="BB66" s="517" t="e">
        <f ca="1">+IF(AND(ISNUMBER(OFFSET('Hygiene Data'!$D$9,0,10*ROW('Hygiene Data'!D60))),'Data Summary'!DQ66="Yes"),OFFSET('Hygiene Data'!$D$9,0,10*ROW('Hygiene Data'!D60)),NA())</f>
        <v>#N/A</v>
      </c>
      <c r="BC66" s="517" t="e">
        <f ca="1">+IF(AND(ISNUMBER(OFFSET('Hygiene Data'!$E$5,0,10*ROW('Hygiene Data'!E60))),'Data Summary'!DR66="Yes"),OFFSET('Hygiene Data'!$E$5,0,10*ROW('Hygiene Data'!E60)),NA())</f>
        <v>#N/A</v>
      </c>
      <c r="BD66" s="517" t="e">
        <f ca="1">+IF(AND(ISNUMBER(OFFSET('Hygiene Data'!$E$7,0,10*ROW('Hygiene Data'!E60))),'Data Summary'!DS66="Yes"),OFFSET('Hygiene Data'!$E$7,0,10*ROW('Hygiene Data'!E60)),NA())</f>
        <v>#N/A</v>
      </c>
      <c r="BE66" s="517" t="e">
        <f ca="1">+IF(AND(ISNUMBER(OFFSET('Hygiene Data'!$E$9,0,10*ROW('Hygiene Data'!E60))),'Data Summary'!DT66="Yes"),OFFSET('Hygiene Data'!$E$9,0,10*ROW('Hygiene Data'!E60)),NA())</f>
        <v>#N/A</v>
      </c>
      <c r="BF66" s="517" t="e">
        <f ca="1">+IF(AND(ISNUMBER(OFFSET('Hygiene Data'!$F$5,0,10*ROW('Hygiene Data'!F60))),'Data Summary'!DU66="Yes"),OFFSET('Hygiene Data'!$F$5,0,10*ROW('Hygiene Data'!F60)),NA())</f>
        <v>#N/A</v>
      </c>
      <c r="BG66" s="517" t="e">
        <f ca="1">+IF(AND(ISNUMBER(OFFSET('Hygiene Data'!$F$7,0,10*ROW('Hygiene Data'!F60))),'Data Summary'!DV66="Yes"),OFFSET('Hygiene Data'!$F$7,0,10*ROW('Hygiene Data'!F60)),NA())</f>
        <v>#N/A</v>
      </c>
      <c r="BH66" s="517" t="e">
        <f ca="1">+IF(AND(ISNUMBER(OFFSET('Hygiene Data'!$F$9,0,10*ROW('Hygiene Data'!F60))),'Data Summary'!DW66="Yes"),OFFSET('Hygiene Data'!$F$9,0,10*ROW('Hygiene Data'!F60)),NA())</f>
        <v>#N/A</v>
      </c>
      <c r="BI66" s="517" t="e">
        <f ca="1">+IF(AND(ISNUMBER(OFFSET('Hygiene Data'!$G$5,0,10*ROW('Hygiene Data'!G60))),'Data Summary'!DX66="Yes"),OFFSET('Hygiene Data'!$G$5,0,10*ROW('Hygiene Data'!G60)),NA())</f>
        <v>#N/A</v>
      </c>
      <c r="BJ66" s="517" t="e">
        <f ca="1">+IF(AND(ISNUMBER(OFFSET('Hygiene Data'!$G$7,0,10*ROW('Hygiene Data'!G60))),'Data Summary'!DY66="Yes"),OFFSET('Hygiene Data'!$G$7,0,10*ROW('Hygiene Data'!G60)),NA())</f>
        <v>#N/A</v>
      </c>
      <c r="BK66" s="517" t="e">
        <f ca="1">+IF(AND(ISNUMBER(OFFSET('Hygiene Data'!$G$9,0,10*ROW('Hygiene Data'!G60))),'Data Summary'!DZ66="Yes"),OFFSET('Hygiene Data'!$G$9,0,10*ROW('Hygiene Data'!G60)),NA())</f>
        <v>#N/A</v>
      </c>
      <c r="BL66" s="517" t="e">
        <f ca="1">+IF(AND(ISNUMBER(OFFSET('Hygiene Data'!$H$5,0,10*ROW('Hygiene Data'!H60))),'Data Summary'!EA66="Yes"),OFFSET('Hygiene Data'!$H$5,0,10*ROW('Hygiene Data'!H60)),NA())</f>
        <v>#N/A</v>
      </c>
      <c r="BM66" s="517" t="e">
        <f ca="1">+IF(AND(ISNUMBER(OFFSET('Hygiene Data'!$H$7,0,10*ROW('Hygiene Data'!H60))),'Data Summary'!EB66="Yes"),OFFSET('Hygiene Data'!$H$7,0,10*ROW('Hygiene Data'!H60)),NA())</f>
        <v>#N/A</v>
      </c>
      <c r="BN66" s="517" t="e">
        <f ca="1">+IF(AND(ISNUMBER(OFFSET('Hygiene Data'!$H$9,0,10*ROW('Hygiene Data'!H60))),'Data Summary'!EC66="Yes"),OFFSET('Hygiene Data'!$H$9,0,10*ROW('Hygiene Data'!H60)),NA())</f>
        <v>#N/A</v>
      </c>
      <c r="BO66" s="517" t="e">
        <f ca="1">+IF(AND(ISNUMBER(OFFSET('Hygiene Data'!$I$5,0,10*ROW('Hygiene Data'!I60))),'Data Summary'!ED66="Yes"),OFFSET('Hygiene Data'!$I$5,0,10*ROW('Hygiene Data'!I60)),NA())</f>
        <v>#N/A</v>
      </c>
      <c r="BP66" s="517" t="e">
        <f ca="1">+IF(AND(ISNUMBER(OFFSET('Hygiene Data'!$I$7,0,10*ROW('Hygiene Data'!I60))),'Data Summary'!EE66="Yes"),OFFSET('Hygiene Data'!$I$7,0,10*ROW('Hygiene Data'!I60)),NA())</f>
        <v>#N/A</v>
      </c>
      <c r="BQ66" s="517" t="e">
        <f ca="1">+IF(AND(ISNUMBER(OFFSET('Hygiene Data'!$I$9,0,10*ROW('Hygiene Data'!I60))),'Data Summary'!EF66="Yes"),OFFSET('Hygiene Data'!$I$9,0,10*ROW('Hygiene Data'!I60)),NA())</f>
        <v>#N/A</v>
      </c>
    </row>
    <row r="67" spans="1:69" x14ac:dyDescent="0.25">
      <c r="A67" s="513" t="e">
        <f ca="1">+RIGHT('Data Summary'!A67,LEN('Data Summary'!A67)-9)</f>
        <v>#VALUE!</v>
      </c>
      <c r="B67" s="487" t="str">
        <f ca="1">+IF(ISTEXT('Data Summary'!B67),'Data Summary'!B67,"")</f>
        <v/>
      </c>
      <c r="C67" s="514" t="e">
        <f ca="1">+VALUE('Data Summary'!C67)</f>
        <v>#VALUE!</v>
      </c>
      <c r="D67" s="515" t="e">
        <f ca="1">+IF(AND(ISNUMBER(OFFSET('Water Data'!$D$4,0,10*ROW('Water Data'!D61))),'Data Summary'!BS67="Yes"),100-OFFSET('Water Data'!$D$4,0,10*ROW('Water Data'!D61)),NA())</f>
        <v>#N/A</v>
      </c>
      <c r="E67" s="515" t="e">
        <f ca="1">+IF(AND(ISNUMBER(OFFSET('Water Data'!$D$6,0,10*ROW('Water Data'!D61))),'Data Summary'!BT67="Yes"),OFFSET('Water Data'!$D$6,0,10*ROW('Water Data'!D61)),NA())</f>
        <v>#N/A</v>
      </c>
      <c r="F67" s="515" t="e">
        <f ca="1">+IF(AND(ISNUMBER(OFFSET('Water Data'!$D$9,0,10*ROW('Water Data'!D61))),'Data Summary'!BU67="Yes"),OFFSET('Water Data'!$D$9,0,10*ROW('Water Data'!D61)),NA())</f>
        <v>#N/A</v>
      </c>
      <c r="G67" s="515" t="e">
        <f ca="1">+IF(AND(ISNUMBER(OFFSET('Water Data'!$E$4,0,10*ROW('Water Data'!E61))),'Data Summary'!BV67="Yes"),100-OFFSET('Water Data'!$E$4,0,10*ROW('Water Data'!E61)),NA())</f>
        <v>#N/A</v>
      </c>
      <c r="H67" s="515" t="e">
        <f ca="1">+IF(AND(ISNUMBER(OFFSET('Water Data'!$E$6,0,10*ROW('Water Data'!E61))),'Data Summary'!BW67="Yes"),OFFSET('Water Data'!$E$6,0,10*ROW('Water Data'!E61)),NA())</f>
        <v>#N/A</v>
      </c>
      <c r="I67" s="515" t="e">
        <f ca="1">+IF(AND(ISNUMBER(OFFSET('Water Data'!$E$9,0,10*ROW('Water Data'!E61))),'Data Summary'!BX67="Yes"),OFFSET('Water Data'!$E$9,0,10*ROW('Water Data'!E61)),NA())</f>
        <v>#N/A</v>
      </c>
      <c r="J67" s="515" t="e">
        <f ca="1">+IF(AND(ISNUMBER(OFFSET('Water Data'!$F$4,0,10*ROW('Water Data'!F61))),'Data Summary'!BY67="Yes"),100-OFFSET('Water Data'!$F$4,0,10*ROW('Water Data'!F61)),NA())</f>
        <v>#N/A</v>
      </c>
      <c r="K67" s="515" t="e">
        <f ca="1">+IF(AND(ISNUMBER(OFFSET('Water Data'!$F$6,0,10*ROW('Water Data'!F61))),'Data Summary'!BZ67="Yes"),OFFSET('Water Data'!$F$6,0,10*ROW('Water Data'!F61)),NA())</f>
        <v>#N/A</v>
      </c>
      <c r="L67" s="515" t="e">
        <f ca="1">+IF(AND(ISNUMBER(OFFSET('Water Data'!$F$9,0,10*ROW('Water Data'!F61))),'Data Summary'!CA67="Yes"),OFFSET('Water Data'!$F$9,0,10*ROW('Water Data'!F61)),NA())</f>
        <v>#N/A</v>
      </c>
      <c r="M67" s="515" t="e">
        <f ca="1">+IF(AND(ISNUMBER(OFFSET('Water Data'!$G$4,0,10*ROW('Water Data'!G61))),'Data Summary'!CB67="Yes"),100-OFFSET('Water Data'!$G$4,0,10*ROW('Water Data'!G61)),NA())</f>
        <v>#N/A</v>
      </c>
      <c r="N67" s="515" t="e">
        <f ca="1">+IF(AND(ISNUMBER(OFFSET('Water Data'!$G$6,0,10*ROW('Water Data'!G61))),'Data Summary'!CC67="Yes"),OFFSET('Water Data'!$G$6,0,10*ROW('Water Data'!G61)),NA())</f>
        <v>#N/A</v>
      </c>
      <c r="O67" s="515" t="e">
        <f ca="1">+IF(AND(ISNUMBER(OFFSET('Water Data'!$G$9,0,10*ROW('Water Data'!G61))),'Data Summary'!CD67="Yes"),OFFSET('Water Data'!$G$9,0,10*ROW('Water Data'!G61)),NA())</f>
        <v>#N/A</v>
      </c>
      <c r="P67" s="515" t="e">
        <f ca="1">+IF(AND(ISNUMBER(OFFSET('Water Data'!$H$4,0,10*ROW('Water Data'!H61))),'Data Summary'!CE67="Yes"),100-OFFSET('Water Data'!$H$4,0,10*ROW('Water Data'!H61)),NA())</f>
        <v>#N/A</v>
      </c>
      <c r="Q67" s="515" t="e">
        <f ca="1">+IF(AND(ISNUMBER(OFFSET('Water Data'!$H$6,0,10*ROW('Water Data'!H61))),'Data Summary'!CF67="Yes"),OFFSET('Water Data'!$H$6,0,10*ROW('Water Data'!H61)),NA())</f>
        <v>#N/A</v>
      </c>
      <c r="R67" s="515" t="e">
        <f ca="1">+IF(AND(ISNUMBER(OFFSET('Water Data'!$H$9,0,10*ROW('Water Data'!H61))),'Data Summary'!CG67="Yes"),OFFSET('Water Data'!$H$9,0,10*ROW('Water Data'!H61)),NA())</f>
        <v>#N/A</v>
      </c>
      <c r="S67" s="515" t="e">
        <f ca="1">+IF(AND(ISNUMBER(OFFSET('Water Data'!$I$4,0,10*ROW('Water Data'!I61))),'Data Summary'!CH67="Yes"),100-OFFSET('Water Data'!$I$4,0,10*ROW('Water Data'!I61)),NA())</f>
        <v>#N/A</v>
      </c>
      <c r="T67" s="515" t="e">
        <f ca="1">+IF(AND(ISNUMBER(OFFSET('Water Data'!$I$6,0,10*ROW('Water Data'!I61))),'Data Summary'!CI67="Yes"),OFFSET('Water Data'!$I$6,0,10*ROW('Water Data'!I61)),NA())</f>
        <v>#N/A</v>
      </c>
      <c r="U67" s="515" t="e">
        <f ca="1">+IF(AND(ISNUMBER(OFFSET('Water Data'!$I$9,0,10*ROW('Water Data'!I61))),'Data Summary'!CJ67="Yes"),OFFSET('Water Data'!$I$9,0,10*ROW('Water Data'!I61)),NA())</f>
        <v>#N/A</v>
      </c>
      <c r="V67" s="516" t="e">
        <f ca="1">+IF(AND(ISNUMBER(OFFSET('Sanitation Data'!$D$4,0,10*ROW('Sanitation Data'!D61))),'Data Summary'!CK67="Yes"),100-OFFSET('Sanitation Data'!$D$4,0,10*ROW('Sanitation Data'!D61)),NA())</f>
        <v>#N/A</v>
      </c>
      <c r="W67" s="516" t="e">
        <f ca="1">+IF(AND(ISNUMBER(OFFSET('Sanitation Data'!$D$6,0,10*ROW('Sanitation Data'!D61))),'Data Summary'!CL67="Yes"),OFFSET('Sanitation Data'!$D$6,0,10*ROW('Sanitation Data'!D61)),NA())</f>
        <v>#N/A</v>
      </c>
      <c r="X67" s="516" t="e">
        <f ca="1">+IF(AND(ISNUMBER(OFFSET('Sanitation Data'!$D$10,0,10*ROW('Sanitation Data'!D61))),'Data Summary'!CM67="Yes"),OFFSET('Sanitation Data'!$D$10,0,10*ROW('Sanitation Data'!D61)),NA())</f>
        <v>#N/A</v>
      </c>
      <c r="Y67" s="516" t="e">
        <f ca="1">+IF(AND(ISNUMBER(OFFSET('Sanitation Data'!$D$11,0,10*ROW('Sanitation Data'!D61))),'Data Summary'!CN67="Yes"),OFFSET('Sanitation Data'!$D$11,0,10*ROW('Sanitation Data'!D61)),NA())</f>
        <v>#N/A</v>
      </c>
      <c r="Z67" s="516" t="e">
        <f ca="1">+IF(AND(ISNUMBER(OFFSET('Sanitation Data'!$D$12,0,10*ROW('Sanitation Data'!D61))),'Data Summary'!CO67="Yes"),OFFSET('Sanitation Data'!$D$12,0,10*ROW('Sanitation Data'!D61)),NA())</f>
        <v>#N/A</v>
      </c>
      <c r="AA67" s="516" t="e">
        <f ca="1">+IF(AND(ISNUMBER(OFFSET('Sanitation Data'!$E$4,0,10*ROW('Sanitation Data'!E61))),'Data Summary'!CP67="Yes"),100-OFFSET('Sanitation Data'!$E$4,0,10*ROW('Sanitation Data'!E61)),NA())</f>
        <v>#N/A</v>
      </c>
      <c r="AB67" s="516" t="e">
        <f ca="1">+IF(AND(ISNUMBER(OFFSET('Sanitation Data'!$E$6,0,10*ROW('Sanitation Data'!E61))),'Data Summary'!CQ67="Yes"),OFFSET('Sanitation Data'!$E$6,0,10*ROW('Sanitation Data'!E61)),NA())</f>
        <v>#N/A</v>
      </c>
      <c r="AC67" s="516" t="e">
        <f ca="1">+IF(AND(ISNUMBER(OFFSET('Sanitation Data'!$E$10,0,10*ROW('Sanitation Data'!E61))),'Data Summary'!CR67="Yes"),OFFSET('Sanitation Data'!$E$10,0,10*ROW('Sanitation Data'!E61)),NA())</f>
        <v>#N/A</v>
      </c>
      <c r="AD67" s="516" t="e">
        <f ca="1">+IF(AND(ISNUMBER(OFFSET('Sanitation Data'!$E$11,0,10*ROW('Sanitation Data'!E61))),'Data Summary'!CS67="Yes"),OFFSET('Sanitation Data'!$E$11,0,10*ROW('Sanitation Data'!E61)),NA())</f>
        <v>#N/A</v>
      </c>
      <c r="AE67" s="516" t="e">
        <f ca="1">+IF(AND(ISNUMBER(OFFSET('Sanitation Data'!$E$12,0,10*ROW('Sanitation Data'!E61))),'Data Summary'!CT67="Yes"),OFFSET('Sanitation Data'!$E$12,0,10*ROW('Sanitation Data'!E61)),NA())</f>
        <v>#N/A</v>
      </c>
      <c r="AF67" s="516" t="e">
        <f ca="1">+IF(AND(ISNUMBER(OFFSET('Sanitation Data'!$F$4,0,10*ROW('Sanitation Data'!F61))),'Data Summary'!CU67="Yes"),100-OFFSET('Sanitation Data'!$F$4,0,10*ROW('Sanitation Data'!F61)),NA())</f>
        <v>#N/A</v>
      </c>
      <c r="AG67" s="516" t="e">
        <f ca="1">+IF(AND(ISNUMBER(OFFSET('Sanitation Data'!$F$6,0,10*ROW('Sanitation Data'!F61))),'Data Summary'!CV67="Yes"),OFFSET('Sanitation Data'!$F$6,0,10*ROW('Sanitation Data'!F61)),NA())</f>
        <v>#N/A</v>
      </c>
      <c r="AH67" s="516" t="e">
        <f ca="1">+IF(AND(ISNUMBER(OFFSET('Sanitation Data'!$F$10,0,10*ROW('Sanitation Data'!F61))),'Data Summary'!CW67="Yes"),OFFSET('Sanitation Data'!$F$10,0,10*ROW('Sanitation Data'!F61)),NA())</f>
        <v>#N/A</v>
      </c>
      <c r="AI67" s="516" t="e">
        <f ca="1">+IF(AND(ISNUMBER(OFFSET('Sanitation Data'!$F$11,0,10*ROW('Sanitation Data'!F61))),'Data Summary'!CX67="Yes"),OFFSET('Sanitation Data'!$F$11,0,10*ROW('Sanitation Data'!F61)),NA())</f>
        <v>#N/A</v>
      </c>
      <c r="AJ67" s="516" t="e">
        <f ca="1">+IF(AND(ISNUMBER(OFFSET('Sanitation Data'!$F$12,0,10*ROW('Sanitation Data'!F61))),'Data Summary'!CY67="Yes"),OFFSET('Sanitation Data'!$F$12,0,10*ROW('Sanitation Data'!F61)),NA())</f>
        <v>#N/A</v>
      </c>
      <c r="AK67" s="516" t="e">
        <f ca="1">+IF(AND(ISNUMBER(OFFSET('Sanitation Data'!$G$4,0,10*ROW('Sanitation Data'!G61))),'Data Summary'!CZ67="Yes"),100-OFFSET('Sanitation Data'!$G$4,0,10*ROW('Sanitation Data'!G61)),NA())</f>
        <v>#N/A</v>
      </c>
      <c r="AL67" s="516" t="e">
        <f ca="1">+IF(AND(ISNUMBER(OFFSET('Sanitation Data'!$G$6,0,10*ROW('Sanitation Data'!G61))),'Data Summary'!DA67="Yes"),OFFSET('Sanitation Data'!$G$6,0,10*ROW('Sanitation Data'!G61)),NA())</f>
        <v>#N/A</v>
      </c>
      <c r="AM67" s="516" t="e">
        <f ca="1">+IF(AND(ISNUMBER(OFFSET('Sanitation Data'!$G$10,0,10*ROW('Sanitation Data'!G61))),'Data Summary'!DB67="Yes"),OFFSET('Sanitation Data'!$G$10,0,10*ROW('Sanitation Data'!G61)),NA())</f>
        <v>#N/A</v>
      </c>
      <c r="AN67" s="516" t="e">
        <f ca="1">+IF(AND(ISNUMBER(OFFSET('Sanitation Data'!$G$11,0,10*ROW('Sanitation Data'!G61))),'Data Summary'!DC67="Yes"),OFFSET('Sanitation Data'!$G$11,0,10*ROW('Sanitation Data'!G61)),NA())</f>
        <v>#N/A</v>
      </c>
      <c r="AO67" s="516" t="e">
        <f ca="1">+IF(AND(ISNUMBER(OFFSET('Sanitation Data'!$G$12,0,10*ROW('Sanitation Data'!G61))),'Data Summary'!DD67="Yes"),OFFSET('Sanitation Data'!$G$12,0,10*ROW('Sanitation Data'!G61)),NA())</f>
        <v>#N/A</v>
      </c>
      <c r="AP67" s="516" t="e">
        <f ca="1">+IF(AND(ISNUMBER(OFFSET('Sanitation Data'!$H$4,0,10*ROW('Sanitation Data'!H61))),'Data Summary'!DE67="Yes"),100-OFFSET('Sanitation Data'!$H$4,0,10*ROW('Sanitation Data'!H61)),NA())</f>
        <v>#N/A</v>
      </c>
      <c r="AQ67" s="516" t="e">
        <f ca="1">+IF(AND(ISNUMBER(OFFSET('Sanitation Data'!$H$6,0,10*ROW('Sanitation Data'!H61))),'Data Summary'!DF67="Yes"),OFFSET('Sanitation Data'!$H$6,0,10*ROW('Sanitation Data'!H61)),NA())</f>
        <v>#N/A</v>
      </c>
      <c r="AR67" s="516" t="e">
        <f ca="1">+IF(AND(ISNUMBER(OFFSET('Sanitation Data'!$H$10,0,10*ROW('Sanitation Data'!H61))),'Data Summary'!DG67="Yes"),OFFSET('Sanitation Data'!$H$10,0,10*ROW('Sanitation Data'!H61)),NA())</f>
        <v>#N/A</v>
      </c>
      <c r="AS67" s="516" t="e">
        <f ca="1">+IF(AND(ISNUMBER(OFFSET('Sanitation Data'!$H$11,0,10*ROW('Sanitation Data'!H61))),'Data Summary'!DH67="Yes"),OFFSET('Sanitation Data'!$H$11,0,10*ROW('Sanitation Data'!H61)),NA())</f>
        <v>#N/A</v>
      </c>
      <c r="AT67" s="516" t="e">
        <f ca="1">+IF(AND(ISNUMBER(OFFSET('Sanitation Data'!$H$12,0,10*ROW('Sanitation Data'!H61))),'Data Summary'!DI67="Yes"),OFFSET('Sanitation Data'!$H$12,0,10*ROW('Sanitation Data'!H61)),NA())</f>
        <v>#N/A</v>
      </c>
      <c r="AU67" s="516" t="e">
        <f ca="1">+IF(AND(ISNUMBER(OFFSET('Sanitation Data'!$I$4,0,10*ROW('Sanitation Data'!I61))),'Data Summary'!DJ67="Yes"),100-OFFSET('Sanitation Data'!$I$4,0,10*ROW('Sanitation Data'!I61)),NA())</f>
        <v>#N/A</v>
      </c>
      <c r="AV67" s="516" t="e">
        <f ca="1">+IF(AND(ISNUMBER(OFFSET('Sanitation Data'!$I$6,0,10*ROW('Sanitation Data'!I61))),'Data Summary'!DK67="Yes"),OFFSET('Sanitation Data'!$I$6,0,10*ROW('Sanitation Data'!I61)),NA())</f>
        <v>#N/A</v>
      </c>
      <c r="AW67" s="516" t="e">
        <f ca="1">+IF(AND(ISNUMBER(OFFSET('Sanitation Data'!$I$10,0,10*ROW('Sanitation Data'!I61))),'Data Summary'!DL67="Yes"),OFFSET('Sanitation Data'!$I$10,0,10*ROW('Sanitation Data'!I61)),NA())</f>
        <v>#N/A</v>
      </c>
      <c r="AX67" s="516" t="e">
        <f ca="1">+IF(AND(ISNUMBER(OFFSET('Sanitation Data'!$I$11,0,10*ROW('Sanitation Data'!I61))),'Data Summary'!DM67="Yes"),OFFSET('Sanitation Data'!$I$11,0,10*ROW('Sanitation Data'!I61)),NA())</f>
        <v>#N/A</v>
      </c>
      <c r="AY67" s="516" t="e">
        <f ca="1">+IF(AND(ISNUMBER(OFFSET('Sanitation Data'!$I$12,0,10*ROW('Sanitation Data'!I61))),'Data Summary'!DN67="Yes"),OFFSET('Sanitation Data'!$I$12,0,10*ROW('Sanitation Data'!I61)),NA())</f>
        <v>#N/A</v>
      </c>
      <c r="AZ67" s="517" t="e">
        <f ca="1">+IF(AND(ISNUMBER(OFFSET('Hygiene Data'!$D$5,0,10*ROW('Hygiene Data'!D61))),'Data Summary'!DO67="Yes"),OFFSET('Hygiene Data'!$D$5,0,10*ROW('Hygiene Data'!D61)),NA())</f>
        <v>#N/A</v>
      </c>
      <c r="BA67" s="517" t="e">
        <f ca="1">+IF(AND(ISNUMBER(OFFSET('Hygiene Data'!$D$7,0,10*ROW('Hygiene Data'!D61))),'Data Summary'!DP67="Yes"),OFFSET('Hygiene Data'!$D$7,0,10*ROW('Hygiene Data'!D61)),NA())</f>
        <v>#N/A</v>
      </c>
      <c r="BB67" s="517" t="e">
        <f ca="1">+IF(AND(ISNUMBER(OFFSET('Hygiene Data'!$D$9,0,10*ROW('Hygiene Data'!D61))),'Data Summary'!DQ67="Yes"),OFFSET('Hygiene Data'!$D$9,0,10*ROW('Hygiene Data'!D61)),NA())</f>
        <v>#N/A</v>
      </c>
      <c r="BC67" s="517" t="e">
        <f ca="1">+IF(AND(ISNUMBER(OFFSET('Hygiene Data'!$E$5,0,10*ROW('Hygiene Data'!E61))),'Data Summary'!DR67="Yes"),OFFSET('Hygiene Data'!$E$5,0,10*ROW('Hygiene Data'!E61)),NA())</f>
        <v>#N/A</v>
      </c>
      <c r="BD67" s="517" t="e">
        <f ca="1">+IF(AND(ISNUMBER(OFFSET('Hygiene Data'!$E$7,0,10*ROW('Hygiene Data'!E61))),'Data Summary'!DS67="Yes"),OFFSET('Hygiene Data'!$E$7,0,10*ROW('Hygiene Data'!E61)),NA())</f>
        <v>#N/A</v>
      </c>
      <c r="BE67" s="517" t="e">
        <f ca="1">+IF(AND(ISNUMBER(OFFSET('Hygiene Data'!$E$9,0,10*ROW('Hygiene Data'!E61))),'Data Summary'!DT67="Yes"),OFFSET('Hygiene Data'!$E$9,0,10*ROW('Hygiene Data'!E61)),NA())</f>
        <v>#N/A</v>
      </c>
      <c r="BF67" s="517" t="e">
        <f ca="1">+IF(AND(ISNUMBER(OFFSET('Hygiene Data'!$F$5,0,10*ROW('Hygiene Data'!F61))),'Data Summary'!DU67="Yes"),OFFSET('Hygiene Data'!$F$5,0,10*ROW('Hygiene Data'!F61)),NA())</f>
        <v>#N/A</v>
      </c>
      <c r="BG67" s="517" t="e">
        <f ca="1">+IF(AND(ISNUMBER(OFFSET('Hygiene Data'!$F$7,0,10*ROW('Hygiene Data'!F61))),'Data Summary'!DV67="Yes"),OFFSET('Hygiene Data'!$F$7,0,10*ROW('Hygiene Data'!F61)),NA())</f>
        <v>#N/A</v>
      </c>
      <c r="BH67" s="517" t="e">
        <f ca="1">+IF(AND(ISNUMBER(OFFSET('Hygiene Data'!$F$9,0,10*ROW('Hygiene Data'!F61))),'Data Summary'!DW67="Yes"),OFFSET('Hygiene Data'!$F$9,0,10*ROW('Hygiene Data'!F61)),NA())</f>
        <v>#N/A</v>
      </c>
      <c r="BI67" s="517" t="e">
        <f ca="1">+IF(AND(ISNUMBER(OFFSET('Hygiene Data'!$G$5,0,10*ROW('Hygiene Data'!G61))),'Data Summary'!DX67="Yes"),OFFSET('Hygiene Data'!$G$5,0,10*ROW('Hygiene Data'!G61)),NA())</f>
        <v>#N/A</v>
      </c>
      <c r="BJ67" s="517" t="e">
        <f ca="1">+IF(AND(ISNUMBER(OFFSET('Hygiene Data'!$G$7,0,10*ROW('Hygiene Data'!G61))),'Data Summary'!DY67="Yes"),OFFSET('Hygiene Data'!$G$7,0,10*ROW('Hygiene Data'!G61)),NA())</f>
        <v>#N/A</v>
      </c>
      <c r="BK67" s="517" t="e">
        <f ca="1">+IF(AND(ISNUMBER(OFFSET('Hygiene Data'!$G$9,0,10*ROW('Hygiene Data'!G61))),'Data Summary'!DZ67="Yes"),OFFSET('Hygiene Data'!$G$9,0,10*ROW('Hygiene Data'!G61)),NA())</f>
        <v>#N/A</v>
      </c>
      <c r="BL67" s="517" t="e">
        <f ca="1">+IF(AND(ISNUMBER(OFFSET('Hygiene Data'!$H$5,0,10*ROW('Hygiene Data'!H61))),'Data Summary'!EA67="Yes"),OFFSET('Hygiene Data'!$H$5,0,10*ROW('Hygiene Data'!H61)),NA())</f>
        <v>#N/A</v>
      </c>
      <c r="BM67" s="517" t="e">
        <f ca="1">+IF(AND(ISNUMBER(OFFSET('Hygiene Data'!$H$7,0,10*ROW('Hygiene Data'!H61))),'Data Summary'!EB67="Yes"),OFFSET('Hygiene Data'!$H$7,0,10*ROW('Hygiene Data'!H61)),NA())</f>
        <v>#N/A</v>
      </c>
      <c r="BN67" s="517" t="e">
        <f ca="1">+IF(AND(ISNUMBER(OFFSET('Hygiene Data'!$H$9,0,10*ROW('Hygiene Data'!H61))),'Data Summary'!EC67="Yes"),OFFSET('Hygiene Data'!$H$9,0,10*ROW('Hygiene Data'!H61)),NA())</f>
        <v>#N/A</v>
      </c>
      <c r="BO67" s="517" t="e">
        <f ca="1">+IF(AND(ISNUMBER(OFFSET('Hygiene Data'!$I$5,0,10*ROW('Hygiene Data'!I61))),'Data Summary'!ED67="Yes"),OFFSET('Hygiene Data'!$I$5,0,10*ROW('Hygiene Data'!I61)),NA())</f>
        <v>#N/A</v>
      </c>
      <c r="BP67" s="517" t="e">
        <f ca="1">+IF(AND(ISNUMBER(OFFSET('Hygiene Data'!$I$7,0,10*ROW('Hygiene Data'!I61))),'Data Summary'!EE67="Yes"),OFFSET('Hygiene Data'!$I$7,0,10*ROW('Hygiene Data'!I61)),NA())</f>
        <v>#N/A</v>
      </c>
      <c r="BQ67" s="517" t="e">
        <f ca="1">+IF(AND(ISNUMBER(OFFSET('Hygiene Data'!$I$9,0,10*ROW('Hygiene Data'!I61))),'Data Summary'!EF67="Yes"),OFFSET('Hygiene Data'!$I$9,0,10*ROW('Hygiene Data'!I61)),NA())</f>
        <v>#N/A</v>
      </c>
    </row>
    <row r="68" spans="1:69" x14ac:dyDescent="0.25">
      <c r="A68" s="513" t="e">
        <f ca="1">+RIGHT('Data Summary'!A68,LEN('Data Summary'!A68)-9)</f>
        <v>#VALUE!</v>
      </c>
      <c r="B68" s="487" t="str">
        <f ca="1">+IF(ISTEXT('Data Summary'!B68),'Data Summary'!B68,"")</f>
        <v/>
      </c>
      <c r="C68" s="514" t="e">
        <f ca="1">+VALUE('Data Summary'!C68)</f>
        <v>#VALUE!</v>
      </c>
      <c r="D68" s="515" t="e">
        <f ca="1">+IF(AND(ISNUMBER(OFFSET('Water Data'!$D$4,0,10*ROW('Water Data'!D62))),'Data Summary'!BS68="Yes"),100-OFFSET('Water Data'!$D$4,0,10*ROW('Water Data'!D62)),NA())</f>
        <v>#N/A</v>
      </c>
      <c r="E68" s="515" t="e">
        <f ca="1">+IF(AND(ISNUMBER(OFFSET('Water Data'!$D$6,0,10*ROW('Water Data'!D62))),'Data Summary'!BT68="Yes"),OFFSET('Water Data'!$D$6,0,10*ROW('Water Data'!D62)),NA())</f>
        <v>#N/A</v>
      </c>
      <c r="F68" s="515" t="e">
        <f ca="1">+IF(AND(ISNUMBER(OFFSET('Water Data'!$D$9,0,10*ROW('Water Data'!D62))),'Data Summary'!BU68="Yes"),OFFSET('Water Data'!$D$9,0,10*ROW('Water Data'!D62)),NA())</f>
        <v>#N/A</v>
      </c>
      <c r="G68" s="515" t="e">
        <f ca="1">+IF(AND(ISNUMBER(OFFSET('Water Data'!$E$4,0,10*ROW('Water Data'!E62))),'Data Summary'!BV68="Yes"),100-OFFSET('Water Data'!$E$4,0,10*ROW('Water Data'!E62)),NA())</f>
        <v>#N/A</v>
      </c>
      <c r="H68" s="515" t="e">
        <f ca="1">+IF(AND(ISNUMBER(OFFSET('Water Data'!$E$6,0,10*ROW('Water Data'!E62))),'Data Summary'!BW68="Yes"),OFFSET('Water Data'!$E$6,0,10*ROW('Water Data'!E62)),NA())</f>
        <v>#N/A</v>
      </c>
      <c r="I68" s="515" t="e">
        <f ca="1">+IF(AND(ISNUMBER(OFFSET('Water Data'!$E$9,0,10*ROW('Water Data'!E62))),'Data Summary'!BX68="Yes"),OFFSET('Water Data'!$E$9,0,10*ROW('Water Data'!E62)),NA())</f>
        <v>#N/A</v>
      </c>
      <c r="J68" s="515" t="e">
        <f ca="1">+IF(AND(ISNUMBER(OFFSET('Water Data'!$F$4,0,10*ROW('Water Data'!F62))),'Data Summary'!BY68="Yes"),100-OFFSET('Water Data'!$F$4,0,10*ROW('Water Data'!F62)),NA())</f>
        <v>#N/A</v>
      </c>
      <c r="K68" s="515" t="e">
        <f ca="1">+IF(AND(ISNUMBER(OFFSET('Water Data'!$F$6,0,10*ROW('Water Data'!F62))),'Data Summary'!BZ68="Yes"),OFFSET('Water Data'!$F$6,0,10*ROW('Water Data'!F62)),NA())</f>
        <v>#N/A</v>
      </c>
      <c r="L68" s="515" t="e">
        <f ca="1">+IF(AND(ISNUMBER(OFFSET('Water Data'!$F$9,0,10*ROW('Water Data'!F62))),'Data Summary'!CA68="Yes"),OFFSET('Water Data'!$F$9,0,10*ROW('Water Data'!F62)),NA())</f>
        <v>#N/A</v>
      </c>
      <c r="M68" s="515" t="e">
        <f ca="1">+IF(AND(ISNUMBER(OFFSET('Water Data'!$G$4,0,10*ROW('Water Data'!G62))),'Data Summary'!CB68="Yes"),100-OFFSET('Water Data'!$G$4,0,10*ROW('Water Data'!G62)),NA())</f>
        <v>#N/A</v>
      </c>
      <c r="N68" s="515" t="e">
        <f ca="1">+IF(AND(ISNUMBER(OFFSET('Water Data'!$G$6,0,10*ROW('Water Data'!G62))),'Data Summary'!CC68="Yes"),OFFSET('Water Data'!$G$6,0,10*ROW('Water Data'!G62)),NA())</f>
        <v>#N/A</v>
      </c>
      <c r="O68" s="515" t="e">
        <f ca="1">+IF(AND(ISNUMBER(OFFSET('Water Data'!$G$9,0,10*ROW('Water Data'!G62))),'Data Summary'!CD68="Yes"),OFFSET('Water Data'!$G$9,0,10*ROW('Water Data'!G62)),NA())</f>
        <v>#N/A</v>
      </c>
      <c r="P68" s="515" t="e">
        <f ca="1">+IF(AND(ISNUMBER(OFFSET('Water Data'!$H$4,0,10*ROW('Water Data'!H62))),'Data Summary'!CE68="Yes"),100-OFFSET('Water Data'!$H$4,0,10*ROW('Water Data'!H62)),NA())</f>
        <v>#N/A</v>
      </c>
      <c r="Q68" s="515" t="e">
        <f ca="1">+IF(AND(ISNUMBER(OFFSET('Water Data'!$H$6,0,10*ROW('Water Data'!H62))),'Data Summary'!CF68="Yes"),OFFSET('Water Data'!$H$6,0,10*ROW('Water Data'!H62)),NA())</f>
        <v>#N/A</v>
      </c>
      <c r="R68" s="515" t="e">
        <f ca="1">+IF(AND(ISNUMBER(OFFSET('Water Data'!$H$9,0,10*ROW('Water Data'!H62))),'Data Summary'!CG68="Yes"),OFFSET('Water Data'!$H$9,0,10*ROW('Water Data'!H62)),NA())</f>
        <v>#N/A</v>
      </c>
      <c r="S68" s="515" t="e">
        <f ca="1">+IF(AND(ISNUMBER(OFFSET('Water Data'!$I$4,0,10*ROW('Water Data'!I62))),'Data Summary'!CH68="Yes"),100-OFFSET('Water Data'!$I$4,0,10*ROW('Water Data'!I62)),NA())</f>
        <v>#N/A</v>
      </c>
      <c r="T68" s="515" t="e">
        <f ca="1">+IF(AND(ISNUMBER(OFFSET('Water Data'!$I$6,0,10*ROW('Water Data'!I62))),'Data Summary'!CI68="Yes"),OFFSET('Water Data'!$I$6,0,10*ROW('Water Data'!I62)),NA())</f>
        <v>#N/A</v>
      </c>
      <c r="U68" s="515" t="e">
        <f ca="1">+IF(AND(ISNUMBER(OFFSET('Water Data'!$I$9,0,10*ROW('Water Data'!I62))),'Data Summary'!CJ68="Yes"),OFFSET('Water Data'!$I$9,0,10*ROW('Water Data'!I62)),NA())</f>
        <v>#N/A</v>
      </c>
      <c r="V68" s="516" t="e">
        <f ca="1">+IF(AND(ISNUMBER(OFFSET('Sanitation Data'!$D$4,0,10*ROW('Sanitation Data'!D62))),'Data Summary'!CK68="Yes"),100-OFFSET('Sanitation Data'!$D$4,0,10*ROW('Sanitation Data'!D62)),NA())</f>
        <v>#N/A</v>
      </c>
      <c r="W68" s="516" t="e">
        <f ca="1">+IF(AND(ISNUMBER(OFFSET('Sanitation Data'!$D$6,0,10*ROW('Sanitation Data'!D62))),'Data Summary'!CL68="Yes"),OFFSET('Sanitation Data'!$D$6,0,10*ROW('Sanitation Data'!D62)),NA())</f>
        <v>#N/A</v>
      </c>
      <c r="X68" s="516" t="e">
        <f ca="1">+IF(AND(ISNUMBER(OFFSET('Sanitation Data'!$D$10,0,10*ROW('Sanitation Data'!D62))),'Data Summary'!CM68="Yes"),OFFSET('Sanitation Data'!$D$10,0,10*ROW('Sanitation Data'!D62)),NA())</f>
        <v>#N/A</v>
      </c>
      <c r="Y68" s="516" t="e">
        <f ca="1">+IF(AND(ISNUMBER(OFFSET('Sanitation Data'!$D$11,0,10*ROW('Sanitation Data'!D62))),'Data Summary'!CN68="Yes"),OFFSET('Sanitation Data'!$D$11,0,10*ROW('Sanitation Data'!D62)),NA())</f>
        <v>#N/A</v>
      </c>
      <c r="Z68" s="516" t="e">
        <f ca="1">+IF(AND(ISNUMBER(OFFSET('Sanitation Data'!$D$12,0,10*ROW('Sanitation Data'!D62))),'Data Summary'!CO68="Yes"),OFFSET('Sanitation Data'!$D$12,0,10*ROW('Sanitation Data'!D62)),NA())</f>
        <v>#N/A</v>
      </c>
      <c r="AA68" s="516" t="e">
        <f ca="1">+IF(AND(ISNUMBER(OFFSET('Sanitation Data'!$E$4,0,10*ROW('Sanitation Data'!E62))),'Data Summary'!CP68="Yes"),100-OFFSET('Sanitation Data'!$E$4,0,10*ROW('Sanitation Data'!E62)),NA())</f>
        <v>#N/A</v>
      </c>
      <c r="AB68" s="516" t="e">
        <f ca="1">+IF(AND(ISNUMBER(OFFSET('Sanitation Data'!$E$6,0,10*ROW('Sanitation Data'!E62))),'Data Summary'!CQ68="Yes"),OFFSET('Sanitation Data'!$E$6,0,10*ROW('Sanitation Data'!E62)),NA())</f>
        <v>#N/A</v>
      </c>
      <c r="AC68" s="516" t="e">
        <f ca="1">+IF(AND(ISNUMBER(OFFSET('Sanitation Data'!$E$10,0,10*ROW('Sanitation Data'!E62))),'Data Summary'!CR68="Yes"),OFFSET('Sanitation Data'!$E$10,0,10*ROW('Sanitation Data'!E62)),NA())</f>
        <v>#N/A</v>
      </c>
      <c r="AD68" s="516" t="e">
        <f ca="1">+IF(AND(ISNUMBER(OFFSET('Sanitation Data'!$E$11,0,10*ROW('Sanitation Data'!E62))),'Data Summary'!CS68="Yes"),OFFSET('Sanitation Data'!$E$11,0,10*ROW('Sanitation Data'!E62)),NA())</f>
        <v>#N/A</v>
      </c>
      <c r="AE68" s="516" t="e">
        <f ca="1">+IF(AND(ISNUMBER(OFFSET('Sanitation Data'!$E$12,0,10*ROW('Sanitation Data'!E62))),'Data Summary'!CT68="Yes"),OFFSET('Sanitation Data'!$E$12,0,10*ROW('Sanitation Data'!E62)),NA())</f>
        <v>#N/A</v>
      </c>
      <c r="AF68" s="516" t="e">
        <f ca="1">+IF(AND(ISNUMBER(OFFSET('Sanitation Data'!$F$4,0,10*ROW('Sanitation Data'!F62))),'Data Summary'!CU68="Yes"),100-OFFSET('Sanitation Data'!$F$4,0,10*ROW('Sanitation Data'!F62)),NA())</f>
        <v>#N/A</v>
      </c>
      <c r="AG68" s="516" t="e">
        <f ca="1">+IF(AND(ISNUMBER(OFFSET('Sanitation Data'!$F$6,0,10*ROW('Sanitation Data'!F62))),'Data Summary'!CV68="Yes"),OFFSET('Sanitation Data'!$F$6,0,10*ROW('Sanitation Data'!F62)),NA())</f>
        <v>#N/A</v>
      </c>
      <c r="AH68" s="516" t="e">
        <f ca="1">+IF(AND(ISNUMBER(OFFSET('Sanitation Data'!$F$10,0,10*ROW('Sanitation Data'!F62))),'Data Summary'!CW68="Yes"),OFFSET('Sanitation Data'!$F$10,0,10*ROW('Sanitation Data'!F62)),NA())</f>
        <v>#N/A</v>
      </c>
      <c r="AI68" s="516" t="e">
        <f ca="1">+IF(AND(ISNUMBER(OFFSET('Sanitation Data'!$F$11,0,10*ROW('Sanitation Data'!F62))),'Data Summary'!CX68="Yes"),OFFSET('Sanitation Data'!$F$11,0,10*ROW('Sanitation Data'!F62)),NA())</f>
        <v>#N/A</v>
      </c>
      <c r="AJ68" s="516" t="e">
        <f ca="1">+IF(AND(ISNUMBER(OFFSET('Sanitation Data'!$F$12,0,10*ROW('Sanitation Data'!F62))),'Data Summary'!CY68="Yes"),OFFSET('Sanitation Data'!$F$12,0,10*ROW('Sanitation Data'!F62)),NA())</f>
        <v>#N/A</v>
      </c>
      <c r="AK68" s="516" t="e">
        <f ca="1">+IF(AND(ISNUMBER(OFFSET('Sanitation Data'!$G$4,0,10*ROW('Sanitation Data'!G62))),'Data Summary'!CZ68="Yes"),100-OFFSET('Sanitation Data'!$G$4,0,10*ROW('Sanitation Data'!G62)),NA())</f>
        <v>#N/A</v>
      </c>
      <c r="AL68" s="516" t="e">
        <f ca="1">+IF(AND(ISNUMBER(OFFSET('Sanitation Data'!$G$6,0,10*ROW('Sanitation Data'!G62))),'Data Summary'!DA68="Yes"),OFFSET('Sanitation Data'!$G$6,0,10*ROW('Sanitation Data'!G62)),NA())</f>
        <v>#N/A</v>
      </c>
      <c r="AM68" s="516" t="e">
        <f ca="1">+IF(AND(ISNUMBER(OFFSET('Sanitation Data'!$G$10,0,10*ROW('Sanitation Data'!G62))),'Data Summary'!DB68="Yes"),OFFSET('Sanitation Data'!$G$10,0,10*ROW('Sanitation Data'!G62)),NA())</f>
        <v>#N/A</v>
      </c>
      <c r="AN68" s="516" t="e">
        <f ca="1">+IF(AND(ISNUMBER(OFFSET('Sanitation Data'!$G$11,0,10*ROW('Sanitation Data'!G62))),'Data Summary'!DC68="Yes"),OFFSET('Sanitation Data'!$G$11,0,10*ROW('Sanitation Data'!G62)),NA())</f>
        <v>#N/A</v>
      </c>
      <c r="AO68" s="516" t="e">
        <f ca="1">+IF(AND(ISNUMBER(OFFSET('Sanitation Data'!$G$12,0,10*ROW('Sanitation Data'!G62))),'Data Summary'!DD68="Yes"),OFFSET('Sanitation Data'!$G$12,0,10*ROW('Sanitation Data'!G62)),NA())</f>
        <v>#N/A</v>
      </c>
      <c r="AP68" s="516" t="e">
        <f ca="1">+IF(AND(ISNUMBER(OFFSET('Sanitation Data'!$H$4,0,10*ROW('Sanitation Data'!H62))),'Data Summary'!DE68="Yes"),100-OFFSET('Sanitation Data'!$H$4,0,10*ROW('Sanitation Data'!H62)),NA())</f>
        <v>#N/A</v>
      </c>
      <c r="AQ68" s="516" t="e">
        <f ca="1">+IF(AND(ISNUMBER(OFFSET('Sanitation Data'!$H$6,0,10*ROW('Sanitation Data'!H62))),'Data Summary'!DF68="Yes"),OFFSET('Sanitation Data'!$H$6,0,10*ROW('Sanitation Data'!H62)),NA())</f>
        <v>#N/A</v>
      </c>
      <c r="AR68" s="516" t="e">
        <f ca="1">+IF(AND(ISNUMBER(OFFSET('Sanitation Data'!$H$10,0,10*ROW('Sanitation Data'!H62))),'Data Summary'!DG68="Yes"),OFFSET('Sanitation Data'!$H$10,0,10*ROW('Sanitation Data'!H62)),NA())</f>
        <v>#N/A</v>
      </c>
      <c r="AS68" s="516" t="e">
        <f ca="1">+IF(AND(ISNUMBER(OFFSET('Sanitation Data'!$H$11,0,10*ROW('Sanitation Data'!H62))),'Data Summary'!DH68="Yes"),OFFSET('Sanitation Data'!$H$11,0,10*ROW('Sanitation Data'!H62)),NA())</f>
        <v>#N/A</v>
      </c>
      <c r="AT68" s="516" t="e">
        <f ca="1">+IF(AND(ISNUMBER(OFFSET('Sanitation Data'!$H$12,0,10*ROW('Sanitation Data'!H62))),'Data Summary'!DI68="Yes"),OFFSET('Sanitation Data'!$H$12,0,10*ROW('Sanitation Data'!H62)),NA())</f>
        <v>#N/A</v>
      </c>
      <c r="AU68" s="516" t="e">
        <f ca="1">+IF(AND(ISNUMBER(OFFSET('Sanitation Data'!$I$4,0,10*ROW('Sanitation Data'!I62))),'Data Summary'!DJ68="Yes"),100-OFFSET('Sanitation Data'!$I$4,0,10*ROW('Sanitation Data'!I62)),NA())</f>
        <v>#N/A</v>
      </c>
      <c r="AV68" s="516" t="e">
        <f ca="1">+IF(AND(ISNUMBER(OFFSET('Sanitation Data'!$I$6,0,10*ROW('Sanitation Data'!I62))),'Data Summary'!DK68="Yes"),OFFSET('Sanitation Data'!$I$6,0,10*ROW('Sanitation Data'!I62)),NA())</f>
        <v>#N/A</v>
      </c>
      <c r="AW68" s="516" t="e">
        <f ca="1">+IF(AND(ISNUMBER(OFFSET('Sanitation Data'!$I$10,0,10*ROW('Sanitation Data'!I62))),'Data Summary'!DL68="Yes"),OFFSET('Sanitation Data'!$I$10,0,10*ROW('Sanitation Data'!I62)),NA())</f>
        <v>#N/A</v>
      </c>
      <c r="AX68" s="516" t="e">
        <f ca="1">+IF(AND(ISNUMBER(OFFSET('Sanitation Data'!$I$11,0,10*ROW('Sanitation Data'!I62))),'Data Summary'!DM68="Yes"),OFFSET('Sanitation Data'!$I$11,0,10*ROW('Sanitation Data'!I62)),NA())</f>
        <v>#N/A</v>
      </c>
      <c r="AY68" s="516" t="e">
        <f ca="1">+IF(AND(ISNUMBER(OFFSET('Sanitation Data'!$I$12,0,10*ROW('Sanitation Data'!I62))),'Data Summary'!DN68="Yes"),OFFSET('Sanitation Data'!$I$12,0,10*ROW('Sanitation Data'!I62)),NA())</f>
        <v>#N/A</v>
      </c>
      <c r="AZ68" s="517" t="e">
        <f ca="1">+IF(AND(ISNUMBER(OFFSET('Hygiene Data'!$D$5,0,10*ROW('Hygiene Data'!D62))),'Data Summary'!DO68="Yes"),OFFSET('Hygiene Data'!$D$5,0,10*ROW('Hygiene Data'!D62)),NA())</f>
        <v>#N/A</v>
      </c>
      <c r="BA68" s="517" t="e">
        <f ca="1">+IF(AND(ISNUMBER(OFFSET('Hygiene Data'!$D$7,0,10*ROW('Hygiene Data'!D62))),'Data Summary'!DP68="Yes"),OFFSET('Hygiene Data'!$D$7,0,10*ROW('Hygiene Data'!D62)),NA())</f>
        <v>#N/A</v>
      </c>
      <c r="BB68" s="517" t="e">
        <f ca="1">+IF(AND(ISNUMBER(OFFSET('Hygiene Data'!$D$9,0,10*ROW('Hygiene Data'!D62))),'Data Summary'!DQ68="Yes"),OFFSET('Hygiene Data'!$D$9,0,10*ROW('Hygiene Data'!D62)),NA())</f>
        <v>#N/A</v>
      </c>
      <c r="BC68" s="517" t="e">
        <f ca="1">+IF(AND(ISNUMBER(OFFSET('Hygiene Data'!$E$5,0,10*ROW('Hygiene Data'!E62))),'Data Summary'!DR68="Yes"),OFFSET('Hygiene Data'!$E$5,0,10*ROW('Hygiene Data'!E62)),NA())</f>
        <v>#N/A</v>
      </c>
      <c r="BD68" s="517" t="e">
        <f ca="1">+IF(AND(ISNUMBER(OFFSET('Hygiene Data'!$E$7,0,10*ROW('Hygiene Data'!E62))),'Data Summary'!DS68="Yes"),OFFSET('Hygiene Data'!$E$7,0,10*ROW('Hygiene Data'!E62)),NA())</f>
        <v>#N/A</v>
      </c>
      <c r="BE68" s="517" t="e">
        <f ca="1">+IF(AND(ISNUMBER(OFFSET('Hygiene Data'!$E$9,0,10*ROW('Hygiene Data'!E62))),'Data Summary'!DT68="Yes"),OFFSET('Hygiene Data'!$E$9,0,10*ROW('Hygiene Data'!E62)),NA())</f>
        <v>#N/A</v>
      </c>
      <c r="BF68" s="517" t="e">
        <f ca="1">+IF(AND(ISNUMBER(OFFSET('Hygiene Data'!$F$5,0,10*ROW('Hygiene Data'!F62))),'Data Summary'!DU68="Yes"),OFFSET('Hygiene Data'!$F$5,0,10*ROW('Hygiene Data'!F62)),NA())</f>
        <v>#N/A</v>
      </c>
      <c r="BG68" s="517" t="e">
        <f ca="1">+IF(AND(ISNUMBER(OFFSET('Hygiene Data'!$F$7,0,10*ROW('Hygiene Data'!F62))),'Data Summary'!DV68="Yes"),OFFSET('Hygiene Data'!$F$7,0,10*ROW('Hygiene Data'!F62)),NA())</f>
        <v>#N/A</v>
      </c>
      <c r="BH68" s="517" t="e">
        <f ca="1">+IF(AND(ISNUMBER(OFFSET('Hygiene Data'!$F$9,0,10*ROW('Hygiene Data'!F62))),'Data Summary'!DW68="Yes"),OFFSET('Hygiene Data'!$F$9,0,10*ROW('Hygiene Data'!F62)),NA())</f>
        <v>#N/A</v>
      </c>
      <c r="BI68" s="517" t="e">
        <f ca="1">+IF(AND(ISNUMBER(OFFSET('Hygiene Data'!$G$5,0,10*ROW('Hygiene Data'!G62))),'Data Summary'!DX68="Yes"),OFFSET('Hygiene Data'!$G$5,0,10*ROW('Hygiene Data'!G62)),NA())</f>
        <v>#N/A</v>
      </c>
      <c r="BJ68" s="517" t="e">
        <f ca="1">+IF(AND(ISNUMBER(OFFSET('Hygiene Data'!$G$7,0,10*ROW('Hygiene Data'!G62))),'Data Summary'!DY68="Yes"),OFFSET('Hygiene Data'!$G$7,0,10*ROW('Hygiene Data'!G62)),NA())</f>
        <v>#N/A</v>
      </c>
      <c r="BK68" s="517" t="e">
        <f ca="1">+IF(AND(ISNUMBER(OFFSET('Hygiene Data'!$G$9,0,10*ROW('Hygiene Data'!G62))),'Data Summary'!DZ68="Yes"),OFFSET('Hygiene Data'!$G$9,0,10*ROW('Hygiene Data'!G62)),NA())</f>
        <v>#N/A</v>
      </c>
      <c r="BL68" s="517" t="e">
        <f ca="1">+IF(AND(ISNUMBER(OFFSET('Hygiene Data'!$H$5,0,10*ROW('Hygiene Data'!H62))),'Data Summary'!EA68="Yes"),OFFSET('Hygiene Data'!$H$5,0,10*ROW('Hygiene Data'!H62)),NA())</f>
        <v>#N/A</v>
      </c>
      <c r="BM68" s="517" t="e">
        <f ca="1">+IF(AND(ISNUMBER(OFFSET('Hygiene Data'!$H$7,0,10*ROW('Hygiene Data'!H62))),'Data Summary'!EB68="Yes"),OFFSET('Hygiene Data'!$H$7,0,10*ROW('Hygiene Data'!H62)),NA())</f>
        <v>#N/A</v>
      </c>
      <c r="BN68" s="517" t="e">
        <f ca="1">+IF(AND(ISNUMBER(OFFSET('Hygiene Data'!$H$9,0,10*ROW('Hygiene Data'!H62))),'Data Summary'!EC68="Yes"),OFFSET('Hygiene Data'!$H$9,0,10*ROW('Hygiene Data'!H62)),NA())</f>
        <v>#N/A</v>
      </c>
      <c r="BO68" s="517" t="e">
        <f ca="1">+IF(AND(ISNUMBER(OFFSET('Hygiene Data'!$I$5,0,10*ROW('Hygiene Data'!I62))),'Data Summary'!ED68="Yes"),OFFSET('Hygiene Data'!$I$5,0,10*ROW('Hygiene Data'!I62)),NA())</f>
        <v>#N/A</v>
      </c>
      <c r="BP68" s="517" t="e">
        <f ca="1">+IF(AND(ISNUMBER(OFFSET('Hygiene Data'!$I$7,0,10*ROW('Hygiene Data'!I62))),'Data Summary'!EE68="Yes"),OFFSET('Hygiene Data'!$I$7,0,10*ROW('Hygiene Data'!I62)),NA())</f>
        <v>#N/A</v>
      </c>
      <c r="BQ68" s="517" t="e">
        <f ca="1">+IF(AND(ISNUMBER(OFFSET('Hygiene Data'!$I$9,0,10*ROW('Hygiene Data'!I62))),'Data Summary'!EF68="Yes"),OFFSET('Hygiene Data'!$I$9,0,10*ROW('Hygiene Data'!I62)),NA())</f>
        <v>#N/A</v>
      </c>
    </row>
    <row r="69" spans="1:69" x14ac:dyDescent="0.25">
      <c r="A69" s="513" t="e">
        <f ca="1">+RIGHT('Data Summary'!A69,LEN('Data Summary'!A69)-9)</f>
        <v>#VALUE!</v>
      </c>
      <c r="B69" s="487" t="str">
        <f ca="1">+IF(ISTEXT('Data Summary'!B69),'Data Summary'!B69,"")</f>
        <v/>
      </c>
      <c r="C69" s="514" t="e">
        <f ca="1">+VALUE('Data Summary'!C69)</f>
        <v>#VALUE!</v>
      </c>
      <c r="D69" s="515" t="e">
        <f ca="1">+IF(AND(ISNUMBER(OFFSET('Water Data'!$D$4,0,10*ROW('Water Data'!D63))),'Data Summary'!BS69="Yes"),100-OFFSET('Water Data'!$D$4,0,10*ROW('Water Data'!D63)),NA())</f>
        <v>#N/A</v>
      </c>
      <c r="E69" s="515" t="e">
        <f ca="1">+IF(AND(ISNUMBER(OFFSET('Water Data'!$D$6,0,10*ROW('Water Data'!D63))),'Data Summary'!BT69="Yes"),OFFSET('Water Data'!$D$6,0,10*ROW('Water Data'!D63)),NA())</f>
        <v>#N/A</v>
      </c>
      <c r="F69" s="515" t="e">
        <f ca="1">+IF(AND(ISNUMBER(OFFSET('Water Data'!$D$9,0,10*ROW('Water Data'!D63))),'Data Summary'!BU69="Yes"),OFFSET('Water Data'!$D$9,0,10*ROW('Water Data'!D63)),NA())</f>
        <v>#N/A</v>
      </c>
      <c r="G69" s="515" t="e">
        <f ca="1">+IF(AND(ISNUMBER(OFFSET('Water Data'!$E$4,0,10*ROW('Water Data'!E63))),'Data Summary'!BV69="Yes"),100-OFFSET('Water Data'!$E$4,0,10*ROW('Water Data'!E63)),NA())</f>
        <v>#N/A</v>
      </c>
      <c r="H69" s="515" t="e">
        <f ca="1">+IF(AND(ISNUMBER(OFFSET('Water Data'!$E$6,0,10*ROW('Water Data'!E63))),'Data Summary'!BW69="Yes"),OFFSET('Water Data'!$E$6,0,10*ROW('Water Data'!E63)),NA())</f>
        <v>#N/A</v>
      </c>
      <c r="I69" s="515" t="e">
        <f ca="1">+IF(AND(ISNUMBER(OFFSET('Water Data'!$E$9,0,10*ROW('Water Data'!E63))),'Data Summary'!BX69="Yes"),OFFSET('Water Data'!$E$9,0,10*ROW('Water Data'!E63)),NA())</f>
        <v>#N/A</v>
      </c>
      <c r="J69" s="515" t="e">
        <f ca="1">+IF(AND(ISNUMBER(OFFSET('Water Data'!$F$4,0,10*ROW('Water Data'!F63))),'Data Summary'!BY69="Yes"),100-OFFSET('Water Data'!$F$4,0,10*ROW('Water Data'!F63)),NA())</f>
        <v>#N/A</v>
      </c>
      <c r="K69" s="515" t="e">
        <f ca="1">+IF(AND(ISNUMBER(OFFSET('Water Data'!$F$6,0,10*ROW('Water Data'!F63))),'Data Summary'!BZ69="Yes"),OFFSET('Water Data'!$F$6,0,10*ROW('Water Data'!F63)),NA())</f>
        <v>#N/A</v>
      </c>
      <c r="L69" s="515" t="e">
        <f ca="1">+IF(AND(ISNUMBER(OFFSET('Water Data'!$F$9,0,10*ROW('Water Data'!F63))),'Data Summary'!CA69="Yes"),OFFSET('Water Data'!$F$9,0,10*ROW('Water Data'!F63)),NA())</f>
        <v>#N/A</v>
      </c>
      <c r="M69" s="515" t="e">
        <f ca="1">+IF(AND(ISNUMBER(OFFSET('Water Data'!$G$4,0,10*ROW('Water Data'!G63))),'Data Summary'!CB69="Yes"),100-OFFSET('Water Data'!$G$4,0,10*ROW('Water Data'!G63)),NA())</f>
        <v>#N/A</v>
      </c>
      <c r="N69" s="515" t="e">
        <f ca="1">+IF(AND(ISNUMBER(OFFSET('Water Data'!$G$6,0,10*ROW('Water Data'!G63))),'Data Summary'!CC69="Yes"),OFFSET('Water Data'!$G$6,0,10*ROW('Water Data'!G63)),NA())</f>
        <v>#N/A</v>
      </c>
      <c r="O69" s="515" t="e">
        <f ca="1">+IF(AND(ISNUMBER(OFFSET('Water Data'!$G$9,0,10*ROW('Water Data'!G63))),'Data Summary'!CD69="Yes"),OFFSET('Water Data'!$G$9,0,10*ROW('Water Data'!G63)),NA())</f>
        <v>#N/A</v>
      </c>
      <c r="P69" s="515" t="e">
        <f ca="1">+IF(AND(ISNUMBER(OFFSET('Water Data'!$H$4,0,10*ROW('Water Data'!H63))),'Data Summary'!CE69="Yes"),100-OFFSET('Water Data'!$H$4,0,10*ROW('Water Data'!H63)),NA())</f>
        <v>#N/A</v>
      </c>
      <c r="Q69" s="515" t="e">
        <f ca="1">+IF(AND(ISNUMBER(OFFSET('Water Data'!$H$6,0,10*ROW('Water Data'!H63))),'Data Summary'!CF69="Yes"),OFFSET('Water Data'!$H$6,0,10*ROW('Water Data'!H63)),NA())</f>
        <v>#N/A</v>
      </c>
      <c r="R69" s="515" t="e">
        <f ca="1">+IF(AND(ISNUMBER(OFFSET('Water Data'!$H$9,0,10*ROW('Water Data'!H63))),'Data Summary'!CG69="Yes"),OFFSET('Water Data'!$H$9,0,10*ROW('Water Data'!H63)),NA())</f>
        <v>#N/A</v>
      </c>
      <c r="S69" s="515" t="e">
        <f ca="1">+IF(AND(ISNUMBER(OFFSET('Water Data'!$I$4,0,10*ROW('Water Data'!I63))),'Data Summary'!CH69="Yes"),100-OFFSET('Water Data'!$I$4,0,10*ROW('Water Data'!I63)),NA())</f>
        <v>#N/A</v>
      </c>
      <c r="T69" s="515" t="e">
        <f ca="1">+IF(AND(ISNUMBER(OFFSET('Water Data'!$I$6,0,10*ROW('Water Data'!I63))),'Data Summary'!CI69="Yes"),OFFSET('Water Data'!$I$6,0,10*ROW('Water Data'!I63)),NA())</f>
        <v>#N/A</v>
      </c>
      <c r="U69" s="515" t="e">
        <f ca="1">+IF(AND(ISNUMBER(OFFSET('Water Data'!$I$9,0,10*ROW('Water Data'!I63))),'Data Summary'!CJ69="Yes"),OFFSET('Water Data'!$I$9,0,10*ROW('Water Data'!I63)),NA())</f>
        <v>#N/A</v>
      </c>
      <c r="V69" s="516" t="e">
        <f ca="1">+IF(AND(ISNUMBER(OFFSET('Sanitation Data'!$D$4,0,10*ROW('Sanitation Data'!D63))),'Data Summary'!CK69="Yes"),100-OFFSET('Sanitation Data'!$D$4,0,10*ROW('Sanitation Data'!D63)),NA())</f>
        <v>#N/A</v>
      </c>
      <c r="W69" s="516" t="e">
        <f ca="1">+IF(AND(ISNUMBER(OFFSET('Sanitation Data'!$D$6,0,10*ROW('Sanitation Data'!D63))),'Data Summary'!CL69="Yes"),OFFSET('Sanitation Data'!$D$6,0,10*ROW('Sanitation Data'!D63)),NA())</f>
        <v>#N/A</v>
      </c>
      <c r="X69" s="516" t="e">
        <f ca="1">+IF(AND(ISNUMBER(OFFSET('Sanitation Data'!$D$10,0,10*ROW('Sanitation Data'!D63))),'Data Summary'!CM69="Yes"),OFFSET('Sanitation Data'!$D$10,0,10*ROW('Sanitation Data'!D63)),NA())</f>
        <v>#N/A</v>
      </c>
      <c r="Y69" s="516" t="e">
        <f ca="1">+IF(AND(ISNUMBER(OFFSET('Sanitation Data'!$D$11,0,10*ROW('Sanitation Data'!D63))),'Data Summary'!CN69="Yes"),OFFSET('Sanitation Data'!$D$11,0,10*ROW('Sanitation Data'!D63)),NA())</f>
        <v>#N/A</v>
      </c>
      <c r="Z69" s="516" t="e">
        <f ca="1">+IF(AND(ISNUMBER(OFFSET('Sanitation Data'!$D$12,0,10*ROW('Sanitation Data'!D63))),'Data Summary'!CO69="Yes"),OFFSET('Sanitation Data'!$D$12,0,10*ROW('Sanitation Data'!D63)),NA())</f>
        <v>#N/A</v>
      </c>
      <c r="AA69" s="516" t="e">
        <f ca="1">+IF(AND(ISNUMBER(OFFSET('Sanitation Data'!$E$4,0,10*ROW('Sanitation Data'!E63))),'Data Summary'!CP69="Yes"),100-OFFSET('Sanitation Data'!$E$4,0,10*ROW('Sanitation Data'!E63)),NA())</f>
        <v>#N/A</v>
      </c>
      <c r="AB69" s="516" t="e">
        <f ca="1">+IF(AND(ISNUMBER(OFFSET('Sanitation Data'!$E$6,0,10*ROW('Sanitation Data'!E63))),'Data Summary'!CQ69="Yes"),OFFSET('Sanitation Data'!$E$6,0,10*ROW('Sanitation Data'!E63)),NA())</f>
        <v>#N/A</v>
      </c>
      <c r="AC69" s="516" t="e">
        <f ca="1">+IF(AND(ISNUMBER(OFFSET('Sanitation Data'!$E$10,0,10*ROW('Sanitation Data'!E63))),'Data Summary'!CR69="Yes"),OFFSET('Sanitation Data'!$E$10,0,10*ROW('Sanitation Data'!E63)),NA())</f>
        <v>#N/A</v>
      </c>
      <c r="AD69" s="516" t="e">
        <f ca="1">+IF(AND(ISNUMBER(OFFSET('Sanitation Data'!$E$11,0,10*ROW('Sanitation Data'!E63))),'Data Summary'!CS69="Yes"),OFFSET('Sanitation Data'!$E$11,0,10*ROW('Sanitation Data'!E63)),NA())</f>
        <v>#N/A</v>
      </c>
      <c r="AE69" s="516" t="e">
        <f ca="1">+IF(AND(ISNUMBER(OFFSET('Sanitation Data'!$E$12,0,10*ROW('Sanitation Data'!E63))),'Data Summary'!CT69="Yes"),OFFSET('Sanitation Data'!$E$12,0,10*ROW('Sanitation Data'!E63)),NA())</f>
        <v>#N/A</v>
      </c>
      <c r="AF69" s="516" t="e">
        <f ca="1">+IF(AND(ISNUMBER(OFFSET('Sanitation Data'!$F$4,0,10*ROW('Sanitation Data'!F63))),'Data Summary'!CU69="Yes"),100-OFFSET('Sanitation Data'!$F$4,0,10*ROW('Sanitation Data'!F63)),NA())</f>
        <v>#N/A</v>
      </c>
      <c r="AG69" s="516" t="e">
        <f ca="1">+IF(AND(ISNUMBER(OFFSET('Sanitation Data'!$F$6,0,10*ROW('Sanitation Data'!F63))),'Data Summary'!CV69="Yes"),OFFSET('Sanitation Data'!$F$6,0,10*ROW('Sanitation Data'!F63)),NA())</f>
        <v>#N/A</v>
      </c>
      <c r="AH69" s="516" t="e">
        <f ca="1">+IF(AND(ISNUMBER(OFFSET('Sanitation Data'!$F$10,0,10*ROW('Sanitation Data'!F63))),'Data Summary'!CW69="Yes"),OFFSET('Sanitation Data'!$F$10,0,10*ROW('Sanitation Data'!F63)),NA())</f>
        <v>#N/A</v>
      </c>
      <c r="AI69" s="516" t="e">
        <f ca="1">+IF(AND(ISNUMBER(OFFSET('Sanitation Data'!$F$11,0,10*ROW('Sanitation Data'!F63))),'Data Summary'!CX69="Yes"),OFFSET('Sanitation Data'!$F$11,0,10*ROW('Sanitation Data'!F63)),NA())</f>
        <v>#N/A</v>
      </c>
      <c r="AJ69" s="516" t="e">
        <f ca="1">+IF(AND(ISNUMBER(OFFSET('Sanitation Data'!$F$12,0,10*ROW('Sanitation Data'!F63))),'Data Summary'!CY69="Yes"),OFFSET('Sanitation Data'!$F$12,0,10*ROW('Sanitation Data'!F63)),NA())</f>
        <v>#N/A</v>
      </c>
      <c r="AK69" s="516" t="e">
        <f ca="1">+IF(AND(ISNUMBER(OFFSET('Sanitation Data'!$G$4,0,10*ROW('Sanitation Data'!G63))),'Data Summary'!CZ69="Yes"),100-OFFSET('Sanitation Data'!$G$4,0,10*ROW('Sanitation Data'!G63)),NA())</f>
        <v>#N/A</v>
      </c>
      <c r="AL69" s="516" t="e">
        <f ca="1">+IF(AND(ISNUMBER(OFFSET('Sanitation Data'!$G$6,0,10*ROW('Sanitation Data'!G63))),'Data Summary'!DA69="Yes"),OFFSET('Sanitation Data'!$G$6,0,10*ROW('Sanitation Data'!G63)),NA())</f>
        <v>#N/A</v>
      </c>
      <c r="AM69" s="516" t="e">
        <f ca="1">+IF(AND(ISNUMBER(OFFSET('Sanitation Data'!$G$10,0,10*ROW('Sanitation Data'!G63))),'Data Summary'!DB69="Yes"),OFFSET('Sanitation Data'!$G$10,0,10*ROW('Sanitation Data'!G63)),NA())</f>
        <v>#N/A</v>
      </c>
      <c r="AN69" s="516" t="e">
        <f ca="1">+IF(AND(ISNUMBER(OFFSET('Sanitation Data'!$G$11,0,10*ROW('Sanitation Data'!G63))),'Data Summary'!DC69="Yes"),OFFSET('Sanitation Data'!$G$11,0,10*ROW('Sanitation Data'!G63)),NA())</f>
        <v>#N/A</v>
      </c>
      <c r="AO69" s="516" t="e">
        <f ca="1">+IF(AND(ISNUMBER(OFFSET('Sanitation Data'!$G$12,0,10*ROW('Sanitation Data'!G63))),'Data Summary'!DD69="Yes"),OFFSET('Sanitation Data'!$G$12,0,10*ROW('Sanitation Data'!G63)),NA())</f>
        <v>#N/A</v>
      </c>
      <c r="AP69" s="516" t="e">
        <f ca="1">+IF(AND(ISNUMBER(OFFSET('Sanitation Data'!$H$4,0,10*ROW('Sanitation Data'!H63))),'Data Summary'!DE69="Yes"),100-OFFSET('Sanitation Data'!$H$4,0,10*ROW('Sanitation Data'!H63)),NA())</f>
        <v>#N/A</v>
      </c>
      <c r="AQ69" s="516" t="e">
        <f ca="1">+IF(AND(ISNUMBER(OFFSET('Sanitation Data'!$H$6,0,10*ROW('Sanitation Data'!H63))),'Data Summary'!DF69="Yes"),OFFSET('Sanitation Data'!$H$6,0,10*ROW('Sanitation Data'!H63)),NA())</f>
        <v>#N/A</v>
      </c>
      <c r="AR69" s="516" t="e">
        <f ca="1">+IF(AND(ISNUMBER(OFFSET('Sanitation Data'!$H$10,0,10*ROW('Sanitation Data'!H63))),'Data Summary'!DG69="Yes"),OFFSET('Sanitation Data'!$H$10,0,10*ROW('Sanitation Data'!H63)),NA())</f>
        <v>#N/A</v>
      </c>
      <c r="AS69" s="516" t="e">
        <f ca="1">+IF(AND(ISNUMBER(OFFSET('Sanitation Data'!$H$11,0,10*ROW('Sanitation Data'!H63))),'Data Summary'!DH69="Yes"),OFFSET('Sanitation Data'!$H$11,0,10*ROW('Sanitation Data'!H63)),NA())</f>
        <v>#N/A</v>
      </c>
      <c r="AT69" s="516" t="e">
        <f ca="1">+IF(AND(ISNUMBER(OFFSET('Sanitation Data'!$H$12,0,10*ROW('Sanitation Data'!H63))),'Data Summary'!DI69="Yes"),OFFSET('Sanitation Data'!$H$12,0,10*ROW('Sanitation Data'!H63)),NA())</f>
        <v>#N/A</v>
      </c>
      <c r="AU69" s="516" t="e">
        <f ca="1">+IF(AND(ISNUMBER(OFFSET('Sanitation Data'!$I$4,0,10*ROW('Sanitation Data'!I63))),'Data Summary'!DJ69="Yes"),100-OFFSET('Sanitation Data'!$I$4,0,10*ROW('Sanitation Data'!I63)),NA())</f>
        <v>#N/A</v>
      </c>
      <c r="AV69" s="516" t="e">
        <f ca="1">+IF(AND(ISNUMBER(OFFSET('Sanitation Data'!$I$6,0,10*ROW('Sanitation Data'!I63))),'Data Summary'!DK69="Yes"),OFFSET('Sanitation Data'!$I$6,0,10*ROW('Sanitation Data'!I63)),NA())</f>
        <v>#N/A</v>
      </c>
      <c r="AW69" s="516" t="e">
        <f ca="1">+IF(AND(ISNUMBER(OFFSET('Sanitation Data'!$I$10,0,10*ROW('Sanitation Data'!I63))),'Data Summary'!DL69="Yes"),OFFSET('Sanitation Data'!$I$10,0,10*ROW('Sanitation Data'!I63)),NA())</f>
        <v>#N/A</v>
      </c>
      <c r="AX69" s="516" t="e">
        <f ca="1">+IF(AND(ISNUMBER(OFFSET('Sanitation Data'!$I$11,0,10*ROW('Sanitation Data'!I63))),'Data Summary'!DM69="Yes"),OFFSET('Sanitation Data'!$I$11,0,10*ROW('Sanitation Data'!I63)),NA())</f>
        <v>#N/A</v>
      </c>
      <c r="AY69" s="516" t="e">
        <f ca="1">+IF(AND(ISNUMBER(OFFSET('Sanitation Data'!$I$12,0,10*ROW('Sanitation Data'!I63))),'Data Summary'!DN69="Yes"),OFFSET('Sanitation Data'!$I$12,0,10*ROW('Sanitation Data'!I63)),NA())</f>
        <v>#N/A</v>
      </c>
      <c r="AZ69" s="517" t="e">
        <f ca="1">+IF(AND(ISNUMBER(OFFSET('Hygiene Data'!$D$5,0,10*ROW('Hygiene Data'!D63))),'Data Summary'!DO69="Yes"),OFFSET('Hygiene Data'!$D$5,0,10*ROW('Hygiene Data'!D63)),NA())</f>
        <v>#N/A</v>
      </c>
      <c r="BA69" s="517" t="e">
        <f ca="1">+IF(AND(ISNUMBER(OFFSET('Hygiene Data'!$D$7,0,10*ROW('Hygiene Data'!D63))),'Data Summary'!DP69="Yes"),OFFSET('Hygiene Data'!$D$7,0,10*ROW('Hygiene Data'!D63)),NA())</f>
        <v>#N/A</v>
      </c>
      <c r="BB69" s="517" t="e">
        <f ca="1">+IF(AND(ISNUMBER(OFFSET('Hygiene Data'!$D$9,0,10*ROW('Hygiene Data'!D63))),'Data Summary'!DQ69="Yes"),OFFSET('Hygiene Data'!$D$9,0,10*ROW('Hygiene Data'!D63)),NA())</f>
        <v>#N/A</v>
      </c>
      <c r="BC69" s="517" t="e">
        <f ca="1">+IF(AND(ISNUMBER(OFFSET('Hygiene Data'!$E$5,0,10*ROW('Hygiene Data'!E63))),'Data Summary'!DR69="Yes"),OFFSET('Hygiene Data'!$E$5,0,10*ROW('Hygiene Data'!E63)),NA())</f>
        <v>#N/A</v>
      </c>
      <c r="BD69" s="517" t="e">
        <f ca="1">+IF(AND(ISNUMBER(OFFSET('Hygiene Data'!$E$7,0,10*ROW('Hygiene Data'!E63))),'Data Summary'!DS69="Yes"),OFFSET('Hygiene Data'!$E$7,0,10*ROW('Hygiene Data'!E63)),NA())</f>
        <v>#N/A</v>
      </c>
      <c r="BE69" s="517" t="e">
        <f ca="1">+IF(AND(ISNUMBER(OFFSET('Hygiene Data'!$E$9,0,10*ROW('Hygiene Data'!E63))),'Data Summary'!DT69="Yes"),OFFSET('Hygiene Data'!$E$9,0,10*ROW('Hygiene Data'!E63)),NA())</f>
        <v>#N/A</v>
      </c>
      <c r="BF69" s="517" t="e">
        <f ca="1">+IF(AND(ISNUMBER(OFFSET('Hygiene Data'!$F$5,0,10*ROW('Hygiene Data'!F63))),'Data Summary'!DU69="Yes"),OFFSET('Hygiene Data'!$F$5,0,10*ROW('Hygiene Data'!F63)),NA())</f>
        <v>#N/A</v>
      </c>
      <c r="BG69" s="517" t="e">
        <f ca="1">+IF(AND(ISNUMBER(OFFSET('Hygiene Data'!$F$7,0,10*ROW('Hygiene Data'!F63))),'Data Summary'!DV69="Yes"),OFFSET('Hygiene Data'!$F$7,0,10*ROW('Hygiene Data'!F63)),NA())</f>
        <v>#N/A</v>
      </c>
      <c r="BH69" s="517" t="e">
        <f ca="1">+IF(AND(ISNUMBER(OFFSET('Hygiene Data'!$F$9,0,10*ROW('Hygiene Data'!F63))),'Data Summary'!DW69="Yes"),OFFSET('Hygiene Data'!$F$9,0,10*ROW('Hygiene Data'!F63)),NA())</f>
        <v>#N/A</v>
      </c>
      <c r="BI69" s="517" t="e">
        <f ca="1">+IF(AND(ISNUMBER(OFFSET('Hygiene Data'!$G$5,0,10*ROW('Hygiene Data'!G63))),'Data Summary'!DX69="Yes"),OFFSET('Hygiene Data'!$G$5,0,10*ROW('Hygiene Data'!G63)),NA())</f>
        <v>#N/A</v>
      </c>
      <c r="BJ69" s="517" t="e">
        <f ca="1">+IF(AND(ISNUMBER(OFFSET('Hygiene Data'!$G$7,0,10*ROW('Hygiene Data'!G63))),'Data Summary'!DY69="Yes"),OFFSET('Hygiene Data'!$G$7,0,10*ROW('Hygiene Data'!G63)),NA())</f>
        <v>#N/A</v>
      </c>
      <c r="BK69" s="517" t="e">
        <f ca="1">+IF(AND(ISNUMBER(OFFSET('Hygiene Data'!$G$9,0,10*ROW('Hygiene Data'!G63))),'Data Summary'!DZ69="Yes"),OFFSET('Hygiene Data'!$G$9,0,10*ROW('Hygiene Data'!G63)),NA())</f>
        <v>#N/A</v>
      </c>
      <c r="BL69" s="517" t="e">
        <f ca="1">+IF(AND(ISNUMBER(OFFSET('Hygiene Data'!$H$5,0,10*ROW('Hygiene Data'!H63))),'Data Summary'!EA69="Yes"),OFFSET('Hygiene Data'!$H$5,0,10*ROW('Hygiene Data'!H63)),NA())</f>
        <v>#N/A</v>
      </c>
      <c r="BM69" s="517" t="e">
        <f ca="1">+IF(AND(ISNUMBER(OFFSET('Hygiene Data'!$H$7,0,10*ROW('Hygiene Data'!H63))),'Data Summary'!EB69="Yes"),OFFSET('Hygiene Data'!$H$7,0,10*ROW('Hygiene Data'!H63)),NA())</f>
        <v>#N/A</v>
      </c>
      <c r="BN69" s="517" t="e">
        <f ca="1">+IF(AND(ISNUMBER(OFFSET('Hygiene Data'!$H$9,0,10*ROW('Hygiene Data'!H63))),'Data Summary'!EC69="Yes"),OFFSET('Hygiene Data'!$H$9,0,10*ROW('Hygiene Data'!H63)),NA())</f>
        <v>#N/A</v>
      </c>
      <c r="BO69" s="517" t="e">
        <f ca="1">+IF(AND(ISNUMBER(OFFSET('Hygiene Data'!$I$5,0,10*ROW('Hygiene Data'!I63))),'Data Summary'!ED69="Yes"),OFFSET('Hygiene Data'!$I$5,0,10*ROW('Hygiene Data'!I63)),NA())</f>
        <v>#N/A</v>
      </c>
      <c r="BP69" s="517" t="e">
        <f ca="1">+IF(AND(ISNUMBER(OFFSET('Hygiene Data'!$I$7,0,10*ROW('Hygiene Data'!I63))),'Data Summary'!EE69="Yes"),OFFSET('Hygiene Data'!$I$7,0,10*ROW('Hygiene Data'!I63)),NA())</f>
        <v>#N/A</v>
      </c>
      <c r="BQ69" s="517" t="e">
        <f ca="1">+IF(AND(ISNUMBER(OFFSET('Hygiene Data'!$I$9,0,10*ROW('Hygiene Data'!I63))),'Data Summary'!EF69="Yes"),OFFSET('Hygiene Data'!$I$9,0,10*ROW('Hygiene Data'!I63)),NA())</f>
        <v>#N/A</v>
      </c>
    </row>
    <row r="70" spans="1:69" x14ac:dyDescent="0.25">
      <c r="A70" s="513" t="e">
        <f ca="1">+RIGHT('Data Summary'!A70,LEN('Data Summary'!A70)-9)</f>
        <v>#VALUE!</v>
      </c>
      <c r="B70" s="487" t="str">
        <f ca="1">+IF(ISTEXT('Data Summary'!B70),'Data Summary'!B70,"")</f>
        <v/>
      </c>
      <c r="C70" s="514" t="e">
        <f ca="1">+VALUE('Data Summary'!C70)</f>
        <v>#VALUE!</v>
      </c>
      <c r="D70" s="515" t="e">
        <f ca="1">+IF(AND(ISNUMBER(OFFSET('Water Data'!$D$4,0,10*ROW('Water Data'!D64))),'Data Summary'!BS70="Yes"),100-OFFSET('Water Data'!$D$4,0,10*ROW('Water Data'!D64)),NA())</f>
        <v>#N/A</v>
      </c>
      <c r="E70" s="515" t="e">
        <f ca="1">+IF(AND(ISNUMBER(OFFSET('Water Data'!$D$6,0,10*ROW('Water Data'!D64))),'Data Summary'!BT70="Yes"),OFFSET('Water Data'!$D$6,0,10*ROW('Water Data'!D64)),NA())</f>
        <v>#N/A</v>
      </c>
      <c r="F70" s="515" t="e">
        <f ca="1">+IF(AND(ISNUMBER(OFFSET('Water Data'!$D$9,0,10*ROW('Water Data'!D64))),'Data Summary'!BU70="Yes"),OFFSET('Water Data'!$D$9,0,10*ROW('Water Data'!D64)),NA())</f>
        <v>#N/A</v>
      </c>
      <c r="G70" s="515" t="e">
        <f ca="1">+IF(AND(ISNUMBER(OFFSET('Water Data'!$E$4,0,10*ROW('Water Data'!E64))),'Data Summary'!BV70="Yes"),100-OFFSET('Water Data'!$E$4,0,10*ROW('Water Data'!E64)),NA())</f>
        <v>#N/A</v>
      </c>
      <c r="H70" s="515" t="e">
        <f ca="1">+IF(AND(ISNUMBER(OFFSET('Water Data'!$E$6,0,10*ROW('Water Data'!E64))),'Data Summary'!BW70="Yes"),OFFSET('Water Data'!$E$6,0,10*ROW('Water Data'!E64)),NA())</f>
        <v>#N/A</v>
      </c>
      <c r="I70" s="515" t="e">
        <f ca="1">+IF(AND(ISNUMBER(OFFSET('Water Data'!$E$9,0,10*ROW('Water Data'!E64))),'Data Summary'!BX70="Yes"),OFFSET('Water Data'!$E$9,0,10*ROW('Water Data'!E64)),NA())</f>
        <v>#N/A</v>
      </c>
      <c r="J70" s="515" t="e">
        <f ca="1">+IF(AND(ISNUMBER(OFFSET('Water Data'!$F$4,0,10*ROW('Water Data'!F64))),'Data Summary'!BY70="Yes"),100-OFFSET('Water Data'!$F$4,0,10*ROW('Water Data'!F64)),NA())</f>
        <v>#N/A</v>
      </c>
      <c r="K70" s="515" t="e">
        <f ca="1">+IF(AND(ISNUMBER(OFFSET('Water Data'!$F$6,0,10*ROW('Water Data'!F64))),'Data Summary'!BZ70="Yes"),OFFSET('Water Data'!$F$6,0,10*ROW('Water Data'!F64)),NA())</f>
        <v>#N/A</v>
      </c>
      <c r="L70" s="515" t="e">
        <f ca="1">+IF(AND(ISNUMBER(OFFSET('Water Data'!$F$9,0,10*ROW('Water Data'!F64))),'Data Summary'!CA70="Yes"),OFFSET('Water Data'!$F$9,0,10*ROW('Water Data'!F64)),NA())</f>
        <v>#N/A</v>
      </c>
      <c r="M70" s="515" t="e">
        <f ca="1">+IF(AND(ISNUMBER(OFFSET('Water Data'!$G$4,0,10*ROW('Water Data'!G64))),'Data Summary'!CB70="Yes"),100-OFFSET('Water Data'!$G$4,0,10*ROW('Water Data'!G64)),NA())</f>
        <v>#N/A</v>
      </c>
      <c r="N70" s="515" t="e">
        <f ca="1">+IF(AND(ISNUMBER(OFFSET('Water Data'!$G$6,0,10*ROW('Water Data'!G64))),'Data Summary'!CC70="Yes"),OFFSET('Water Data'!$G$6,0,10*ROW('Water Data'!G64)),NA())</f>
        <v>#N/A</v>
      </c>
      <c r="O70" s="515" t="e">
        <f ca="1">+IF(AND(ISNUMBER(OFFSET('Water Data'!$G$9,0,10*ROW('Water Data'!G64))),'Data Summary'!CD70="Yes"),OFFSET('Water Data'!$G$9,0,10*ROW('Water Data'!G64)),NA())</f>
        <v>#N/A</v>
      </c>
      <c r="P70" s="515" t="e">
        <f ca="1">+IF(AND(ISNUMBER(OFFSET('Water Data'!$H$4,0,10*ROW('Water Data'!H64))),'Data Summary'!CE70="Yes"),100-OFFSET('Water Data'!$H$4,0,10*ROW('Water Data'!H64)),NA())</f>
        <v>#N/A</v>
      </c>
      <c r="Q70" s="515" t="e">
        <f ca="1">+IF(AND(ISNUMBER(OFFSET('Water Data'!$H$6,0,10*ROW('Water Data'!H64))),'Data Summary'!CF70="Yes"),OFFSET('Water Data'!$H$6,0,10*ROW('Water Data'!H64)),NA())</f>
        <v>#N/A</v>
      </c>
      <c r="R70" s="515" t="e">
        <f ca="1">+IF(AND(ISNUMBER(OFFSET('Water Data'!$H$9,0,10*ROW('Water Data'!H64))),'Data Summary'!CG70="Yes"),OFFSET('Water Data'!$H$9,0,10*ROW('Water Data'!H64)),NA())</f>
        <v>#N/A</v>
      </c>
      <c r="S70" s="515" t="e">
        <f ca="1">+IF(AND(ISNUMBER(OFFSET('Water Data'!$I$4,0,10*ROW('Water Data'!I64))),'Data Summary'!CH70="Yes"),100-OFFSET('Water Data'!$I$4,0,10*ROW('Water Data'!I64)),NA())</f>
        <v>#N/A</v>
      </c>
      <c r="T70" s="515" t="e">
        <f ca="1">+IF(AND(ISNUMBER(OFFSET('Water Data'!$I$6,0,10*ROW('Water Data'!I64))),'Data Summary'!CI70="Yes"),OFFSET('Water Data'!$I$6,0,10*ROW('Water Data'!I64)),NA())</f>
        <v>#N/A</v>
      </c>
      <c r="U70" s="515" t="e">
        <f ca="1">+IF(AND(ISNUMBER(OFFSET('Water Data'!$I$9,0,10*ROW('Water Data'!I64))),'Data Summary'!CJ70="Yes"),OFFSET('Water Data'!$I$9,0,10*ROW('Water Data'!I64)),NA())</f>
        <v>#N/A</v>
      </c>
      <c r="V70" s="516" t="e">
        <f ca="1">+IF(AND(ISNUMBER(OFFSET('Sanitation Data'!$D$4,0,10*ROW('Sanitation Data'!D64))),'Data Summary'!CK70="Yes"),100-OFFSET('Sanitation Data'!$D$4,0,10*ROW('Sanitation Data'!D64)),NA())</f>
        <v>#N/A</v>
      </c>
      <c r="W70" s="516" t="e">
        <f ca="1">+IF(AND(ISNUMBER(OFFSET('Sanitation Data'!$D$6,0,10*ROW('Sanitation Data'!D64))),'Data Summary'!CL70="Yes"),OFFSET('Sanitation Data'!$D$6,0,10*ROW('Sanitation Data'!D64)),NA())</f>
        <v>#N/A</v>
      </c>
      <c r="X70" s="516" t="e">
        <f ca="1">+IF(AND(ISNUMBER(OFFSET('Sanitation Data'!$D$10,0,10*ROW('Sanitation Data'!D64))),'Data Summary'!CM70="Yes"),OFFSET('Sanitation Data'!$D$10,0,10*ROW('Sanitation Data'!D64)),NA())</f>
        <v>#N/A</v>
      </c>
      <c r="Y70" s="516" t="e">
        <f ca="1">+IF(AND(ISNUMBER(OFFSET('Sanitation Data'!$D$11,0,10*ROW('Sanitation Data'!D64))),'Data Summary'!CN70="Yes"),OFFSET('Sanitation Data'!$D$11,0,10*ROW('Sanitation Data'!D64)),NA())</f>
        <v>#N/A</v>
      </c>
      <c r="Z70" s="516" t="e">
        <f ca="1">+IF(AND(ISNUMBER(OFFSET('Sanitation Data'!$D$12,0,10*ROW('Sanitation Data'!D64))),'Data Summary'!CO70="Yes"),OFFSET('Sanitation Data'!$D$12,0,10*ROW('Sanitation Data'!D64)),NA())</f>
        <v>#N/A</v>
      </c>
      <c r="AA70" s="516" t="e">
        <f ca="1">+IF(AND(ISNUMBER(OFFSET('Sanitation Data'!$E$4,0,10*ROW('Sanitation Data'!E64))),'Data Summary'!CP70="Yes"),100-OFFSET('Sanitation Data'!$E$4,0,10*ROW('Sanitation Data'!E64)),NA())</f>
        <v>#N/A</v>
      </c>
      <c r="AB70" s="516" t="e">
        <f ca="1">+IF(AND(ISNUMBER(OFFSET('Sanitation Data'!$E$6,0,10*ROW('Sanitation Data'!E64))),'Data Summary'!CQ70="Yes"),OFFSET('Sanitation Data'!$E$6,0,10*ROW('Sanitation Data'!E64)),NA())</f>
        <v>#N/A</v>
      </c>
      <c r="AC70" s="516" t="e">
        <f ca="1">+IF(AND(ISNUMBER(OFFSET('Sanitation Data'!$E$10,0,10*ROW('Sanitation Data'!E64))),'Data Summary'!CR70="Yes"),OFFSET('Sanitation Data'!$E$10,0,10*ROW('Sanitation Data'!E64)),NA())</f>
        <v>#N/A</v>
      </c>
      <c r="AD70" s="516" t="e">
        <f ca="1">+IF(AND(ISNUMBER(OFFSET('Sanitation Data'!$E$11,0,10*ROW('Sanitation Data'!E64))),'Data Summary'!CS70="Yes"),OFFSET('Sanitation Data'!$E$11,0,10*ROW('Sanitation Data'!E64)),NA())</f>
        <v>#N/A</v>
      </c>
      <c r="AE70" s="516" t="e">
        <f ca="1">+IF(AND(ISNUMBER(OFFSET('Sanitation Data'!$E$12,0,10*ROW('Sanitation Data'!E64))),'Data Summary'!CT70="Yes"),OFFSET('Sanitation Data'!$E$12,0,10*ROW('Sanitation Data'!E64)),NA())</f>
        <v>#N/A</v>
      </c>
      <c r="AF70" s="516" t="e">
        <f ca="1">+IF(AND(ISNUMBER(OFFSET('Sanitation Data'!$F$4,0,10*ROW('Sanitation Data'!F64))),'Data Summary'!CU70="Yes"),100-OFFSET('Sanitation Data'!$F$4,0,10*ROW('Sanitation Data'!F64)),NA())</f>
        <v>#N/A</v>
      </c>
      <c r="AG70" s="516" t="e">
        <f ca="1">+IF(AND(ISNUMBER(OFFSET('Sanitation Data'!$F$6,0,10*ROW('Sanitation Data'!F64))),'Data Summary'!CV70="Yes"),OFFSET('Sanitation Data'!$F$6,0,10*ROW('Sanitation Data'!F64)),NA())</f>
        <v>#N/A</v>
      </c>
      <c r="AH70" s="516" t="e">
        <f ca="1">+IF(AND(ISNUMBER(OFFSET('Sanitation Data'!$F$10,0,10*ROW('Sanitation Data'!F64))),'Data Summary'!CW70="Yes"),OFFSET('Sanitation Data'!$F$10,0,10*ROW('Sanitation Data'!F64)),NA())</f>
        <v>#N/A</v>
      </c>
      <c r="AI70" s="516" t="e">
        <f ca="1">+IF(AND(ISNUMBER(OFFSET('Sanitation Data'!$F$11,0,10*ROW('Sanitation Data'!F64))),'Data Summary'!CX70="Yes"),OFFSET('Sanitation Data'!$F$11,0,10*ROW('Sanitation Data'!F64)),NA())</f>
        <v>#N/A</v>
      </c>
      <c r="AJ70" s="516" t="e">
        <f ca="1">+IF(AND(ISNUMBER(OFFSET('Sanitation Data'!$F$12,0,10*ROW('Sanitation Data'!F64))),'Data Summary'!CY70="Yes"),OFFSET('Sanitation Data'!$F$12,0,10*ROW('Sanitation Data'!F64)),NA())</f>
        <v>#N/A</v>
      </c>
      <c r="AK70" s="516" t="e">
        <f ca="1">+IF(AND(ISNUMBER(OFFSET('Sanitation Data'!$G$4,0,10*ROW('Sanitation Data'!G64))),'Data Summary'!CZ70="Yes"),100-OFFSET('Sanitation Data'!$G$4,0,10*ROW('Sanitation Data'!G64)),NA())</f>
        <v>#N/A</v>
      </c>
      <c r="AL70" s="516" t="e">
        <f ca="1">+IF(AND(ISNUMBER(OFFSET('Sanitation Data'!$G$6,0,10*ROW('Sanitation Data'!G64))),'Data Summary'!DA70="Yes"),OFFSET('Sanitation Data'!$G$6,0,10*ROW('Sanitation Data'!G64)),NA())</f>
        <v>#N/A</v>
      </c>
      <c r="AM70" s="516" t="e">
        <f ca="1">+IF(AND(ISNUMBER(OFFSET('Sanitation Data'!$G$10,0,10*ROW('Sanitation Data'!G64))),'Data Summary'!DB70="Yes"),OFFSET('Sanitation Data'!$G$10,0,10*ROW('Sanitation Data'!G64)),NA())</f>
        <v>#N/A</v>
      </c>
      <c r="AN70" s="516" t="e">
        <f ca="1">+IF(AND(ISNUMBER(OFFSET('Sanitation Data'!$G$11,0,10*ROW('Sanitation Data'!G64))),'Data Summary'!DC70="Yes"),OFFSET('Sanitation Data'!$G$11,0,10*ROW('Sanitation Data'!G64)),NA())</f>
        <v>#N/A</v>
      </c>
      <c r="AO70" s="516" t="e">
        <f ca="1">+IF(AND(ISNUMBER(OFFSET('Sanitation Data'!$G$12,0,10*ROW('Sanitation Data'!G64))),'Data Summary'!DD70="Yes"),OFFSET('Sanitation Data'!$G$12,0,10*ROW('Sanitation Data'!G64)),NA())</f>
        <v>#N/A</v>
      </c>
      <c r="AP70" s="516" t="e">
        <f ca="1">+IF(AND(ISNUMBER(OFFSET('Sanitation Data'!$H$4,0,10*ROW('Sanitation Data'!H64))),'Data Summary'!DE70="Yes"),100-OFFSET('Sanitation Data'!$H$4,0,10*ROW('Sanitation Data'!H64)),NA())</f>
        <v>#N/A</v>
      </c>
      <c r="AQ70" s="516" t="e">
        <f ca="1">+IF(AND(ISNUMBER(OFFSET('Sanitation Data'!$H$6,0,10*ROW('Sanitation Data'!H64))),'Data Summary'!DF70="Yes"),OFFSET('Sanitation Data'!$H$6,0,10*ROW('Sanitation Data'!H64)),NA())</f>
        <v>#N/A</v>
      </c>
      <c r="AR70" s="516" t="e">
        <f ca="1">+IF(AND(ISNUMBER(OFFSET('Sanitation Data'!$H$10,0,10*ROW('Sanitation Data'!H64))),'Data Summary'!DG70="Yes"),OFFSET('Sanitation Data'!$H$10,0,10*ROW('Sanitation Data'!H64)),NA())</f>
        <v>#N/A</v>
      </c>
      <c r="AS70" s="516" t="e">
        <f ca="1">+IF(AND(ISNUMBER(OFFSET('Sanitation Data'!$H$11,0,10*ROW('Sanitation Data'!H64))),'Data Summary'!DH70="Yes"),OFFSET('Sanitation Data'!$H$11,0,10*ROW('Sanitation Data'!H64)),NA())</f>
        <v>#N/A</v>
      </c>
      <c r="AT70" s="516" t="e">
        <f ca="1">+IF(AND(ISNUMBER(OFFSET('Sanitation Data'!$H$12,0,10*ROW('Sanitation Data'!H64))),'Data Summary'!DI70="Yes"),OFFSET('Sanitation Data'!$H$12,0,10*ROW('Sanitation Data'!H64)),NA())</f>
        <v>#N/A</v>
      </c>
      <c r="AU70" s="516" t="e">
        <f ca="1">+IF(AND(ISNUMBER(OFFSET('Sanitation Data'!$I$4,0,10*ROW('Sanitation Data'!I64))),'Data Summary'!DJ70="Yes"),100-OFFSET('Sanitation Data'!$I$4,0,10*ROW('Sanitation Data'!I64)),NA())</f>
        <v>#N/A</v>
      </c>
      <c r="AV70" s="516" t="e">
        <f ca="1">+IF(AND(ISNUMBER(OFFSET('Sanitation Data'!$I$6,0,10*ROW('Sanitation Data'!I64))),'Data Summary'!DK70="Yes"),OFFSET('Sanitation Data'!$I$6,0,10*ROW('Sanitation Data'!I64)),NA())</f>
        <v>#N/A</v>
      </c>
      <c r="AW70" s="516" t="e">
        <f ca="1">+IF(AND(ISNUMBER(OFFSET('Sanitation Data'!$I$10,0,10*ROW('Sanitation Data'!I64))),'Data Summary'!DL70="Yes"),OFFSET('Sanitation Data'!$I$10,0,10*ROW('Sanitation Data'!I64)),NA())</f>
        <v>#N/A</v>
      </c>
      <c r="AX70" s="516" t="e">
        <f ca="1">+IF(AND(ISNUMBER(OFFSET('Sanitation Data'!$I$11,0,10*ROW('Sanitation Data'!I64))),'Data Summary'!DM70="Yes"),OFFSET('Sanitation Data'!$I$11,0,10*ROW('Sanitation Data'!I64)),NA())</f>
        <v>#N/A</v>
      </c>
      <c r="AY70" s="516" t="e">
        <f ca="1">+IF(AND(ISNUMBER(OFFSET('Sanitation Data'!$I$12,0,10*ROW('Sanitation Data'!I64))),'Data Summary'!DN70="Yes"),OFFSET('Sanitation Data'!$I$12,0,10*ROW('Sanitation Data'!I64)),NA())</f>
        <v>#N/A</v>
      </c>
      <c r="AZ70" s="517" t="e">
        <f ca="1">+IF(AND(ISNUMBER(OFFSET('Hygiene Data'!$D$5,0,10*ROW('Hygiene Data'!D64))),'Data Summary'!DO70="Yes"),OFFSET('Hygiene Data'!$D$5,0,10*ROW('Hygiene Data'!D64)),NA())</f>
        <v>#N/A</v>
      </c>
      <c r="BA70" s="517" t="e">
        <f ca="1">+IF(AND(ISNUMBER(OFFSET('Hygiene Data'!$D$7,0,10*ROW('Hygiene Data'!D64))),'Data Summary'!DP70="Yes"),OFFSET('Hygiene Data'!$D$7,0,10*ROW('Hygiene Data'!D64)),NA())</f>
        <v>#N/A</v>
      </c>
      <c r="BB70" s="517" t="e">
        <f ca="1">+IF(AND(ISNUMBER(OFFSET('Hygiene Data'!$D$9,0,10*ROW('Hygiene Data'!D64))),'Data Summary'!DQ70="Yes"),OFFSET('Hygiene Data'!$D$9,0,10*ROW('Hygiene Data'!D64)),NA())</f>
        <v>#N/A</v>
      </c>
      <c r="BC70" s="517" t="e">
        <f ca="1">+IF(AND(ISNUMBER(OFFSET('Hygiene Data'!$E$5,0,10*ROW('Hygiene Data'!E64))),'Data Summary'!DR70="Yes"),OFFSET('Hygiene Data'!$E$5,0,10*ROW('Hygiene Data'!E64)),NA())</f>
        <v>#N/A</v>
      </c>
      <c r="BD70" s="517" t="e">
        <f ca="1">+IF(AND(ISNUMBER(OFFSET('Hygiene Data'!$E$7,0,10*ROW('Hygiene Data'!E64))),'Data Summary'!DS70="Yes"),OFFSET('Hygiene Data'!$E$7,0,10*ROW('Hygiene Data'!E64)),NA())</f>
        <v>#N/A</v>
      </c>
      <c r="BE70" s="517" t="e">
        <f ca="1">+IF(AND(ISNUMBER(OFFSET('Hygiene Data'!$E$9,0,10*ROW('Hygiene Data'!E64))),'Data Summary'!DT70="Yes"),OFFSET('Hygiene Data'!$E$9,0,10*ROW('Hygiene Data'!E64)),NA())</f>
        <v>#N/A</v>
      </c>
      <c r="BF70" s="517" t="e">
        <f ca="1">+IF(AND(ISNUMBER(OFFSET('Hygiene Data'!$F$5,0,10*ROW('Hygiene Data'!F64))),'Data Summary'!DU70="Yes"),OFFSET('Hygiene Data'!$F$5,0,10*ROW('Hygiene Data'!F64)),NA())</f>
        <v>#N/A</v>
      </c>
      <c r="BG70" s="517" t="e">
        <f ca="1">+IF(AND(ISNUMBER(OFFSET('Hygiene Data'!$F$7,0,10*ROW('Hygiene Data'!F64))),'Data Summary'!DV70="Yes"),OFFSET('Hygiene Data'!$F$7,0,10*ROW('Hygiene Data'!F64)),NA())</f>
        <v>#N/A</v>
      </c>
      <c r="BH70" s="517" t="e">
        <f ca="1">+IF(AND(ISNUMBER(OFFSET('Hygiene Data'!$F$9,0,10*ROW('Hygiene Data'!F64))),'Data Summary'!DW70="Yes"),OFFSET('Hygiene Data'!$F$9,0,10*ROW('Hygiene Data'!F64)),NA())</f>
        <v>#N/A</v>
      </c>
      <c r="BI70" s="517" t="e">
        <f ca="1">+IF(AND(ISNUMBER(OFFSET('Hygiene Data'!$G$5,0,10*ROW('Hygiene Data'!G64))),'Data Summary'!DX70="Yes"),OFFSET('Hygiene Data'!$G$5,0,10*ROW('Hygiene Data'!G64)),NA())</f>
        <v>#N/A</v>
      </c>
      <c r="BJ70" s="517" t="e">
        <f ca="1">+IF(AND(ISNUMBER(OFFSET('Hygiene Data'!$G$7,0,10*ROW('Hygiene Data'!G64))),'Data Summary'!DY70="Yes"),OFFSET('Hygiene Data'!$G$7,0,10*ROW('Hygiene Data'!G64)),NA())</f>
        <v>#N/A</v>
      </c>
      <c r="BK70" s="517" t="e">
        <f ca="1">+IF(AND(ISNUMBER(OFFSET('Hygiene Data'!$G$9,0,10*ROW('Hygiene Data'!G64))),'Data Summary'!DZ70="Yes"),OFFSET('Hygiene Data'!$G$9,0,10*ROW('Hygiene Data'!G64)),NA())</f>
        <v>#N/A</v>
      </c>
      <c r="BL70" s="517" t="e">
        <f ca="1">+IF(AND(ISNUMBER(OFFSET('Hygiene Data'!$H$5,0,10*ROW('Hygiene Data'!H64))),'Data Summary'!EA70="Yes"),OFFSET('Hygiene Data'!$H$5,0,10*ROW('Hygiene Data'!H64)),NA())</f>
        <v>#N/A</v>
      </c>
      <c r="BM70" s="517" t="e">
        <f ca="1">+IF(AND(ISNUMBER(OFFSET('Hygiene Data'!$H$7,0,10*ROW('Hygiene Data'!H64))),'Data Summary'!EB70="Yes"),OFFSET('Hygiene Data'!$H$7,0,10*ROW('Hygiene Data'!H64)),NA())</f>
        <v>#N/A</v>
      </c>
      <c r="BN70" s="517" t="e">
        <f ca="1">+IF(AND(ISNUMBER(OFFSET('Hygiene Data'!$H$9,0,10*ROW('Hygiene Data'!H64))),'Data Summary'!EC70="Yes"),OFFSET('Hygiene Data'!$H$9,0,10*ROW('Hygiene Data'!H64)),NA())</f>
        <v>#N/A</v>
      </c>
      <c r="BO70" s="517" t="e">
        <f ca="1">+IF(AND(ISNUMBER(OFFSET('Hygiene Data'!$I$5,0,10*ROW('Hygiene Data'!I64))),'Data Summary'!ED70="Yes"),OFFSET('Hygiene Data'!$I$5,0,10*ROW('Hygiene Data'!I64)),NA())</f>
        <v>#N/A</v>
      </c>
      <c r="BP70" s="517" t="e">
        <f ca="1">+IF(AND(ISNUMBER(OFFSET('Hygiene Data'!$I$7,0,10*ROW('Hygiene Data'!I64))),'Data Summary'!EE70="Yes"),OFFSET('Hygiene Data'!$I$7,0,10*ROW('Hygiene Data'!I64)),NA())</f>
        <v>#N/A</v>
      </c>
      <c r="BQ70" s="517" t="e">
        <f ca="1">+IF(AND(ISNUMBER(OFFSET('Hygiene Data'!$I$9,0,10*ROW('Hygiene Data'!I64))),'Data Summary'!EF70="Yes"),OFFSET('Hygiene Data'!$I$9,0,10*ROW('Hygiene Data'!I64)),NA())</f>
        <v>#N/A</v>
      </c>
    </row>
    <row r="71" spans="1:69" x14ac:dyDescent="0.25">
      <c r="A71" s="513" t="e">
        <f ca="1">+RIGHT('Data Summary'!A71,LEN('Data Summary'!A71)-9)</f>
        <v>#VALUE!</v>
      </c>
      <c r="B71" s="487" t="str">
        <f ca="1">+IF(ISTEXT('Data Summary'!B71),'Data Summary'!B71,"")</f>
        <v/>
      </c>
      <c r="C71" s="514" t="e">
        <f ca="1">+VALUE('Data Summary'!C71)</f>
        <v>#VALUE!</v>
      </c>
      <c r="D71" s="515" t="e">
        <f ca="1">+IF(AND(ISNUMBER(OFFSET('Water Data'!$D$4,0,10*ROW('Water Data'!D65))),'Data Summary'!BS71="Yes"),100-OFFSET('Water Data'!$D$4,0,10*ROW('Water Data'!D65)),NA())</f>
        <v>#N/A</v>
      </c>
      <c r="E71" s="515" t="e">
        <f ca="1">+IF(AND(ISNUMBER(OFFSET('Water Data'!$D$6,0,10*ROW('Water Data'!D65))),'Data Summary'!BT71="Yes"),OFFSET('Water Data'!$D$6,0,10*ROW('Water Data'!D65)),NA())</f>
        <v>#N/A</v>
      </c>
      <c r="F71" s="515" t="e">
        <f ca="1">+IF(AND(ISNUMBER(OFFSET('Water Data'!$D$9,0,10*ROW('Water Data'!D65))),'Data Summary'!BU71="Yes"),OFFSET('Water Data'!$D$9,0,10*ROW('Water Data'!D65)),NA())</f>
        <v>#N/A</v>
      </c>
      <c r="G71" s="515" t="e">
        <f ca="1">+IF(AND(ISNUMBER(OFFSET('Water Data'!$E$4,0,10*ROW('Water Data'!E65))),'Data Summary'!BV71="Yes"),100-OFFSET('Water Data'!$E$4,0,10*ROW('Water Data'!E65)),NA())</f>
        <v>#N/A</v>
      </c>
      <c r="H71" s="515" t="e">
        <f ca="1">+IF(AND(ISNUMBER(OFFSET('Water Data'!$E$6,0,10*ROW('Water Data'!E65))),'Data Summary'!BW71="Yes"),OFFSET('Water Data'!$E$6,0,10*ROW('Water Data'!E65)),NA())</f>
        <v>#N/A</v>
      </c>
      <c r="I71" s="515" t="e">
        <f ca="1">+IF(AND(ISNUMBER(OFFSET('Water Data'!$E$9,0,10*ROW('Water Data'!E65))),'Data Summary'!BX71="Yes"),OFFSET('Water Data'!$E$9,0,10*ROW('Water Data'!E65)),NA())</f>
        <v>#N/A</v>
      </c>
      <c r="J71" s="515" t="e">
        <f ca="1">+IF(AND(ISNUMBER(OFFSET('Water Data'!$F$4,0,10*ROW('Water Data'!F65))),'Data Summary'!BY71="Yes"),100-OFFSET('Water Data'!$F$4,0,10*ROW('Water Data'!F65)),NA())</f>
        <v>#N/A</v>
      </c>
      <c r="K71" s="515" t="e">
        <f ca="1">+IF(AND(ISNUMBER(OFFSET('Water Data'!$F$6,0,10*ROW('Water Data'!F65))),'Data Summary'!BZ71="Yes"),OFFSET('Water Data'!$F$6,0,10*ROW('Water Data'!F65)),NA())</f>
        <v>#N/A</v>
      </c>
      <c r="L71" s="515" t="e">
        <f ca="1">+IF(AND(ISNUMBER(OFFSET('Water Data'!$F$9,0,10*ROW('Water Data'!F65))),'Data Summary'!CA71="Yes"),OFFSET('Water Data'!$F$9,0,10*ROW('Water Data'!F65)),NA())</f>
        <v>#N/A</v>
      </c>
      <c r="M71" s="515" t="e">
        <f ca="1">+IF(AND(ISNUMBER(OFFSET('Water Data'!$G$4,0,10*ROW('Water Data'!G65))),'Data Summary'!CB71="Yes"),100-OFFSET('Water Data'!$G$4,0,10*ROW('Water Data'!G65)),NA())</f>
        <v>#N/A</v>
      </c>
      <c r="N71" s="515" t="e">
        <f ca="1">+IF(AND(ISNUMBER(OFFSET('Water Data'!$G$6,0,10*ROW('Water Data'!G65))),'Data Summary'!CC71="Yes"),OFFSET('Water Data'!$G$6,0,10*ROW('Water Data'!G65)),NA())</f>
        <v>#N/A</v>
      </c>
      <c r="O71" s="515" t="e">
        <f ca="1">+IF(AND(ISNUMBER(OFFSET('Water Data'!$G$9,0,10*ROW('Water Data'!G65))),'Data Summary'!CD71="Yes"),OFFSET('Water Data'!$G$9,0,10*ROW('Water Data'!G65)),NA())</f>
        <v>#N/A</v>
      </c>
      <c r="P71" s="515" t="e">
        <f ca="1">+IF(AND(ISNUMBER(OFFSET('Water Data'!$H$4,0,10*ROW('Water Data'!H65))),'Data Summary'!CE71="Yes"),100-OFFSET('Water Data'!$H$4,0,10*ROW('Water Data'!H65)),NA())</f>
        <v>#N/A</v>
      </c>
      <c r="Q71" s="515" t="e">
        <f ca="1">+IF(AND(ISNUMBER(OFFSET('Water Data'!$H$6,0,10*ROW('Water Data'!H65))),'Data Summary'!CF71="Yes"),OFFSET('Water Data'!$H$6,0,10*ROW('Water Data'!H65)),NA())</f>
        <v>#N/A</v>
      </c>
      <c r="R71" s="515" t="e">
        <f ca="1">+IF(AND(ISNUMBER(OFFSET('Water Data'!$H$9,0,10*ROW('Water Data'!H65))),'Data Summary'!CG71="Yes"),OFFSET('Water Data'!$H$9,0,10*ROW('Water Data'!H65)),NA())</f>
        <v>#N/A</v>
      </c>
      <c r="S71" s="515" t="e">
        <f ca="1">+IF(AND(ISNUMBER(OFFSET('Water Data'!$I$4,0,10*ROW('Water Data'!I65))),'Data Summary'!CH71="Yes"),100-OFFSET('Water Data'!$I$4,0,10*ROW('Water Data'!I65)),NA())</f>
        <v>#N/A</v>
      </c>
      <c r="T71" s="515" t="e">
        <f ca="1">+IF(AND(ISNUMBER(OFFSET('Water Data'!$I$6,0,10*ROW('Water Data'!I65))),'Data Summary'!CI71="Yes"),OFFSET('Water Data'!$I$6,0,10*ROW('Water Data'!I65)),NA())</f>
        <v>#N/A</v>
      </c>
      <c r="U71" s="515" t="e">
        <f ca="1">+IF(AND(ISNUMBER(OFFSET('Water Data'!$I$9,0,10*ROW('Water Data'!I65))),'Data Summary'!CJ71="Yes"),OFFSET('Water Data'!$I$9,0,10*ROW('Water Data'!I65)),NA())</f>
        <v>#N/A</v>
      </c>
      <c r="V71" s="516" t="e">
        <f ca="1">+IF(AND(ISNUMBER(OFFSET('Sanitation Data'!$D$4,0,10*ROW('Sanitation Data'!D65))),'Data Summary'!CK71="Yes"),100-OFFSET('Sanitation Data'!$D$4,0,10*ROW('Sanitation Data'!D65)),NA())</f>
        <v>#N/A</v>
      </c>
      <c r="W71" s="516" t="e">
        <f ca="1">+IF(AND(ISNUMBER(OFFSET('Sanitation Data'!$D$6,0,10*ROW('Sanitation Data'!D65))),'Data Summary'!CL71="Yes"),OFFSET('Sanitation Data'!$D$6,0,10*ROW('Sanitation Data'!D65)),NA())</f>
        <v>#N/A</v>
      </c>
      <c r="X71" s="516" t="e">
        <f ca="1">+IF(AND(ISNUMBER(OFFSET('Sanitation Data'!$D$10,0,10*ROW('Sanitation Data'!D65))),'Data Summary'!CM71="Yes"),OFFSET('Sanitation Data'!$D$10,0,10*ROW('Sanitation Data'!D65)),NA())</f>
        <v>#N/A</v>
      </c>
      <c r="Y71" s="516" t="e">
        <f ca="1">+IF(AND(ISNUMBER(OFFSET('Sanitation Data'!$D$11,0,10*ROW('Sanitation Data'!D65))),'Data Summary'!CN71="Yes"),OFFSET('Sanitation Data'!$D$11,0,10*ROW('Sanitation Data'!D65)),NA())</f>
        <v>#N/A</v>
      </c>
      <c r="Z71" s="516" t="e">
        <f ca="1">+IF(AND(ISNUMBER(OFFSET('Sanitation Data'!$D$12,0,10*ROW('Sanitation Data'!D65))),'Data Summary'!CO71="Yes"),OFFSET('Sanitation Data'!$D$12,0,10*ROW('Sanitation Data'!D65)),NA())</f>
        <v>#N/A</v>
      </c>
      <c r="AA71" s="516" t="e">
        <f ca="1">+IF(AND(ISNUMBER(OFFSET('Sanitation Data'!$E$4,0,10*ROW('Sanitation Data'!E65))),'Data Summary'!CP71="Yes"),100-OFFSET('Sanitation Data'!$E$4,0,10*ROW('Sanitation Data'!E65)),NA())</f>
        <v>#N/A</v>
      </c>
      <c r="AB71" s="516" t="e">
        <f ca="1">+IF(AND(ISNUMBER(OFFSET('Sanitation Data'!$E$6,0,10*ROW('Sanitation Data'!E65))),'Data Summary'!CQ71="Yes"),OFFSET('Sanitation Data'!$E$6,0,10*ROW('Sanitation Data'!E65)),NA())</f>
        <v>#N/A</v>
      </c>
      <c r="AC71" s="516" t="e">
        <f ca="1">+IF(AND(ISNUMBER(OFFSET('Sanitation Data'!$E$10,0,10*ROW('Sanitation Data'!E65))),'Data Summary'!CR71="Yes"),OFFSET('Sanitation Data'!$E$10,0,10*ROW('Sanitation Data'!E65)),NA())</f>
        <v>#N/A</v>
      </c>
      <c r="AD71" s="516" t="e">
        <f ca="1">+IF(AND(ISNUMBER(OFFSET('Sanitation Data'!$E$11,0,10*ROW('Sanitation Data'!E65))),'Data Summary'!CS71="Yes"),OFFSET('Sanitation Data'!$E$11,0,10*ROW('Sanitation Data'!E65)),NA())</f>
        <v>#N/A</v>
      </c>
      <c r="AE71" s="516" t="e">
        <f ca="1">+IF(AND(ISNUMBER(OFFSET('Sanitation Data'!$E$12,0,10*ROW('Sanitation Data'!E65))),'Data Summary'!CT71="Yes"),OFFSET('Sanitation Data'!$E$12,0,10*ROW('Sanitation Data'!E65)),NA())</f>
        <v>#N/A</v>
      </c>
      <c r="AF71" s="516" t="e">
        <f ca="1">+IF(AND(ISNUMBER(OFFSET('Sanitation Data'!$F$4,0,10*ROW('Sanitation Data'!F65))),'Data Summary'!CU71="Yes"),100-OFFSET('Sanitation Data'!$F$4,0,10*ROW('Sanitation Data'!F65)),NA())</f>
        <v>#N/A</v>
      </c>
      <c r="AG71" s="516" t="e">
        <f ca="1">+IF(AND(ISNUMBER(OFFSET('Sanitation Data'!$F$6,0,10*ROW('Sanitation Data'!F65))),'Data Summary'!CV71="Yes"),OFFSET('Sanitation Data'!$F$6,0,10*ROW('Sanitation Data'!F65)),NA())</f>
        <v>#N/A</v>
      </c>
      <c r="AH71" s="516" t="e">
        <f ca="1">+IF(AND(ISNUMBER(OFFSET('Sanitation Data'!$F$10,0,10*ROW('Sanitation Data'!F65))),'Data Summary'!CW71="Yes"),OFFSET('Sanitation Data'!$F$10,0,10*ROW('Sanitation Data'!F65)),NA())</f>
        <v>#N/A</v>
      </c>
      <c r="AI71" s="516" t="e">
        <f ca="1">+IF(AND(ISNUMBER(OFFSET('Sanitation Data'!$F$11,0,10*ROW('Sanitation Data'!F65))),'Data Summary'!CX71="Yes"),OFFSET('Sanitation Data'!$F$11,0,10*ROW('Sanitation Data'!F65)),NA())</f>
        <v>#N/A</v>
      </c>
      <c r="AJ71" s="516" t="e">
        <f ca="1">+IF(AND(ISNUMBER(OFFSET('Sanitation Data'!$F$12,0,10*ROW('Sanitation Data'!F65))),'Data Summary'!CY71="Yes"),OFFSET('Sanitation Data'!$F$12,0,10*ROW('Sanitation Data'!F65)),NA())</f>
        <v>#N/A</v>
      </c>
      <c r="AK71" s="516" t="e">
        <f ca="1">+IF(AND(ISNUMBER(OFFSET('Sanitation Data'!$G$4,0,10*ROW('Sanitation Data'!G65))),'Data Summary'!CZ71="Yes"),100-OFFSET('Sanitation Data'!$G$4,0,10*ROW('Sanitation Data'!G65)),NA())</f>
        <v>#N/A</v>
      </c>
      <c r="AL71" s="516" t="e">
        <f ca="1">+IF(AND(ISNUMBER(OFFSET('Sanitation Data'!$G$6,0,10*ROW('Sanitation Data'!G65))),'Data Summary'!DA71="Yes"),OFFSET('Sanitation Data'!$G$6,0,10*ROW('Sanitation Data'!G65)),NA())</f>
        <v>#N/A</v>
      </c>
      <c r="AM71" s="516" t="e">
        <f ca="1">+IF(AND(ISNUMBER(OFFSET('Sanitation Data'!$G$10,0,10*ROW('Sanitation Data'!G65))),'Data Summary'!DB71="Yes"),OFFSET('Sanitation Data'!$G$10,0,10*ROW('Sanitation Data'!G65)),NA())</f>
        <v>#N/A</v>
      </c>
      <c r="AN71" s="516" t="e">
        <f ca="1">+IF(AND(ISNUMBER(OFFSET('Sanitation Data'!$G$11,0,10*ROW('Sanitation Data'!G65))),'Data Summary'!DC71="Yes"),OFFSET('Sanitation Data'!$G$11,0,10*ROW('Sanitation Data'!G65)),NA())</f>
        <v>#N/A</v>
      </c>
      <c r="AO71" s="516" t="e">
        <f ca="1">+IF(AND(ISNUMBER(OFFSET('Sanitation Data'!$G$12,0,10*ROW('Sanitation Data'!G65))),'Data Summary'!DD71="Yes"),OFFSET('Sanitation Data'!$G$12,0,10*ROW('Sanitation Data'!G65)),NA())</f>
        <v>#N/A</v>
      </c>
      <c r="AP71" s="516" t="e">
        <f ca="1">+IF(AND(ISNUMBER(OFFSET('Sanitation Data'!$H$4,0,10*ROW('Sanitation Data'!H65))),'Data Summary'!DE71="Yes"),100-OFFSET('Sanitation Data'!$H$4,0,10*ROW('Sanitation Data'!H65)),NA())</f>
        <v>#N/A</v>
      </c>
      <c r="AQ71" s="516" t="e">
        <f ca="1">+IF(AND(ISNUMBER(OFFSET('Sanitation Data'!$H$6,0,10*ROW('Sanitation Data'!H65))),'Data Summary'!DF71="Yes"),OFFSET('Sanitation Data'!$H$6,0,10*ROW('Sanitation Data'!H65)),NA())</f>
        <v>#N/A</v>
      </c>
      <c r="AR71" s="516" t="e">
        <f ca="1">+IF(AND(ISNUMBER(OFFSET('Sanitation Data'!$H$10,0,10*ROW('Sanitation Data'!H65))),'Data Summary'!DG71="Yes"),OFFSET('Sanitation Data'!$H$10,0,10*ROW('Sanitation Data'!H65)),NA())</f>
        <v>#N/A</v>
      </c>
      <c r="AS71" s="516" t="e">
        <f ca="1">+IF(AND(ISNUMBER(OFFSET('Sanitation Data'!$H$11,0,10*ROW('Sanitation Data'!H65))),'Data Summary'!DH71="Yes"),OFFSET('Sanitation Data'!$H$11,0,10*ROW('Sanitation Data'!H65)),NA())</f>
        <v>#N/A</v>
      </c>
      <c r="AT71" s="516" t="e">
        <f ca="1">+IF(AND(ISNUMBER(OFFSET('Sanitation Data'!$H$12,0,10*ROW('Sanitation Data'!H65))),'Data Summary'!DI71="Yes"),OFFSET('Sanitation Data'!$H$12,0,10*ROW('Sanitation Data'!H65)),NA())</f>
        <v>#N/A</v>
      </c>
      <c r="AU71" s="516" t="e">
        <f ca="1">+IF(AND(ISNUMBER(OFFSET('Sanitation Data'!$I$4,0,10*ROW('Sanitation Data'!I65))),'Data Summary'!DJ71="Yes"),100-OFFSET('Sanitation Data'!$I$4,0,10*ROW('Sanitation Data'!I65)),NA())</f>
        <v>#N/A</v>
      </c>
      <c r="AV71" s="516" t="e">
        <f ca="1">+IF(AND(ISNUMBER(OFFSET('Sanitation Data'!$I$6,0,10*ROW('Sanitation Data'!I65))),'Data Summary'!DK71="Yes"),OFFSET('Sanitation Data'!$I$6,0,10*ROW('Sanitation Data'!I65)),NA())</f>
        <v>#N/A</v>
      </c>
      <c r="AW71" s="516" t="e">
        <f ca="1">+IF(AND(ISNUMBER(OFFSET('Sanitation Data'!$I$10,0,10*ROW('Sanitation Data'!I65))),'Data Summary'!DL71="Yes"),OFFSET('Sanitation Data'!$I$10,0,10*ROW('Sanitation Data'!I65)),NA())</f>
        <v>#N/A</v>
      </c>
      <c r="AX71" s="516" t="e">
        <f ca="1">+IF(AND(ISNUMBER(OFFSET('Sanitation Data'!$I$11,0,10*ROW('Sanitation Data'!I65))),'Data Summary'!DM71="Yes"),OFFSET('Sanitation Data'!$I$11,0,10*ROW('Sanitation Data'!I65)),NA())</f>
        <v>#N/A</v>
      </c>
      <c r="AY71" s="516" t="e">
        <f ca="1">+IF(AND(ISNUMBER(OFFSET('Sanitation Data'!$I$12,0,10*ROW('Sanitation Data'!I65))),'Data Summary'!DN71="Yes"),OFFSET('Sanitation Data'!$I$12,0,10*ROW('Sanitation Data'!I65)),NA())</f>
        <v>#N/A</v>
      </c>
      <c r="AZ71" s="517" t="e">
        <f ca="1">+IF(AND(ISNUMBER(OFFSET('Hygiene Data'!$D$5,0,10*ROW('Hygiene Data'!D65))),'Data Summary'!DO71="Yes"),OFFSET('Hygiene Data'!$D$5,0,10*ROW('Hygiene Data'!D65)),NA())</f>
        <v>#N/A</v>
      </c>
      <c r="BA71" s="517" t="e">
        <f ca="1">+IF(AND(ISNUMBER(OFFSET('Hygiene Data'!$D$7,0,10*ROW('Hygiene Data'!D65))),'Data Summary'!DP71="Yes"),OFFSET('Hygiene Data'!$D$7,0,10*ROW('Hygiene Data'!D65)),NA())</f>
        <v>#N/A</v>
      </c>
      <c r="BB71" s="517" t="e">
        <f ca="1">+IF(AND(ISNUMBER(OFFSET('Hygiene Data'!$D$9,0,10*ROW('Hygiene Data'!D65))),'Data Summary'!DQ71="Yes"),OFFSET('Hygiene Data'!$D$9,0,10*ROW('Hygiene Data'!D65)),NA())</f>
        <v>#N/A</v>
      </c>
      <c r="BC71" s="517" t="e">
        <f ca="1">+IF(AND(ISNUMBER(OFFSET('Hygiene Data'!$E$5,0,10*ROW('Hygiene Data'!E65))),'Data Summary'!DR71="Yes"),OFFSET('Hygiene Data'!$E$5,0,10*ROW('Hygiene Data'!E65)),NA())</f>
        <v>#N/A</v>
      </c>
      <c r="BD71" s="517" t="e">
        <f ca="1">+IF(AND(ISNUMBER(OFFSET('Hygiene Data'!$E$7,0,10*ROW('Hygiene Data'!E65))),'Data Summary'!DS71="Yes"),OFFSET('Hygiene Data'!$E$7,0,10*ROW('Hygiene Data'!E65)),NA())</f>
        <v>#N/A</v>
      </c>
      <c r="BE71" s="517" t="e">
        <f ca="1">+IF(AND(ISNUMBER(OFFSET('Hygiene Data'!$E$9,0,10*ROW('Hygiene Data'!E65))),'Data Summary'!DT71="Yes"),OFFSET('Hygiene Data'!$E$9,0,10*ROW('Hygiene Data'!E65)),NA())</f>
        <v>#N/A</v>
      </c>
      <c r="BF71" s="517" t="e">
        <f ca="1">+IF(AND(ISNUMBER(OFFSET('Hygiene Data'!$F$5,0,10*ROW('Hygiene Data'!F65))),'Data Summary'!DU71="Yes"),OFFSET('Hygiene Data'!$F$5,0,10*ROW('Hygiene Data'!F65)),NA())</f>
        <v>#N/A</v>
      </c>
      <c r="BG71" s="517" t="e">
        <f ca="1">+IF(AND(ISNUMBER(OFFSET('Hygiene Data'!$F$7,0,10*ROW('Hygiene Data'!F65))),'Data Summary'!DV71="Yes"),OFFSET('Hygiene Data'!$F$7,0,10*ROW('Hygiene Data'!F65)),NA())</f>
        <v>#N/A</v>
      </c>
      <c r="BH71" s="517" t="e">
        <f ca="1">+IF(AND(ISNUMBER(OFFSET('Hygiene Data'!$F$9,0,10*ROW('Hygiene Data'!F65))),'Data Summary'!DW71="Yes"),OFFSET('Hygiene Data'!$F$9,0,10*ROW('Hygiene Data'!F65)),NA())</f>
        <v>#N/A</v>
      </c>
      <c r="BI71" s="517" t="e">
        <f ca="1">+IF(AND(ISNUMBER(OFFSET('Hygiene Data'!$G$5,0,10*ROW('Hygiene Data'!G65))),'Data Summary'!DX71="Yes"),OFFSET('Hygiene Data'!$G$5,0,10*ROW('Hygiene Data'!G65)),NA())</f>
        <v>#N/A</v>
      </c>
      <c r="BJ71" s="517" t="e">
        <f ca="1">+IF(AND(ISNUMBER(OFFSET('Hygiene Data'!$G$7,0,10*ROW('Hygiene Data'!G65))),'Data Summary'!DY71="Yes"),OFFSET('Hygiene Data'!$G$7,0,10*ROW('Hygiene Data'!G65)),NA())</f>
        <v>#N/A</v>
      </c>
      <c r="BK71" s="517" t="e">
        <f ca="1">+IF(AND(ISNUMBER(OFFSET('Hygiene Data'!$G$9,0,10*ROW('Hygiene Data'!G65))),'Data Summary'!DZ71="Yes"),OFFSET('Hygiene Data'!$G$9,0,10*ROW('Hygiene Data'!G65)),NA())</f>
        <v>#N/A</v>
      </c>
      <c r="BL71" s="517" t="e">
        <f ca="1">+IF(AND(ISNUMBER(OFFSET('Hygiene Data'!$H$5,0,10*ROW('Hygiene Data'!H65))),'Data Summary'!EA71="Yes"),OFFSET('Hygiene Data'!$H$5,0,10*ROW('Hygiene Data'!H65)),NA())</f>
        <v>#N/A</v>
      </c>
      <c r="BM71" s="517" t="e">
        <f ca="1">+IF(AND(ISNUMBER(OFFSET('Hygiene Data'!$H$7,0,10*ROW('Hygiene Data'!H65))),'Data Summary'!EB71="Yes"),OFFSET('Hygiene Data'!$H$7,0,10*ROW('Hygiene Data'!H65)),NA())</f>
        <v>#N/A</v>
      </c>
      <c r="BN71" s="517" t="e">
        <f ca="1">+IF(AND(ISNUMBER(OFFSET('Hygiene Data'!$H$9,0,10*ROW('Hygiene Data'!H65))),'Data Summary'!EC71="Yes"),OFFSET('Hygiene Data'!$H$9,0,10*ROW('Hygiene Data'!H65)),NA())</f>
        <v>#N/A</v>
      </c>
      <c r="BO71" s="517" t="e">
        <f ca="1">+IF(AND(ISNUMBER(OFFSET('Hygiene Data'!$I$5,0,10*ROW('Hygiene Data'!I65))),'Data Summary'!ED71="Yes"),OFFSET('Hygiene Data'!$I$5,0,10*ROW('Hygiene Data'!I65)),NA())</f>
        <v>#N/A</v>
      </c>
      <c r="BP71" s="517" t="e">
        <f ca="1">+IF(AND(ISNUMBER(OFFSET('Hygiene Data'!$I$7,0,10*ROW('Hygiene Data'!I65))),'Data Summary'!EE71="Yes"),OFFSET('Hygiene Data'!$I$7,0,10*ROW('Hygiene Data'!I65)),NA())</f>
        <v>#N/A</v>
      </c>
      <c r="BQ71" s="517" t="e">
        <f ca="1">+IF(AND(ISNUMBER(OFFSET('Hygiene Data'!$I$9,0,10*ROW('Hygiene Data'!I65))),'Data Summary'!EF71="Yes"),OFFSET('Hygiene Data'!$I$9,0,10*ROW('Hygiene Data'!I65)),NA())</f>
        <v>#N/A</v>
      </c>
    </row>
    <row r="72" spans="1:69" x14ac:dyDescent="0.25">
      <c r="A72" s="513" t="e">
        <f ca="1">+RIGHT('Data Summary'!A72,LEN('Data Summary'!A72)-9)</f>
        <v>#VALUE!</v>
      </c>
      <c r="B72" s="487" t="str">
        <f ca="1">+IF(ISTEXT('Data Summary'!B72),'Data Summary'!B72,"")</f>
        <v/>
      </c>
      <c r="C72" s="514" t="e">
        <f ca="1">+VALUE('Data Summary'!C72)</f>
        <v>#VALUE!</v>
      </c>
      <c r="D72" s="515" t="e">
        <f ca="1">+IF(AND(ISNUMBER(OFFSET('Water Data'!$D$4,0,10*ROW('Water Data'!D66))),'Data Summary'!BS72="Yes"),100-OFFSET('Water Data'!$D$4,0,10*ROW('Water Data'!D66)),NA())</f>
        <v>#N/A</v>
      </c>
      <c r="E72" s="515" t="e">
        <f ca="1">+IF(AND(ISNUMBER(OFFSET('Water Data'!$D$6,0,10*ROW('Water Data'!D66))),'Data Summary'!BT72="Yes"),OFFSET('Water Data'!$D$6,0,10*ROW('Water Data'!D66)),NA())</f>
        <v>#N/A</v>
      </c>
      <c r="F72" s="515" t="e">
        <f ca="1">+IF(AND(ISNUMBER(OFFSET('Water Data'!$D$9,0,10*ROW('Water Data'!D66))),'Data Summary'!BU72="Yes"),OFFSET('Water Data'!$D$9,0,10*ROW('Water Data'!D66)),NA())</f>
        <v>#N/A</v>
      </c>
      <c r="G72" s="515" t="e">
        <f ca="1">+IF(AND(ISNUMBER(OFFSET('Water Data'!$E$4,0,10*ROW('Water Data'!E66))),'Data Summary'!BV72="Yes"),100-OFFSET('Water Data'!$E$4,0,10*ROW('Water Data'!E66)),NA())</f>
        <v>#N/A</v>
      </c>
      <c r="H72" s="515" t="e">
        <f ca="1">+IF(AND(ISNUMBER(OFFSET('Water Data'!$E$6,0,10*ROW('Water Data'!E66))),'Data Summary'!BW72="Yes"),OFFSET('Water Data'!$E$6,0,10*ROW('Water Data'!E66)),NA())</f>
        <v>#N/A</v>
      </c>
      <c r="I72" s="515" t="e">
        <f ca="1">+IF(AND(ISNUMBER(OFFSET('Water Data'!$E$9,0,10*ROW('Water Data'!E66))),'Data Summary'!BX72="Yes"),OFFSET('Water Data'!$E$9,0,10*ROW('Water Data'!E66)),NA())</f>
        <v>#N/A</v>
      </c>
      <c r="J72" s="515" t="e">
        <f ca="1">+IF(AND(ISNUMBER(OFFSET('Water Data'!$F$4,0,10*ROW('Water Data'!F66))),'Data Summary'!BY72="Yes"),100-OFFSET('Water Data'!$F$4,0,10*ROW('Water Data'!F66)),NA())</f>
        <v>#N/A</v>
      </c>
      <c r="K72" s="515" t="e">
        <f ca="1">+IF(AND(ISNUMBER(OFFSET('Water Data'!$F$6,0,10*ROW('Water Data'!F66))),'Data Summary'!BZ72="Yes"),OFFSET('Water Data'!$F$6,0,10*ROW('Water Data'!F66)),NA())</f>
        <v>#N/A</v>
      </c>
      <c r="L72" s="515" t="e">
        <f ca="1">+IF(AND(ISNUMBER(OFFSET('Water Data'!$F$9,0,10*ROW('Water Data'!F66))),'Data Summary'!CA72="Yes"),OFFSET('Water Data'!$F$9,0,10*ROW('Water Data'!F66)),NA())</f>
        <v>#N/A</v>
      </c>
      <c r="M72" s="515" t="e">
        <f ca="1">+IF(AND(ISNUMBER(OFFSET('Water Data'!$G$4,0,10*ROW('Water Data'!G66))),'Data Summary'!CB72="Yes"),100-OFFSET('Water Data'!$G$4,0,10*ROW('Water Data'!G66)),NA())</f>
        <v>#N/A</v>
      </c>
      <c r="N72" s="515" t="e">
        <f ca="1">+IF(AND(ISNUMBER(OFFSET('Water Data'!$G$6,0,10*ROW('Water Data'!G66))),'Data Summary'!CC72="Yes"),OFFSET('Water Data'!$G$6,0,10*ROW('Water Data'!G66)),NA())</f>
        <v>#N/A</v>
      </c>
      <c r="O72" s="515" t="e">
        <f ca="1">+IF(AND(ISNUMBER(OFFSET('Water Data'!$G$9,0,10*ROW('Water Data'!G66))),'Data Summary'!CD72="Yes"),OFFSET('Water Data'!$G$9,0,10*ROW('Water Data'!G66)),NA())</f>
        <v>#N/A</v>
      </c>
      <c r="P72" s="515" t="e">
        <f ca="1">+IF(AND(ISNUMBER(OFFSET('Water Data'!$H$4,0,10*ROW('Water Data'!H66))),'Data Summary'!CE72="Yes"),100-OFFSET('Water Data'!$H$4,0,10*ROW('Water Data'!H66)),NA())</f>
        <v>#N/A</v>
      </c>
      <c r="Q72" s="515" t="e">
        <f ca="1">+IF(AND(ISNUMBER(OFFSET('Water Data'!$H$6,0,10*ROW('Water Data'!H66))),'Data Summary'!CF72="Yes"),OFFSET('Water Data'!$H$6,0,10*ROW('Water Data'!H66)),NA())</f>
        <v>#N/A</v>
      </c>
      <c r="R72" s="515" t="e">
        <f ca="1">+IF(AND(ISNUMBER(OFFSET('Water Data'!$H$9,0,10*ROW('Water Data'!H66))),'Data Summary'!CG72="Yes"),OFFSET('Water Data'!$H$9,0,10*ROW('Water Data'!H66)),NA())</f>
        <v>#N/A</v>
      </c>
      <c r="S72" s="515" t="e">
        <f ca="1">+IF(AND(ISNUMBER(OFFSET('Water Data'!$I$4,0,10*ROW('Water Data'!I66))),'Data Summary'!CH72="Yes"),100-OFFSET('Water Data'!$I$4,0,10*ROW('Water Data'!I66)),NA())</f>
        <v>#N/A</v>
      </c>
      <c r="T72" s="515" t="e">
        <f ca="1">+IF(AND(ISNUMBER(OFFSET('Water Data'!$I$6,0,10*ROW('Water Data'!I66))),'Data Summary'!CI72="Yes"),OFFSET('Water Data'!$I$6,0,10*ROW('Water Data'!I66)),NA())</f>
        <v>#N/A</v>
      </c>
      <c r="U72" s="515" t="e">
        <f ca="1">+IF(AND(ISNUMBER(OFFSET('Water Data'!$I$9,0,10*ROW('Water Data'!I66))),'Data Summary'!CJ72="Yes"),OFFSET('Water Data'!$I$9,0,10*ROW('Water Data'!I66)),NA())</f>
        <v>#N/A</v>
      </c>
      <c r="V72" s="516" t="e">
        <f ca="1">+IF(AND(ISNUMBER(OFFSET('Sanitation Data'!$D$4,0,10*ROW('Sanitation Data'!D66))),'Data Summary'!CK72="Yes"),100-OFFSET('Sanitation Data'!$D$4,0,10*ROW('Sanitation Data'!D66)),NA())</f>
        <v>#N/A</v>
      </c>
      <c r="W72" s="516" t="e">
        <f ca="1">+IF(AND(ISNUMBER(OFFSET('Sanitation Data'!$D$6,0,10*ROW('Sanitation Data'!D66))),'Data Summary'!CL72="Yes"),OFFSET('Sanitation Data'!$D$6,0,10*ROW('Sanitation Data'!D66)),NA())</f>
        <v>#N/A</v>
      </c>
      <c r="X72" s="516" t="e">
        <f ca="1">+IF(AND(ISNUMBER(OFFSET('Sanitation Data'!$D$10,0,10*ROW('Sanitation Data'!D66))),'Data Summary'!CM72="Yes"),OFFSET('Sanitation Data'!$D$10,0,10*ROW('Sanitation Data'!D66)),NA())</f>
        <v>#N/A</v>
      </c>
      <c r="Y72" s="516" t="e">
        <f ca="1">+IF(AND(ISNUMBER(OFFSET('Sanitation Data'!$D$11,0,10*ROW('Sanitation Data'!D66))),'Data Summary'!CN72="Yes"),OFFSET('Sanitation Data'!$D$11,0,10*ROW('Sanitation Data'!D66)),NA())</f>
        <v>#N/A</v>
      </c>
      <c r="Z72" s="516" t="e">
        <f ca="1">+IF(AND(ISNUMBER(OFFSET('Sanitation Data'!$D$12,0,10*ROW('Sanitation Data'!D66))),'Data Summary'!CO72="Yes"),OFFSET('Sanitation Data'!$D$12,0,10*ROW('Sanitation Data'!D66)),NA())</f>
        <v>#N/A</v>
      </c>
      <c r="AA72" s="516" t="e">
        <f ca="1">+IF(AND(ISNUMBER(OFFSET('Sanitation Data'!$E$4,0,10*ROW('Sanitation Data'!E66))),'Data Summary'!CP72="Yes"),100-OFFSET('Sanitation Data'!$E$4,0,10*ROW('Sanitation Data'!E66)),NA())</f>
        <v>#N/A</v>
      </c>
      <c r="AB72" s="516" t="e">
        <f ca="1">+IF(AND(ISNUMBER(OFFSET('Sanitation Data'!$E$6,0,10*ROW('Sanitation Data'!E66))),'Data Summary'!CQ72="Yes"),OFFSET('Sanitation Data'!$E$6,0,10*ROW('Sanitation Data'!E66)),NA())</f>
        <v>#N/A</v>
      </c>
      <c r="AC72" s="516" t="e">
        <f ca="1">+IF(AND(ISNUMBER(OFFSET('Sanitation Data'!$E$10,0,10*ROW('Sanitation Data'!E66))),'Data Summary'!CR72="Yes"),OFFSET('Sanitation Data'!$E$10,0,10*ROW('Sanitation Data'!E66)),NA())</f>
        <v>#N/A</v>
      </c>
      <c r="AD72" s="516" t="e">
        <f ca="1">+IF(AND(ISNUMBER(OFFSET('Sanitation Data'!$E$11,0,10*ROW('Sanitation Data'!E66))),'Data Summary'!CS72="Yes"),OFFSET('Sanitation Data'!$E$11,0,10*ROW('Sanitation Data'!E66)),NA())</f>
        <v>#N/A</v>
      </c>
      <c r="AE72" s="516" t="e">
        <f ca="1">+IF(AND(ISNUMBER(OFFSET('Sanitation Data'!$E$12,0,10*ROW('Sanitation Data'!E66))),'Data Summary'!CT72="Yes"),OFFSET('Sanitation Data'!$E$12,0,10*ROW('Sanitation Data'!E66)),NA())</f>
        <v>#N/A</v>
      </c>
      <c r="AF72" s="516" t="e">
        <f ca="1">+IF(AND(ISNUMBER(OFFSET('Sanitation Data'!$F$4,0,10*ROW('Sanitation Data'!F66))),'Data Summary'!CU72="Yes"),100-OFFSET('Sanitation Data'!$F$4,0,10*ROW('Sanitation Data'!F66)),NA())</f>
        <v>#N/A</v>
      </c>
      <c r="AG72" s="516" t="e">
        <f ca="1">+IF(AND(ISNUMBER(OFFSET('Sanitation Data'!$F$6,0,10*ROW('Sanitation Data'!F66))),'Data Summary'!CV72="Yes"),OFFSET('Sanitation Data'!$F$6,0,10*ROW('Sanitation Data'!F66)),NA())</f>
        <v>#N/A</v>
      </c>
      <c r="AH72" s="516" t="e">
        <f ca="1">+IF(AND(ISNUMBER(OFFSET('Sanitation Data'!$F$10,0,10*ROW('Sanitation Data'!F66))),'Data Summary'!CW72="Yes"),OFFSET('Sanitation Data'!$F$10,0,10*ROW('Sanitation Data'!F66)),NA())</f>
        <v>#N/A</v>
      </c>
      <c r="AI72" s="516" t="e">
        <f ca="1">+IF(AND(ISNUMBER(OFFSET('Sanitation Data'!$F$11,0,10*ROW('Sanitation Data'!F66))),'Data Summary'!CX72="Yes"),OFFSET('Sanitation Data'!$F$11,0,10*ROW('Sanitation Data'!F66)),NA())</f>
        <v>#N/A</v>
      </c>
      <c r="AJ72" s="516" t="e">
        <f ca="1">+IF(AND(ISNUMBER(OFFSET('Sanitation Data'!$F$12,0,10*ROW('Sanitation Data'!F66))),'Data Summary'!CY72="Yes"),OFFSET('Sanitation Data'!$F$12,0,10*ROW('Sanitation Data'!F66)),NA())</f>
        <v>#N/A</v>
      </c>
      <c r="AK72" s="516" t="e">
        <f ca="1">+IF(AND(ISNUMBER(OFFSET('Sanitation Data'!$G$4,0,10*ROW('Sanitation Data'!G66))),'Data Summary'!CZ72="Yes"),100-OFFSET('Sanitation Data'!$G$4,0,10*ROW('Sanitation Data'!G66)),NA())</f>
        <v>#N/A</v>
      </c>
      <c r="AL72" s="516" t="e">
        <f ca="1">+IF(AND(ISNUMBER(OFFSET('Sanitation Data'!$G$6,0,10*ROW('Sanitation Data'!G66))),'Data Summary'!DA72="Yes"),OFFSET('Sanitation Data'!$G$6,0,10*ROW('Sanitation Data'!G66)),NA())</f>
        <v>#N/A</v>
      </c>
      <c r="AM72" s="516" t="e">
        <f ca="1">+IF(AND(ISNUMBER(OFFSET('Sanitation Data'!$G$10,0,10*ROW('Sanitation Data'!G66))),'Data Summary'!DB72="Yes"),OFFSET('Sanitation Data'!$G$10,0,10*ROW('Sanitation Data'!G66)),NA())</f>
        <v>#N/A</v>
      </c>
      <c r="AN72" s="516" t="e">
        <f ca="1">+IF(AND(ISNUMBER(OFFSET('Sanitation Data'!$G$11,0,10*ROW('Sanitation Data'!G66))),'Data Summary'!DC72="Yes"),OFFSET('Sanitation Data'!$G$11,0,10*ROW('Sanitation Data'!G66)),NA())</f>
        <v>#N/A</v>
      </c>
      <c r="AO72" s="516" t="e">
        <f ca="1">+IF(AND(ISNUMBER(OFFSET('Sanitation Data'!$G$12,0,10*ROW('Sanitation Data'!G66))),'Data Summary'!DD72="Yes"),OFFSET('Sanitation Data'!$G$12,0,10*ROW('Sanitation Data'!G66)),NA())</f>
        <v>#N/A</v>
      </c>
      <c r="AP72" s="516" t="e">
        <f ca="1">+IF(AND(ISNUMBER(OFFSET('Sanitation Data'!$H$4,0,10*ROW('Sanitation Data'!H66))),'Data Summary'!DE72="Yes"),100-OFFSET('Sanitation Data'!$H$4,0,10*ROW('Sanitation Data'!H66)),NA())</f>
        <v>#N/A</v>
      </c>
      <c r="AQ72" s="516" t="e">
        <f ca="1">+IF(AND(ISNUMBER(OFFSET('Sanitation Data'!$H$6,0,10*ROW('Sanitation Data'!H66))),'Data Summary'!DF72="Yes"),OFFSET('Sanitation Data'!$H$6,0,10*ROW('Sanitation Data'!H66)),NA())</f>
        <v>#N/A</v>
      </c>
      <c r="AR72" s="516" t="e">
        <f ca="1">+IF(AND(ISNUMBER(OFFSET('Sanitation Data'!$H$10,0,10*ROW('Sanitation Data'!H66))),'Data Summary'!DG72="Yes"),OFFSET('Sanitation Data'!$H$10,0,10*ROW('Sanitation Data'!H66)),NA())</f>
        <v>#N/A</v>
      </c>
      <c r="AS72" s="516" t="e">
        <f ca="1">+IF(AND(ISNUMBER(OFFSET('Sanitation Data'!$H$11,0,10*ROW('Sanitation Data'!H66))),'Data Summary'!DH72="Yes"),OFFSET('Sanitation Data'!$H$11,0,10*ROW('Sanitation Data'!H66)),NA())</f>
        <v>#N/A</v>
      </c>
      <c r="AT72" s="516" t="e">
        <f ca="1">+IF(AND(ISNUMBER(OFFSET('Sanitation Data'!$H$12,0,10*ROW('Sanitation Data'!H66))),'Data Summary'!DI72="Yes"),OFFSET('Sanitation Data'!$H$12,0,10*ROW('Sanitation Data'!H66)),NA())</f>
        <v>#N/A</v>
      </c>
      <c r="AU72" s="516" t="e">
        <f ca="1">+IF(AND(ISNUMBER(OFFSET('Sanitation Data'!$I$4,0,10*ROW('Sanitation Data'!I66))),'Data Summary'!DJ72="Yes"),100-OFFSET('Sanitation Data'!$I$4,0,10*ROW('Sanitation Data'!I66)),NA())</f>
        <v>#N/A</v>
      </c>
      <c r="AV72" s="516" t="e">
        <f ca="1">+IF(AND(ISNUMBER(OFFSET('Sanitation Data'!$I$6,0,10*ROW('Sanitation Data'!I66))),'Data Summary'!DK72="Yes"),OFFSET('Sanitation Data'!$I$6,0,10*ROW('Sanitation Data'!I66)),NA())</f>
        <v>#N/A</v>
      </c>
      <c r="AW72" s="516" t="e">
        <f ca="1">+IF(AND(ISNUMBER(OFFSET('Sanitation Data'!$I$10,0,10*ROW('Sanitation Data'!I66))),'Data Summary'!DL72="Yes"),OFFSET('Sanitation Data'!$I$10,0,10*ROW('Sanitation Data'!I66)),NA())</f>
        <v>#N/A</v>
      </c>
      <c r="AX72" s="516" t="e">
        <f ca="1">+IF(AND(ISNUMBER(OFFSET('Sanitation Data'!$I$11,0,10*ROW('Sanitation Data'!I66))),'Data Summary'!DM72="Yes"),OFFSET('Sanitation Data'!$I$11,0,10*ROW('Sanitation Data'!I66)),NA())</f>
        <v>#N/A</v>
      </c>
      <c r="AY72" s="516" t="e">
        <f ca="1">+IF(AND(ISNUMBER(OFFSET('Sanitation Data'!$I$12,0,10*ROW('Sanitation Data'!I66))),'Data Summary'!DN72="Yes"),OFFSET('Sanitation Data'!$I$12,0,10*ROW('Sanitation Data'!I66)),NA())</f>
        <v>#N/A</v>
      </c>
      <c r="AZ72" s="517" t="e">
        <f ca="1">+IF(AND(ISNUMBER(OFFSET('Hygiene Data'!$D$5,0,10*ROW('Hygiene Data'!D66))),'Data Summary'!DO72="Yes"),OFFSET('Hygiene Data'!$D$5,0,10*ROW('Hygiene Data'!D66)),NA())</f>
        <v>#N/A</v>
      </c>
      <c r="BA72" s="517" t="e">
        <f ca="1">+IF(AND(ISNUMBER(OFFSET('Hygiene Data'!$D$7,0,10*ROW('Hygiene Data'!D66))),'Data Summary'!DP72="Yes"),OFFSET('Hygiene Data'!$D$7,0,10*ROW('Hygiene Data'!D66)),NA())</f>
        <v>#N/A</v>
      </c>
      <c r="BB72" s="517" t="e">
        <f ca="1">+IF(AND(ISNUMBER(OFFSET('Hygiene Data'!$D$9,0,10*ROW('Hygiene Data'!D66))),'Data Summary'!DQ72="Yes"),OFFSET('Hygiene Data'!$D$9,0,10*ROW('Hygiene Data'!D66)),NA())</f>
        <v>#N/A</v>
      </c>
      <c r="BC72" s="517" t="e">
        <f ca="1">+IF(AND(ISNUMBER(OFFSET('Hygiene Data'!$E$5,0,10*ROW('Hygiene Data'!E66))),'Data Summary'!DR72="Yes"),OFFSET('Hygiene Data'!$E$5,0,10*ROW('Hygiene Data'!E66)),NA())</f>
        <v>#N/A</v>
      </c>
      <c r="BD72" s="517" t="e">
        <f ca="1">+IF(AND(ISNUMBER(OFFSET('Hygiene Data'!$E$7,0,10*ROW('Hygiene Data'!E66))),'Data Summary'!DS72="Yes"),OFFSET('Hygiene Data'!$E$7,0,10*ROW('Hygiene Data'!E66)),NA())</f>
        <v>#N/A</v>
      </c>
      <c r="BE72" s="517" t="e">
        <f ca="1">+IF(AND(ISNUMBER(OFFSET('Hygiene Data'!$E$9,0,10*ROW('Hygiene Data'!E66))),'Data Summary'!DT72="Yes"),OFFSET('Hygiene Data'!$E$9,0,10*ROW('Hygiene Data'!E66)),NA())</f>
        <v>#N/A</v>
      </c>
      <c r="BF72" s="517" t="e">
        <f ca="1">+IF(AND(ISNUMBER(OFFSET('Hygiene Data'!$F$5,0,10*ROW('Hygiene Data'!F66))),'Data Summary'!DU72="Yes"),OFFSET('Hygiene Data'!$F$5,0,10*ROW('Hygiene Data'!F66)),NA())</f>
        <v>#N/A</v>
      </c>
      <c r="BG72" s="517" t="e">
        <f ca="1">+IF(AND(ISNUMBER(OFFSET('Hygiene Data'!$F$7,0,10*ROW('Hygiene Data'!F66))),'Data Summary'!DV72="Yes"),OFFSET('Hygiene Data'!$F$7,0,10*ROW('Hygiene Data'!F66)),NA())</f>
        <v>#N/A</v>
      </c>
      <c r="BH72" s="517" t="e">
        <f ca="1">+IF(AND(ISNUMBER(OFFSET('Hygiene Data'!$F$9,0,10*ROW('Hygiene Data'!F66))),'Data Summary'!DW72="Yes"),OFFSET('Hygiene Data'!$F$9,0,10*ROW('Hygiene Data'!F66)),NA())</f>
        <v>#N/A</v>
      </c>
      <c r="BI72" s="517" t="e">
        <f ca="1">+IF(AND(ISNUMBER(OFFSET('Hygiene Data'!$G$5,0,10*ROW('Hygiene Data'!G66))),'Data Summary'!DX72="Yes"),OFFSET('Hygiene Data'!$G$5,0,10*ROW('Hygiene Data'!G66)),NA())</f>
        <v>#N/A</v>
      </c>
      <c r="BJ72" s="517" t="e">
        <f ca="1">+IF(AND(ISNUMBER(OFFSET('Hygiene Data'!$G$7,0,10*ROW('Hygiene Data'!G66))),'Data Summary'!DY72="Yes"),OFFSET('Hygiene Data'!$G$7,0,10*ROW('Hygiene Data'!G66)),NA())</f>
        <v>#N/A</v>
      </c>
      <c r="BK72" s="517" t="e">
        <f ca="1">+IF(AND(ISNUMBER(OFFSET('Hygiene Data'!$G$9,0,10*ROW('Hygiene Data'!G66))),'Data Summary'!DZ72="Yes"),OFFSET('Hygiene Data'!$G$9,0,10*ROW('Hygiene Data'!G66)),NA())</f>
        <v>#N/A</v>
      </c>
      <c r="BL72" s="517" t="e">
        <f ca="1">+IF(AND(ISNUMBER(OFFSET('Hygiene Data'!$H$5,0,10*ROW('Hygiene Data'!H66))),'Data Summary'!EA72="Yes"),OFFSET('Hygiene Data'!$H$5,0,10*ROW('Hygiene Data'!H66)),NA())</f>
        <v>#N/A</v>
      </c>
      <c r="BM72" s="517" t="e">
        <f ca="1">+IF(AND(ISNUMBER(OFFSET('Hygiene Data'!$H$7,0,10*ROW('Hygiene Data'!H66))),'Data Summary'!EB72="Yes"),OFFSET('Hygiene Data'!$H$7,0,10*ROW('Hygiene Data'!H66)),NA())</f>
        <v>#N/A</v>
      </c>
      <c r="BN72" s="517" t="e">
        <f ca="1">+IF(AND(ISNUMBER(OFFSET('Hygiene Data'!$H$9,0,10*ROW('Hygiene Data'!H66))),'Data Summary'!EC72="Yes"),OFFSET('Hygiene Data'!$H$9,0,10*ROW('Hygiene Data'!H66)),NA())</f>
        <v>#N/A</v>
      </c>
      <c r="BO72" s="517" t="e">
        <f ca="1">+IF(AND(ISNUMBER(OFFSET('Hygiene Data'!$I$5,0,10*ROW('Hygiene Data'!I66))),'Data Summary'!ED72="Yes"),OFFSET('Hygiene Data'!$I$5,0,10*ROW('Hygiene Data'!I66)),NA())</f>
        <v>#N/A</v>
      </c>
      <c r="BP72" s="517" t="e">
        <f ca="1">+IF(AND(ISNUMBER(OFFSET('Hygiene Data'!$I$7,0,10*ROW('Hygiene Data'!I66))),'Data Summary'!EE72="Yes"),OFFSET('Hygiene Data'!$I$7,0,10*ROW('Hygiene Data'!I66)),NA())</f>
        <v>#N/A</v>
      </c>
      <c r="BQ72" s="517" t="e">
        <f ca="1">+IF(AND(ISNUMBER(OFFSET('Hygiene Data'!$I$9,0,10*ROW('Hygiene Data'!I66))),'Data Summary'!EF72="Yes"),OFFSET('Hygiene Data'!$I$9,0,10*ROW('Hygiene Data'!I66)),NA())</f>
        <v>#N/A</v>
      </c>
    </row>
    <row r="73" spans="1:69" x14ac:dyDescent="0.25">
      <c r="A73" s="513" t="e">
        <f ca="1">+RIGHT('Data Summary'!A73,LEN('Data Summary'!A73)-9)</f>
        <v>#VALUE!</v>
      </c>
      <c r="B73" s="487" t="str">
        <f ca="1">+IF(ISTEXT('Data Summary'!B73),'Data Summary'!B73,"")</f>
        <v/>
      </c>
      <c r="C73" s="514" t="e">
        <f ca="1">+VALUE('Data Summary'!C73)</f>
        <v>#VALUE!</v>
      </c>
      <c r="D73" s="515" t="e">
        <f ca="1">+IF(AND(ISNUMBER(OFFSET('Water Data'!$D$4,0,10*ROW('Water Data'!D67))),'Data Summary'!BS73="Yes"),100-OFFSET('Water Data'!$D$4,0,10*ROW('Water Data'!D67)),NA())</f>
        <v>#N/A</v>
      </c>
      <c r="E73" s="515" t="e">
        <f ca="1">+IF(AND(ISNUMBER(OFFSET('Water Data'!$D$6,0,10*ROW('Water Data'!D67))),'Data Summary'!BT73="Yes"),OFFSET('Water Data'!$D$6,0,10*ROW('Water Data'!D67)),NA())</f>
        <v>#N/A</v>
      </c>
      <c r="F73" s="515" t="e">
        <f ca="1">+IF(AND(ISNUMBER(OFFSET('Water Data'!$D$9,0,10*ROW('Water Data'!D67))),'Data Summary'!BU73="Yes"),OFFSET('Water Data'!$D$9,0,10*ROW('Water Data'!D67)),NA())</f>
        <v>#N/A</v>
      </c>
      <c r="G73" s="515" t="e">
        <f ca="1">+IF(AND(ISNUMBER(OFFSET('Water Data'!$E$4,0,10*ROW('Water Data'!E67))),'Data Summary'!BV73="Yes"),100-OFFSET('Water Data'!$E$4,0,10*ROW('Water Data'!E67)),NA())</f>
        <v>#N/A</v>
      </c>
      <c r="H73" s="515" t="e">
        <f ca="1">+IF(AND(ISNUMBER(OFFSET('Water Data'!$E$6,0,10*ROW('Water Data'!E67))),'Data Summary'!BW73="Yes"),OFFSET('Water Data'!$E$6,0,10*ROW('Water Data'!E67)),NA())</f>
        <v>#N/A</v>
      </c>
      <c r="I73" s="515" t="e">
        <f ca="1">+IF(AND(ISNUMBER(OFFSET('Water Data'!$E$9,0,10*ROW('Water Data'!E67))),'Data Summary'!BX73="Yes"),OFFSET('Water Data'!$E$9,0,10*ROW('Water Data'!E67)),NA())</f>
        <v>#N/A</v>
      </c>
      <c r="J73" s="515" t="e">
        <f ca="1">+IF(AND(ISNUMBER(OFFSET('Water Data'!$F$4,0,10*ROW('Water Data'!F67))),'Data Summary'!BY73="Yes"),100-OFFSET('Water Data'!$F$4,0,10*ROW('Water Data'!F67)),NA())</f>
        <v>#N/A</v>
      </c>
      <c r="K73" s="515" t="e">
        <f ca="1">+IF(AND(ISNUMBER(OFFSET('Water Data'!$F$6,0,10*ROW('Water Data'!F67))),'Data Summary'!BZ73="Yes"),OFFSET('Water Data'!$F$6,0,10*ROW('Water Data'!F67)),NA())</f>
        <v>#N/A</v>
      </c>
      <c r="L73" s="515" t="e">
        <f ca="1">+IF(AND(ISNUMBER(OFFSET('Water Data'!$F$9,0,10*ROW('Water Data'!F67))),'Data Summary'!CA73="Yes"),OFFSET('Water Data'!$F$9,0,10*ROW('Water Data'!F67)),NA())</f>
        <v>#N/A</v>
      </c>
      <c r="M73" s="515" t="e">
        <f ca="1">+IF(AND(ISNUMBER(OFFSET('Water Data'!$G$4,0,10*ROW('Water Data'!G67))),'Data Summary'!CB73="Yes"),100-OFFSET('Water Data'!$G$4,0,10*ROW('Water Data'!G67)),NA())</f>
        <v>#N/A</v>
      </c>
      <c r="N73" s="515" t="e">
        <f ca="1">+IF(AND(ISNUMBER(OFFSET('Water Data'!$G$6,0,10*ROW('Water Data'!G67))),'Data Summary'!CC73="Yes"),OFFSET('Water Data'!$G$6,0,10*ROW('Water Data'!G67)),NA())</f>
        <v>#N/A</v>
      </c>
      <c r="O73" s="515" t="e">
        <f ca="1">+IF(AND(ISNUMBER(OFFSET('Water Data'!$G$9,0,10*ROW('Water Data'!G67))),'Data Summary'!CD73="Yes"),OFFSET('Water Data'!$G$9,0,10*ROW('Water Data'!G67)),NA())</f>
        <v>#N/A</v>
      </c>
      <c r="P73" s="515" t="e">
        <f ca="1">+IF(AND(ISNUMBER(OFFSET('Water Data'!$H$4,0,10*ROW('Water Data'!H67))),'Data Summary'!CE73="Yes"),100-OFFSET('Water Data'!$H$4,0,10*ROW('Water Data'!H67)),NA())</f>
        <v>#N/A</v>
      </c>
      <c r="Q73" s="515" t="e">
        <f ca="1">+IF(AND(ISNUMBER(OFFSET('Water Data'!$H$6,0,10*ROW('Water Data'!H67))),'Data Summary'!CF73="Yes"),OFFSET('Water Data'!$H$6,0,10*ROW('Water Data'!H67)),NA())</f>
        <v>#N/A</v>
      </c>
      <c r="R73" s="515" t="e">
        <f ca="1">+IF(AND(ISNUMBER(OFFSET('Water Data'!$H$9,0,10*ROW('Water Data'!H67))),'Data Summary'!CG73="Yes"),OFFSET('Water Data'!$H$9,0,10*ROW('Water Data'!H67)),NA())</f>
        <v>#N/A</v>
      </c>
      <c r="S73" s="515" t="e">
        <f ca="1">+IF(AND(ISNUMBER(OFFSET('Water Data'!$I$4,0,10*ROW('Water Data'!I67))),'Data Summary'!CH73="Yes"),100-OFFSET('Water Data'!$I$4,0,10*ROW('Water Data'!I67)),NA())</f>
        <v>#N/A</v>
      </c>
      <c r="T73" s="515" t="e">
        <f ca="1">+IF(AND(ISNUMBER(OFFSET('Water Data'!$I$6,0,10*ROW('Water Data'!I67))),'Data Summary'!CI73="Yes"),OFFSET('Water Data'!$I$6,0,10*ROW('Water Data'!I67)),NA())</f>
        <v>#N/A</v>
      </c>
      <c r="U73" s="515" t="e">
        <f ca="1">+IF(AND(ISNUMBER(OFFSET('Water Data'!$I$9,0,10*ROW('Water Data'!I67))),'Data Summary'!CJ73="Yes"),OFFSET('Water Data'!$I$9,0,10*ROW('Water Data'!I67)),NA())</f>
        <v>#N/A</v>
      </c>
      <c r="V73" s="516" t="e">
        <f ca="1">+IF(AND(ISNUMBER(OFFSET('Sanitation Data'!$D$4,0,10*ROW('Sanitation Data'!D67))),'Data Summary'!CK73="Yes"),100-OFFSET('Sanitation Data'!$D$4,0,10*ROW('Sanitation Data'!D67)),NA())</f>
        <v>#N/A</v>
      </c>
      <c r="W73" s="516" t="e">
        <f ca="1">+IF(AND(ISNUMBER(OFFSET('Sanitation Data'!$D$6,0,10*ROW('Sanitation Data'!D67))),'Data Summary'!CL73="Yes"),OFFSET('Sanitation Data'!$D$6,0,10*ROW('Sanitation Data'!D67)),NA())</f>
        <v>#N/A</v>
      </c>
      <c r="X73" s="516" t="e">
        <f ca="1">+IF(AND(ISNUMBER(OFFSET('Sanitation Data'!$D$10,0,10*ROW('Sanitation Data'!D67))),'Data Summary'!CM73="Yes"),OFFSET('Sanitation Data'!$D$10,0,10*ROW('Sanitation Data'!D67)),NA())</f>
        <v>#N/A</v>
      </c>
      <c r="Y73" s="516" t="e">
        <f ca="1">+IF(AND(ISNUMBER(OFFSET('Sanitation Data'!$D$11,0,10*ROW('Sanitation Data'!D67))),'Data Summary'!CN73="Yes"),OFFSET('Sanitation Data'!$D$11,0,10*ROW('Sanitation Data'!D67)),NA())</f>
        <v>#N/A</v>
      </c>
      <c r="Z73" s="516" t="e">
        <f ca="1">+IF(AND(ISNUMBER(OFFSET('Sanitation Data'!$D$12,0,10*ROW('Sanitation Data'!D67))),'Data Summary'!CO73="Yes"),OFFSET('Sanitation Data'!$D$12,0,10*ROW('Sanitation Data'!D67)),NA())</f>
        <v>#N/A</v>
      </c>
      <c r="AA73" s="516" t="e">
        <f ca="1">+IF(AND(ISNUMBER(OFFSET('Sanitation Data'!$E$4,0,10*ROW('Sanitation Data'!E67))),'Data Summary'!CP73="Yes"),100-OFFSET('Sanitation Data'!$E$4,0,10*ROW('Sanitation Data'!E67)),NA())</f>
        <v>#N/A</v>
      </c>
      <c r="AB73" s="516" t="e">
        <f ca="1">+IF(AND(ISNUMBER(OFFSET('Sanitation Data'!$E$6,0,10*ROW('Sanitation Data'!E67))),'Data Summary'!CQ73="Yes"),OFFSET('Sanitation Data'!$E$6,0,10*ROW('Sanitation Data'!E67)),NA())</f>
        <v>#N/A</v>
      </c>
      <c r="AC73" s="516" t="e">
        <f ca="1">+IF(AND(ISNUMBER(OFFSET('Sanitation Data'!$E$10,0,10*ROW('Sanitation Data'!E67))),'Data Summary'!CR73="Yes"),OFFSET('Sanitation Data'!$E$10,0,10*ROW('Sanitation Data'!E67)),NA())</f>
        <v>#N/A</v>
      </c>
      <c r="AD73" s="516" t="e">
        <f ca="1">+IF(AND(ISNUMBER(OFFSET('Sanitation Data'!$E$11,0,10*ROW('Sanitation Data'!E67))),'Data Summary'!CS73="Yes"),OFFSET('Sanitation Data'!$E$11,0,10*ROW('Sanitation Data'!E67)),NA())</f>
        <v>#N/A</v>
      </c>
      <c r="AE73" s="516" t="e">
        <f ca="1">+IF(AND(ISNUMBER(OFFSET('Sanitation Data'!$E$12,0,10*ROW('Sanitation Data'!E67))),'Data Summary'!CT73="Yes"),OFFSET('Sanitation Data'!$E$12,0,10*ROW('Sanitation Data'!E67)),NA())</f>
        <v>#N/A</v>
      </c>
      <c r="AF73" s="516" t="e">
        <f ca="1">+IF(AND(ISNUMBER(OFFSET('Sanitation Data'!$F$4,0,10*ROW('Sanitation Data'!F67))),'Data Summary'!CU73="Yes"),100-OFFSET('Sanitation Data'!$F$4,0,10*ROW('Sanitation Data'!F67)),NA())</f>
        <v>#N/A</v>
      </c>
      <c r="AG73" s="516" t="e">
        <f ca="1">+IF(AND(ISNUMBER(OFFSET('Sanitation Data'!$F$6,0,10*ROW('Sanitation Data'!F67))),'Data Summary'!CV73="Yes"),OFFSET('Sanitation Data'!$F$6,0,10*ROW('Sanitation Data'!F67)),NA())</f>
        <v>#N/A</v>
      </c>
      <c r="AH73" s="516" t="e">
        <f ca="1">+IF(AND(ISNUMBER(OFFSET('Sanitation Data'!$F$10,0,10*ROW('Sanitation Data'!F67))),'Data Summary'!CW73="Yes"),OFFSET('Sanitation Data'!$F$10,0,10*ROW('Sanitation Data'!F67)),NA())</f>
        <v>#N/A</v>
      </c>
      <c r="AI73" s="516" t="e">
        <f ca="1">+IF(AND(ISNUMBER(OFFSET('Sanitation Data'!$F$11,0,10*ROW('Sanitation Data'!F67))),'Data Summary'!CX73="Yes"),OFFSET('Sanitation Data'!$F$11,0,10*ROW('Sanitation Data'!F67)),NA())</f>
        <v>#N/A</v>
      </c>
      <c r="AJ73" s="516" t="e">
        <f ca="1">+IF(AND(ISNUMBER(OFFSET('Sanitation Data'!$F$12,0,10*ROW('Sanitation Data'!F67))),'Data Summary'!CY73="Yes"),OFFSET('Sanitation Data'!$F$12,0,10*ROW('Sanitation Data'!F67)),NA())</f>
        <v>#N/A</v>
      </c>
      <c r="AK73" s="516" t="e">
        <f ca="1">+IF(AND(ISNUMBER(OFFSET('Sanitation Data'!$G$4,0,10*ROW('Sanitation Data'!G67))),'Data Summary'!CZ73="Yes"),100-OFFSET('Sanitation Data'!$G$4,0,10*ROW('Sanitation Data'!G67)),NA())</f>
        <v>#N/A</v>
      </c>
      <c r="AL73" s="516" t="e">
        <f ca="1">+IF(AND(ISNUMBER(OFFSET('Sanitation Data'!$G$6,0,10*ROW('Sanitation Data'!G67))),'Data Summary'!DA73="Yes"),OFFSET('Sanitation Data'!$G$6,0,10*ROW('Sanitation Data'!G67)),NA())</f>
        <v>#N/A</v>
      </c>
      <c r="AM73" s="516" t="e">
        <f ca="1">+IF(AND(ISNUMBER(OFFSET('Sanitation Data'!$G$10,0,10*ROW('Sanitation Data'!G67))),'Data Summary'!DB73="Yes"),OFFSET('Sanitation Data'!$G$10,0,10*ROW('Sanitation Data'!G67)),NA())</f>
        <v>#N/A</v>
      </c>
      <c r="AN73" s="516" t="e">
        <f ca="1">+IF(AND(ISNUMBER(OFFSET('Sanitation Data'!$G$11,0,10*ROW('Sanitation Data'!G67))),'Data Summary'!DC73="Yes"),OFFSET('Sanitation Data'!$G$11,0,10*ROW('Sanitation Data'!G67)),NA())</f>
        <v>#N/A</v>
      </c>
      <c r="AO73" s="516" t="e">
        <f ca="1">+IF(AND(ISNUMBER(OFFSET('Sanitation Data'!$G$12,0,10*ROW('Sanitation Data'!G67))),'Data Summary'!DD73="Yes"),OFFSET('Sanitation Data'!$G$12,0,10*ROW('Sanitation Data'!G67)),NA())</f>
        <v>#N/A</v>
      </c>
      <c r="AP73" s="516" t="e">
        <f ca="1">+IF(AND(ISNUMBER(OFFSET('Sanitation Data'!$H$4,0,10*ROW('Sanitation Data'!H67))),'Data Summary'!DE73="Yes"),100-OFFSET('Sanitation Data'!$H$4,0,10*ROW('Sanitation Data'!H67)),NA())</f>
        <v>#N/A</v>
      </c>
      <c r="AQ73" s="516" t="e">
        <f ca="1">+IF(AND(ISNUMBER(OFFSET('Sanitation Data'!$H$6,0,10*ROW('Sanitation Data'!H67))),'Data Summary'!DF73="Yes"),OFFSET('Sanitation Data'!$H$6,0,10*ROW('Sanitation Data'!H67)),NA())</f>
        <v>#N/A</v>
      </c>
      <c r="AR73" s="516" t="e">
        <f ca="1">+IF(AND(ISNUMBER(OFFSET('Sanitation Data'!$H$10,0,10*ROW('Sanitation Data'!H67))),'Data Summary'!DG73="Yes"),OFFSET('Sanitation Data'!$H$10,0,10*ROW('Sanitation Data'!H67)),NA())</f>
        <v>#N/A</v>
      </c>
      <c r="AS73" s="516" t="e">
        <f ca="1">+IF(AND(ISNUMBER(OFFSET('Sanitation Data'!$H$11,0,10*ROW('Sanitation Data'!H67))),'Data Summary'!DH73="Yes"),OFFSET('Sanitation Data'!$H$11,0,10*ROW('Sanitation Data'!H67)),NA())</f>
        <v>#N/A</v>
      </c>
      <c r="AT73" s="516" t="e">
        <f ca="1">+IF(AND(ISNUMBER(OFFSET('Sanitation Data'!$H$12,0,10*ROW('Sanitation Data'!H67))),'Data Summary'!DI73="Yes"),OFFSET('Sanitation Data'!$H$12,0,10*ROW('Sanitation Data'!H67)),NA())</f>
        <v>#N/A</v>
      </c>
      <c r="AU73" s="516" t="e">
        <f ca="1">+IF(AND(ISNUMBER(OFFSET('Sanitation Data'!$I$4,0,10*ROW('Sanitation Data'!I67))),'Data Summary'!DJ73="Yes"),100-OFFSET('Sanitation Data'!$I$4,0,10*ROW('Sanitation Data'!I67)),NA())</f>
        <v>#N/A</v>
      </c>
      <c r="AV73" s="516" t="e">
        <f ca="1">+IF(AND(ISNUMBER(OFFSET('Sanitation Data'!$I$6,0,10*ROW('Sanitation Data'!I67))),'Data Summary'!DK73="Yes"),OFFSET('Sanitation Data'!$I$6,0,10*ROW('Sanitation Data'!I67)),NA())</f>
        <v>#N/A</v>
      </c>
      <c r="AW73" s="516" t="e">
        <f ca="1">+IF(AND(ISNUMBER(OFFSET('Sanitation Data'!$I$10,0,10*ROW('Sanitation Data'!I67))),'Data Summary'!DL73="Yes"),OFFSET('Sanitation Data'!$I$10,0,10*ROW('Sanitation Data'!I67)),NA())</f>
        <v>#N/A</v>
      </c>
      <c r="AX73" s="516" t="e">
        <f ca="1">+IF(AND(ISNUMBER(OFFSET('Sanitation Data'!$I$11,0,10*ROW('Sanitation Data'!I67))),'Data Summary'!DM73="Yes"),OFFSET('Sanitation Data'!$I$11,0,10*ROW('Sanitation Data'!I67)),NA())</f>
        <v>#N/A</v>
      </c>
      <c r="AY73" s="516" t="e">
        <f ca="1">+IF(AND(ISNUMBER(OFFSET('Sanitation Data'!$I$12,0,10*ROW('Sanitation Data'!I67))),'Data Summary'!DN73="Yes"),OFFSET('Sanitation Data'!$I$12,0,10*ROW('Sanitation Data'!I67)),NA())</f>
        <v>#N/A</v>
      </c>
      <c r="AZ73" s="517" t="e">
        <f ca="1">+IF(AND(ISNUMBER(OFFSET('Hygiene Data'!$D$5,0,10*ROW('Hygiene Data'!D67))),'Data Summary'!DO73="Yes"),OFFSET('Hygiene Data'!$D$5,0,10*ROW('Hygiene Data'!D67)),NA())</f>
        <v>#N/A</v>
      </c>
      <c r="BA73" s="517" t="e">
        <f ca="1">+IF(AND(ISNUMBER(OFFSET('Hygiene Data'!$D$7,0,10*ROW('Hygiene Data'!D67))),'Data Summary'!DP73="Yes"),OFFSET('Hygiene Data'!$D$7,0,10*ROW('Hygiene Data'!D67)),NA())</f>
        <v>#N/A</v>
      </c>
      <c r="BB73" s="517" t="e">
        <f ca="1">+IF(AND(ISNUMBER(OFFSET('Hygiene Data'!$D$9,0,10*ROW('Hygiene Data'!D67))),'Data Summary'!DQ73="Yes"),OFFSET('Hygiene Data'!$D$9,0,10*ROW('Hygiene Data'!D67)),NA())</f>
        <v>#N/A</v>
      </c>
      <c r="BC73" s="517" t="e">
        <f ca="1">+IF(AND(ISNUMBER(OFFSET('Hygiene Data'!$E$5,0,10*ROW('Hygiene Data'!E67))),'Data Summary'!DR73="Yes"),OFFSET('Hygiene Data'!$E$5,0,10*ROW('Hygiene Data'!E67)),NA())</f>
        <v>#N/A</v>
      </c>
      <c r="BD73" s="517" t="e">
        <f ca="1">+IF(AND(ISNUMBER(OFFSET('Hygiene Data'!$E$7,0,10*ROW('Hygiene Data'!E67))),'Data Summary'!DS73="Yes"),OFFSET('Hygiene Data'!$E$7,0,10*ROW('Hygiene Data'!E67)),NA())</f>
        <v>#N/A</v>
      </c>
      <c r="BE73" s="517" t="e">
        <f ca="1">+IF(AND(ISNUMBER(OFFSET('Hygiene Data'!$E$9,0,10*ROW('Hygiene Data'!E67))),'Data Summary'!DT73="Yes"),OFFSET('Hygiene Data'!$E$9,0,10*ROW('Hygiene Data'!E67)),NA())</f>
        <v>#N/A</v>
      </c>
      <c r="BF73" s="517" t="e">
        <f ca="1">+IF(AND(ISNUMBER(OFFSET('Hygiene Data'!$F$5,0,10*ROW('Hygiene Data'!F67))),'Data Summary'!DU73="Yes"),OFFSET('Hygiene Data'!$F$5,0,10*ROW('Hygiene Data'!F67)),NA())</f>
        <v>#N/A</v>
      </c>
      <c r="BG73" s="517" t="e">
        <f ca="1">+IF(AND(ISNUMBER(OFFSET('Hygiene Data'!$F$7,0,10*ROW('Hygiene Data'!F67))),'Data Summary'!DV73="Yes"),OFFSET('Hygiene Data'!$F$7,0,10*ROW('Hygiene Data'!F67)),NA())</f>
        <v>#N/A</v>
      </c>
      <c r="BH73" s="517" t="e">
        <f ca="1">+IF(AND(ISNUMBER(OFFSET('Hygiene Data'!$F$9,0,10*ROW('Hygiene Data'!F67))),'Data Summary'!DW73="Yes"),OFFSET('Hygiene Data'!$F$9,0,10*ROW('Hygiene Data'!F67)),NA())</f>
        <v>#N/A</v>
      </c>
      <c r="BI73" s="517" t="e">
        <f ca="1">+IF(AND(ISNUMBER(OFFSET('Hygiene Data'!$G$5,0,10*ROW('Hygiene Data'!G67))),'Data Summary'!DX73="Yes"),OFFSET('Hygiene Data'!$G$5,0,10*ROW('Hygiene Data'!G67)),NA())</f>
        <v>#N/A</v>
      </c>
      <c r="BJ73" s="517" t="e">
        <f ca="1">+IF(AND(ISNUMBER(OFFSET('Hygiene Data'!$G$7,0,10*ROW('Hygiene Data'!G67))),'Data Summary'!DY73="Yes"),OFFSET('Hygiene Data'!$G$7,0,10*ROW('Hygiene Data'!G67)),NA())</f>
        <v>#N/A</v>
      </c>
      <c r="BK73" s="517" t="e">
        <f ca="1">+IF(AND(ISNUMBER(OFFSET('Hygiene Data'!$G$9,0,10*ROW('Hygiene Data'!G67))),'Data Summary'!DZ73="Yes"),OFFSET('Hygiene Data'!$G$9,0,10*ROW('Hygiene Data'!G67)),NA())</f>
        <v>#N/A</v>
      </c>
      <c r="BL73" s="517" t="e">
        <f ca="1">+IF(AND(ISNUMBER(OFFSET('Hygiene Data'!$H$5,0,10*ROW('Hygiene Data'!H67))),'Data Summary'!EA73="Yes"),OFFSET('Hygiene Data'!$H$5,0,10*ROW('Hygiene Data'!H67)),NA())</f>
        <v>#N/A</v>
      </c>
      <c r="BM73" s="517" t="e">
        <f ca="1">+IF(AND(ISNUMBER(OFFSET('Hygiene Data'!$H$7,0,10*ROW('Hygiene Data'!H67))),'Data Summary'!EB73="Yes"),OFFSET('Hygiene Data'!$H$7,0,10*ROW('Hygiene Data'!H67)),NA())</f>
        <v>#N/A</v>
      </c>
      <c r="BN73" s="517" t="e">
        <f ca="1">+IF(AND(ISNUMBER(OFFSET('Hygiene Data'!$H$9,0,10*ROW('Hygiene Data'!H67))),'Data Summary'!EC73="Yes"),OFFSET('Hygiene Data'!$H$9,0,10*ROW('Hygiene Data'!H67)),NA())</f>
        <v>#N/A</v>
      </c>
      <c r="BO73" s="517" t="e">
        <f ca="1">+IF(AND(ISNUMBER(OFFSET('Hygiene Data'!$I$5,0,10*ROW('Hygiene Data'!I67))),'Data Summary'!ED73="Yes"),OFFSET('Hygiene Data'!$I$5,0,10*ROW('Hygiene Data'!I67)),NA())</f>
        <v>#N/A</v>
      </c>
      <c r="BP73" s="517" t="e">
        <f ca="1">+IF(AND(ISNUMBER(OFFSET('Hygiene Data'!$I$7,0,10*ROW('Hygiene Data'!I67))),'Data Summary'!EE73="Yes"),OFFSET('Hygiene Data'!$I$7,0,10*ROW('Hygiene Data'!I67)),NA())</f>
        <v>#N/A</v>
      </c>
      <c r="BQ73" s="517" t="e">
        <f ca="1">+IF(AND(ISNUMBER(OFFSET('Hygiene Data'!$I$9,0,10*ROW('Hygiene Data'!I67))),'Data Summary'!EF73="Yes"),OFFSET('Hygiene Data'!$I$9,0,10*ROW('Hygiene Data'!I67)),NA())</f>
        <v>#N/A</v>
      </c>
    </row>
    <row r="74" spans="1:69" x14ac:dyDescent="0.25">
      <c r="A74" s="513" t="e">
        <f ca="1">+RIGHT('Data Summary'!A74,LEN('Data Summary'!A74)-9)</f>
        <v>#VALUE!</v>
      </c>
      <c r="B74" s="487" t="str">
        <f ca="1">+IF(ISTEXT('Data Summary'!B74),'Data Summary'!B74,"")</f>
        <v/>
      </c>
      <c r="C74" s="514" t="e">
        <f ca="1">+VALUE('Data Summary'!C74)</f>
        <v>#VALUE!</v>
      </c>
      <c r="D74" s="515" t="e">
        <f ca="1">+IF(AND(ISNUMBER(OFFSET('Water Data'!$D$4,0,10*ROW('Water Data'!D68))),'Data Summary'!BS74="Yes"),100-OFFSET('Water Data'!$D$4,0,10*ROW('Water Data'!D68)),NA())</f>
        <v>#N/A</v>
      </c>
      <c r="E74" s="515" t="e">
        <f ca="1">+IF(AND(ISNUMBER(OFFSET('Water Data'!$D$6,0,10*ROW('Water Data'!D68))),'Data Summary'!BT74="Yes"),OFFSET('Water Data'!$D$6,0,10*ROW('Water Data'!D68)),NA())</f>
        <v>#N/A</v>
      </c>
      <c r="F74" s="515" t="e">
        <f ca="1">+IF(AND(ISNUMBER(OFFSET('Water Data'!$D$9,0,10*ROW('Water Data'!D68))),'Data Summary'!BU74="Yes"),OFFSET('Water Data'!$D$9,0,10*ROW('Water Data'!D68)),NA())</f>
        <v>#N/A</v>
      </c>
      <c r="G74" s="515" t="e">
        <f ca="1">+IF(AND(ISNUMBER(OFFSET('Water Data'!$E$4,0,10*ROW('Water Data'!E68))),'Data Summary'!BV74="Yes"),100-OFFSET('Water Data'!$E$4,0,10*ROW('Water Data'!E68)),NA())</f>
        <v>#N/A</v>
      </c>
      <c r="H74" s="515" t="e">
        <f ca="1">+IF(AND(ISNUMBER(OFFSET('Water Data'!$E$6,0,10*ROW('Water Data'!E68))),'Data Summary'!BW74="Yes"),OFFSET('Water Data'!$E$6,0,10*ROW('Water Data'!E68)),NA())</f>
        <v>#N/A</v>
      </c>
      <c r="I74" s="515" t="e">
        <f ca="1">+IF(AND(ISNUMBER(OFFSET('Water Data'!$E$9,0,10*ROW('Water Data'!E68))),'Data Summary'!BX74="Yes"),OFFSET('Water Data'!$E$9,0,10*ROW('Water Data'!E68)),NA())</f>
        <v>#N/A</v>
      </c>
      <c r="J74" s="515" t="e">
        <f ca="1">+IF(AND(ISNUMBER(OFFSET('Water Data'!$F$4,0,10*ROW('Water Data'!F68))),'Data Summary'!BY74="Yes"),100-OFFSET('Water Data'!$F$4,0,10*ROW('Water Data'!F68)),NA())</f>
        <v>#N/A</v>
      </c>
      <c r="K74" s="515" t="e">
        <f ca="1">+IF(AND(ISNUMBER(OFFSET('Water Data'!$F$6,0,10*ROW('Water Data'!F68))),'Data Summary'!BZ74="Yes"),OFFSET('Water Data'!$F$6,0,10*ROW('Water Data'!F68)),NA())</f>
        <v>#N/A</v>
      </c>
      <c r="L74" s="515" t="e">
        <f ca="1">+IF(AND(ISNUMBER(OFFSET('Water Data'!$F$9,0,10*ROW('Water Data'!F68))),'Data Summary'!CA74="Yes"),OFFSET('Water Data'!$F$9,0,10*ROW('Water Data'!F68)),NA())</f>
        <v>#N/A</v>
      </c>
      <c r="M74" s="515" t="e">
        <f ca="1">+IF(AND(ISNUMBER(OFFSET('Water Data'!$G$4,0,10*ROW('Water Data'!G68))),'Data Summary'!CB74="Yes"),100-OFFSET('Water Data'!$G$4,0,10*ROW('Water Data'!G68)),NA())</f>
        <v>#N/A</v>
      </c>
      <c r="N74" s="515" t="e">
        <f ca="1">+IF(AND(ISNUMBER(OFFSET('Water Data'!$G$6,0,10*ROW('Water Data'!G68))),'Data Summary'!CC74="Yes"),OFFSET('Water Data'!$G$6,0,10*ROW('Water Data'!G68)),NA())</f>
        <v>#N/A</v>
      </c>
      <c r="O74" s="515" t="e">
        <f ca="1">+IF(AND(ISNUMBER(OFFSET('Water Data'!$G$9,0,10*ROW('Water Data'!G68))),'Data Summary'!CD74="Yes"),OFFSET('Water Data'!$G$9,0,10*ROW('Water Data'!G68)),NA())</f>
        <v>#N/A</v>
      </c>
      <c r="P74" s="515" t="e">
        <f ca="1">+IF(AND(ISNUMBER(OFFSET('Water Data'!$H$4,0,10*ROW('Water Data'!H68))),'Data Summary'!CE74="Yes"),100-OFFSET('Water Data'!$H$4,0,10*ROW('Water Data'!H68)),NA())</f>
        <v>#N/A</v>
      </c>
      <c r="Q74" s="515" t="e">
        <f ca="1">+IF(AND(ISNUMBER(OFFSET('Water Data'!$H$6,0,10*ROW('Water Data'!H68))),'Data Summary'!CF74="Yes"),OFFSET('Water Data'!$H$6,0,10*ROW('Water Data'!H68)),NA())</f>
        <v>#N/A</v>
      </c>
      <c r="R74" s="515" t="e">
        <f ca="1">+IF(AND(ISNUMBER(OFFSET('Water Data'!$H$9,0,10*ROW('Water Data'!H68))),'Data Summary'!CG74="Yes"),OFFSET('Water Data'!$H$9,0,10*ROW('Water Data'!H68)),NA())</f>
        <v>#N/A</v>
      </c>
      <c r="S74" s="515" t="e">
        <f ca="1">+IF(AND(ISNUMBER(OFFSET('Water Data'!$I$4,0,10*ROW('Water Data'!I68))),'Data Summary'!CH74="Yes"),100-OFFSET('Water Data'!$I$4,0,10*ROW('Water Data'!I68)),NA())</f>
        <v>#N/A</v>
      </c>
      <c r="T74" s="515" t="e">
        <f ca="1">+IF(AND(ISNUMBER(OFFSET('Water Data'!$I$6,0,10*ROW('Water Data'!I68))),'Data Summary'!CI74="Yes"),OFFSET('Water Data'!$I$6,0,10*ROW('Water Data'!I68)),NA())</f>
        <v>#N/A</v>
      </c>
      <c r="U74" s="515" t="e">
        <f ca="1">+IF(AND(ISNUMBER(OFFSET('Water Data'!$I$9,0,10*ROW('Water Data'!I68))),'Data Summary'!CJ74="Yes"),OFFSET('Water Data'!$I$9,0,10*ROW('Water Data'!I68)),NA())</f>
        <v>#N/A</v>
      </c>
      <c r="V74" s="516" t="e">
        <f ca="1">+IF(AND(ISNUMBER(OFFSET('Sanitation Data'!$D$4,0,10*ROW('Sanitation Data'!D68))),'Data Summary'!CK74="Yes"),100-OFFSET('Sanitation Data'!$D$4,0,10*ROW('Sanitation Data'!D68)),NA())</f>
        <v>#N/A</v>
      </c>
      <c r="W74" s="516" t="e">
        <f ca="1">+IF(AND(ISNUMBER(OFFSET('Sanitation Data'!$D$6,0,10*ROW('Sanitation Data'!D68))),'Data Summary'!CL74="Yes"),OFFSET('Sanitation Data'!$D$6,0,10*ROW('Sanitation Data'!D68)),NA())</f>
        <v>#N/A</v>
      </c>
      <c r="X74" s="516" t="e">
        <f ca="1">+IF(AND(ISNUMBER(OFFSET('Sanitation Data'!$D$10,0,10*ROW('Sanitation Data'!D68))),'Data Summary'!CM74="Yes"),OFFSET('Sanitation Data'!$D$10,0,10*ROW('Sanitation Data'!D68)),NA())</f>
        <v>#N/A</v>
      </c>
      <c r="Y74" s="516" t="e">
        <f ca="1">+IF(AND(ISNUMBER(OFFSET('Sanitation Data'!$D$11,0,10*ROW('Sanitation Data'!D68))),'Data Summary'!CN74="Yes"),OFFSET('Sanitation Data'!$D$11,0,10*ROW('Sanitation Data'!D68)),NA())</f>
        <v>#N/A</v>
      </c>
      <c r="Z74" s="516" t="e">
        <f ca="1">+IF(AND(ISNUMBER(OFFSET('Sanitation Data'!$D$12,0,10*ROW('Sanitation Data'!D68))),'Data Summary'!CO74="Yes"),OFFSET('Sanitation Data'!$D$12,0,10*ROW('Sanitation Data'!D68)),NA())</f>
        <v>#N/A</v>
      </c>
      <c r="AA74" s="516" t="e">
        <f ca="1">+IF(AND(ISNUMBER(OFFSET('Sanitation Data'!$E$4,0,10*ROW('Sanitation Data'!E68))),'Data Summary'!CP74="Yes"),100-OFFSET('Sanitation Data'!$E$4,0,10*ROW('Sanitation Data'!E68)),NA())</f>
        <v>#N/A</v>
      </c>
      <c r="AB74" s="516" t="e">
        <f ca="1">+IF(AND(ISNUMBER(OFFSET('Sanitation Data'!$E$6,0,10*ROW('Sanitation Data'!E68))),'Data Summary'!CQ74="Yes"),OFFSET('Sanitation Data'!$E$6,0,10*ROW('Sanitation Data'!E68)),NA())</f>
        <v>#N/A</v>
      </c>
      <c r="AC74" s="516" t="e">
        <f ca="1">+IF(AND(ISNUMBER(OFFSET('Sanitation Data'!$E$10,0,10*ROW('Sanitation Data'!E68))),'Data Summary'!CR74="Yes"),OFFSET('Sanitation Data'!$E$10,0,10*ROW('Sanitation Data'!E68)),NA())</f>
        <v>#N/A</v>
      </c>
      <c r="AD74" s="516" t="e">
        <f ca="1">+IF(AND(ISNUMBER(OFFSET('Sanitation Data'!$E$11,0,10*ROW('Sanitation Data'!E68))),'Data Summary'!CS74="Yes"),OFFSET('Sanitation Data'!$E$11,0,10*ROW('Sanitation Data'!E68)),NA())</f>
        <v>#N/A</v>
      </c>
      <c r="AE74" s="516" t="e">
        <f ca="1">+IF(AND(ISNUMBER(OFFSET('Sanitation Data'!$E$12,0,10*ROW('Sanitation Data'!E68))),'Data Summary'!CT74="Yes"),OFFSET('Sanitation Data'!$E$12,0,10*ROW('Sanitation Data'!E68)),NA())</f>
        <v>#N/A</v>
      </c>
      <c r="AF74" s="516" t="e">
        <f ca="1">+IF(AND(ISNUMBER(OFFSET('Sanitation Data'!$F$4,0,10*ROW('Sanitation Data'!F68))),'Data Summary'!CU74="Yes"),100-OFFSET('Sanitation Data'!$F$4,0,10*ROW('Sanitation Data'!F68)),NA())</f>
        <v>#N/A</v>
      </c>
      <c r="AG74" s="516" t="e">
        <f ca="1">+IF(AND(ISNUMBER(OFFSET('Sanitation Data'!$F$6,0,10*ROW('Sanitation Data'!F68))),'Data Summary'!CV74="Yes"),OFFSET('Sanitation Data'!$F$6,0,10*ROW('Sanitation Data'!F68)),NA())</f>
        <v>#N/A</v>
      </c>
      <c r="AH74" s="516" t="e">
        <f ca="1">+IF(AND(ISNUMBER(OFFSET('Sanitation Data'!$F$10,0,10*ROW('Sanitation Data'!F68))),'Data Summary'!CW74="Yes"),OFFSET('Sanitation Data'!$F$10,0,10*ROW('Sanitation Data'!F68)),NA())</f>
        <v>#N/A</v>
      </c>
      <c r="AI74" s="516" t="e">
        <f ca="1">+IF(AND(ISNUMBER(OFFSET('Sanitation Data'!$F$11,0,10*ROW('Sanitation Data'!F68))),'Data Summary'!CX74="Yes"),OFFSET('Sanitation Data'!$F$11,0,10*ROW('Sanitation Data'!F68)),NA())</f>
        <v>#N/A</v>
      </c>
      <c r="AJ74" s="516" t="e">
        <f ca="1">+IF(AND(ISNUMBER(OFFSET('Sanitation Data'!$F$12,0,10*ROW('Sanitation Data'!F68))),'Data Summary'!CY74="Yes"),OFFSET('Sanitation Data'!$F$12,0,10*ROW('Sanitation Data'!F68)),NA())</f>
        <v>#N/A</v>
      </c>
      <c r="AK74" s="516" t="e">
        <f ca="1">+IF(AND(ISNUMBER(OFFSET('Sanitation Data'!$G$4,0,10*ROW('Sanitation Data'!G68))),'Data Summary'!CZ74="Yes"),100-OFFSET('Sanitation Data'!$G$4,0,10*ROW('Sanitation Data'!G68)),NA())</f>
        <v>#N/A</v>
      </c>
      <c r="AL74" s="516" t="e">
        <f ca="1">+IF(AND(ISNUMBER(OFFSET('Sanitation Data'!$G$6,0,10*ROW('Sanitation Data'!G68))),'Data Summary'!DA74="Yes"),OFFSET('Sanitation Data'!$G$6,0,10*ROW('Sanitation Data'!G68)),NA())</f>
        <v>#N/A</v>
      </c>
      <c r="AM74" s="516" t="e">
        <f ca="1">+IF(AND(ISNUMBER(OFFSET('Sanitation Data'!$G$10,0,10*ROW('Sanitation Data'!G68))),'Data Summary'!DB74="Yes"),OFFSET('Sanitation Data'!$G$10,0,10*ROW('Sanitation Data'!G68)),NA())</f>
        <v>#N/A</v>
      </c>
      <c r="AN74" s="516" t="e">
        <f ca="1">+IF(AND(ISNUMBER(OFFSET('Sanitation Data'!$G$11,0,10*ROW('Sanitation Data'!G68))),'Data Summary'!DC74="Yes"),OFFSET('Sanitation Data'!$G$11,0,10*ROW('Sanitation Data'!G68)),NA())</f>
        <v>#N/A</v>
      </c>
      <c r="AO74" s="516" t="e">
        <f ca="1">+IF(AND(ISNUMBER(OFFSET('Sanitation Data'!$G$12,0,10*ROW('Sanitation Data'!G68))),'Data Summary'!DD74="Yes"),OFFSET('Sanitation Data'!$G$12,0,10*ROW('Sanitation Data'!G68)),NA())</f>
        <v>#N/A</v>
      </c>
      <c r="AP74" s="516" t="e">
        <f ca="1">+IF(AND(ISNUMBER(OFFSET('Sanitation Data'!$H$4,0,10*ROW('Sanitation Data'!H68))),'Data Summary'!DE74="Yes"),100-OFFSET('Sanitation Data'!$H$4,0,10*ROW('Sanitation Data'!H68)),NA())</f>
        <v>#N/A</v>
      </c>
      <c r="AQ74" s="516" t="e">
        <f ca="1">+IF(AND(ISNUMBER(OFFSET('Sanitation Data'!$H$6,0,10*ROW('Sanitation Data'!H68))),'Data Summary'!DF74="Yes"),OFFSET('Sanitation Data'!$H$6,0,10*ROW('Sanitation Data'!H68)),NA())</f>
        <v>#N/A</v>
      </c>
      <c r="AR74" s="516" t="e">
        <f ca="1">+IF(AND(ISNUMBER(OFFSET('Sanitation Data'!$H$10,0,10*ROW('Sanitation Data'!H68))),'Data Summary'!DG74="Yes"),OFFSET('Sanitation Data'!$H$10,0,10*ROW('Sanitation Data'!H68)),NA())</f>
        <v>#N/A</v>
      </c>
      <c r="AS74" s="516" t="e">
        <f ca="1">+IF(AND(ISNUMBER(OFFSET('Sanitation Data'!$H$11,0,10*ROW('Sanitation Data'!H68))),'Data Summary'!DH74="Yes"),OFFSET('Sanitation Data'!$H$11,0,10*ROW('Sanitation Data'!H68)),NA())</f>
        <v>#N/A</v>
      </c>
      <c r="AT74" s="516" t="e">
        <f ca="1">+IF(AND(ISNUMBER(OFFSET('Sanitation Data'!$H$12,0,10*ROW('Sanitation Data'!H68))),'Data Summary'!DI74="Yes"),OFFSET('Sanitation Data'!$H$12,0,10*ROW('Sanitation Data'!H68)),NA())</f>
        <v>#N/A</v>
      </c>
      <c r="AU74" s="516" t="e">
        <f ca="1">+IF(AND(ISNUMBER(OFFSET('Sanitation Data'!$I$4,0,10*ROW('Sanitation Data'!I68))),'Data Summary'!DJ74="Yes"),100-OFFSET('Sanitation Data'!$I$4,0,10*ROW('Sanitation Data'!I68)),NA())</f>
        <v>#N/A</v>
      </c>
      <c r="AV74" s="516" t="e">
        <f ca="1">+IF(AND(ISNUMBER(OFFSET('Sanitation Data'!$I$6,0,10*ROW('Sanitation Data'!I68))),'Data Summary'!DK74="Yes"),OFFSET('Sanitation Data'!$I$6,0,10*ROW('Sanitation Data'!I68)),NA())</f>
        <v>#N/A</v>
      </c>
      <c r="AW74" s="516" t="e">
        <f ca="1">+IF(AND(ISNUMBER(OFFSET('Sanitation Data'!$I$10,0,10*ROW('Sanitation Data'!I68))),'Data Summary'!DL74="Yes"),OFFSET('Sanitation Data'!$I$10,0,10*ROW('Sanitation Data'!I68)),NA())</f>
        <v>#N/A</v>
      </c>
      <c r="AX74" s="516" t="e">
        <f ca="1">+IF(AND(ISNUMBER(OFFSET('Sanitation Data'!$I$11,0,10*ROW('Sanitation Data'!I68))),'Data Summary'!DM74="Yes"),OFFSET('Sanitation Data'!$I$11,0,10*ROW('Sanitation Data'!I68)),NA())</f>
        <v>#N/A</v>
      </c>
      <c r="AY74" s="516" t="e">
        <f ca="1">+IF(AND(ISNUMBER(OFFSET('Sanitation Data'!$I$12,0,10*ROW('Sanitation Data'!I68))),'Data Summary'!DN74="Yes"),OFFSET('Sanitation Data'!$I$12,0,10*ROW('Sanitation Data'!I68)),NA())</f>
        <v>#N/A</v>
      </c>
      <c r="AZ74" s="517" t="e">
        <f ca="1">+IF(AND(ISNUMBER(OFFSET('Hygiene Data'!$D$5,0,10*ROW('Hygiene Data'!D68))),'Data Summary'!DO74="Yes"),OFFSET('Hygiene Data'!$D$5,0,10*ROW('Hygiene Data'!D68)),NA())</f>
        <v>#N/A</v>
      </c>
      <c r="BA74" s="517" t="e">
        <f ca="1">+IF(AND(ISNUMBER(OFFSET('Hygiene Data'!$D$7,0,10*ROW('Hygiene Data'!D68))),'Data Summary'!DP74="Yes"),OFFSET('Hygiene Data'!$D$7,0,10*ROW('Hygiene Data'!D68)),NA())</f>
        <v>#N/A</v>
      </c>
      <c r="BB74" s="517" t="e">
        <f ca="1">+IF(AND(ISNUMBER(OFFSET('Hygiene Data'!$D$9,0,10*ROW('Hygiene Data'!D68))),'Data Summary'!DQ74="Yes"),OFFSET('Hygiene Data'!$D$9,0,10*ROW('Hygiene Data'!D68)),NA())</f>
        <v>#N/A</v>
      </c>
      <c r="BC74" s="517" t="e">
        <f ca="1">+IF(AND(ISNUMBER(OFFSET('Hygiene Data'!$E$5,0,10*ROW('Hygiene Data'!E68))),'Data Summary'!DR74="Yes"),OFFSET('Hygiene Data'!$E$5,0,10*ROW('Hygiene Data'!E68)),NA())</f>
        <v>#N/A</v>
      </c>
      <c r="BD74" s="517" t="e">
        <f ca="1">+IF(AND(ISNUMBER(OFFSET('Hygiene Data'!$E$7,0,10*ROW('Hygiene Data'!E68))),'Data Summary'!DS74="Yes"),OFFSET('Hygiene Data'!$E$7,0,10*ROW('Hygiene Data'!E68)),NA())</f>
        <v>#N/A</v>
      </c>
      <c r="BE74" s="517" t="e">
        <f ca="1">+IF(AND(ISNUMBER(OFFSET('Hygiene Data'!$E$9,0,10*ROW('Hygiene Data'!E68))),'Data Summary'!DT74="Yes"),OFFSET('Hygiene Data'!$E$9,0,10*ROW('Hygiene Data'!E68)),NA())</f>
        <v>#N/A</v>
      </c>
      <c r="BF74" s="517" t="e">
        <f ca="1">+IF(AND(ISNUMBER(OFFSET('Hygiene Data'!$F$5,0,10*ROW('Hygiene Data'!F68))),'Data Summary'!DU74="Yes"),OFFSET('Hygiene Data'!$F$5,0,10*ROW('Hygiene Data'!F68)),NA())</f>
        <v>#N/A</v>
      </c>
      <c r="BG74" s="517" t="e">
        <f ca="1">+IF(AND(ISNUMBER(OFFSET('Hygiene Data'!$F$7,0,10*ROW('Hygiene Data'!F68))),'Data Summary'!DV74="Yes"),OFFSET('Hygiene Data'!$F$7,0,10*ROW('Hygiene Data'!F68)),NA())</f>
        <v>#N/A</v>
      </c>
      <c r="BH74" s="517" t="e">
        <f ca="1">+IF(AND(ISNUMBER(OFFSET('Hygiene Data'!$F$9,0,10*ROW('Hygiene Data'!F68))),'Data Summary'!DW74="Yes"),OFFSET('Hygiene Data'!$F$9,0,10*ROW('Hygiene Data'!F68)),NA())</f>
        <v>#N/A</v>
      </c>
      <c r="BI74" s="517" t="e">
        <f ca="1">+IF(AND(ISNUMBER(OFFSET('Hygiene Data'!$G$5,0,10*ROW('Hygiene Data'!G68))),'Data Summary'!DX74="Yes"),OFFSET('Hygiene Data'!$G$5,0,10*ROW('Hygiene Data'!G68)),NA())</f>
        <v>#N/A</v>
      </c>
      <c r="BJ74" s="517" t="e">
        <f ca="1">+IF(AND(ISNUMBER(OFFSET('Hygiene Data'!$G$7,0,10*ROW('Hygiene Data'!G68))),'Data Summary'!DY74="Yes"),OFFSET('Hygiene Data'!$G$7,0,10*ROW('Hygiene Data'!G68)),NA())</f>
        <v>#N/A</v>
      </c>
      <c r="BK74" s="517" t="e">
        <f ca="1">+IF(AND(ISNUMBER(OFFSET('Hygiene Data'!$G$9,0,10*ROW('Hygiene Data'!G68))),'Data Summary'!DZ74="Yes"),OFFSET('Hygiene Data'!$G$9,0,10*ROW('Hygiene Data'!G68)),NA())</f>
        <v>#N/A</v>
      </c>
      <c r="BL74" s="517" t="e">
        <f ca="1">+IF(AND(ISNUMBER(OFFSET('Hygiene Data'!$H$5,0,10*ROW('Hygiene Data'!H68))),'Data Summary'!EA74="Yes"),OFFSET('Hygiene Data'!$H$5,0,10*ROW('Hygiene Data'!H68)),NA())</f>
        <v>#N/A</v>
      </c>
      <c r="BM74" s="517" t="e">
        <f ca="1">+IF(AND(ISNUMBER(OFFSET('Hygiene Data'!$H$7,0,10*ROW('Hygiene Data'!H68))),'Data Summary'!EB74="Yes"),OFFSET('Hygiene Data'!$H$7,0,10*ROW('Hygiene Data'!H68)),NA())</f>
        <v>#N/A</v>
      </c>
      <c r="BN74" s="517" t="e">
        <f ca="1">+IF(AND(ISNUMBER(OFFSET('Hygiene Data'!$H$9,0,10*ROW('Hygiene Data'!H68))),'Data Summary'!EC74="Yes"),OFFSET('Hygiene Data'!$H$9,0,10*ROW('Hygiene Data'!H68)),NA())</f>
        <v>#N/A</v>
      </c>
      <c r="BO74" s="517" t="e">
        <f ca="1">+IF(AND(ISNUMBER(OFFSET('Hygiene Data'!$I$5,0,10*ROW('Hygiene Data'!I68))),'Data Summary'!ED74="Yes"),OFFSET('Hygiene Data'!$I$5,0,10*ROW('Hygiene Data'!I68)),NA())</f>
        <v>#N/A</v>
      </c>
      <c r="BP74" s="517" t="e">
        <f ca="1">+IF(AND(ISNUMBER(OFFSET('Hygiene Data'!$I$7,0,10*ROW('Hygiene Data'!I68))),'Data Summary'!EE74="Yes"),OFFSET('Hygiene Data'!$I$7,0,10*ROW('Hygiene Data'!I68)),NA())</f>
        <v>#N/A</v>
      </c>
      <c r="BQ74" s="517" t="e">
        <f ca="1">+IF(AND(ISNUMBER(OFFSET('Hygiene Data'!$I$9,0,10*ROW('Hygiene Data'!I68))),'Data Summary'!EF74="Yes"),OFFSET('Hygiene Data'!$I$9,0,10*ROW('Hygiene Data'!I68)),NA())</f>
        <v>#N/A</v>
      </c>
    </row>
    <row r="75" spans="1:69" x14ac:dyDescent="0.25">
      <c r="A75" s="513" t="e">
        <f ca="1">+RIGHT('Data Summary'!A75,LEN('Data Summary'!A75)-9)</f>
        <v>#VALUE!</v>
      </c>
      <c r="B75" s="487" t="str">
        <f ca="1">+IF(ISTEXT('Data Summary'!B75),'Data Summary'!B75,"")</f>
        <v/>
      </c>
      <c r="C75" s="514" t="e">
        <f ca="1">+VALUE('Data Summary'!C75)</f>
        <v>#VALUE!</v>
      </c>
      <c r="D75" s="515" t="e">
        <f ca="1">+IF(AND(ISNUMBER(OFFSET('Water Data'!$D$4,0,10*ROW('Water Data'!D69))),'Data Summary'!BS75="Yes"),100-OFFSET('Water Data'!$D$4,0,10*ROW('Water Data'!D69)),NA())</f>
        <v>#N/A</v>
      </c>
      <c r="E75" s="515" t="e">
        <f ca="1">+IF(AND(ISNUMBER(OFFSET('Water Data'!$D$6,0,10*ROW('Water Data'!D69))),'Data Summary'!BT75="Yes"),OFFSET('Water Data'!$D$6,0,10*ROW('Water Data'!D69)),NA())</f>
        <v>#N/A</v>
      </c>
      <c r="F75" s="515" t="e">
        <f ca="1">+IF(AND(ISNUMBER(OFFSET('Water Data'!$D$9,0,10*ROW('Water Data'!D69))),'Data Summary'!BU75="Yes"),OFFSET('Water Data'!$D$9,0,10*ROW('Water Data'!D69)),NA())</f>
        <v>#N/A</v>
      </c>
      <c r="G75" s="515" t="e">
        <f ca="1">+IF(AND(ISNUMBER(OFFSET('Water Data'!$E$4,0,10*ROW('Water Data'!E69))),'Data Summary'!BV75="Yes"),100-OFFSET('Water Data'!$E$4,0,10*ROW('Water Data'!E69)),NA())</f>
        <v>#N/A</v>
      </c>
      <c r="H75" s="515" t="e">
        <f ca="1">+IF(AND(ISNUMBER(OFFSET('Water Data'!$E$6,0,10*ROW('Water Data'!E69))),'Data Summary'!BW75="Yes"),OFFSET('Water Data'!$E$6,0,10*ROW('Water Data'!E69)),NA())</f>
        <v>#N/A</v>
      </c>
      <c r="I75" s="515" t="e">
        <f ca="1">+IF(AND(ISNUMBER(OFFSET('Water Data'!$E$9,0,10*ROW('Water Data'!E69))),'Data Summary'!BX75="Yes"),OFFSET('Water Data'!$E$9,0,10*ROW('Water Data'!E69)),NA())</f>
        <v>#N/A</v>
      </c>
      <c r="J75" s="515" t="e">
        <f ca="1">+IF(AND(ISNUMBER(OFFSET('Water Data'!$F$4,0,10*ROW('Water Data'!F69))),'Data Summary'!BY75="Yes"),100-OFFSET('Water Data'!$F$4,0,10*ROW('Water Data'!F69)),NA())</f>
        <v>#N/A</v>
      </c>
      <c r="K75" s="515" t="e">
        <f ca="1">+IF(AND(ISNUMBER(OFFSET('Water Data'!$F$6,0,10*ROW('Water Data'!F69))),'Data Summary'!BZ75="Yes"),OFFSET('Water Data'!$F$6,0,10*ROW('Water Data'!F69)),NA())</f>
        <v>#N/A</v>
      </c>
      <c r="L75" s="515" t="e">
        <f ca="1">+IF(AND(ISNUMBER(OFFSET('Water Data'!$F$9,0,10*ROW('Water Data'!F69))),'Data Summary'!CA75="Yes"),OFFSET('Water Data'!$F$9,0,10*ROW('Water Data'!F69)),NA())</f>
        <v>#N/A</v>
      </c>
      <c r="M75" s="515" t="e">
        <f ca="1">+IF(AND(ISNUMBER(OFFSET('Water Data'!$G$4,0,10*ROW('Water Data'!G69))),'Data Summary'!CB75="Yes"),100-OFFSET('Water Data'!$G$4,0,10*ROW('Water Data'!G69)),NA())</f>
        <v>#N/A</v>
      </c>
      <c r="N75" s="515" t="e">
        <f ca="1">+IF(AND(ISNUMBER(OFFSET('Water Data'!$G$6,0,10*ROW('Water Data'!G69))),'Data Summary'!CC75="Yes"),OFFSET('Water Data'!$G$6,0,10*ROW('Water Data'!G69)),NA())</f>
        <v>#N/A</v>
      </c>
      <c r="O75" s="515" t="e">
        <f ca="1">+IF(AND(ISNUMBER(OFFSET('Water Data'!$G$9,0,10*ROW('Water Data'!G69))),'Data Summary'!CD75="Yes"),OFFSET('Water Data'!$G$9,0,10*ROW('Water Data'!G69)),NA())</f>
        <v>#N/A</v>
      </c>
      <c r="P75" s="515" t="e">
        <f ca="1">+IF(AND(ISNUMBER(OFFSET('Water Data'!$H$4,0,10*ROW('Water Data'!H69))),'Data Summary'!CE75="Yes"),100-OFFSET('Water Data'!$H$4,0,10*ROW('Water Data'!H69)),NA())</f>
        <v>#N/A</v>
      </c>
      <c r="Q75" s="515" t="e">
        <f ca="1">+IF(AND(ISNUMBER(OFFSET('Water Data'!$H$6,0,10*ROW('Water Data'!H69))),'Data Summary'!CF75="Yes"),OFFSET('Water Data'!$H$6,0,10*ROW('Water Data'!H69)),NA())</f>
        <v>#N/A</v>
      </c>
      <c r="R75" s="515" t="e">
        <f ca="1">+IF(AND(ISNUMBER(OFFSET('Water Data'!$H$9,0,10*ROW('Water Data'!H69))),'Data Summary'!CG75="Yes"),OFFSET('Water Data'!$H$9,0,10*ROW('Water Data'!H69)),NA())</f>
        <v>#N/A</v>
      </c>
      <c r="S75" s="515" t="e">
        <f ca="1">+IF(AND(ISNUMBER(OFFSET('Water Data'!$I$4,0,10*ROW('Water Data'!I69))),'Data Summary'!CH75="Yes"),100-OFFSET('Water Data'!$I$4,0,10*ROW('Water Data'!I69)),NA())</f>
        <v>#N/A</v>
      </c>
      <c r="T75" s="515" t="e">
        <f ca="1">+IF(AND(ISNUMBER(OFFSET('Water Data'!$I$6,0,10*ROW('Water Data'!I69))),'Data Summary'!CI75="Yes"),OFFSET('Water Data'!$I$6,0,10*ROW('Water Data'!I69)),NA())</f>
        <v>#N/A</v>
      </c>
      <c r="U75" s="515" t="e">
        <f ca="1">+IF(AND(ISNUMBER(OFFSET('Water Data'!$I$9,0,10*ROW('Water Data'!I69))),'Data Summary'!CJ75="Yes"),OFFSET('Water Data'!$I$9,0,10*ROW('Water Data'!I69)),NA())</f>
        <v>#N/A</v>
      </c>
      <c r="V75" s="516" t="e">
        <f ca="1">+IF(AND(ISNUMBER(OFFSET('Sanitation Data'!$D$4,0,10*ROW('Sanitation Data'!D69))),'Data Summary'!CK75="Yes"),100-OFFSET('Sanitation Data'!$D$4,0,10*ROW('Sanitation Data'!D69)),NA())</f>
        <v>#N/A</v>
      </c>
      <c r="W75" s="516" t="e">
        <f ca="1">+IF(AND(ISNUMBER(OFFSET('Sanitation Data'!$D$6,0,10*ROW('Sanitation Data'!D69))),'Data Summary'!CL75="Yes"),OFFSET('Sanitation Data'!$D$6,0,10*ROW('Sanitation Data'!D69)),NA())</f>
        <v>#N/A</v>
      </c>
      <c r="X75" s="516" t="e">
        <f ca="1">+IF(AND(ISNUMBER(OFFSET('Sanitation Data'!$D$10,0,10*ROW('Sanitation Data'!D69))),'Data Summary'!CM75="Yes"),OFFSET('Sanitation Data'!$D$10,0,10*ROW('Sanitation Data'!D69)),NA())</f>
        <v>#N/A</v>
      </c>
      <c r="Y75" s="516" t="e">
        <f ca="1">+IF(AND(ISNUMBER(OFFSET('Sanitation Data'!$D$11,0,10*ROW('Sanitation Data'!D69))),'Data Summary'!CN75="Yes"),OFFSET('Sanitation Data'!$D$11,0,10*ROW('Sanitation Data'!D69)),NA())</f>
        <v>#N/A</v>
      </c>
      <c r="Z75" s="516" t="e">
        <f ca="1">+IF(AND(ISNUMBER(OFFSET('Sanitation Data'!$D$12,0,10*ROW('Sanitation Data'!D69))),'Data Summary'!CO75="Yes"),OFFSET('Sanitation Data'!$D$12,0,10*ROW('Sanitation Data'!D69)),NA())</f>
        <v>#N/A</v>
      </c>
      <c r="AA75" s="516" t="e">
        <f ca="1">+IF(AND(ISNUMBER(OFFSET('Sanitation Data'!$E$4,0,10*ROW('Sanitation Data'!E69))),'Data Summary'!CP75="Yes"),100-OFFSET('Sanitation Data'!$E$4,0,10*ROW('Sanitation Data'!E69)),NA())</f>
        <v>#N/A</v>
      </c>
      <c r="AB75" s="516" t="e">
        <f ca="1">+IF(AND(ISNUMBER(OFFSET('Sanitation Data'!$E$6,0,10*ROW('Sanitation Data'!E69))),'Data Summary'!CQ75="Yes"),OFFSET('Sanitation Data'!$E$6,0,10*ROW('Sanitation Data'!E69)),NA())</f>
        <v>#N/A</v>
      </c>
      <c r="AC75" s="516" t="e">
        <f ca="1">+IF(AND(ISNUMBER(OFFSET('Sanitation Data'!$E$10,0,10*ROW('Sanitation Data'!E69))),'Data Summary'!CR75="Yes"),OFFSET('Sanitation Data'!$E$10,0,10*ROW('Sanitation Data'!E69)),NA())</f>
        <v>#N/A</v>
      </c>
      <c r="AD75" s="516" t="e">
        <f ca="1">+IF(AND(ISNUMBER(OFFSET('Sanitation Data'!$E$11,0,10*ROW('Sanitation Data'!E69))),'Data Summary'!CS75="Yes"),OFFSET('Sanitation Data'!$E$11,0,10*ROW('Sanitation Data'!E69)),NA())</f>
        <v>#N/A</v>
      </c>
      <c r="AE75" s="516" t="e">
        <f ca="1">+IF(AND(ISNUMBER(OFFSET('Sanitation Data'!$E$12,0,10*ROW('Sanitation Data'!E69))),'Data Summary'!CT75="Yes"),OFFSET('Sanitation Data'!$E$12,0,10*ROW('Sanitation Data'!E69)),NA())</f>
        <v>#N/A</v>
      </c>
      <c r="AF75" s="516" t="e">
        <f ca="1">+IF(AND(ISNUMBER(OFFSET('Sanitation Data'!$F$4,0,10*ROW('Sanitation Data'!F69))),'Data Summary'!CU75="Yes"),100-OFFSET('Sanitation Data'!$F$4,0,10*ROW('Sanitation Data'!F69)),NA())</f>
        <v>#N/A</v>
      </c>
      <c r="AG75" s="516" t="e">
        <f ca="1">+IF(AND(ISNUMBER(OFFSET('Sanitation Data'!$F$6,0,10*ROW('Sanitation Data'!F69))),'Data Summary'!CV75="Yes"),OFFSET('Sanitation Data'!$F$6,0,10*ROW('Sanitation Data'!F69)),NA())</f>
        <v>#N/A</v>
      </c>
      <c r="AH75" s="516" t="e">
        <f ca="1">+IF(AND(ISNUMBER(OFFSET('Sanitation Data'!$F$10,0,10*ROW('Sanitation Data'!F69))),'Data Summary'!CW75="Yes"),OFFSET('Sanitation Data'!$F$10,0,10*ROW('Sanitation Data'!F69)),NA())</f>
        <v>#N/A</v>
      </c>
      <c r="AI75" s="516" t="e">
        <f ca="1">+IF(AND(ISNUMBER(OFFSET('Sanitation Data'!$F$11,0,10*ROW('Sanitation Data'!F69))),'Data Summary'!CX75="Yes"),OFFSET('Sanitation Data'!$F$11,0,10*ROW('Sanitation Data'!F69)),NA())</f>
        <v>#N/A</v>
      </c>
      <c r="AJ75" s="516" t="e">
        <f ca="1">+IF(AND(ISNUMBER(OFFSET('Sanitation Data'!$F$12,0,10*ROW('Sanitation Data'!F69))),'Data Summary'!CY75="Yes"),OFFSET('Sanitation Data'!$F$12,0,10*ROW('Sanitation Data'!F69)),NA())</f>
        <v>#N/A</v>
      </c>
      <c r="AK75" s="516" t="e">
        <f ca="1">+IF(AND(ISNUMBER(OFFSET('Sanitation Data'!$G$4,0,10*ROW('Sanitation Data'!G69))),'Data Summary'!CZ75="Yes"),100-OFFSET('Sanitation Data'!$G$4,0,10*ROW('Sanitation Data'!G69)),NA())</f>
        <v>#N/A</v>
      </c>
      <c r="AL75" s="516" t="e">
        <f ca="1">+IF(AND(ISNUMBER(OFFSET('Sanitation Data'!$G$6,0,10*ROW('Sanitation Data'!G69))),'Data Summary'!DA75="Yes"),OFFSET('Sanitation Data'!$G$6,0,10*ROW('Sanitation Data'!G69)),NA())</f>
        <v>#N/A</v>
      </c>
      <c r="AM75" s="516" t="e">
        <f ca="1">+IF(AND(ISNUMBER(OFFSET('Sanitation Data'!$G$10,0,10*ROW('Sanitation Data'!G69))),'Data Summary'!DB75="Yes"),OFFSET('Sanitation Data'!$G$10,0,10*ROW('Sanitation Data'!G69)),NA())</f>
        <v>#N/A</v>
      </c>
      <c r="AN75" s="516" t="e">
        <f ca="1">+IF(AND(ISNUMBER(OFFSET('Sanitation Data'!$G$11,0,10*ROW('Sanitation Data'!G69))),'Data Summary'!DC75="Yes"),OFFSET('Sanitation Data'!$G$11,0,10*ROW('Sanitation Data'!G69)),NA())</f>
        <v>#N/A</v>
      </c>
      <c r="AO75" s="516" t="e">
        <f ca="1">+IF(AND(ISNUMBER(OFFSET('Sanitation Data'!$G$12,0,10*ROW('Sanitation Data'!G69))),'Data Summary'!DD75="Yes"),OFFSET('Sanitation Data'!$G$12,0,10*ROW('Sanitation Data'!G69)),NA())</f>
        <v>#N/A</v>
      </c>
      <c r="AP75" s="516" t="e">
        <f ca="1">+IF(AND(ISNUMBER(OFFSET('Sanitation Data'!$H$4,0,10*ROW('Sanitation Data'!H69))),'Data Summary'!DE75="Yes"),100-OFFSET('Sanitation Data'!$H$4,0,10*ROW('Sanitation Data'!H69)),NA())</f>
        <v>#N/A</v>
      </c>
      <c r="AQ75" s="516" t="e">
        <f ca="1">+IF(AND(ISNUMBER(OFFSET('Sanitation Data'!$H$6,0,10*ROW('Sanitation Data'!H69))),'Data Summary'!DF75="Yes"),OFFSET('Sanitation Data'!$H$6,0,10*ROW('Sanitation Data'!H69)),NA())</f>
        <v>#N/A</v>
      </c>
      <c r="AR75" s="516" t="e">
        <f ca="1">+IF(AND(ISNUMBER(OFFSET('Sanitation Data'!$H$10,0,10*ROW('Sanitation Data'!H69))),'Data Summary'!DG75="Yes"),OFFSET('Sanitation Data'!$H$10,0,10*ROW('Sanitation Data'!H69)),NA())</f>
        <v>#N/A</v>
      </c>
      <c r="AS75" s="516" t="e">
        <f ca="1">+IF(AND(ISNUMBER(OFFSET('Sanitation Data'!$H$11,0,10*ROW('Sanitation Data'!H69))),'Data Summary'!DH75="Yes"),OFFSET('Sanitation Data'!$H$11,0,10*ROW('Sanitation Data'!H69)),NA())</f>
        <v>#N/A</v>
      </c>
      <c r="AT75" s="516" t="e">
        <f ca="1">+IF(AND(ISNUMBER(OFFSET('Sanitation Data'!$H$12,0,10*ROW('Sanitation Data'!H69))),'Data Summary'!DI75="Yes"),OFFSET('Sanitation Data'!$H$12,0,10*ROW('Sanitation Data'!H69)),NA())</f>
        <v>#N/A</v>
      </c>
      <c r="AU75" s="516" t="e">
        <f ca="1">+IF(AND(ISNUMBER(OFFSET('Sanitation Data'!$I$4,0,10*ROW('Sanitation Data'!I69))),'Data Summary'!DJ75="Yes"),100-OFFSET('Sanitation Data'!$I$4,0,10*ROW('Sanitation Data'!I69)),NA())</f>
        <v>#N/A</v>
      </c>
      <c r="AV75" s="516" t="e">
        <f ca="1">+IF(AND(ISNUMBER(OFFSET('Sanitation Data'!$I$6,0,10*ROW('Sanitation Data'!I69))),'Data Summary'!DK75="Yes"),OFFSET('Sanitation Data'!$I$6,0,10*ROW('Sanitation Data'!I69)),NA())</f>
        <v>#N/A</v>
      </c>
      <c r="AW75" s="516" t="e">
        <f ca="1">+IF(AND(ISNUMBER(OFFSET('Sanitation Data'!$I$10,0,10*ROW('Sanitation Data'!I69))),'Data Summary'!DL75="Yes"),OFFSET('Sanitation Data'!$I$10,0,10*ROW('Sanitation Data'!I69)),NA())</f>
        <v>#N/A</v>
      </c>
      <c r="AX75" s="516" t="e">
        <f ca="1">+IF(AND(ISNUMBER(OFFSET('Sanitation Data'!$I$11,0,10*ROW('Sanitation Data'!I69))),'Data Summary'!DM75="Yes"),OFFSET('Sanitation Data'!$I$11,0,10*ROW('Sanitation Data'!I69)),NA())</f>
        <v>#N/A</v>
      </c>
      <c r="AY75" s="516" t="e">
        <f ca="1">+IF(AND(ISNUMBER(OFFSET('Sanitation Data'!$I$12,0,10*ROW('Sanitation Data'!I69))),'Data Summary'!DN75="Yes"),OFFSET('Sanitation Data'!$I$12,0,10*ROW('Sanitation Data'!I69)),NA())</f>
        <v>#N/A</v>
      </c>
      <c r="AZ75" s="517" t="e">
        <f ca="1">+IF(AND(ISNUMBER(OFFSET('Hygiene Data'!$D$5,0,10*ROW('Hygiene Data'!D69))),'Data Summary'!DO75="Yes"),OFFSET('Hygiene Data'!$D$5,0,10*ROW('Hygiene Data'!D69)),NA())</f>
        <v>#N/A</v>
      </c>
      <c r="BA75" s="517" t="e">
        <f ca="1">+IF(AND(ISNUMBER(OFFSET('Hygiene Data'!$D$7,0,10*ROW('Hygiene Data'!D69))),'Data Summary'!DP75="Yes"),OFFSET('Hygiene Data'!$D$7,0,10*ROW('Hygiene Data'!D69)),NA())</f>
        <v>#N/A</v>
      </c>
      <c r="BB75" s="517" t="e">
        <f ca="1">+IF(AND(ISNUMBER(OFFSET('Hygiene Data'!$D$9,0,10*ROW('Hygiene Data'!D69))),'Data Summary'!DQ75="Yes"),OFFSET('Hygiene Data'!$D$9,0,10*ROW('Hygiene Data'!D69)),NA())</f>
        <v>#N/A</v>
      </c>
      <c r="BC75" s="517" t="e">
        <f ca="1">+IF(AND(ISNUMBER(OFFSET('Hygiene Data'!$E$5,0,10*ROW('Hygiene Data'!E69))),'Data Summary'!DR75="Yes"),OFFSET('Hygiene Data'!$E$5,0,10*ROW('Hygiene Data'!E69)),NA())</f>
        <v>#N/A</v>
      </c>
      <c r="BD75" s="517" t="e">
        <f ca="1">+IF(AND(ISNUMBER(OFFSET('Hygiene Data'!$E$7,0,10*ROW('Hygiene Data'!E69))),'Data Summary'!DS75="Yes"),OFFSET('Hygiene Data'!$E$7,0,10*ROW('Hygiene Data'!E69)),NA())</f>
        <v>#N/A</v>
      </c>
      <c r="BE75" s="517" t="e">
        <f ca="1">+IF(AND(ISNUMBER(OFFSET('Hygiene Data'!$E$9,0,10*ROW('Hygiene Data'!E69))),'Data Summary'!DT75="Yes"),OFFSET('Hygiene Data'!$E$9,0,10*ROW('Hygiene Data'!E69)),NA())</f>
        <v>#N/A</v>
      </c>
      <c r="BF75" s="517" t="e">
        <f ca="1">+IF(AND(ISNUMBER(OFFSET('Hygiene Data'!$F$5,0,10*ROW('Hygiene Data'!F69))),'Data Summary'!DU75="Yes"),OFFSET('Hygiene Data'!$F$5,0,10*ROW('Hygiene Data'!F69)),NA())</f>
        <v>#N/A</v>
      </c>
      <c r="BG75" s="517" t="e">
        <f ca="1">+IF(AND(ISNUMBER(OFFSET('Hygiene Data'!$F$7,0,10*ROW('Hygiene Data'!F69))),'Data Summary'!DV75="Yes"),OFFSET('Hygiene Data'!$F$7,0,10*ROW('Hygiene Data'!F69)),NA())</f>
        <v>#N/A</v>
      </c>
      <c r="BH75" s="517" t="e">
        <f ca="1">+IF(AND(ISNUMBER(OFFSET('Hygiene Data'!$F$9,0,10*ROW('Hygiene Data'!F69))),'Data Summary'!DW75="Yes"),OFFSET('Hygiene Data'!$F$9,0,10*ROW('Hygiene Data'!F69)),NA())</f>
        <v>#N/A</v>
      </c>
      <c r="BI75" s="517" t="e">
        <f ca="1">+IF(AND(ISNUMBER(OFFSET('Hygiene Data'!$G$5,0,10*ROW('Hygiene Data'!G69))),'Data Summary'!DX75="Yes"),OFFSET('Hygiene Data'!$G$5,0,10*ROW('Hygiene Data'!G69)),NA())</f>
        <v>#N/A</v>
      </c>
      <c r="BJ75" s="517" t="e">
        <f ca="1">+IF(AND(ISNUMBER(OFFSET('Hygiene Data'!$G$7,0,10*ROW('Hygiene Data'!G69))),'Data Summary'!DY75="Yes"),OFFSET('Hygiene Data'!$G$7,0,10*ROW('Hygiene Data'!G69)),NA())</f>
        <v>#N/A</v>
      </c>
      <c r="BK75" s="517" t="e">
        <f ca="1">+IF(AND(ISNUMBER(OFFSET('Hygiene Data'!$G$9,0,10*ROW('Hygiene Data'!G69))),'Data Summary'!DZ75="Yes"),OFFSET('Hygiene Data'!$G$9,0,10*ROW('Hygiene Data'!G69)),NA())</f>
        <v>#N/A</v>
      </c>
      <c r="BL75" s="517" t="e">
        <f ca="1">+IF(AND(ISNUMBER(OFFSET('Hygiene Data'!$H$5,0,10*ROW('Hygiene Data'!H69))),'Data Summary'!EA75="Yes"),OFFSET('Hygiene Data'!$H$5,0,10*ROW('Hygiene Data'!H69)),NA())</f>
        <v>#N/A</v>
      </c>
      <c r="BM75" s="517" t="e">
        <f ca="1">+IF(AND(ISNUMBER(OFFSET('Hygiene Data'!$H$7,0,10*ROW('Hygiene Data'!H69))),'Data Summary'!EB75="Yes"),OFFSET('Hygiene Data'!$H$7,0,10*ROW('Hygiene Data'!H69)),NA())</f>
        <v>#N/A</v>
      </c>
      <c r="BN75" s="517" t="e">
        <f ca="1">+IF(AND(ISNUMBER(OFFSET('Hygiene Data'!$H$9,0,10*ROW('Hygiene Data'!H69))),'Data Summary'!EC75="Yes"),OFFSET('Hygiene Data'!$H$9,0,10*ROW('Hygiene Data'!H69)),NA())</f>
        <v>#N/A</v>
      </c>
      <c r="BO75" s="517" t="e">
        <f ca="1">+IF(AND(ISNUMBER(OFFSET('Hygiene Data'!$I$5,0,10*ROW('Hygiene Data'!I69))),'Data Summary'!ED75="Yes"),OFFSET('Hygiene Data'!$I$5,0,10*ROW('Hygiene Data'!I69)),NA())</f>
        <v>#N/A</v>
      </c>
      <c r="BP75" s="517" t="e">
        <f ca="1">+IF(AND(ISNUMBER(OFFSET('Hygiene Data'!$I$7,0,10*ROW('Hygiene Data'!I69))),'Data Summary'!EE75="Yes"),OFFSET('Hygiene Data'!$I$7,0,10*ROW('Hygiene Data'!I69)),NA())</f>
        <v>#N/A</v>
      </c>
      <c r="BQ75" s="517" t="e">
        <f ca="1">+IF(AND(ISNUMBER(OFFSET('Hygiene Data'!$I$9,0,10*ROW('Hygiene Data'!I69))),'Data Summary'!EF75="Yes"),OFFSET('Hygiene Data'!$I$9,0,10*ROW('Hygiene Data'!I69)),NA())</f>
        <v>#N/A</v>
      </c>
    </row>
    <row r="76" spans="1:69" x14ac:dyDescent="0.25">
      <c r="A76" s="513" t="e">
        <f ca="1">+RIGHT('Data Summary'!A76,LEN('Data Summary'!A76)-9)</f>
        <v>#VALUE!</v>
      </c>
      <c r="B76" s="487" t="str">
        <f ca="1">+IF(ISTEXT('Data Summary'!B76),'Data Summary'!B76,"")</f>
        <v/>
      </c>
      <c r="C76" s="514" t="e">
        <f ca="1">+VALUE('Data Summary'!C76)</f>
        <v>#VALUE!</v>
      </c>
      <c r="D76" s="515" t="e">
        <f ca="1">+IF(AND(ISNUMBER(OFFSET('Water Data'!$D$4,0,10*ROW('Water Data'!D70))),'Data Summary'!BS76="Yes"),100-OFFSET('Water Data'!$D$4,0,10*ROW('Water Data'!D70)),NA())</f>
        <v>#N/A</v>
      </c>
      <c r="E76" s="515" t="e">
        <f ca="1">+IF(AND(ISNUMBER(OFFSET('Water Data'!$D$6,0,10*ROW('Water Data'!D70))),'Data Summary'!BT76="Yes"),OFFSET('Water Data'!$D$6,0,10*ROW('Water Data'!D70)),NA())</f>
        <v>#N/A</v>
      </c>
      <c r="F76" s="515" t="e">
        <f ca="1">+IF(AND(ISNUMBER(OFFSET('Water Data'!$D$9,0,10*ROW('Water Data'!D70))),'Data Summary'!BU76="Yes"),OFFSET('Water Data'!$D$9,0,10*ROW('Water Data'!D70)),NA())</f>
        <v>#N/A</v>
      </c>
      <c r="G76" s="515" t="e">
        <f ca="1">+IF(AND(ISNUMBER(OFFSET('Water Data'!$E$4,0,10*ROW('Water Data'!E70))),'Data Summary'!BV76="Yes"),100-OFFSET('Water Data'!$E$4,0,10*ROW('Water Data'!E70)),NA())</f>
        <v>#N/A</v>
      </c>
      <c r="H76" s="515" t="e">
        <f ca="1">+IF(AND(ISNUMBER(OFFSET('Water Data'!$E$6,0,10*ROW('Water Data'!E70))),'Data Summary'!BW76="Yes"),OFFSET('Water Data'!$E$6,0,10*ROW('Water Data'!E70)),NA())</f>
        <v>#N/A</v>
      </c>
      <c r="I76" s="515" t="e">
        <f ca="1">+IF(AND(ISNUMBER(OFFSET('Water Data'!$E$9,0,10*ROW('Water Data'!E70))),'Data Summary'!BX76="Yes"),OFFSET('Water Data'!$E$9,0,10*ROW('Water Data'!E70)),NA())</f>
        <v>#N/A</v>
      </c>
      <c r="J76" s="515" t="e">
        <f ca="1">+IF(AND(ISNUMBER(OFFSET('Water Data'!$F$4,0,10*ROW('Water Data'!F70))),'Data Summary'!BY76="Yes"),100-OFFSET('Water Data'!$F$4,0,10*ROW('Water Data'!F70)),NA())</f>
        <v>#N/A</v>
      </c>
      <c r="K76" s="515" t="e">
        <f ca="1">+IF(AND(ISNUMBER(OFFSET('Water Data'!$F$6,0,10*ROW('Water Data'!F70))),'Data Summary'!BZ76="Yes"),OFFSET('Water Data'!$F$6,0,10*ROW('Water Data'!F70)),NA())</f>
        <v>#N/A</v>
      </c>
      <c r="L76" s="515" t="e">
        <f ca="1">+IF(AND(ISNUMBER(OFFSET('Water Data'!$F$9,0,10*ROW('Water Data'!F70))),'Data Summary'!CA76="Yes"),OFFSET('Water Data'!$F$9,0,10*ROW('Water Data'!F70)),NA())</f>
        <v>#N/A</v>
      </c>
      <c r="M76" s="515" t="e">
        <f ca="1">+IF(AND(ISNUMBER(OFFSET('Water Data'!$G$4,0,10*ROW('Water Data'!G70))),'Data Summary'!CB76="Yes"),100-OFFSET('Water Data'!$G$4,0,10*ROW('Water Data'!G70)),NA())</f>
        <v>#N/A</v>
      </c>
      <c r="N76" s="515" t="e">
        <f ca="1">+IF(AND(ISNUMBER(OFFSET('Water Data'!$G$6,0,10*ROW('Water Data'!G70))),'Data Summary'!CC76="Yes"),OFFSET('Water Data'!$G$6,0,10*ROW('Water Data'!G70)),NA())</f>
        <v>#N/A</v>
      </c>
      <c r="O76" s="515" t="e">
        <f ca="1">+IF(AND(ISNUMBER(OFFSET('Water Data'!$G$9,0,10*ROW('Water Data'!G70))),'Data Summary'!CD76="Yes"),OFFSET('Water Data'!$G$9,0,10*ROW('Water Data'!G70)),NA())</f>
        <v>#N/A</v>
      </c>
      <c r="P76" s="515" t="e">
        <f ca="1">+IF(AND(ISNUMBER(OFFSET('Water Data'!$H$4,0,10*ROW('Water Data'!H70))),'Data Summary'!CE76="Yes"),100-OFFSET('Water Data'!$H$4,0,10*ROW('Water Data'!H70)),NA())</f>
        <v>#N/A</v>
      </c>
      <c r="Q76" s="515" t="e">
        <f ca="1">+IF(AND(ISNUMBER(OFFSET('Water Data'!$H$6,0,10*ROW('Water Data'!H70))),'Data Summary'!CF76="Yes"),OFFSET('Water Data'!$H$6,0,10*ROW('Water Data'!H70)),NA())</f>
        <v>#N/A</v>
      </c>
      <c r="R76" s="515" t="e">
        <f ca="1">+IF(AND(ISNUMBER(OFFSET('Water Data'!$H$9,0,10*ROW('Water Data'!H70))),'Data Summary'!CG76="Yes"),OFFSET('Water Data'!$H$9,0,10*ROW('Water Data'!H70)),NA())</f>
        <v>#N/A</v>
      </c>
      <c r="S76" s="515" t="e">
        <f ca="1">+IF(AND(ISNUMBER(OFFSET('Water Data'!$I$4,0,10*ROW('Water Data'!I70))),'Data Summary'!CH76="Yes"),100-OFFSET('Water Data'!$I$4,0,10*ROW('Water Data'!I70)),NA())</f>
        <v>#N/A</v>
      </c>
      <c r="T76" s="515" t="e">
        <f ca="1">+IF(AND(ISNUMBER(OFFSET('Water Data'!$I$6,0,10*ROW('Water Data'!I70))),'Data Summary'!CI76="Yes"),OFFSET('Water Data'!$I$6,0,10*ROW('Water Data'!I70)),NA())</f>
        <v>#N/A</v>
      </c>
      <c r="U76" s="515" t="e">
        <f ca="1">+IF(AND(ISNUMBER(OFFSET('Water Data'!$I$9,0,10*ROW('Water Data'!I70))),'Data Summary'!CJ76="Yes"),OFFSET('Water Data'!$I$9,0,10*ROW('Water Data'!I70)),NA())</f>
        <v>#N/A</v>
      </c>
      <c r="V76" s="516" t="e">
        <f ca="1">+IF(AND(ISNUMBER(OFFSET('Sanitation Data'!$D$4,0,10*ROW('Sanitation Data'!D70))),'Data Summary'!CK76="Yes"),100-OFFSET('Sanitation Data'!$D$4,0,10*ROW('Sanitation Data'!D70)),NA())</f>
        <v>#N/A</v>
      </c>
      <c r="W76" s="516" t="e">
        <f ca="1">+IF(AND(ISNUMBER(OFFSET('Sanitation Data'!$D$6,0,10*ROW('Sanitation Data'!D70))),'Data Summary'!CL76="Yes"),OFFSET('Sanitation Data'!$D$6,0,10*ROW('Sanitation Data'!D70)),NA())</f>
        <v>#N/A</v>
      </c>
      <c r="X76" s="516" t="e">
        <f ca="1">+IF(AND(ISNUMBER(OFFSET('Sanitation Data'!$D$10,0,10*ROW('Sanitation Data'!D70))),'Data Summary'!CM76="Yes"),OFFSET('Sanitation Data'!$D$10,0,10*ROW('Sanitation Data'!D70)),NA())</f>
        <v>#N/A</v>
      </c>
      <c r="Y76" s="516" t="e">
        <f ca="1">+IF(AND(ISNUMBER(OFFSET('Sanitation Data'!$D$11,0,10*ROW('Sanitation Data'!D70))),'Data Summary'!CN76="Yes"),OFFSET('Sanitation Data'!$D$11,0,10*ROW('Sanitation Data'!D70)),NA())</f>
        <v>#N/A</v>
      </c>
      <c r="Z76" s="516" t="e">
        <f ca="1">+IF(AND(ISNUMBER(OFFSET('Sanitation Data'!$D$12,0,10*ROW('Sanitation Data'!D70))),'Data Summary'!CO76="Yes"),OFFSET('Sanitation Data'!$D$12,0,10*ROW('Sanitation Data'!D70)),NA())</f>
        <v>#N/A</v>
      </c>
      <c r="AA76" s="516" t="e">
        <f ca="1">+IF(AND(ISNUMBER(OFFSET('Sanitation Data'!$E$4,0,10*ROW('Sanitation Data'!E70))),'Data Summary'!CP76="Yes"),100-OFFSET('Sanitation Data'!$E$4,0,10*ROW('Sanitation Data'!E70)),NA())</f>
        <v>#N/A</v>
      </c>
      <c r="AB76" s="516" t="e">
        <f ca="1">+IF(AND(ISNUMBER(OFFSET('Sanitation Data'!$E$6,0,10*ROW('Sanitation Data'!E70))),'Data Summary'!CQ76="Yes"),OFFSET('Sanitation Data'!$E$6,0,10*ROW('Sanitation Data'!E70)),NA())</f>
        <v>#N/A</v>
      </c>
      <c r="AC76" s="516" t="e">
        <f ca="1">+IF(AND(ISNUMBER(OFFSET('Sanitation Data'!$E$10,0,10*ROW('Sanitation Data'!E70))),'Data Summary'!CR76="Yes"),OFFSET('Sanitation Data'!$E$10,0,10*ROW('Sanitation Data'!E70)),NA())</f>
        <v>#N/A</v>
      </c>
      <c r="AD76" s="516" t="e">
        <f ca="1">+IF(AND(ISNUMBER(OFFSET('Sanitation Data'!$E$11,0,10*ROW('Sanitation Data'!E70))),'Data Summary'!CS76="Yes"),OFFSET('Sanitation Data'!$E$11,0,10*ROW('Sanitation Data'!E70)),NA())</f>
        <v>#N/A</v>
      </c>
      <c r="AE76" s="516" t="e">
        <f ca="1">+IF(AND(ISNUMBER(OFFSET('Sanitation Data'!$E$12,0,10*ROW('Sanitation Data'!E70))),'Data Summary'!CT76="Yes"),OFFSET('Sanitation Data'!$E$12,0,10*ROW('Sanitation Data'!E70)),NA())</f>
        <v>#N/A</v>
      </c>
      <c r="AF76" s="516" t="e">
        <f ca="1">+IF(AND(ISNUMBER(OFFSET('Sanitation Data'!$F$4,0,10*ROW('Sanitation Data'!F70))),'Data Summary'!CU76="Yes"),100-OFFSET('Sanitation Data'!$F$4,0,10*ROW('Sanitation Data'!F70)),NA())</f>
        <v>#N/A</v>
      </c>
      <c r="AG76" s="516" t="e">
        <f ca="1">+IF(AND(ISNUMBER(OFFSET('Sanitation Data'!$F$6,0,10*ROW('Sanitation Data'!F70))),'Data Summary'!CV76="Yes"),OFFSET('Sanitation Data'!$F$6,0,10*ROW('Sanitation Data'!F70)),NA())</f>
        <v>#N/A</v>
      </c>
      <c r="AH76" s="516" t="e">
        <f ca="1">+IF(AND(ISNUMBER(OFFSET('Sanitation Data'!$F$10,0,10*ROW('Sanitation Data'!F70))),'Data Summary'!CW76="Yes"),OFFSET('Sanitation Data'!$F$10,0,10*ROW('Sanitation Data'!F70)),NA())</f>
        <v>#N/A</v>
      </c>
      <c r="AI76" s="516" t="e">
        <f ca="1">+IF(AND(ISNUMBER(OFFSET('Sanitation Data'!$F$11,0,10*ROW('Sanitation Data'!F70))),'Data Summary'!CX76="Yes"),OFFSET('Sanitation Data'!$F$11,0,10*ROW('Sanitation Data'!F70)),NA())</f>
        <v>#N/A</v>
      </c>
      <c r="AJ76" s="516" t="e">
        <f ca="1">+IF(AND(ISNUMBER(OFFSET('Sanitation Data'!$F$12,0,10*ROW('Sanitation Data'!F70))),'Data Summary'!CY76="Yes"),OFFSET('Sanitation Data'!$F$12,0,10*ROW('Sanitation Data'!F70)),NA())</f>
        <v>#N/A</v>
      </c>
      <c r="AK76" s="516" t="e">
        <f ca="1">+IF(AND(ISNUMBER(OFFSET('Sanitation Data'!$G$4,0,10*ROW('Sanitation Data'!G70))),'Data Summary'!CZ76="Yes"),100-OFFSET('Sanitation Data'!$G$4,0,10*ROW('Sanitation Data'!G70)),NA())</f>
        <v>#N/A</v>
      </c>
      <c r="AL76" s="516" t="e">
        <f ca="1">+IF(AND(ISNUMBER(OFFSET('Sanitation Data'!$G$6,0,10*ROW('Sanitation Data'!G70))),'Data Summary'!DA76="Yes"),OFFSET('Sanitation Data'!$G$6,0,10*ROW('Sanitation Data'!G70)),NA())</f>
        <v>#N/A</v>
      </c>
      <c r="AM76" s="516" t="e">
        <f ca="1">+IF(AND(ISNUMBER(OFFSET('Sanitation Data'!$G$10,0,10*ROW('Sanitation Data'!G70))),'Data Summary'!DB76="Yes"),OFFSET('Sanitation Data'!$G$10,0,10*ROW('Sanitation Data'!G70)),NA())</f>
        <v>#N/A</v>
      </c>
      <c r="AN76" s="516" t="e">
        <f ca="1">+IF(AND(ISNUMBER(OFFSET('Sanitation Data'!$G$11,0,10*ROW('Sanitation Data'!G70))),'Data Summary'!DC76="Yes"),OFFSET('Sanitation Data'!$G$11,0,10*ROW('Sanitation Data'!G70)),NA())</f>
        <v>#N/A</v>
      </c>
      <c r="AO76" s="516" t="e">
        <f ca="1">+IF(AND(ISNUMBER(OFFSET('Sanitation Data'!$G$12,0,10*ROW('Sanitation Data'!G70))),'Data Summary'!DD76="Yes"),OFFSET('Sanitation Data'!$G$12,0,10*ROW('Sanitation Data'!G70)),NA())</f>
        <v>#N/A</v>
      </c>
      <c r="AP76" s="516" t="e">
        <f ca="1">+IF(AND(ISNUMBER(OFFSET('Sanitation Data'!$H$4,0,10*ROW('Sanitation Data'!H70))),'Data Summary'!DE76="Yes"),100-OFFSET('Sanitation Data'!$H$4,0,10*ROW('Sanitation Data'!H70)),NA())</f>
        <v>#N/A</v>
      </c>
      <c r="AQ76" s="516" t="e">
        <f ca="1">+IF(AND(ISNUMBER(OFFSET('Sanitation Data'!$H$6,0,10*ROW('Sanitation Data'!H70))),'Data Summary'!DF76="Yes"),OFFSET('Sanitation Data'!$H$6,0,10*ROW('Sanitation Data'!H70)),NA())</f>
        <v>#N/A</v>
      </c>
      <c r="AR76" s="516" t="e">
        <f ca="1">+IF(AND(ISNUMBER(OFFSET('Sanitation Data'!$H$10,0,10*ROW('Sanitation Data'!H70))),'Data Summary'!DG76="Yes"),OFFSET('Sanitation Data'!$H$10,0,10*ROW('Sanitation Data'!H70)),NA())</f>
        <v>#N/A</v>
      </c>
      <c r="AS76" s="516" t="e">
        <f ca="1">+IF(AND(ISNUMBER(OFFSET('Sanitation Data'!$H$11,0,10*ROW('Sanitation Data'!H70))),'Data Summary'!DH76="Yes"),OFFSET('Sanitation Data'!$H$11,0,10*ROW('Sanitation Data'!H70)),NA())</f>
        <v>#N/A</v>
      </c>
      <c r="AT76" s="516" t="e">
        <f ca="1">+IF(AND(ISNUMBER(OFFSET('Sanitation Data'!$H$12,0,10*ROW('Sanitation Data'!H70))),'Data Summary'!DI76="Yes"),OFFSET('Sanitation Data'!$H$12,0,10*ROW('Sanitation Data'!H70)),NA())</f>
        <v>#N/A</v>
      </c>
      <c r="AU76" s="516" t="e">
        <f ca="1">+IF(AND(ISNUMBER(OFFSET('Sanitation Data'!$I$4,0,10*ROW('Sanitation Data'!I70))),'Data Summary'!DJ76="Yes"),100-OFFSET('Sanitation Data'!$I$4,0,10*ROW('Sanitation Data'!I70)),NA())</f>
        <v>#N/A</v>
      </c>
      <c r="AV76" s="516" t="e">
        <f ca="1">+IF(AND(ISNUMBER(OFFSET('Sanitation Data'!$I$6,0,10*ROW('Sanitation Data'!I70))),'Data Summary'!DK76="Yes"),OFFSET('Sanitation Data'!$I$6,0,10*ROW('Sanitation Data'!I70)),NA())</f>
        <v>#N/A</v>
      </c>
      <c r="AW76" s="516" t="e">
        <f ca="1">+IF(AND(ISNUMBER(OFFSET('Sanitation Data'!$I$10,0,10*ROW('Sanitation Data'!I70))),'Data Summary'!DL76="Yes"),OFFSET('Sanitation Data'!$I$10,0,10*ROW('Sanitation Data'!I70)),NA())</f>
        <v>#N/A</v>
      </c>
      <c r="AX76" s="516" t="e">
        <f ca="1">+IF(AND(ISNUMBER(OFFSET('Sanitation Data'!$I$11,0,10*ROW('Sanitation Data'!I70))),'Data Summary'!DM76="Yes"),OFFSET('Sanitation Data'!$I$11,0,10*ROW('Sanitation Data'!I70)),NA())</f>
        <v>#N/A</v>
      </c>
      <c r="AY76" s="516" t="e">
        <f ca="1">+IF(AND(ISNUMBER(OFFSET('Sanitation Data'!$I$12,0,10*ROW('Sanitation Data'!I70))),'Data Summary'!DN76="Yes"),OFFSET('Sanitation Data'!$I$12,0,10*ROW('Sanitation Data'!I70)),NA())</f>
        <v>#N/A</v>
      </c>
      <c r="AZ76" s="517" t="e">
        <f ca="1">+IF(AND(ISNUMBER(OFFSET('Hygiene Data'!$D$5,0,10*ROW('Hygiene Data'!D70))),'Data Summary'!DO76="Yes"),OFFSET('Hygiene Data'!$D$5,0,10*ROW('Hygiene Data'!D70)),NA())</f>
        <v>#N/A</v>
      </c>
      <c r="BA76" s="517" t="e">
        <f ca="1">+IF(AND(ISNUMBER(OFFSET('Hygiene Data'!$D$7,0,10*ROW('Hygiene Data'!D70))),'Data Summary'!DP76="Yes"),OFFSET('Hygiene Data'!$D$7,0,10*ROW('Hygiene Data'!D70)),NA())</f>
        <v>#N/A</v>
      </c>
      <c r="BB76" s="517" t="e">
        <f ca="1">+IF(AND(ISNUMBER(OFFSET('Hygiene Data'!$D$9,0,10*ROW('Hygiene Data'!D70))),'Data Summary'!DQ76="Yes"),OFFSET('Hygiene Data'!$D$9,0,10*ROW('Hygiene Data'!D70)),NA())</f>
        <v>#N/A</v>
      </c>
      <c r="BC76" s="517" t="e">
        <f ca="1">+IF(AND(ISNUMBER(OFFSET('Hygiene Data'!$E$5,0,10*ROW('Hygiene Data'!E70))),'Data Summary'!DR76="Yes"),OFFSET('Hygiene Data'!$E$5,0,10*ROW('Hygiene Data'!E70)),NA())</f>
        <v>#N/A</v>
      </c>
      <c r="BD76" s="517" t="e">
        <f ca="1">+IF(AND(ISNUMBER(OFFSET('Hygiene Data'!$E$7,0,10*ROW('Hygiene Data'!E70))),'Data Summary'!DS76="Yes"),OFFSET('Hygiene Data'!$E$7,0,10*ROW('Hygiene Data'!E70)),NA())</f>
        <v>#N/A</v>
      </c>
      <c r="BE76" s="517" t="e">
        <f ca="1">+IF(AND(ISNUMBER(OFFSET('Hygiene Data'!$E$9,0,10*ROW('Hygiene Data'!E70))),'Data Summary'!DT76="Yes"),OFFSET('Hygiene Data'!$E$9,0,10*ROW('Hygiene Data'!E70)),NA())</f>
        <v>#N/A</v>
      </c>
      <c r="BF76" s="517" t="e">
        <f ca="1">+IF(AND(ISNUMBER(OFFSET('Hygiene Data'!$F$5,0,10*ROW('Hygiene Data'!F70))),'Data Summary'!DU76="Yes"),OFFSET('Hygiene Data'!$F$5,0,10*ROW('Hygiene Data'!F70)),NA())</f>
        <v>#N/A</v>
      </c>
      <c r="BG76" s="517" t="e">
        <f ca="1">+IF(AND(ISNUMBER(OFFSET('Hygiene Data'!$F$7,0,10*ROW('Hygiene Data'!F70))),'Data Summary'!DV76="Yes"),OFFSET('Hygiene Data'!$F$7,0,10*ROW('Hygiene Data'!F70)),NA())</f>
        <v>#N/A</v>
      </c>
      <c r="BH76" s="517" t="e">
        <f ca="1">+IF(AND(ISNUMBER(OFFSET('Hygiene Data'!$F$9,0,10*ROW('Hygiene Data'!F70))),'Data Summary'!DW76="Yes"),OFFSET('Hygiene Data'!$F$9,0,10*ROW('Hygiene Data'!F70)),NA())</f>
        <v>#N/A</v>
      </c>
      <c r="BI76" s="517" t="e">
        <f ca="1">+IF(AND(ISNUMBER(OFFSET('Hygiene Data'!$G$5,0,10*ROW('Hygiene Data'!G70))),'Data Summary'!DX76="Yes"),OFFSET('Hygiene Data'!$G$5,0,10*ROW('Hygiene Data'!G70)),NA())</f>
        <v>#N/A</v>
      </c>
      <c r="BJ76" s="517" t="e">
        <f ca="1">+IF(AND(ISNUMBER(OFFSET('Hygiene Data'!$G$7,0,10*ROW('Hygiene Data'!G70))),'Data Summary'!DY76="Yes"),OFFSET('Hygiene Data'!$G$7,0,10*ROW('Hygiene Data'!G70)),NA())</f>
        <v>#N/A</v>
      </c>
      <c r="BK76" s="517" t="e">
        <f ca="1">+IF(AND(ISNUMBER(OFFSET('Hygiene Data'!$G$9,0,10*ROW('Hygiene Data'!G70))),'Data Summary'!DZ76="Yes"),OFFSET('Hygiene Data'!$G$9,0,10*ROW('Hygiene Data'!G70)),NA())</f>
        <v>#N/A</v>
      </c>
      <c r="BL76" s="517" t="e">
        <f ca="1">+IF(AND(ISNUMBER(OFFSET('Hygiene Data'!$H$5,0,10*ROW('Hygiene Data'!H70))),'Data Summary'!EA76="Yes"),OFFSET('Hygiene Data'!$H$5,0,10*ROW('Hygiene Data'!H70)),NA())</f>
        <v>#N/A</v>
      </c>
      <c r="BM76" s="517" t="e">
        <f ca="1">+IF(AND(ISNUMBER(OFFSET('Hygiene Data'!$H$7,0,10*ROW('Hygiene Data'!H70))),'Data Summary'!EB76="Yes"),OFFSET('Hygiene Data'!$H$7,0,10*ROW('Hygiene Data'!H70)),NA())</f>
        <v>#N/A</v>
      </c>
      <c r="BN76" s="517" t="e">
        <f ca="1">+IF(AND(ISNUMBER(OFFSET('Hygiene Data'!$H$9,0,10*ROW('Hygiene Data'!H70))),'Data Summary'!EC76="Yes"),OFFSET('Hygiene Data'!$H$9,0,10*ROW('Hygiene Data'!H70)),NA())</f>
        <v>#N/A</v>
      </c>
      <c r="BO76" s="517" t="e">
        <f ca="1">+IF(AND(ISNUMBER(OFFSET('Hygiene Data'!$I$5,0,10*ROW('Hygiene Data'!I70))),'Data Summary'!ED76="Yes"),OFFSET('Hygiene Data'!$I$5,0,10*ROW('Hygiene Data'!I70)),NA())</f>
        <v>#N/A</v>
      </c>
      <c r="BP76" s="517" t="e">
        <f ca="1">+IF(AND(ISNUMBER(OFFSET('Hygiene Data'!$I$7,0,10*ROW('Hygiene Data'!I70))),'Data Summary'!EE76="Yes"),OFFSET('Hygiene Data'!$I$7,0,10*ROW('Hygiene Data'!I70)),NA())</f>
        <v>#N/A</v>
      </c>
      <c r="BQ76" s="517" t="e">
        <f ca="1">+IF(AND(ISNUMBER(OFFSET('Hygiene Data'!$I$9,0,10*ROW('Hygiene Data'!I70))),'Data Summary'!EF76="Yes"),OFFSET('Hygiene Data'!$I$9,0,10*ROW('Hygiene Data'!I70)),NA())</f>
        <v>#N/A</v>
      </c>
    </row>
    <row r="77" spans="1:69" x14ac:dyDescent="0.25">
      <c r="A77" s="513" t="e">
        <f ca="1">+RIGHT('Data Summary'!A77,LEN('Data Summary'!A77)-9)</f>
        <v>#VALUE!</v>
      </c>
      <c r="B77" s="487" t="str">
        <f ca="1">+IF(ISTEXT('Data Summary'!B77),'Data Summary'!B77,"")</f>
        <v/>
      </c>
      <c r="C77" s="514" t="e">
        <f ca="1">+VALUE('Data Summary'!C77)</f>
        <v>#VALUE!</v>
      </c>
      <c r="D77" s="515" t="e">
        <f ca="1">+IF(AND(ISNUMBER(OFFSET('Water Data'!$D$4,0,10*ROW('Water Data'!D71))),'Data Summary'!BS77="Yes"),100-OFFSET('Water Data'!$D$4,0,10*ROW('Water Data'!D71)),NA())</f>
        <v>#N/A</v>
      </c>
      <c r="E77" s="515" t="e">
        <f ca="1">+IF(AND(ISNUMBER(OFFSET('Water Data'!$D$6,0,10*ROW('Water Data'!D71))),'Data Summary'!BT77="Yes"),OFFSET('Water Data'!$D$6,0,10*ROW('Water Data'!D71)),NA())</f>
        <v>#N/A</v>
      </c>
      <c r="F77" s="515" t="e">
        <f ca="1">+IF(AND(ISNUMBER(OFFSET('Water Data'!$D$9,0,10*ROW('Water Data'!D71))),'Data Summary'!BU77="Yes"),OFFSET('Water Data'!$D$9,0,10*ROW('Water Data'!D71)),NA())</f>
        <v>#N/A</v>
      </c>
      <c r="G77" s="515" t="e">
        <f ca="1">+IF(AND(ISNUMBER(OFFSET('Water Data'!$E$4,0,10*ROW('Water Data'!E71))),'Data Summary'!BV77="Yes"),100-OFFSET('Water Data'!$E$4,0,10*ROW('Water Data'!E71)),NA())</f>
        <v>#N/A</v>
      </c>
      <c r="H77" s="515" t="e">
        <f ca="1">+IF(AND(ISNUMBER(OFFSET('Water Data'!$E$6,0,10*ROW('Water Data'!E71))),'Data Summary'!BW77="Yes"),OFFSET('Water Data'!$E$6,0,10*ROW('Water Data'!E71)),NA())</f>
        <v>#N/A</v>
      </c>
      <c r="I77" s="515" t="e">
        <f ca="1">+IF(AND(ISNUMBER(OFFSET('Water Data'!$E$9,0,10*ROW('Water Data'!E71))),'Data Summary'!BX77="Yes"),OFFSET('Water Data'!$E$9,0,10*ROW('Water Data'!E71)),NA())</f>
        <v>#N/A</v>
      </c>
      <c r="J77" s="515" t="e">
        <f ca="1">+IF(AND(ISNUMBER(OFFSET('Water Data'!$F$4,0,10*ROW('Water Data'!F71))),'Data Summary'!BY77="Yes"),100-OFFSET('Water Data'!$F$4,0,10*ROW('Water Data'!F71)),NA())</f>
        <v>#N/A</v>
      </c>
      <c r="K77" s="515" t="e">
        <f ca="1">+IF(AND(ISNUMBER(OFFSET('Water Data'!$F$6,0,10*ROW('Water Data'!F71))),'Data Summary'!BZ77="Yes"),OFFSET('Water Data'!$F$6,0,10*ROW('Water Data'!F71)),NA())</f>
        <v>#N/A</v>
      </c>
      <c r="L77" s="515" t="e">
        <f ca="1">+IF(AND(ISNUMBER(OFFSET('Water Data'!$F$9,0,10*ROW('Water Data'!F71))),'Data Summary'!CA77="Yes"),OFFSET('Water Data'!$F$9,0,10*ROW('Water Data'!F71)),NA())</f>
        <v>#N/A</v>
      </c>
      <c r="M77" s="515" t="e">
        <f ca="1">+IF(AND(ISNUMBER(OFFSET('Water Data'!$G$4,0,10*ROW('Water Data'!G71))),'Data Summary'!CB77="Yes"),100-OFFSET('Water Data'!$G$4,0,10*ROW('Water Data'!G71)),NA())</f>
        <v>#N/A</v>
      </c>
      <c r="N77" s="515" t="e">
        <f ca="1">+IF(AND(ISNUMBER(OFFSET('Water Data'!$G$6,0,10*ROW('Water Data'!G71))),'Data Summary'!CC77="Yes"),OFFSET('Water Data'!$G$6,0,10*ROW('Water Data'!G71)),NA())</f>
        <v>#N/A</v>
      </c>
      <c r="O77" s="515" t="e">
        <f ca="1">+IF(AND(ISNUMBER(OFFSET('Water Data'!$G$9,0,10*ROW('Water Data'!G71))),'Data Summary'!CD77="Yes"),OFFSET('Water Data'!$G$9,0,10*ROW('Water Data'!G71)),NA())</f>
        <v>#N/A</v>
      </c>
      <c r="P77" s="515" t="e">
        <f ca="1">+IF(AND(ISNUMBER(OFFSET('Water Data'!$H$4,0,10*ROW('Water Data'!H71))),'Data Summary'!CE77="Yes"),100-OFFSET('Water Data'!$H$4,0,10*ROW('Water Data'!H71)),NA())</f>
        <v>#N/A</v>
      </c>
      <c r="Q77" s="515" t="e">
        <f ca="1">+IF(AND(ISNUMBER(OFFSET('Water Data'!$H$6,0,10*ROW('Water Data'!H71))),'Data Summary'!CF77="Yes"),OFFSET('Water Data'!$H$6,0,10*ROW('Water Data'!H71)),NA())</f>
        <v>#N/A</v>
      </c>
      <c r="R77" s="515" t="e">
        <f ca="1">+IF(AND(ISNUMBER(OFFSET('Water Data'!$H$9,0,10*ROW('Water Data'!H71))),'Data Summary'!CG77="Yes"),OFFSET('Water Data'!$H$9,0,10*ROW('Water Data'!H71)),NA())</f>
        <v>#N/A</v>
      </c>
      <c r="S77" s="515" t="e">
        <f ca="1">+IF(AND(ISNUMBER(OFFSET('Water Data'!$I$4,0,10*ROW('Water Data'!I71))),'Data Summary'!CH77="Yes"),100-OFFSET('Water Data'!$I$4,0,10*ROW('Water Data'!I71)),NA())</f>
        <v>#N/A</v>
      </c>
      <c r="T77" s="515" t="e">
        <f ca="1">+IF(AND(ISNUMBER(OFFSET('Water Data'!$I$6,0,10*ROW('Water Data'!I71))),'Data Summary'!CI77="Yes"),OFFSET('Water Data'!$I$6,0,10*ROW('Water Data'!I71)),NA())</f>
        <v>#N/A</v>
      </c>
      <c r="U77" s="515" t="e">
        <f ca="1">+IF(AND(ISNUMBER(OFFSET('Water Data'!$I$9,0,10*ROW('Water Data'!I71))),'Data Summary'!CJ77="Yes"),OFFSET('Water Data'!$I$9,0,10*ROW('Water Data'!I71)),NA())</f>
        <v>#N/A</v>
      </c>
      <c r="V77" s="516" t="e">
        <f ca="1">+IF(AND(ISNUMBER(OFFSET('Sanitation Data'!$D$4,0,10*ROW('Sanitation Data'!D71))),'Data Summary'!CK77="Yes"),100-OFFSET('Sanitation Data'!$D$4,0,10*ROW('Sanitation Data'!D71)),NA())</f>
        <v>#N/A</v>
      </c>
      <c r="W77" s="516" t="e">
        <f ca="1">+IF(AND(ISNUMBER(OFFSET('Sanitation Data'!$D$6,0,10*ROW('Sanitation Data'!D71))),'Data Summary'!CL77="Yes"),OFFSET('Sanitation Data'!$D$6,0,10*ROW('Sanitation Data'!D71)),NA())</f>
        <v>#N/A</v>
      </c>
      <c r="X77" s="516" t="e">
        <f ca="1">+IF(AND(ISNUMBER(OFFSET('Sanitation Data'!$D$10,0,10*ROW('Sanitation Data'!D71))),'Data Summary'!CM77="Yes"),OFFSET('Sanitation Data'!$D$10,0,10*ROW('Sanitation Data'!D71)),NA())</f>
        <v>#N/A</v>
      </c>
      <c r="Y77" s="516" t="e">
        <f ca="1">+IF(AND(ISNUMBER(OFFSET('Sanitation Data'!$D$11,0,10*ROW('Sanitation Data'!D71))),'Data Summary'!CN77="Yes"),OFFSET('Sanitation Data'!$D$11,0,10*ROW('Sanitation Data'!D71)),NA())</f>
        <v>#N/A</v>
      </c>
      <c r="Z77" s="516" t="e">
        <f ca="1">+IF(AND(ISNUMBER(OFFSET('Sanitation Data'!$D$12,0,10*ROW('Sanitation Data'!D71))),'Data Summary'!CO77="Yes"),OFFSET('Sanitation Data'!$D$12,0,10*ROW('Sanitation Data'!D71)),NA())</f>
        <v>#N/A</v>
      </c>
      <c r="AA77" s="516" t="e">
        <f ca="1">+IF(AND(ISNUMBER(OFFSET('Sanitation Data'!$E$4,0,10*ROW('Sanitation Data'!E71))),'Data Summary'!CP77="Yes"),100-OFFSET('Sanitation Data'!$E$4,0,10*ROW('Sanitation Data'!E71)),NA())</f>
        <v>#N/A</v>
      </c>
      <c r="AB77" s="516" t="e">
        <f ca="1">+IF(AND(ISNUMBER(OFFSET('Sanitation Data'!$E$6,0,10*ROW('Sanitation Data'!E71))),'Data Summary'!CQ77="Yes"),OFFSET('Sanitation Data'!$E$6,0,10*ROW('Sanitation Data'!E71)),NA())</f>
        <v>#N/A</v>
      </c>
      <c r="AC77" s="516" t="e">
        <f ca="1">+IF(AND(ISNUMBER(OFFSET('Sanitation Data'!$E$10,0,10*ROW('Sanitation Data'!E71))),'Data Summary'!CR77="Yes"),OFFSET('Sanitation Data'!$E$10,0,10*ROW('Sanitation Data'!E71)),NA())</f>
        <v>#N/A</v>
      </c>
      <c r="AD77" s="516" t="e">
        <f ca="1">+IF(AND(ISNUMBER(OFFSET('Sanitation Data'!$E$11,0,10*ROW('Sanitation Data'!E71))),'Data Summary'!CS77="Yes"),OFFSET('Sanitation Data'!$E$11,0,10*ROW('Sanitation Data'!E71)),NA())</f>
        <v>#N/A</v>
      </c>
      <c r="AE77" s="516" t="e">
        <f ca="1">+IF(AND(ISNUMBER(OFFSET('Sanitation Data'!$E$12,0,10*ROW('Sanitation Data'!E71))),'Data Summary'!CT77="Yes"),OFFSET('Sanitation Data'!$E$12,0,10*ROW('Sanitation Data'!E71)),NA())</f>
        <v>#N/A</v>
      </c>
      <c r="AF77" s="516" t="e">
        <f ca="1">+IF(AND(ISNUMBER(OFFSET('Sanitation Data'!$F$4,0,10*ROW('Sanitation Data'!F71))),'Data Summary'!CU77="Yes"),100-OFFSET('Sanitation Data'!$F$4,0,10*ROW('Sanitation Data'!F71)),NA())</f>
        <v>#N/A</v>
      </c>
      <c r="AG77" s="516" t="e">
        <f ca="1">+IF(AND(ISNUMBER(OFFSET('Sanitation Data'!$F$6,0,10*ROW('Sanitation Data'!F71))),'Data Summary'!CV77="Yes"),OFFSET('Sanitation Data'!$F$6,0,10*ROW('Sanitation Data'!F71)),NA())</f>
        <v>#N/A</v>
      </c>
      <c r="AH77" s="516" t="e">
        <f ca="1">+IF(AND(ISNUMBER(OFFSET('Sanitation Data'!$F$10,0,10*ROW('Sanitation Data'!F71))),'Data Summary'!CW77="Yes"),OFFSET('Sanitation Data'!$F$10,0,10*ROW('Sanitation Data'!F71)),NA())</f>
        <v>#N/A</v>
      </c>
      <c r="AI77" s="516" t="e">
        <f ca="1">+IF(AND(ISNUMBER(OFFSET('Sanitation Data'!$F$11,0,10*ROW('Sanitation Data'!F71))),'Data Summary'!CX77="Yes"),OFFSET('Sanitation Data'!$F$11,0,10*ROW('Sanitation Data'!F71)),NA())</f>
        <v>#N/A</v>
      </c>
      <c r="AJ77" s="516" t="e">
        <f ca="1">+IF(AND(ISNUMBER(OFFSET('Sanitation Data'!$F$12,0,10*ROW('Sanitation Data'!F71))),'Data Summary'!CY77="Yes"),OFFSET('Sanitation Data'!$F$12,0,10*ROW('Sanitation Data'!F71)),NA())</f>
        <v>#N/A</v>
      </c>
      <c r="AK77" s="516" t="e">
        <f ca="1">+IF(AND(ISNUMBER(OFFSET('Sanitation Data'!$G$4,0,10*ROW('Sanitation Data'!G71))),'Data Summary'!CZ77="Yes"),100-OFFSET('Sanitation Data'!$G$4,0,10*ROW('Sanitation Data'!G71)),NA())</f>
        <v>#N/A</v>
      </c>
      <c r="AL77" s="516" t="e">
        <f ca="1">+IF(AND(ISNUMBER(OFFSET('Sanitation Data'!$G$6,0,10*ROW('Sanitation Data'!G71))),'Data Summary'!DA77="Yes"),OFFSET('Sanitation Data'!$G$6,0,10*ROW('Sanitation Data'!G71)),NA())</f>
        <v>#N/A</v>
      </c>
      <c r="AM77" s="516" t="e">
        <f ca="1">+IF(AND(ISNUMBER(OFFSET('Sanitation Data'!$G$10,0,10*ROW('Sanitation Data'!G71))),'Data Summary'!DB77="Yes"),OFFSET('Sanitation Data'!$G$10,0,10*ROW('Sanitation Data'!G71)),NA())</f>
        <v>#N/A</v>
      </c>
      <c r="AN77" s="516" t="e">
        <f ca="1">+IF(AND(ISNUMBER(OFFSET('Sanitation Data'!$G$11,0,10*ROW('Sanitation Data'!G71))),'Data Summary'!DC77="Yes"),OFFSET('Sanitation Data'!$G$11,0,10*ROW('Sanitation Data'!G71)),NA())</f>
        <v>#N/A</v>
      </c>
      <c r="AO77" s="516" t="e">
        <f ca="1">+IF(AND(ISNUMBER(OFFSET('Sanitation Data'!$G$12,0,10*ROW('Sanitation Data'!G71))),'Data Summary'!DD77="Yes"),OFFSET('Sanitation Data'!$G$12,0,10*ROW('Sanitation Data'!G71)),NA())</f>
        <v>#N/A</v>
      </c>
      <c r="AP77" s="516" t="e">
        <f ca="1">+IF(AND(ISNUMBER(OFFSET('Sanitation Data'!$H$4,0,10*ROW('Sanitation Data'!H71))),'Data Summary'!DE77="Yes"),100-OFFSET('Sanitation Data'!$H$4,0,10*ROW('Sanitation Data'!H71)),NA())</f>
        <v>#N/A</v>
      </c>
      <c r="AQ77" s="516" t="e">
        <f ca="1">+IF(AND(ISNUMBER(OFFSET('Sanitation Data'!$H$6,0,10*ROW('Sanitation Data'!H71))),'Data Summary'!DF77="Yes"),OFFSET('Sanitation Data'!$H$6,0,10*ROW('Sanitation Data'!H71)),NA())</f>
        <v>#N/A</v>
      </c>
      <c r="AR77" s="516" t="e">
        <f ca="1">+IF(AND(ISNUMBER(OFFSET('Sanitation Data'!$H$10,0,10*ROW('Sanitation Data'!H71))),'Data Summary'!DG77="Yes"),OFFSET('Sanitation Data'!$H$10,0,10*ROW('Sanitation Data'!H71)),NA())</f>
        <v>#N/A</v>
      </c>
      <c r="AS77" s="516" t="e">
        <f ca="1">+IF(AND(ISNUMBER(OFFSET('Sanitation Data'!$H$11,0,10*ROW('Sanitation Data'!H71))),'Data Summary'!DH77="Yes"),OFFSET('Sanitation Data'!$H$11,0,10*ROW('Sanitation Data'!H71)),NA())</f>
        <v>#N/A</v>
      </c>
      <c r="AT77" s="516" t="e">
        <f ca="1">+IF(AND(ISNUMBER(OFFSET('Sanitation Data'!$H$12,0,10*ROW('Sanitation Data'!H71))),'Data Summary'!DI77="Yes"),OFFSET('Sanitation Data'!$H$12,0,10*ROW('Sanitation Data'!H71)),NA())</f>
        <v>#N/A</v>
      </c>
      <c r="AU77" s="516" t="e">
        <f ca="1">+IF(AND(ISNUMBER(OFFSET('Sanitation Data'!$I$4,0,10*ROW('Sanitation Data'!I71))),'Data Summary'!DJ77="Yes"),100-OFFSET('Sanitation Data'!$I$4,0,10*ROW('Sanitation Data'!I71)),NA())</f>
        <v>#N/A</v>
      </c>
      <c r="AV77" s="516" t="e">
        <f ca="1">+IF(AND(ISNUMBER(OFFSET('Sanitation Data'!$I$6,0,10*ROW('Sanitation Data'!I71))),'Data Summary'!DK77="Yes"),OFFSET('Sanitation Data'!$I$6,0,10*ROW('Sanitation Data'!I71)),NA())</f>
        <v>#N/A</v>
      </c>
      <c r="AW77" s="516" t="e">
        <f ca="1">+IF(AND(ISNUMBER(OFFSET('Sanitation Data'!$I$10,0,10*ROW('Sanitation Data'!I71))),'Data Summary'!DL77="Yes"),OFFSET('Sanitation Data'!$I$10,0,10*ROW('Sanitation Data'!I71)),NA())</f>
        <v>#N/A</v>
      </c>
      <c r="AX77" s="516" t="e">
        <f ca="1">+IF(AND(ISNUMBER(OFFSET('Sanitation Data'!$I$11,0,10*ROW('Sanitation Data'!I71))),'Data Summary'!DM77="Yes"),OFFSET('Sanitation Data'!$I$11,0,10*ROW('Sanitation Data'!I71)),NA())</f>
        <v>#N/A</v>
      </c>
      <c r="AY77" s="516" t="e">
        <f ca="1">+IF(AND(ISNUMBER(OFFSET('Sanitation Data'!$I$12,0,10*ROW('Sanitation Data'!I71))),'Data Summary'!DN77="Yes"),OFFSET('Sanitation Data'!$I$12,0,10*ROW('Sanitation Data'!I71)),NA())</f>
        <v>#N/A</v>
      </c>
      <c r="AZ77" s="517" t="e">
        <f ca="1">+IF(AND(ISNUMBER(OFFSET('Hygiene Data'!$D$5,0,10*ROW('Hygiene Data'!D71))),'Data Summary'!DO77="Yes"),OFFSET('Hygiene Data'!$D$5,0,10*ROW('Hygiene Data'!D71)),NA())</f>
        <v>#N/A</v>
      </c>
      <c r="BA77" s="517" t="e">
        <f ca="1">+IF(AND(ISNUMBER(OFFSET('Hygiene Data'!$D$7,0,10*ROW('Hygiene Data'!D71))),'Data Summary'!DP77="Yes"),OFFSET('Hygiene Data'!$D$7,0,10*ROW('Hygiene Data'!D71)),NA())</f>
        <v>#N/A</v>
      </c>
      <c r="BB77" s="517" t="e">
        <f ca="1">+IF(AND(ISNUMBER(OFFSET('Hygiene Data'!$D$9,0,10*ROW('Hygiene Data'!D71))),'Data Summary'!DQ77="Yes"),OFFSET('Hygiene Data'!$D$9,0,10*ROW('Hygiene Data'!D71)),NA())</f>
        <v>#N/A</v>
      </c>
      <c r="BC77" s="517" t="e">
        <f ca="1">+IF(AND(ISNUMBER(OFFSET('Hygiene Data'!$E$5,0,10*ROW('Hygiene Data'!E71))),'Data Summary'!DR77="Yes"),OFFSET('Hygiene Data'!$E$5,0,10*ROW('Hygiene Data'!E71)),NA())</f>
        <v>#N/A</v>
      </c>
      <c r="BD77" s="517" t="e">
        <f ca="1">+IF(AND(ISNUMBER(OFFSET('Hygiene Data'!$E$7,0,10*ROW('Hygiene Data'!E71))),'Data Summary'!DS77="Yes"),OFFSET('Hygiene Data'!$E$7,0,10*ROW('Hygiene Data'!E71)),NA())</f>
        <v>#N/A</v>
      </c>
      <c r="BE77" s="517" t="e">
        <f ca="1">+IF(AND(ISNUMBER(OFFSET('Hygiene Data'!$E$9,0,10*ROW('Hygiene Data'!E71))),'Data Summary'!DT77="Yes"),OFFSET('Hygiene Data'!$E$9,0,10*ROW('Hygiene Data'!E71)),NA())</f>
        <v>#N/A</v>
      </c>
      <c r="BF77" s="517" t="e">
        <f ca="1">+IF(AND(ISNUMBER(OFFSET('Hygiene Data'!$F$5,0,10*ROW('Hygiene Data'!F71))),'Data Summary'!DU77="Yes"),OFFSET('Hygiene Data'!$F$5,0,10*ROW('Hygiene Data'!F71)),NA())</f>
        <v>#N/A</v>
      </c>
      <c r="BG77" s="517" t="e">
        <f ca="1">+IF(AND(ISNUMBER(OFFSET('Hygiene Data'!$F$7,0,10*ROW('Hygiene Data'!F71))),'Data Summary'!DV77="Yes"),OFFSET('Hygiene Data'!$F$7,0,10*ROW('Hygiene Data'!F71)),NA())</f>
        <v>#N/A</v>
      </c>
      <c r="BH77" s="517" t="e">
        <f ca="1">+IF(AND(ISNUMBER(OFFSET('Hygiene Data'!$F$9,0,10*ROW('Hygiene Data'!F71))),'Data Summary'!DW77="Yes"),OFFSET('Hygiene Data'!$F$9,0,10*ROW('Hygiene Data'!F71)),NA())</f>
        <v>#N/A</v>
      </c>
      <c r="BI77" s="517" t="e">
        <f ca="1">+IF(AND(ISNUMBER(OFFSET('Hygiene Data'!$G$5,0,10*ROW('Hygiene Data'!G71))),'Data Summary'!DX77="Yes"),OFFSET('Hygiene Data'!$G$5,0,10*ROW('Hygiene Data'!G71)),NA())</f>
        <v>#N/A</v>
      </c>
      <c r="BJ77" s="517" t="e">
        <f ca="1">+IF(AND(ISNUMBER(OFFSET('Hygiene Data'!$G$7,0,10*ROW('Hygiene Data'!G71))),'Data Summary'!DY77="Yes"),OFFSET('Hygiene Data'!$G$7,0,10*ROW('Hygiene Data'!G71)),NA())</f>
        <v>#N/A</v>
      </c>
      <c r="BK77" s="517" t="e">
        <f ca="1">+IF(AND(ISNUMBER(OFFSET('Hygiene Data'!$G$9,0,10*ROW('Hygiene Data'!G71))),'Data Summary'!DZ77="Yes"),OFFSET('Hygiene Data'!$G$9,0,10*ROW('Hygiene Data'!G71)),NA())</f>
        <v>#N/A</v>
      </c>
      <c r="BL77" s="517" t="e">
        <f ca="1">+IF(AND(ISNUMBER(OFFSET('Hygiene Data'!$H$5,0,10*ROW('Hygiene Data'!H71))),'Data Summary'!EA77="Yes"),OFFSET('Hygiene Data'!$H$5,0,10*ROW('Hygiene Data'!H71)),NA())</f>
        <v>#N/A</v>
      </c>
      <c r="BM77" s="517" t="e">
        <f ca="1">+IF(AND(ISNUMBER(OFFSET('Hygiene Data'!$H$7,0,10*ROW('Hygiene Data'!H71))),'Data Summary'!EB77="Yes"),OFFSET('Hygiene Data'!$H$7,0,10*ROW('Hygiene Data'!H71)),NA())</f>
        <v>#N/A</v>
      </c>
      <c r="BN77" s="517" t="e">
        <f ca="1">+IF(AND(ISNUMBER(OFFSET('Hygiene Data'!$H$9,0,10*ROW('Hygiene Data'!H71))),'Data Summary'!EC77="Yes"),OFFSET('Hygiene Data'!$H$9,0,10*ROW('Hygiene Data'!H71)),NA())</f>
        <v>#N/A</v>
      </c>
      <c r="BO77" s="517" t="e">
        <f ca="1">+IF(AND(ISNUMBER(OFFSET('Hygiene Data'!$I$5,0,10*ROW('Hygiene Data'!I71))),'Data Summary'!ED77="Yes"),OFFSET('Hygiene Data'!$I$5,0,10*ROW('Hygiene Data'!I71)),NA())</f>
        <v>#N/A</v>
      </c>
      <c r="BP77" s="517" t="e">
        <f ca="1">+IF(AND(ISNUMBER(OFFSET('Hygiene Data'!$I$7,0,10*ROW('Hygiene Data'!I71))),'Data Summary'!EE77="Yes"),OFFSET('Hygiene Data'!$I$7,0,10*ROW('Hygiene Data'!I71)),NA())</f>
        <v>#N/A</v>
      </c>
      <c r="BQ77" s="517" t="e">
        <f ca="1">+IF(AND(ISNUMBER(OFFSET('Hygiene Data'!$I$9,0,10*ROW('Hygiene Data'!I71))),'Data Summary'!EF77="Yes"),OFFSET('Hygiene Data'!$I$9,0,10*ROW('Hygiene Data'!I71)),NA())</f>
        <v>#N/A</v>
      </c>
    </row>
    <row r="78" spans="1:69" x14ac:dyDescent="0.25">
      <c r="A78" s="513" t="e">
        <f ca="1">+RIGHT('Data Summary'!A78,LEN('Data Summary'!A78)-9)</f>
        <v>#VALUE!</v>
      </c>
      <c r="B78" s="487" t="str">
        <f ca="1">+IF(ISTEXT('Data Summary'!B78),'Data Summary'!B78,"")</f>
        <v/>
      </c>
      <c r="C78" s="514" t="e">
        <f ca="1">+VALUE('Data Summary'!C78)</f>
        <v>#VALUE!</v>
      </c>
      <c r="D78" s="515" t="e">
        <f ca="1">+IF(AND(ISNUMBER(OFFSET('Water Data'!$D$4,0,10*ROW('Water Data'!D72))),'Data Summary'!BS78="Yes"),100-OFFSET('Water Data'!$D$4,0,10*ROW('Water Data'!D72)),NA())</f>
        <v>#N/A</v>
      </c>
      <c r="E78" s="515" t="e">
        <f ca="1">+IF(AND(ISNUMBER(OFFSET('Water Data'!$D$6,0,10*ROW('Water Data'!D72))),'Data Summary'!BT78="Yes"),OFFSET('Water Data'!$D$6,0,10*ROW('Water Data'!D72)),NA())</f>
        <v>#N/A</v>
      </c>
      <c r="F78" s="515" t="e">
        <f ca="1">+IF(AND(ISNUMBER(OFFSET('Water Data'!$D$9,0,10*ROW('Water Data'!D72))),'Data Summary'!BU78="Yes"),OFFSET('Water Data'!$D$9,0,10*ROW('Water Data'!D72)),NA())</f>
        <v>#N/A</v>
      </c>
      <c r="G78" s="515" t="e">
        <f ca="1">+IF(AND(ISNUMBER(OFFSET('Water Data'!$E$4,0,10*ROW('Water Data'!E72))),'Data Summary'!BV78="Yes"),100-OFFSET('Water Data'!$E$4,0,10*ROW('Water Data'!E72)),NA())</f>
        <v>#N/A</v>
      </c>
      <c r="H78" s="515" t="e">
        <f ca="1">+IF(AND(ISNUMBER(OFFSET('Water Data'!$E$6,0,10*ROW('Water Data'!E72))),'Data Summary'!BW78="Yes"),OFFSET('Water Data'!$E$6,0,10*ROW('Water Data'!E72)),NA())</f>
        <v>#N/A</v>
      </c>
      <c r="I78" s="515" t="e">
        <f ca="1">+IF(AND(ISNUMBER(OFFSET('Water Data'!$E$9,0,10*ROW('Water Data'!E72))),'Data Summary'!BX78="Yes"),OFFSET('Water Data'!$E$9,0,10*ROW('Water Data'!E72)),NA())</f>
        <v>#N/A</v>
      </c>
      <c r="J78" s="515" t="e">
        <f ca="1">+IF(AND(ISNUMBER(OFFSET('Water Data'!$F$4,0,10*ROW('Water Data'!F72))),'Data Summary'!BY78="Yes"),100-OFFSET('Water Data'!$F$4,0,10*ROW('Water Data'!F72)),NA())</f>
        <v>#N/A</v>
      </c>
      <c r="K78" s="515" t="e">
        <f ca="1">+IF(AND(ISNUMBER(OFFSET('Water Data'!$F$6,0,10*ROW('Water Data'!F72))),'Data Summary'!BZ78="Yes"),OFFSET('Water Data'!$F$6,0,10*ROW('Water Data'!F72)),NA())</f>
        <v>#N/A</v>
      </c>
      <c r="L78" s="515" t="e">
        <f ca="1">+IF(AND(ISNUMBER(OFFSET('Water Data'!$F$9,0,10*ROW('Water Data'!F72))),'Data Summary'!CA78="Yes"),OFFSET('Water Data'!$F$9,0,10*ROW('Water Data'!F72)),NA())</f>
        <v>#N/A</v>
      </c>
      <c r="M78" s="515" t="e">
        <f ca="1">+IF(AND(ISNUMBER(OFFSET('Water Data'!$G$4,0,10*ROW('Water Data'!G72))),'Data Summary'!CB78="Yes"),100-OFFSET('Water Data'!$G$4,0,10*ROW('Water Data'!G72)),NA())</f>
        <v>#N/A</v>
      </c>
      <c r="N78" s="515" t="e">
        <f ca="1">+IF(AND(ISNUMBER(OFFSET('Water Data'!$G$6,0,10*ROW('Water Data'!G72))),'Data Summary'!CC78="Yes"),OFFSET('Water Data'!$G$6,0,10*ROW('Water Data'!G72)),NA())</f>
        <v>#N/A</v>
      </c>
      <c r="O78" s="515" t="e">
        <f ca="1">+IF(AND(ISNUMBER(OFFSET('Water Data'!$G$9,0,10*ROW('Water Data'!G72))),'Data Summary'!CD78="Yes"),OFFSET('Water Data'!$G$9,0,10*ROW('Water Data'!G72)),NA())</f>
        <v>#N/A</v>
      </c>
      <c r="P78" s="515" t="e">
        <f ca="1">+IF(AND(ISNUMBER(OFFSET('Water Data'!$H$4,0,10*ROW('Water Data'!H72))),'Data Summary'!CE78="Yes"),100-OFFSET('Water Data'!$H$4,0,10*ROW('Water Data'!H72)),NA())</f>
        <v>#N/A</v>
      </c>
      <c r="Q78" s="515" t="e">
        <f ca="1">+IF(AND(ISNUMBER(OFFSET('Water Data'!$H$6,0,10*ROW('Water Data'!H72))),'Data Summary'!CF78="Yes"),OFFSET('Water Data'!$H$6,0,10*ROW('Water Data'!H72)),NA())</f>
        <v>#N/A</v>
      </c>
      <c r="R78" s="515" t="e">
        <f ca="1">+IF(AND(ISNUMBER(OFFSET('Water Data'!$H$9,0,10*ROW('Water Data'!H72))),'Data Summary'!CG78="Yes"),OFFSET('Water Data'!$H$9,0,10*ROW('Water Data'!H72)),NA())</f>
        <v>#N/A</v>
      </c>
      <c r="S78" s="515" t="e">
        <f ca="1">+IF(AND(ISNUMBER(OFFSET('Water Data'!$I$4,0,10*ROW('Water Data'!I72))),'Data Summary'!CH78="Yes"),100-OFFSET('Water Data'!$I$4,0,10*ROW('Water Data'!I72)),NA())</f>
        <v>#N/A</v>
      </c>
      <c r="T78" s="515" t="e">
        <f ca="1">+IF(AND(ISNUMBER(OFFSET('Water Data'!$I$6,0,10*ROW('Water Data'!I72))),'Data Summary'!CI78="Yes"),OFFSET('Water Data'!$I$6,0,10*ROW('Water Data'!I72)),NA())</f>
        <v>#N/A</v>
      </c>
      <c r="U78" s="515" t="e">
        <f ca="1">+IF(AND(ISNUMBER(OFFSET('Water Data'!$I$9,0,10*ROW('Water Data'!I72))),'Data Summary'!CJ78="Yes"),OFFSET('Water Data'!$I$9,0,10*ROW('Water Data'!I72)),NA())</f>
        <v>#N/A</v>
      </c>
      <c r="V78" s="516" t="e">
        <f ca="1">+IF(AND(ISNUMBER(OFFSET('Sanitation Data'!$D$4,0,10*ROW('Sanitation Data'!D72))),'Data Summary'!CK78="Yes"),100-OFFSET('Sanitation Data'!$D$4,0,10*ROW('Sanitation Data'!D72)),NA())</f>
        <v>#N/A</v>
      </c>
      <c r="W78" s="516" t="e">
        <f ca="1">+IF(AND(ISNUMBER(OFFSET('Sanitation Data'!$D$6,0,10*ROW('Sanitation Data'!D72))),'Data Summary'!CL78="Yes"),OFFSET('Sanitation Data'!$D$6,0,10*ROW('Sanitation Data'!D72)),NA())</f>
        <v>#N/A</v>
      </c>
      <c r="X78" s="516" t="e">
        <f ca="1">+IF(AND(ISNUMBER(OFFSET('Sanitation Data'!$D$10,0,10*ROW('Sanitation Data'!D72))),'Data Summary'!CM78="Yes"),OFFSET('Sanitation Data'!$D$10,0,10*ROW('Sanitation Data'!D72)),NA())</f>
        <v>#N/A</v>
      </c>
      <c r="Y78" s="516" t="e">
        <f ca="1">+IF(AND(ISNUMBER(OFFSET('Sanitation Data'!$D$11,0,10*ROW('Sanitation Data'!D72))),'Data Summary'!CN78="Yes"),OFFSET('Sanitation Data'!$D$11,0,10*ROW('Sanitation Data'!D72)),NA())</f>
        <v>#N/A</v>
      </c>
      <c r="Z78" s="516" t="e">
        <f ca="1">+IF(AND(ISNUMBER(OFFSET('Sanitation Data'!$D$12,0,10*ROW('Sanitation Data'!D72))),'Data Summary'!CO78="Yes"),OFFSET('Sanitation Data'!$D$12,0,10*ROW('Sanitation Data'!D72)),NA())</f>
        <v>#N/A</v>
      </c>
      <c r="AA78" s="516" t="e">
        <f ca="1">+IF(AND(ISNUMBER(OFFSET('Sanitation Data'!$E$4,0,10*ROW('Sanitation Data'!E72))),'Data Summary'!CP78="Yes"),100-OFFSET('Sanitation Data'!$E$4,0,10*ROW('Sanitation Data'!E72)),NA())</f>
        <v>#N/A</v>
      </c>
      <c r="AB78" s="516" t="e">
        <f ca="1">+IF(AND(ISNUMBER(OFFSET('Sanitation Data'!$E$6,0,10*ROW('Sanitation Data'!E72))),'Data Summary'!CQ78="Yes"),OFFSET('Sanitation Data'!$E$6,0,10*ROW('Sanitation Data'!E72)),NA())</f>
        <v>#N/A</v>
      </c>
      <c r="AC78" s="516" t="e">
        <f ca="1">+IF(AND(ISNUMBER(OFFSET('Sanitation Data'!$E$10,0,10*ROW('Sanitation Data'!E72))),'Data Summary'!CR78="Yes"),OFFSET('Sanitation Data'!$E$10,0,10*ROW('Sanitation Data'!E72)),NA())</f>
        <v>#N/A</v>
      </c>
      <c r="AD78" s="516" t="e">
        <f ca="1">+IF(AND(ISNUMBER(OFFSET('Sanitation Data'!$E$11,0,10*ROW('Sanitation Data'!E72))),'Data Summary'!CS78="Yes"),OFFSET('Sanitation Data'!$E$11,0,10*ROW('Sanitation Data'!E72)),NA())</f>
        <v>#N/A</v>
      </c>
      <c r="AE78" s="516" t="e">
        <f ca="1">+IF(AND(ISNUMBER(OFFSET('Sanitation Data'!$E$12,0,10*ROW('Sanitation Data'!E72))),'Data Summary'!CT78="Yes"),OFFSET('Sanitation Data'!$E$12,0,10*ROW('Sanitation Data'!E72)),NA())</f>
        <v>#N/A</v>
      </c>
      <c r="AF78" s="516" t="e">
        <f ca="1">+IF(AND(ISNUMBER(OFFSET('Sanitation Data'!$F$4,0,10*ROW('Sanitation Data'!F72))),'Data Summary'!CU78="Yes"),100-OFFSET('Sanitation Data'!$F$4,0,10*ROW('Sanitation Data'!F72)),NA())</f>
        <v>#N/A</v>
      </c>
      <c r="AG78" s="516" t="e">
        <f ca="1">+IF(AND(ISNUMBER(OFFSET('Sanitation Data'!$F$6,0,10*ROW('Sanitation Data'!F72))),'Data Summary'!CV78="Yes"),OFFSET('Sanitation Data'!$F$6,0,10*ROW('Sanitation Data'!F72)),NA())</f>
        <v>#N/A</v>
      </c>
      <c r="AH78" s="516" t="e">
        <f ca="1">+IF(AND(ISNUMBER(OFFSET('Sanitation Data'!$F$10,0,10*ROW('Sanitation Data'!F72))),'Data Summary'!CW78="Yes"),OFFSET('Sanitation Data'!$F$10,0,10*ROW('Sanitation Data'!F72)),NA())</f>
        <v>#N/A</v>
      </c>
      <c r="AI78" s="516" t="e">
        <f ca="1">+IF(AND(ISNUMBER(OFFSET('Sanitation Data'!$F$11,0,10*ROW('Sanitation Data'!F72))),'Data Summary'!CX78="Yes"),OFFSET('Sanitation Data'!$F$11,0,10*ROW('Sanitation Data'!F72)),NA())</f>
        <v>#N/A</v>
      </c>
      <c r="AJ78" s="516" t="e">
        <f ca="1">+IF(AND(ISNUMBER(OFFSET('Sanitation Data'!$F$12,0,10*ROW('Sanitation Data'!F72))),'Data Summary'!CY78="Yes"),OFFSET('Sanitation Data'!$F$12,0,10*ROW('Sanitation Data'!F72)),NA())</f>
        <v>#N/A</v>
      </c>
      <c r="AK78" s="516" t="e">
        <f ca="1">+IF(AND(ISNUMBER(OFFSET('Sanitation Data'!$G$4,0,10*ROW('Sanitation Data'!G72))),'Data Summary'!CZ78="Yes"),100-OFFSET('Sanitation Data'!$G$4,0,10*ROW('Sanitation Data'!G72)),NA())</f>
        <v>#N/A</v>
      </c>
      <c r="AL78" s="516" t="e">
        <f ca="1">+IF(AND(ISNUMBER(OFFSET('Sanitation Data'!$G$6,0,10*ROW('Sanitation Data'!G72))),'Data Summary'!DA78="Yes"),OFFSET('Sanitation Data'!$G$6,0,10*ROW('Sanitation Data'!G72)),NA())</f>
        <v>#N/A</v>
      </c>
      <c r="AM78" s="516" t="e">
        <f ca="1">+IF(AND(ISNUMBER(OFFSET('Sanitation Data'!$G$10,0,10*ROW('Sanitation Data'!G72))),'Data Summary'!DB78="Yes"),OFFSET('Sanitation Data'!$G$10,0,10*ROW('Sanitation Data'!G72)),NA())</f>
        <v>#N/A</v>
      </c>
      <c r="AN78" s="516" t="e">
        <f ca="1">+IF(AND(ISNUMBER(OFFSET('Sanitation Data'!$G$11,0,10*ROW('Sanitation Data'!G72))),'Data Summary'!DC78="Yes"),OFFSET('Sanitation Data'!$G$11,0,10*ROW('Sanitation Data'!G72)),NA())</f>
        <v>#N/A</v>
      </c>
      <c r="AO78" s="516" t="e">
        <f ca="1">+IF(AND(ISNUMBER(OFFSET('Sanitation Data'!$G$12,0,10*ROW('Sanitation Data'!G72))),'Data Summary'!DD78="Yes"),OFFSET('Sanitation Data'!$G$12,0,10*ROW('Sanitation Data'!G72)),NA())</f>
        <v>#N/A</v>
      </c>
      <c r="AP78" s="516" t="e">
        <f ca="1">+IF(AND(ISNUMBER(OFFSET('Sanitation Data'!$H$4,0,10*ROW('Sanitation Data'!H72))),'Data Summary'!DE78="Yes"),100-OFFSET('Sanitation Data'!$H$4,0,10*ROW('Sanitation Data'!H72)),NA())</f>
        <v>#N/A</v>
      </c>
      <c r="AQ78" s="516" t="e">
        <f ca="1">+IF(AND(ISNUMBER(OFFSET('Sanitation Data'!$H$6,0,10*ROW('Sanitation Data'!H72))),'Data Summary'!DF78="Yes"),OFFSET('Sanitation Data'!$H$6,0,10*ROW('Sanitation Data'!H72)),NA())</f>
        <v>#N/A</v>
      </c>
      <c r="AR78" s="516" t="e">
        <f ca="1">+IF(AND(ISNUMBER(OFFSET('Sanitation Data'!$H$10,0,10*ROW('Sanitation Data'!H72))),'Data Summary'!DG78="Yes"),OFFSET('Sanitation Data'!$H$10,0,10*ROW('Sanitation Data'!H72)),NA())</f>
        <v>#N/A</v>
      </c>
      <c r="AS78" s="516" t="e">
        <f ca="1">+IF(AND(ISNUMBER(OFFSET('Sanitation Data'!$H$11,0,10*ROW('Sanitation Data'!H72))),'Data Summary'!DH78="Yes"),OFFSET('Sanitation Data'!$H$11,0,10*ROW('Sanitation Data'!H72)),NA())</f>
        <v>#N/A</v>
      </c>
      <c r="AT78" s="516" t="e">
        <f ca="1">+IF(AND(ISNUMBER(OFFSET('Sanitation Data'!$H$12,0,10*ROW('Sanitation Data'!H72))),'Data Summary'!DI78="Yes"),OFFSET('Sanitation Data'!$H$12,0,10*ROW('Sanitation Data'!H72)),NA())</f>
        <v>#N/A</v>
      </c>
      <c r="AU78" s="516" t="e">
        <f ca="1">+IF(AND(ISNUMBER(OFFSET('Sanitation Data'!$I$4,0,10*ROW('Sanitation Data'!I72))),'Data Summary'!DJ78="Yes"),100-OFFSET('Sanitation Data'!$I$4,0,10*ROW('Sanitation Data'!I72)),NA())</f>
        <v>#N/A</v>
      </c>
      <c r="AV78" s="516" t="e">
        <f ca="1">+IF(AND(ISNUMBER(OFFSET('Sanitation Data'!$I$6,0,10*ROW('Sanitation Data'!I72))),'Data Summary'!DK78="Yes"),OFFSET('Sanitation Data'!$I$6,0,10*ROW('Sanitation Data'!I72)),NA())</f>
        <v>#N/A</v>
      </c>
      <c r="AW78" s="516" t="e">
        <f ca="1">+IF(AND(ISNUMBER(OFFSET('Sanitation Data'!$I$10,0,10*ROW('Sanitation Data'!I72))),'Data Summary'!DL78="Yes"),OFFSET('Sanitation Data'!$I$10,0,10*ROW('Sanitation Data'!I72)),NA())</f>
        <v>#N/A</v>
      </c>
      <c r="AX78" s="516" t="e">
        <f ca="1">+IF(AND(ISNUMBER(OFFSET('Sanitation Data'!$I$11,0,10*ROW('Sanitation Data'!I72))),'Data Summary'!DM78="Yes"),OFFSET('Sanitation Data'!$I$11,0,10*ROW('Sanitation Data'!I72)),NA())</f>
        <v>#N/A</v>
      </c>
      <c r="AY78" s="516" t="e">
        <f ca="1">+IF(AND(ISNUMBER(OFFSET('Sanitation Data'!$I$12,0,10*ROW('Sanitation Data'!I72))),'Data Summary'!DN78="Yes"),OFFSET('Sanitation Data'!$I$12,0,10*ROW('Sanitation Data'!I72)),NA())</f>
        <v>#N/A</v>
      </c>
      <c r="AZ78" s="517" t="e">
        <f ca="1">+IF(AND(ISNUMBER(OFFSET('Hygiene Data'!$D$5,0,10*ROW('Hygiene Data'!D72))),'Data Summary'!DO78="Yes"),OFFSET('Hygiene Data'!$D$5,0,10*ROW('Hygiene Data'!D72)),NA())</f>
        <v>#N/A</v>
      </c>
      <c r="BA78" s="517" t="e">
        <f ca="1">+IF(AND(ISNUMBER(OFFSET('Hygiene Data'!$D$7,0,10*ROW('Hygiene Data'!D72))),'Data Summary'!DP78="Yes"),OFFSET('Hygiene Data'!$D$7,0,10*ROW('Hygiene Data'!D72)),NA())</f>
        <v>#N/A</v>
      </c>
      <c r="BB78" s="517" t="e">
        <f ca="1">+IF(AND(ISNUMBER(OFFSET('Hygiene Data'!$D$9,0,10*ROW('Hygiene Data'!D72))),'Data Summary'!DQ78="Yes"),OFFSET('Hygiene Data'!$D$9,0,10*ROW('Hygiene Data'!D72)),NA())</f>
        <v>#N/A</v>
      </c>
      <c r="BC78" s="517" t="e">
        <f ca="1">+IF(AND(ISNUMBER(OFFSET('Hygiene Data'!$E$5,0,10*ROW('Hygiene Data'!E72))),'Data Summary'!DR78="Yes"),OFFSET('Hygiene Data'!$E$5,0,10*ROW('Hygiene Data'!E72)),NA())</f>
        <v>#N/A</v>
      </c>
      <c r="BD78" s="517" t="e">
        <f ca="1">+IF(AND(ISNUMBER(OFFSET('Hygiene Data'!$E$7,0,10*ROW('Hygiene Data'!E72))),'Data Summary'!DS78="Yes"),OFFSET('Hygiene Data'!$E$7,0,10*ROW('Hygiene Data'!E72)),NA())</f>
        <v>#N/A</v>
      </c>
      <c r="BE78" s="517" t="e">
        <f ca="1">+IF(AND(ISNUMBER(OFFSET('Hygiene Data'!$E$9,0,10*ROW('Hygiene Data'!E72))),'Data Summary'!DT78="Yes"),OFFSET('Hygiene Data'!$E$9,0,10*ROW('Hygiene Data'!E72)),NA())</f>
        <v>#N/A</v>
      </c>
      <c r="BF78" s="517" t="e">
        <f ca="1">+IF(AND(ISNUMBER(OFFSET('Hygiene Data'!$F$5,0,10*ROW('Hygiene Data'!F72))),'Data Summary'!DU78="Yes"),OFFSET('Hygiene Data'!$F$5,0,10*ROW('Hygiene Data'!F72)),NA())</f>
        <v>#N/A</v>
      </c>
      <c r="BG78" s="517" t="e">
        <f ca="1">+IF(AND(ISNUMBER(OFFSET('Hygiene Data'!$F$7,0,10*ROW('Hygiene Data'!F72))),'Data Summary'!DV78="Yes"),OFFSET('Hygiene Data'!$F$7,0,10*ROW('Hygiene Data'!F72)),NA())</f>
        <v>#N/A</v>
      </c>
      <c r="BH78" s="517" t="e">
        <f ca="1">+IF(AND(ISNUMBER(OFFSET('Hygiene Data'!$F$9,0,10*ROW('Hygiene Data'!F72))),'Data Summary'!DW78="Yes"),OFFSET('Hygiene Data'!$F$9,0,10*ROW('Hygiene Data'!F72)),NA())</f>
        <v>#N/A</v>
      </c>
      <c r="BI78" s="517" t="e">
        <f ca="1">+IF(AND(ISNUMBER(OFFSET('Hygiene Data'!$G$5,0,10*ROW('Hygiene Data'!G72))),'Data Summary'!DX78="Yes"),OFFSET('Hygiene Data'!$G$5,0,10*ROW('Hygiene Data'!G72)),NA())</f>
        <v>#N/A</v>
      </c>
      <c r="BJ78" s="517" t="e">
        <f ca="1">+IF(AND(ISNUMBER(OFFSET('Hygiene Data'!$G$7,0,10*ROW('Hygiene Data'!G72))),'Data Summary'!DY78="Yes"),OFFSET('Hygiene Data'!$G$7,0,10*ROW('Hygiene Data'!G72)),NA())</f>
        <v>#N/A</v>
      </c>
      <c r="BK78" s="517" t="e">
        <f ca="1">+IF(AND(ISNUMBER(OFFSET('Hygiene Data'!$G$9,0,10*ROW('Hygiene Data'!G72))),'Data Summary'!DZ78="Yes"),OFFSET('Hygiene Data'!$G$9,0,10*ROW('Hygiene Data'!G72)),NA())</f>
        <v>#N/A</v>
      </c>
      <c r="BL78" s="517" t="e">
        <f ca="1">+IF(AND(ISNUMBER(OFFSET('Hygiene Data'!$H$5,0,10*ROW('Hygiene Data'!H72))),'Data Summary'!EA78="Yes"),OFFSET('Hygiene Data'!$H$5,0,10*ROW('Hygiene Data'!H72)),NA())</f>
        <v>#N/A</v>
      </c>
      <c r="BM78" s="517" t="e">
        <f ca="1">+IF(AND(ISNUMBER(OFFSET('Hygiene Data'!$H$7,0,10*ROW('Hygiene Data'!H72))),'Data Summary'!EB78="Yes"),OFFSET('Hygiene Data'!$H$7,0,10*ROW('Hygiene Data'!H72)),NA())</f>
        <v>#N/A</v>
      </c>
      <c r="BN78" s="517" t="e">
        <f ca="1">+IF(AND(ISNUMBER(OFFSET('Hygiene Data'!$H$9,0,10*ROW('Hygiene Data'!H72))),'Data Summary'!EC78="Yes"),OFFSET('Hygiene Data'!$H$9,0,10*ROW('Hygiene Data'!H72)),NA())</f>
        <v>#N/A</v>
      </c>
      <c r="BO78" s="517" t="e">
        <f ca="1">+IF(AND(ISNUMBER(OFFSET('Hygiene Data'!$I$5,0,10*ROW('Hygiene Data'!I72))),'Data Summary'!ED78="Yes"),OFFSET('Hygiene Data'!$I$5,0,10*ROW('Hygiene Data'!I72)),NA())</f>
        <v>#N/A</v>
      </c>
      <c r="BP78" s="517" t="e">
        <f ca="1">+IF(AND(ISNUMBER(OFFSET('Hygiene Data'!$I$7,0,10*ROW('Hygiene Data'!I72))),'Data Summary'!EE78="Yes"),OFFSET('Hygiene Data'!$I$7,0,10*ROW('Hygiene Data'!I72)),NA())</f>
        <v>#N/A</v>
      </c>
      <c r="BQ78" s="517" t="e">
        <f ca="1">+IF(AND(ISNUMBER(OFFSET('Hygiene Data'!$I$9,0,10*ROW('Hygiene Data'!I72))),'Data Summary'!EF78="Yes"),OFFSET('Hygiene Data'!$I$9,0,10*ROW('Hygiene Data'!I72)),NA())</f>
        <v>#N/A</v>
      </c>
    </row>
    <row r="79" spans="1:69" x14ac:dyDescent="0.25">
      <c r="A79" s="513" t="e">
        <f ca="1">+RIGHT('Data Summary'!A79,LEN('Data Summary'!A79)-9)</f>
        <v>#VALUE!</v>
      </c>
      <c r="B79" s="487" t="str">
        <f ca="1">+IF(ISTEXT('Data Summary'!B79),'Data Summary'!B79,"")</f>
        <v/>
      </c>
      <c r="C79" s="514" t="e">
        <f ca="1">+VALUE('Data Summary'!C79)</f>
        <v>#VALUE!</v>
      </c>
      <c r="D79" s="515" t="e">
        <f ca="1">+IF(AND(ISNUMBER(OFFSET('Water Data'!$D$4,0,10*ROW('Water Data'!D73))),'Data Summary'!BS79="Yes"),100-OFFSET('Water Data'!$D$4,0,10*ROW('Water Data'!D73)),NA())</f>
        <v>#N/A</v>
      </c>
      <c r="E79" s="515" t="e">
        <f ca="1">+IF(AND(ISNUMBER(OFFSET('Water Data'!$D$6,0,10*ROW('Water Data'!D73))),'Data Summary'!BT79="Yes"),OFFSET('Water Data'!$D$6,0,10*ROW('Water Data'!D73)),NA())</f>
        <v>#N/A</v>
      </c>
      <c r="F79" s="515" t="e">
        <f ca="1">+IF(AND(ISNUMBER(OFFSET('Water Data'!$D$9,0,10*ROW('Water Data'!D73))),'Data Summary'!BU79="Yes"),OFFSET('Water Data'!$D$9,0,10*ROW('Water Data'!D73)),NA())</f>
        <v>#N/A</v>
      </c>
      <c r="G79" s="515" t="e">
        <f ca="1">+IF(AND(ISNUMBER(OFFSET('Water Data'!$E$4,0,10*ROW('Water Data'!E73))),'Data Summary'!BV79="Yes"),100-OFFSET('Water Data'!$E$4,0,10*ROW('Water Data'!E73)),NA())</f>
        <v>#N/A</v>
      </c>
      <c r="H79" s="515" t="e">
        <f ca="1">+IF(AND(ISNUMBER(OFFSET('Water Data'!$E$6,0,10*ROW('Water Data'!E73))),'Data Summary'!BW79="Yes"),OFFSET('Water Data'!$E$6,0,10*ROW('Water Data'!E73)),NA())</f>
        <v>#N/A</v>
      </c>
      <c r="I79" s="515" t="e">
        <f ca="1">+IF(AND(ISNUMBER(OFFSET('Water Data'!$E$9,0,10*ROW('Water Data'!E73))),'Data Summary'!BX79="Yes"),OFFSET('Water Data'!$E$9,0,10*ROW('Water Data'!E73)),NA())</f>
        <v>#N/A</v>
      </c>
      <c r="J79" s="515" t="e">
        <f ca="1">+IF(AND(ISNUMBER(OFFSET('Water Data'!$F$4,0,10*ROW('Water Data'!F73))),'Data Summary'!BY79="Yes"),100-OFFSET('Water Data'!$F$4,0,10*ROW('Water Data'!F73)),NA())</f>
        <v>#N/A</v>
      </c>
      <c r="K79" s="515" t="e">
        <f ca="1">+IF(AND(ISNUMBER(OFFSET('Water Data'!$F$6,0,10*ROW('Water Data'!F73))),'Data Summary'!BZ79="Yes"),OFFSET('Water Data'!$F$6,0,10*ROW('Water Data'!F73)),NA())</f>
        <v>#N/A</v>
      </c>
      <c r="L79" s="515" t="e">
        <f ca="1">+IF(AND(ISNUMBER(OFFSET('Water Data'!$F$9,0,10*ROW('Water Data'!F73))),'Data Summary'!CA79="Yes"),OFFSET('Water Data'!$F$9,0,10*ROW('Water Data'!F73)),NA())</f>
        <v>#N/A</v>
      </c>
      <c r="M79" s="515" t="e">
        <f ca="1">+IF(AND(ISNUMBER(OFFSET('Water Data'!$G$4,0,10*ROW('Water Data'!G73))),'Data Summary'!CB79="Yes"),100-OFFSET('Water Data'!$G$4,0,10*ROW('Water Data'!G73)),NA())</f>
        <v>#N/A</v>
      </c>
      <c r="N79" s="515" t="e">
        <f ca="1">+IF(AND(ISNUMBER(OFFSET('Water Data'!$G$6,0,10*ROW('Water Data'!G73))),'Data Summary'!CC79="Yes"),OFFSET('Water Data'!$G$6,0,10*ROW('Water Data'!G73)),NA())</f>
        <v>#N/A</v>
      </c>
      <c r="O79" s="515" t="e">
        <f ca="1">+IF(AND(ISNUMBER(OFFSET('Water Data'!$G$9,0,10*ROW('Water Data'!G73))),'Data Summary'!CD79="Yes"),OFFSET('Water Data'!$G$9,0,10*ROW('Water Data'!G73)),NA())</f>
        <v>#N/A</v>
      </c>
      <c r="P79" s="515" t="e">
        <f ca="1">+IF(AND(ISNUMBER(OFFSET('Water Data'!$H$4,0,10*ROW('Water Data'!H73))),'Data Summary'!CE79="Yes"),100-OFFSET('Water Data'!$H$4,0,10*ROW('Water Data'!H73)),NA())</f>
        <v>#N/A</v>
      </c>
      <c r="Q79" s="515" t="e">
        <f ca="1">+IF(AND(ISNUMBER(OFFSET('Water Data'!$H$6,0,10*ROW('Water Data'!H73))),'Data Summary'!CF79="Yes"),OFFSET('Water Data'!$H$6,0,10*ROW('Water Data'!H73)),NA())</f>
        <v>#N/A</v>
      </c>
      <c r="R79" s="515" t="e">
        <f ca="1">+IF(AND(ISNUMBER(OFFSET('Water Data'!$H$9,0,10*ROW('Water Data'!H73))),'Data Summary'!CG79="Yes"),OFFSET('Water Data'!$H$9,0,10*ROW('Water Data'!H73)),NA())</f>
        <v>#N/A</v>
      </c>
      <c r="S79" s="515" t="e">
        <f ca="1">+IF(AND(ISNUMBER(OFFSET('Water Data'!$I$4,0,10*ROW('Water Data'!I73))),'Data Summary'!CH79="Yes"),100-OFFSET('Water Data'!$I$4,0,10*ROW('Water Data'!I73)),NA())</f>
        <v>#N/A</v>
      </c>
      <c r="T79" s="515" t="e">
        <f ca="1">+IF(AND(ISNUMBER(OFFSET('Water Data'!$I$6,0,10*ROW('Water Data'!I73))),'Data Summary'!CI79="Yes"),OFFSET('Water Data'!$I$6,0,10*ROW('Water Data'!I73)),NA())</f>
        <v>#N/A</v>
      </c>
      <c r="U79" s="515" t="e">
        <f ca="1">+IF(AND(ISNUMBER(OFFSET('Water Data'!$I$9,0,10*ROW('Water Data'!I73))),'Data Summary'!CJ79="Yes"),OFFSET('Water Data'!$I$9,0,10*ROW('Water Data'!I73)),NA())</f>
        <v>#N/A</v>
      </c>
      <c r="V79" s="516" t="e">
        <f ca="1">+IF(AND(ISNUMBER(OFFSET('Sanitation Data'!$D$4,0,10*ROW('Sanitation Data'!D73))),'Data Summary'!CK79="Yes"),100-OFFSET('Sanitation Data'!$D$4,0,10*ROW('Sanitation Data'!D73)),NA())</f>
        <v>#N/A</v>
      </c>
      <c r="W79" s="516" t="e">
        <f ca="1">+IF(AND(ISNUMBER(OFFSET('Sanitation Data'!$D$6,0,10*ROW('Sanitation Data'!D73))),'Data Summary'!CL79="Yes"),OFFSET('Sanitation Data'!$D$6,0,10*ROW('Sanitation Data'!D73)),NA())</f>
        <v>#N/A</v>
      </c>
      <c r="X79" s="516" t="e">
        <f ca="1">+IF(AND(ISNUMBER(OFFSET('Sanitation Data'!$D$10,0,10*ROW('Sanitation Data'!D73))),'Data Summary'!CM79="Yes"),OFFSET('Sanitation Data'!$D$10,0,10*ROW('Sanitation Data'!D73)),NA())</f>
        <v>#N/A</v>
      </c>
      <c r="Y79" s="516" t="e">
        <f ca="1">+IF(AND(ISNUMBER(OFFSET('Sanitation Data'!$D$11,0,10*ROW('Sanitation Data'!D73))),'Data Summary'!CN79="Yes"),OFFSET('Sanitation Data'!$D$11,0,10*ROW('Sanitation Data'!D73)),NA())</f>
        <v>#N/A</v>
      </c>
      <c r="Z79" s="516" t="e">
        <f ca="1">+IF(AND(ISNUMBER(OFFSET('Sanitation Data'!$D$12,0,10*ROW('Sanitation Data'!D73))),'Data Summary'!CO79="Yes"),OFFSET('Sanitation Data'!$D$12,0,10*ROW('Sanitation Data'!D73)),NA())</f>
        <v>#N/A</v>
      </c>
      <c r="AA79" s="516" t="e">
        <f ca="1">+IF(AND(ISNUMBER(OFFSET('Sanitation Data'!$E$4,0,10*ROW('Sanitation Data'!E73))),'Data Summary'!CP79="Yes"),100-OFFSET('Sanitation Data'!$E$4,0,10*ROW('Sanitation Data'!E73)),NA())</f>
        <v>#N/A</v>
      </c>
      <c r="AB79" s="516" t="e">
        <f ca="1">+IF(AND(ISNUMBER(OFFSET('Sanitation Data'!$E$6,0,10*ROW('Sanitation Data'!E73))),'Data Summary'!CQ79="Yes"),OFFSET('Sanitation Data'!$E$6,0,10*ROW('Sanitation Data'!E73)),NA())</f>
        <v>#N/A</v>
      </c>
      <c r="AC79" s="516" t="e">
        <f ca="1">+IF(AND(ISNUMBER(OFFSET('Sanitation Data'!$E$10,0,10*ROW('Sanitation Data'!E73))),'Data Summary'!CR79="Yes"),OFFSET('Sanitation Data'!$E$10,0,10*ROW('Sanitation Data'!E73)),NA())</f>
        <v>#N/A</v>
      </c>
      <c r="AD79" s="516" t="e">
        <f ca="1">+IF(AND(ISNUMBER(OFFSET('Sanitation Data'!$E$11,0,10*ROW('Sanitation Data'!E73))),'Data Summary'!CS79="Yes"),OFFSET('Sanitation Data'!$E$11,0,10*ROW('Sanitation Data'!E73)),NA())</f>
        <v>#N/A</v>
      </c>
      <c r="AE79" s="516" t="e">
        <f ca="1">+IF(AND(ISNUMBER(OFFSET('Sanitation Data'!$E$12,0,10*ROW('Sanitation Data'!E73))),'Data Summary'!CT79="Yes"),OFFSET('Sanitation Data'!$E$12,0,10*ROW('Sanitation Data'!E73)),NA())</f>
        <v>#N/A</v>
      </c>
      <c r="AF79" s="516" t="e">
        <f ca="1">+IF(AND(ISNUMBER(OFFSET('Sanitation Data'!$F$4,0,10*ROW('Sanitation Data'!F73))),'Data Summary'!CU79="Yes"),100-OFFSET('Sanitation Data'!$F$4,0,10*ROW('Sanitation Data'!F73)),NA())</f>
        <v>#N/A</v>
      </c>
      <c r="AG79" s="516" t="e">
        <f ca="1">+IF(AND(ISNUMBER(OFFSET('Sanitation Data'!$F$6,0,10*ROW('Sanitation Data'!F73))),'Data Summary'!CV79="Yes"),OFFSET('Sanitation Data'!$F$6,0,10*ROW('Sanitation Data'!F73)),NA())</f>
        <v>#N/A</v>
      </c>
      <c r="AH79" s="516" t="e">
        <f ca="1">+IF(AND(ISNUMBER(OFFSET('Sanitation Data'!$F$10,0,10*ROW('Sanitation Data'!F73))),'Data Summary'!CW79="Yes"),OFFSET('Sanitation Data'!$F$10,0,10*ROW('Sanitation Data'!F73)),NA())</f>
        <v>#N/A</v>
      </c>
      <c r="AI79" s="516" t="e">
        <f ca="1">+IF(AND(ISNUMBER(OFFSET('Sanitation Data'!$F$11,0,10*ROW('Sanitation Data'!F73))),'Data Summary'!CX79="Yes"),OFFSET('Sanitation Data'!$F$11,0,10*ROW('Sanitation Data'!F73)),NA())</f>
        <v>#N/A</v>
      </c>
      <c r="AJ79" s="516" t="e">
        <f ca="1">+IF(AND(ISNUMBER(OFFSET('Sanitation Data'!$F$12,0,10*ROW('Sanitation Data'!F73))),'Data Summary'!CY79="Yes"),OFFSET('Sanitation Data'!$F$12,0,10*ROW('Sanitation Data'!F73)),NA())</f>
        <v>#N/A</v>
      </c>
      <c r="AK79" s="516" t="e">
        <f ca="1">+IF(AND(ISNUMBER(OFFSET('Sanitation Data'!$G$4,0,10*ROW('Sanitation Data'!G73))),'Data Summary'!CZ79="Yes"),100-OFFSET('Sanitation Data'!$G$4,0,10*ROW('Sanitation Data'!G73)),NA())</f>
        <v>#N/A</v>
      </c>
      <c r="AL79" s="516" t="e">
        <f ca="1">+IF(AND(ISNUMBER(OFFSET('Sanitation Data'!$G$6,0,10*ROW('Sanitation Data'!G73))),'Data Summary'!DA79="Yes"),OFFSET('Sanitation Data'!$G$6,0,10*ROW('Sanitation Data'!G73)),NA())</f>
        <v>#N/A</v>
      </c>
      <c r="AM79" s="516" t="e">
        <f ca="1">+IF(AND(ISNUMBER(OFFSET('Sanitation Data'!$G$10,0,10*ROW('Sanitation Data'!G73))),'Data Summary'!DB79="Yes"),OFFSET('Sanitation Data'!$G$10,0,10*ROW('Sanitation Data'!G73)),NA())</f>
        <v>#N/A</v>
      </c>
      <c r="AN79" s="516" t="e">
        <f ca="1">+IF(AND(ISNUMBER(OFFSET('Sanitation Data'!$G$11,0,10*ROW('Sanitation Data'!G73))),'Data Summary'!DC79="Yes"),OFFSET('Sanitation Data'!$G$11,0,10*ROW('Sanitation Data'!G73)),NA())</f>
        <v>#N/A</v>
      </c>
      <c r="AO79" s="516" t="e">
        <f ca="1">+IF(AND(ISNUMBER(OFFSET('Sanitation Data'!$G$12,0,10*ROW('Sanitation Data'!G73))),'Data Summary'!DD79="Yes"),OFFSET('Sanitation Data'!$G$12,0,10*ROW('Sanitation Data'!G73)),NA())</f>
        <v>#N/A</v>
      </c>
      <c r="AP79" s="516" t="e">
        <f ca="1">+IF(AND(ISNUMBER(OFFSET('Sanitation Data'!$H$4,0,10*ROW('Sanitation Data'!H73))),'Data Summary'!DE79="Yes"),100-OFFSET('Sanitation Data'!$H$4,0,10*ROW('Sanitation Data'!H73)),NA())</f>
        <v>#N/A</v>
      </c>
      <c r="AQ79" s="516" t="e">
        <f ca="1">+IF(AND(ISNUMBER(OFFSET('Sanitation Data'!$H$6,0,10*ROW('Sanitation Data'!H73))),'Data Summary'!DF79="Yes"),OFFSET('Sanitation Data'!$H$6,0,10*ROW('Sanitation Data'!H73)),NA())</f>
        <v>#N/A</v>
      </c>
      <c r="AR79" s="516" t="e">
        <f ca="1">+IF(AND(ISNUMBER(OFFSET('Sanitation Data'!$H$10,0,10*ROW('Sanitation Data'!H73))),'Data Summary'!DG79="Yes"),OFFSET('Sanitation Data'!$H$10,0,10*ROW('Sanitation Data'!H73)),NA())</f>
        <v>#N/A</v>
      </c>
      <c r="AS79" s="516" t="e">
        <f ca="1">+IF(AND(ISNUMBER(OFFSET('Sanitation Data'!$H$11,0,10*ROW('Sanitation Data'!H73))),'Data Summary'!DH79="Yes"),OFFSET('Sanitation Data'!$H$11,0,10*ROW('Sanitation Data'!H73)),NA())</f>
        <v>#N/A</v>
      </c>
      <c r="AT79" s="516" t="e">
        <f ca="1">+IF(AND(ISNUMBER(OFFSET('Sanitation Data'!$H$12,0,10*ROW('Sanitation Data'!H73))),'Data Summary'!DI79="Yes"),OFFSET('Sanitation Data'!$H$12,0,10*ROW('Sanitation Data'!H73)),NA())</f>
        <v>#N/A</v>
      </c>
      <c r="AU79" s="516" t="e">
        <f ca="1">+IF(AND(ISNUMBER(OFFSET('Sanitation Data'!$I$4,0,10*ROW('Sanitation Data'!I73))),'Data Summary'!DJ79="Yes"),100-OFFSET('Sanitation Data'!$I$4,0,10*ROW('Sanitation Data'!I73)),NA())</f>
        <v>#N/A</v>
      </c>
      <c r="AV79" s="516" t="e">
        <f ca="1">+IF(AND(ISNUMBER(OFFSET('Sanitation Data'!$I$6,0,10*ROW('Sanitation Data'!I73))),'Data Summary'!DK79="Yes"),OFFSET('Sanitation Data'!$I$6,0,10*ROW('Sanitation Data'!I73)),NA())</f>
        <v>#N/A</v>
      </c>
      <c r="AW79" s="516" t="e">
        <f ca="1">+IF(AND(ISNUMBER(OFFSET('Sanitation Data'!$I$10,0,10*ROW('Sanitation Data'!I73))),'Data Summary'!DL79="Yes"),OFFSET('Sanitation Data'!$I$10,0,10*ROW('Sanitation Data'!I73)),NA())</f>
        <v>#N/A</v>
      </c>
      <c r="AX79" s="516" t="e">
        <f ca="1">+IF(AND(ISNUMBER(OFFSET('Sanitation Data'!$I$11,0,10*ROW('Sanitation Data'!I73))),'Data Summary'!DM79="Yes"),OFFSET('Sanitation Data'!$I$11,0,10*ROW('Sanitation Data'!I73)),NA())</f>
        <v>#N/A</v>
      </c>
      <c r="AY79" s="516" t="e">
        <f ca="1">+IF(AND(ISNUMBER(OFFSET('Sanitation Data'!$I$12,0,10*ROW('Sanitation Data'!I73))),'Data Summary'!DN79="Yes"),OFFSET('Sanitation Data'!$I$12,0,10*ROW('Sanitation Data'!I73)),NA())</f>
        <v>#N/A</v>
      </c>
      <c r="AZ79" s="517" t="e">
        <f ca="1">+IF(AND(ISNUMBER(OFFSET('Hygiene Data'!$D$5,0,10*ROW('Hygiene Data'!D73))),'Data Summary'!DO79="Yes"),OFFSET('Hygiene Data'!$D$5,0,10*ROW('Hygiene Data'!D73)),NA())</f>
        <v>#N/A</v>
      </c>
      <c r="BA79" s="517" t="e">
        <f ca="1">+IF(AND(ISNUMBER(OFFSET('Hygiene Data'!$D$7,0,10*ROW('Hygiene Data'!D73))),'Data Summary'!DP79="Yes"),OFFSET('Hygiene Data'!$D$7,0,10*ROW('Hygiene Data'!D73)),NA())</f>
        <v>#N/A</v>
      </c>
      <c r="BB79" s="517" t="e">
        <f ca="1">+IF(AND(ISNUMBER(OFFSET('Hygiene Data'!$D$9,0,10*ROW('Hygiene Data'!D73))),'Data Summary'!DQ79="Yes"),OFFSET('Hygiene Data'!$D$9,0,10*ROW('Hygiene Data'!D73)),NA())</f>
        <v>#N/A</v>
      </c>
      <c r="BC79" s="517" t="e">
        <f ca="1">+IF(AND(ISNUMBER(OFFSET('Hygiene Data'!$E$5,0,10*ROW('Hygiene Data'!E73))),'Data Summary'!DR79="Yes"),OFFSET('Hygiene Data'!$E$5,0,10*ROW('Hygiene Data'!E73)),NA())</f>
        <v>#N/A</v>
      </c>
      <c r="BD79" s="517" t="e">
        <f ca="1">+IF(AND(ISNUMBER(OFFSET('Hygiene Data'!$E$7,0,10*ROW('Hygiene Data'!E73))),'Data Summary'!DS79="Yes"),OFFSET('Hygiene Data'!$E$7,0,10*ROW('Hygiene Data'!E73)),NA())</f>
        <v>#N/A</v>
      </c>
      <c r="BE79" s="517" t="e">
        <f ca="1">+IF(AND(ISNUMBER(OFFSET('Hygiene Data'!$E$9,0,10*ROW('Hygiene Data'!E73))),'Data Summary'!DT79="Yes"),OFFSET('Hygiene Data'!$E$9,0,10*ROW('Hygiene Data'!E73)),NA())</f>
        <v>#N/A</v>
      </c>
      <c r="BF79" s="517" t="e">
        <f ca="1">+IF(AND(ISNUMBER(OFFSET('Hygiene Data'!$F$5,0,10*ROW('Hygiene Data'!F73))),'Data Summary'!DU79="Yes"),OFFSET('Hygiene Data'!$F$5,0,10*ROW('Hygiene Data'!F73)),NA())</f>
        <v>#N/A</v>
      </c>
      <c r="BG79" s="517" t="e">
        <f ca="1">+IF(AND(ISNUMBER(OFFSET('Hygiene Data'!$F$7,0,10*ROW('Hygiene Data'!F73))),'Data Summary'!DV79="Yes"),OFFSET('Hygiene Data'!$F$7,0,10*ROW('Hygiene Data'!F73)),NA())</f>
        <v>#N/A</v>
      </c>
      <c r="BH79" s="517" t="e">
        <f ca="1">+IF(AND(ISNUMBER(OFFSET('Hygiene Data'!$F$9,0,10*ROW('Hygiene Data'!F73))),'Data Summary'!DW79="Yes"),OFFSET('Hygiene Data'!$F$9,0,10*ROW('Hygiene Data'!F73)),NA())</f>
        <v>#N/A</v>
      </c>
      <c r="BI79" s="517" t="e">
        <f ca="1">+IF(AND(ISNUMBER(OFFSET('Hygiene Data'!$G$5,0,10*ROW('Hygiene Data'!G73))),'Data Summary'!DX79="Yes"),OFFSET('Hygiene Data'!$G$5,0,10*ROW('Hygiene Data'!G73)),NA())</f>
        <v>#N/A</v>
      </c>
      <c r="BJ79" s="517" t="e">
        <f ca="1">+IF(AND(ISNUMBER(OFFSET('Hygiene Data'!$G$7,0,10*ROW('Hygiene Data'!G73))),'Data Summary'!DY79="Yes"),OFFSET('Hygiene Data'!$G$7,0,10*ROW('Hygiene Data'!G73)),NA())</f>
        <v>#N/A</v>
      </c>
      <c r="BK79" s="517" t="e">
        <f ca="1">+IF(AND(ISNUMBER(OFFSET('Hygiene Data'!$G$9,0,10*ROW('Hygiene Data'!G73))),'Data Summary'!DZ79="Yes"),OFFSET('Hygiene Data'!$G$9,0,10*ROW('Hygiene Data'!G73)),NA())</f>
        <v>#N/A</v>
      </c>
      <c r="BL79" s="517" t="e">
        <f ca="1">+IF(AND(ISNUMBER(OFFSET('Hygiene Data'!$H$5,0,10*ROW('Hygiene Data'!H73))),'Data Summary'!EA79="Yes"),OFFSET('Hygiene Data'!$H$5,0,10*ROW('Hygiene Data'!H73)),NA())</f>
        <v>#N/A</v>
      </c>
      <c r="BM79" s="517" t="e">
        <f ca="1">+IF(AND(ISNUMBER(OFFSET('Hygiene Data'!$H$7,0,10*ROW('Hygiene Data'!H73))),'Data Summary'!EB79="Yes"),OFFSET('Hygiene Data'!$H$7,0,10*ROW('Hygiene Data'!H73)),NA())</f>
        <v>#N/A</v>
      </c>
      <c r="BN79" s="517" t="e">
        <f ca="1">+IF(AND(ISNUMBER(OFFSET('Hygiene Data'!$H$9,0,10*ROW('Hygiene Data'!H73))),'Data Summary'!EC79="Yes"),OFFSET('Hygiene Data'!$H$9,0,10*ROW('Hygiene Data'!H73)),NA())</f>
        <v>#N/A</v>
      </c>
      <c r="BO79" s="517" t="e">
        <f ca="1">+IF(AND(ISNUMBER(OFFSET('Hygiene Data'!$I$5,0,10*ROW('Hygiene Data'!I73))),'Data Summary'!ED79="Yes"),OFFSET('Hygiene Data'!$I$5,0,10*ROW('Hygiene Data'!I73)),NA())</f>
        <v>#N/A</v>
      </c>
      <c r="BP79" s="517" t="e">
        <f ca="1">+IF(AND(ISNUMBER(OFFSET('Hygiene Data'!$I$7,0,10*ROW('Hygiene Data'!I73))),'Data Summary'!EE79="Yes"),OFFSET('Hygiene Data'!$I$7,0,10*ROW('Hygiene Data'!I73)),NA())</f>
        <v>#N/A</v>
      </c>
      <c r="BQ79" s="517" t="e">
        <f ca="1">+IF(AND(ISNUMBER(OFFSET('Hygiene Data'!$I$9,0,10*ROW('Hygiene Data'!I73))),'Data Summary'!EF79="Yes"),OFFSET('Hygiene Data'!$I$9,0,10*ROW('Hygiene Data'!I73)),NA())</f>
        <v>#N/A</v>
      </c>
    </row>
    <row r="80" spans="1:69" x14ac:dyDescent="0.25">
      <c r="A80" s="513" t="e">
        <f ca="1">+RIGHT('Data Summary'!A80,LEN('Data Summary'!A80)-9)</f>
        <v>#VALUE!</v>
      </c>
      <c r="B80" s="487" t="str">
        <f ca="1">+IF(ISTEXT('Data Summary'!B80),'Data Summary'!B80,"")</f>
        <v/>
      </c>
      <c r="C80" s="514" t="e">
        <f ca="1">+VALUE('Data Summary'!C80)</f>
        <v>#VALUE!</v>
      </c>
      <c r="D80" s="515" t="e">
        <f ca="1">+IF(AND(ISNUMBER(OFFSET('Water Data'!$D$4,0,10*ROW('Water Data'!D74))),'Data Summary'!BS80="Yes"),100-OFFSET('Water Data'!$D$4,0,10*ROW('Water Data'!D74)),NA())</f>
        <v>#N/A</v>
      </c>
      <c r="E80" s="515" t="e">
        <f ca="1">+IF(AND(ISNUMBER(OFFSET('Water Data'!$D$6,0,10*ROW('Water Data'!D74))),'Data Summary'!BT80="Yes"),OFFSET('Water Data'!$D$6,0,10*ROW('Water Data'!D74)),NA())</f>
        <v>#N/A</v>
      </c>
      <c r="F80" s="515" t="e">
        <f ca="1">+IF(AND(ISNUMBER(OFFSET('Water Data'!$D$9,0,10*ROW('Water Data'!D74))),'Data Summary'!BU80="Yes"),OFFSET('Water Data'!$D$9,0,10*ROW('Water Data'!D74)),NA())</f>
        <v>#N/A</v>
      </c>
      <c r="G80" s="515" t="e">
        <f ca="1">+IF(AND(ISNUMBER(OFFSET('Water Data'!$E$4,0,10*ROW('Water Data'!E74))),'Data Summary'!BV80="Yes"),100-OFFSET('Water Data'!$E$4,0,10*ROW('Water Data'!E74)),NA())</f>
        <v>#N/A</v>
      </c>
      <c r="H80" s="515" t="e">
        <f ca="1">+IF(AND(ISNUMBER(OFFSET('Water Data'!$E$6,0,10*ROW('Water Data'!E74))),'Data Summary'!BW80="Yes"),OFFSET('Water Data'!$E$6,0,10*ROW('Water Data'!E74)),NA())</f>
        <v>#N/A</v>
      </c>
      <c r="I80" s="515" t="e">
        <f ca="1">+IF(AND(ISNUMBER(OFFSET('Water Data'!$E$9,0,10*ROW('Water Data'!E74))),'Data Summary'!BX80="Yes"),OFFSET('Water Data'!$E$9,0,10*ROW('Water Data'!E74)),NA())</f>
        <v>#N/A</v>
      </c>
      <c r="J80" s="515" t="e">
        <f ca="1">+IF(AND(ISNUMBER(OFFSET('Water Data'!$F$4,0,10*ROW('Water Data'!F74))),'Data Summary'!BY80="Yes"),100-OFFSET('Water Data'!$F$4,0,10*ROW('Water Data'!F74)),NA())</f>
        <v>#N/A</v>
      </c>
      <c r="K80" s="515" t="e">
        <f ca="1">+IF(AND(ISNUMBER(OFFSET('Water Data'!$F$6,0,10*ROW('Water Data'!F74))),'Data Summary'!BZ80="Yes"),OFFSET('Water Data'!$F$6,0,10*ROW('Water Data'!F74)),NA())</f>
        <v>#N/A</v>
      </c>
      <c r="L80" s="515" t="e">
        <f ca="1">+IF(AND(ISNUMBER(OFFSET('Water Data'!$F$9,0,10*ROW('Water Data'!F74))),'Data Summary'!CA80="Yes"),OFFSET('Water Data'!$F$9,0,10*ROW('Water Data'!F74)),NA())</f>
        <v>#N/A</v>
      </c>
      <c r="M80" s="515" t="e">
        <f ca="1">+IF(AND(ISNUMBER(OFFSET('Water Data'!$G$4,0,10*ROW('Water Data'!G74))),'Data Summary'!CB80="Yes"),100-OFFSET('Water Data'!$G$4,0,10*ROW('Water Data'!G74)),NA())</f>
        <v>#N/A</v>
      </c>
      <c r="N80" s="515" t="e">
        <f ca="1">+IF(AND(ISNUMBER(OFFSET('Water Data'!$G$6,0,10*ROW('Water Data'!G74))),'Data Summary'!CC80="Yes"),OFFSET('Water Data'!$G$6,0,10*ROW('Water Data'!G74)),NA())</f>
        <v>#N/A</v>
      </c>
      <c r="O80" s="515" t="e">
        <f ca="1">+IF(AND(ISNUMBER(OFFSET('Water Data'!$G$9,0,10*ROW('Water Data'!G74))),'Data Summary'!CD80="Yes"),OFFSET('Water Data'!$G$9,0,10*ROW('Water Data'!G74)),NA())</f>
        <v>#N/A</v>
      </c>
      <c r="P80" s="515" t="e">
        <f ca="1">+IF(AND(ISNUMBER(OFFSET('Water Data'!$H$4,0,10*ROW('Water Data'!H74))),'Data Summary'!CE80="Yes"),100-OFFSET('Water Data'!$H$4,0,10*ROW('Water Data'!H74)),NA())</f>
        <v>#N/A</v>
      </c>
      <c r="Q80" s="515" t="e">
        <f ca="1">+IF(AND(ISNUMBER(OFFSET('Water Data'!$H$6,0,10*ROW('Water Data'!H74))),'Data Summary'!CF80="Yes"),OFFSET('Water Data'!$H$6,0,10*ROW('Water Data'!H74)),NA())</f>
        <v>#N/A</v>
      </c>
      <c r="R80" s="515" t="e">
        <f ca="1">+IF(AND(ISNUMBER(OFFSET('Water Data'!$H$9,0,10*ROW('Water Data'!H74))),'Data Summary'!CG80="Yes"),OFFSET('Water Data'!$H$9,0,10*ROW('Water Data'!H74)),NA())</f>
        <v>#N/A</v>
      </c>
      <c r="S80" s="515" t="e">
        <f ca="1">+IF(AND(ISNUMBER(OFFSET('Water Data'!$I$4,0,10*ROW('Water Data'!I74))),'Data Summary'!CH80="Yes"),100-OFFSET('Water Data'!$I$4,0,10*ROW('Water Data'!I74)),NA())</f>
        <v>#N/A</v>
      </c>
      <c r="T80" s="515" t="e">
        <f ca="1">+IF(AND(ISNUMBER(OFFSET('Water Data'!$I$6,0,10*ROW('Water Data'!I74))),'Data Summary'!CI80="Yes"),OFFSET('Water Data'!$I$6,0,10*ROW('Water Data'!I74)),NA())</f>
        <v>#N/A</v>
      </c>
      <c r="U80" s="515" t="e">
        <f ca="1">+IF(AND(ISNUMBER(OFFSET('Water Data'!$I$9,0,10*ROW('Water Data'!I74))),'Data Summary'!CJ80="Yes"),OFFSET('Water Data'!$I$9,0,10*ROW('Water Data'!I74)),NA())</f>
        <v>#N/A</v>
      </c>
      <c r="V80" s="516" t="e">
        <f ca="1">+IF(AND(ISNUMBER(OFFSET('Sanitation Data'!$D$4,0,10*ROW('Sanitation Data'!D74))),'Data Summary'!CK80="Yes"),100-OFFSET('Sanitation Data'!$D$4,0,10*ROW('Sanitation Data'!D74)),NA())</f>
        <v>#N/A</v>
      </c>
      <c r="W80" s="516" t="e">
        <f ca="1">+IF(AND(ISNUMBER(OFFSET('Sanitation Data'!$D$6,0,10*ROW('Sanitation Data'!D74))),'Data Summary'!CL80="Yes"),OFFSET('Sanitation Data'!$D$6,0,10*ROW('Sanitation Data'!D74)),NA())</f>
        <v>#N/A</v>
      </c>
      <c r="X80" s="516" t="e">
        <f ca="1">+IF(AND(ISNUMBER(OFFSET('Sanitation Data'!$D$10,0,10*ROW('Sanitation Data'!D74))),'Data Summary'!CM80="Yes"),OFFSET('Sanitation Data'!$D$10,0,10*ROW('Sanitation Data'!D74)),NA())</f>
        <v>#N/A</v>
      </c>
      <c r="Y80" s="516" t="e">
        <f ca="1">+IF(AND(ISNUMBER(OFFSET('Sanitation Data'!$D$11,0,10*ROW('Sanitation Data'!D74))),'Data Summary'!CN80="Yes"),OFFSET('Sanitation Data'!$D$11,0,10*ROW('Sanitation Data'!D74)),NA())</f>
        <v>#N/A</v>
      </c>
      <c r="Z80" s="516" t="e">
        <f ca="1">+IF(AND(ISNUMBER(OFFSET('Sanitation Data'!$D$12,0,10*ROW('Sanitation Data'!D74))),'Data Summary'!CO80="Yes"),OFFSET('Sanitation Data'!$D$12,0,10*ROW('Sanitation Data'!D74)),NA())</f>
        <v>#N/A</v>
      </c>
      <c r="AA80" s="516" t="e">
        <f ca="1">+IF(AND(ISNUMBER(OFFSET('Sanitation Data'!$E$4,0,10*ROW('Sanitation Data'!E74))),'Data Summary'!CP80="Yes"),100-OFFSET('Sanitation Data'!$E$4,0,10*ROW('Sanitation Data'!E74)),NA())</f>
        <v>#N/A</v>
      </c>
      <c r="AB80" s="516" t="e">
        <f ca="1">+IF(AND(ISNUMBER(OFFSET('Sanitation Data'!$E$6,0,10*ROW('Sanitation Data'!E74))),'Data Summary'!CQ80="Yes"),OFFSET('Sanitation Data'!$E$6,0,10*ROW('Sanitation Data'!E74)),NA())</f>
        <v>#N/A</v>
      </c>
      <c r="AC80" s="516" t="e">
        <f ca="1">+IF(AND(ISNUMBER(OFFSET('Sanitation Data'!$E$10,0,10*ROW('Sanitation Data'!E74))),'Data Summary'!CR80="Yes"),OFFSET('Sanitation Data'!$E$10,0,10*ROW('Sanitation Data'!E74)),NA())</f>
        <v>#N/A</v>
      </c>
      <c r="AD80" s="516" t="e">
        <f ca="1">+IF(AND(ISNUMBER(OFFSET('Sanitation Data'!$E$11,0,10*ROW('Sanitation Data'!E74))),'Data Summary'!CS80="Yes"),OFFSET('Sanitation Data'!$E$11,0,10*ROW('Sanitation Data'!E74)),NA())</f>
        <v>#N/A</v>
      </c>
      <c r="AE80" s="516" t="e">
        <f ca="1">+IF(AND(ISNUMBER(OFFSET('Sanitation Data'!$E$12,0,10*ROW('Sanitation Data'!E74))),'Data Summary'!CT80="Yes"),OFFSET('Sanitation Data'!$E$12,0,10*ROW('Sanitation Data'!E74)),NA())</f>
        <v>#N/A</v>
      </c>
      <c r="AF80" s="516" t="e">
        <f ca="1">+IF(AND(ISNUMBER(OFFSET('Sanitation Data'!$F$4,0,10*ROW('Sanitation Data'!F74))),'Data Summary'!CU80="Yes"),100-OFFSET('Sanitation Data'!$F$4,0,10*ROW('Sanitation Data'!F74)),NA())</f>
        <v>#N/A</v>
      </c>
      <c r="AG80" s="516" t="e">
        <f ca="1">+IF(AND(ISNUMBER(OFFSET('Sanitation Data'!$F$6,0,10*ROW('Sanitation Data'!F74))),'Data Summary'!CV80="Yes"),OFFSET('Sanitation Data'!$F$6,0,10*ROW('Sanitation Data'!F74)),NA())</f>
        <v>#N/A</v>
      </c>
      <c r="AH80" s="516" t="e">
        <f ca="1">+IF(AND(ISNUMBER(OFFSET('Sanitation Data'!$F$10,0,10*ROW('Sanitation Data'!F74))),'Data Summary'!CW80="Yes"),OFFSET('Sanitation Data'!$F$10,0,10*ROW('Sanitation Data'!F74)),NA())</f>
        <v>#N/A</v>
      </c>
      <c r="AI80" s="516" t="e">
        <f ca="1">+IF(AND(ISNUMBER(OFFSET('Sanitation Data'!$F$11,0,10*ROW('Sanitation Data'!F74))),'Data Summary'!CX80="Yes"),OFFSET('Sanitation Data'!$F$11,0,10*ROW('Sanitation Data'!F74)),NA())</f>
        <v>#N/A</v>
      </c>
      <c r="AJ80" s="516" t="e">
        <f ca="1">+IF(AND(ISNUMBER(OFFSET('Sanitation Data'!$F$12,0,10*ROW('Sanitation Data'!F74))),'Data Summary'!CY80="Yes"),OFFSET('Sanitation Data'!$F$12,0,10*ROW('Sanitation Data'!F74)),NA())</f>
        <v>#N/A</v>
      </c>
      <c r="AK80" s="516" t="e">
        <f ca="1">+IF(AND(ISNUMBER(OFFSET('Sanitation Data'!$G$4,0,10*ROW('Sanitation Data'!G74))),'Data Summary'!CZ80="Yes"),100-OFFSET('Sanitation Data'!$G$4,0,10*ROW('Sanitation Data'!G74)),NA())</f>
        <v>#N/A</v>
      </c>
      <c r="AL80" s="516" t="e">
        <f ca="1">+IF(AND(ISNUMBER(OFFSET('Sanitation Data'!$G$6,0,10*ROW('Sanitation Data'!G74))),'Data Summary'!DA80="Yes"),OFFSET('Sanitation Data'!$G$6,0,10*ROW('Sanitation Data'!G74)),NA())</f>
        <v>#N/A</v>
      </c>
      <c r="AM80" s="516" t="e">
        <f ca="1">+IF(AND(ISNUMBER(OFFSET('Sanitation Data'!$G$10,0,10*ROW('Sanitation Data'!G74))),'Data Summary'!DB80="Yes"),OFFSET('Sanitation Data'!$G$10,0,10*ROW('Sanitation Data'!G74)),NA())</f>
        <v>#N/A</v>
      </c>
      <c r="AN80" s="516" t="e">
        <f ca="1">+IF(AND(ISNUMBER(OFFSET('Sanitation Data'!$G$11,0,10*ROW('Sanitation Data'!G74))),'Data Summary'!DC80="Yes"),OFFSET('Sanitation Data'!$G$11,0,10*ROW('Sanitation Data'!G74)),NA())</f>
        <v>#N/A</v>
      </c>
      <c r="AO80" s="516" t="e">
        <f ca="1">+IF(AND(ISNUMBER(OFFSET('Sanitation Data'!$G$12,0,10*ROW('Sanitation Data'!G74))),'Data Summary'!DD80="Yes"),OFFSET('Sanitation Data'!$G$12,0,10*ROW('Sanitation Data'!G74)),NA())</f>
        <v>#N/A</v>
      </c>
      <c r="AP80" s="516" t="e">
        <f ca="1">+IF(AND(ISNUMBER(OFFSET('Sanitation Data'!$H$4,0,10*ROW('Sanitation Data'!H74))),'Data Summary'!DE80="Yes"),100-OFFSET('Sanitation Data'!$H$4,0,10*ROW('Sanitation Data'!H74)),NA())</f>
        <v>#N/A</v>
      </c>
      <c r="AQ80" s="516" t="e">
        <f ca="1">+IF(AND(ISNUMBER(OFFSET('Sanitation Data'!$H$6,0,10*ROW('Sanitation Data'!H74))),'Data Summary'!DF80="Yes"),OFFSET('Sanitation Data'!$H$6,0,10*ROW('Sanitation Data'!H74)),NA())</f>
        <v>#N/A</v>
      </c>
      <c r="AR80" s="516" t="e">
        <f ca="1">+IF(AND(ISNUMBER(OFFSET('Sanitation Data'!$H$10,0,10*ROW('Sanitation Data'!H74))),'Data Summary'!DG80="Yes"),OFFSET('Sanitation Data'!$H$10,0,10*ROW('Sanitation Data'!H74)),NA())</f>
        <v>#N/A</v>
      </c>
      <c r="AS80" s="516" t="e">
        <f ca="1">+IF(AND(ISNUMBER(OFFSET('Sanitation Data'!$H$11,0,10*ROW('Sanitation Data'!H74))),'Data Summary'!DH80="Yes"),OFFSET('Sanitation Data'!$H$11,0,10*ROW('Sanitation Data'!H74)),NA())</f>
        <v>#N/A</v>
      </c>
      <c r="AT80" s="516" t="e">
        <f ca="1">+IF(AND(ISNUMBER(OFFSET('Sanitation Data'!$H$12,0,10*ROW('Sanitation Data'!H74))),'Data Summary'!DI80="Yes"),OFFSET('Sanitation Data'!$H$12,0,10*ROW('Sanitation Data'!H74)),NA())</f>
        <v>#N/A</v>
      </c>
      <c r="AU80" s="516" t="e">
        <f ca="1">+IF(AND(ISNUMBER(OFFSET('Sanitation Data'!$I$4,0,10*ROW('Sanitation Data'!I74))),'Data Summary'!DJ80="Yes"),100-OFFSET('Sanitation Data'!$I$4,0,10*ROW('Sanitation Data'!I74)),NA())</f>
        <v>#N/A</v>
      </c>
      <c r="AV80" s="516" t="e">
        <f ca="1">+IF(AND(ISNUMBER(OFFSET('Sanitation Data'!$I$6,0,10*ROW('Sanitation Data'!I74))),'Data Summary'!DK80="Yes"),OFFSET('Sanitation Data'!$I$6,0,10*ROW('Sanitation Data'!I74)),NA())</f>
        <v>#N/A</v>
      </c>
      <c r="AW80" s="516" t="e">
        <f ca="1">+IF(AND(ISNUMBER(OFFSET('Sanitation Data'!$I$10,0,10*ROW('Sanitation Data'!I74))),'Data Summary'!DL80="Yes"),OFFSET('Sanitation Data'!$I$10,0,10*ROW('Sanitation Data'!I74)),NA())</f>
        <v>#N/A</v>
      </c>
      <c r="AX80" s="516" t="e">
        <f ca="1">+IF(AND(ISNUMBER(OFFSET('Sanitation Data'!$I$11,0,10*ROW('Sanitation Data'!I74))),'Data Summary'!DM80="Yes"),OFFSET('Sanitation Data'!$I$11,0,10*ROW('Sanitation Data'!I74)),NA())</f>
        <v>#N/A</v>
      </c>
      <c r="AY80" s="516" t="e">
        <f ca="1">+IF(AND(ISNUMBER(OFFSET('Sanitation Data'!$I$12,0,10*ROW('Sanitation Data'!I74))),'Data Summary'!DN80="Yes"),OFFSET('Sanitation Data'!$I$12,0,10*ROW('Sanitation Data'!I74)),NA())</f>
        <v>#N/A</v>
      </c>
      <c r="AZ80" s="517" t="e">
        <f ca="1">+IF(AND(ISNUMBER(OFFSET('Hygiene Data'!$D$5,0,10*ROW('Hygiene Data'!D74))),'Data Summary'!DO80="Yes"),OFFSET('Hygiene Data'!$D$5,0,10*ROW('Hygiene Data'!D74)),NA())</f>
        <v>#N/A</v>
      </c>
      <c r="BA80" s="517" t="e">
        <f ca="1">+IF(AND(ISNUMBER(OFFSET('Hygiene Data'!$D$7,0,10*ROW('Hygiene Data'!D74))),'Data Summary'!DP80="Yes"),OFFSET('Hygiene Data'!$D$7,0,10*ROW('Hygiene Data'!D74)),NA())</f>
        <v>#N/A</v>
      </c>
      <c r="BB80" s="517" t="e">
        <f ca="1">+IF(AND(ISNUMBER(OFFSET('Hygiene Data'!$D$9,0,10*ROW('Hygiene Data'!D74))),'Data Summary'!DQ80="Yes"),OFFSET('Hygiene Data'!$D$9,0,10*ROW('Hygiene Data'!D74)),NA())</f>
        <v>#N/A</v>
      </c>
      <c r="BC80" s="517" t="e">
        <f ca="1">+IF(AND(ISNUMBER(OFFSET('Hygiene Data'!$E$5,0,10*ROW('Hygiene Data'!E74))),'Data Summary'!DR80="Yes"),OFFSET('Hygiene Data'!$E$5,0,10*ROW('Hygiene Data'!E74)),NA())</f>
        <v>#N/A</v>
      </c>
      <c r="BD80" s="517" t="e">
        <f ca="1">+IF(AND(ISNUMBER(OFFSET('Hygiene Data'!$E$7,0,10*ROW('Hygiene Data'!E74))),'Data Summary'!DS80="Yes"),OFFSET('Hygiene Data'!$E$7,0,10*ROW('Hygiene Data'!E74)),NA())</f>
        <v>#N/A</v>
      </c>
      <c r="BE80" s="517" t="e">
        <f ca="1">+IF(AND(ISNUMBER(OFFSET('Hygiene Data'!$E$9,0,10*ROW('Hygiene Data'!E74))),'Data Summary'!DT80="Yes"),OFFSET('Hygiene Data'!$E$9,0,10*ROW('Hygiene Data'!E74)),NA())</f>
        <v>#N/A</v>
      </c>
      <c r="BF80" s="517" t="e">
        <f ca="1">+IF(AND(ISNUMBER(OFFSET('Hygiene Data'!$F$5,0,10*ROW('Hygiene Data'!F74))),'Data Summary'!DU80="Yes"),OFFSET('Hygiene Data'!$F$5,0,10*ROW('Hygiene Data'!F74)),NA())</f>
        <v>#N/A</v>
      </c>
      <c r="BG80" s="517" t="e">
        <f ca="1">+IF(AND(ISNUMBER(OFFSET('Hygiene Data'!$F$7,0,10*ROW('Hygiene Data'!F74))),'Data Summary'!DV80="Yes"),OFFSET('Hygiene Data'!$F$7,0,10*ROW('Hygiene Data'!F74)),NA())</f>
        <v>#N/A</v>
      </c>
      <c r="BH80" s="517" t="e">
        <f ca="1">+IF(AND(ISNUMBER(OFFSET('Hygiene Data'!$F$9,0,10*ROW('Hygiene Data'!F74))),'Data Summary'!DW80="Yes"),OFFSET('Hygiene Data'!$F$9,0,10*ROW('Hygiene Data'!F74)),NA())</f>
        <v>#N/A</v>
      </c>
      <c r="BI80" s="517" t="e">
        <f ca="1">+IF(AND(ISNUMBER(OFFSET('Hygiene Data'!$G$5,0,10*ROW('Hygiene Data'!G74))),'Data Summary'!DX80="Yes"),OFFSET('Hygiene Data'!$G$5,0,10*ROW('Hygiene Data'!G74)),NA())</f>
        <v>#N/A</v>
      </c>
      <c r="BJ80" s="517" t="e">
        <f ca="1">+IF(AND(ISNUMBER(OFFSET('Hygiene Data'!$G$7,0,10*ROW('Hygiene Data'!G74))),'Data Summary'!DY80="Yes"),OFFSET('Hygiene Data'!$G$7,0,10*ROW('Hygiene Data'!G74)),NA())</f>
        <v>#N/A</v>
      </c>
      <c r="BK80" s="517" t="e">
        <f ca="1">+IF(AND(ISNUMBER(OFFSET('Hygiene Data'!$G$9,0,10*ROW('Hygiene Data'!G74))),'Data Summary'!DZ80="Yes"),OFFSET('Hygiene Data'!$G$9,0,10*ROW('Hygiene Data'!G74)),NA())</f>
        <v>#N/A</v>
      </c>
      <c r="BL80" s="517" t="e">
        <f ca="1">+IF(AND(ISNUMBER(OFFSET('Hygiene Data'!$H$5,0,10*ROW('Hygiene Data'!H74))),'Data Summary'!EA80="Yes"),OFFSET('Hygiene Data'!$H$5,0,10*ROW('Hygiene Data'!H74)),NA())</f>
        <v>#N/A</v>
      </c>
      <c r="BM80" s="517" t="e">
        <f ca="1">+IF(AND(ISNUMBER(OFFSET('Hygiene Data'!$H$7,0,10*ROW('Hygiene Data'!H74))),'Data Summary'!EB80="Yes"),OFFSET('Hygiene Data'!$H$7,0,10*ROW('Hygiene Data'!H74)),NA())</f>
        <v>#N/A</v>
      </c>
      <c r="BN80" s="517" t="e">
        <f ca="1">+IF(AND(ISNUMBER(OFFSET('Hygiene Data'!$H$9,0,10*ROW('Hygiene Data'!H74))),'Data Summary'!EC80="Yes"),OFFSET('Hygiene Data'!$H$9,0,10*ROW('Hygiene Data'!H74)),NA())</f>
        <v>#N/A</v>
      </c>
      <c r="BO80" s="517" t="e">
        <f ca="1">+IF(AND(ISNUMBER(OFFSET('Hygiene Data'!$I$5,0,10*ROW('Hygiene Data'!I74))),'Data Summary'!ED80="Yes"),OFFSET('Hygiene Data'!$I$5,0,10*ROW('Hygiene Data'!I74)),NA())</f>
        <v>#N/A</v>
      </c>
      <c r="BP80" s="517" t="e">
        <f ca="1">+IF(AND(ISNUMBER(OFFSET('Hygiene Data'!$I$7,0,10*ROW('Hygiene Data'!I74))),'Data Summary'!EE80="Yes"),OFFSET('Hygiene Data'!$I$7,0,10*ROW('Hygiene Data'!I74)),NA())</f>
        <v>#N/A</v>
      </c>
      <c r="BQ80" s="517" t="e">
        <f ca="1">+IF(AND(ISNUMBER(OFFSET('Hygiene Data'!$I$9,0,10*ROW('Hygiene Data'!I74))),'Data Summary'!EF80="Yes"),OFFSET('Hygiene Data'!$I$9,0,10*ROW('Hygiene Data'!I74)),NA())</f>
        <v>#N/A</v>
      </c>
    </row>
    <row r="81" spans="1:69" x14ac:dyDescent="0.25">
      <c r="A81" s="513" t="e">
        <f ca="1">+RIGHT('Data Summary'!A81,LEN('Data Summary'!A81)-9)</f>
        <v>#VALUE!</v>
      </c>
      <c r="B81" s="487" t="str">
        <f ca="1">+IF(ISTEXT('Data Summary'!B81),'Data Summary'!B81,"")</f>
        <v/>
      </c>
      <c r="C81" s="514" t="e">
        <f ca="1">+VALUE('Data Summary'!C81)</f>
        <v>#VALUE!</v>
      </c>
      <c r="D81" s="515" t="e">
        <f ca="1">+IF(AND(ISNUMBER(OFFSET('Water Data'!$D$4,0,10*ROW('Water Data'!D75))),'Data Summary'!BS81="Yes"),100-OFFSET('Water Data'!$D$4,0,10*ROW('Water Data'!D75)),NA())</f>
        <v>#N/A</v>
      </c>
      <c r="E81" s="515" t="e">
        <f ca="1">+IF(AND(ISNUMBER(OFFSET('Water Data'!$D$6,0,10*ROW('Water Data'!D75))),'Data Summary'!BT81="Yes"),OFFSET('Water Data'!$D$6,0,10*ROW('Water Data'!D75)),NA())</f>
        <v>#N/A</v>
      </c>
      <c r="F81" s="515" t="e">
        <f ca="1">+IF(AND(ISNUMBER(OFFSET('Water Data'!$D$9,0,10*ROW('Water Data'!D75))),'Data Summary'!BU81="Yes"),OFFSET('Water Data'!$D$9,0,10*ROW('Water Data'!D75)),NA())</f>
        <v>#N/A</v>
      </c>
      <c r="G81" s="515" t="e">
        <f ca="1">+IF(AND(ISNUMBER(OFFSET('Water Data'!$E$4,0,10*ROW('Water Data'!E75))),'Data Summary'!BV81="Yes"),100-OFFSET('Water Data'!$E$4,0,10*ROW('Water Data'!E75)),NA())</f>
        <v>#N/A</v>
      </c>
      <c r="H81" s="515" t="e">
        <f ca="1">+IF(AND(ISNUMBER(OFFSET('Water Data'!$E$6,0,10*ROW('Water Data'!E75))),'Data Summary'!BW81="Yes"),OFFSET('Water Data'!$E$6,0,10*ROW('Water Data'!E75)),NA())</f>
        <v>#N/A</v>
      </c>
      <c r="I81" s="515" t="e">
        <f ca="1">+IF(AND(ISNUMBER(OFFSET('Water Data'!$E$9,0,10*ROW('Water Data'!E75))),'Data Summary'!BX81="Yes"),OFFSET('Water Data'!$E$9,0,10*ROW('Water Data'!E75)),NA())</f>
        <v>#N/A</v>
      </c>
      <c r="J81" s="515" t="e">
        <f ca="1">+IF(AND(ISNUMBER(OFFSET('Water Data'!$F$4,0,10*ROW('Water Data'!F75))),'Data Summary'!BY81="Yes"),100-OFFSET('Water Data'!$F$4,0,10*ROW('Water Data'!F75)),NA())</f>
        <v>#N/A</v>
      </c>
      <c r="K81" s="515" t="e">
        <f ca="1">+IF(AND(ISNUMBER(OFFSET('Water Data'!$F$6,0,10*ROW('Water Data'!F75))),'Data Summary'!BZ81="Yes"),OFFSET('Water Data'!$F$6,0,10*ROW('Water Data'!F75)),NA())</f>
        <v>#N/A</v>
      </c>
      <c r="L81" s="515" t="e">
        <f ca="1">+IF(AND(ISNUMBER(OFFSET('Water Data'!$F$9,0,10*ROW('Water Data'!F75))),'Data Summary'!CA81="Yes"),OFFSET('Water Data'!$F$9,0,10*ROW('Water Data'!F75)),NA())</f>
        <v>#N/A</v>
      </c>
      <c r="M81" s="515" t="e">
        <f ca="1">+IF(AND(ISNUMBER(OFFSET('Water Data'!$G$4,0,10*ROW('Water Data'!G75))),'Data Summary'!CB81="Yes"),100-OFFSET('Water Data'!$G$4,0,10*ROW('Water Data'!G75)),NA())</f>
        <v>#N/A</v>
      </c>
      <c r="N81" s="515" t="e">
        <f ca="1">+IF(AND(ISNUMBER(OFFSET('Water Data'!$G$6,0,10*ROW('Water Data'!G75))),'Data Summary'!CC81="Yes"),OFFSET('Water Data'!$G$6,0,10*ROW('Water Data'!G75)),NA())</f>
        <v>#N/A</v>
      </c>
      <c r="O81" s="515" t="e">
        <f ca="1">+IF(AND(ISNUMBER(OFFSET('Water Data'!$G$9,0,10*ROW('Water Data'!G75))),'Data Summary'!CD81="Yes"),OFFSET('Water Data'!$G$9,0,10*ROW('Water Data'!G75)),NA())</f>
        <v>#N/A</v>
      </c>
      <c r="P81" s="515" t="e">
        <f ca="1">+IF(AND(ISNUMBER(OFFSET('Water Data'!$H$4,0,10*ROW('Water Data'!H75))),'Data Summary'!CE81="Yes"),100-OFFSET('Water Data'!$H$4,0,10*ROW('Water Data'!H75)),NA())</f>
        <v>#N/A</v>
      </c>
      <c r="Q81" s="515" t="e">
        <f ca="1">+IF(AND(ISNUMBER(OFFSET('Water Data'!$H$6,0,10*ROW('Water Data'!H75))),'Data Summary'!CF81="Yes"),OFFSET('Water Data'!$H$6,0,10*ROW('Water Data'!H75)),NA())</f>
        <v>#N/A</v>
      </c>
      <c r="R81" s="515" t="e">
        <f ca="1">+IF(AND(ISNUMBER(OFFSET('Water Data'!$H$9,0,10*ROW('Water Data'!H75))),'Data Summary'!CG81="Yes"),OFFSET('Water Data'!$H$9,0,10*ROW('Water Data'!H75)),NA())</f>
        <v>#N/A</v>
      </c>
      <c r="S81" s="515" t="e">
        <f ca="1">+IF(AND(ISNUMBER(OFFSET('Water Data'!$I$4,0,10*ROW('Water Data'!I75))),'Data Summary'!CH81="Yes"),100-OFFSET('Water Data'!$I$4,0,10*ROW('Water Data'!I75)),NA())</f>
        <v>#N/A</v>
      </c>
      <c r="T81" s="515" t="e">
        <f ca="1">+IF(AND(ISNUMBER(OFFSET('Water Data'!$I$6,0,10*ROW('Water Data'!I75))),'Data Summary'!CI81="Yes"),OFFSET('Water Data'!$I$6,0,10*ROW('Water Data'!I75)),NA())</f>
        <v>#N/A</v>
      </c>
      <c r="U81" s="515" t="e">
        <f ca="1">+IF(AND(ISNUMBER(OFFSET('Water Data'!$I$9,0,10*ROW('Water Data'!I75))),'Data Summary'!CJ81="Yes"),OFFSET('Water Data'!$I$9,0,10*ROW('Water Data'!I75)),NA())</f>
        <v>#N/A</v>
      </c>
      <c r="V81" s="516" t="e">
        <f ca="1">+IF(AND(ISNUMBER(OFFSET('Sanitation Data'!$D$4,0,10*ROW('Sanitation Data'!D75))),'Data Summary'!CK81="Yes"),100-OFFSET('Sanitation Data'!$D$4,0,10*ROW('Sanitation Data'!D75)),NA())</f>
        <v>#N/A</v>
      </c>
      <c r="W81" s="516" t="e">
        <f ca="1">+IF(AND(ISNUMBER(OFFSET('Sanitation Data'!$D$6,0,10*ROW('Sanitation Data'!D75))),'Data Summary'!CL81="Yes"),OFFSET('Sanitation Data'!$D$6,0,10*ROW('Sanitation Data'!D75)),NA())</f>
        <v>#N/A</v>
      </c>
      <c r="X81" s="516" t="e">
        <f ca="1">+IF(AND(ISNUMBER(OFFSET('Sanitation Data'!$D$10,0,10*ROW('Sanitation Data'!D75))),'Data Summary'!CM81="Yes"),OFFSET('Sanitation Data'!$D$10,0,10*ROW('Sanitation Data'!D75)),NA())</f>
        <v>#N/A</v>
      </c>
      <c r="Y81" s="516" t="e">
        <f ca="1">+IF(AND(ISNUMBER(OFFSET('Sanitation Data'!$D$11,0,10*ROW('Sanitation Data'!D75))),'Data Summary'!CN81="Yes"),OFFSET('Sanitation Data'!$D$11,0,10*ROW('Sanitation Data'!D75)),NA())</f>
        <v>#N/A</v>
      </c>
      <c r="Z81" s="516" t="e">
        <f ca="1">+IF(AND(ISNUMBER(OFFSET('Sanitation Data'!$D$12,0,10*ROW('Sanitation Data'!D75))),'Data Summary'!CO81="Yes"),OFFSET('Sanitation Data'!$D$12,0,10*ROW('Sanitation Data'!D75)),NA())</f>
        <v>#N/A</v>
      </c>
      <c r="AA81" s="516" t="e">
        <f ca="1">+IF(AND(ISNUMBER(OFFSET('Sanitation Data'!$E$4,0,10*ROW('Sanitation Data'!E75))),'Data Summary'!CP81="Yes"),100-OFFSET('Sanitation Data'!$E$4,0,10*ROW('Sanitation Data'!E75)),NA())</f>
        <v>#N/A</v>
      </c>
      <c r="AB81" s="516" t="e">
        <f ca="1">+IF(AND(ISNUMBER(OFFSET('Sanitation Data'!$E$6,0,10*ROW('Sanitation Data'!E75))),'Data Summary'!CQ81="Yes"),OFFSET('Sanitation Data'!$E$6,0,10*ROW('Sanitation Data'!E75)),NA())</f>
        <v>#N/A</v>
      </c>
      <c r="AC81" s="516" t="e">
        <f ca="1">+IF(AND(ISNUMBER(OFFSET('Sanitation Data'!$E$10,0,10*ROW('Sanitation Data'!E75))),'Data Summary'!CR81="Yes"),OFFSET('Sanitation Data'!$E$10,0,10*ROW('Sanitation Data'!E75)),NA())</f>
        <v>#N/A</v>
      </c>
      <c r="AD81" s="516" t="e">
        <f ca="1">+IF(AND(ISNUMBER(OFFSET('Sanitation Data'!$E$11,0,10*ROW('Sanitation Data'!E75))),'Data Summary'!CS81="Yes"),OFFSET('Sanitation Data'!$E$11,0,10*ROW('Sanitation Data'!E75)),NA())</f>
        <v>#N/A</v>
      </c>
      <c r="AE81" s="516" t="e">
        <f ca="1">+IF(AND(ISNUMBER(OFFSET('Sanitation Data'!$E$12,0,10*ROW('Sanitation Data'!E75))),'Data Summary'!CT81="Yes"),OFFSET('Sanitation Data'!$E$12,0,10*ROW('Sanitation Data'!E75)),NA())</f>
        <v>#N/A</v>
      </c>
      <c r="AF81" s="516" t="e">
        <f ca="1">+IF(AND(ISNUMBER(OFFSET('Sanitation Data'!$F$4,0,10*ROW('Sanitation Data'!F75))),'Data Summary'!CU81="Yes"),100-OFFSET('Sanitation Data'!$F$4,0,10*ROW('Sanitation Data'!F75)),NA())</f>
        <v>#N/A</v>
      </c>
      <c r="AG81" s="516" t="e">
        <f ca="1">+IF(AND(ISNUMBER(OFFSET('Sanitation Data'!$F$6,0,10*ROW('Sanitation Data'!F75))),'Data Summary'!CV81="Yes"),OFFSET('Sanitation Data'!$F$6,0,10*ROW('Sanitation Data'!F75)),NA())</f>
        <v>#N/A</v>
      </c>
      <c r="AH81" s="516" t="e">
        <f ca="1">+IF(AND(ISNUMBER(OFFSET('Sanitation Data'!$F$10,0,10*ROW('Sanitation Data'!F75))),'Data Summary'!CW81="Yes"),OFFSET('Sanitation Data'!$F$10,0,10*ROW('Sanitation Data'!F75)),NA())</f>
        <v>#N/A</v>
      </c>
      <c r="AI81" s="516" t="e">
        <f ca="1">+IF(AND(ISNUMBER(OFFSET('Sanitation Data'!$F$11,0,10*ROW('Sanitation Data'!F75))),'Data Summary'!CX81="Yes"),OFFSET('Sanitation Data'!$F$11,0,10*ROW('Sanitation Data'!F75)),NA())</f>
        <v>#N/A</v>
      </c>
      <c r="AJ81" s="516" t="e">
        <f ca="1">+IF(AND(ISNUMBER(OFFSET('Sanitation Data'!$F$12,0,10*ROW('Sanitation Data'!F75))),'Data Summary'!CY81="Yes"),OFFSET('Sanitation Data'!$F$12,0,10*ROW('Sanitation Data'!F75)),NA())</f>
        <v>#N/A</v>
      </c>
      <c r="AK81" s="516" t="e">
        <f ca="1">+IF(AND(ISNUMBER(OFFSET('Sanitation Data'!$G$4,0,10*ROW('Sanitation Data'!G75))),'Data Summary'!CZ81="Yes"),100-OFFSET('Sanitation Data'!$G$4,0,10*ROW('Sanitation Data'!G75)),NA())</f>
        <v>#N/A</v>
      </c>
      <c r="AL81" s="516" t="e">
        <f ca="1">+IF(AND(ISNUMBER(OFFSET('Sanitation Data'!$G$6,0,10*ROW('Sanitation Data'!G75))),'Data Summary'!DA81="Yes"),OFFSET('Sanitation Data'!$G$6,0,10*ROW('Sanitation Data'!G75)),NA())</f>
        <v>#N/A</v>
      </c>
      <c r="AM81" s="516" t="e">
        <f ca="1">+IF(AND(ISNUMBER(OFFSET('Sanitation Data'!$G$10,0,10*ROW('Sanitation Data'!G75))),'Data Summary'!DB81="Yes"),OFFSET('Sanitation Data'!$G$10,0,10*ROW('Sanitation Data'!G75)),NA())</f>
        <v>#N/A</v>
      </c>
      <c r="AN81" s="516" t="e">
        <f ca="1">+IF(AND(ISNUMBER(OFFSET('Sanitation Data'!$G$11,0,10*ROW('Sanitation Data'!G75))),'Data Summary'!DC81="Yes"),OFFSET('Sanitation Data'!$G$11,0,10*ROW('Sanitation Data'!G75)),NA())</f>
        <v>#N/A</v>
      </c>
      <c r="AO81" s="516" t="e">
        <f ca="1">+IF(AND(ISNUMBER(OFFSET('Sanitation Data'!$G$12,0,10*ROW('Sanitation Data'!G75))),'Data Summary'!DD81="Yes"),OFFSET('Sanitation Data'!$G$12,0,10*ROW('Sanitation Data'!G75)),NA())</f>
        <v>#N/A</v>
      </c>
      <c r="AP81" s="516" t="e">
        <f ca="1">+IF(AND(ISNUMBER(OFFSET('Sanitation Data'!$H$4,0,10*ROW('Sanitation Data'!H75))),'Data Summary'!DE81="Yes"),100-OFFSET('Sanitation Data'!$H$4,0,10*ROW('Sanitation Data'!H75)),NA())</f>
        <v>#N/A</v>
      </c>
      <c r="AQ81" s="516" t="e">
        <f ca="1">+IF(AND(ISNUMBER(OFFSET('Sanitation Data'!$H$6,0,10*ROW('Sanitation Data'!H75))),'Data Summary'!DF81="Yes"),OFFSET('Sanitation Data'!$H$6,0,10*ROW('Sanitation Data'!H75)),NA())</f>
        <v>#N/A</v>
      </c>
      <c r="AR81" s="516" t="e">
        <f ca="1">+IF(AND(ISNUMBER(OFFSET('Sanitation Data'!$H$10,0,10*ROW('Sanitation Data'!H75))),'Data Summary'!DG81="Yes"),OFFSET('Sanitation Data'!$H$10,0,10*ROW('Sanitation Data'!H75)),NA())</f>
        <v>#N/A</v>
      </c>
      <c r="AS81" s="516" t="e">
        <f ca="1">+IF(AND(ISNUMBER(OFFSET('Sanitation Data'!$H$11,0,10*ROW('Sanitation Data'!H75))),'Data Summary'!DH81="Yes"),OFFSET('Sanitation Data'!$H$11,0,10*ROW('Sanitation Data'!H75)),NA())</f>
        <v>#N/A</v>
      </c>
      <c r="AT81" s="516" t="e">
        <f ca="1">+IF(AND(ISNUMBER(OFFSET('Sanitation Data'!$H$12,0,10*ROW('Sanitation Data'!H75))),'Data Summary'!DI81="Yes"),OFFSET('Sanitation Data'!$H$12,0,10*ROW('Sanitation Data'!H75)),NA())</f>
        <v>#N/A</v>
      </c>
      <c r="AU81" s="516" t="e">
        <f ca="1">+IF(AND(ISNUMBER(OFFSET('Sanitation Data'!$I$4,0,10*ROW('Sanitation Data'!I75))),'Data Summary'!DJ81="Yes"),100-OFFSET('Sanitation Data'!$I$4,0,10*ROW('Sanitation Data'!I75)),NA())</f>
        <v>#N/A</v>
      </c>
      <c r="AV81" s="516" t="e">
        <f ca="1">+IF(AND(ISNUMBER(OFFSET('Sanitation Data'!$I$6,0,10*ROW('Sanitation Data'!I75))),'Data Summary'!DK81="Yes"),OFFSET('Sanitation Data'!$I$6,0,10*ROW('Sanitation Data'!I75)),NA())</f>
        <v>#N/A</v>
      </c>
      <c r="AW81" s="516" t="e">
        <f ca="1">+IF(AND(ISNUMBER(OFFSET('Sanitation Data'!$I$10,0,10*ROW('Sanitation Data'!I75))),'Data Summary'!DL81="Yes"),OFFSET('Sanitation Data'!$I$10,0,10*ROW('Sanitation Data'!I75)),NA())</f>
        <v>#N/A</v>
      </c>
      <c r="AX81" s="516" t="e">
        <f ca="1">+IF(AND(ISNUMBER(OFFSET('Sanitation Data'!$I$11,0,10*ROW('Sanitation Data'!I75))),'Data Summary'!DM81="Yes"),OFFSET('Sanitation Data'!$I$11,0,10*ROW('Sanitation Data'!I75)),NA())</f>
        <v>#N/A</v>
      </c>
      <c r="AY81" s="516" t="e">
        <f ca="1">+IF(AND(ISNUMBER(OFFSET('Sanitation Data'!$I$12,0,10*ROW('Sanitation Data'!I75))),'Data Summary'!DN81="Yes"),OFFSET('Sanitation Data'!$I$12,0,10*ROW('Sanitation Data'!I75)),NA())</f>
        <v>#N/A</v>
      </c>
      <c r="AZ81" s="517" t="e">
        <f ca="1">+IF(AND(ISNUMBER(OFFSET('Hygiene Data'!$D$5,0,10*ROW('Hygiene Data'!D75))),'Data Summary'!DO81="Yes"),OFFSET('Hygiene Data'!$D$5,0,10*ROW('Hygiene Data'!D75)),NA())</f>
        <v>#N/A</v>
      </c>
      <c r="BA81" s="517" t="e">
        <f ca="1">+IF(AND(ISNUMBER(OFFSET('Hygiene Data'!$D$7,0,10*ROW('Hygiene Data'!D75))),'Data Summary'!DP81="Yes"),OFFSET('Hygiene Data'!$D$7,0,10*ROW('Hygiene Data'!D75)),NA())</f>
        <v>#N/A</v>
      </c>
      <c r="BB81" s="517" t="e">
        <f ca="1">+IF(AND(ISNUMBER(OFFSET('Hygiene Data'!$D$9,0,10*ROW('Hygiene Data'!D75))),'Data Summary'!DQ81="Yes"),OFFSET('Hygiene Data'!$D$9,0,10*ROW('Hygiene Data'!D75)),NA())</f>
        <v>#N/A</v>
      </c>
      <c r="BC81" s="517" t="e">
        <f ca="1">+IF(AND(ISNUMBER(OFFSET('Hygiene Data'!$E$5,0,10*ROW('Hygiene Data'!E75))),'Data Summary'!DR81="Yes"),OFFSET('Hygiene Data'!$E$5,0,10*ROW('Hygiene Data'!E75)),NA())</f>
        <v>#N/A</v>
      </c>
      <c r="BD81" s="517" t="e">
        <f ca="1">+IF(AND(ISNUMBER(OFFSET('Hygiene Data'!$E$7,0,10*ROW('Hygiene Data'!E75))),'Data Summary'!DS81="Yes"),OFFSET('Hygiene Data'!$E$7,0,10*ROW('Hygiene Data'!E75)),NA())</f>
        <v>#N/A</v>
      </c>
      <c r="BE81" s="517" t="e">
        <f ca="1">+IF(AND(ISNUMBER(OFFSET('Hygiene Data'!$E$9,0,10*ROW('Hygiene Data'!E75))),'Data Summary'!DT81="Yes"),OFFSET('Hygiene Data'!$E$9,0,10*ROW('Hygiene Data'!E75)),NA())</f>
        <v>#N/A</v>
      </c>
      <c r="BF81" s="517" t="e">
        <f ca="1">+IF(AND(ISNUMBER(OFFSET('Hygiene Data'!$F$5,0,10*ROW('Hygiene Data'!F75))),'Data Summary'!DU81="Yes"),OFFSET('Hygiene Data'!$F$5,0,10*ROW('Hygiene Data'!F75)),NA())</f>
        <v>#N/A</v>
      </c>
      <c r="BG81" s="517" t="e">
        <f ca="1">+IF(AND(ISNUMBER(OFFSET('Hygiene Data'!$F$7,0,10*ROW('Hygiene Data'!F75))),'Data Summary'!DV81="Yes"),OFFSET('Hygiene Data'!$F$7,0,10*ROW('Hygiene Data'!F75)),NA())</f>
        <v>#N/A</v>
      </c>
      <c r="BH81" s="517" t="e">
        <f ca="1">+IF(AND(ISNUMBER(OFFSET('Hygiene Data'!$F$9,0,10*ROW('Hygiene Data'!F75))),'Data Summary'!DW81="Yes"),OFFSET('Hygiene Data'!$F$9,0,10*ROW('Hygiene Data'!F75)),NA())</f>
        <v>#N/A</v>
      </c>
      <c r="BI81" s="517" t="e">
        <f ca="1">+IF(AND(ISNUMBER(OFFSET('Hygiene Data'!$G$5,0,10*ROW('Hygiene Data'!G75))),'Data Summary'!DX81="Yes"),OFFSET('Hygiene Data'!$G$5,0,10*ROW('Hygiene Data'!G75)),NA())</f>
        <v>#N/A</v>
      </c>
      <c r="BJ81" s="517" t="e">
        <f ca="1">+IF(AND(ISNUMBER(OFFSET('Hygiene Data'!$G$7,0,10*ROW('Hygiene Data'!G75))),'Data Summary'!DY81="Yes"),OFFSET('Hygiene Data'!$G$7,0,10*ROW('Hygiene Data'!G75)),NA())</f>
        <v>#N/A</v>
      </c>
      <c r="BK81" s="517" t="e">
        <f ca="1">+IF(AND(ISNUMBER(OFFSET('Hygiene Data'!$G$9,0,10*ROW('Hygiene Data'!G75))),'Data Summary'!DZ81="Yes"),OFFSET('Hygiene Data'!$G$9,0,10*ROW('Hygiene Data'!G75)),NA())</f>
        <v>#N/A</v>
      </c>
      <c r="BL81" s="517" t="e">
        <f ca="1">+IF(AND(ISNUMBER(OFFSET('Hygiene Data'!$H$5,0,10*ROW('Hygiene Data'!H75))),'Data Summary'!EA81="Yes"),OFFSET('Hygiene Data'!$H$5,0,10*ROW('Hygiene Data'!H75)),NA())</f>
        <v>#N/A</v>
      </c>
      <c r="BM81" s="517" t="e">
        <f ca="1">+IF(AND(ISNUMBER(OFFSET('Hygiene Data'!$H$7,0,10*ROW('Hygiene Data'!H75))),'Data Summary'!EB81="Yes"),OFFSET('Hygiene Data'!$H$7,0,10*ROW('Hygiene Data'!H75)),NA())</f>
        <v>#N/A</v>
      </c>
      <c r="BN81" s="517" t="e">
        <f ca="1">+IF(AND(ISNUMBER(OFFSET('Hygiene Data'!$H$9,0,10*ROW('Hygiene Data'!H75))),'Data Summary'!EC81="Yes"),OFFSET('Hygiene Data'!$H$9,0,10*ROW('Hygiene Data'!H75)),NA())</f>
        <v>#N/A</v>
      </c>
      <c r="BO81" s="517" t="e">
        <f ca="1">+IF(AND(ISNUMBER(OFFSET('Hygiene Data'!$I$5,0,10*ROW('Hygiene Data'!I75))),'Data Summary'!ED81="Yes"),OFFSET('Hygiene Data'!$I$5,0,10*ROW('Hygiene Data'!I75)),NA())</f>
        <v>#N/A</v>
      </c>
      <c r="BP81" s="517" t="e">
        <f ca="1">+IF(AND(ISNUMBER(OFFSET('Hygiene Data'!$I$7,0,10*ROW('Hygiene Data'!I75))),'Data Summary'!EE81="Yes"),OFFSET('Hygiene Data'!$I$7,0,10*ROW('Hygiene Data'!I75)),NA())</f>
        <v>#N/A</v>
      </c>
      <c r="BQ81" s="517" t="e">
        <f ca="1">+IF(AND(ISNUMBER(OFFSET('Hygiene Data'!$I$9,0,10*ROW('Hygiene Data'!I75))),'Data Summary'!EF81="Yes"),OFFSET('Hygiene Data'!$I$9,0,10*ROW('Hygiene Data'!I75)),NA())</f>
        <v>#N/A</v>
      </c>
    </row>
    <row r="82" spans="1:69" x14ac:dyDescent="0.25">
      <c r="A82" s="513" t="e">
        <f ca="1">+RIGHT('Data Summary'!A82,LEN('Data Summary'!A82)-9)</f>
        <v>#VALUE!</v>
      </c>
      <c r="B82" s="487" t="str">
        <f ca="1">+IF(ISTEXT('Data Summary'!B82),'Data Summary'!B82,"")</f>
        <v/>
      </c>
      <c r="C82" s="514" t="e">
        <f ca="1">+VALUE('Data Summary'!C82)</f>
        <v>#VALUE!</v>
      </c>
      <c r="D82" s="515" t="e">
        <f ca="1">+IF(AND(ISNUMBER(OFFSET('Water Data'!$D$4,0,10*ROW('Water Data'!D76))),'Data Summary'!BS82="Yes"),100-OFFSET('Water Data'!$D$4,0,10*ROW('Water Data'!D76)),NA())</f>
        <v>#N/A</v>
      </c>
      <c r="E82" s="515" t="e">
        <f ca="1">+IF(AND(ISNUMBER(OFFSET('Water Data'!$D$6,0,10*ROW('Water Data'!D76))),'Data Summary'!BT82="Yes"),OFFSET('Water Data'!$D$6,0,10*ROW('Water Data'!D76)),NA())</f>
        <v>#N/A</v>
      </c>
      <c r="F82" s="515" t="e">
        <f ca="1">+IF(AND(ISNUMBER(OFFSET('Water Data'!$D$9,0,10*ROW('Water Data'!D76))),'Data Summary'!BU82="Yes"),OFFSET('Water Data'!$D$9,0,10*ROW('Water Data'!D76)),NA())</f>
        <v>#N/A</v>
      </c>
      <c r="G82" s="515" t="e">
        <f ca="1">+IF(AND(ISNUMBER(OFFSET('Water Data'!$E$4,0,10*ROW('Water Data'!E76))),'Data Summary'!BV82="Yes"),100-OFFSET('Water Data'!$E$4,0,10*ROW('Water Data'!E76)),NA())</f>
        <v>#N/A</v>
      </c>
      <c r="H82" s="515" t="e">
        <f ca="1">+IF(AND(ISNUMBER(OFFSET('Water Data'!$E$6,0,10*ROW('Water Data'!E76))),'Data Summary'!BW82="Yes"),OFFSET('Water Data'!$E$6,0,10*ROW('Water Data'!E76)),NA())</f>
        <v>#N/A</v>
      </c>
      <c r="I82" s="515" t="e">
        <f ca="1">+IF(AND(ISNUMBER(OFFSET('Water Data'!$E$9,0,10*ROW('Water Data'!E76))),'Data Summary'!BX82="Yes"),OFFSET('Water Data'!$E$9,0,10*ROW('Water Data'!E76)),NA())</f>
        <v>#N/A</v>
      </c>
      <c r="J82" s="515" t="e">
        <f ca="1">+IF(AND(ISNUMBER(OFFSET('Water Data'!$F$4,0,10*ROW('Water Data'!F76))),'Data Summary'!BY82="Yes"),100-OFFSET('Water Data'!$F$4,0,10*ROW('Water Data'!F76)),NA())</f>
        <v>#N/A</v>
      </c>
      <c r="K82" s="515" t="e">
        <f ca="1">+IF(AND(ISNUMBER(OFFSET('Water Data'!$F$6,0,10*ROW('Water Data'!F76))),'Data Summary'!BZ82="Yes"),OFFSET('Water Data'!$F$6,0,10*ROW('Water Data'!F76)),NA())</f>
        <v>#N/A</v>
      </c>
      <c r="L82" s="515" t="e">
        <f ca="1">+IF(AND(ISNUMBER(OFFSET('Water Data'!$F$9,0,10*ROW('Water Data'!F76))),'Data Summary'!CA82="Yes"),OFFSET('Water Data'!$F$9,0,10*ROW('Water Data'!F76)),NA())</f>
        <v>#N/A</v>
      </c>
      <c r="M82" s="515" t="e">
        <f ca="1">+IF(AND(ISNUMBER(OFFSET('Water Data'!$G$4,0,10*ROW('Water Data'!G76))),'Data Summary'!CB82="Yes"),100-OFFSET('Water Data'!$G$4,0,10*ROW('Water Data'!G76)),NA())</f>
        <v>#N/A</v>
      </c>
      <c r="N82" s="515" t="e">
        <f ca="1">+IF(AND(ISNUMBER(OFFSET('Water Data'!$G$6,0,10*ROW('Water Data'!G76))),'Data Summary'!CC82="Yes"),OFFSET('Water Data'!$G$6,0,10*ROW('Water Data'!G76)),NA())</f>
        <v>#N/A</v>
      </c>
      <c r="O82" s="515" t="e">
        <f ca="1">+IF(AND(ISNUMBER(OFFSET('Water Data'!$G$9,0,10*ROW('Water Data'!G76))),'Data Summary'!CD82="Yes"),OFFSET('Water Data'!$G$9,0,10*ROW('Water Data'!G76)),NA())</f>
        <v>#N/A</v>
      </c>
      <c r="P82" s="515" t="e">
        <f ca="1">+IF(AND(ISNUMBER(OFFSET('Water Data'!$H$4,0,10*ROW('Water Data'!H76))),'Data Summary'!CE82="Yes"),100-OFFSET('Water Data'!$H$4,0,10*ROW('Water Data'!H76)),NA())</f>
        <v>#N/A</v>
      </c>
      <c r="Q82" s="515" t="e">
        <f ca="1">+IF(AND(ISNUMBER(OFFSET('Water Data'!$H$6,0,10*ROW('Water Data'!H76))),'Data Summary'!CF82="Yes"),OFFSET('Water Data'!$H$6,0,10*ROW('Water Data'!H76)),NA())</f>
        <v>#N/A</v>
      </c>
      <c r="R82" s="515" t="e">
        <f ca="1">+IF(AND(ISNUMBER(OFFSET('Water Data'!$H$9,0,10*ROW('Water Data'!H76))),'Data Summary'!CG82="Yes"),OFFSET('Water Data'!$H$9,0,10*ROW('Water Data'!H76)),NA())</f>
        <v>#N/A</v>
      </c>
      <c r="S82" s="515" t="e">
        <f ca="1">+IF(AND(ISNUMBER(OFFSET('Water Data'!$I$4,0,10*ROW('Water Data'!I76))),'Data Summary'!CH82="Yes"),100-OFFSET('Water Data'!$I$4,0,10*ROW('Water Data'!I76)),NA())</f>
        <v>#N/A</v>
      </c>
      <c r="T82" s="515" t="e">
        <f ca="1">+IF(AND(ISNUMBER(OFFSET('Water Data'!$I$6,0,10*ROW('Water Data'!I76))),'Data Summary'!CI82="Yes"),OFFSET('Water Data'!$I$6,0,10*ROW('Water Data'!I76)),NA())</f>
        <v>#N/A</v>
      </c>
      <c r="U82" s="515" t="e">
        <f ca="1">+IF(AND(ISNUMBER(OFFSET('Water Data'!$I$9,0,10*ROW('Water Data'!I76))),'Data Summary'!CJ82="Yes"),OFFSET('Water Data'!$I$9,0,10*ROW('Water Data'!I76)),NA())</f>
        <v>#N/A</v>
      </c>
      <c r="V82" s="516" t="e">
        <f ca="1">+IF(AND(ISNUMBER(OFFSET('Sanitation Data'!$D$4,0,10*ROW('Sanitation Data'!D76))),'Data Summary'!CK82="Yes"),100-OFFSET('Sanitation Data'!$D$4,0,10*ROW('Sanitation Data'!D76)),NA())</f>
        <v>#N/A</v>
      </c>
      <c r="W82" s="516" t="e">
        <f ca="1">+IF(AND(ISNUMBER(OFFSET('Sanitation Data'!$D$6,0,10*ROW('Sanitation Data'!D76))),'Data Summary'!CL82="Yes"),OFFSET('Sanitation Data'!$D$6,0,10*ROW('Sanitation Data'!D76)),NA())</f>
        <v>#N/A</v>
      </c>
      <c r="X82" s="516" t="e">
        <f ca="1">+IF(AND(ISNUMBER(OFFSET('Sanitation Data'!$D$10,0,10*ROW('Sanitation Data'!D76))),'Data Summary'!CM82="Yes"),OFFSET('Sanitation Data'!$D$10,0,10*ROW('Sanitation Data'!D76)),NA())</f>
        <v>#N/A</v>
      </c>
      <c r="Y82" s="516" t="e">
        <f ca="1">+IF(AND(ISNUMBER(OFFSET('Sanitation Data'!$D$11,0,10*ROW('Sanitation Data'!D76))),'Data Summary'!CN82="Yes"),OFFSET('Sanitation Data'!$D$11,0,10*ROW('Sanitation Data'!D76)),NA())</f>
        <v>#N/A</v>
      </c>
      <c r="Z82" s="516" t="e">
        <f ca="1">+IF(AND(ISNUMBER(OFFSET('Sanitation Data'!$D$12,0,10*ROW('Sanitation Data'!D76))),'Data Summary'!CO82="Yes"),OFFSET('Sanitation Data'!$D$12,0,10*ROW('Sanitation Data'!D76)),NA())</f>
        <v>#N/A</v>
      </c>
      <c r="AA82" s="516" t="e">
        <f ca="1">+IF(AND(ISNUMBER(OFFSET('Sanitation Data'!$E$4,0,10*ROW('Sanitation Data'!E76))),'Data Summary'!CP82="Yes"),100-OFFSET('Sanitation Data'!$E$4,0,10*ROW('Sanitation Data'!E76)),NA())</f>
        <v>#N/A</v>
      </c>
      <c r="AB82" s="516" t="e">
        <f ca="1">+IF(AND(ISNUMBER(OFFSET('Sanitation Data'!$E$6,0,10*ROW('Sanitation Data'!E76))),'Data Summary'!CQ82="Yes"),OFFSET('Sanitation Data'!$E$6,0,10*ROW('Sanitation Data'!E76)),NA())</f>
        <v>#N/A</v>
      </c>
      <c r="AC82" s="516" t="e">
        <f ca="1">+IF(AND(ISNUMBER(OFFSET('Sanitation Data'!$E$10,0,10*ROW('Sanitation Data'!E76))),'Data Summary'!CR82="Yes"),OFFSET('Sanitation Data'!$E$10,0,10*ROW('Sanitation Data'!E76)),NA())</f>
        <v>#N/A</v>
      </c>
      <c r="AD82" s="516" t="e">
        <f ca="1">+IF(AND(ISNUMBER(OFFSET('Sanitation Data'!$E$11,0,10*ROW('Sanitation Data'!E76))),'Data Summary'!CS82="Yes"),OFFSET('Sanitation Data'!$E$11,0,10*ROW('Sanitation Data'!E76)),NA())</f>
        <v>#N/A</v>
      </c>
      <c r="AE82" s="516" t="e">
        <f ca="1">+IF(AND(ISNUMBER(OFFSET('Sanitation Data'!$E$12,0,10*ROW('Sanitation Data'!E76))),'Data Summary'!CT82="Yes"),OFFSET('Sanitation Data'!$E$12,0,10*ROW('Sanitation Data'!E76)),NA())</f>
        <v>#N/A</v>
      </c>
      <c r="AF82" s="516" t="e">
        <f ca="1">+IF(AND(ISNUMBER(OFFSET('Sanitation Data'!$F$4,0,10*ROW('Sanitation Data'!F76))),'Data Summary'!CU82="Yes"),100-OFFSET('Sanitation Data'!$F$4,0,10*ROW('Sanitation Data'!F76)),NA())</f>
        <v>#N/A</v>
      </c>
      <c r="AG82" s="516" t="e">
        <f ca="1">+IF(AND(ISNUMBER(OFFSET('Sanitation Data'!$F$6,0,10*ROW('Sanitation Data'!F76))),'Data Summary'!CV82="Yes"),OFFSET('Sanitation Data'!$F$6,0,10*ROW('Sanitation Data'!F76)),NA())</f>
        <v>#N/A</v>
      </c>
      <c r="AH82" s="516" t="e">
        <f ca="1">+IF(AND(ISNUMBER(OFFSET('Sanitation Data'!$F$10,0,10*ROW('Sanitation Data'!F76))),'Data Summary'!CW82="Yes"),OFFSET('Sanitation Data'!$F$10,0,10*ROW('Sanitation Data'!F76)),NA())</f>
        <v>#N/A</v>
      </c>
      <c r="AI82" s="516" t="e">
        <f ca="1">+IF(AND(ISNUMBER(OFFSET('Sanitation Data'!$F$11,0,10*ROW('Sanitation Data'!F76))),'Data Summary'!CX82="Yes"),OFFSET('Sanitation Data'!$F$11,0,10*ROW('Sanitation Data'!F76)),NA())</f>
        <v>#N/A</v>
      </c>
      <c r="AJ82" s="516" t="e">
        <f ca="1">+IF(AND(ISNUMBER(OFFSET('Sanitation Data'!$F$12,0,10*ROW('Sanitation Data'!F76))),'Data Summary'!CY82="Yes"),OFFSET('Sanitation Data'!$F$12,0,10*ROW('Sanitation Data'!F76)),NA())</f>
        <v>#N/A</v>
      </c>
      <c r="AK82" s="516" t="e">
        <f ca="1">+IF(AND(ISNUMBER(OFFSET('Sanitation Data'!$G$4,0,10*ROW('Sanitation Data'!G76))),'Data Summary'!CZ82="Yes"),100-OFFSET('Sanitation Data'!$G$4,0,10*ROW('Sanitation Data'!G76)),NA())</f>
        <v>#N/A</v>
      </c>
      <c r="AL82" s="516" t="e">
        <f ca="1">+IF(AND(ISNUMBER(OFFSET('Sanitation Data'!$G$6,0,10*ROW('Sanitation Data'!G76))),'Data Summary'!DA82="Yes"),OFFSET('Sanitation Data'!$G$6,0,10*ROW('Sanitation Data'!G76)),NA())</f>
        <v>#N/A</v>
      </c>
      <c r="AM82" s="516" t="e">
        <f ca="1">+IF(AND(ISNUMBER(OFFSET('Sanitation Data'!$G$10,0,10*ROW('Sanitation Data'!G76))),'Data Summary'!DB82="Yes"),OFFSET('Sanitation Data'!$G$10,0,10*ROW('Sanitation Data'!G76)),NA())</f>
        <v>#N/A</v>
      </c>
      <c r="AN82" s="516" t="e">
        <f ca="1">+IF(AND(ISNUMBER(OFFSET('Sanitation Data'!$G$11,0,10*ROW('Sanitation Data'!G76))),'Data Summary'!DC82="Yes"),OFFSET('Sanitation Data'!$G$11,0,10*ROW('Sanitation Data'!G76)),NA())</f>
        <v>#N/A</v>
      </c>
      <c r="AO82" s="516" t="e">
        <f ca="1">+IF(AND(ISNUMBER(OFFSET('Sanitation Data'!$G$12,0,10*ROW('Sanitation Data'!G76))),'Data Summary'!DD82="Yes"),OFFSET('Sanitation Data'!$G$12,0,10*ROW('Sanitation Data'!G76)),NA())</f>
        <v>#N/A</v>
      </c>
      <c r="AP82" s="516" t="e">
        <f ca="1">+IF(AND(ISNUMBER(OFFSET('Sanitation Data'!$H$4,0,10*ROW('Sanitation Data'!H76))),'Data Summary'!DE82="Yes"),100-OFFSET('Sanitation Data'!$H$4,0,10*ROW('Sanitation Data'!H76)),NA())</f>
        <v>#N/A</v>
      </c>
      <c r="AQ82" s="516" t="e">
        <f ca="1">+IF(AND(ISNUMBER(OFFSET('Sanitation Data'!$H$6,0,10*ROW('Sanitation Data'!H76))),'Data Summary'!DF82="Yes"),OFFSET('Sanitation Data'!$H$6,0,10*ROW('Sanitation Data'!H76)),NA())</f>
        <v>#N/A</v>
      </c>
      <c r="AR82" s="516" t="e">
        <f ca="1">+IF(AND(ISNUMBER(OFFSET('Sanitation Data'!$H$10,0,10*ROW('Sanitation Data'!H76))),'Data Summary'!DG82="Yes"),OFFSET('Sanitation Data'!$H$10,0,10*ROW('Sanitation Data'!H76)),NA())</f>
        <v>#N/A</v>
      </c>
      <c r="AS82" s="516" t="e">
        <f ca="1">+IF(AND(ISNUMBER(OFFSET('Sanitation Data'!$H$11,0,10*ROW('Sanitation Data'!H76))),'Data Summary'!DH82="Yes"),OFFSET('Sanitation Data'!$H$11,0,10*ROW('Sanitation Data'!H76)),NA())</f>
        <v>#N/A</v>
      </c>
      <c r="AT82" s="516" t="e">
        <f ca="1">+IF(AND(ISNUMBER(OFFSET('Sanitation Data'!$H$12,0,10*ROW('Sanitation Data'!H76))),'Data Summary'!DI82="Yes"),OFFSET('Sanitation Data'!$H$12,0,10*ROW('Sanitation Data'!H76)),NA())</f>
        <v>#N/A</v>
      </c>
      <c r="AU82" s="516" t="e">
        <f ca="1">+IF(AND(ISNUMBER(OFFSET('Sanitation Data'!$I$4,0,10*ROW('Sanitation Data'!I76))),'Data Summary'!DJ82="Yes"),100-OFFSET('Sanitation Data'!$I$4,0,10*ROW('Sanitation Data'!I76)),NA())</f>
        <v>#N/A</v>
      </c>
      <c r="AV82" s="516" t="e">
        <f ca="1">+IF(AND(ISNUMBER(OFFSET('Sanitation Data'!$I$6,0,10*ROW('Sanitation Data'!I76))),'Data Summary'!DK82="Yes"),OFFSET('Sanitation Data'!$I$6,0,10*ROW('Sanitation Data'!I76)),NA())</f>
        <v>#N/A</v>
      </c>
      <c r="AW82" s="516" t="e">
        <f ca="1">+IF(AND(ISNUMBER(OFFSET('Sanitation Data'!$I$10,0,10*ROW('Sanitation Data'!I76))),'Data Summary'!DL82="Yes"),OFFSET('Sanitation Data'!$I$10,0,10*ROW('Sanitation Data'!I76)),NA())</f>
        <v>#N/A</v>
      </c>
      <c r="AX82" s="516" t="e">
        <f ca="1">+IF(AND(ISNUMBER(OFFSET('Sanitation Data'!$I$11,0,10*ROW('Sanitation Data'!I76))),'Data Summary'!DM82="Yes"),OFFSET('Sanitation Data'!$I$11,0,10*ROW('Sanitation Data'!I76)),NA())</f>
        <v>#N/A</v>
      </c>
      <c r="AY82" s="516" t="e">
        <f ca="1">+IF(AND(ISNUMBER(OFFSET('Sanitation Data'!$I$12,0,10*ROW('Sanitation Data'!I76))),'Data Summary'!DN82="Yes"),OFFSET('Sanitation Data'!$I$12,0,10*ROW('Sanitation Data'!I76)),NA())</f>
        <v>#N/A</v>
      </c>
      <c r="AZ82" s="517" t="e">
        <f ca="1">+IF(AND(ISNUMBER(OFFSET('Hygiene Data'!$D$5,0,10*ROW('Hygiene Data'!D76))),'Data Summary'!DO82="Yes"),OFFSET('Hygiene Data'!$D$5,0,10*ROW('Hygiene Data'!D76)),NA())</f>
        <v>#N/A</v>
      </c>
      <c r="BA82" s="517" t="e">
        <f ca="1">+IF(AND(ISNUMBER(OFFSET('Hygiene Data'!$D$7,0,10*ROW('Hygiene Data'!D76))),'Data Summary'!DP82="Yes"),OFFSET('Hygiene Data'!$D$7,0,10*ROW('Hygiene Data'!D76)),NA())</f>
        <v>#N/A</v>
      </c>
      <c r="BB82" s="517" t="e">
        <f ca="1">+IF(AND(ISNUMBER(OFFSET('Hygiene Data'!$D$9,0,10*ROW('Hygiene Data'!D76))),'Data Summary'!DQ82="Yes"),OFFSET('Hygiene Data'!$D$9,0,10*ROW('Hygiene Data'!D76)),NA())</f>
        <v>#N/A</v>
      </c>
      <c r="BC82" s="517" t="e">
        <f ca="1">+IF(AND(ISNUMBER(OFFSET('Hygiene Data'!$E$5,0,10*ROW('Hygiene Data'!E76))),'Data Summary'!DR82="Yes"),OFFSET('Hygiene Data'!$E$5,0,10*ROW('Hygiene Data'!E76)),NA())</f>
        <v>#N/A</v>
      </c>
      <c r="BD82" s="517" t="e">
        <f ca="1">+IF(AND(ISNUMBER(OFFSET('Hygiene Data'!$E$7,0,10*ROW('Hygiene Data'!E76))),'Data Summary'!DS82="Yes"),OFFSET('Hygiene Data'!$E$7,0,10*ROW('Hygiene Data'!E76)),NA())</f>
        <v>#N/A</v>
      </c>
      <c r="BE82" s="517" t="e">
        <f ca="1">+IF(AND(ISNUMBER(OFFSET('Hygiene Data'!$E$9,0,10*ROW('Hygiene Data'!E76))),'Data Summary'!DT82="Yes"),OFFSET('Hygiene Data'!$E$9,0,10*ROW('Hygiene Data'!E76)),NA())</f>
        <v>#N/A</v>
      </c>
      <c r="BF82" s="517" t="e">
        <f ca="1">+IF(AND(ISNUMBER(OFFSET('Hygiene Data'!$F$5,0,10*ROW('Hygiene Data'!F76))),'Data Summary'!DU82="Yes"),OFFSET('Hygiene Data'!$F$5,0,10*ROW('Hygiene Data'!F76)),NA())</f>
        <v>#N/A</v>
      </c>
      <c r="BG82" s="517" t="e">
        <f ca="1">+IF(AND(ISNUMBER(OFFSET('Hygiene Data'!$F$7,0,10*ROW('Hygiene Data'!F76))),'Data Summary'!DV82="Yes"),OFFSET('Hygiene Data'!$F$7,0,10*ROW('Hygiene Data'!F76)),NA())</f>
        <v>#N/A</v>
      </c>
      <c r="BH82" s="517" t="e">
        <f ca="1">+IF(AND(ISNUMBER(OFFSET('Hygiene Data'!$F$9,0,10*ROW('Hygiene Data'!F76))),'Data Summary'!DW82="Yes"),OFFSET('Hygiene Data'!$F$9,0,10*ROW('Hygiene Data'!F76)),NA())</f>
        <v>#N/A</v>
      </c>
      <c r="BI82" s="517" t="e">
        <f ca="1">+IF(AND(ISNUMBER(OFFSET('Hygiene Data'!$G$5,0,10*ROW('Hygiene Data'!G76))),'Data Summary'!DX82="Yes"),OFFSET('Hygiene Data'!$G$5,0,10*ROW('Hygiene Data'!G76)),NA())</f>
        <v>#N/A</v>
      </c>
      <c r="BJ82" s="517" t="e">
        <f ca="1">+IF(AND(ISNUMBER(OFFSET('Hygiene Data'!$G$7,0,10*ROW('Hygiene Data'!G76))),'Data Summary'!DY82="Yes"),OFFSET('Hygiene Data'!$G$7,0,10*ROW('Hygiene Data'!G76)),NA())</f>
        <v>#N/A</v>
      </c>
      <c r="BK82" s="517" t="e">
        <f ca="1">+IF(AND(ISNUMBER(OFFSET('Hygiene Data'!$G$9,0,10*ROW('Hygiene Data'!G76))),'Data Summary'!DZ82="Yes"),OFFSET('Hygiene Data'!$G$9,0,10*ROW('Hygiene Data'!G76)),NA())</f>
        <v>#N/A</v>
      </c>
      <c r="BL82" s="517" t="e">
        <f ca="1">+IF(AND(ISNUMBER(OFFSET('Hygiene Data'!$H$5,0,10*ROW('Hygiene Data'!H76))),'Data Summary'!EA82="Yes"),OFFSET('Hygiene Data'!$H$5,0,10*ROW('Hygiene Data'!H76)),NA())</f>
        <v>#N/A</v>
      </c>
      <c r="BM82" s="517" t="e">
        <f ca="1">+IF(AND(ISNUMBER(OFFSET('Hygiene Data'!$H$7,0,10*ROW('Hygiene Data'!H76))),'Data Summary'!EB82="Yes"),OFFSET('Hygiene Data'!$H$7,0,10*ROW('Hygiene Data'!H76)),NA())</f>
        <v>#N/A</v>
      </c>
      <c r="BN82" s="517" t="e">
        <f ca="1">+IF(AND(ISNUMBER(OFFSET('Hygiene Data'!$H$9,0,10*ROW('Hygiene Data'!H76))),'Data Summary'!EC82="Yes"),OFFSET('Hygiene Data'!$H$9,0,10*ROW('Hygiene Data'!H76)),NA())</f>
        <v>#N/A</v>
      </c>
      <c r="BO82" s="517" t="e">
        <f ca="1">+IF(AND(ISNUMBER(OFFSET('Hygiene Data'!$I$5,0,10*ROW('Hygiene Data'!I76))),'Data Summary'!ED82="Yes"),OFFSET('Hygiene Data'!$I$5,0,10*ROW('Hygiene Data'!I76)),NA())</f>
        <v>#N/A</v>
      </c>
      <c r="BP82" s="517" t="e">
        <f ca="1">+IF(AND(ISNUMBER(OFFSET('Hygiene Data'!$I$7,0,10*ROW('Hygiene Data'!I76))),'Data Summary'!EE82="Yes"),OFFSET('Hygiene Data'!$I$7,0,10*ROW('Hygiene Data'!I76)),NA())</f>
        <v>#N/A</v>
      </c>
      <c r="BQ82" s="517" t="e">
        <f ca="1">+IF(AND(ISNUMBER(OFFSET('Hygiene Data'!$I$9,0,10*ROW('Hygiene Data'!I76))),'Data Summary'!EF82="Yes"),OFFSET('Hygiene Data'!$I$9,0,10*ROW('Hygiene Data'!I76)),NA())</f>
        <v>#N/A</v>
      </c>
    </row>
    <row r="83" spans="1:69" x14ac:dyDescent="0.25">
      <c r="A83" s="513" t="e">
        <f ca="1">+RIGHT('Data Summary'!A83,LEN('Data Summary'!A83)-9)</f>
        <v>#VALUE!</v>
      </c>
      <c r="B83" s="487" t="str">
        <f ca="1">+IF(ISTEXT('Data Summary'!B83),'Data Summary'!B83,"")</f>
        <v/>
      </c>
      <c r="C83" s="514" t="e">
        <f ca="1">+VALUE('Data Summary'!C83)</f>
        <v>#VALUE!</v>
      </c>
      <c r="D83" s="515" t="e">
        <f ca="1">+IF(AND(ISNUMBER(OFFSET('Water Data'!$D$4,0,10*ROW('Water Data'!D77))),'Data Summary'!BS83="Yes"),100-OFFSET('Water Data'!$D$4,0,10*ROW('Water Data'!D77)),NA())</f>
        <v>#N/A</v>
      </c>
      <c r="E83" s="515" t="e">
        <f ca="1">+IF(AND(ISNUMBER(OFFSET('Water Data'!$D$6,0,10*ROW('Water Data'!D77))),'Data Summary'!BT83="Yes"),OFFSET('Water Data'!$D$6,0,10*ROW('Water Data'!D77)),NA())</f>
        <v>#N/A</v>
      </c>
      <c r="F83" s="515" t="e">
        <f ca="1">+IF(AND(ISNUMBER(OFFSET('Water Data'!$D$9,0,10*ROW('Water Data'!D77))),'Data Summary'!BU83="Yes"),OFFSET('Water Data'!$D$9,0,10*ROW('Water Data'!D77)),NA())</f>
        <v>#N/A</v>
      </c>
      <c r="G83" s="515" t="e">
        <f ca="1">+IF(AND(ISNUMBER(OFFSET('Water Data'!$E$4,0,10*ROW('Water Data'!E77))),'Data Summary'!BV83="Yes"),100-OFFSET('Water Data'!$E$4,0,10*ROW('Water Data'!E77)),NA())</f>
        <v>#N/A</v>
      </c>
      <c r="H83" s="515" t="e">
        <f ca="1">+IF(AND(ISNUMBER(OFFSET('Water Data'!$E$6,0,10*ROW('Water Data'!E77))),'Data Summary'!BW83="Yes"),OFFSET('Water Data'!$E$6,0,10*ROW('Water Data'!E77)),NA())</f>
        <v>#N/A</v>
      </c>
      <c r="I83" s="515" t="e">
        <f ca="1">+IF(AND(ISNUMBER(OFFSET('Water Data'!$E$9,0,10*ROW('Water Data'!E77))),'Data Summary'!BX83="Yes"),OFFSET('Water Data'!$E$9,0,10*ROW('Water Data'!E77)),NA())</f>
        <v>#N/A</v>
      </c>
      <c r="J83" s="515" t="e">
        <f ca="1">+IF(AND(ISNUMBER(OFFSET('Water Data'!$F$4,0,10*ROW('Water Data'!F77))),'Data Summary'!BY83="Yes"),100-OFFSET('Water Data'!$F$4,0,10*ROW('Water Data'!F77)),NA())</f>
        <v>#N/A</v>
      </c>
      <c r="K83" s="515" t="e">
        <f ca="1">+IF(AND(ISNUMBER(OFFSET('Water Data'!$F$6,0,10*ROW('Water Data'!F77))),'Data Summary'!BZ83="Yes"),OFFSET('Water Data'!$F$6,0,10*ROW('Water Data'!F77)),NA())</f>
        <v>#N/A</v>
      </c>
      <c r="L83" s="515" t="e">
        <f ca="1">+IF(AND(ISNUMBER(OFFSET('Water Data'!$F$9,0,10*ROW('Water Data'!F77))),'Data Summary'!CA83="Yes"),OFFSET('Water Data'!$F$9,0,10*ROW('Water Data'!F77)),NA())</f>
        <v>#N/A</v>
      </c>
      <c r="M83" s="515" t="e">
        <f ca="1">+IF(AND(ISNUMBER(OFFSET('Water Data'!$G$4,0,10*ROW('Water Data'!G77))),'Data Summary'!CB83="Yes"),100-OFFSET('Water Data'!$G$4,0,10*ROW('Water Data'!G77)),NA())</f>
        <v>#N/A</v>
      </c>
      <c r="N83" s="515" t="e">
        <f ca="1">+IF(AND(ISNUMBER(OFFSET('Water Data'!$G$6,0,10*ROW('Water Data'!G77))),'Data Summary'!CC83="Yes"),OFFSET('Water Data'!$G$6,0,10*ROW('Water Data'!G77)),NA())</f>
        <v>#N/A</v>
      </c>
      <c r="O83" s="515" t="e">
        <f ca="1">+IF(AND(ISNUMBER(OFFSET('Water Data'!$G$9,0,10*ROW('Water Data'!G77))),'Data Summary'!CD83="Yes"),OFFSET('Water Data'!$G$9,0,10*ROW('Water Data'!G77)),NA())</f>
        <v>#N/A</v>
      </c>
      <c r="P83" s="515" t="e">
        <f ca="1">+IF(AND(ISNUMBER(OFFSET('Water Data'!$H$4,0,10*ROW('Water Data'!H77))),'Data Summary'!CE83="Yes"),100-OFFSET('Water Data'!$H$4,0,10*ROW('Water Data'!H77)),NA())</f>
        <v>#N/A</v>
      </c>
      <c r="Q83" s="515" t="e">
        <f ca="1">+IF(AND(ISNUMBER(OFFSET('Water Data'!$H$6,0,10*ROW('Water Data'!H77))),'Data Summary'!CF83="Yes"),OFFSET('Water Data'!$H$6,0,10*ROW('Water Data'!H77)),NA())</f>
        <v>#N/A</v>
      </c>
      <c r="R83" s="515" t="e">
        <f ca="1">+IF(AND(ISNUMBER(OFFSET('Water Data'!$H$9,0,10*ROW('Water Data'!H77))),'Data Summary'!CG83="Yes"),OFFSET('Water Data'!$H$9,0,10*ROW('Water Data'!H77)),NA())</f>
        <v>#N/A</v>
      </c>
      <c r="S83" s="515" t="e">
        <f ca="1">+IF(AND(ISNUMBER(OFFSET('Water Data'!$I$4,0,10*ROW('Water Data'!I77))),'Data Summary'!CH83="Yes"),100-OFFSET('Water Data'!$I$4,0,10*ROW('Water Data'!I77)),NA())</f>
        <v>#N/A</v>
      </c>
      <c r="T83" s="515" t="e">
        <f ca="1">+IF(AND(ISNUMBER(OFFSET('Water Data'!$I$6,0,10*ROW('Water Data'!I77))),'Data Summary'!CI83="Yes"),OFFSET('Water Data'!$I$6,0,10*ROW('Water Data'!I77)),NA())</f>
        <v>#N/A</v>
      </c>
      <c r="U83" s="515" t="e">
        <f ca="1">+IF(AND(ISNUMBER(OFFSET('Water Data'!$I$9,0,10*ROW('Water Data'!I77))),'Data Summary'!CJ83="Yes"),OFFSET('Water Data'!$I$9,0,10*ROW('Water Data'!I77)),NA())</f>
        <v>#N/A</v>
      </c>
      <c r="V83" s="516" t="e">
        <f ca="1">+IF(AND(ISNUMBER(OFFSET('Sanitation Data'!$D$4,0,10*ROW('Sanitation Data'!D77))),'Data Summary'!CK83="Yes"),100-OFFSET('Sanitation Data'!$D$4,0,10*ROW('Sanitation Data'!D77)),NA())</f>
        <v>#N/A</v>
      </c>
      <c r="W83" s="516" t="e">
        <f ca="1">+IF(AND(ISNUMBER(OFFSET('Sanitation Data'!$D$6,0,10*ROW('Sanitation Data'!D77))),'Data Summary'!CL83="Yes"),OFFSET('Sanitation Data'!$D$6,0,10*ROW('Sanitation Data'!D77)),NA())</f>
        <v>#N/A</v>
      </c>
      <c r="X83" s="516" t="e">
        <f ca="1">+IF(AND(ISNUMBER(OFFSET('Sanitation Data'!$D$10,0,10*ROW('Sanitation Data'!D77))),'Data Summary'!CM83="Yes"),OFFSET('Sanitation Data'!$D$10,0,10*ROW('Sanitation Data'!D77)),NA())</f>
        <v>#N/A</v>
      </c>
      <c r="Y83" s="516" t="e">
        <f ca="1">+IF(AND(ISNUMBER(OFFSET('Sanitation Data'!$D$11,0,10*ROW('Sanitation Data'!D77))),'Data Summary'!CN83="Yes"),OFFSET('Sanitation Data'!$D$11,0,10*ROW('Sanitation Data'!D77)),NA())</f>
        <v>#N/A</v>
      </c>
      <c r="Z83" s="516" t="e">
        <f ca="1">+IF(AND(ISNUMBER(OFFSET('Sanitation Data'!$D$12,0,10*ROW('Sanitation Data'!D77))),'Data Summary'!CO83="Yes"),OFFSET('Sanitation Data'!$D$12,0,10*ROW('Sanitation Data'!D77)),NA())</f>
        <v>#N/A</v>
      </c>
      <c r="AA83" s="516" t="e">
        <f ca="1">+IF(AND(ISNUMBER(OFFSET('Sanitation Data'!$E$4,0,10*ROW('Sanitation Data'!E77))),'Data Summary'!CP83="Yes"),100-OFFSET('Sanitation Data'!$E$4,0,10*ROW('Sanitation Data'!E77)),NA())</f>
        <v>#N/A</v>
      </c>
      <c r="AB83" s="516" t="e">
        <f ca="1">+IF(AND(ISNUMBER(OFFSET('Sanitation Data'!$E$6,0,10*ROW('Sanitation Data'!E77))),'Data Summary'!CQ83="Yes"),OFFSET('Sanitation Data'!$E$6,0,10*ROW('Sanitation Data'!E77)),NA())</f>
        <v>#N/A</v>
      </c>
      <c r="AC83" s="516" t="e">
        <f ca="1">+IF(AND(ISNUMBER(OFFSET('Sanitation Data'!$E$10,0,10*ROW('Sanitation Data'!E77))),'Data Summary'!CR83="Yes"),OFFSET('Sanitation Data'!$E$10,0,10*ROW('Sanitation Data'!E77)),NA())</f>
        <v>#N/A</v>
      </c>
      <c r="AD83" s="516" t="e">
        <f ca="1">+IF(AND(ISNUMBER(OFFSET('Sanitation Data'!$E$11,0,10*ROW('Sanitation Data'!E77))),'Data Summary'!CS83="Yes"),OFFSET('Sanitation Data'!$E$11,0,10*ROW('Sanitation Data'!E77)),NA())</f>
        <v>#N/A</v>
      </c>
      <c r="AE83" s="516" t="e">
        <f ca="1">+IF(AND(ISNUMBER(OFFSET('Sanitation Data'!$E$12,0,10*ROW('Sanitation Data'!E77))),'Data Summary'!CT83="Yes"),OFFSET('Sanitation Data'!$E$12,0,10*ROW('Sanitation Data'!E77)),NA())</f>
        <v>#N/A</v>
      </c>
      <c r="AF83" s="516" t="e">
        <f ca="1">+IF(AND(ISNUMBER(OFFSET('Sanitation Data'!$F$4,0,10*ROW('Sanitation Data'!F77))),'Data Summary'!CU83="Yes"),100-OFFSET('Sanitation Data'!$F$4,0,10*ROW('Sanitation Data'!F77)),NA())</f>
        <v>#N/A</v>
      </c>
      <c r="AG83" s="516" t="e">
        <f ca="1">+IF(AND(ISNUMBER(OFFSET('Sanitation Data'!$F$6,0,10*ROW('Sanitation Data'!F77))),'Data Summary'!CV83="Yes"),OFFSET('Sanitation Data'!$F$6,0,10*ROW('Sanitation Data'!F77)),NA())</f>
        <v>#N/A</v>
      </c>
      <c r="AH83" s="516" t="e">
        <f ca="1">+IF(AND(ISNUMBER(OFFSET('Sanitation Data'!$F$10,0,10*ROW('Sanitation Data'!F77))),'Data Summary'!CW83="Yes"),OFFSET('Sanitation Data'!$F$10,0,10*ROW('Sanitation Data'!F77)),NA())</f>
        <v>#N/A</v>
      </c>
      <c r="AI83" s="516" t="e">
        <f ca="1">+IF(AND(ISNUMBER(OFFSET('Sanitation Data'!$F$11,0,10*ROW('Sanitation Data'!F77))),'Data Summary'!CX83="Yes"),OFFSET('Sanitation Data'!$F$11,0,10*ROW('Sanitation Data'!F77)),NA())</f>
        <v>#N/A</v>
      </c>
      <c r="AJ83" s="516" t="e">
        <f ca="1">+IF(AND(ISNUMBER(OFFSET('Sanitation Data'!$F$12,0,10*ROW('Sanitation Data'!F77))),'Data Summary'!CY83="Yes"),OFFSET('Sanitation Data'!$F$12,0,10*ROW('Sanitation Data'!F77)),NA())</f>
        <v>#N/A</v>
      </c>
      <c r="AK83" s="516" t="e">
        <f ca="1">+IF(AND(ISNUMBER(OFFSET('Sanitation Data'!$G$4,0,10*ROW('Sanitation Data'!G77))),'Data Summary'!CZ83="Yes"),100-OFFSET('Sanitation Data'!$G$4,0,10*ROW('Sanitation Data'!G77)),NA())</f>
        <v>#N/A</v>
      </c>
      <c r="AL83" s="516" t="e">
        <f ca="1">+IF(AND(ISNUMBER(OFFSET('Sanitation Data'!$G$6,0,10*ROW('Sanitation Data'!G77))),'Data Summary'!DA83="Yes"),OFFSET('Sanitation Data'!$G$6,0,10*ROW('Sanitation Data'!G77)),NA())</f>
        <v>#N/A</v>
      </c>
      <c r="AM83" s="516" t="e">
        <f ca="1">+IF(AND(ISNUMBER(OFFSET('Sanitation Data'!$G$10,0,10*ROW('Sanitation Data'!G77))),'Data Summary'!DB83="Yes"),OFFSET('Sanitation Data'!$G$10,0,10*ROW('Sanitation Data'!G77)),NA())</f>
        <v>#N/A</v>
      </c>
      <c r="AN83" s="516" t="e">
        <f ca="1">+IF(AND(ISNUMBER(OFFSET('Sanitation Data'!$G$11,0,10*ROW('Sanitation Data'!G77))),'Data Summary'!DC83="Yes"),OFFSET('Sanitation Data'!$G$11,0,10*ROW('Sanitation Data'!G77)),NA())</f>
        <v>#N/A</v>
      </c>
      <c r="AO83" s="516" t="e">
        <f ca="1">+IF(AND(ISNUMBER(OFFSET('Sanitation Data'!$G$12,0,10*ROW('Sanitation Data'!G77))),'Data Summary'!DD83="Yes"),OFFSET('Sanitation Data'!$G$12,0,10*ROW('Sanitation Data'!G77)),NA())</f>
        <v>#N/A</v>
      </c>
      <c r="AP83" s="516" t="e">
        <f ca="1">+IF(AND(ISNUMBER(OFFSET('Sanitation Data'!$H$4,0,10*ROW('Sanitation Data'!H77))),'Data Summary'!DE83="Yes"),100-OFFSET('Sanitation Data'!$H$4,0,10*ROW('Sanitation Data'!H77)),NA())</f>
        <v>#N/A</v>
      </c>
      <c r="AQ83" s="516" t="e">
        <f ca="1">+IF(AND(ISNUMBER(OFFSET('Sanitation Data'!$H$6,0,10*ROW('Sanitation Data'!H77))),'Data Summary'!DF83="Yes"),OFFSET('Sanitation Data'!$H$6,0,10*ROW('Sanitation Data'!H77)),NA())</f>
        <v>#N/A</v>
      </c>
      <c r="AR83" s="516" t="e">
        <f ca="1">+IF(AND(ISNUMBER(OFFSET('Sanitation Data'!$H$10,0,10*ROW('Sanitation Data'!H77))),'Data Summary'!DG83="Yes"),OFFSET('Sanitation Data'!$H$10,0,10*ROW('Sanitation Data'!H77)),NA())</f>
        <v>#N/A</v>
      </c>
      <c r="AS83" s="516" t="e">
        <f ca="1">+IF(AND(ISNUMBER(OFFSET('Sanitation Data'!$H$11,0,10*ROW('Sanitation Data'!H77))),'Data Summary'!DH83="Yes"),OFFSET('Sanitation Data'!$H$11,0,10*ROW('Sanitation Data'!H77)),NA())</f>
        <v>#N/A</v>
      </c>
      <c r="AT83" s="516" t="e">
        <f ca="1">+IF(AND(ISNUMBER(OFFSET('Sanitation Data'!$H$12,0,10*ROW('Sanitation Data'!H77))),'Data Summary'!DI83="Yes"),OFFSET('Sanitation Data'!$H$12,0,10*ROW('Sanitation Data'!H77)),NA())</f>
        <v>#N/A</v>
      </c>
      <c r="AU83" s="516" t="e">
        <f ca="1">+IF(AND(ISNUMBER(OFFSET('Sanitation Data'!$I$4,0,10*ROW('Sanitation Data'!I77))),'Data Summary'!DJ83="Yes"),100-OFFSET('Sanitation Data'!$I$4,0,10*ROW('Sanitation Data'!I77)),NA())</f>
        <v>#N/A</v>
      </c>
      <c r="AV83" s="516" t="e">
        <f ca="1">+IF(AND(ISNUMBER(OFFSET('Sanitation Data'!$I$6,0,10*ROW('Sanitation Data'!I77))),'Data Summary'!DK83="Yes"),OFFSET('Sanitation Data'!$I$6,0,10*ROW('Sanitation Data'!I77)),NA())</f>
        <v>#N/A</v>
      </c>
      <c r="AW83" s="516" t="e">
        <f ca="1">+IF(AND(ISNUMBER(OFFSET('Sanitation Data'!$I$10,0,10*ROW('Sanitation Data'!I77))),'Data Summary'!DL83="Yes"),OFFSET('Sanitation Data'!$I$10,0,10*ROW('Sanitation Data'!I77)),NA())</f>
        <v>#N/A</v>
      </c>
      <c r="AX83" s="516" t="e">
        <f ca="1">+IF(AND(ISNUMBER(OFFSET('Sanitation Data'!$I$11,0,10*ROW('Sanitation Data'!I77))),'Data Summary'!DM83="Yes"),OFFSET('Sanitation Data'!$I$11,0,10*ROW('Sanitation Data'!I77)),NA())</f>
        <v>#N/A</v>
      </c>
      <c r="AY83" s="516" t="e">
        <f ca="1">+IF(AND(ISNUMBER(OFFSET('Sanitation Data'!$I$12,0,10*ROW('Sanitation Data'!I77))),'Data Summary'!DN83="Yes"),OFFSET('Sanitation Data'!$I$12,0,10*ROW('Sanitation Data'!I77)),NA())</f>
        <v>#N/A</v>
      </c>
      <c r="AZ83" s="517" t="e">
        <f ca="1">+IF(AND(ISNUMBER(OFFSET('Hygiene Data'!$D$5,0,10*ROW('Hygiene Data'!D77))),'Data Summary'!DO83="Yes"),OFFSET('Hygiene Data'!$D$5,0,10*ROW('Hygiene Data'!D77)),NA())</f>
        <v>#N/A</v>
      </c>
      <c r="BA83" s="517" t="e">
        <f ca="1">+IF(AND(ISNUMBER(OFFSET('Hygiene Data'!$D$7,0,10*ROW('Hygiene Data'!D77))),'Data Summary'!DP83="Yes"),OFFSET('Hygiene Data'!$D$7,0,10*ROW('Hygiene Data'!D77)),NA())</f>
        <v>#N/A</v>
      </c>
      <c r="BB83" s="517" t="e">
        <f ca="1">+IF(AND(ISNUMBER(OFFSET('Hygiene Data'!$D$9,0,10*ROW('Hygiene Data'!D77))),'Data Summary'!DQ83="Yes"),OFFSET('Hygiene Data'!$D$9,0,10*ROW('Hygiene Data'!D77)),NA())</f>
        <v>#N/A</v>
      </c>
      <c r="BC83" s="517" t="e">
        <f ca="1">+IF(AND(ISNUMBER(OFFSET('Hygiene Data'!$E$5,0,10*ROW('Hygiene Data'!E77))),'Data Summary'!DR83="Yes"),OFFSET('Hygiene Data'!$E$5,0,10*ROW('Hygiene Data'!E77)),NA())</f>
        <v>#N/A</v>
      </c>
      <c r="BD83" s="517" t="e">
        <f ca="1">+IF(AND(ISNUMBER(OFFSET('Hygiene Data'!$E$7,0,10*ROW('Hygiene Data'!E77))),'Data Summary'!DS83="Yes"),OFFSET('Hygiene Data'!$E$7,0,10*ROW('Hygiene Data'!E77)),NA())</f>
        <v>#N/A</v>
      </c>
      <c r="BE83" s="517" t="e">
        <f ca="1">+IF(AND(ISNUMBER(OFFSET('Hygiene Data'!$E$9,0,10*ROW('Hygiene Data'!E77))),'Data Summary'!DT83="Yes"),OFFSET('Hygiene Data'!$E$9,0,10*ROW('Hygiene Data'!E77)),NA())</f>
        <v>#N/A</v>
      </c>
      <c r="BF83" s="517" t="e">
        <f ca="1">+IF(AND(ISNUMBER(OFFSET('Hygiene Data'!$F$5,0,10*ROW('Hygiene Data'!F77))),'Data Summary'!DU83="Yes"),OFFSET('Hygiene Data'!$F$5,0,10*ROW('Hygiene Data'!F77)),NA())</f>
        <v>#N/A</v>
      </c>
      <c r="BG83" s="517" t="e">
        <f ca="1">+IF(AND(ISNUMBER(OFFSET('Hygiene Data'!$F$7,0,10*ROW('Hygiene Data'!F77))),'Data Summary'!DV83="Yes"),OFFSET('Hygiene Data'!$F$7,0,10*ROW('Hygiene Data'!F77)),NA())</f>
        <v>#N/A</v>
      </c>
      <c r="BH83" s="517" t="e">
        <f ca="1">+IF(AND(ISNUMBER(OFFSET('Hygiene Data'!$F$9,0,10*ROW('Hygiene Data'!F77))),'Data Summary'!DW83="Yes"),OFFSET('Hygiene Data'!$F$9,0,10*ROW('Hygiene Data'!F77)),NA())</f>
        <v>#N/A</v>
      </c>
      <c r="BI83" s="517" t="e">
        <f ca="1">+IF(AND(ISNUMBER(OFFSET('Hygiene Data'!$G$5,0,10*ROW('Hygiene Data'!G77))),'Data Summary'!DX83="Yes"),OFFSET('Hygiene Data'!$G$5,0,10*ROW('Hygiene Data'!G77)),NA())</f>
        <v>#N/A</v>
      </c>
      <c r="BJ83" s="517" t="e">
        <f ca="1">+IF(AND(ISNUMBER(OFFSET('Hygiene Data'!$G$7,0,10*ROW('Hygiene Data'!G77))),'Data Summary'!DY83="Yes"),OFFSET('Hygiene Data'!$G$7,0,10*ROW('Hygiene Data'!G77)),NA())</f>
        <v>#N/A</v>
      </c>
      <c r="BK83" s="517" t="e">
        <f ca="1">+IF(AND(ISNUMBER(OFFSET('Hygiene Data'!$G$9,0,10*ROW('Hygiene Data'!G77))),'Data Summary'!DZ83="Yes"),OFFSET('Hygiene Data'!$G$9,0,10*ROW('Hygiene Data'!G77)),NA())</f>
        <v>#N/A</v>
      </c>
      <c r="BL83" s="517" t="e">
        <f ca="1">+IF(AND(ISNUMBER(OFFSET('Hygiene Data'!$H$5,0,10*ROW('Hygiene Data'!H77))),'Data Summary'!EA83="Yes"),OFFSET('Hygiene Data'!$H$5,0,10*ROW('Hygiene Data'!H77)),NA())</f>
        <v>#N/A</v>
      </c>
      <c r="BM83" s="517" t="e">
        <f ca="1">+IF(AND(ISNUMBER(OFFSET('Hygiene Data'!$H$7,0,10*ROW('Hygiene Data'!H77))),'Data Summary'!EB83="Yes"),OFFSET('Hygiene Data'!$H$7,0,10*ROW('Hygiene Data'!H77)),NA())</f>
        <v>#N/A</v>
      </c>
      <c r="BN83" s="517" t="e">
        <f ca="1">+IF(AND(ISNUMBER(OFFSET('Hygiene Data'!$H$9,0,10*ROW('Hygiene Data'!H77))),'Data Summary'!EC83="Yes"),OFFSET('Hygiene Data'!$H$9,0,10*ROW('Hygiene Data'!H77)),NA())</f>
        <v>#N/A</v>
      </c>
      <c r="BO83" s="517" t="e">
        <f ca="1">+IF(AND(ISNUMBER(OFFSET('Hygiene Data'!$I$5,0,10*ROW('Hygiene Data'!I77))),'Data Summary'!ED83="Yes"),OFFSET('Hygiene Data'!$I$5,0,10*ROW('Hygiene Data'!I77)),NA())</f>
        <v>#N/A</v>
      </c>
      <c r="BP83" s="517" t="e">
        <f ca="1">+IF(AND(ISNUMBER(OFFSET('Hygiene Data'!$I$7,0,10*ROW('Hygiene Data'!I77))),'Data Summary'!EE83="Yes"),OFFSET('Hygiene Data'!$I$7,0,10*ROW('Hygiene Data'!I77)),NA())</f>
        <v>#N/A</v>
      </c>
      <c r="BQ83" s="517" t="e">
        <f ca="1">+IF(AND(ISNUMBER(OFFSET('Hygiene Data'!$I$9,0,10*ROW('Hygiene Data'!I77))),'Data Summary'!EF83="Yes"),OFFSET('Hygiene Data'!$I$9,0,10*ROW('Hygiene Data'!I77)),NA())</f>
        <v>#N/A</v>
      </c>
    </row>
    <row r="84" spans="1:69" x14ac:dyDescent="0.25">
      <c r="A84" s="513" t="e">
        <f ca="1">+RIGHT('Data Summary'!A84,LEN('Data Summary'!A84)-9)</f>
        <v>#VALUE!</v>
      </c>
      <c r="B84" s="487" t="str">
        <f ca="1">+IF(ISTEXT('Data Summary'!B84),'Data Summary'!B84,"")</f>
        <v/>
      </c>
      <c r="C84" s="514" t="e">
        <f ca="1">+VALUE('Data Summary'!C84)</f>
        <v>#VALUE!</v>
      </c>
      <c r="D84" s="515" t="e">
        <f ca="1">+IF(AND(ISNUMBER(OFFSET('Water Data'!$D$4,0,10*ROW('Water Data'!D78))),'Data Summary'!BS84="Yes"),100-OFFSET('Water Data'!$D$4,0,10*ROW('Water Data'!D78)),NA())</f>
        <v>#N/A</v>
      </c>
      <c r="E84" s="515" t="e">
        <f ca="1">+IF(AND(ISNUMBER(OFFSET('Water Data'!$D$6,0,10*ROW('Water Data'!D78))),'Data Summary'!BT84="Yes"),OFFSET('Water Data'!$D$6,0,10*ROW('Water Data'!D78)),NA())</f>
        <v>#N/A</v>
      </c>
      <c r="F84" s="515" t="e">
        <f ca="1">+IF(AND(ISNUMBER(OFFSET('Water Data'!$D$9,0,10*ROW('Water Data'!D78))),'Data Summary'!BU84="Yes"),OFFSET('Water Data'!$D$9,0,10*ROW('Water Data'!D78)),NA())</f>
        <v>#N/A</v>
      </c>
      <c r="G84" s="515" t="e">
        <f ca="1">+IF(AND(ISNUMBER(OFFSET('Water Data'!$E$4,0,10*ROW('Water Data'!E78))),'Data Summary'!BV84="Yes"),100-OFFSET('Water Data'!$E$4,0,10*ROW('Water Data'!E78)),NA())</f>
        <v>#N/A</v>
      </c>
      <c r="H84" s="515" t="e">
        <f ca="1">+IF(AND(ISNUMBER(OFFSET('Water Data'!$E$6,0,10*ROW('Water Data'!E78))),'Data Summary'!BW84="Yes"),OFFSET('Water Data'!$E$6,0,10*ROW('Water Data'!E78)),NA())</f>
        <v>#N/A</v>
      </c>
      <c r="I84" s="515" t="e">
        <f ca="1">+IF(AND(ISNUMBER(OFFSET('Water Data'!$E$9,0,10*ROW('Water Data'!E78))),'Data Summary'!BX84="Yes"),OFFSET('Water Data'!$E$9,0,10*ROW('Water Data'!E78)),NA())</f>
        <v>#N/A</v>
      </c>
      <c r="J84" s="515" t="e">
        <f ca="1">+IF(AND(ISNUMBER(OFFSET('Water Data'!$F$4,0,10*ROW('Water Data'!F78))),'Data Summary'!BY84="Yes"),100-OFFSET('Water Data'!$F$4,0,10*ROW('Water Data'!F78)),NA())</f>
        <v>#N/A</v>
      </c>
      <c r="K84" s="515" t="e">
        <f ca="1">+IF(AND(ISNUMBER(OFFSET('Water Data'!$F$6,0,10*ROW('Water Data'!F78))),'Data Summary'!BZ84="Yes"),OFFSET('Water Data'!$F$6,0,10*ROW('Water Data'!F78)),NA())</f>
        <v>#N/A</v>
      </c>
      <c r="L84" s="515" t="e">
        <f ca="1">+IF(AND(ISNUMBER(OFFSET('Water Data'!$F$9,0,10*ROW('Water Data'!F78))),'Data Summary'!CA84="Yes"),OFFSET('Water Data'!$F$9,0,10*ROW('Water Data'!F78)),NA())</f>
        <v>#N/A</v>
      </c>
      <c r="M84" s="515" t="e">
        <f ca="1">+IF(AND(ISNUMBER(OFFSET('Water Data'!$G$4,0,10*ROW('Water Data'!G78))),'Data Summary'!CB84="Yes"),100-OFFSET('Water Data'!$G$4,0,10*ROW('Water Data'!G78)),NA())</f>
        <v>#N/A</v>
      </c>
      <c r="N84" s="515" t="e">
        <f ca="1">+IF(AND(ISNUMBER(OFFSET('Water Data'!$G$6,0,10*ROW('Water Data'!G78))),'Data Summary'!CC84="Yes"),OFFSET('Water Data'!$G$6,0,10*ROW('Water Data'!G78)),NA())</f>
        <v>#N/A</v>
      </c>
      <c r="O84" s="515" t="e">
        <f ca="1">+IF(AND(ISNUMBER(OFFSET('Water Data'!$G$9,0,10*ROW('Water Data'!G78))),'Data Summary'!CD84="Yes"),OFFSET('Water Data'!$G$9,0,10*ROW('Water Data'!G78)),NA())</f>
        <v>#N/A</v>
      </c>
      <c r="P84" s="515" t="e">
        <f ca="1">+IF(AND(ISNUMBER(OFFSET('Water Data'!$H$4,0,10*ROW('Water Data'!H78))),'Data Summary'!CE84="Yes"),100-OFFSET('Water Data'!$H$4,0,10*ROW('Water Data'!H78)),NA())</f>
        <v>#N/A</v>
      </c>
      <c r="Q84" s="515" t="e">
        <f ca="1">+IF(AND(ISNUMBER(OFFSET('Water Data'!$H$6,0,10*ROW('Water Data'!H78))),'Data Summary'!CF84="Yes"),OFFSET('Water Data'!$H$6,0,10*ROW('Water Data'!H78)),NA())</f>
        <v>#N/A</v>
      </c>
      <c r="R84" s="515" t="e">
        <f ca="1">+IF(AND(ISNUMBER(OFFSET('Water Data'!$H$9,0,10*ROW('Water Data'!H78))),'Data Summary'!CG84="Yes"),OFFSET('Water Data'!$H$9,0,10*ROW('Water Data'!H78)),NA())</f>
        <v>#N/A</v>
      </c>
      <c r="S84" s="515" t="e">
        <f ca="1">+IF(AND(ISNUMBER(OFFSET('Water Data'!$I$4,0,10*ROW('Water Data'!I78))),'Data Summary'!CH84="Yes"),100-OFFSET('Water Data'!$I$4,0,10*ROW('Water Data'!I78)),NA())</f>
        <v>#N/A</v>
      </c>
      <c r="T84" s="515" t="e">
        <f ca="1">+IF(AND(ISNUMBER(OFFSET('Water Data'!$I$6,0,10*ROW('Water Data'!I78))),'Data Summary'!CI84="Yes"),OFFSET('Water Data'!$I$6,0,10*ROW('Water Data'!I78)),NA())</f>
        <v>#N/A</v>
      </c>
      <c r="U84" s="515" t="e">
        <f ca="1">+IF(AND(ISNUMBER(OFFSET('Water Data'!$I$9,0,10*ROW('Water Data'!I78))),'Data Summary'!CJ84="Yes"),OFFSET('Water Data'!$I$9,0,10*ROW('Water Data'!I78)),NA())</f>
        <v>#N/A</v>
      </c>
      <c r="V84" s="516" t="e">
        <f ca="1">+IF(AND(ISNUMBER(OFFSET('Sanitation Data'!$D$4,0,10*ROW('Sanitation Data'!D78))),'Data Summary'!CK84="Yes"),100-OFFSET('Sanitation Data'!$D$4,0,10*ROW('Sanitation Data'!D78)),NA())</f>
        <v>#N/A</v>
      </c>
      <c r="W84" s="516" t="e">
        <f ca="1">+IF(AND(ISNUMBER(OFFSET('Sanitation Data'!$D$6,0,10*ROW('Sanitation Data'!D78))),'Data Summary'!CL84="Yes"),OFFSET('Sanitation Data'!$D$6,0,10*ROW('Sanitation Data'!D78)),NA())</f>
        <v>#N/A</v>
      </c>
      <c r="X84" s="516" t="e">
        <f ca="1">+IF(AND(ISNUMBER(OFFSET('Sanitation Data'!$D$10,0,10*ROW('Sanitation Data'!D78))),'Data Summary'!CM84="Yes"),OFFSET('Sanitation Data'!$D$10,0,10*ROW('Sanitation Data'!D78)),NA())</f>
        <v>#N/A</v>
      </c>
      <c r="Y84" s="516" t="e">
        <f ca="1">+IF(AND(ISNUMBER(OFFSET('Sanitation Data'!$D$11,0,10*ROW('Sanitation Data'!D78))),'Data Summary'!CN84="Yes"),OFFSET('Sanitation Data'!$D$11,0,10*ROW('Sanitation Data'!D78)),NA())</f>
        <v>#N/A</v>
      </c>
      <c r="Z84" s="516" t="e">
        <f ca="1">+IF(AND(ISNUMBER(OFFSET('Sanitation Data'!$D$12,0,10*ROW('Sanitation Data'!D78))),'Data Summary'!CO84="Yes"),OFFSET('Sanitation Data'!$D$12,0,10*ROW('Sanitation Data'!D78)),NA())</f>
        <v>#N/A</v>
      </c>
      <c r="AA84" s="516" t="e">
        <f ca="1">+IF(AND(ISNUMBER(OFFSET('Sanitation Data'!$E$4,0,10*ROW('Sanitation Data'!E78))),'Data Summary'!CP84="Yes"),100-OFFSET('Sanitation Data'!$E$4,0,10*ROW('Sanitation Data'!E78)),NA())</f>
        <v>#N/A</v>
      </c>
      <c r="AB84" s="516" t="e">
        <f ca="1">+IF(AND(ISNUMBER(OFFSET('Sanitation Data'!$E$6,0,10*ROW('Sanitation Data'!E78))),'Data Summary'!CQ84="Yes"),OFFSET('Sanitation Data'!$E$6,0,10*ROW('Sanitation Data'!E78)),NA())</f>
        <v>#N/A</v>
      </c>
      <c r="AC84" s="516" t="e">
        <f ca="1">+IF(AND(ISNUMBER(OFFSET('Sanitation Data'!$E$10,0,10*ROW('Sanitation Data'!E78))),'Data Summary'!CR84="Yes"),OFFSET('Sanitation Data'!$E$10,0,10*ROW('Sanitation Data'!E78)),NA())</f>
        <v>#N/A</v>
      </c>
      <c r="AD84" s="516" t="e">
        <f ca="1">+IF(AND(ISNUMBER(OFFSET('Sanitation Data'!$E$11,0,10*ROW('Sanitation Data'!E78))),'Data Summary'!CS84="Yes"),OFFSET('Sanitation Data'!$E$11,0,10*ROW('Sanitation Data'!E78)),NA())</f>
        <v>#N/A</v>
      </c>
      <c r="AE84" s="516" t="e">
        <f ca="1">+IF(AND(ISNUMBER(OFFSET('Sanitation Data'!$E$12,0,10*ROW('Sanitation Data'!E78))),'Data Summary'!CT84="Yes"),OFFSET('Sanitation Data'!$E$12,0,10*ROW('Sanitation Data'!E78)),NA())</f>
        <v>#N/A</v>
      </c>
      <c r="AF84" s="516" t="e">
        <f ca="1">+IF(AND(ISNUMBER(OFFSET('Sanitation Data'!$F$4,0,10*ROW('Sanitation Data'!F78))),'Data Summary'!CU84="Yes"),100-OFFSET('Sanitation Data'!$F$4,0,10*ROW('Sanitation Data'!F78)),NA())</f>
        <v>#N/A</v>
      </c>
      <c r="AG84" s="516" t="e">
        <f ca="1">+IF(AND(ISNUMBER(OFFSET('Sanitation Data'!$F$6,0,10*ROW('Sanitation Data'!F78))),'Data Summary'!CV84="Yes"),OFFSET('Sanitation Data'!$F$6,0,10*ROW('Sanitation Data'!F78)),NA())</f>
        <v>#N/A</v>
      </c>
      <c r="AH84" s="516" t="e">
        <f ca="1">+IF(AND(ISNUMBER(OFFSET('Sanitation Data'!$F$10,0,10*ROW('Sanitation Data'!F78))),'Data Summary'!CW84="Yes"),OFFSET('Sanitation Data'!$F$10,0,10*ROW('Sanitation Data'!F78)),NA())</f>
        <v>#N/A</v>
      </c>
      <c r="AI84" s="516" t="e">
        <f ca="1">+IF(AND(ISNUMBER(OFFSET('Sanitation Data'!$F$11,0,10*ROW('Sanitation Data'!F78))),'Data Summary'!CX84="Yes"),OFFSET('Sanitation Data'!$F$11,0,10*ROW('Sanitation Data'!F78)),NA())</f>
        <v>#N/A</v>
      </c>
      <c r="AJ84" s="516" t="e">
        <f ca="1">+IF(AND(ISNUMBER(OFFSET('Sanitation Data'!$F$12,0,10*ROW('Sanitation Data'!F78))),'Data Summary'!CY84="Yes"),OFFSET('Sanitation Data'!$F$12,0,10*ROW('Sanitation Data'!F78)),NA())</f>
        <v>#N/A</v>
      </c>
      <c r="AK84" s="516" t="e">
        <f ca="1">+IF(AND(ISNUMBER(OFFSET('Sanitation Data'!$G$4,0,10*ROW('Sanitation Data'!G78))),'Data Summary'!CZ84="Yes"),100-OFFSET('Sanitation Data'!$G$4,0,10*ROW('Sanitation Data'!G78)),NA())</f>
        <v>#N/A</v>
      </c>
      <c r="AL84" s="516" t="e">
        <f ca="1">+IF(AND(ISNUMBER(OFFSET('Sanitation Data'!$G$6,0,10*ROW('Sanitation Data'!G78))),'Data Summary'!DA84="Yes"),OFFSET('Sanitation Data'!$G$6,0,10*ROW('Sanitation Data'!G78)),NA())</f>
        <v>#N/A</v>
      </c>
      <c r="AM84" s="516" t="e">
        <f ca="1">+IF(AND(ISNUMBER(OFFSET('Sanitation Data'!$G$10,0,10*ROW('Sanitation Data'!G78))),'Data Summary'!DB84="Yes"),OFFSET('Sanitation Data'!$G$10,0,10*ROW('Sanitation Data'!G78)),NA())</f>
        <v>#N/A</v>
      </c>
      <c r="AN84" s="516" t="e">
        <f ca="1">+IF(AND(ISNUMBER(OFFSET('Sanitation Data'!$G$11,0,10*ROW('Sanitation Data'!G78))),'Data Summary'!DC84="Yes"),OFFSET('Sanitation Data'!$G$11,0,10*ROW('Sanitation Data'!G78)),NA())</f>
        <v>#N/A</v>
      </c>
      <c r="AO84" s="516" t="e">
        <f ca="1">+IF(AND(ISNUMBER(OFFSET('Sanitation Data'!$G$12,0,10*ROW('Sanitation Data'!G78))),'Data Summary'!DD84="Yes"),OFFSET('Sanitation Data'!$G$12,0,10*ROW('Sanitation Data'!G78)),NA())</f>
        <v>#N/A</v>
      </c>
      <c r="AP84" s="516" t="e">
        <f ca="1">+IF(AND(ISNUMBER(OFFSET('Sanitation Data'!$H$4,0,10*ROW('Sanitation Data'!H78))),'Data Summary'!DE84="Yes"),100-OFFSET('Sanitation Data'!$H$4,0,10*ROW('Sanitation Data'!H78)),NA())</f>
        <v>#N/A</v>
      </c>
      <c r="AQ84" s="516" t="e">
        <f ca="1">+IF(AND(ISNUMBER(OFFSET('Sanitation Data'!$H$6,0,10*ROW('Sanitation Data'!H78))),'Data Summary'!DF84="Yes"),OFFSET('Sanitation Data'!$H$6,0,10*ROW('Sanitation Data'!H78)),NA())</f>
        <v>#N/A</v>
      </c>
      <c r="AR84" s="516" t="e">
        <f ca="1">+IF(AND(ISNUMBER(OFFSET('Sanitation Data'!$H$10,0,10*ROW('Sanitation Data'!H78))),'Data Summary'!DG84="Yes"),OFFSET('Sanitation Data'!$H$10,0,10*ROW('Sanitation Data'!H78)),NA())</f>
        <v>#N/A</v>
      </c>
      <c r="AS84" s="516" t="e">
        <f ca="1">+IF(AND(ISNUMBER(OFFSET('Sanitation Data'!$H$11,0,10*ROW('Sanitation Data'!H78))),'Data Summary'!DH84="Yes"),OFFSET('Sanitation Data'!$H$11,0,10*ROW('Sanitation Data'!H78)),NA())</f>
        <v>#N/A</v>
      </c>
      <c r="AT84" s="516" t="e">
        <f ca="1">+IF(AND(ISNUMBER(OFFSET('Sanitation Data'!$H$12,0,10*ROW('Sanitation Data'!H78))),'Data Summary'!DI84="Yes"),OFFSET('Sanitation Data'!$H$12,0,10*ROW('Sanitation Data'!H78)),NA())</f>
        <v>#N/A</v>
      </c>
      <c r="AU84" s="516" t="e">
        <f ca="1">+IF(AND(ISNUMBER(OFFSET('Sanitation Data'!$I$4,0,10*ROW('Sanitation Data'!I78))),'Data Summary'!DJ84="Yes"),100-OFFSET('Sanitation Data'!$I$4,0,10*ROW('Sanitation Data'!I78)),NA())</f>
        <v>#N/A</v>
      </c>
      <c r="AV84" s="516" t="e">
        <f ca="1">+IF(AND(ISNUMBER(OFFSET('Sanitation Data'!$I$6,0,10*ROW('Sanitation Data'!I78))),'Data Summary'!DK84="Yes"),OFFSET('Sanitation Data'!$I$6,0,10*ROW('Sanitation Data'!I78)),NA())</f>
        <v>#N/A</v>
      </c>
      <c r="AW84" s="516" t="e">
        <f ca="1">+IF(AND(ISNUMBER(OFFSET('Sanitation Data'!$I$10,0,10*ROW('Sanitation Data'!I78))),'Data Summary'!DL84="Yes"),OFFSET('Sanitation Data'!$I$10,0,10*ROW('Sanitation Data'!I78)),NA())</f>
        <v>#N/A</v>
      </c>
      <c r="AX84" s="516" t="e">
        <f ca="1">+IF(AND(ISNUMBER(OFFSET('Sanitation Data'!$I$11,0,10*ROW('Sanitation Data'!I78))),'Data Summary'!DM84="Yes"),OFFSET('Sanitation Data'!$I$11,0,10*ROW('Sanitation Data'!I78)),NA())</f>
        <v>#N/A</v>
      </c>
      <c r="AY84" s="516" t="e">
        <f ca="1">+IF(AND(ISNUMBER(OFFSET('Sanitation Data'!$I$12,0,10*ROW('Sanitation Data'!I78))),'Data Summary'!DN84="Yes"),OFFSET('Sanitation Data'!$I$12,0,10*ROW('Sanitation Data'!I78)),NA())</f>
        <v>#N/A</v>
      </c>
      <c r="AZ84" s="517" t="e">
        <f ca="1">+IF(AND(ISNUMBER(OFFSET('Hygiene Data'!$D$5,0,10*ROW('Hygiene Data'!D78))),'Data Summary'!DO84="Yes"),OFFSET('Hygiene Data'!$D$5,0,10*ROW('Hygiene Data'!D78)),NA())</f>
        <v>#N/A</v>
      </c>
      <c r="BA84" s="517" t="e">
        <f ca="1">+IF(AND(ISNUMBER(OFFSET('Hygiene Data'!$D$7,0,10*ROW('Hygiene Data'!D78))),'Data Summary'!DP84="Yes"),OFFSET('Hygiene Data'!$D$7,0,10*ROW('Hygiene Data'!D78)),NA())</f>
        <v>#N/A</v>
      </c>
      <c r="BB84" s="517" t="e">
        <f ca="1">+IF(AND(ISNUMBER(OFFSET('Hygiene Data'!$D$9,0,10*ROW('Hygiene Data'!D78))),'Data Summary'!DQ84="Yes"),OFFSET('Hygiene Data'!$D$9,0,10*ROW('Hygiene Data'!D78)),NA())</f>
        <v>#N/A</v>
      </c>
      <c r="BC84" s="517" t="e">
        <f ca="1">+IF(AND(ISNUMBER(OFFSET('Hygiene Data'!$E$5,0,10*ROW('Hygiene Data'!E78))),'Data Summary'!DR84="Yes"),OFFSET('Hygiene Data'!$E$5,0,10*ROW('Hygiene Data'!E78)),NA())</f>
        <v>#N/A</v>
      </c>
      <c r="BD84" s="517" t="e">
        <f ca="1">+IF(AND(ISNUMBER(OFFSET('Hygiene Data'!$E$7,0,10*ROW('Hygiene Data'!E78))),'Data Summary'!DS84="Yes"),OFFSET('Hygiene Data'!$E$7,0,10*ROW('Hygiene Data'!E78)),NA())</f>
        <v>#N/A</v>
      </c>
      <c r="BE84" s="517" t="e">
        <f ca="1">+IF(AND(ISNUMBER(OFFSET('Hygiene Data'!$E$9,0,10*ROW('Hygiene Data'!E78))),'Data Summary'!DT84="Yes"),OFFSET('Hygiene Data'!$E$9,0,10*ROW('Hygiene Data'!E78)),NA())</f>
        <v>#N/A</v>
      </c>
      <c r="BF84" s="517" t="e">
        <f ca="1">+IF(AND(ISNUMBER(OFFSET('Hygiene Data'!$F$5,0,10*ROW('Hygiene Data'!F78))),'Data Summary'!DU84="Yes"),OFFSET('Hygiene Data'!$F$5,0,10*ROW('Hygiene Data'!F78)),NA())</f>
        <v>#N/A</v>
      </c>
      <c r="BG84" s="517" t="e">
        <f ca="1">+IF(AND(ISNUMBER(OFFSET('Hygiene Data'!$F$7,0,10*ROW('Hygiene Data'!F78))),'Data Summary'!DV84="Yes"),OFFSET('Hygiene Data'!$F$7,0,10*ROW('Hygiene Data'!F78)),NA())</f>
        <v>#N/A</v>
      </c>
      <c r="BH84" s="517" t="e">
        <f ca="1">+IF(AND(ISNUMBER(OFFSET('Hygiene Data'!$F$9,0,10*ROW('Hygiene Data'!F78))),'Data Summary'!DW84="Yes"),OFFSET('Hygiene Data'!$F$9,0,10*ROW('Hygiene Data'!F78)),NA())</f>
        <v>#N/A</v>
      </c>
      <c r="BI84" s="517" t="e">
        <f ca="1">+IF(AND(ISNUMBER(OFFSET('Hygiene Data'!$G$5,0,10*ROW('Hygiene Data'!G78))),'Data Summary'!DX84="Yes"),OFFSET('Hygiene Data'!$G$5,0,10*ROW('Hygiene Data'!G78)),NA())</f>
        <v>#N/A</v>
      </c>
      <c r="BJ84" s="517" t="e">
        <f ca="1">+IF(AND(ISNUMBER(OFFSET('Hygiene Data'!$G$7,0,10*ROW('Hygiene Data'!G78))),'Data Summary'!DY84="Yes"),OFFSET('Hygiene Data'!$G$7,0,10*ROW('Hygiene Data'!G78)),NA())</f>
        <v>#N/A</v>
      </c>
      <c r="BK84" s="517" t="e">
        <f ca="1">+IF(AND(ISNUMBER(OFFSET('Hygiene Data'!$G$9,0,10*ROW('Hygiene Data'!G78))),'Data Summary'!DZ84="Yes"),OFFSET('Hygiene Data'!$G$9,0,10*ROW('Hygiene Data'!G78)),NA())</f>
        <v>#N/A</v>
      </c>
      <c r="BL84" s="517" t="e">
        <f ca="1">+IF(AND(ISNUMBER(OFFSET('Hygiene Data'!$H$5,0,10*ROW('Hygiene Data'!H78))),'Data Summary'!EA84="Yes"),OFFSET('Hygiene Data'!$H$5,0,10*ROW('Hygiene Data'!H78)),NA())</f>
        <v>#N/A</v>
      </c>
      <c r="BM84" s="517" t="e">
        <f ca="1">+IF(AND(ISNUMBER(OFFSET('Hygiene Data'!$H$7,0,10*ROW('Hygiene Data'!H78))),'Data Summary'!EB84="Yes"),OFFSET('Hygiene Data'!$H$7,0,10*ROW('Hygiene Data'!H78)),NA())</f>
        <v>#N/A</v>
      </c>
      <c r="BN84" s="517" t="e">
        <f ca="1">+IF(AND(ISNUMBER(OFFSET('Hygiene Data'!$H$9,0,10*ROW('Hygiene Data'!H78))),'Data Summary'!EC84="Yes"),OFFSET('Hygiene Data'!$H$9,0,10*ROW('Hygiene Data'!H78)),NA())</f>
        <v>#N/A</v>
      </c>
      <c r="BO84" s="517" t="e">
        <f ca="1">+IF(AND(ISNUMBER(OFFSET('Hygiene Data'!$I$5,0,10*ROW('Hygiene Data'!I78))),'Data Summary'!ED84="Yes"),OFFSET('Hygiene Data'!$I$5,0,10*ROW('Hygiene Data'!I78)),NA())</f>
        <v>#N/A</v>
      </c>
      <c r="BP84" s="517" t="e">
        <f ca="1">+IF(AND(ISNUMBER(OFFSET('Hygiene Data'!$I$7,0,10*ROW('Hygiene Data'!I78))),'Data Summary'!EE84="Yes"),OFFSET('Hygiene Data'!$I$7,0,10*ROW('Hygiene Data'!I78)),NA())</f>
        <v>#N/A</v>
      </c>
      <c r="BQ84" s="517" t="e">
        <f ca="1">+IF(AND(ISNUMBER(OFFSET('Hygiene Data'!$I$9,0,10*ROW('Hygiene Data'!I78))),'Data Summary'!EF84="Yes"),OFFSET('Hygiene Data'!$I$9,0,10*ROW('Hygiene Data'!I78)),NA())</f>
        <v>#N/A</v>
      </c>
    </row>
    <row r="85" spans="1:69" x14ac:dyDescent="0.25">
      <c r="A85" s="513" t="e">
        <f ca="1">+RIGHT('Data Summary'!A85,LEN('Data Summary'!A85)-9)</f>
        <v>#VALUE!</v>
      </c>
      <c r="B85" s="487" t="str">
        <f ca="1">+IF(ISTEXT('Data Summary'!B85),'Data Summary'!B85,"")</f>
        <v/>
      </c>
      <c r="C85" s="514" t="e">
        <f ca="1">+VALUE('Data Summary'!C85)</f>
        <v>#VALUE!</v>
      </c>
      <c r="D85" s="515" t="e">
        <f ca="1">+IF(AND(ISNUMBER(OFFSET('Water Data'!$D$4,0,10*ROW('Water Data'!D79))),'Data Summary'!BS85="Yes"),100-OFFSET('Water Data'!$D$4,0,10*ROW('Water Data'!D79)),NA())</f>
        <v>#N/A</v>
      </c>
      <c r="E85" s="515" t="e">
        <f ca="1">+IF(AND(ISNUMBER(OFFSET('Water Data'!$D$6,0,10*ROW('Water Data'!D79))),'Data Summary'!BT85="Yes"),OFFSET('Water Data'!$D$6,0,10*ROW('Water Data'!D79)),NA())</f>
        <v>#N/A</v>
      </c>
      <c r="F85" s="515" t="e">
        <f ca="1">+IF(AND(ISNUMBER(OFFSET('Water Data'!$D$9,0,10*ROW('Water Data'!D79))),'Data Summary'!BU85="Yes"),OFFSET('Water Data'!$D$9,0,10*ROW('Water Data'!D79)),NA())</f>
        <v>#N/A</v>
      </c>
      <c r="G85" s="515" t="e">
        <f ca="1">+IF(AND(ISNUMBER(OFFSET('Water Data'!$E$4,0,10*ROW('Water Data'!E79))),'Data Summary'!BV85="Yes"),100-OFFSET('Water Data'!$E$4,0,10*ROW('Water Data'!E79)),NA())</f>
        <v>#N/A</v>
      </c>
      <c r="H85" s="515" t="e">
        <f ca="1">+IF(AND(ISNUMBER(OFFSET('Water Data'!$E$6,0,10*ROW('Water Data'!E79))),'Data Summary'!BW85="Yes"),OFFSET('Water Data'!$E$6,0,10*ROW('Water Data'!E79)),NA())</f>
        <v>#N/A</v>
      </c>
      <c r="I85" s="515" t="e">
        <f ca="1">+IF(AND(ISNUMBER(OFFSET('Water Data'!$E$9,0,10*ROW('Water Data'!E79))),'Data Summary'!BX85="Yes"),OFFSET('Water Data'!$E$9,0,10*ROW('Water Data'!E79)),NA())</f>
        <v>#N/A</v>
      </c>
      <c r="J85" s="515" t="e">
        <f ca="1">+IF(AND(ISNUMBER(OFFSET('Water Data'!$F$4,0,10*ROW('Water Data'!F79))),'Data Summary'!BY85="Yes"),100-OFFSET('Water Data'!$F$4,0,10*ROW('Water Data'!F79)),NA())</f>
        <v>#N/A</v>
      </c>
      <c r="K85" s="515" t="e">
        <f ca="1">+IF(AND(ISNUMBER(OFFSET('Water Data'!$F$6,0,10*ROW('Water Data'!F79))),'Data Summary'!BZ85="Yes"),OFFSET('Water Data'!$F$6,0,10*ROW('Water Data'!F79)),NA())</f>
        <v>#N/A</v>
      </c>
      <c r="L85" s="515" t="e">
        <f ca="1">+IF(AND(ISNUMBER(OFFSET('Water Data'!$F$9,0,10*ROW('Water Data'!F79))),'Data Summary'!CA85="Yes"),OFFSET('Water Data'!$F$9,0,10*ROW('Water Data'!F79)),NA())</f>
        <v>#N/A</v>
      </c>
      <c r="M85" s="515" t="e">
        <f ca="1">+IF(AND(ISNUMBER(OFFSET('Water Data'!$G$4,0,10*ROW('Water Data'!G79))),'Data Summary'!CB85="Yes"),100-OFFSET('Water Data'!$G$4,0,10*ROW('Water Data'!G79)),NA())</f>
        <v>#N/A</v>
      </c>
      <c r="N85" s="515" t="e">
        <f ca="1">+IF(AND(ISNUMBER(OFFSET('Water Data'!$G$6,0,10*ROW('Water Data'!G79))),'Data Summary'!CC85="Yes"),OFFSET('Water Data'!$G$6,0,10*ROW('Water Data'!G79)),NA())</f>
        <v>#N/A</v>
      </c>
      <c r="O85" s="515" t="e">
        <f ca="1">+IF(AND(ISNUMBER(OFFSET('Water Data'!$G$9,0,10*ROW('Water Data'!G79))),'Data Summary'!CD85="Yes"),OFFSET('Water Data'!$G$9,0,10*ROW('Water Data'!G79)),NA())</f>
        <v>#N/A</v>
      </c>
      <c r="P85" s="515" t="e">
        <f ca="1">+IF(AND(ISNUMBER(OFFSET('Water Data'!$H$4,0,10*ROW('Water Data'!H79))),'Data Summary'!CE85="Yes"),100-OFFSET('Water Data'!$H$4,0,10*ROW('Water Data'!H79)),NA())</f>
        <v>#N/A</v>
      </c>
      <c r="Q85" s="515" t="e">
        <f ca="1">+IF(AND(ISNUMBER(OFFSET('Water Data'!$H$6,0,10*ROW('Water Data'!H79))),'Data Summary'!CF85="Yes"),OFFSET('Water Data'!$H$6,0,10*ROW('Water Data'!H79)),NA())</f>
        <v>#N/A</v>
      </c>
      <c r="R85" s="515" t="e">
        <f ca="1">+IF(AND(ISNUMBER(OFFSET('Water Data'!$H$9,0,10*ROW('Water Data'!H79))),'Data Summary'!CG85="Yes"),OFFSET('Water Data'!$H$9,0,10*ROW('Water Data'!H79)),NA())</f>
        <v>#N/A</v>
      </c>
      <c r="S85" s="515" t="e">
        <f ca="1">+IF(AND(ISNUMBER(OFFSET('Water Data'!$I$4,0,10*ROW('Water Data'!I79))),'Data Summary'!CH85="Yes"),100-OFFSET('Water Data'!$I$4,0,10*ROW('Water Data'!I79)),NA())</f>
        <v>#N/A</v>
      </c>
      <c r="T85" s="515" t="e">
        <f ca="1">+IF(AND(ISNUMBER(OFFSET('Water Data'!$I$6,0,10*ROW('Water Data'!I79))),'Data Summary'!CI85="Yes"),OFFSET('Water Data'!$I$6,0,10*ROW('Water Data'!I79)),NA())</f>
        <v>#N/A</v>
      </c>
      <c r="U85" s="515" t="e">
        <f ca="1">+IF(AND(ISNUMBER(OFFSET('Water Data'!$I$9,0,10*ROW('Water Data'!I79))),'Data Summary'!CJ85="Yes"),OFFSET('Water Data'!$I$9,0,10*ROW('Water Data'!I79)),NA())</f>
        <v>#N/A</v>
      </c>
      <c r="V85" s="516" t="e">
        <f ca="1">+IF(AND(ISNUMBER(OFFSET('Sanitation Data'!$D$4,0,10*ROW('Sanitation Data'!D79))),'Data Summary'!CK85="Yes"),100-OFFSET('Sanitation Data'!$D$4,0,10*ROW('Sanitation Data'!D79)),NA())</f>
        <v>#N/A</v>
      </c>
      <c r="W85" s="516" t="e">
        <f ca="1">+IF(AND(ISNUMBER(OFFSET('Sanitation Data'!$D$6,0,10*ROW('Sanitation Data'!D79))),'Data Summary'!CL85="Yes"),OFFSET('Sanitation Data'!$D$6,0,10*ROW('Sanitation Data'!D79)),NA())</f>
        <v>#N/A</v>
      </c>
      <c r="X85" s="516" t="e">
        <f ca="1">+IF(AND(ISNUMBER(OFFSET('Sanitation Data'!$D$10,0,10*ROW('Sanitation Data'!D79))),'Data Summary'!CM85="Yes"),OFFSET('Sanitation Data'!$D$10,0,10*ROW('Sanitation Data'!D79)),NA())</f>
        <v>#N/A</v>
      </c>
      <c r="Y85" s="516" t="e">
        <f ca="1">+IF(AND(ISNUMBER(OFFSET('Sanitation Data'!$D$11,0,10*ROW('Sanitation Data'!D79))),'Data Summary'!CN85="Yes"),OFFSET('Sanitation Data'!$D$11,0,10*ROW('Sanitation Data'!D79)),NA())</f>
        <v>#N/A</v>
      </c>
      <c r="Z85" s="516" t="e">
        <f ca="1">+IF(AND(ISNUMBER(OFFSET('Sanitation Data'!$D$12,0,10*ROW('Sanitation Data'!D79))),'Data Summary'!CO85="Yes"),OFFSET('Sanitation Data'!$D$12,0,10*ROW('Sanitation Data'!D79)),NA())</f>
        <v>#N/A</v>
      </c>
      <c r="AA85" s="516" t="e">
        <f ca="1">+IF(AND(ISNUMBER(OFFSET('Sanitation Data'!$E$4,0,10*ROW('Sanitation Data'!E79))),'Data Summary'!CP85="Yes"),100-OFFSET('Sanitation Data'!$E$4,0,10*ROW('Sanitation Data'!E79)),NA())</f>
        <v>#N/A</v>
      </c>
      <c r="AB85" s="516" t="e">
        <f ca="1">+IF(AND(ISNUMBER(OFFSET('Sanitation Data'!$E$6,0,10*ROW('Sanitation Data'!E79))),'Data Summary'!CQ85="Yes"),OFFSET('Sanitation Data'!$E$6,0,10*ROW('Sanitation Data'!E79)),NA())</f>
        <v>#N/A</v>
      </c>
      <c r="AC85" s="516" t="e">
        <f ca="1">+IF(AND(ISNUMBER(OFFSET('Sanitation Data'!$E$10,0,10*ROW('Sanitation Data'!E79))),'Data Summary'!CR85="Yes"),OFFSET('Sanitation Data'!$E$10,0,10*ROW('Sanitation Data'!E79)),NA())</f>
        <v>#N/A</v>
      </c>
      <c r="AD85" s="516" t="e">
        <f ca="1">+IF(AND(ISNUMBER(OFFSET('Sanitation Data'!$E$11,0,10*ROW('Sanitation Data'!E79))),'Data Summary'!CS85="Yes"),OFFSET('Sanitation Data'!$E$11,0,10*ROW('Sanitation Data'!E79)),NA())</f>
        <v>#N/A</v>
      </c>
      <c r="AE85" s="516" t="e">
        <f ca="1">+IF(AND(ISNUMBER(OFFSET('Sanitation Data'!$E$12,0,10*ROW('Sanitation Data'!E79))),'Data Summary'!CT85="Yes"),OFFSET('Sanitation Data'!$E$12,0,10*ROW('Sanitation Data'!E79)),NA())</f>
        <v>#N/A</v>
      </c>
      <c r="AF85" s="516" t="e">
        <f ca="1">+IF(AND(ISNUMBER(OFFSET('Sanitation Data'!$F$4,0,10*ROW('Sanitation Data'!F79))),'Data Summary'!CU85="Yes"),100-OFFSET('Sanitation Data'!$F$4,0,10*ROW('Sanitation Data'!F79)),NA())</f>
        <v>#N/A</v>
      </c>
      <c r="AG85" s="516" t="e">
        <f ca="1">+IF(AND(ISNUMBER(OFFSET('Sanitation Data'!$F$6,0,10*ROW('Sanitation Data'!F79))),'Data Summary'!CV85="Yes"),OFFSET('Sanitation Data'!$F$6,0,10*ROW('Sanitation Data'!F79)),NA())</f>
        <v>#N/A</v>
      </c>
      <c r="AH85" s="516" t="e">
        <f ca="1">+IF(AND(ISNUMBER(OFFSET('Sanitation Data'!$F$10,0,10*ROW('Sanitation Data'!F79))),'Data Summary'!CW85="Yes"),OFFSET('Sanitation Data'!$F$10,0,10*ROW('Sanitation Data'!F79)),NA())</f>
        <v>#N/A</v>
      </c>
      <c r="AI85" s="516" t="e">
        <f ca="1">+IF(AND(ISNUMBER(OFFSET('Sanitation Data'!$F$11,0,10*ROW('Sanitation Data'!F79))),'Data Summary'!CX85="Yes"),OFFSET('Sanitation Data'!$F$11,0,10*ROW('Sanitation Data'!F79)),NA())</f>
        <v>#N/A</v>
      </c>
      <c r="AJ85" s="516" t="e">
        <f ca="1">+IF(AND(ISNUMBER(OFFSET('Sanitation Data'!$F$12,0,10*ROW('Sanitation Data'!F79))),'Data Summary'!CY85="Yes"),OFFSET('Sanitation Data'!$F$12,0,10*ROW('Sanitation Data'!F79)),NA())</f>
        <v>#N/A</v>
      </c>
      <c r="AK85" s="516" t="e">
        <f ca="1">+IF(AND(ISNUMBER(OFFSET('Sanitation Data'!$G$4,0,10*ROW('Sanitation Data'!G79))),'Data Summary'!CZ85="Yes"),100-OFFSET('Sanitation Data'!$G$4,0,10*ROW('Sanitation Data'!G79)),NA())</f>
        <v>#N/A</v>
      </c>
      <c r="AL85" s="516" t="e">
        <f ca="1">+IF(AND(ISNUMBER(OFFSET('Sanitation Data'!$G$6,0,10*ROW('Sanitation Data'!G79))),'Data Summary'!DA85="Yes"),OFFSET('Sanitation Data'!$G$6,0,10*ROW('Sanitation Data'!G79)),NA())</f>
        <v>#N/A</v>
      </c>
      <c r="AM85" s="516" t="e">
        <f ca="1">+IF(AND(ISNUMBER(OFFSET('Sanitation Data'!$G$10,0,10*ROW('Sanitation Data'!G79))),'Data Summary'!DB85="Yes"),OFFSET('Sanitation Data'!$G$10,0,10*ROW('Sanitation Data'!G79)),NA())</f>
        <v>#N/A</v>
      </c>
      <c r="AN85" s="516" t="e">
        <f ca="1">+IF(AND(ISNUMBER(OFFSET('Sanitation Data'!$G$11,0,10*ROW('Sanitation Data'!G79))),'Data Summary'!DC85="Yes"),OFFSET('Sanitation Data'!$G$11,0,10*ROW('Sanitation Data'!G79)),NA())</f>
        <v>#N/A</v>
      </c>
      <c r="AO85" s="516" t="e">
        <f ca="1">+IF(AND(ISNUMBER(OFFSET('Sanitation Data'!$G$12,0,10*ROW('Sanitation Data'!G79))),'Data Summary'!DD85="Yes"),OFFSET('Sanitation Data'!$G$12,0,10*ROW('Sanitation Data'!G79)),NA())</f>
        <v>#N/A</v>
      </c>
      <c r="AP85" s="516" t="e">
        <f ca="1">+IF(AND(ISNUMBER(OFFSET('Sanitation Data'!$H$4,0,10*ROW('Sanitation Data'!H79))),'Data Summary'!DE85="Yes"),100-OFFSET('Sanitation Data'!$H$4,0,10*ROW('Sanitation Data'!H79)),NA())</f>
        <v>#N/A</v>
      </c>
      <c r="AQ85" s="516" t="e">
        <f ca="1">+IF(AND(ISNUMBER(OFFSET('Sanitation Data'!$H$6,0,10*ROW('Sanitation Data'!H79))),'Data Summary'!DF85="Yes"),OFFSET('Sanitation Data'!$H$6,0,10*ROW('Sanitation Data'!H79)),NA())</f>
        <v>#N/A</v>
      </c>
      <c r="AR85" s="516" t="e">
        <f ca="1">+IF(AND(ISNUMBER(OFFSET('Sanitation Data'!$H$10,0,10*ROW('Sanitation Data'!H79))),'Data Summary'!DG85="Yes"),OFFSET('Sanitation Data'!$H$10,0,10*ROW('Sanitation Data'!H79)),NA())</f>
        <v>#N/A</v>
      </c>
      <c r="AS85" s="516" t="e">
        <f ca="1">+IF(AND(ISNUMBER(OFFSET('Sanitation Data'!$H$11,0,10*ROW('Sanitation Data'!H79))),'Data Summary'!DH85="Yes"),OFFSET('Sanitation Data'!$H$11,0,10*ROW('Sanitation Data'!H79)),NA())</f>
        <v>#N/A</v>
      </c>
      <c r="AT85" s="516" t="e">
        <f ca="1">+IF(AND(ISNUMBER(OFFSET('Sanitation Data'!$H$12,0,10*ROW('Sanitation Data'!H79))),'Data Summary'!DI85="Yes"),OFFSET('Sanitation Data'!$H$12,0,10*ROW('Sanitation Data'!H79)),NA())</f>
        <v>#N/A</v>
      </c>
      <c r="AU85" s="516" t="e">
        <f ca="1">+IF(AND(ISNUMBER(OFFSET('Sanitation Data'!$I$4,0,10*ROW('Sanitation Data'!I79))),'Data Summary'!DJ85="Yes"),100-OFFSET('Sanitation Data'!$I$4,0,10*ROW('Sanitation Data'!I79)),NA())</f>
        <v>#N/A</v>
      </c>
      <c r="AV85" s="516" t="e">
        <f ca="1">+IF(AND(ISNUMBER(OFFSET('Sanitation Data'!$I$6,0,10*ROW('Sanitation Data'!I79))),'Data Summary'!DK85="Yes"),OFFSET('Sanitation Data'!$I$6,0,10*ROW('Sanitation Data'!I79)),NA())</f>
        <v>#N/A</v>
      </c>
      <c r="AW85" s="516" t="e">
        <f ca="1">+IF(AND(ISNUMBER(OFFSET('Sanitation Data'!$I$10,0,10*ROW('Sanitation Data'!I79))),'Data Summary'!DL85="Yes"),OFFSET('Sanitation Data'!$I$10,0,10*ROW('Sanitation Data'!I79)),NA())</f>
        <v>#N/A</v>
      </c>
      <c r="AX85" s="516" t="e">
        <f ca="1">+IF(AND(ISNUMBER(OFFSET('Sanitation Data'!$I$11,0,10*ROW('Sanitation Data'!I79))),'Data Summary'!DM85="Yes"),OFFSET('Sanitation Data'!$I$11,0,10*ROW('Sanitation Data'!I79)),NA())</f>
        <v>#N/A</v>
      </c>
      <c r="AY85" s="516" t="e">
        <f ca="1">+IF(AND(ISNUMBER(OFFSET('Sanitation Data'!$I$12,0,10*ROW('Sanitation Data'!I79))),'Data Summary'!DN85="Yes"),OFFSET('Sanitation Data'!$I$12,0,10*ROW('Sanitation Data'!I79)),NA())</f>
        <v>#N/A</v>
      </c>
      <c r="AZ85" s="517" t="e">
        <f ca="1">+IF(AND(ISNUMBER(OFFSET('Hygiene Data'!$D$5,0,10*ROW('Hygiene Data'!D79))),'Data Summary'!DO85="Yes"),OFFSET('Hygiene Data'!$D$5,0,10*ROW('Hygiene Data'!D79)),NA())</f>
        <v>#N/A</v>
      </c>
      <c r="BA85" s="517" t="e">
        <f ca="1">+IF(AND(ISNUMBER(OFFSET('Hygiene Data'!$D$7,0,10*ROW('Hygiene Data'!D79))),'Data Summary'!DP85="Yes"),OFFSET('Hygiene Data'!$D$7,0,10*ROW('Hygiene Data'!D79)),NA())</f>
        <v>#N/A</v>
      </c>
      <c r="BB85" s="517" t="e">
        <f ca="1">+IF(AND(ISNUMBER(OFFSET('Hygiene Data'!$D$9,0,10*ROW('Hygiene Data'!D79))),'Data Summary'!DQ85="Yes"),OFFSET('Hygiene Data'!$D$9,0,10*ROW('Hygiene Data'!D79)),NA())</f>
        <v>#N/A</v>
      </c>
      <c r="BC85" s="517" t="e">
        <f ca="1">+IF(AND(ISNUMBER(OFFSET('Hygiene Data'!$E$5,0,10*ROW('Hygiene Data'!E79))),'Data Summary'!DR85="Yes"),OFFSET('Hygiene Data'!$E$5,0,10*ROW('Hygiene Data'!E79)),NA())</f>
        <v>#N/A</v>
      </c>
      <c r="BD85" s="517" t="e">
        <f ca="1">+IF(AND(ISNUMBER(OFFSET('Hygiene Data'!$E$7,0,10*ROW('Hygiene Data'!E79))),'Data Summary'!DS85="Yes"),OFFSET('Hygiene Data'!$E$7,0,10*ROW('Hygiene Data'!E79)),NA())</f>
        <v>#N/A</v>
      </c>
      <c r="BE85" s="517" t="e">
        <f ca="1">+IF(AND(ISNUMBER(OFFSET('Hygiene Data'!$E$9,0,10*ROW('Hygiene Data'!E79))),'Data Summary'!DT85="Yes"),OFFSET('Hygiene Data'!$E$9,0,10*ROW('Hygiene Data'!E79)),NA())</f>
        <v>#N/A</v>
      </c>
      <c r="BF85" s="517" t="e">
        <f ca="1">+IF(AND(ISNUMBER(OFFSET('Hygiene Data'!$F$5,0,10*ROW('Hygiene Data'!F79))),'Data Summary'!DU85="Yes"),OFFSET('Hygiene Data'!$F$5,0,10*ROW('Hygiene Data'!F79)),NA())</f>
        <v>#N/A</v>
      </c>
      <c r="BG85" s="517" t="e">
        <f ca="1">+IF(AND(ISNUMBER(OFFSET('Hygiene Data'!$F$7,0,10*ROW('Hygiene Data'!F79))),'Data Summary'!DV85="Yes"),OFFSET('Hygiene Data'!$F$7,0,10*ROW('Hygiene Data'!F79)),NA())</f>
        <v>#N/A</v>
      </c>
      <c r="BH85" s="517" t="e">
        <f ca="1">+IF(AND(ISNUMBER(OFFSET('Hygiene Data'!$F$9,0,10*ROW('Hygiene Data'!F79))),'Data Summary'!DW85="Yes"),OFFSET('Hygiene Data'!$F$9,0,10*ROW('Hygiene Data'!F79)),NA())</f>
        <v>#N/A</v>
      </c>
      <c r="BI85" s="517" t="e">
        <f ca="1">+IF(AND(ISNUMBER(OFFSET('Hygiene Data'!$G$5,0,10*ROW('Hygiene Data'!G79))),'Data Summary'!DX85="Yes"),OFFSET('Hygiene Data'!$G$5,0,10*ROW('Hygiene Data'!G79)),NA())</f>
        <v>#N/A</v>
      </c>
      <c r="BJ85" s="517" t="e">
        <f ca="1">+IF(AND(ISNUMBER(OFFSET('Hygiene Data'!$G$7,0,10*ROW('Hygiene Data'!G79))),'Data Summary'!DY85="Yes"),OFFSET('Hygiene Data'!$G$7,0,10*ROW('Hygiene Data'!G79)),NA())</f>
        <v>#N/A</v>
      </c>
      <c r="BK85" s="517" t="e">
        <f ca="1">+IF(AND(ISNUMBER(OFFSET('Hygiene Data'!$G$9,0,10*ROW('Hygiene Data'!G79))),'Data Summary'!DZ85="Yes"),OFFSET('Hygiene Data'!$G$9,0,10*ROW('Hygiene Data'!G79)),NA())</f>
        <v>#N/A</v>
      </c>
      <c r="BL85" s="517" t="e">
        <f ca="1">+IF(AND(ISNUMBER(OFFSET('Hygiene Data'!$H$5,0,10*ROW('Hygiene Data'!H79))),'Data Summary'!EA85="Yes"),OFFSET('Hygiene Data'!$H$5,0,10*ROW('Hygiene Data'!H79)),NA())</f>
        <v>#N/A</v>
      </c>
      <c r="BM85" s="517" t="e">
        <f ca="1">+IF(AND(ISNUMBER(OFFSET('Hygiene Data'!$H$7,0,10*ROW('Hygiene Data'!H79))),'Data Summary'!EB85="Yes"),OFFSET('Hygiene Data'!$H$7,0,10*ROW('Hygiene Data'!H79)),NA())</f>
        <v>#N/A</v>
      </c>
      <c r="BN85" s="517" t="e">
        <f ca="1">+IF(AND(ISNUMBER(OFFSET('Hygiene Data'!$H$9,0,10*ROW('Hygiene Data'!H79))),'Data Summary'!EC85="Yes"),OFFSET('Hygiene Data'!$H$9,0,10*ROW('Hygiene Data'!H79)),NA())</f>
        <v>#N/A</v>
      </c>
      <c r="BO85" s="517" t="e">
        <f ca="1">+IF(AND(ISNUMBER(OFFSET('Hygiene Data'!$I$5,0,10*ROW('Hygiene Data'!I79))),'Data Summary'!ED85="Yes"),OFFSET('Hygiene Data'!$I$5,0,10*ROW('Hygiene Data'!I79)),NA())</f>
        <v>#N/A</v>
      </c>
      <c r="BP85" s="517" t="e">
        <f ca="1">+IF(AND(ISNUMBER(OFFSET('Hygiene Data'!$I$7,0,10*ROW('Hygiene Data'!I79))),'Data Summary'!EE85="Yes"),OFFSET('Hygiene Data'!$I$7,0,10*ROW('Hygiene Data'!I79)),NA())</f>
        <v>#N/A</v>
      </c>
      <c r="BQ85" s="517" t="e">
        <f ca="1">+IF(AND(ISNUMBER(OFFSET('Hygiene Data'!$I$9,0,10*ROW('Hygiene Data'!I79))),'Data Summary'!EF85="Yes"),OFFSET('Hygiene Data'!$I$9,0,10*ROW('Hygiene Data'!I79)),NA())</f>
        <v>#N/A</v>
      </c>
    </row>
    <row r="86" spans="1:69" x14ac:dyDescent="0.25">
      <c r="A86" s="513" t="e">
        <f ca="1">+RIGHT('Data Summary'!A86,LEN('Data Summary'!A86)-9)</f>
        <v>#VALUE!</v>
      </c>
      <c r="B86" s="487" t="str">
        <f ca="1">+IF(ISTEXT('Data Summary'!B86),'Data Summary'!B86,"")</f>
        <v/>
      </c>
      <c r="C86" s="514" t="e">
        <f ca="1">+VALUE('Data Summary'!C86)</f>
        <v>#VALUE!</v>
      </c>
      <c r="D86" s="515" t="e">
        <f ca="1">+IF(AND(ISNUMBER(OFFSET('Water Data'!$D$4,0,10*ROW('Water Data'!D80))),'Data Summary'!BS86="Yes"),100-OFFSET('Water Data'!$D$4,0,10*ROW('Water Data'!D80)),NA())</f>
        <v>#N/A</v>
      </c>
      <c r="E86" s="515" t="e">
        <f ca="1">+IF(AND(ISNUMBER(OFFSET('Water Data'!$D$6,0,10*ROW('Water Data'!D80))),'Data Summary'!BT86="Yes"),OFFSET('Water Data'!$D$6,0,10*ROW('Water Data'!D80)),NA())</f>
        <v>#N/A</v>
      </c>
      <c r="F86" s="515" t="e">
        <f ca="1">+IF(AND(ISNUMBER(OFFSET('Water Data'!$D$9,0,10*ROW('Water Data'!D80))),'Data Summary'!BU86="Yes"),OFFSET('Water Data'!$D$9,0,10*ROW('Water Data'!D80)),NA())</f>
        <v>#N/A</v>
      </c>
      <c r="G86" s="515" t="e">
        <f ca="1">+IF(AND(ISNUMBER(OFFSET('Water Data'!$E$4,0,10*ROW('Water Data'!E80))),'Data Summary'!BV86="Yes"),100-OFFSET('Water Data'!$E$4,0,10*ROW('Water Data'!E80)),NA())</f>
        <v>#N/A</v>
      </c>
      <c r="H86" s="515" t="e">
        <f ca="1">+IF(AND(ISNUMBER(OFFSET('Water Data'!$E$6,0,10*ROW('Water Data'!E80))),'Data Summary'!BW86="Yes"),OFFSET('Water Data'!$E$6,0,10*ROW('Water Data'!E80)),NA())</f>
        <v>#N/A</v>
      </c>
      <c r="I86" s="515" t="e">
        <f ca="1">+IF(AND(ISNUMBER(OFFSET('Water Data'!$E$9,0,10*ROW('Water Data'!E80))),'Data Summary'!BX86="Yes"),OFFSET('Water Data'!$E$9,0,10*ROW('Water Data'!E80)),NA())</f>
        <v>#N/A</v>
      </c>
      <c r="J86" s="515" t="e">
        <f ca="1">+IF(AND(ISNUMBER(OFFSET('Water Data'!$F$4,0,10*ROW('Water Data'!F80))),'Data Summary'!BY86="Yes"),100-OFFSET('Water Data'!$F$4,0,10*ROW('Water Data'!F80)),NA())</f>
        <v>#N/A</v>
      </c>
      <c r="K86" s="515" t="e">
        <f ca="1">+IF(AND(ISNUMBER(OFFSET('Water Data'!$F$6,0,10*ROW('Water Data'!F80))),'Data Summary'!BZ86="Yes"),OFFSET('Water Data'!$F$6,0,10*ROW('Water Data'!F80)),NA())</f>
        <v>#N/A</v>
      </c>
      <c r="L86" s="515" t="e">
        <f ca="1">+IF(AND(ISNUMBER(OFFSET('Water Data'!$F$9,0,10*ROW('Water Data'!F80))),'Data Summary'!CA86="Yes"),OFFSET('Water Data'!$F$9,0,10*ROW('Water Data'!F80)),NA())</f>
        <v>#N/A</v>
      </c>
      <c r="M86" s="515" t="e">
        <f ca="1">+IF(AND(ISNUMBER(OFFSET('Water Data'!$G$4,0,10*ROW('Water Data'!G80))),'Data Summary'!CB86="Yes"),100-OFFSET('Water Data'!$G$4,0,10*ROW('Water Data'!G80)),NA())</f>
        <v>#N/A</v>
      </c>
      <c r="N86" s="515" t="e">
        <f ca="1">+IF(AND(ISNUMBER(OFFSET('Water Data'!$G$6,0,10*ROW('Water Data'!G80))),'Data Summary'!CC86="Yes"),OFFSET('Water Data'!$G$6,0,10*ROW('Water Data'!G80)),NA())</f>
        <v>#N/A</v>
      </c>
      <c r="O86" s="515" t="e">
        <f ca="1">+IF(AND(ISNUMBER(OFFSET('Water Data'!$G$9,0,10*ROW('Water Data'!G80))),'Data Summary'!CD86="Yes"),OFFSET('Water Data'!$G$9,0,10*ROW('Water Data'!G80)),NA())</f>
        <v>#N/A</v>
      </c>
      <c r="P86" s="515" t="e">
        <f ca="1">+IF(AND(ISNUMBER(OFFSET('Water Data'!$H$4,0,10*ROW('Water Data'!H80))),'Data Summary'!CE86="Yes"),100-OFFSET('Water Data'!$H$4,0,10*ROW('Water Data'!H80)),NA())</f>
        <v>#N/A</v>
      </c>
      <c r="Q86" s="515" t="e">
        <f ca="1">+IF(AND(ISNUMBER(OFFSET('Water Data'!$H$6,0,10*ROW('Water Data'!H80))),'Data Summary'!CF86="Yes"),OFFSET('Water Data'!$H$6,0,10*ROW('Water Data'!H80)),NA())</f>
        <v>#N/A</v>
      </c>
      <c r="R86" s="515" t="e">
        <f ca="1">+IF(AND(ISNUMBER(OFFSET('Water Data'!$H$9,0,10*ROW('Water Data'!H80))),'Data Summary'!CG86="Yes"),OFFSET('Water Data'!$H$9,0,10*ROW('Water Data'!H80)),NA())</f>
        <v>#N/A</v>
      </c>
      <c r="S86" s="515" t="e">
        <f ca="1">+IF(AND(ISNUMBER(OFFSET('Water Data'!$I$4,0,10*ROW('Water Data'!I80))),'Data Summary'!CH86="Yes"),100-OFFSET('Water Data'!$I$4,0,10*ROW('Water Data'!I80)),NA())</f>
        <v>#N/A</v>
      </c>
      <c r="T86" s="515" t="e">
        <f ca="1">+IF(AND(ISNUMBER(OFFSET('Water Data'!$I$6,0,10*ROW('Water Data'!I80))),'Data Summary'!CI86="Yes"),OFFSET('Water Data'!$I$6,0,10*ROW('Water Data'!I80)),NA())</f>
        <v>#N/A</v>
      </c>
      <c r="U86" s="515" t="e">
        <f ca="1">+IF(AND(ISNUMBER(OFFSET('Water Data'!$I$9,0,10*ROW('Water Data'!I80))),'Data Summary'!CJ86="Yes"),OFFSET('Water Data'!$I$9,0,10*ROW('Water Data'!I80)),NA())</f>
        <v>#N/A</v>
      </c>
      <c r="V86" s="516" t="e">
        <f ca="1">+IF(AND(ISNUMBER(OFFSET('Sanitation Data'!$D$4,0,10*ROW('Sanitation Data'!D80))),'Data Summary'!CK86="Yes"),100-OFFSET('Sanitation Data'!$D$4,0,10*ROW('Sanitation Data'!D80)),NA())</f>
        <v>#N/A</v>
      </c>
      <c r="W86" s="516" t="e">
        <f ca="1">+IF(AND(ISNUMBER(OFFSET('Sanitation Data'!$D$6,0,10*ROW('Sanitation Data'!D80))),'Data Summary'!CL86="Yes"),OFFSET('Sanitation Data'!$D$6,0,10*ROW('Sanitation Data'!D80)),NA())</f>
        <v>#N/A</v>
      </c>
      <c r="X86" s="516" t="e">
        <f ca="1">+IF(AND(ISNUMBER(OFFSET('Sanitation Data'!$D$10,0,10*ROW('Sanitation Data'!D80))),'Data Summary'!CM86="Yes"),OFFSET('Sanitation Data'!$D$10,0,10*ROW('Sanitation Data'!D80)),NA())</f>
        <v>#N/A</v>
      </c>
      <c r="Y86" s="516" t="e">
        <f ca="1">+IF(AND(ISNUMBER(OFFSET('Sanitation Data'!$D$11,0,10*ROW('Sanitation Data'!D80))),'Data Summary'!CN86="Yes"),OFFSET('Sanitation Data'!$D$11,0,10*ROW('Sanitation Data'!D80)),NA())</f>
        <v>#N/A</v>
      </c>
      <c r="Z86" s="516" t="e">
        <f ca="1">+IF(AND(ISNUMBER(OFFSET('Sanitation Data'!$D$12,0,10*ROW('Sanitation Data'!D80))),'Data Summary'!CO86="Yes"),OFFSET('Sanitation Data'!$D$12,0,10*ROW('Sanitation Data'!D80)),NA())</f>
        <v>#N/A</v>
      </c>
      <c r="AA86" s="516" t="e">
        <f ca="1">+IF(AND(ISNUMBER(OFFSET('Sanitation Data'!$E$4,0,10*ROW('Sanitation Data'!E80))),'Data Summary'!CP86="Yes"),100-OFFSET('Sanitation Data'!$E$4,0,10*ROW('Sanitation Data'!E80)),NA())</f>
        <v>#N/A</v>
      </c>
      <c r="AB86" s="516" t="e">
        <f ca="1">+IF(AND(ISNUMBER(OFFSET('Sanitation Data'!$E$6,0,10*ROW('Sanitation Data'!E80))),'Data Summary'!CQ86="Yes"),OFFSET('Sanitation Data'!$E$6,0,10*ROW('Sanitation Data'!E80)),NA())</f>
        <v>#N/A</v>
      </c>
      <c r="AC86" s="516" t="e">
        <f ca="1">+IF(AND(ISNUMBER(OFFSET('Sanitation Data'!$E$10,0,10*ROW('Sanitation Data'!E80))),'Data Summary'!CR86="Yes"),OFFSET('Sanitation Data'!$E$10,0,10*ROW('Sanitation Data'!E80)),NA())</f>
        <v>#N/A</v>
      </c>
      <c r="AD86" s="516" t="e">
        <f ca="1">+IF(AND(ISNUMBER(OFFSET('Sanitation Data'!$E$11,0,10*ROW('Sanitation Data'!E80))),'Data Summary'!CS86="Yes"),OFFSET('Sanitation Data'!$E$11,0,10*ROW('Sanitation Data'!E80)),NA())</f>
        <v>#N/A</v>
      </c>
      <c r="AE86" s="516" t="e">
        <f ca="1">+IF(AND(ISNUMBER(OFFSET('Sanitation Data'!$E$12,0,10*ROW('Sanitation Data'!E80))),'Data Summary'!CT86="Yes"),OFFSET('Sanitation Data'!$E$12,0,10*ROW('Sanitation Data'!E80)),NA())</f>
        <v>#N/A</v>
      </c>
      <c r="AF86" s="516" t="e">
        <f ca="1">+IF(AND(ISNUMBER(OFFSET('Sanitation Data'!$F$4,0,10*ROW('Sanitation Data'!F80))),'Data Summary'!CU86="Yes"),100-OFFSET('Sanitation Data'!$F$4,0,10*ROW('Sanitation Data'!F80)),NA())</f>
        <v>#N/A</v>
      </c>
      <c r="AG86" s="516" t="e">
        <f ca="1">+IF(AND(ISNUMBER(OFFSET('Sanitation Data'!$F$6,0,10*ROW('Sanitation Data'!F80))),'Data Summary'!CV86="Yes"),OFFSET('Sanitation Data'!$F$6,0,10*ROW('Sanitation Data'!F80)),NA())</f>
        <v>#N/A</v>
      </c>
      <c r="AH86" s="516" t="e">
        <f ca="1">+IF(AND(ISNUMBER(OFFSET('Sanitation Data'!$F$10,0,10*ROW('Sanitation Data'!F80))),'Data Summary'!CW86="Yes"),OFFSET('Sanitation Data'!$F$10,0,10*ROW('Sanitation Data'!F80)),NA())</f>
        <v>#N/A</v>
      </c>
      <c r="AI86" s="516" t="e">
        <f ca="1">+IF(AND(ISNUMBER(OFFSET('Sanitation Data'!$F$11,0,10*ROW('Sanitation Data'!F80))),'Data Summary'!CX86="Yes"),OFFSET('Sanitation Data'!$F$11,0,10*ROW('Sanitation Data'!F80)),NA())</f>
        <v>#N/A</v>
      </c>
      <c r="AJ86" s="516" t="e">
        <f ca="1">+IF(AND(ISNUMBER(OFFSET('Sanitation Data'!$F$12,0,10*ROW('Sanitation Data'!F80))),'Data Summary'!CY86="Yes"),OFFSET('Sanitation Data'!$F$12,0,10*ROW('Sanitation Data'!F80)),NA())</f>
        <v>#N/A</v>
      </c>
      <c r="AK86" s="516" t="e">
        <f ca="1">+IF(AND(ISNUMBER(OFFSET('Sanitation Data'!$G$4,0,10*ROW('Sanitation Data'!G80))),'Data Summary'!CZ86="Yes"),100-OFFSET('Sanitation Data'!$G$4,0,10*ROW('Sanitation Data'!G80)),NA())</f>
        <v>#N/A</v>
      </c>
      <c r="AL86" s="516" t="e">
        <f ca="1">+IF(AND(ISNUMBER(OFFSET('Sanitation Data'!$G$6,0,10*ROW('Sanitation Data'!G80))),'Data Summary'!DA86="Yes"),OFFSET('Sanitation Data'!$G$6,0,10*ROW('Sanitation Data'!G80)),NA())</f>
        <v>#N/A</v>
      </c>
      <c r="AM86" s="516" t="e">
        <f ca="1">+IF(AND(ISNUMBER(OFFSET('Sanitation Data'!$G$10,0,10*ROW('Sanitation Data'!G80))),'Data Summary'!DB86="Yes"),OFFSET('Sanitation Data'!$G$10,0,10*ROW('Sanitation Data'!G80)),NA())</f>
        <v>#N/A</v>
      </c>
      <c r="AN86" s="516" t="e">
        <f ca="1">+IF(AND(ISNUMBER(OFFSET('Sanitation Data'!$G$11,0,10*ROW('Sanitation Data'!G80))),'Data Summary'!DC86="Yes"),OFFSET('Sanitation Data'!$G$11,0,10*ROW('Sanitation Data'!G80)),NA())</f>
        <v>#N/A</v>
      </c>
      <c r="AO86" s="516" t="e">
        <f ca="1">+IF(AND(ISNUMBER(OFFSET('Sanitation Data'!$G$12,0,10*ROW('Sanitation Data'!G80))),'Data Summary'!DD86="Yes"),OFFSET('Sanitation Data'!$G$12,0,10*ROW('Sanitation Data'!G80)),NA())</f>
        <v>#N/A</v>
      </c>
      <c r="AP86" s="516" t="e">
        <f ca="1">+IF(AND(ISNUMBER(OFFSET('Sanitation Data'!$H$4,0,10*ROW('Sanitation Data'!H80))),'Data Summary'!DE86="Yes"),100-OFFSET('Sanitation Data'!$H$4,0,10*ROW('Sanitation Data'!H80)),NA())</f>
        <v>#N/A</v>
      </c>
      <c r="AQ86" s="516" t="e">
        <f ca="1">+IF(AND(ISNUMBER(OFFSET('Sanitation Data'!$H$6,0,10*ROW('Sanitation Data'!H80))),'Data Summary'!DF86="Yes"),OFFSET('Sanitation Data'!$H$6,0,10*ROW('Sanitation Data'!H80)),NA())</f>
        <v>#N/A</v>
      </c>
      <c r="AR86" s="516" t="e">
        <f ca="1">+IF(AND(ISNUMBER(OFFSET('Sanitation Data'!$H$10,0,10*ROW('Sanitation Data'!H80))),'Data Summary'!DG86="Yes"),OFFSET('Sanitation Data'!$H$10,0,10*ROW('Sanitation Data'!H80)),NA())</f>
        <v>#N/A</v>
      </c>
      <c r="AS86" s="516" t="e">
        <f ca="1">+IF(AND(ISNUMBER(OFFSET('Sanitation Data'!$H$11,0,10*ROW('Sanitation Data'!H80))),'Data Summary'!DH86="Yes"),OFFSET('Sanitation Data'!$H$11,0,10*ROW('Sanitation Data'!H80)),NA())</f>
        <v>#N/A</v>
      </c>
      <c r="AT86" s="516" t="e">
        <f ca="1">+IF(AND(ISNUMBER(OFFSET('Sanitation Data'!$H$12,0,10*ROW('Sanitation Data'!H80))),'Data Summary'!DI86="Yes"),OFFSET('Sanitation Data'!$H$12,0,10*ROW('Sanitation Data'!H80)),NA())</f>
        <v>#N/A</v>
      </c>
      <c r="AU86" s="516" t="e">
        <f ca="1">+IF(AND(ISNUMBER(OFFSET('Sanitation Data'!$I$4,0,10*ROW('Sanitation Data'!I80))),'Data Summary'!DJ86="Yes"),100-OFFSET('Sanitation Data'!$I$4,0,10*ROW('Sanitation Data'!I80)),NA())</f>
        <v>#N/A</v>
      </c>
      <c r="AV86" s="516" t="e">
        <f ca="1">+IF(AND(ISNUMBER(OFFSET('Sanitation Data'!$I$6,0,10*ROW('Sanitation Data'!I80))),'Data Summary'!DK86="Yes"),OFFSET('Sanitation Data'!$I$6,0,10*ROW('Sanitation Data'!I80)),NA())</f>
        <v>#N/A</v>
      </c>
      <c r="AW86" s="516" t="e">
        <f ca="1">+IF(AND(ISNUMBER(OFFSET('Sanitation Data'!$I$10,0,10*ROW('Sanitation Data'!I80))),'Data Summary'!DL86="Yes"),OFFSET('Sanitation Data'!$I$10,0,10*ROW('Sanitation Data'!I80)),NA())</f>
        <v>#N/A</v>
      </c>
      <c r="AX86" s="516" t="e">
        <f ca="1">+IF(AND(ISNUMBER(OFFSET('Sanitation Data'!$I$11,0,10*ROW('Sanitation Data'!I80))),'Data Summary'!DM86="Yes"),OFFSET('Sanitation Data'!$I$11,0,10*ROW('Sanitation Data'!I80)),NA())</f>
        <v>#N/A</v>
      </c>
      <c r="AY86" s="516" t="e">
        <f ca="1">+IF(AND(ISNUMBER(OFFSET('Sanitation Data'!$I$12,0,10*ROW('Sanitation Data'!I80))),'Data Summary'!DN86="Yes"),OFFSET('Sanitation Data'!$I$12,0,10*ROW('Sanitation Data'!I80)),NA())</f>
        <v>#N/A</v>
      </c>
      <c r="AZ86" s="517" t="e">
        <f ca="1">+IF(AND(ISNUMBER(OFFSET('Hygiene Data'!$D$5,0,10*ROW('Hygiene Data'!D80))),'Data Summary'!DO86="Yes"),OFFSET('Hygiene Data'!$D$5,0,10*ROW('Hygiene Data'!D80)),NA())</f>
        <v>#N/A</v>
      </c>
      <c r="BA86" s="517" t="e">
        <f ca="1">+IF(AND(ISNUMBER(OFFSET('Hygiene Data'!$D$7,0,10*ROW('Hygiene Data'!D80))),'Data Summary'!DP86="Yes"),OFFSET('Hygiene Data'!$D$7,0,10*ROW('Hygiene Data'!D80)),NA())</f>
        <v>#N/A</v>
      </c>
      <c r="BB86" s="517" t="e">
        <f ca="1">+IF(AND(ISNUMBER(OFFSET('Hygiene Data'!$D$9,0,10*ROW('Hygiene Data'!D80))),'Data Summary'!DQ86="Yes"),OFFSET('Hygiene Data'!$D$9,0,10*ROW('Hygiene Data'!D80)),NA())</f>
        <v>#N/A</v>
      </c>
      <c r="BC86" s="517" t="e">
        <f ca="1">+IF(AND(ISNUMBER(OFFSET('Hygiene Data'!$E$5,0,10*ROW('Hygiene Data'!E80))),'Data Summary'!DR86="Yes"),OFFSET('Hygiene Data'!$E$5,0,10*ROW('Hygiene Data'!E80)),NA())</f>
        <v>#N/A</v>
      </c>
      <c r="BD86" s="517" t="e">
        <f ca="1">+IF(AND(ISNUMBER(OFFSET('Hygiene Data'!$E$7,0,10*ROW('Hygiene Data'!E80))),'Data Summary'!DS86="Yes"),OFFSET('Hygiene Data'!$E$7,0,10*ROW('Hygiene Data'!E80)),NA())</f>
        <v>#N/A</v>
      </c>
      <c r="BE86" s="517" t="e">
        <f ca="1">+IF(AND(ISNUMBER(OFFSET('Hygiene Data'!$E$9,0,10*ROW('Hygiene Data'!E80))),'Data Summary'!DT86="Yes"),OFFSET('Hygiene Data'!$E$9,0,10*ROW('Hygiene Data'!E80)),NA())</f>
        <v>#N/A</v>
      </c>
      <c r="BF86" s="517" t="e">
        <f ca="1">+IF(AND(ISNUMBER(OFFSET('Hygiene Data'!$F$5,0,10*ROW('Hygiene Data'!F80))),'Data Summary'!DU86="Yes"),OFFSET('Hygiene Data'!$F$5,0,10*ROW('Hygiene Data'!F80)),NA())</f>
        <v>#N/A</v>
      </c>
      <c r="BG86" s="517" t="e">
        <f ca="1">+IF(AND(ISNUMBER(OFFSET('Hygiene Data'!$F$7,0,10*ROW('Hygiene Data'!F80))),'Data Summary'!DV86="Yes"),OFFSET('Hygiene Data'!$F$7,0,10*ROW('Hygiene Data'!F80)),NA())</f>
        <v>#N/A</v>
      </c>
      <c r="BH86" s="517" t="e">
        <f ca="1">+IF(AND(ISNUMBER(OFFSET('Hygiene Data'!$F$9,0,10*ROW('Hygiene Data'!F80))),'Data Summary'!DW86="Yes"),OFFSET('Hygiene Data'!$F$9,0,10*ROW('Hygiene Data'!F80)),NA())</f>
        <v>#N/A</v>
      </c>
      <c r="BI86" s="517" t="e">
        <f ca="1">+IF(AND(ISNUMBER(OFFSET('Hygiene Data'!$G$5,0,10*ROW('Hygiene Data'!G80))),'Data Summary'!DX86="Yes"),OFFSET('Hygiene Data'!$G$5,0,10*ROW('Hygiene Data'!G80)),NA())</f>
        <v>#N/A</v>
      </c>
      <c r="BJ86" s="517" t="e">
        <f ca="1">+IF(AND(ISNUMBER(OFFSET('Hygiene Data'!$G$7,0,10*ROW('Hygiene Data'!G80))),'Data Summary'!DY86="Yes"),OFFSET('Hygiene Data'!$G$7,0,10*ROW('Hygiene Data'!G80)),NA())</f>
        <v>#N/A</v>
      </c>
      <c r="BK86" s="517" t="e">
        <f ca="1">+IF(AND(ISNUMBER(OFFSET('Hygiene Data'!$G$9,0,10*ROW('Hygiene Data'!G80))),'Data Summary'!DZ86="Yes"),OFFSET('Hygiene Data'!$G$9,0,10*ROW('Hygiene Data'!G80)),NA())</f>
        <v>#N/A</v>
      </c>
      <c r="BL86" s="517" t="e">
        <f ca="1">+IF(AND(ISNUMBER(OFFSET('Hygiene Data'!$H$5,0,10*ROW('Hygiene Data'!H80))),'Data Summary'!EA86="Yes"),OFFSET('Hygiene Data'!$H$5,0,10*ROW('Hygiene Data'!H80)),NA())</f>
        <v>#N/A</v>
      </c>
      <c r="BM86" s="517" t="e">
        <f ca="1">+IF(AND(ISNUMBER(OFFSET('Hygiene Data'!$H$7,0,10*ROW('Hygiene Data'!H80))),'Data Summary'!EB86="Yes"),OFFSET('Hygiene Data'!$H$7,0,10*ROW('Hygiene Data'!H80)),NA())</f>
        <v>#N/A</v>
      </c>
      <c r="BN86" s="517" t="e">
        <f ca="1">+IF(AND(ISNUMBER(OFFSET('Hygiene Data'!$H$9,0,10*ROW('Hygiene Data'!H80))),'Data Summary'!EC86="Yes"),OFFSET('Hygiene Data'!$H$9,0,10*ROW('Hygiene Data'!H80)),NA())</f>
        <v>#N/A</v>
      </c>
      <c r="BO86" s="517" t="e">
        <f ca="1">+IF(AND(ISNUMBER(OFFSET('Hygiene Data'!$I$5,0,10*ROW('Hygiene Data'!I80))),'Data Summary'!ED86="Yes"),OFFSET('Hygiene Data'!$I$5,0,10*ROW('Hygiene Data'!I80)),NA())</f>
        <v>#N/A</v>
      </c>
      <c r="BP86" s="517" t="e">
        <f ca="1">+IF(AND(ISNUMBER(OFFSET('Hygiene Data'!$I$7,0,10*ROW('Hygiene Data'!I80))),'Data Summary'!EE86="Yes"),OFFSET('Hygiene Data'!$I$7,0,10*ROW('Hygiene Data'!I80)),NA())</f>
        <v>#N/A</v>
      </c>
      <c r="BQ86" s="517" t="e">
        <f ca="1">+IF(AND(ISNUMBER(OFFSET('Hygiene Data'!$I$9,0,10*ROW('Hygiene Data'!I80))),'Data Summary'!EF86="Yes"),OFFSET('Hygiene Data'!$I$9,0,10*ROW('Hygiene Data'!I80)),NA())</f>
        <v>#N/A</v>
      </c>
    </row>
    <row r="87" spans="1:69" x14ac:dyDescent="0.25">
      <c r="A87" s="513" t="e">
        <f ca="1">+RIGHT('Data Summary'!A87,LEN('Data Summary'!A87)-9)</f>
        <v>#VALUE!</v>
      </c>
      <c r="B87" s="487" t="str">
        <f ca="1">+IF(ISTEXT('Data Summary'!B87),'Data Summary'!B87,"")</f>
        <v/>
      </c>
      <c r="C87" s="514" t="e">
        <f ca="1">+VALUE('Data Summary'!C87)</f>
        <v>#VALUE!</v>
      </c>
      <c r="D87" s="515" t="e">
        <f ca="1">+IF(AND(ISNUMBER(OFFSET('Water Data'!$D$4,0,10*ROW('Water Data'!D81))),'Data Summary'!BS87="Yes"),100-OFFSET('Water Data'!$D$4,0,10*ROW('Water Data'!D81)),NA())</f>
        <v>#N/A</v>
      </c>
      <c r="E87" s="515" t="e">
        <f ca="1">+IF(AND(ISNUMBER(OFFSET('Water Data'!$D$6,0,10*ROW('Water Data'!D81))),'Data Summary'!BT87="Yes"),OFFSET('Water Data'!$D$6,0,10*ROW('Water Data'!D81)),NA())</f>
        <v>#N/A</v>
      </c>
      <c r="F87" s="515" t="e">
        <f ca="1">+IF(AND(ISNUMBER(OFFSET('Water Data'!$D$9,0,10*ROW('Water Data'!D81))),'Data Summary'!BU87="Yes"),OFFSET('Water Data'!$D$9,0,10*ROW('Water Data'!D81)),NA())</f>
        <v>#N/A</v>
      </c>
      <c r="G87" s="515" t="e">
        <f ca="1">+IF(AND(ISNUMBER(OFFSET('Water Data'!$E$4,0,10*ROW('Water Data'!E81))),'Data Summary'!BV87="Yes"),100-OFFSET('Water Data'!$E$4,0,10*ROW('Water Data'!E81)),NA())</f>
        <v>#N/A</v>
      </c>
      <c r="H87" s="515" t="e">
        <f ca="1">+IF(AND(ISNUMBER(OFFSET('Water Data'!$E$6,0,10*ROW('Water Data'!E81))),'Data Summary'!BW87="Yes"),OFFSET('Water Data'!$E$6,0,10*ROW('Water Data'!E81)),NA())</f>
        <v>#N/A</v>
      </c>
      <c r="I87" s="515" t="e">
        <f ca="1">+IF(AND(ISNUMBER(OFFSET('Water Data'!$E$9,0,10*ROW('Water Data'!E81))),'Data Summary'!BX87="Yes"),OFFSET('Water Data'!$E$9,0,10*ROW('Water Data'!E81)),NA())</f>
        <v>#N/A</v>
      </c>
      <c r="J87" s="515" t="e">
        <f ca="1">+IF(AND(ISNUMBER(OFFSET('Water Data'!$F$4,0,10*ROW('Water Data'!F81))),'Data Summary'!BY87="Yes"),100-OFFSET('Water Data'!$F$4,0,10*ROW('Water Data'!F81)),NA())</f>
        <v>#N/A</v>
      </c>
      <c r="K87" s="515" t="e">
        <f ca="1">+IF(AND(ISNUMBER(OFFSET('Water Data'!$F$6,0,10*ROW('Water Data'!F81))),'Data Summary'!BZ87="Yes"),OFFSET('Water Data'!$F$6,0,10*ROW('Water Data'!F81)),NA())</f>
        <v>#N/A</v>
      </c>
      <c r="L87" s="515" t="e">
        <f ca="1">+IF(AND(ISNUMBER(OFFSET('Water Data'!$F$9,0,10*ROW('Water Data'!F81))),'Data Summary'!CA87="Yes"),OFFSET('Water Data'!$F$9,0,10*ROW('Water Data'!F81)),NA())</f>
        <v>#N/A</v>
      </c>
      <c r="M87" s="515" t="e">
        <f ca="1">+IF(AND(ISNUMBER(OFFSET('Water Data'!$G$4,0,10*ROW('Water Data'!G81))),'Data Summary'!CB87="Yes"),100-OFFSET('Water Data'!$G$4,0,10*ROW('Water Data'!G81)),NA())</f>
        <v>#N/A</v>
      </c>
      <c r="N87" s="515" t="e">
        <f ca="1">+IF(AND(ISNUMBER(OFFSET('Water Data'!$G$6,0,10*ROW('Water Data'!G81))),'Data Summary'!CC87="Yes"),OFFSET('Water Data'!$G$6,0,10*ROW('Water Data'!G81)),NA())</f>
        <v>#N/A</v>
      </c>
      <c r="O87" s="515" t="e">
        <f ca="1">+IF(AND(ISNUMBER(OFFSET('Water Data'!$G$9,0,10*ROW('Water Data'!G81))),'Data Summary'!CD87="Yes"),OFFSET('Water Data'!$G$9,0,10*ROW('Water Data'!G81)),NA())</f>
        <v>#N/A</v>
      </c>
      <c r="P87" s="515" t="e">
        <f ca="1">+IF(AND(ISNUMBER(OFFSET('Water Data'!$H$4,0,10*ROW('Water Data'!H81))),'Data Summary'!CE87="Yes"),100-OFFSET('Water Data'!$H$4,0,10*ROW('Water Data'!H81)),NA())</f>
        <v>#N/A</v>
      </c>
      <c r="Q87" s="515" t="e">
        <f ca="1">+IF(AND(ISNUMBER(OFFSET('Water Data'!$H$6,0,10*ROW('Water Data'!H81))),'Data Summary'!CF87="Yes"),OFFSET('Water Data'!$H$6,0,10*ROW('Water Data'!H81)),NA())</f>
        <v>#N/A</v>
      </c>
      <c r="R87" s="515" t="e">
        <f ca="1">+IF(AND(ISNUMBER(OFFSET('Water Data'!$H$9,0,10*ROW('Water Data'!H81))),'Data Summary'!CG87="Yes"),OFFSET('Water Data'!$H$9,0,10*ROW('Water Data'!H81)),NA())</f>
        <v>#N/A</v>
      </c>
      <c r="S87" s="515" t="e">
        <f ca="1">+IF(AND(ISNUMBER(OFFSET('Water Data'!$I$4,0,10*ROW('Water Data'!I81))),'Data Summary'!CH87="Yes"),100-OFFSET('Water Data'!$I$4,0,10*ROW('Water Data'!I81)),NA())</f>
        <v>#N/A</v>
      </c>
      <c r="T87" s="515" t="e">
        <f ca="1">+IF(AND(ISNUMBER(OFFSET('Water Data'!$I$6,0,10*ROW('Water Data'!I81))),'Data Summary'!CI87="Yes"),OFFSET('Water Data'!$I$6,0,10*ROW('Water Data'!I81)),NA())</f>
        <v>#N/A</v>
      </c>
      <c r="U87" s="515" t="e">
        <f ca="1">+IF(AND(ISNUMBER(OFFSET('Water Data'!$I$9,0,10*ROW('Water Data'!I81))),'Data Summary'!CJ87="Yes"),OFFSET('Water Data'!$I$9,0,10*ROW('Water Data'!I81)),NA())</f>
        <v>#N/A</v>
      </c>
      <c r="V87" s="516" t="e">
        <f ca="1">+IF(AND(ISNUMBER(OFFSET('Sanitation Data'!$D$4,0,10*ROW('Sanitation Data'!D81))),'Data Summary'!CK87="Yes"),100-OFFSET('Sanitation Data'!$D$4,0,10*ROW('Sanitation Data'!D81)),NA())</f>
        <v>#N/A</v>
      </c>
      <c r="W87" s="516" t="e">
        <f ca="1">+IF(AND(ISNUMBER(OFFSET('Sanitation Data'!$D$6,0,10*ROW('Sanitation Data'!D81))),'Data Summary'!CL87="Yes"),OFFSET('Sanitation Data'!$D$6,0,10*ROW('Sanitation Data'!D81)),NA())</f>
        <v>#N/A</v>
      </c>
      <c r="X87" s="516" t="e">
        <f ca="1">+IF(AND(ISNUMBER(OFFSET('Sanitation Data'!$D$10,0,10*ROW('Sanitation Data'!D81))),'Data Summary'!CM87="Yes"),OFFSET('Sanitation Data'!$D$10,0,10*ROW('Sanitation Data'!D81)),NA())</f>
        <v>#N/A</v>
      </c>
      <c r="Y87" s="516" t="e">
        <f ca="1">+IF(AND(ISNUMBER(OFFSET('Sanitation Data'!$D$11,0,10*ROW('Sanitation Data'!D81))),'Data Summary'!CN87="Yes"),OFFSET('Sanitation Data'!$D$11,0,10*ROW('Sanitation Data'!D81)),NA())</f>
        <v>#N/A</v>
      </c>
      <c r="Z87" s="516" t="e">
        <f ca="1">+IF(AND(ISNUMBER(OFFSET('Sanitation Data'!$D$12,0,10*ROW('Sanitation Data'!D81))),'Data Summary'!CO87="Yes"),OFFSET('Sanitation Data'!$D$12,0,10*ROW('Sanitation Data'!D81)),NA())</f>
        <v>#N/A</v>
      </c>
      <c r="AA87" s="516" t="e">
        <f ca="1">+IF(AND(ISNUMBER(OFFSET('Sanitation Data'!$E$4,0,10*ROW('Sanitation Data'!E81))),'Data Summary'!CP87="Yes"),100-OFFSET('Sanitation Data'!$E$4,0,10*ROW('Sanitation Data'!E81)),NA())</f>
        <v>#N/A</v>
      </c>
      <c r="AB87" s="516" t="e">
        <f ca="1">+IF(AND(ISNUMBER(OFFSET('Sanitation Data'!$E$6,0,10*ROW('Sanitation Data'!E81))),'Data Summary'!CQ87="Yes"),OFFSET('Sanitation Data'!$E$6,0,10*ROW('Sanitation Data'!E81)),NA())</f>
        <v>#N/A</v>
      </c>
      <c r="AC87" s="516" t="e">
        <f ca="1">+IF(AND(ISNUMBER(OFFSET('Sanitation Data'!$E$10,0,10*ROW('Sanitation Data'!E81))),'Data Summary'!CR87="Yes"),OFFSET('Sanitation Data'!$E$10,0,10*ROW('Sanitation Data'!E81)),NA())</f>
        <v>#N/A</v>
      </c>
      <c r="AD87" s="516" t="e">
        <f ca="1">+IF(AND(ISNUMBER(OFFSET('Sanitation Data'!$E$11,0,10*ROW('Sanitation Data'!E81))),'Data Summary'!CS87="Yes"),OFFSET('Sanitation Data'!$E$11,0,10*ROW('Sanitation Data'!E81)),NA())</f>
        <v>#N/A</v>
      </c>
      <c r="AE87" s="516" t="e">
        <f ca="1">+IF(AND(ISNUMBER(OFFSET('Sanitation Data'!$E$12,0,10*ROW('Sanitation Data'!E81))),'Data Summary'!CT87="Yes"),OFFSET('Sanitation Data'!$E$12,0,10*ROW('Sanitation Data'!E81)),NA())</f>
        <v>#N/A</v>
      </c>
      <c r="AF87" s="516" t="e">
        <f ca="1">+IF(AND(ISNUMBER(OFFSET('Sanitation Data'!$F$4,0,10*ROW('Sanitation Data'!F81))),'Data Summary'!CU87="Yes"),100-OFFSET('Sanitation Data'!$F$4,0,10*ROW('Sanitation Data'!F81)),NA())</f>
        <v>#N/A</v>
      </c>
      <c r="AG87" s="516" t="e">
        <f ca="1">+IF(AND(ISNUMBER(OFFSET('Sanitation Data'!$F$6,0,10*ROW('Sanitation Data'!F81))),'Data Summary'!CV87="Yes"),OFFSET('Sanitation Data'!$F$6,0,10*ROW('Sanitation Data'!F81)),NA())</f>
        <v>#N/A</v>
      </c>
      <c r="AH87" s="516" t="e">
        <f ca="1">+IF(AND(ISNUMBER(OFFSET('Sanitation Data'!$F$10,0,10*ROW('Sanitation Data'!F81))),'Data Summary'!CW87="Yes"),OFFSET('Sanitation Data'!$F$10,0,10*ROW('Sanitation Data'!F81)),NA())</f>
        <v>#N/A</v>
      </c>
      <c r="AI87" s="516" t="e">
        <f ca="1">+IF(AND(ISNUMBER(OFFSET('Sanitation Data'!$F$11,0,10*ROW('Sanitation Data'!F81))),'Data Summary'!CX87="Yes"),OFFSET('Sanitation Data'!$F$11,0,10*ROW('Sanitation Data'!F81)),NA())</f>
        <v>#N/A</v>
      </c>
      <c r="AJ87" s="516" t="e">
        <f ca="1">+IF(AND(ISNUMBER(OFFSET('Sanitation Data'!$F$12,0,10*ROW('Sanitation Data'!F81))),'Data Summary'!CY87="Yes"),OFFSET('Sanitation Data'!$F$12,0,10*ROW('Sanitation Data'!F81)),NA())</f>
        <v>#N/A</v>
      </c>
      <c r="AK87" s="516" t="e">
        <f ca="1">+IF(AND(ISNUMBER(OFFSET('Sanitation Data'!$G$4,0,10*ROW('Sanitation Data'!G81))),'Data Summary'!CZ87="Yes"),100-OFFSET('Sanitation Data'!$G$4,0,10*ROW('Sanitation Data'!G81)),NA())</f>
        <v>#N/A</v>
      </c>
      <c r="AL87" s="516" t="e">
        <f ca="1">+IF(AND(ISNUMBER(OFFSET('Sanitation Data'!$G$6,0,10*ROW('Sanitation Data'!G81))),'Data Summary'!DA87="Yes"),OFFSET('Sanitation Data'!$G$6,0,10*ROW('Sanitation Data'!G81)),NA())</f>
        <v>#N/A</v>
      </c>
      <c r="AM87" s="516" t="e">
        <f ca="1">+IF(AND(ISNUMBER(OFFSET('Sanitation Data'!$G$10,0,10*ROW('Sanitation Data'!G81))),'Data Summary'!DB87="Yes"),OFFSET('Sanitation Data'!$G$10,0,10*ROW('Sanitation Data'!G81)),NA())</f>
        <v>#N/A</v>
      </c>
      <c r="AN87" s="516" t="e">
        <f ca="1">+IF(AND(ISNUMBER(OFFSET('Sanitation Data'!$G$11,0,10*ROW('Sanitation Data'!G81))),'Data Summary'!DC87="Yes"),OFFSET('Sanitation Data'!$G$11,0,10*ROW('Sanitation Data'!G81)),NA())</f>
        <v>#N/A</v>
      </c>
      <c r="AO87" s="516" t="e">
        <f ca="1">+IF(AND(ISNUMBER(OFFSET('Sanitation Data'!$G$12,0,10*ROW('Sanitation Data'!G81))),'Data Summary'!DD87="Yes"),OFFSET('Sanitation Data'!$G$12,0,10*ROW('Sanitation Data'!G81)),NA())</f>
        <v>#N/A</v>
      </c>
      <c r="AP87" s="516" t="e">
        <f ca="1">+IF(AND(ISNUMBER(OFFSET('Sanitation Data'!$H$4,0,10*ROW('Sanitation Data'!H81))),'Data Summary'!DE87="Yes"),100-OFFSET('Sanitation Data'!$H$4,0,10*ROW('Sanitation Data'!H81)),NA())</f>
        <v>#N/A</v>
      </c>
      <c r="AQ87" s="516" t="e">
        <f ca="1">+IF(AND(ISNUMBER(OFFSET('Sanitation Data'!$H$6,0,10*ROW('Sanitation Data'!H81))),'Data Summary'!DF87="Yes"),OFFSET('Sanitation Data'!$H$6,0,10*ROW('Sanitation Data'!H81)),NA())</f>
        <v>#N/A</v>
      </c>
      <c r="AR87" s="516" t="e">
        <f ca="1">+IF(AND(ISNUMBER(OFFSET('Sanitation Data'!$H$10,0,10*ROW('Sanitation Data'!H81))),'Data Summary'!DG87="Yes"),OFFSET('Sanitation Data'!$H$10,0,10*ROW('Sanitation Data'!H81)),NA())</f>
        <v>#N/A</v>
      </c>
      <c r="AS87" s="516" t="e">
        <f ca="1">+IF(AND(ISNUMBER(OFFSET('Sanitation Data'!$H$11,0,10*ROW('Sanitation Data'!H81))),'Data Summary'!DH87="Yes"),OFFSET('Sanitation Data'!$H$11,0,10*ROW('Sanitation Data'!H81)),NA())</f>
        <v>#N/A</v>
      </c>
      <c r="AT87" s="516" t="e">
        <f ca="1">+IF(AND(ISNUMBER(OFFSET('Sanitation Data'!$H$12,0,10*ROW('Sanitation Data'!H81))),'Data Summary'!DI87="Yes"),OFFSET('Sanitation Data'!$H$12,0,10*ROW('Sanitation Data'!H81)),NA())</f>
        <v>#N/A</v>
      </c>
      <c r="AU87" s="516" t="e">
        <f ca="1">+IF(AND(ISNUMBER(OFFSET('Sanitation Data'!$I$4,0,10*ROW('Sanitation Data'!I81))),'Data Summary'!DJ87="Yes"),100-OFFSET('Sanitation Data'!$I$4,0,10*ROW('Sanitation Data'!I81)),NA())</f>
        <v>#N/A</v>
      </c>
      <c r="AV87" s="516" t="e">
        <f ca="1">+IF(AND(ISNUMBER(OFFSET('Sanitation Data'!$I$6,0,10*ROW('Sanitation Data'!I81))),'Data Summary'!DK87="Yes"),OFFSET('Sanitation Data'!$I$6,0,10*ROW('Sanitation Data'!I81)),NA())</f>
        <v>#N/A</v>
      </c>
      <c r="AW87" s="516" t="e">
        <f ca="1">+IF(AND(ISNUMBER(OFFSET('Sanitation Data'!$I$10,0,10*ROW('Sanitation Data'!I81))),'Data Summary'!DL87="Yes"),OFFSET('Sanitation Data'!$I$10,0,10*ROW('Sanitation Data'!I81)),NA())</f>
        <v>#N/A</v>
      </c>
      <c r="AX87" s="516" t="e">
        <f ca="1">+IF(AND(ISNUMBER(OFFSET('Sanitation Data'!$I$11,0,10*ROW('Sanitation Data'!I81))),'Data Summary'!DM87="Yes"),OFFSET('Sanitation Data'!$I$11,0,10*ROW('Sanitation Data'!I81)),NA())</f>
        <v>#N/A</v>
      </c>
      <c r="AY87" s="516" t="e">
        <f ca="1">+IF(AND(ISNUMBER(OFFSET('Sanitation Data'!$I$12,0,10*ROW('Sanitation Data'!I81))),'Data Summary'!DN87="Yes"),OFFSET('Sanitation Data'!$I$12,0,10*ROW('Sanitation Data'!I81)),NA())</f>
        <v>#N/A</v>
      </c>
      <c r="AZ87" s="517" t="e">
        <f ca="1">+IF(AND(ISNUMBER(OFFSET('Hygiene Data'!$D$5,0,10*ROW('Hygiene Data'!D81))),'Data Summary'!DO87="Yes"),OFFSET('Hygiene Data'!$D$5,0,10*ROW('Hygiene Data'!D81)),NA())</f>
        <v>#N/A</v>
      </c>
      <c r="BA87" s="517" t="e">
        <f ca="1">+IF(AND(ISNUMBER(OFFSET('Hygiene Data'!$D$7,0,10*ROW('Hygiene Data'!D81))),'Data Summary'!DP87="Yes"),OFFSET('Hygiene Data'!$D$7,0,10*ROW('Hygiene Data'!D81)),NA())</f>
        <v>#N/A</v>
      </c>
      <c r="BB87" s="517" t="e">
        <f ca="1">+IF(AND(ISNUMBER(OFFSET('Hygiene Data'!$D$9,0,10*ROW('Hygiene Data'!D81))),'Data Summary'!DQ87="Yes"),OFFSET('Hygiene Data'!$D$9,0,10*ROW('Hygiene Data'!D81)),NA())</f>
        <v>#N/A</v>
      </c>
      <c r="BC87" s="517" t="e">
        <f ca="1">+IF(AND(ISNUMBER(OFFSET('Hygiene Data'!$E$5,0,10*ROW('Hygiene Data'!E81))),'Data Summary'!DR87="Yes"),OFFSET('Hygiene Data'!$E$5,0,10*ROW('Hygiene Data'!E81)),NA())</f>
        <v>#N/A</v>
      </c>
      <c r="BD87" s="517" t="e">
        <f ca="1">+IF(AND(ISNUMBER(OFFSET('Hygiene Data'!$E$7,0,10*ROW('Hygiene Data'!E81))),'Data Summary'!DS87="Yes"),OFFSET('Hygiene Data'!$E$7,0,10*ROW('Hygiene Data'!E81)),NA())</f>
        <v>#N/A</v>
      </c>
      <c r="BE87" s="517" t="e">
        <f ca="1">+IF(AND(ISNUMBER(OFFSET('Hygiene Data'!$E$9,0,10*ROW('Hygiene Data'!E81))),'Data Summary'!DT87="Yes"),OFFSET('Hygiene Data'!$E$9,0,10*ROW('Hygiene Data'!E81)),NA())</f>
        <v>#N/A</v>
      </c>
      <c r="BF87" s="517" t="e">
        <f ca="1">+IF(AND(ISNUMBER(OFFSET('Hygiene Data'!$F$5,0,10*ROW('Hygiene Data'!F81))),'Data Summary'!DU87="Yes"),OFFSET('Hygiene Data'!$F$5,0,10*ROW('Hygiene Data'!F81)),NA())</f>
        <v>#N/A</v>
      </c>
      <c r="BG87" s="517" t="e">
        <f ca="1">+IF(AND(ISNUMBER(OFFSET('Hygiene Data'!$F$7,0,10*ROW('Hygiene Data'!F81))),'Data Summary'!DV87="Yes"),OFFSET('Hygiene Data'!$F$7,0,10*ROW('Hygiene Data'!F81)),NA())</f>
        <v>#N/A</v>
      </c>
      <c r="BH87" s="517" t="e">
        <f ca="1">+IF(AND(ISNUMBER(OFFSET('Hygiene Data'!$F$9,0,10*ROW('Hygiene Data'!F81))),'Data Summary'!DW87="Yes"),OFFSET('Hygiene Data'!$F$9,0,10*ROW('Hygiene Data'!F81)),NA())</f>
        <v>#N/A</v>
      </c>
      <c r="BI87" s="517" t="e">
        <f ca="1">+IF(AND(ISNUMBER(OFFSET('Hygiene Data'!$G$5,0,10*ROW('Hygiene Data'!G81))),'Data Summary'!DX87="Yes"),OFFSET('Hygiene Data'!$G$5,0,10*ROW('Hygiene Data'!G81)),NA())</f>
        <v>#N/A</v>
      </c>
      <c r="BJ87" s="517" t="e">
        <f ca="1">+IF(AND(ISNUMBER(OFFSET('Hygiene Data'!$G$7,0,10*ROW('Hygiene Data'!G81))),'Data Summary'!DY87="Yes"),OFFSET('Hygiene Data'!$G$7,0,10*ROW('Hygiene Data'!G81)),NA())</f>
        <v>#N/A</v>
      </c>
      <c r="BK87" s="517" t="e">
        <f ca="1">+IF(AND(ISNUMBER(OFFSET('Hygiene Data'!$G$9,0,10*ROW('Hygiene Data'!G81))),'Data Summary'!DZ87="Yes"),OFFSET('Hygiene Data'!$G$9,0,10*ROW('Hygiene Data'!G81)),NA())</f>
        <v>#N/A</v>
      </c>
      <c r="BL87" s="517" t="e">
        <f ca="1">+IF(AND(ISNUMBER(OFFSET('Hygiene Data'!$H$5,0,10*ROW('Hygiene Data'!H81))),'Data Summary'!EA87="Yes"),OFFSET('Hygiene Data'!$H$5,0,10*ROW('Hygiene Data'!H81)),NA())</f>
        <v>#N/A</v>
      </c>
      <c r="BM87" s="517" t="e">
        <f ca="1">+IF(AND(ISNUMBER(OFFSET('Hygiene Data'!$H$7,0,10*ROW('Hygiene Data'!H81))),'Data Summary'!EB87="Yes"),OFFSET('Hygiene Data'!$H$7,0,10*ROW('Hygiene Data'!H81)),NA())</f>
        <v>#N/A</v>
      </c>
      <c r="BN87" s="517" t="e">
        <f ca="1">+IF(AND(ISNUMBER(OFFSET('Hygiene Data'!$H$9,0,10*ROW('Hygiene Data'!H81))),'Data Summary'!EC87="Yes"),OFFSET('Hygiene Data'!$H$9,0,10*ROW('Hygiene Data'!H81)),NA())</f>
        <v>#N/A</v>
      </c>
      <c r="BO87" s="517" t="e">
        <f ca="1">+IF(AND(ISNUMBER(OFFSET('Hygiene Data'!$I$5,0,10*ROW('Hygiene Data'!I81))),'Data Summary'!ED87="Yes"),OFFSET('Hygiene Data'!$I$5,0,10*ROW('Hygiene Data'!I81)),NA())</f>
        <v>#N/A</v>
      </c>
      <c r="BP87" s="517" t="e">
        <f ca="1">+IF(AND(ISNUMBER(OFFSET('Hygiene Data'!$I$7,0,10*ROW('Hygiene Data'!I81))),'Data Summary'!EE87="Yes"),OFFSET('Hygiene Data'!$I$7,0,10*ROW('Hygiene Data'!I81)),NA())</f>
        <v>#N/A</v>
      </c>
      <c r="BQ87" s="517" t="e">
        <f ca="1">+IF(AND(ISNUMBER(OFFSET('Hygiene Data'!$I$9,0,10*ROW('Hygiene Data'!I81))),'Data Summary'!EF87="Yes"),OFFSET('Hygiene Data'!$I$9,0,10*ROW('Hygiene Data'!I81)),NA())</f>
        <v>#N/A</v>
      </c>
    </row>
    <row r="88" spans="1:69" x14ac:dyDescent="0.25">
      <c r="A88" s="513" t="e">
        <f ca="1">+RIGHT('Data Summary'!A88,LEN('Data Summary'!A88)-9)</f>
        <v>#VALUE!</v>
      </c>
      <c r="B88" s="487" t="str">
        <f ca="1">+IF(ISTEXT('Data Summary'!B88),'Data Summary'!B88,"")</f>
        <v/>
      </c>
      <c r="C88" s="514" t="e">
        <f ca="1">+VALUE('Data Summary'!C88)</f>
        <v>#VALUE!</v>
      </c>
      <c r="D88" s="515" t="e">
        <f ca="1">+IF(AND(ISNUMBER(OFFSET('Water Data'!$D$4,0,10*ROW('Water Data'!D82))),'Data Summary'!BS88="Yes"),100-OFFSET('Water Data'!$D$4,0,10*ROW('Water Data'!D82)),NA())</f>
        <v>#N/A</v>
      </c>
      <c r="E88" s="515" t="e">
        <f ca="1">+IF(AND(ISNUMBER(OFFSET('Water Data'!$D$6,0,10*ROW('Water Data'!D82))),'Data Summary'!BT88="Yes"),OFFSET('Water Data'!$D$6,0,10*ROW('Water Data'!D82)),NA())</f>
        <v>#N/A</v>
      </c>
      <c r="F88" s="515" t="e">
        <f ca="1">+IF(AND(ISNUMBER(OFFSET('Water Data'!$D$9,0,10*ROW('Water Data'!D82))),'Data Summary'!BU88="Yes"),OFFSET('Water Data'!$D$9,0,10*ROW('Water Data'!D82)),NA())</f>
        <v>#N/A</v>
      </c>
      <c r="G88" s="515" t="e">
        <f ca="1">+IF(AND(ISNUMBER(OFFSET('Water Data'!$E$4,0,10*ROW('Water Data'!E82))),'Data Summary'!BV88="Yes"),100-OFFSET('Water Data'!$E$4,0,10*ROW('Water Data'!E82)),NA())</f>
        <v>#N/A</v>
      </c>
      <c r="H88" s="515" t="e">
        <f ca="1">+IF(AND(ISNUMBER(OFFSET('Water Data'!$E$6,0,10*ROW('Water Data'!E82))),'Data Summary'!BW88="Yes"),OFFSET('Water Data'!$E$6,0,10*ROW('Water Data'!E82)),NA())</f>
        <v>#N/A</v>
      </c>
      <c r="I88" s="515" t="e">
        <f ca="1">+IF(AND(ISNUMBER(OFFSET('Water Data'!$E$9,0,10*ROW('Water Data'!E82))),'Data Summary'!BX88="Yes"),OFFSET('Water Data'!$E$9,0,10*ROW('Water Data'!E82)),NA())</f>
        <v>#N/A</v>
      </c>
      <c r="J88" s="515" t="e">
        <f ca="1">+IF(AND(ISNUMBER(OFFSET('Water Data'!$F$4,0,10*ROW('Water Data'!F82))),'Data Summary'!BY88="Yes"),100-OFFSET('Water Data'!$F$4,0,10*ROW('Water Data'!F82)),NA())</f>
        <v>#N/A</v>
      </c>
      <c r="K88" s="515" t="e">
        <f ca="1">+IF(AND(ISNUMBER(OFFSET('Water Data'!$F$6,0,10*ROW('Water Data'!F82))),'Data Summary'!BZ88="Yes"),OFFSET('Water Data'!$F$6,0,10*ROW('Water Data'!F82)),NA())</f>
        <v>#N/A</v>
      </c>
      <c r="L88" s="515" t="e">
        <f ca="1">+IF(AND(ISNUMBER(OFFSET('Water Data'!$F$9,0,10*ROW('Water Data'!F82))),'Data Summary'!CA88="Yes"),OFFSET('Water Data'!$F$9,0,10*ROW('Water Data'!F82)),NA())</f>
        <v>#N/A</v>
      </c>
      <c r="M88" s="515" t="e">
        <f ca="1">+IF(AND(ISNUMBER(OFFSET('Water Data'!$G$4,0,10*ROW('Water Data'!G82))),'Data Summary'!CB88="Yes"),100-OFFSET('Water Data'!$G$4,0,10*ROW('Water Data'!G82)),NA())</f>
        <v>#N/A</v>
      </c>
      <c r="N88" s="515" t="e">
        <f ca="1">+IF(AND(ISNUMBER(OFFSET('Water Data'!$G$6,0,10*ROW('Water Data'!G82))),'Data Summary'!CC88="Yes"),OFFSET('Water Data'!$G$6,0,10*ROW('Water Data'!G82)),NA())</f>
        <v>#N/A</v>
      </c>
      <c r="O88" s="515" t="e">
        <f ca="1">+IF(AND(ISNUMBER(OFFSET('Water Data'!$G$9,0,10*ROW('Water Data'!G82))),'Data Summary'!CD88="Yes"),OFFSET('Water Data'!$G$9,0,10*ROW('Water Data'!G82)),NA())</f>
        <v>#N/A</v>
      </c>
      <c r="P88" s="515" t="e">
        <f ca="1">+IF(AND(ISNUMBER(OFFSET('Water Data'!$H$4,0,10*ROW('Water Data'!H82))),'Data Summary'!CE88="Yes"),100-OFFSET('Water Data'!$H$4,0,10*ROW('Water Data'!H82)),NA())</f>
        <v>#N/A</v>
      </c>
      <c r="Q88" s="515" t="e">
        <f ca="1">+IF(AND(ISNUMBER(OFFSET('Water Data'!$H$6,0,10*ROW('Water Data'!H82))),'Data Summary'!CF88="Yes"),OFFSET('Water Data'!$H$6,0,10*ROW('Water Data'!H82)),NA())</f>
        <v>#N/A</v>
      </c>
      <c r="R88" s="515" t="e">
        <f ca="1">+IF(AND(ISNUMBER(OFFSET('Water Data'!$H$9,0,10*ROW('Water Data'!H82))),'Data Summary'!CG88="Yes"),OFFSET('Water Data'!$H$9,0,10*ROW('Water Data'!H82)),NA())</f>
        <v>#N/A</v>
      </c>
      <c r="S88" s="515" t="e">
        <f ca="1">+IF(AND(ISNUMBER(OFFSET('Water Data'!$I$4,0,10*ROW('Water Data'!I82))),'Data Summary'!CH88="Yes"),100-OFFSET('Water Data'!$I$4,0,10*ROW('Water Data'!I82)),NA())</f>
        <v>#N/A</v>
      </c>
      <c r="T88" s="515" t="e">
        <f ca="1">+IF(AND(ISNUMBER(OFFSET('Water Data'!$I$6,0,10*ROW('Water Data'!I82))),'Data Summary'!CI88="Yes"),OFFSET('Water Data'!$I$6,0,10*ROW('Water Data'!I82)),NA())</f>
        <v>#N/A</v>
      </c>
      <c r="U88" s="515" t="e">
        <f ca="1">+IF(AND(ISNUMBER(OFFSET('Water Data'!$I$9,0,10*ROW('Water Data'!I82))),'Data Summary'!CJ88="Yes"),OFFSET('Water Data'!$I$9,0,10*ROW('Water Data'!I82)),NA())</f>
        <v>#N/A</v>
      </c>
      <c r="V88" s="516" t="e">
        <f ca="1">+IF(AND(ISNUMBER(OFFSET('Sanitation Data'!$D$4,0,10*ROW('Sanitation Data'!D82))),'Data Summary'!CK88="Yes"),100-OFFSET('Sanitation Data'!$D$4,0,10*ROW('Sanitation Data'!D82)),NA())</f>
        <v>#N/A</v>
      </c>
      <c r="W88" s="516" t="e">
        <f ca="1">+IF(AND(ISNUMBER(OFFSET('Sanitation Data'!$D$6,0,10*ROW('Sanitation Data'!D82))),'Data Summary'!CL88="Yes"),OFFSET('Sanitation Data'!$D$6,0,10*ROW('Sanitation Data'!D82)),NA())</f>
        <v>#N/A</v>
      </c>
      <c r="X88" s="516" t="e">
        <f ca="1">+IF(AND(ISNUMBER(OFFSET('Sanitation Data'!$D$10,0,10*ROW('Sanitation Data'!D82))),'Data Summary'!CM88="Yes"),OFFSET('Sanitation Data'!$D$10,0,10*ROW('Sanitation Data'!D82)),NA())</f>
        <v>#N/A</v>
      </c>
      <c r="Y88" s="516" t="e">
        <f ca="1">+IF(AND(ISNUMBER(OFFSET('Sanitation Data'!$D$11,0,10*ROW('Sanitation Data'!D82))),'Data Summary'!CN88="Yes"),OFFSET('Sanitation Data'!$D$11,0,10*ROW('Sanitation Data'!D82)),NA())</f>
        <v>#N/A</v>
      </c>
      <c r="Z88" s="516" t="e">
        <f ca="1">+IF(AND(ISNUMBER(OFFSET('Sanitation Data'!$D$12,0,10*ROW('Sanitation Data'!D82))),'Data Summary'!CO88="Yes"),OFFSET('Sanitation Data'!$D$12,0,10*ROW('Sanitation Data'!D82)),NA())</f>
        <v>#N/A</v>
      </c>
      <c r="AA88" s="516" t="e">
        <f ca="1">+IF(AND(ISNUMBER(OFFSET('Sanitation Data'!$E$4,0,10*ROW('Sanitation Data'!E82))),'Data Summary'!CP88="Yes"),100-OFFSET('Sanitation Data'!$E$4,0,10*ROW('Sanitation Data'!E82)),NA())</f>
        <v>#N/A</v>
      </c>
      <c r="AB88" s="516" t="e">
        <f ca="1">+IF(AND(ISNUMBER(OFFSET('Sanitation Data'!$E$6,0,10*ROW('Sanitation Data'!E82))),'Data Summary'!CQ88="Yes"),OFFSET('Sanitation Data'!$E$6,0,10*ROW('Sanitation Data'!E82)),NA())</f>
        <v>#N/A</v>
      </c>
      <c r="AC88" s="516" t="e">
        <f ca="1">+IF(AND(ISNUMBER(OFFSET('Sanitation Data'!$E$10,0,10*ROW('Sanitation Data'!E82))),'Data Summary'!CR88="Yes"),OFFSET('Sanitation Data'!$E$10,0,10*ROW('Sanitation Data'!E82)),NA())</f>
        <v>#N/A</v>
      </c>
      <c r="AD88" s="516" t="e">
        <f ca="1">+IF(AND(ISNUMBER(OFFSET('Sanitation Data'!$E$11,0,10*ROW('Sanitation Data'!E82))),'Data Summary'!CS88="Yes"),OFFSET('Sanitation Data'!$E$11,0,10*ROW('Sanitation Data'!E82)),NA())</f>
        <v>#N/A</v>
      </c>
      <c r="AE88" s="516" t="e">
        <f ca="1">+IF(AND(ISNUMBER(OFFSET('Sanitation Data'!$E$12,0,10*ROW('Sanitation Data'!E82))),'Data Summary'!CT88="Yes"),OFFSET('Sanitation Data'!$E$12,0,10*ROW('Sanitation Data'!E82)),NA())</f>
        <v>#N/A</v>
      </c>
      <c r="AF88" s="516" t="e">
        <f ca="1">+IF(AND(ISNUMBER(OFFSET('Sanitation Data'!$F$4,0,10*ROW('Sanitation Data'!F82))),'Data Summary'!CU88="Yes"),100-OFFSET('Sanitation Data'!$F$4,0,10*ROW('Sanitation Data'!F82)),NA())</f>
        <v>#N/A</v>
      </c>
      <c r="AG88" s="516" t="e">
        <f ca="1">+IF(AND(ISNUMBER(OFFSET('Sanitation Data'!$F$6,0,10*ROW('Sanitation Data'!F82))),'Data Summary'!CV88="Yes"),OFFSET('Sanitation Data'!$F$6,0,10*ROW('Sanitation Data'!F82)),NA())</f>
        <v>#N/A</v>
      </c>
      <c r="AH88" s="516" t="e">
        <f ca="1">+IF(AND(ISNUMBER(OFFSET('Sanitation Data'!$F$10,0,10*ROW('Sanitation Data'!F82))),'Data Summary'!CW88="Yes"),OFFSET('Sanitation Data'!$F$10,0,10*ROW('Sanitation Data'!F82)),NA())</f>
        <v>#N/A</v>
      </c>
      <c r="AI88" s="516" t="e">
        <f ca="1">+IF(AND(ISNUMBER(OFFSET('Sanitation Data'!$F$11,0,10*ROW('Sanitation Data'!F82))),'Data Summary'!CX88="Yes"),OFFSET('Sanitation Data'!$F$11,0,10*ROW('Sanitation Data'!F82)),NA())</f>
        <v>#N/A</v>
      </c>
      <c r="AJ88" s="516" t="e">
        <f ca="1">+IF(AND(ISNUMBER(OFFSET('Sanitation Data'!$F$12,0,10*ROW('Sanitation Data'!F82))),'Data Summary'!CY88="Yes"),OFFSET('Sanitation Data'!$F$12,0,10*ROW('Sanitation Data'!F82)),NA())</f>
        <v>#N/A</v>
      </c>
      <c r="AK88" s="516" t="e">
        <f ca="1">+IF(AND(ISNUMBER(OFFSET('Sanitation Data'!$G$4,0,10*ROW('Sanitation Data'!G82))),'Data Summary'!CZ88="Yes"),100-OFFSET('Sanitation Data'!$G$4,0,10*ROW('Sanitation Data'!G82)),NA())</f>
        <v>#N/A</v>
      </c>
      <c r="AL88" s="516" t="e">
        <f ca="1">+IF(AND(ISNUMBER(OFFSET('Sanitation Data'!$G$6,0,10*ROW('Sanitation Data'!G82))),'Data Summary'!DA88="Yes"),OFFSET('Sanitation Data'!$G$6,0,10*ROW('Sanitation Data'!G82)),NA())</f>
        <v>#N/A</v>
      </c>
      <c r="AM88" s="516" t="e">
        <f ca="1">+IF(AND(ISNUMBER(OFFSET('Sanitation Data'!$G$10,0,10*ROW('Sanitation Data'!G82))),'Data Summary'!DB88="Yes"),OFFSET('Sanitation Data'!$G$10,0,10*ROW('Sanitation Data'!G82)),NA())</f>
        <v>#N/A</v>
      </c>
      <c r="AN88" s="516" t="e">
        <f ca="1">+IF(AND(ISNUMBER(OFFSET('Sanitation Data'!$G$11,0,10*ROW('Sanitation Data'!G82))),'Data Summary'!DC88="Yes"),OFFSET('Sanitation Data'!$G$11,0,10*ROW('Sanitation Data'!G82)),NA())</f>
        <v>#N/A</v>
      </c>
      <c r="AO88" s="516" t="e">
        <f ca="1">+IF(AND(ISNUMBER(OFFSET('Sanitation Data'!$G$12,0,10*ROW('Sanitation Data'!G82))),'Data Summary'!DD88="Yes"),OFFSET('Sanitation Data'!$G$12,0,10*ROW('Sanitation Data'!G82)),NA())</f>
        <v>#N/A</v>
      </c>
      <c r="AP88" s="516" t="e">
        <f ca="1">+IF(AND(ISNUMBER(OFFSET('Sanitation Data'!$H$4,0,10*ROW('Sanitation Data'!H82))),'Data Summary'!DE88="Yes"),100-OFFSET('Sanitation Data'!$H$4,0,10*ROW('Sanitation Data'!H82)),NA())</f>
        <v>#N/A</v>
      </c>
      <c r="AQ88" s="516" t="e">
        <f ca="1">+IF(AND(ISNUMBER(OFFSET('Sanitation Data'!$H$6,0,10*ROW('Sanitation Data'!H82))),'Data Summary'!DF88="Yes"),OFFSET('Sanitation Data'!$H$6,0,10*ROW('Sanitation Data'!H82)),NA())</f>
        <v>#N/A</v>
      </c>
      <c r="AR88" s="516" t="e">
        <f ca="1">+IF(AND(ISNUMBER(OFFSET('Sanitation Data'!$H$10,0,10*ROW('Sanitation Data'!H82))),'Data Summary'!DG88="Yes"),OFFSET('Sanitation Data'!$H$10,0,10*ROW('Sanitation Data'!H82)),NA())</f>
        <v>#N/A</v>
      </c>
      <c r="AS88" s="516" t="e">
        <f ca="1">+IF(AND(ISNUMBER(OFFSET('Sanitation Data'!$H$11,0,10*ROW('Sanitation Data'!H82))),'Data Summary'!DH88="Yes"),OFFSET('Sanitation Data'!$H$11,0,10*ROW('Sanitation Data'!H82)),NA())</f>
        <v>#N/A</v>
      </c>
      <c r="AT88" s="516" t="e">
        <f ca="1">+IF(AND(ISNUMBER(OFFSET('Sanitation Data'!$H$12,0,10*ROW('Sanitation Data'!H82))),'Data Summary'!DI88="Yes"),OFFSET('Sanitation Data'!$H$12,0,10*ROW('Sanitation Data'!H82)),NA())</f>
        <v>#N/A</v>
      </c>
      <c r="AU88" s="516" t="e">
        <f ca="1">+IF(AND(ISNUMBER(OFFSET('Sanitation Data'!$I$4,0,10*ROW('Sanitation Data'!I82))),'Data Summary'!DJ88="Yes"),100-OFFSET('Sanitation Data'!$I$4,0,10*ROW('Sanitation Data'!I82)),NA())</f>
        <v>#N/A</v>
      </c>
      <c r="AV88" s="516" t="e">
        <f ca="1">+IF(AND(ISNUMBER(OFFSET('Sanitation Data'!$I$6,0,10*ROW('Sanitation Data'!I82))),'Data Summary'!DK88="Yes"),OFFSET('Sanitation Data'!$I$6,0,10*ROW('Sanitation Data'!I82)),NA())</f>
        <v>#N/A</v>
      </c>
      <c r="AW88" s="516" t="e">
        <f ca="1">+IF(AND(ISNUMBER(OFFSET('Sanitation Data'!$I$10,0,10*ROW('Sanitation Data'!I82))),'Data Summary'!DL88="Yes"),OFFSET('Sanitation Data'!$I$10,0,10*ROW('Sanitation Data'!I82)),NA())</f>
        <v>#N/A</v>
      </c>
      <c r="AX88" s="516" t="e">
        <f ca="1">+IF(AND(ISNUMBER(OFFSET('Sanitation Data'!$I$11,0,10*ROW('Sanitation Data'!I82))),'Data Summary'!DM88="Yes"),OFFSET('Sanitation Data'!$I$11,0,10*ROW('Sanitation Data'!I82)),NA())</f>
        <v>#N/A</v>
      </c>
      <c r="AY88" s="516" t="e">
        <f ca="1">+IF(AND(ISNUMBER(OFFSET('Sanitation Data'!$I$12,0,10*ROW('Sanitation Data'!I82))),'Data Summary'!DN88="Yes"),OFFSET('Sanitation Data'!$I$12,0,10*ROW('Sanitation Data'!I82)),NA())</f>
        <v>#N/A</v>
      </c>
      <c r="AZ88" s="517" t="e">
        <f ca="1">+IF(AND(ISNUMBER(OFFSET('Hygiene Data'!$D$5,0,10*ROW('Hygiene Data'!D82))),'Data Summary'!DO88="Yes"),OFFSET('Hygiene Data'!$D$5,0,10*ROW('Hygiene Data'!D82)),NA())</f>
        <v>#N/A</v>
      </c>
      <c r="BA88" s="517" t="e">
        <f ca="1">+IF(AND(ISNUMBER(OFFSET('Hygiene Data'!$D$7,0,10*ROW('Hygiene Data'!D82))),'Data Summary'!DP88="Yes"),OFFSET('Hygiene Data'!$D$7,0,10*ROW('Hygiene Data'!D82)),NA())</f>
        <v>#N/A</v>
      </c>
      <c r="BB88" s="517" t="e">
        <f ca="1">+IF(AND(ISNUMBER(OFFSET('Hygiene Data'!$D$9,0,10*ROW('Hygiene Data'!D82))),'Data Summary'!DQ88="Yes"),OFFSET('Hygiene Data'!$D$9,0,10*ROW('Hygiene Data'!D82)),NA())</f>
        <v>#N/A</v>
      </c>
      <c r="BC88" s="517" t="e">
        <f ca="1">+IF(AND(ISNUMBER(OFFSET('Hygiene Data'!$E$5,0,10*ROW('Hygiene Data'!E82))),'Data Summary'!DR88="Yes"),OFFSET('Hygiene Data'!$E$5,0,10*ROW('Hygiene Data'!E82)),NA())</f>
        <v>#N/A</v>
      </c>
      <c r="BD88" s="517" t="e">
        <f ca="1">+IF(AND(ISNUMBER(OFFSET('Hygiene Data'!$E$7,0,10*ROW('Hygiene Data'!E82))),'Data Summary'!DS88="Yes"),OFFSET('Hygiene Data'!$E$7,0,10*ROW('Hygiene Data'!E82)),NA())</f>
        <v>#N/A</v>
      </c>
      <c r="BE88" s="517" t="e">
        <f ca="1">+IF(AND(ISNUMBER(OFFSET('Hygiene Data'!$E$9,0,10*ROW('Hygiene Data'!E82))),'Data Summary'!DT88="Yes"),OFFSET('Hygiene Data'!$E$9,0,10*ROW('Hygiene Data'!E82)),NA())</f>
        <v>#N/A</v>
      </c>
      <c r="BF88" s="517" t="e">
        <f ca="1">+IF(AND(ISNUMBER(OFFSET('Hygiene Data'!$F$5,0,10*ROW('Hygiene Data'!F82))),'Data Summary'!DU88="Yes"),OFFSET('Hygiene Data'!$F$5,0,10*ROW('Hygiene Data'!F82)),NA())</f>
        <v>#N/A</v>
      </c>
      <c r="BG88" s="517" t="e">
        <f ca="1">+IF(AND(ISNUMBER(OFFSET('Hygiene Data'!$F$7,0,10*ROW('Hygiene Data'!F82))),'Data Summary'!DV88="Yes"),OFFSET('Hygiene Data'!$F$7,0,10*ROW('Hygiene Data'!F82)),NA())</f>
        <v>#N/A</v>
      </c>
      <c r="BH88" s="517" t="e">
        <f ca="1">+IF(AND(ISNUMBER(OFFSET('Hygiene Data'!$F$9,0,10*ROW('Hygiene Data'!F82))),'Data Summary'!DW88="Yes"),OFFSET('Hygiene Data'!$F$9,0,10*ROW('Hygiene Data'!F82)),NA())</f>
        <v>#N/A</v>
      </c>
      <c r="BI88" s="517" t="e">
        <f ca="1">+IF(AND(ISNUMBER(OFFSET('Hygiene Data'!$G$5,0,10*ROW('Hygiene Data'!G82))),'Data Summary'!DX88="Yes"),OFFSET('Hygiene Data'!$G$5,0,10*ROW('Hygiene Data'!G82)),NA())</f>
        <v>#N/A</v>
      </c>
      <c r="BJ88" s="517" t="e">
        <f ca="1">+IF(AND(ISNUMBER(OFFSET('Hygiene Data'!$G$7,0,10*ROW('Hygiene Data'!G82))),'Data Summary'!DY88="Yes"),OFFSET('Hygiene Data'!$G$7,0,10*ROW('Hygiene Data'!G82)),NA())</f>
        <v>#N/A</v>
      </c>
      <c r="BK88" s="517" t="e">
        <f ca="1">+IF(AND(ISNUMBER(OFFSET('Hygiene Data'!$G$9,0,10*ROW('Hygiene Data'!G82))),'Data Summary'!DZ88="Yes"),OFFSET('Hygiene Data'!$G$9,0,10*ROW('Hygiene Data'!G82)),NA())</f>
        <v>#N/A</v>
      </c>
      <c r="BL88" s="517" t="e">
        <f ca="1">+IF(AND(ISNUMBER(OFFSET('Hygiene Data'!$H$5,0,10*ROW('Hygiene Data'!H82))),'Data Summary'!EA88="Yes"),OFFSET('Hygiene Data'!$H$5,0,10*ROW('Hygiene Data'!H82)),NA())</f>
        <v>#N/A</v>
      </c>
      <c r="BM88" s="517" t="e">
        <f ca="1">+IF(AND(ISNUMBER(OFFSET('Hygiene Data'!$H$7,0,10*ROW('Hygiene Data'!H82))),'Data Summary'!EB88="Yes"),OFFSET('Hygiene Data'!$H$7,0,10*ROW('Hygiene Data'!H82)),NA())</f>
        <v>#N/A</v>
      </c>
      <c r="BN88" s="517" t="e">
        <f ca="1">+IF(AND(ISNUMBER(OFFSET('Hygiene Data'!$H$9,0,10*ROW('Hygiene Data'!H82))),'Data Summary'!EC88="Yes"),OFFSET('Hygiene Data'!$H$9,0,10*ROW('Hygiene Data'!H82)),NA())</f>
        <v>#N/A</v>
      </c>
      <c r="BO88" s="517" t="e">
        <f ca="1">+IF(AND(ISNUMBER(OFFSET('Hygiene Data'!$I$5,0,10*ROW('Hygiene Data'!I82))),'Data Summary'!ED88="Yes"),OFFSET('Hygiene Data'!$I$5,0,10*ROW('Hygiene Data'!I82)),NA())</f>
        <v>#N/A</v>
      </c>
      <c r="BP88" s="517" t="e">
        <f ca="1">+IF(AND(ISNUMBER(OFFSET('Hygiene Data'!$I$7,0,10*ROW('Hygiene Data'!I82))),'Data Summary'!EE88="Yes"),OFFSET('Hygiene Data'!$I$7,0,10*ROW('Hygiene Data'!I82)),NA())</f>
        <v>#N/A</v>
      </c>
      <c r="BQ88" s="517" t="e">
        <f ca="1">+IF(AND(ISNUMBER(OFFSET('Hygiene Data'!$I$9,0,10*ROW('Hygiene Data'!I82))),'Data Summary'!EF88="Yes"),OFFSET('Hygiene Data'!$I$9,0,10*ROW('Hygiene Data'!I82)),NA())</f>
        <v>#N/A</v>
      </c>
    </row>
    <row r="89" spans="1:69" x14ac:dyDescent="0.25">
      <c r="A89" s="513" t="e">
        <f ca="1">+RIGHT('Data Summary'!A89,LEN('Data Summary'!A89)-9)</f>
        <v>#VALUE!</v>
      </c>
      <c r="B89" s="487" t="str">
        <f ca="1">+IF(ISTEXT('Data Summary'!B89),'Data Summary'!B89,"")</f>
        <v/>
      </c>
      <c r="C89" s="514" t="e">
        <f ca="1">+VALUE('Data Summary'!C89)</f>
        <v>#VALUE!</v>
      </c>
      <c r="D89" s="515" t="e">
        <f ca="1">+IF(AND(ISNUMBER(OFFSET('Water Data'!$D$4,0,10*ROW('Water Data'!D83))),'Data Summary'!BS89="Yes"),100-OFFSET('Water Data'!$D$4,0,10*ROW('Water Data'!D83)),NA())</f>
        <v>#N/A</v>
      </c>
      <c r="E89" s="515" t="e">
        <f ca="1">+IF(AND(ISNUMBER(OFFSET('Water Data'!$D$6,0,10*ROW('Water Data'!D83))),'Data Summary'!BT89="Yes"),OFFSET('Water Data'!$D$6,0,10*ROW('Water Data'!D83)),NA())</f>
        <v>#N/A</v>
      </c>
      <c r="F89" s="515" t="e">
        <f ca="1">+IF(AND(ISNUMBER(OFFSET('Water Data'!$D$9,0,10*ROW('Water Data'!D83))),'Data Summary'!BU89="Yes"),OFFSET('Water Data'!$D$9,0,10*ROW('Water Data'!D83)),NA())</f>
        <v>#N/A</v>
      </c>
      <c r="G89" s="515" t="e">
        <f ca="1">+IF(AND(ISNUMBER(OFFSET('Water Data'!$E$4,0,10*ROW('Water Data'!E83))),'Data Summary'!BV89="Yes"),100-OFFSET('Water Data'!$E$4,0,10*ROW('Water Data'!E83)),NA())</f>
        <v>#N/A</v>
      </c>
      <c r="H89" s="515" t="e">
        <f ca="1">+IF(AND(ISNUMBER(OFFSET('Water Data'!$E$6,0,10*ROW('Water Data'!E83))),'Data Summary'!BW89="Yes"),OFFSET('Water Data'!$E$6,0,10*ROW('Water Data'!E83)),NA())</f>
        <v>#N/A</v>
      </c>
      <c r="I89" s="515" t="e">
        <f ca="1">+IF(AND(ISNUMBER(OFFSET('Water Data'!$E$9,0,10*ROW('Water Data'!E83))),'Data Summary'!BX89="Yes"),OFFSET('Water Data'!$E$9,0,10*ROW('Water Data'!E83)),NA())</f>
        <v>#N/A</v>
      </c>
      <c r="J89" s="515" t="e">
        <f ca="1">+IF(AND(ISNUMBER(OFFSET('Water Data'!$F$4,0,10*ROW('Water Data'!F83))),'Data Summary'!BY89="Yes"),100-OFFSET('Water Data'!$F$4,0,10*ROW('Water Data'!F83)),NA())</f>
        <v>#N/A</v>
      </c>
      <c r="K89" s="515" t="e">
        <f ca="1">+IF(AND(ISNUMBER(OFFSET('Water Data'!$F$6,0,10*ROW('Water Data'!F83))),'Data Summary'!BZ89="Yes"),OFFSET('Water Data'!$F$6,0,10*ROW('Water Data'!F83)),NA())</f>
        <v>#N/A</v>
      </c>
      <c r="L89" s="515" t="e">
        <f ca="1">+IF(AND(ISNUMBER(OFFSET('Water Data'!$F$9,0,10*ROW('Water Data'!F83))),'Data Summary'!CA89="Yes"),OFFSET('Water Data'!$F$9,0,10*ROW('Water Data'!F83)),NA())</f>
        <v>#N/A</v>
      </c>
      <c r="M89" s="515" t="e">
        <f ca="1">+IF(AND(ISNUMBER(OFFSET('Water Data'!$G$4,0,10*ROW('Water Data'!G83))),'Data Summary'!CB89="Yes"),100-OFFSET('Water Data'!$G$4,0,10*ROW('Water Data'!G83)),NA())</f>
        <v>#N/A</v>
      </c>
      <c r="N89" s="515" t="e">
        <f ca="1">+IF(AND(ISNUMBER(OFFSET('Water Data'!$G$6,0,10*ROW('Water Data'!G83))),'Data Summary'!CC89="Yes"),OFFSET('Water Data'!$G$6,0,10*ROW('Water Data'!G83)),NA())</f>
        <v>#N/A</v>
      </c>
      <c r="O89" s="515" t="e">
        <f ca="1">+IF(AND(ISNUMBER(OFFSET('Water Data'!$G$9,0,10*ROW('Water Data'!G83))),'Data Summary'!CD89="Yes"),OFFSET('Water Data'!$G$9,0,10*ROW('Water Data'!G83)),NA())</f>
        <v>#N/A</v>
      </c>
      <c r="P89" s="515" t="e">
        <f ca="1">+IF(AND(ISNUMBER(OFFSET('Water Data'!$H$4,0,10*ROW('Water Data'!H83))),'Data Summary'!CE89="Yes"),100-OFFSET('Water Data'!$H$4,0,10*ROW('Water Data'!H83)),NA())</f>
        <v>#N/A</v>
      </c>
      <c r="Q89" s="515" t="e">
        <f ca="1">+IF(AND(ISNUMBER(OFFSET('Water Data'!$H$6,0,10*ROW('Water Data'!H83))),'Data Summary'!CF89="Yes"),OFFSET('Water Data'!$H$6,0,10*ROW('Water Data'!H83)),NA())</f>
        <v>#N/A</v>
      </c>
      <c r="R89" s="515" t="e">
        <f ca="1">+IF(AND(ISNUMBER(OFFSET('Water Data'!$H$9,0,10*ROW('Water Data'!H83))),'Data Summary'!CG89="Yes"),OFFSET('Water Data'!$H$9,0,10*ROW('Water Data'!H83)),NA())</f>
        <v>#N/A</v>
      </c>
      <c r="S89" s="515" t="e">
        <f ca="1">+IF(AND(ISNUMBER(OFFSET('Water Data'!$I$4,0,10*ROW('Water Data'!I83))),'Data Summary'!CH89="Yes"),100-OFFSET('Water Data'!$I$4,0,10*ROW('Water Data'!I83)),NA())</f>
        <v>#N/A</v>
      </c>
      <c r="T89" s="515" t="e">
        <f ca="1">+IF(AND(ISNUMBER(OFFSET('Water Data'!$I$6,0,10*ROW('Water Data'!I83))),'Data Summary'!CI89="Yes"),OFFSET('Water Data'!$I$6,0,10*ROW('Water Data'!I83)),NA())</f>
        <v>#N/A</v>
      </c>
      <c r="U89" s="515" t="e">
        <f ca="1">+IF(AND(ISNUMBER(OFFSET('Water Data'!$I$9,0,10*ROW('Water Data'!I83))),'Data Summary'!CJ89="Yes"),OFFSET('Water Data'!$I$9,0,10*ROW('Water Data'!I83)),NA())</f>
        <v>#N/A</v>
      </c>
      <c r="V89" s="516" t="e">
        <f ca="1">+IF(AND(ISNUMBER(OFFSET('Sanitation Data'!$D$4,0,10*ROW('Sanitation Data'!D83))),'Data Summary'!CK89="Yes"),100-OFFSET('Sanitation Data'!$D$4,0,10*ROW('Sanitation Data'!D83)),NA())</f>
        <v>#N/A</v>
      </c>
      <c r="W89" s="516" t="e">
        <f ca="1">+IF(AND(ISNUMBER(OFFSET('Sanitation Data'!$D$6,0,10*ROW('Sanitation Data'!D83))),'Data Summary'!CL89="Yes"),OFFSET('Sanitation Data'!$D$6,0,10*ROW('Sanitation Data'!D83)),NA())</f>
        <v>#N/A</v>
      </c>
      <c r="X89" s="516" t="e">
        <f ca="1">+IF(AND(ISNUMBER(OFFSET('Sanitation Data'!$D$10,0,10*ROW('Sanitation Data'!D83))),'Data Summary'!CM89="Yes"),OFFSET('Sanitation Data'!$D$10,0,10*ROW('Sanitation Data'!D83)),NA())</f>
        <v>#N/A</v>
      </c>
      <c r="Y89" s="516" t="e">
        <f ca="1">+IF(AND(ISNUMBER(OFFSET('Sanitation Data'!$D$11,0,10*ROW('Sanitation Data'!D83))),'Data Summary'!CN89="Yes"),OFFSET('Sanitation Data'!$D$11,0,10*ROW('Sanitation Data'!D83)),NA())</f>
        <v>#N/A</v>
      </c>
      <c r="Z89" s="516" t="e">
        <f ca="1">+IF(AND(ISNUMBER(OFFSET('Sanitation Data'!$D$12,0,10*ROW('Sanitation Data'!D83))),'Data Summary'!CO89="Yes"),OFFSET('Sanitation Data'!$D$12,0,10*ROW('Sanitation Data'!D83)),NA())</f>
        <v>#N/A</v>
      </c>
      <c r="AA89" s="516" t="e">
        <f ca="1">+IF(AND(ISNUMBER(OFFSET('Sanitation Data'!$E$4,0,10*ROW('Sanitation Data'!E83))),'Data Summary'!CP89="Yes"),100-OFFSET('Sanitation Data'!$E$4,0,10*ROW('Sanitation Data'!E83)),NA())</f>
        <v>#N/A</v>
      </c>
      <c r="AB89" s="516" t="e">
        <f ca="1">+IF(AND(ISNUMBER(OFFSET('Sanitation Data'!$E$6,0,10*ROW('Sanitation Data'!E83))),'Data Summary'!CQ89="Yes"),OFFSET('Sanitation Data'!$E$6,0,10*ROW('Sanitation Data'!E83)),NA())</f>
        <v>#N/A</v>
      </c>
      <c r="AC89" s="516" t="e">
        <f ca="1">+IF(AND(ISNUMBER(OFFSET('Sanitation Data'!$E$10,0,10*ROW('Sanitation Data'!E83))),'Data Summary'!CR89="Yes"),OFFSET('Sanitation Data'!$E$10,0,10*ROW('Sanitation Data'!E83)),NA())</f>
        <v>#N/A</v>
      </c>
      <c r="AD89" s="516" t="e">
        <f ca="1">+IF(AND(ISNUMBER(OFFSET('Sanitation Data'!$E$11,0,10*ROW('Sanitation Data'!E83))),'Data Summary'!CS89="Yes"),OFFSET('Sanitation Data'!$E$11,0,10*ROW('Sanitation Data'!E83)),NA())</f>
        <v>#N/A</v>
      </c>
      <c r="AE89" s="516" t="e">
        <f ca="1">+IF(AND(ISNUMBER(OFFSET('Sanitation Data'!$E$12,0,10*ROW('Sanitation Data'!E83))),'Data Summary'!CT89="Yes"),OFFSET('Sanitation Data'!$E$12,0,10*ROW('Sanitation Data'!E83)),NA())</f>
        <v>#N/A</v>
      </c>
      <c r="AF89" s="516" t="e">
        <f ca="1">+IF(AND(ISNUMBER(OFFSET('Sanitation Data'!$F$4,0,10*ROW('Sanitation Data'!F83))),'Data Summary'!CU89="Yes"),100-OFFSET('Sanitation Data'!$F$4,0,10*ROW('Sanitation Data'!F83)),NA())</f>
        <v>#N/A</v>
      </c>
      <c r="AG89" s="516" t="e">
        <f ca="1">+IF(AND(ISNUMBER(OFFSET('Sanitation Data'!$F$6,0,10*ROW('Sanitation Data'!F83))),'Data Summary'!CV89="Yes"),OFFSET('Sanitation Data'!$F$6,0,10*ROW('Sanitation Data'!F83)),NA())</f>
        <v>#N/A</v>
      </c>
      <c r="AH89" s="516" t="e">
        <f ca="1">+IF(AND(ISNUMBER(OFFSET('Sanitation Data'!$F$10,0,10*ROW('Sanitation Data'!F83))),'Data Summary'!CW89="Yes"),OFFSET('Sanitation Data'!$F$10,0,10*ROW('Sanitation Data'!F83)),NA())</f>
        <v>#N/A</v>
      </c>
      <c r="AI89" s="516" t="e">
        <f ca="1">+IF(AND(ISNUMBER(OFFSET('Sanitation Data'!$F$11,0,10*ROW('Sanitation Data'!F83))),'Data Summary'!CX89="Yes"),OFFSET('Sanitation Data'!$F$11,0,10*ROW('Sanitation Data'!F83)),NA())</f>
        <v>#N/A</v>
      </c>
      <c r="AJ89" s="516" t="e">
        <f ca="1">+IF(AND(ISNUMBER(OFFSET('Sanitation Data'!$F$12,0,10*ROW('Sanitation Data'!F83))),'Data Summary'!CY89="Yes"),OFFSET('Sanitation Data'!$F$12,0,10*ROW('Sanitation Data'!F83)),NA())</f>
        <v>#N/A</v>
      </c>
      <c r="AK89" s="516" t="e">
        <f ca="1">+IF(AND(ISNUMBER(OFFSET('Sanitation Data'!$G$4,0,10*ROW('Sanitation Data'!G83))),'Data Summary'!CZ89="Yes"),100-OFFSET('Sanitation Data'!$G$4,0,10*ROW('Sanitation Data'!G83)),NA())</f>
        <v>#N/A</v>
      </c>
      <c r="AL89" s="516" t="e">
        <f ca="1">+IF(AND(ISNUMBER(OFFSET('Sanitation Data'!$G$6,0,10*ROW('Sanitation Data'!G83))),'Data Summary'!DA89="Yes"),OFFSET('Sanitation Data'!$G$6,0,10*ROW('Sanitation Data'!G83)),NA())</f>
        <v>#N/A</v>
      </c>
      <c r="AM89" s="516" t="e">
        <f ca="1">+IF(AND(ISNUMBER(OFFSET('Sanitation Data'!$G$10,0,10*ROW('Sanitation Data'!G83))),'Data Summary'!DB89="Yes"),OFFSET('Sanitation Data'!$G$10,0,10*ROW('Sanitation Data'!G83)),NA())</f>
        <v>#N/A</v>
      </c>
      <c r="AN89" s="516" t="e">
        <f ca="1">+IF(AND(ISNUMBER(OFFSET('Sanitation Data'!$G$11,0,10*ROW('Sanitation Data'!G83))),'Data Summary'!DC89="Yes"),OFFSET('Sanitation Data'!$G$11,0,10*ROW('Sanitation Data'!G83)),NA())</f>
        <v>#N/A</v>
      </c>
      <c r="AO89" s="516" t="e">
        <f ca="1">+IF(AND(ISNUMBER(OFFSET('Sanitation Data'!$G$12,0,10*ROW('Sanitation Data'!G83))),'Data Summary'!DD89="Yes"),OFFSET('Sanitation Data'!$G$12,0,10*ROW('Sanitation Data'!G83)),NA())</f>
        <v>#N/A</v>
      </c>
      <c r="AP89" s="516" t="e">
        <f ca="1">+IF(AND(ISNUMBER(OFFSET('Sanitation Data'!$H$4,0,10*ROW('Sanitation Data'!H83))),'Data Summary'!DE89="Yes"),100-OFFSET('Sanitation Data'!$H$4,0,10*ROW('Sanitation Data'!H83)),NA())</f>
        <v>#N/A</v>
      </c>
      <c r="AQ89" s="516" t="e">
        <f ca="1">+IF(AND(ISNUMBER(OFFSET('Sanitation Data'!$H$6,0,10*ROW('Sanitation Data'!H83))),'Data Summary'!DF89="Yes"),OFFSET('Sanitation Data'!$H$6,0,10*ROW('Sanitation Data'!H83)),NA())</f>
        <v>#N/A</v>
      </c>
      <c r="AR89" s="516" t="e">
        <f ca="1">+IF(AND(ISNUMBER(OFFSET('Sanitation Data'!$H$10,0,10*ROW('Sanitation Data'!H83))),'Data Summary'!DG89="Yes"),OFFSET('Sanitation Data'!$H$10,0,10*ROW('Sanitation Data'!H83)),NA())</f>
        <v>#N/A</v>
      </c>
      <c r="AS89" s="516" t="e">
        <f ca="1">+IF(AND(ISNUMBER(OFFSET('Sanitation Data'!$H$11,0,10*ROW('Sanitation Data'!H83))),'Data Summary'!DH89="Yes"),OFFSET('Sanitation Data'!$H$11,0,10*ROW('Sanitation Data'!H83)),NA())</f>
        <v>#N/A</v>
      </c>
      <c r="AT89" s="516" t="e">
        <f ca="1">+IF(AND(ISNUMBER(OFFSET('Sanitation Data'!$H$12,0,10*ROW('Sanitation Data'!H83))),'Data Summary'!DI89="Yes"),OFFSET('Sanitation Data'!$H$12,0,10*ROW('Sanitation Data'!H83)),NA())</f>
        <v>#N/A</v>
      </c>
      <c r="AU89" s="516" t="e">
        <f ca="1">+IF(AND(ISNUMBER(OFFSET('Sanitation Data'!$I$4,0,10*ROW('Sanitation Data'!I83))),'Data Summary'!DJ89="Yes"),100-OFFSET('Sanitation Data'!$I$4,0,10*ROW('Sanitation Data'!I83)),NA())</f>
        <v>#N/A</v>
      </c>
      <c r="AV89" s="516" t="e">
        <f ca="1">+IF(AND(ISNUMBER(OFFSET('Sanitation Data'!$I$6,0,10*ROW('Sanitation Data'!I83))),'Data Summary'!DK89="Yes"),OFFSET('Sanitation Data'!$I$6,0,10*ROW('Sanitation Data'!I83)),NA())</f>
        <v>#N/A</v>
      </c>
      <c r="AW89" s="516" t="e">
        <f ca="1">+IF(AND(ISNUMBER(OFFSET('Sanitation Data'!$I$10,0,10*ROW('Sanitation Data'!I83))),'Data Summary'!DL89="Yes"),OFFSET('Sanitation Data'!$I$10,0,10*ROW('Sanitation Data'!I83)),NA())</f>
        <v>#N/A</v>
      </c>
      <c r="AX89" s="516" t="e">
        <f ca="1">+IF(AND(ISNUMBER(OFFSET('Sanitation Data'!$I$11,0,10*ROW('Sanitation Data'!I83))),'Data Summary'!DM89="Yes"),OFFSET('Sanitation Data'!$I$11,0,10*ROW('Sanitation Data'!I83)),NA())</f>
        <v>#N/A</v>
      </c>
      <c r="AY89" s="516" t="e">
        <f ca="1">+IF(AND(ISNUMBER(OFFSET('Sanitation Data'!$I$12,0,10*ROW('Sanitation Data'!I83))),'Data Summary'!DN89="Yes"),OFFSET('Sanitation Data'!$I$12,0,10*ROW('Sanitation Data'!I83)),NA())</f>
        <v>#N/A</v>
      </c>
      <c r="AZ89" s="517" t="e">
        <f ca="1">+IF(AND(ISNUMBER(OFFSET('Hygiene Data'!$D$5,0,10*ROW('Hygiene Data'!D83))),'Data Summary'!DO89="Yes"),OFFSET('Hygiene Data'!$D$5,0,10*ROW('Hygiene Data'!D83)),NA())</f>
        <v>#N/A</v>
      </c>
      <c r="BA89" s="517" t="e">
        <f ca="1">+IF(AND(ISNUMBER(OFFSET('Hygiene Data'!$D$7,0,10*ROW('Hygiene Data'!D83))),'Data Summary'!DP89="Yes"),OFFSET('Hygiene Data'!$D$7,0,10*ROW('Hygiene Data'!D83)),NA())</f>
        <v>#N/A</v>
      </c>
      <c r="BB89" s="517" t="e">
        <f ca="1">+IF(AND(ISNUMBER(OFFSET('Hygiene Data'!$D$9,0,10*ROW('Hygiene Data'!D83))),'Data Summary'!DQ89="Yes"),OFFSET('Hygiene Data'!$D$9,0,10*ROW('Hygiene Data'!D83)),NA())</f>
        <v>#N/A</v>
      </c>
      <c r="BC89" s="517" t="e">
        <f ca="1">+IF(AND(ISNUMBER(OFFSET('Hygiene Data'!$E$5,0,10*ROW('Hygiene Data'!E83))),'Data Summary'!DR89="Yes"),OFFSET('Hygiene Data'!$E$5,0,10*ROW('Hygiene Data'!E83)),NA())</f>
        <v>#N/A</v>
      </c>
      <c r="BD89" s="517" t="e">
        <f ca="1">+IF(AND(ISNUMBER(OFFSET('Hygiene Data'!$E$7,0,10*ROW('Hygiene Data'!E83))),'Data Summary'!DS89="Yes"),OFFSET('Hygiene Data'!$E$7,0,10*ROW('Hygiene Data'!E83)),NA())</f>
        <v>#N/A</v>
      </c>
      <c r="BE89" s="517" t="e">
        <f ca="1">+IF(AND(ISNUMBER(OFFSET('Hygiene Data'!$E$9,0,10*ROW('Hygiene Data'!E83))),'Data Summary'!DT89="Yes"),OFFSET('Hygiene Data'!$E$9,0,10*ROW('Hygiene Data'!E83)),NA())</f>
        <v>#N/A</v>
      </c>
      <c r="BF89" s="517" t="e">
        <f ca="1">+IF(AND(ISNUMBER(OFFSET('Hygiene Data'!$F$5,0,10*ROW('Hygiene Data'!F83))),'Data Summary'!DU89="Yes"),OFFSET('Hygiene Data'!$F$5,0,10*ROW('Hygiene Data'!F83)),NA())</f>
        <v>#N/A</v>
      </c>
      <c r="BG89" s="517" t="e">
        <f ca="1">+IF(AND(ISNUMBER(OFFSET('Hygiene Data'!$F$7,0,10*ROW('Hygiene Data'!F83))),'Data Summary'!DV89="Yes"),OFFSET('Hygiene Data'!$F$7,0,10*ROW('Hygiene Data'!F83)),NA())</f>
        <v>#N/A</v>
      </c>
      <c r="BH89" s="517" t="e">
        <f ca="1">+IF(AND(ISNUMBER(OFFSET('Hygiene Data'!$F$9,0,10*ROW('Hygiene Data'!F83))),'Data Summary'!DW89="Yes"),OFFSET('Hygiene Data'!$F$9,0,10*ROW('Hygiene Data'!F83)),NA())</f>
        <v>#N/A</v>
      </c>
      <c r="BI89" s="517" t="e">
        <f ca="1">+IF(AND(ISNUMBER(OFFSET('Hygiene Data'!$G$5,0,10*ROW('Hygiene Data'!G83))),'Data Summary'!DX89="Yes"),OFFSET('Hygiene Data'!$G$5,0,10*ROW('Hygiene Data'!G83)),NA())</f>
        <v>#N/A</v>
      </c>
      <c r="BJ89" s="517" t="e">
        <f ca="1">+IF(AND(ISNUMBER(OFFSET('Hygiene Data'!$G$7,0,10*ROW('Hygiene Data'!G83))),'Data Summary'!DY89="Yes"),OFFSET('Hygiene Data'!$G$7,0,10*ROW('Hygiene Data'!G83)),NA())</f>
        <v>#N/A</v>
      </c>
      <c r="BK89" s="517" t="e">
        <f ca="1">+IF(AND(ISNUMBER(OFFSET('Hygiene Data'!$G$9,0,10*ROW('Hygiene Data'!G83))),'Data Summary'!DZ89="Yes"),OFFSET('Hygiene Data'!$G$9,0,10*ROW('Hygiene Data'!G83)),NA())</f>
        <v>#N/A</v>
      </c>
      <c r="BL89" s="517" t="e">
        <f ca="1">+IF(AND(ISNUMBER(OFFSET('Hygiene Data'!$H$5,0,10*ROW('Hygiene Data'!H83))),'Data Summary'!EA89="Yes"),OFFSET('Hygiene Data'!$H$5,0,10*ROW('Hygiene Data'!H83)),NA())</f>
        <v>#N/A</v>
      </c>
      <c r="BM89" s="517" t="e">
        <f ca="1">+IF(AND(ISNUMBER(OFFSET('Hygiene Data'!$H$7,0,10*ROW('Hygiene Data'!H83))),'Data Summary'!EB89="Yes"),OFFSET('Hygiene Data'!$H$7,0,10*ROW('Hygiene Data'!H83)),NA())</f>
        <v>#N/A</v>
      </c>
      <c r="BN89" s="517" t="e">
        <f ca="1">+IF(AND(ISNUMBER(OFFSET('Hygiene Data'!$H$9,0,10*ROW('Hygiene Data'!H83))),'Data Summary'!EC89="Yes"),OFFSET('Hygiene Data'!$H$9,0,10*ROW('Hygiene Data'!H83)),NA())</f>
        <v>#N/A</v>
      </c>
      <c r="BO89" s="517" t="e">
        <f ca="1">+IF(AND(ISNUMBER(OFFSET('Hygiene Data'!$I$5,0,10*ROW('Hygiene Data'!I83))),'Data Summary'!ED89="Yes"),OFFSET('Hygiene Data'!$I$5,0,10*ROW('Hygiene Data'!I83)),NA())</f>
        <v>#N/A</v>
      </c>
      <c r="BP89" s="517" t="e">
        <f ca="1">+IF(AND(ISNUMBER(OFFSET('Hygiene Data'!$I$7,0,10*ROW('Hygiene Data'!I83))),'Data Summary'!EE89="Yes"),OFFSET('Hygiene Data'!$I$7,0,10*ROW('Hygiene Data'!I83)),NA())</f>
        <v>#N/A</v>
      </c>
      <c r="BQ89" s="517" t="e">
        <f ca="1">+IF(AND(ISNUMBER(OFFSET('Hygiene Data'!$I$9,0,10*ROW('Hygiene Data'!I83))),'Data Summary'!EF89="Yes"),OFFSET('Hygiene Data'!$I$9,0,10*ROW('Hygiene Data'!I83)),NA())</f>
        <v>#N/A</v>
      </c>
    </row>
    <row r="90" spans="1:69" x14ac:dyDescent="0.25">
      <c r="A90" s="513" t="e">
        <f ca="1">+RIGHT('Data Summary'!A90,LEN('Data Summary'!A90)-9)</f>
        <v>#VALUE!</v>
      </c>
      <c r="B90" s="487" t="str">
        <f ca="1">+IF(ISTEXT('Data Summary'!B90),'Data Summary'!B90,"")</f>
        <v/>
      </c>
      <c r="C90" s="514" t="e">
        <f ca="1">+VALUE('Data Summary'!C90)</f>
        <v>#VALUE!</v>
      </c>
      <c r="D90" s="515" t="e">
        <f ca="1">+IF(AND(ISNUMBER(OFFSET('Water Data'!$D$4,0,10*ROW('Water Data'!D84))),'Data Summary'!BS90="Yes"),100-OFFSET('Water Data'!$D$4,0,10*ROW('Water Data'!D84)),NA())</f>
        <v>#N/A</v>
      </c>
      <c r="E90" s="515" t="e">
        <f ca="1">+IF(AND(ISNUMBER(OFFSET('Water Data'!$D$6,0,10*ROW('Water Data'!D84))),'Data Summary'!BT90="Yes"),OFFSET('Water Data'!$D$6,0,10*ROW('Water Data'!D84)),NA())</f>
        <v>#N/A</v>
      </c>
      <c r="F90" s="515" t="e">
        <f ca="1">+IF(AND(ISNUMBER(OFFSET('Water Data'!$D$9,0,10*ROW('Water Data'!D84))),'Data Summary'!BU90="Yes"),OFFSET('Water Data'!$D$9,0,10*ROW('Water Data'!D84)),NA())</f>
        <v>#N/A</v>
      </c>
      <c r="G90" s="515" t="e">
        <f ca="1">+IF(AND(ISNUMBER(OFFSET('Water Data'!$E$4,0,10*ROW('Water Data'!E84))),'Data Summary'!BV90="Yes"),100-OFFSET('Water Data'!$E$4,0,10*ROW('Water Data'!E84)),NA())</f>
        <v>#N/A</v>
      </c>
      <c r="H90" s="515" t="e">
        <f ca="1">+IF(AND(ISNUMBER(OFFSET('Water Data'!$E$6,0,10*ROW('Water Data'!E84))),'Data Summary'!BW90="Yes"),OFFSET('Water Data'!$E$6,0,10*ROW('Water Data'!E84)),NA())</f>
        <v>#N/A</v>
      </c>
      <c r="I90" s="515" t="e">
        <f ca="1">+IF(AND(ISNUMBER(OFFSET('Water Data'!$E$9,0,10*ROW('Water Data'!E84))),'Data Summary'!BX90="Yes"),OFFSET('Water Data'!$E$9,0,10*ROW('Water Data'!E84)),NA())</f>
        <v>#N/A</v>
      </c>
      <c r="J90" s="515" t="e">
        <f ca="1">+IF(AND(ISNUMBER(OFFSET('Water Data'!$F$4,0,10*ROW('Water Data'!F84))),'Data Summary'!BY90="Yes"),100-OFFSET('Water Data'!$F$4,0,10*ROW('Water Data'!F84)),NA())</f>
        <v>#N/A</v>
      </c>
      <c r="K90" s="515" t="e">
        <f ca="1">+IF(AND(ISNUMBER(OFFSET('Water Data'!$F$6,0,10*ROW('Water Data'!F84))),'Data Summary'!BZ90="Yes"),OFFSET('Water Data'!$F$6,0,10*ROW('Water Data'!F84)),NA())</f>
        <v>#N/A</v>
      </c>
      <c r="L90" s="515" t="e">
        <f ca="1">+IF(AND(ISNUMBER(OFFSET('Water Data'!$F$9,0,10*ROW('Water Data'!F84))),'Data Summary'!CA90="Yes"),OFFSET('Water Data'!$F$9,0,10*ROW('Water Data'!F84)),NA())</f>
        <v>#N/A</v>
      </c>
      <c r="M90" s="515" t="e">
        <f ca="1">+IF(AND(ISNUMBER(OFFSET('Water Data'!$G$4,0,10*ROW('Water Data'!G84))),'Data Summary'!CB90="Yes"),100-OFFSET('Water Data'!$G$4,0,10*ROW('Water Data'!G84)),NA())</f>
        <v>#N/A</v>
      </c>
      <c r="N90" s="515" t="e">
        <f ca="1">+IF(AND(ISNUMBER(OFFSET('Water Data'!$G$6,0,10*ROW('Water Data'!G84))),'Data Summary'!CC90="Yes"),OFFSET('Water Data'!$G$6,0,10*ROW('Water Data'!G84)),NA())</f>
        <v>#N/A</v>
      </c>
      <c r="O90" s="515" t="e">
        <f ca="1">+IF(AND(ISNUMBER(OFFSET('Water Data'!$G$9,0,10*ROW('Water Data'!G84))),'Data Summary'!CD90="Yes"),OFFSET('Water Data'!$G$9,0,10*ROW('Water Data'!G84)),NA())</f>
        <v>#N/A</v>
      </c>
      <c r="P90" s="515" t="e">
        <f ca="1">+IF(AND(ISNUMBER(OFFSET('Water Data'!$H$4,0,10*ROW('Water Data'!H84))),'Data Summary'!CE90="Yes"),100-OFFSET('Water Data'!$H$4,0,10*ROW('Water Data'!H84)),NA())</f>
        <v>#N/A</v>
      </c>
      <c r="Q90" s="515" t="e">
        <f ca="1">+IF(AND(ISNUMBER(OFFSET('Water Data'!$H$6,0,10*ROW('Water Data'!H84))),'Data Summary'!CF90="Yes"),OFFSET('Water Data'!$H$6,0,10*ROW('Water Data'!H84)),NA())</f>
        <v>#N/A</v>
      </c>
      <c r="R90" s="515" t="e">
        <f ca="1">+IF(AND(ISNUMBER(OFFSET('Water Data'!$H$9,0,10*ROW('Water Data'!H84))),'Data Summary'!CG90="Yes"),OFFSET('Water Data'!$H$9,0,10*ROW('Water Data'!H84)),NA())</f>
        <v>#N/A</v>
      </c>
      <c r="S90" s="515" t="e">
        <f ca="1">+IF(AND(ISNUMBER(OFFSET('Water Data'!$I$4,0,10*ROW('Water Data'!I84))),'Data Summary'!CH90="Yes"),100-OFFSET('Water Data'!$I$4,0,10*ROW('Water Data'!I84)),NA())</f>
        <v>#N/A</v>
      </c>
      <c r="T90" s="515" t="e">
        <f ca="1">+IF(AND(ISNUMBER(OFFSET('Water Data'!$I$6,0,10*ROW('Water Data'!I84))),'Data Summary'!CI90="Yes"),OFFSET('Water Data'!$I$6,0,10*ROW('Water Data'!I84)),NA())</f>
        <v>#N/A</v>
      </c>
      <c r="U90" s="515" t="e">
        <f ca="1">+IF(AND(ISNUMBER(OFFSET('Water Data'!$I$9,0,10*ROW('Water Data'!I84))),'Data Summary'!CJ90="Yes"),OFFSET('Water Data'!$I$9,0,10*ROW('Water Data'!I84)),NA())</f>
        <v>#N/A</v>
      </c>
      <c r="V90" s="516" t="e">
        <f ca="1">+IF(AND(ISNUMBER(OFFSET('Sanitation Data'!$D$4,0,10*ROW('Sanitation Data'!D84))),'Data Summary'!CK90="Yes"),100-OFFSET('Sanitation Data'!$D$4,0,10*ROW('Sanitation Data'!D84)),NA())</f>
        <v>#N/A</v>
      </c>
      <c r="W90" s="516" t="e">
        <f ca="1">+IF(AND(ISNUMBER(OFFSET('Sanitation Data'!$D$6,0,10*ROW('Sanitation Data'!D84))),'Data Summary'!CL90="Yes"),OFFSET('Sanitation Data'!$D$6,0,10*ROW('Sanitation Data'!D84)),NA())</f>
        <v>#N/A</v>
      </c>
      <c r="X90" s="516" t="e">
        <f ca="1">+IF(AND(ISNUMBER(OFFSET('Sanitation Data'!$D$10,0,10*ROW('Sanitation Data'!D84))),'Data Summary'!CM90="Yes"),OFFSET('Sanitation Data'!$D$10,0,10*ROW('Sanitation Data'!D84)),NA())</f>
        <v>#N/A</v>
      </c>
      <c r="Y90" s="516" t="e">
        <f ca="1">+IF(AND(ISNUMBER(OFFSET('Sanitation Data'!$D$11,0,10*ROW('Sanitation Data'!D84))),'Data Summary'!CN90="Yes"),OFFSET('Sanitation Data'!$D$11,0,10*ROW('Sanitation Data'!D84)),NA())</f>
        <v>#N/A</v>
      </c>
      <c r="Z90" s="516" t="e">
        <f ca="1">+IF(AND(ISNUMBER(OFFSET('Sanitation Data'!$D$12,0,10*ROW('Sanitation Data'!D84))),'Data Summary'!CO90="Yes"),OFFSET('Sanitation Data'!$D$12,0,10*ROW('Sanitation Data'!D84)),NA())</f>
        <v>#N/A</v>
      </c>
      <c r="AA90" s="516" t="e">
        <f ca="1">+IF(AND(ISNUMBER(OFFSET('Sanitation Data'!$E$4,0,10*ROW('Sanitation Data'!E84))),'Data Summary'!CP90="Yes"),100-OFFSET('Sanitation Data'!$E$4,0,10*ROW('Sanitation Data'!E84)),NA())</f>
        <v>#N/A</v>
      </c>
      <c r="AB90" s="516" t="e">
        <f ca="1">+IF(AND(ISNUMBER(OFFSET('Sanitation Data'!$E$6,0,10*ROW('Sanitation Data'!E84))),'Data Summary'!CQ90="Yes"),OFFSET('Sanitation Data'!$E$6,0,10*ROW('Sanitation Data'!E84)),NA())</f>
        <v>#N/A</v>
      </c>
      <c r="AC90" s="516" t="e">
        <f ca="1">+IF(AND(ISNUMBER(OFFSET('Sanitation Data'!$E$10,0,10*ROW('Sanitation Data'!E84))),'Data Summary'!CR90="Yes"),OFFSET('Sanitation Data'!$E$10,0,10*ROW('Sanitation Data'!E84)),NA())</f>
        <v>#N/A</v>
      </c>
      <c r="AD90" s="516" t="e">
        <f ca="1">+IF(AND(ISNUMBER(OFFSET('Sanitation Data'!$E$11,0,10*ROW('Sanitation Data'!E84))),'Data Summary'!CS90="Yes"),OFFSET('Sanitation Data'!$E$11,0,10*ROW('Sanitation Data'!E84)),NA())</f>
        <v>#N/A</v>
      </c>
      <c r="AE90" s="516" t="e">
        <f ca="1">+IF(AND(ISNUMBER(OFFSET('Sanitation Data'!$E$12,0,10*ROW('Sanitation Data'!E84))),'Data Summary'!CT90="Yes"),OFFSET('Sanitation Data'!$E$12,0,10*ROW('Sanitation Data'!E84)),NA())</f>
        <v>#N/A</v>
      </c>
      <c r="AF90" s="516" t="e">
        <f ca="1">+IF(AND(ISNUMBER(OFFSET('Sanitation Data'!$F$4,0,10*ROW('Sanitation Data'!F84))),'Data Summary'!CU90="Yes"),100-OFFSET('Sanitation Data'!$F$4,0,10*ROW('Sanitation Data'!F84)),NA())</f>
        <v>#N/A</v>
      </c>
      <c r="AG90" s="516" t="e">
        <f ca="1">+IF(AND(ISNUMBER(OFFSET('Sanitation Data'!$F$6,0,10*ROW('Sanitation Data'!F84))),'Data Summary'!CV90="Yes"),OFFSET('Sanitation Data'!$F$6,0,10*ROW('Sanitation Data'!F84)),NA())</f>
        <v>#N/A</v>
      </c>
      <c r="AH90" s="516" t="e">
        <f ca="1">+IF(AND(ISNUMBER(OFFSET('Sanitation Data'!$F$10,0,10*ROW('Sanitation Data'!F84))),'Data Summary'!CW90="Yes"),OFFSET('Sanitation Data'!$F$10,0,10*ROW('Sanitation Data'!F84)),NA())</f>
        <v>#N/A</v>
      </c>
      <c r="AI90" s="516" t="e">
        <f ca="1">+IF(AND(ISNUMBER(OFFSET('Sanitation Data'!$F$11,0,10*ROW('Sanitation Data'!F84))),'Data Summary'!CX90="Yes"),OFFSET('Sanitation Data'!$F$11,0,10*ROW('Sanitation Data'!F84)),NA())</f>
        <v>#N/A</v>
      </c>
      <c r="AJ90" s="516" t="e">
        <f ca="1">+IF(AND(ISNUMBER(OFFSET('Sanitation Data'!$F$12,0,10*ROW('Sanitation Data'!F84))),'Data Summary'!CY90="Yes"),OFFSET('Sanitation Data'!$F$12,0,10*ROW('Sanitation Data'!F84)),NA())</f>
        <v>#N/A</v>
      </c>
      <c r="AK90" s="516" t="e">
        <f ca="1">+IF(AND(ISNUMBER(OFFSET('Sanitation Data'!$G$4,0,10*ROW('Sanitation Data'!G84))),'Data Summary'!CZ90="Yes"),100-OFFSET('Sanitation Data'!$G$4,0,10*ROW('Sanitation Data'!G84)),NA())</f>
        <v>#N/A</v>
      </c>
      <c r="AL90" s="516" t="e">
        <f ca="1">+IF(AND(ISNUMBER(OFFSET('Sanitation Data'!$G$6,0,10*ROW('Sanitation Data'!G84))),'Data Summary'!DA90="Yes"),OFFSET('Sanitation Data'!$G$6,0,10*ROW('Sanitation Data'!G84)),NA())</f>
        <v>#N/A</v>
      </c>
      <c r="AM90" s="516" t="e">
        <f ca="1">+IF(AND(ISNUMBER(OFFSET('Sanitation Data'!$G$10,0,10*ROW('Sanitation Data'!G84))),'Data Summary'!DB90="Yes"),OFFSET('Sanitation Data'!$G$10,0,10*ROW('Sanitation Data'!G84)),NA())</f>
        <v>#N/A</v>
      </c>
      <c r="AN90" s="516" t="e">
        <f ca="1">+IF(AND(ISNUMBER(OFFSET('Sanitation Data'!$G$11,0,10*ROW('Sanitation Data'!G84))),'Data Summary'!DC90="Yes"),OFFSET('Sanitation Data'!$G$11,0,10*ROW('Sanitation Data'!G84)),NA())</f>
        <v>#N/A</v>
      </c>
      <c r="AO90" s="516" t="e">
        <f ca="1">+IF(AND(ISNUMBER(OFFSET('Sanitation Data'!$G$12,0,10*ROW('Sanitation Data'!G84))),'Data Summary'!DD90="Yes"),OFFSET('Sanitation Data'!$G$12,0,10*ROW('Sanitation Data'!G84)),NA())</f>
        <v>#N/A</v>
      </c>
      <c r="AP90" s="516" t="e">
        <f ca="1">+IF(AND(ISNUMBER(OFFSET('Sanitation Data'!$H$4,0,10*ROW('Sanitation Data'!H84))),'Data Summary'!DE90="Yes"),100-OFFSET('Sanitation Data'!$H$4,0,10*ROW('Sanitation Data'!H84)),NA())</f>
        <v>#N/A</v>
      </c>
      <c r="AQ90" s="516" t="e">
        <f ca="1">+IF(AND(ISNUMBER(OFFSET('Sanitation Data'!$H$6,0,10*ROW('Sanitation Data'!H84))),'Data Summary'!DF90="Yes"),OFFSET('Sanitation Data'!$H$6,0,10*ROW('Sanitation Data'!H84)),NA())</f>
        <v>#N/A</v>
      </c>
      <c r="AR90" s="516" t="e">
        <f ca="1">+IF(AND(ISNUMBER(OFFSET('Sanitation Data'!$H$10,0,10*ROW('Sanitation Data'!H84))),'Data Summary'!DG90="Yes"),OFFSET('Sanitation Data'!$H$10,0,10*ROW('Sanitation Data'!H84)),NA())</f>
        <v>#N/A</v>
      </c>
      <c r="AS90" s="516" t="e">
        <f ca="1">+IF(AND(ISNUMBER(OFFSET('Sanitation Data'!$H$11,0,10*ROW('Sanitation Data'!H84))),'Data Summary'!DH90="Yes"),OFFSET('Sanitation Data'!$H$11,0,10*ROW('Sanitation Data'!H84)),NA())</f>
        <v>#N/A</v>
      </c>
      <c r="AT90" s="516" t="e">
        <f ca="1">+IF(AND(ISNUMBER(OFFSET('Sanitation Data'!$H$12,0,10*ROW('Sanitation Data'!H84))),'Data Summary'!DI90="Yes"),OFFSET('Sanitation Data'!$H$12,0,10*ROW('Sanitation Data'!H84)),NA())</f>
        <v>#N/A</v>
      </c>
      <c r="AU90" s="516" t="e">
        <f ca="1">+IF(AND(ISNUMBER(OFFSET('Sanitation Data'!$I$4,0,10*ROW('Sanitation Data'!I84))),'Data Summary'!DJ90="Yes"),100-OFFSET('Sanitation Data'!$I$4,0,10*ROW('Sanitation Data'!I84)),NA())</f>
        <v>#N/A</v>
      </c>
      <c r="AV90" s="516" t="e">
        <f ca="1">+IF(AND(ISNUMBER(OFFSET('Sanitation Data'!$I$6,0,10*ROW('Sanitation Data'!I84))),'Data Summary'!DK90="Yes"),OFFSET('Sanitation Data'!$I$6,0,10*ROW('Sanitation Data'!I84)),NA())</f>
        <v>#N/A</v>
      </c>
      <c r="AW90" s="516" t="e">
        <f ca="1">+IF(AND(ISNUMBER(OFFSET('Sanitation Data'!$I$10,0,10*ROW('Sanitation Data'!I84))),'Data Summary'!DL90="Yes"),OFFSET('Sanitation Data'!$I$10,0,10*ROW('Sanitation Data'!I84)),NA())</f>
        <v>#N/A</v>
      </c>
      <c r="AX90" s="516" t="e">
        <f ca="1">+IF(AND(ISNUMBER(OFFSET('Sanitation Data'!$I$11,0,10*ROW('Sanitation Data'!I84))),'Data Summary'!DM90="Yes"),OFFSET('Sanitation Data'!$I$11,0,10*ROW('Sanitation Data'!I84)),NA())</f>
        <v>#N/A</v>
      </c>
      <c r="AY90" s="516" t="e">
        <f ca="1">+IF(AND(ISNUMBER(OFFSET('Sanitation Data'!$I$12,0,10*ROW('Sanitation Data'!I84))),'Data Summary'!DN90="Yes"),OFFSET('Sanitation Data'!$I$12,0,10*ROW('Sanitation Data'!I84)),NA())</f>
        <v>#N/A</v>
      </c>
      <c r="AZ90" s="517" t="e">
        <f ca="1">+IF(AND(ISNUMBER(OFFSET('Hygiene Data'!$D$5,0,10*ROW('Hygiene Data'!D84))),'Data Summary'!DO90="Yes"),OFFSET('Hygiene Data'!$D$5,0,10*ROW('Hygiene Data'!D84)),NA())</f>
        <v>#N/A</v>
      </c>
      <c r="BA90" s="517" t="e">
        <f ca="1">+IF(AND(ISNUMBER(OFFSET('Hygiene Data'!$D$7,0,10*ROW('Hygiene Data'!D84))),'Data Summary'!DP90="Yes"),OFFSET('Hygiene Data'!$D$7,0,10*ROW('Hygiene Data'!D84)),NA())</f>
        <v>#N/A</v>
      </c>
      <c r="BB90" s="517" t="e">
        <f ca="1">+IF(AND(ISNUMBER(OFFSET('Hygiene Data'!$D$9,0,10*ROW('Hygiene Data'!D84))),'Data Summary'!DQ90="Yes"),OFFSET('Hygiene Data'!$D$9,0,10*ROW('Hygiene Data'!D84)),NA())</f>
        <v>#N/A</v>
      </c>
      <c r="BC90" s="517" t="e">
        <f ca="1">+IF(AND(ISNUMBER(OFFSET('Hygiene Data'!$E$5,0,10*ROW('Hygiene Data'!E84))),'Data Summary'!DR90="Yes"),OFFSET('Hygiene Data'!$E$5,0,10*ROW('Hygiene Data'!E84)),NA())</f>
        <v>#N/A</v>
      </c>
      <c r="BD90" s="517" t="e">
        <f ca="1">+IF(AND(ISNUMBER(OFFSET('Hygiene Data'!$E$7,0,10*ROW('Hygiene Data'!E84))),'Data Summary'!DS90="Yes"),OFFSET('Hygiene Data'!$E$7,0,10*ROW('Hygiene Data'!E84)),NA())</f>
        <v>#N/A</v>
      </c>
      <c r="BE90" s="517" t="e">
        <f ca="1">+IF(AND(ISNUMBER(OFFSET('Hygiene Data'!$E$9,0,10*ROW('Hygiene Data'!E84))),'Data Summary'!DT90="Yes"),OFFSET('Hygiene Data'!$E$9,0,10*ROW('Hygiene Data'!E84)),NA())</f>
        <v>#N/A</v>
      </c>
      <c r="BF90" s="517" t="e">
        <f ca="1">+IF(AND(ISNUMBER(OFFSET('Hygiene Data'!$F$5,0,10*ROW('Hygiene Data'!F84))),'Data Summary'!DU90="Yes"),OFFSET('Hygiene Data'!$F$5,0,10*ROW('Hygiene Data'!F84)),NA())</f>
        <v>#N/A</v>
      </c>
      <c r="BG90" s="517" t="e">
        <f ca="1">+IF(AND(ISNUMBER(OFFSET('Hygiene Data'!$F$7,0,10*ROW('Hygiene Data'!F84))),'Data Summary'!DV90="Yes"),OFFSET('Hygiene Data'!$F$7,0,10*ROW('Hygiene Data'!F84)),NA())</f>
        <v>#N/A</v>
      </c>
      <c r="BH90" s="517" t="e">
        <f ca="1">+IF(AND(ISNUMBER(OFFSET('Hygiene Data'!$F$9,0,10*ROW('Hygiene Data'!F84))),'Data Summary'!DW90="Yes"),OFFSET('Hygiene Data'!$F$9,0,10*ROW('Hygiene Data'!F84)),NA())</f>
        <v>#N/A</v>
      </c>
      <c r="BI90" s="517" t="e">
        <f ca="1">+IF(AND(ISNUMBER(OFFSET('Hygiene Data'!$G$5,0,10*ROW('Hygiene Data'!G84))),'Data Summary'!DX90="Yes"),OFFSET('Hygiene Data'!$G$5,0,10*ROW('Hygiene Data'!G84)),NA())</f>
        <v>#N/A</v>
      </c>
      <c r="BJ90" s="517" t="e">
        <f ca="1">+IF(AND(ISNUMBER(OFFSET('Hygiene Data'!$G$7,0,10*ROW('Hygiene Data'!G84))),'Data Summary'!DY90="Yes"),OFFSET('Hygiene Data'!$G$7,0,10*ROW('Hygiene Data'!G84)),NA())</f>
        <v>#N/A</v>
      </c>
      <c r="BK90" s="517" t="e">
        <f ca="1">+IF(AND(ISNUMBER(OFFSET('Hygiene Data'!$G$9,0,10*ROW('Hygiene Data'!G84))),'Data Summary'!DZ90="Yes"),OFFSET('Hygiene Data'!$G$9,0,10*ROW('Hygiene Data'!G84)),NA())</f>
        <v>#N/A</v>
      </c>
      <c r="BL90" s="517" t="e">
        <f ca="1">+IF(AND(ISNUMBER(OFFSET('Hygiene Data'!$H$5,0,10*ROW('Hygiene Data'!H84))),'Data Summary'!EA90="Yes"),OFFSET('Hygiene Data'!$H$5,0,10*ROW('Hygiene Data'!H84)),NA())</f>
        <v>#N/A</v>
      </c>
      <c r="BM90" s="517" t="e">
        <f ca="1">+IF(AND(ISNUMBER(OFFSET('Hygiene Data'!$H$7,0,10*ROW('Hygiene Data'!H84))),'Data Summary'!EB90="Yes"),OFFSET('Hygiene Data'!$H$7,0,10*ROW('Hygiene Data'!H84)),NA())</f>
        <v>#N/A</v>
      </c>
      <c r="BN90" s="517" t="e">
        <f ca="1">+IF(AND(ISNUMBER(OFFSET('Hygiene Data'!$H$9,0,10*ROW('Hygiene Data'!H84))),'Data Summary'!EC90="Yes"),OFFSET('Hygiene Data'!$H$9,0,10*ROW('Hygiene Data'!H84)),NA())</f>
        <v>#N/A</v>
      </c>
      <c r="BO90" s="517" t="e">
        <f ca="1">+IF(AND(ISNUMBER(OFFSET('Hygiene Data'!$I$5,0,10*ROW('Hygiene Data'!I84))),'Data Summary'!ED90="Yes"),OFFSET('Hygiene Data'!$I$5,0,10*ROW('Hygiene Data'!I84)),NA())</f>
        <v>#N/A</v>
      </c>
      <c r="BP90" s="517" t="e">
        <f ca="1">+IF(AND(ISNUMBER(OFFSET('Hygiene Data'!$I$7,0,10*ROW('Hygiene Data'!I84))),'Data Summary'!EE90="Yes"),OFFSET('Hygiene Data'!$I$7,0,10*ROW('Hygiene Data'!I84)),NA())</f>
        <v>#N/A</v>
      </c>
      <c r="BQ90" s="517" t="e">
        <f ca="1">+IF(AND(ISNUMBER(OFFSET('Hygiene Data'!$I$9,0,10*ROW('Hygiene Data'!I84))),'Data Summary'!EF90="Yes"),OFFSET('Hygiene Data'!$I$9,0,10*ROW('Hygiene Data'!I84)),NA())</f>
        <v>#N/A</v>
      </c>
    </row>
    <row r="91" spans="1:69" x14ac:dyDescent="0.25">
      <c r="A91" s="513" t="e">
        <f ca="1">+RIGHT('Data Summary'!A91,LEN('Data Summary'!A91)-9)</f>
        <v>#VALUE!</v>
      </c>
      <c r="B91" s="487" t="str">
        <f ca="1">+IF(ISTEXT('Data Summary'!B91),'Data Summary'!B91,"")</f>
        <v/>
      </c>
      <c r="C91" s="514" t="e">
        <f ca="1">+VALUE('Data Summary'!C91)</f>
        <v>#VALUE!</v>
      </c>
      <c r="D91" s="515" t="e">
        <f ca="1">+IF(AND(ISNUMBER(OFFSET('Water Data'!$D$4,0,10*ROW('Water Data'!D85))),'Data Summary'!BS91="Yes"),100-OFFSET('Water Data'!$D$4,0,10*ROW('Water Data'!D85)),NA())</f>
        <v>#N/A</v>
      </c>
      <c r="E91" s="515" t="e">
        <f ca="1">+IF(AND(ISNUMBER(OFFSET('Water Data'!$D$6,0,10*ROW('Water Data'!D85))),'Data Summary'!BT91="Yes"),OFFSET('Water Data'!$D$6,0,10*ROW('Water Data'!D85)),NA())</f>
        <v>#N/A</v>
      </c>
      <c r="F91" s="515" t="e">
        <f ca="1">+IF(AND(ISNUMBER(OFFSET('Water Data'!$D$9,0,10*ROW('Water Data'!D85))),'Data Summary'!BU91="Yes"),OFFSET('Water Data'!$D$9,0,10*ROW('Water Data'!D85)),NA())</f>
        <v>#N/A</v>
      </c>
      <c r="G91" s="515" t="e">
        <f ca="1">+IF(AND(ISNUMBER(OFFSET('Water Data'!$E$4,0,10*ROW('Water Data'!E85))),'Data Summary'!BV91="Yes"),100-OFFSET('Water Data'!$E$4,0,10*ROW('Water Data'!E85)),NA())</f>
        <v>#N/A</v>
      </c>
      <c r="H91" s="515" t="e">
        <f ca="1">+IF(AND(ISNUMBER(OFFSET('Water Data'!$E$6,0,10*ROW('Water Data'!E85))),'Data Summary'!BW91="Yes"),OFFSET('Water Data'!$E$6,0,10*ROW('Water Data'!E85)),NA())</f>
        <v>#N/A</v>
      </c>
      <c r="I91" s="515" t="e">
        <f ca="1">+IF(AND(ISNUMBER(OFFSET('Water Data'!$E$9,0,10*ROW('Water Data'!E85))),'Data Summary'!BX91="Yes"),OFFSET('Water Data'!$E$9,0,10*ROW('Water Data'!E85)),NA())</f>
        <v>#N/A</v>
      </c>
      <c r="J91" s="515" t="e">
        <f ca="1">+IF(AND(ISNUMBER(OFFSET('Water Data'!$F$4,0,10*ROW('Water Data'!F85))),'Data Summary'!BY91="Yes"),100-OFFSET('Water Data'!$F$4,0,10*ROW('Water Data'!F85)),NA())</f>
        <v>#N/A</v>
      </c>
      <c r="K91" s="515" t="e">
        <f ca="1">+IF(AND(ISNUMBER(OFFSET('Water Data'!$F$6,0,10*ROW('Water Data'!F85))),'Data Summary'!BZ91="Yes"),OFFSET('Water Data'!$F$6,0,10*ROW('Water Data'!F85)),NA())</f>
        <v>#N/A</v>
      </c>
      <c r="L91" s="515" t="e">
        <f ca="1">+IF(AND(ISNUMBER(OFFSET('Water Data'!$F$9,0,10*ROW('Water Data'!F85))),'Data Summary'!CA91="Yes"),OFFSET('Water Data'!$F$9,0,10*ROW('Water Data'!F85)),NA())</f>
        <v>#N/A</v>
      </c>
      <c r="M91" s="515" t="e">
        <f ca="1">+IF(AND(ISNUMBER(OFFSET('Water Data'!$G$4,0,10*ROW('Water Data'!G85))),'Data Summary'!CB91="Yes"),100-OFFSET('Water Data'!$G$4,0,10*ROW('Water Data'!G85)),NA())</f>
        <v>#N/A</v>
      </c>
      <c r="N91" s="515" t="e">
        <f ca="1">+IF(AND(ISNUMBER(OFFSET('Water Data'!$G$6,0,10*ROW('Water Data'!G85))),'Data Summary'!CC91="Yes"),OFFSET('Water Data'!$G$6,0,10*ROW('Water Data'!G85)),NA())</f>
        <v>#N/A</v>
      </c>
      <c r="O91" s="515" t="e">
        <f ca="1">+IF(AND(ISNUMBER(OFFSET('Water Data'!$G$9,0,10*ROW('Water Data'!G85))),'Data Summary'!CD91="Yes"),OFFSET('Water Data'!$G$9,0,10*ROW('Water Data'!G85)),NA())</f>
        <v>#N/A</v>
      </c>
      <c r="P91" s="515" t="e">
        <f ca="1">+IF(AND(ISNUMBER(OFFSET('Water Data'!$H$4,0,10*ROW('Water Data'!H85))),'Data Summary'!CE91="Yes"),100-OFFSET('Water Data'!$H$4,0,10*ROW('Water Data'!H85)),NA())</f>
        <v>#N/A</v>
      </c>
      <c r="Q91" s="515" t="e">
        <f ca="1">+IF(AND(ISNUMBER(OFFSET('Water Data'!$H$6,0,10*ROW('Water Data'!H85))),'Data Summary'!CF91="Yes"),OFFSET('Water Data'!$H$6,0,10*ROW('Water Data'!H85)),NA())</f>
        <v>#N/A</v>
      </c>
      <c r="R91" s="515" t="e">
        <f ca="1">+IF(AND(ISNUMBER(OFFSET('Water Data'!$H$9,0,10*ROW('Water Data'!H85))),'Data Summary'!CG91="Yes"),OFFSET('Water Data'!$H$9,0,10*ROW('Water Data'!H85)),NA())</f>
        <v>#N/A</v>
      </c>
      <c r="S91" s="515" t="e">
        <f ca="1">+IF(AND(ISNUMBER(OFFSET('Water Data'!$I$4,0,10*ROW('Water Data'!I85))),'Data Summary'!CH91="Yes"),100-OFFSET('Water Data'!$I$4,0,10*ROW('Water Data'!I85)),NA())</f>
        <v>#N/A</v>
      </c>
      <c r="T91" s="515" t="e">
        <f ca="1">+IF(AND(ISNUMBER(OFFSET('Water Data'!$I$6,0,10*ROW('Water Data'!I85))),'Data Summary'!CI91="Yes"),OFFSET('Water Data'!$I$6,0,10*ROW('Water Data'!I85)),NA())</f>
        <v>#N/A</v>
      </c>
      <c r="U91" s="515" t="e">
        <f ca="1">+IF(AND(ISNUMBER(OFFSET('Water Data'!$I$9,0,10*ROW('Water Data'!I85))),'Data Summary'!CJ91="Yes"),OFFSET('Water Data'!$I$9,0,10*ROW('Water Data'!I85)),NA())</f>
        <v>#N/A</v>
      </c>
      <c r="V91" s="516" t="e">
        <f ca="1">+IF(AND(ISNUMBER(OFFSET('Sanitation Data'!$D$4,0,10*ROW('Sanitation Data'!D85))),'Data Summary'!CK91="Yes"),100-OFFSET('Sanitation Data'!$D$4,0,10*ROW('Sanitation Data'!D85)),NA())</f>
        <v>#N/A</v>
      </c>
      <c r="W91" s="516" t="e">
        <f ca="1">+IF(AND(ISNUMBER(OFFSET('Sanitation Data'!$D$6,0,10*ROW('Sanitation Data'!D85))),'Data Summary'!CL91="Yes"),OFFSET('Sanitation Data'!$D$6,0,10*ROW('Sanitation Data'!D85)),NA())</f>
        <v>#N/A</v>
      </c>
      <c r="X91" s="516" t="e">
        <f ca="1">+IF(AND(ISNUMBER(OFFSET('Sanitation Data'!$D$10,0,10*ROW('Sanitation Data'!D85))),'Data Summary'!CM91="Yes"),OFFSET('Sanitation Data'!$D$10,0,10*ROW('Sanitation Data'!D85)),NA())</f>
        <v>#N/A</v>
      </c>
      <c r="Y91" s="516" t="e">
        <f ca="1">+IF(AND(ISNUMBER(OFFSET('Sanitation Data'!$D$11,0,10*ROW('Sanitation Data'!D85))),'Data Summary'!CN91="Yes"),OFFSET('Sanitation Data'!$D$11,0,10*ROW('Sanitation Data'!D85)),NA())</f>
        <v>#N/A</v>
      </c>
      <c r="Z91" s="516" t="e">
        <f ca="1">+IF(AND(ISNUMBER(OFFSET('Sanitation Data'!$D$12,0,10*ROW('Sanitation Data'!D85))),'Data Summary'!CO91="Yes"),OFFSET('Sanitation Data'!$D$12,0,10*ROW('Sanitation Data'!D85)),NA())</f>
        <v>#N/A</v>
      </c>
      <c r="AA91" s="516" t="e">
        <f ca="1">+IF(AND(ISNUMBER(OFFSET('Sanitation Data'!$E$4,0,10*ROW('Sanitation Data'!E85))),'Data Summary'!CP91="Yes"),100-OFFSET('Sanitation Data'!$E$4,0,10*ROW('Sanitation Data'!E85)),NA())</f>
        <v>#N/A</v>
      </c>
      <c r="AB91" s="516" t="e">
        <f ca="1">+IF(AND(ISNUMBER(OFFSET('Sanitation Data'!$E$6,0,10*ROW('Sanitation Data'!E85))),'Data Summary'!CQ91="Yes"),OFFSET('Sanitation Data'!$E$6,0,10*ROW('Sanitation Data'!E85)),NA())</f>
        <v>#N/A</v>
      </c>
      <c r="AC91" s="516" t="e">
        <f ca="1">+IF(AND(ISNUMBER(OFFSET('Sanitation Data'!$E$10,0,10*ROW('Sanitation Data'!E85))),'Data Summary'!CR91="Yes"),OFFSET('Sanitation Data'!$E$10,0,10*ROW('Sanitation Data'!E85)),NA())</f>
        <v>#N/A</v>
      </c>
      <c r="AD91" s="516" t="e">
        <f ca="1">+IF(AND(ISNUMBER(OFFSET('Sanitation Data'!$E$11,0,10*ROW('Sanitation Data'!E85))),'Data Summary'!CS91="Yes"),OFFSET('Sanitation Data'!$E$11,0,10*ROW('Sanitation Data'!E85)),NA())</f>
        <v>#N/A</v>
      </c>
      <c r="AE91" s="516" t="e">
        <f ca="1">+IF(AND(ISNUMBER(OFFSET('Sanitation Data'!$E$12,0,10*ROW('Sanitation Data'!E85))),'Data Summary'!CT91="Yes"),OFFSET('Sanitation Data'!$E$12,0,10*ROW('Sanitation Data'!E85)),NA())</f>
        <v>#N/A</v>
      </c>
      <c r="AF91" s="516" t="e">
        <f ca="1">+IF(AND(ISNUMBER(OFFSET('Sanitation Data'!$F$4,0,10*ROW('Sanitation Data'!F85))),'Data Summary'!CU91="Yes"),100-OFFSET('Sanitation Data'!$F$4,0,10*ROW('Sanitation Data'!F85)),NA())</f>
        <v>#N/A</v>
      </c>
      <c r="AG91" s="516" t="e">
        <f ca="1">+IF(AND(ISNUMBER(OFFSET('Sanitation Data'!$F$6,0,10*ROW('Sanitation Data'!F85))),'Data Summary'!CV91="Yes"),OFFSET('Sanitation Data'!$F$6,0,10*ROW('Sanitation Data'!F85)),NA())</f>
        <v>#N/A</v>
      </c>
      <c r="AH91" s="516" t="e">
        <f ca="1">+IF(AND(ISNUMBER(OFFSET('Sanitation Data'!$F$10,0,10*ROW('Sanitation Data'!F85))),'Data Summary'!CW91="Yes"),OFFSET('Sanitation Data'!$F$10,0,10*ROW('Sanitation Data'!F85)),NA())</f>
        <v>#N/A</v>
      </c>
      <c r="AI91" s="516" t="e">
        <f ca="1">+IF(AND(ISNUMBER(OFFSET('Sanitation Data'!$F$11,0,10*ROW('Sanitation Data'!F85))),'Data Summary'!CX91="Yes"),OFFSET('Sanitation Data'!$F$11,0,10*ROW('Sanitation Data'!F85)),NA())</f>
        <v>#N/A</v>
      </c>
      <c r="AJ91" s="516" t="e">
        <f ca="1">+IF(AND(ISNUMBER(OFFSET('Sanitation Data'!$F$12,0,10*ROW('Sanitation Data'!F85))),'Data Summary'!CY91="Yes"),OFFSET('Sanitation Data'!$F$12,0,10*ROW('Sanitation Data'!F85)),NA())</f>
        <v>#N/A</v>
      </c>
      <c r="AK91" s="516" t="e">
        <f ca="1">+IF(AND(ISNUMBER(OFFSET('Sanitation Data'!$G$4,0,10*ROW('Sanitation Data'!G85))),'Data Summary'!CZ91="Yes"),100-OFFSET('Sanitation Data'!$G$4,0,10*ROW('Sanitation Data'!G85)),NA())</f>
        <v>#N/A</v>
      </c>
      <c r="AL91" s="516" t="e">
        <f ca="1">+IF(AND(ISNUMBER(OFFSET('Sanitation Data'!$G$6,0,10*ROW('Sanitation Data'!G85))),'Data Summary'!DA91="Yes"),OFFSET('Sanitation Data'!$G$6,0,10*ROW('Sanitation Data'!G85)),NA())</f>
        <v>#N/A</v>
      </c>
      <c r="AM91" s="516" t="e">
        <f ca="1">+IF(AND(ISNUMBER(OFFSET('Sanitation Data'!$G$10,0,10*ROW('Sanitation Data'!G85))),'Data Summary'!DB91="Yes"),OFFSET('Sanitation Data'!$G$10,0,10*ROW('Sanitation Data'!G85)),NA())</f>
        <v>#N/A</v>
      </c>
      <c r="AN91" s="516" t="e">
        <f ca="1">+IF(AND(ISNUMBER(OFFSET('Sanitation Data'!$G$11,0,10*ROW('Sanitation Data'!G85))),'Data Summary'!DC91="Yes"),OFFSET('Sanitation Data'!$G$11,0,10*ROW('Sanitation Data'!G85)),NA())</f>
        <v>#N/A</v>
      </c>
      <c r="AO91" s="516" t="e">
        <f ca="1">+IF(AND(ISNUMBER(OFFSET('Sanitation Data'!$G$12,0,10*ROW('Sanitation Data'!G85))),'Data Summary'!DD91="Yes"),OFFSET('Sanitation Data'!$G$12,0,10*ROW('Sanitation Data'!G85)),NA())</f>
        <v>#N/A</v>
      </c>
      <c r="AP91" s="516" t="e">
        <f ca="1">+IF(AND(ISNUMBER(OFFSET('Sanitation Data'!$H$4,0,10*ROW('Sanitation Data'!H85))),'Data Summary'!DE91="Yes"),100-OFFSET('Sanitation Data'!$H$4,0,10*ROW('Sanitation Data'!H85)),NA())</f>
        <v>#N/A</v>
      </c>
      <c r="AQ91" s="516" t="e">
        <f ca="1">+IF(AND(ISNUMBER(OFFSET('Sanitation Data'!$H$6,0,10*ROW('Sanitation Data'!H85))),'Data Summary'!DF91="Yes"),OFFSET('Sanitation Data'!$H$6,0,10*ROW('Sanitation Data'!H85)),NA())</f>
        <v>#N/A</v>
      </c>
      <c r="AR91" s="516" t="e">
        <f ca="1">+IF(AND(ISNUMBER(OFFSET('Sanitation Data'!$H$10,0,10*ROW('Sanitation Data'!H85))),'Data Summary'!DG91="Yes"),OFFSET('Sanitation Data'!$H$10,0,10*ROW('Sanitation Data'!H85)),NA())</f>
        <v>#N/A</v>
      </c>
      <c r="AS91" s="516" t="e">
        <f ca="1">+IF(AND(ISNUMBER(OFFSET('Sanitation Data'!$H$11,0,10*ROW('Sanitation Data'!H85))),'Data Summary'!DH91="Yes"),OFFSET('Sanitation Data'!$H$11,0,10*ROW('Sanitation Data'!H85)),NA())</f>
        <v>#N/A</v>
      </c>
      <c r="AT91" s="516" t="e">
        <f ca="1">+IF(AND(ISNUMBER(OFFSET('Sanitation Data'!$H$12,0,10*ROW('Sanitation Data'!H85))),'Data Summary'!DI91="Yes"),OFFSET('Sanitation Data'!$H$12,0,10*ROW('Sanitation Data'!H85)),NA())</f>
        <v>#N/A</v>
      </c>
      <c r="AU91" s="516" t="e">
        <f ca="1">+IF(AND(ISNUMBER(OFFSET('Sanitation Data'!$I$4,0,10*ROW('Sanitation Data'!I85))),'Data Summary'!DJ91="Yes"),100-OFFSET('Sanitation Data'!$I$4,0,10*ROW('Sanitation Data'!I85)),NA())</f>
        <v>#N/A</v>
      </c>
      <c r="AV91" s="516" t="e">
        <f ca="1">+IF(AND(ISNUMBER(OFFSET('Sanitation Data'!$I$6,0,10*ROW('Sanitation Data'!I85))),'Data Summary'!DK91="Yes"),OFFSET('Sanitation Data'!$I$6,0,10*ROW('Sanitation Data'!I85)),NA())</f>
        <v>#N/A</v>
      </c>
      <c r="AW91" s="516" t="e">
        <f ca="1">+IF(AND(ISNUMBER(OFFSET('Sanitation Data'!$I$10,0,10*ROW('Sanitation Data'!I85))),'Data Summary'!DL91="Yes"),OFFSET('Sanitation Data'!$I$10,0,10*ROW('Sanitation Data'!I85)),NA())</f>
        <v>#N/A</v>
      </c>
      <c r="AX91" s="516" t="e">
        <f ca="1">+IF(AND(ISNUMBER(OFFSET('Sanitation Data'!$I$11,0,10*ROW('Sanitation Data'!I85))),'Data Summary'!DM91="Yes"),OFFSET('Sanitation Data'!$I$11,0,10*ROW('Sanitation Data'!I85)),NA())</f>
        <v>#N/A</v>
      </c>
      <c r="AY91" s="516" t="e">
        <f ca="1">+IF(AND(ISNUMBER(OFFSET('Sanitation Data'!$I$12,0,10*ROW('Sanitation Data'!I85))),'Data Summary'!DN91="Yes"),OFFSET('Sanitation Data'!$I$12,0,10*ROW('Sanitation Data'!I85)),NA())</f>
        <v>#N/A</v>
      </c>
      <c r="AZ91" s="517" t="e">
        <f ca="1">+IF(AND(ISNUMBER(OFFSET('Hygiene Data'!$D$5,0,10*ROW('Hygiene Data'!D85))),'Data Summary'!DO91="Yes"),OFFSET('Hygiene Data'!$D$5,0,10*ROW('Hygiene Data'!D85)),NA())</f>
        <v>#N/A</v>
      </c>
      <c r="BA91" s="517" t="e">
        <f ca="1">+IF(AND(ISNUMBER(OFFSET('Hygiene Data'!$D$7,0,10*ROW('Hygiene Data'!D85))),'Data Summary'!DP91="Yes"),OFFSET('Hygiene Data'!$D$7,0,10*ROW('Hygiene Data'!D85)),NA())</f>
        <v>#N/A</v>
      </c>
      <c r="BB91" s="517" t="e">
        <f ca="1">+IF(AND(ISNUMBER(OFFSET('Hygiene Data'!$D$9,0,10*ROW('Hygiene Data'!D85))),'Data Summary'!DQ91="Yes"),OFFSET('Hygiene Data'!$D$9,0,10*ROW('Hygiene Data'!D85)),NA())</f>
        <v>#N/A</v>
      </c>
      <c r="BC91" s="517" t="e">
        <f ca="1">+IF(AND(ISNUMBER(OFFSET('Hygiene Data'!$E$5,0,10*ROW('Hygiene Data'!E85))),'Data Summary'!DR91="Yes"),OFFSET('Hygiene Data'!$E$5,0,10*ROW('Hygiene Data'!E85)),NA())</f>
        <v>#N/A</v>
      </c>
      <c r="BD91" s="517" t="e">
        <f ca="1">+IF(AND(ISNUMBER(OFFSET('Hygiene Data'!$E$7,0,10*ROW('Hygiene Data'!E85))),'Data Summary'!DS91="Yes"),OFFSET('Hygiene Data'!$E$7,0,10*ROW('Hygiene Data'!E85)),NA())</f>
        <v>#N/A</v>
      </c>
      <c r="BE91" s="517" t="e">
        <f ca="1">+IF(AND(ISNUMBER(OFFSET('Hygiene Data'!$E$9,0,10*ROW('Hygiene Data'!E85))),'Data Summary'!DT91="Yes"),OFFSET('Hygiene Data'!$E$9,0,10*ROW('Hygiene Data'!E85)),NA())</f>
        <v>#N/A</v>
      </c>
      <c r="BF91" s="517" t="e">
        <f ca="1">+IF(AND(ISNUMBER(OFFSET('Hygiene Data'!$F$5,0,10*ROW('Hygiene Data'!F85))),'Data Summary'!DU91="Yes"),OFFSET('Hygiene Data'!$F$5,0,10*ROW('Hygiene Data'!F85)),NA())</f>
        <v>#N/A</v>
      </c>
      <c r="BG91" s="517" t="e">
        <f ca="1">+IF(AND(ISNUMBER(OFFSET('Hygiene Data'!$F$7,0,10*ROW('Hygiene Data'!F85))),'Data Summary'!DV91="Yes"),OFFSET('Hygiene Data'!$F$7,0,10*ROW('Hygiene Data'!F85)),NA())</f>
        <v>#N/A</v>
      </c>
      <c r="BH91" s="517" t="e">
        <f ca="1">+IF(AND(ISNUMBER(OFFSET('Hygiene Data'!$F$9,0,10*ROW('Hygiene Data'!F85))),'Data Summary'!DW91="Yes"),OFFSET('Hygiene Data'!$F$9,0,10*ROW('Hygiene Data'!F85)),NA())</f>
        <v>#N/A</v>
      </c>
      <c r="BI91" s="517" t="e">
        <f ca="1">+IF(AND(ISNUMBER(OFFSET('Hygiene Data'!$G$5,0,10*ROW('Hygiene Data'!G85))),'Data Summary'!DX91="Yes"),OFFSET('Hygiene Data'!$G$5,0,10*ROW('Hygiene Data'!G85)),NA())</f>
        <v>#N/A</v>
      </c>
      <c r="BJ91" s="517" t="e">
        <f ca="1">+IF(AND(ISNUMBER(OFFSET('Hygiene Data'!$G$7,0,10*ROW('Hygiene Data'!G85))),'Data Summary'!DY91="Yes"),OFFSET('Hygiene Data'!$G$7,0,10*ROW('Hygiene Data'!G85)),NA())</f>
        <v>#N/A</v>
      </c>
      <c r="BK91" s="517" t="e">
        <f ca="1">+IF(AND(ISNUMBER(OFFSET('Hygiene Data'!$G$9,0,10*ROW('Hygiene Data'!G85))),'Data Summary'!DZ91="Yes"),OFFSET('Hygiene Data'!$G$9,0,10*ROW('Hygiene Data'!G85)),NA())</f>
        <v>#N/A</v>
      </c>
      <c r="BL91" s="517" t="e">
        <f ca="1">+IF(AND(ISNUMBER(OFFSET('Hygiene Data'!$H$5,0,10*ROW('Hygiene Data'!H85))),'Data Summary'!EA91="Yes"),OFFSET('Hygiene Data'!$H$5,0,10*ROW('Hygiene Data'!H85)),NA())</f>
        <v>#N/A</v>
      </c>
      <c r="BM91" s="517" t="e">
        <f ca="1">+IF(AND(ISNUMBER(OFFSET('Hygiene Data'!$H$7,0,10*ROW('Hygiene Data'!H85))),'Data Summary'!EB91="Yes"),OFFSET('Hygiene Data'!$H$7,0,10*ROW('Hygiene Data'!H85)),NA())</f>
        <v>#N/A</v>
      </c>
      <c r="BN91" s="517" t="e">
        <f ca="1">+IF(AND(ISNUMBER(OFFSET('Hygiene Data'!$H$9,0,10*ROW('Hygiene Data'!H85))),'Data Summary'!EC91="Yes"),OFFSET('Hygiene Data'!$H$9,0,10*ROW('Hygiene Data'!H85)),NA())</f>
        <v>#N/A</v>
      </c>
      <c r="BO91" s="517" t="e">
        <f ca="1">+IF(AND(ISNUMBER(OFFSET('Hygiene Data'!$I$5,0,10*ROW('Hygiene Data'!I85))),'Data Summary'!ED91="Yes"),OFFSET('Hygiene Data'!$I$5,0,10*ROW('Hygiene Data'!I85)),NA())</f>
        <v>#N/A</v>
      </c>
      <c r="BP91" s="517" t="e">
        <f ca="1">+IF(AND(ISNUMBER(OFFSET('Hygiene Data'!$I$7,0,10*ROW('Hygiene Data'!I85))),'Data Summary'!EE91="Yes"),OFFSET('Hygiene Data'!$I$7,0,10*ROW('Hygiene Data'!I85)),NA())</f>
        <v>#N/A</v>
      </c>
      <c r="BQ91" s="517" t="e">
        <f ca="1">+IF(AND(ISNUMBER(OFFSET('Hygiene Data'!$I$9,0,10*ROW('Hygiene Data'!I85))),'Data Summary'!EF91="Yes"),OFFSET('Hygiene Data'!$I$9,0,10*ROW('Hygiene Data'!I85)),NA())</f>
        <v>#N/A</v>
      </c>
    </row>
    <row r="92" spans="1:69" x14ac:dyDescent="0.25">
      <c r="A92" s="513" t="e">
        <f ca="1">+RIGHT('Data Summary'!A92,LEN('Data Summary'!A92)-9)</f>
        <v>#VALUE!</v>
      </c>
      <c r="B92" s="487" t="str">
        <f ca="1">+IF(ISTEXT('Data Summary'!B92),'Data Summary'!B92,"")</f>
        <v/>
      </c>
      <c r="C92" s="514" t="e">
        <f ca="1">+VALUE('Data Summary'!C92)</f>
        <v>#VALUE!</v>
      </c>
      <c r="D92" s="515" t="e">
        <f ca="1">+IF(AND(ISNUMBER(OFFSET('Water Data'!$D$4,0,10*ROW('Water Data'!D86))),'Data Summary'!BS92="Yes"),100-OFFSET('Water Data'!$D$4,0,10*ROW('Water Data'!D86)),NA())</f>
        <v>#N/A</v>
      </c>
      <c r="E92" s="515" t="e">
        <f ca="1">+IF(AND(ISNUMBER(OFFSET('Water Data'!$D$6,0,10*ROW('Water Data'!D86))),'Data Summary'!BT92="Yes"),OFFSET('Water Data'!$D$6,0,10*ROW('Water Data'!D86)),NA())</f>
        <v>#N/A</v>
      </c>
      <c r="F92" s="515" t="e">
        <f ca="1">+IF(AND(ISNUMBER(OFFSET('Water Data'!$D$9,0,10*ROW('Water Data'!D86))),'Data Summary'!BU92="Yes"),OFFSET('Water Data'!$D$9,0,10*ROW('Water Data'!D86)),NA())</f>
        <v>#N/A</v>
      </c>
      <c r="G92" s="515" t="e">
        <f ca="1">+IF(AND(ISNUMBER(OFFSET('Water Data'!$E$4,0,10*ROW('Water Data'!E86))),'Data Summary'!BV92="Yes"),100-OFFSET('Water Data'!$E$4,0,10*ROW('Water Data'!E86)),NA())</f>
        <v>#N/A</v>
      </c>
      <c r="H92" s="515" t="e">
        <f ca="1">+IF(AND(ISNUMBER(OFFSET('Water Data'!$E$6,0,10*ROW('Water Data'!E86))),'Data Summary'!BW92="Yes"),OFFSET('Water Data'!$E$6,0,10*ROW('Water Data'!E86)),NA())</f>
        <v>#N/A</v>
      </c>
      <c r="I92" s="515" t="e">
        <f ca="1">+IF(AND(ISNUMBER(OFFSET('Water Data'!$E$9,0,10*ROW('Water Data'!E86))),'Data Summary'!BX92="Yes"),OFFSET('Water Data'!$E$9,0,10*ROW('Water Data'!E86)),NA())</f>
        <v>#N/A</v>
      </c>
      <c r="J92" s="515" t="e">
        <f ca="1">+IF(AND(ISNUMBER(OFFSET('Water Data'!$F$4,0,10*ROW('Water Data'!F86))),'Data Summary'!BY92="Yes"),100-OFFSET('Water Data'!$F$4,0,10*ROW('Water Data'!F86)),NA())</f>
        <v>#N/A</v>
      </c>
      <c r="K92" s="515" t="e">
        <f ca="1">+IF(AND(ISNUMBER(OFFSET('Water Data'!$F$6,0,10*ROW('Water Data'!F86))),'Data Summary'!BZ92="Yes"),OFFSET('Water Data'!$F$6,0,10*ROW('Water Data'!F86)),NA())</f>
        <v>#N/A</v>
      </c>
      <c r="L92" s="515" t="e">
        <f ca="1">+IF(AND(ISNUMBER(OFFSET('Water Data'!$F$9,0,10*ROW('Water Data'!F86))),'Data Summary'!CA92="Yes"),OFFSET('Water Data'!$F$9,0,10*ROW('Water Data'!F86)),NA())</f>
        <v>#N/A</v>
      </c>
      <c r="M92" s="515" t="e">
        <f ca="1">+IF(AND(ISNUMBER(OFFSET('Water Data'!$G$4,0,10*ROW('Water Data'!G86))),'Data Summary'!CB92="Yes"),100-OFFSET('Water Data'!$G$4,0,10*ROW('Water Data'!G86)),NA())</f>
        <v>#N/A</v>
      </c>
      <c r="N92" s="515" t="e">
        <f ca="1">+IF(AND(ISNUMBER(OFFSET('Water Data'!$G$6,0,10*ROW('Water Data'!G86))),'Data Summary'!CC92="Yes"),OFFSET('Water Data'!$G$6,0,10*ROW('Water Data'!G86)),NA())</f>
        <v>#N/A</v>
      </c>
      <c r="O92" s="515" t="e">
        <f ca="1">+IF(AND(ISNUMBER(OFFSET('Water Data'!$G$9,0,10*ROW('Water Data'!G86))),'Data Summary'!CD92="Yes"),OFFSET('Water Data'!$G$9,0,10*ROW('Water Data'!G86)),NA())</f>
        <v>#N/A</v>
      </c>
      <c r="P92" s="515" t="e">
        <f ca="1">+IF(AND(ISNUMBER(OFFSET('Water Data'!$H$4,0,10*ROW('Water Data'!H86))),'Data Summary'!CE92="Yes"),100-OFFSET('Water Data'!$H$4,0,10*ROW('Water Data'!H86)),NA())</f>
        <v>#N/A</v>
      </c>
      <c r="Q92" s="515" t="e">
        <f ca="1">+IF(AND(ISNUMBER(OFFSET('Water Data'!$H$6,0,10*ROW('Water Data'!H86))),'Data Summary'!CF92="Yes"),OFFSET('Water Data'!$H$6,0,10*ROW('Water Data'!H86)),NA())</f>
        <v>#N/A</v>
      </c>
      <c r="R92" s="515" t="e">
        <f ca="1">+IF(AND(ISNUMBER(OFFSET('Water Data'!$H$9,0,10*ROW('Water Data'!H86))),'Data Summary'!CG92="Yes"),OFFSET('Water Data'!$H$9,0,10*ROW('Water Data'!H86)),NA())</f>
        <v>#N/A</v>
      </c>
      <c r="S92" s="515" t="e">
        <f ca="1">+IF(AND(ISNUMBER(OFFSET('Water Data'!$I$4,0,10*ROW('Water Data'!I86))),'Data Summary'!CH92="Yes"),100-OFFSET('Water Data'!$I$4,0,10*ROW('Water Data'!I86)),NA())</f>
        <v>#N/A</v>
      </c>
      <c r="T92" s="515" t="e">
        <f ca="1">+IF(AND(ISNUMBER(OFFSET('Water Data'!$I$6,0,10*ROW('Water Data'!I86))),'Data Summary'!CI92="Yes"),OFFSET('Water Data'!$I$6,0,10*ROW('Water Data'!I86)),NA())</f>
        <v>#N/A</v>
      </c>
      <c r="U92" s="515" t="e">
        <f ca="1">+IF(AND(ISNUMBER(OFFSET('Water Data'!$I$9,0,10*ROW('Water Data'!I86))),'Data Summary'!CJ92="Yes"),OFFSET('Water Data'!$I$9,0,10*ROW('Water Data'!I86)),NA())</f>
        <v>#N/A</v>
      </c>
      <c r="V92" s="516" t="e">
        <f ca="1">+IF(AND(ISNUMBER(OFFSET('Sanitation Data'!$D$4,0,10*ROW('Sanitation Data'!D86))),'Data Summary'!CK92="Yes"),100-OFFSET('Sanitation Data'!$D$4,0,10*ROW('Sanitation Data'!D86)),NA())</f>
        <v>#N/A</v>
      </c>
      <c r="W92" s="516" t="e">
        <f ca="1">+IF(AND(ISNUMBER(OFFSET('Sanitation Data'!$D$6,0,10*ROW('Sanitation Data'!D86))),'Data Summary'!CL92="Yes"),OFFSET('Sanitation Data'!$D$6,0,10*ROW('Sanitation Data'!D86)),NA())</f>
        <v>#N/A</v>
      </c>
      <c r="X92" s="516" t="e">
        <f ca="1">+IF(AND(ISNUMBER(OFFSET('Sanitation Data'!$D$10,0,10*ROW('Sanitation Data'!D86))),'Data Summary'!CM92="Yes"),OFFSET('Sanitation Data'!$D$10,0,10*ROW('Sanitation Data'!D86)),NA())</f>
        <v>#N/A</v>
      </c>
      <c r="Y92" s="516" t="e">
        <f ca="1">+IF(AND(ISNUMBER(OFFSET('Sanitation Data'!$D$11,0,10*ROW('Sanitation Data'!D86))),'Data Summary'!CN92="Yes"),OFFSET('Sanitation Data'!$D$11,0,10*ROW('Sanitation Data'!D86)),NA())</f>
        <v>#N/A</v>
      </c>
      <c r="Z92" s="516" t="e">
        <f ca="1">+IF(AND(ISNUMBER(OFFSET('Sanitation Data'!$D$12,0,10*ROW('Sanitation Data'!D86))),'Data Summary'!CO92="Yes"),OFFSET('Sanitation Data'!$D$12,0,10*ROW('Sanitation Data'!D86)),NA())</f>
        <v>#N/A</v>
      </c>
      <c r="AA92" s="516" t="e">
        <f ca="1">+IF(AND(ISNUMBER(OFFSET('Sanitation Data'!$E$4,0,10*ROW('Sanitation Data'!E86))),'Data Summary'!CP92="Yes"),100-OFFSET('Sanitation Data'!$E$4,0,10*ROW('Sanitation Data'!E86)),NA())</f>
        <v>#N/A</v>
      </c>
      <c r="AB92" s="516" t="e">
        <f ca="1">+IF(AND(ISNUMBER(OFFSET('Sanitation Data'!$E$6,0,10*ROW('Sanitation Data'!E86))),'Data Summary'!CQ92="Yes"),OFFSET('Sanitation Data'!$E$6,0,10*ROW('Sanitation Data'!E86)),NA())</f>
        <v>#N/A</v>
      </c>
      <c r="AC92" s="516" t="e">
        <f ca="1">+IF(AND(ISNUMBER(OFFSET('Sanitation Data'!$E$10,0,10*ROW('Sanitation Data'!E86))),'Data Summary'!CR92="Yes"),OFFSET('Sanitation Data'!$E$10,0,10*ROW('Sanitation Data'!E86)),NA())</f>
        <v>#N/A</v>
      </c>
      <c r="AD92" s="516" t="e">
        <f ca="1">+IF(AND(ISNUMBER(OFFSET('Sanitation Data'!$E$11,0,10*ROW('Sanitation Data'!E86))),'Data Summary'!CS92="Yes"),OFFSET('Sanitation Data'!$E$11,0,10*ROW('Sanitation Data'!E86)),NA())</f>
        <v>#N/A</v>
      </c>
      <c r="AE92" s="516" t="e">
        <f ca="1">+IF(AND(ISNUMBER(OFFSET('Sanitation Data'!$E$12,0,10*ROW('Sanitation Data'!E86))),'Data Summary'!CT92="Yes"),OFFSET('Sanitation Data'!$E$12,0,10*ROW('Sanitation Data'!E86)),NA())</f>
        <v>#N/A</v>
      </c>
      <c r="AF92" s="516" t="e">
        <f ca="1">+IF(AND(ISNUMBER(OFFSET('Sanitation Data'!$F$4,0,10*ROW('Sanitation Data'!F86))),'Data Summary'!CU92="Yes"),100-OFFSET('Sanitation Data'!$F$4,0,10*ROW('Sanitation Data'!F86)),NA())</f>
        <v>#N/A</v>
      </c>
      <c r="AG92" s="516" t="e">
        <f ca="1">+IF(AND(ISNUMBER(OFFSET('Sanitation Data'!$F$6,0,10*ROW('Sanitation Data'!F86))),'Data Summary'!CV92="Yes"),OFFSET('Sanitation Data'!$F$6,0,10*ROW('Sanitation Data'!F86)),NA())</f>
        <v>#N/A</v>
      </c>
      <c r="AH92" s="516" t="e">
        <f ca="1">+IF(AND(ISNUMBER(OFFSET('Sanitation Data'!$F$10,0,10*ROW('Sanitation Data'!F86))),'Data Summary'!CW92="Yes"),OFFSET('Sanitation Data'!$F$10,0,10*ROW('Sanitation Data'!F86)),NA())</f>
        <v>#N/A</v>
      </c>
      <c r="AI92" s="516" t="e">
        <f ca="1">+IF(AND(ISNUMBER(OFFSET('Sanitation Data'!$F$11,0,10*ROW('Sanitation Data'!F86))),'Data Summary'!CX92="Yes"),OFFSET('Sanitation Data'!$F$11,0,10*ROW('Sanitation Data'!F86)),NA())</f>
        <v>#N/A</v>
      </c>
      <c r="AJ92" s="516" t="e">
        <f ca="1">+IF(AND(ISNUMBER(OFFSET('Sanitation Data'!$F$12,0,10*ROW('Sanitation Data'!F86))),'Data Summary'!CY92="Yes"),OFFSET('Sanitation Data'!$F$12,0,10*ROW('Sanitation Data'!F86)),NA())</f>
        <v>#N/A</v>
      </c>
      <c r="AK92" s="516" t="e">
        <f ca="1">+IF(AND(ISNUMBER(OFFSET('Sanitation Data'!$G$4,0,10*ROW('Sanitation Data'!G86))),'Data Summary'!CZ92="Yes"),100-OFFSET('Sanitation Data'!$G$4,0,10*ROW('Sanitation Data'!G86)),NA())</f>
        <v>#N/A</v>
      </c>
      <c r="AL92" s="516" t="e">
        <f ca="1">+IF(AND(ISNUMBER(OFFSET('Sanitation Data'!$G$6,0,10*ROW('Sanitation Data'!G86))),'Data Summary'!DA92="Yes"),OFFSET('Sanitation Data'!$G$6,0,10*ROW('Sanitation Data'!G86)),NA())</f>
        <v>#N/A</v>
      </c>
      <c r="AM92" s="516" t="e">
        <f ca="1">+IF(AND(ISNUMBER(OFFSET('Sanitation Data'!$G$10,0,10*ROW('Sanitation Data'!G86))),'Data Summary'!DB92="Yes"),OFFSET('Sanitation Data'!$G$10,0,10*ROW('Sanitation Data'!G86)),NA())</f>
        <v>#N/A</v>
      </c>
      <c r="AN92" s="516" t="e">
        <f ca="1">+IF(AND(ISNUMBER(OFFSET('Sanitation Data'!$G$11,0,10*ROW('Sanitation Data'!G86))),'Data Summary'!DC92="Yes"),OFFSET('Sanitation Data'!$G$11,0,10*ROW('Sanitation Data'!G86)),NA())</f>
        <v>#N/A</v>
      </c>
      <c r="AO92" s="516" t="e">
        <f ca="1">+IF(AND(ISNUMBER(OFFSET('Sanitation Data'!$G$12,0,10*ROW('Sanitation Data'!G86))),'Data Summary'!DD92="Yes"),OFFSET('Sanitation Data'!$G$12,0,10*ROW('Sanitation Data'!G86)),NA())</f>
        <v>#N/A</v>
      </c>
      <c r="AP92" s="516" t="e">
        <f ca="1">+IF(AND(ISNUMBER(OFFSET('Sanitation Data'!$H$4,0,10*ROW('Sanitation Data'!H86))),'Data Summary'!DE92="Yes"),100-OFFSET('Sanitation Data'!$H$4,0,10*ROW('Sanitation Data'!H86)),NA())</f>
        <v>#N/A</v>
      </c>
      <c r="AQ92" s="516" t="e">
        <f ca="1">+IF(AND(ISNUMBER(OFFSET('Sanitation Data'!$H$6,0,10*ROW('Sanitation Data'!H86))),'Data Summary'!DF92="Yes"),OFFSET('Sanitation Data'!$H$6,0,10*ROW('Sanitation Data'!H86)),NA())</f>
        <v>#N/A</v>
      </c>
      <c r="AR92" s="516" t="e">
        <f ca="1">+IF(AND(ISNUMBER(OFFSET('Sanitation Data'!$H$10,0,10*ROW('Sanitation Data'!H86))),'Data Summary'!DG92="Yes"),OFFSET('Sanitation Data'!$H$10,0,10*ROW('Sanitation Data'!H86)),NA())</f>
        <v>#N/A</v>
      </c>
      <c r="AS92" s="516" t="e">
        <f ca="1">+IF(AND(ISNUMBER(OFFSET('Sanitation Data'!$H$11,0,10*ROW('Sanitation Data'!H86))),'Data Summary'!DH92="Yes"),OFFSET('Sanitation Data'!$H$11,0,10*ROW('Sanitation Data'!H86)),NA())</f>
        <v>#N/A</v>
      </c>
      <c r="AT92" s="516" t="e">
        <f ca="1">+IF(AND(ISNUMBER(OFFSET('Sanitation Data'!$H$12,0,10*ROW('Sanitation Data'!H86))),'Data Summary'!DI92="Yes"),OFFSET('Sanitation Data'!$H$12,0,10*ROW('Sanitation Data'!H86)),NA())</f>
        <v>#N/A</v>
      </c>
      <c r="AU92" s="516" t="e">
        <f ca="1">+IF(AND(ISNUMBER(OFFSET('Sanitation Data'!$I$4,0,10*ROW('Sanitation Data'!I86))),'Data Summary'!DJ92="Yes"),100-OFFSET('Sanitation Data'!$I$4,0,10*ROW('Sanitation Data'!I86)),NA())</f>
        <v>#N/A</v>
      </c>
      <c r="AV92" s="516" t="e">
        <f ca="1">+IF(AND(ISNUMBER(OFFSET('Sanitation Data'!$I$6,0,10*ROW('Sanitation Data'!I86))),'Data Summary'!DK92="Yes"),OFFSET('Sanitation Data'!$I$6,0,10*ROW('Sanitation Data'!I86)),NA())</f>
        <v>#N/A</v>
      </c>
      <c r="AW92" s="516" t="e">
        <f ca="1">+IF(AND(ISNUMBER(OFFSET('Sanitation Data'!$I$10,0,10*ROW('Sanitation Data'!I86))),'Data Summary'!DL92="Yes"),OFFSET('Sanitation Data'!$I$10,0,10*ROW('Sanitation Data'!I86)),NA())</f>
        <v>#N/A</v>
      </c>
      <c r="AX92" s="516" t="e">
        <f ca="1">+IF(AND(ISNUMBER(OFFSET('Sanitation Data'!$I$11,0,10*ROW('Sanitation Data'!I86))),'Data Summary'!DM92="Yes"),OFFSET('Sanitation Data'!$I$11,0,10*ROW('Sanitation Data'!I86)),NA())</f>
        <v>#N/A</v>
      </c>
      <c r="AY92" s="516" t="e">
        <f ca="1">+IF(AND(ISNUMBER(OFFSET('Sanitation Data'!$I$12,0,10*ROW('Sanitation Data'!I86))),'Data Summary'!DN92="Yes"),OFFSET('Sanitation Data'!$I$12,0,10*ROW('Sanitation Data'!I86)),NA())</f>
        <v>#N/A</v>
      </c>
      <c r="AZ92" s="517" t="e">
        <f ca="1">+IF(AND(ISNUMBER(OFFSET('Hygiene Data'!$D$5,0,10*ROW('Hygiene Data'!D86))),'Data Summary'!DO92="Yes"),OFFSET('Hygiene Data'!$D$5,0,10*ROW('Hygiene Data'!D86)),NA())</f>
        <v>#N/A</v>
      </c>
      <c r="BA92" s="517" t="e">
        <f ca="1">+IF(AND(ISNUMBER(OFFSET('Hygiene Data'!$D$7,0,10*ROW('Hygiene Data'!D86))),'Data Summary'!DP92="Yes"),OFFSET('Hygiene Data'!$D$7,0,10*ROW('Hygiene Data'!D86)),NA())</f>
        <v>#N/A</v>
      </c>
      <c r="BB92" s="517" t="e">
        <f ca="1">+IF(AND(ISNUMBER(OFFSET('Hygiene Data'!$D$9,0,10*ROW('Hygiene Data'!D86))),'Data Summary'!DQ92="Yes"),OFFSET('Hygiene Data'!$D$9,0,10*ROW('Hygiene Data'!D86)),NA())</f>
        <v>#N/A</v>
      </c>
      <c r="BC92" s="517" t="e">
        <f ca="1">+IF(AND(ISNUMBER(OFFSET('Hygiene Data'!$E$5,0,10*ROW('Hygiene Data'!E86))),'Data Summary'!DR92="Yes"),OFFSET('Hygiene Data'!$E$5,0,10*ROW('Hygiene Data'!E86)),NA())</f>
        <v>#N/A</v>
      </c>
      <c r="BD92" s="517" t="e">
        <f ca="1">+IF(AND(ISNUMBER(OFFSET('Hygiene Data'!$E$7,0,10*ROW('Hygiene Data'!E86))),'Data Summary'!DS92="Yes"),OFFSET('Hygiene Data'!$E$7,0,10*ROW('Hygiene Data'!E86)),NA())</f>
        <v>#N/A</v>
      </c>
      <c r="BE92" s="517" t="e">
        <f ca="1">+IF(AND(ISNUMBER(OFFSET('Hygiene Data'!$E$9,0,10*ROW('Hygiene Data'!E86))),'Data Summary'!DT92="Yes"),OFFSET('Hygiene Data'!$E$9,0,10*ROW('Hygiene Data'!E86)),NA())</f>
        <v>#N/A</v>
      </c>
      <c r="BF92" s="517" t="e">
        <f ca="1">+IF(AND(ISNUMBER(OFFSET('Hygiene Data'!$F$5,0,10*ROW('Hygiene Data'!F86))),'Data Summary'!DU92="Yes"),OFFSET('Hygiene Data'!$F$5,0,10*ROW('Hygiene Data'!F86)),NA())</f>
        <v>#N/A</v>
      </c>
      <c r="BG92" s="517" t="e">
        <f ca="1">+IF(AND(ISNUMBER(OFFSET('Hygiene Data'!$F$7,0,10*ROW('Hygiene Data'!F86))),'Data Summary'!DV92="Yes"),OFFSET('Hygiene Data'!$F$7,0,10*ROW('Hygiene Data'!F86)),NA())</f>
        <v>#N/A</v>
      </c>
      <c r="BH92" s="517" t="e">
        <f ca="1">+IF(AND(ISNUMBER(OFFSET('Hygiene Data'!$F$9,0,10*ROW('Hygiene Data'!F86))),'Data Summary'!DW92="Yes"),OFFSET('Hygiene Data'!$F$9,0,10*ROW('Hygiene Data'!F86)),NA())</f>
        <v>#N/A</v>
      </c>
      <c r="BI92" s="517" t="e">
        <f ca="1">+IF(AND(ISNUMBER(OFFSET('Hygiene Data'!$G$5,0,10*ROW('Hygiene Data'!G86))),'Data Summary'!DX92="Yes"),OFFSET('Hygiene Data'!$G$5,0,10*ROW('Hygiene Data'!G86)),NA())</f>
        <v>#N/A</v>
      </c>
      <c r="BJ92" s="517" t="e">
        <f ca="1">+IF(AND(ISNUMBER(OFFSET('Hygiene Data'!$G$7,0,10*ROW('Hygiene Data'!G86))),'Data Summary'!DY92="Yes"),OFFSET('Hygiene Data'!$G$7,0,10*ROW('Hygiene Data'!G86)),NA())</f>
        <v>#N/A</v>
      </c>
      <c r="BK92" s="517" t="e">
        <f ca="1">+IF(AND(ISNUMBER(OFFSET('Hygiene Data'!$G$9,0,10*ROW('Hygiene Data'!G86))),'Data Summary'!DZ92="Yes"),OFFSET('Hygiene Data'!$G$9,0,10*ROW('Hygiene Data'!G86)),NA())</f>
        <v>#N/A</v>
      </c>
      <c r="BL92" s="517" t="e">
        <f ca="1">+IF(AND(ISNUMBER(OFFSET('Hygiene Data'!$H$5,0,10*ROW('Hygiene Data'!H86))),'Data Summary'!EA92="Yes"),OFFSET('Hygiene Data'!$H$5,0,10*ROW('Hygiene Data'!H86)),NA())</f>
        <v>#N/A</v>
      </c>
      <c r="BM92" s="517" t="e">
        <f ca="1">+IF(AND(ISNUMBER(OFFSET('Hygiene Data'!$H$7,0,10*ROW('Hygiene Data'!H86))),'Data Summary'!EB92="Yes"),OFFSET('Hygiene Data'!$H$7,0,10*ROW('Hygiene Data'!H86)),NA())</f>
        <v>#N/A</v>
      </c>
      <c r="BN92" s="517" t="e">
        <f ca="1">+IF(AND(ISNUMBER(OFFSET('Hygiene Data'!$H$9,0,10*ROW('Hygiene Data'!H86))),'Data Summary'!EC92="Yes"),OFFSET('Hygiene Data'!$H$9,0,10*ROW('Hygiene Data'!H86)),NA())</f>
        <v>#N/A</v>
      </c>
      <c r="BO92" s="517" t="e">
        <f ca="1">+IF(AND(ISNUMBER(OFFSET('Hygiene Data'!$I$5,0,10*ROW('Hygiene Data'!I86))),'Data Summary'!ED92="Yes"),OFFSET('Hygiene Data'!$I$5,0,10*ROW('Hygiene Data'!I86)),NA())</f>
        <v>#N/A</v>
      </c>
      <c r="BP92" s="517" t="e">
        <f ca="1">+IF(AND(ISNUMBER(OFFSET('Hygiene Data'!$I$7,0,10*ROW('Hygiene Data'!I86))),'Data Summary'!EE92="Yes"),OFFSET('Hygiene Data'!$I$7,0,10*ROW('Hygiene Data'!I86)),NA())</f>
        <v>#N/A</v>
      </c>
      <c r="BQ92" s="517" t="e">
        <f ca="1">+IF(AND(ISNUMBER(OFFSET('Hygiene Data'!$I$9,0,10*ROW('Hygiene Data'!I86))),'Data Summary'!EF92="Yes"),OFFSET('Hygiene Data'!$I$9,0,10*ROW('Hygiene Data'!I86)),NA())</f>
        <v>#N/A</v>
      </c>
    </row>
    <row r="93" spans="1:69" x14ac:dyDescent="0.25">
      <c r="A93" s="513" t="e">
        <f ca="1">+RIGHT('Data Summary'!A93,LEN('Data Summary'!A93)-9)</f>
        <v>#VALUE!</v>
      </c>
      <c r="B93" s="487" t="str">
        <f ca="1">+IF(ISTEXT('Data Summary'!B93),'Data Summary'!B93,"")</f>
        <v/>
      </c>
      <c r="C93" s="514" t="e">
        <f ca="1">+VALUE('Data Summary'!C93)</f>
        <v>#VALUE!</v>
      </c>
      <c r="D93" s="515" t="e">
        <f ca="1">+IF(AND(ISNUMBER(OFFSET('Water Data'!$D$4,0,10*ROW('Water Data'!D87))),'Data Summary'!BS93="Yes"),100-OFFSET('Water Data'!$D$4,0,10*ROW('Water Data'!D87)),NA())</f>
        <v>#N/A</v>
      </c>
      <c r="E93" s="515" t="e">
        <f ca="1">+IF(AND(ISNUMBER(OFFSET('Water Data'!$D$6,0,10*ROW('Water Data'!D87))),'Data Summary'!BT93="Yes"),OFFSET('Water Data'!$D$6,0,10*ROW('Water Data'!D87)),NA())</f>
        <v>#N/A</v>
      </c>
      <c r="F93" s="515" t="e">
        <f ca="1">+IF(AND(ISNUMBER(OFFSET('Water Data'!$D$9,0,10*ROW('Water Data'!D87))),'Data Summary'!BU93="Yes"),OFFSET('Water Data'!$D$9,0,10*ROW('Water Data'!D87)),NA())</f>
        <v>#N/A</v>
      </c>
      <c r="G93" s="515" t="e">
        <f ca="1">+IF(AND(ISNUMBER(OFFSET('Water Data'!$E$4,0,10*ROW('Water Data'!E87))),'Data Summary'!BV93="Yes"),100-OFFSET('Water Data'!$E$4,0,10*ROW('Water Data'!E87)),NA())</f>
        <v>#N/A</v>
      </c>
      <c r="H93" s="515" t="e">
        <f ca="1">+IF(AND(ISNUMBER(OFFSET('Water Data'!$E$6,0,10*ROW('Water Data'!E87))),'Data Summary'!BW93="Yes"),OFFSET('Water Data'!$E$6,0,10*ROW('Water Data'!E87)),NA())</f>
        <v>#N/A</v>
      </c>
      <c r="I93" s="515" t="e">
        <f ca="1">+IF(AND(ISNUMBER(OFFSET('Water Data'!$E$9,0,10*ROW('Water Data'!E87))),'Data Summary'!BX93="Yes"),OFFSET('Water Data'!$E$9,0,10*ROW('Water Data'!E87)),NA())</f>
        <v>#N/A</v>
      </c>
      <c r="J93" s="515" t="e">
        <f ca="1">+IF(AND(ISNUMBER(OFFSET('Water Data'!$F$4,0,10*ROW('Water Data'!F87))),'Data Summary'!BY93="Yes"),100-OFFSET('Water Data'!$F$4,0,10*ROW('Water Data'!F87)),NA())</f>
        <v>#N/A</v>
      </c>
      <c r="K93" s="515" t="e">
        <f ca="1">+IF(AND(ISNUMBER(OFFSET('Water Data'!$F$6,0,10*ROW('Water Data'!F87))),'Data Summary'!BZ93="Yes"),OFFSET('Water Data'!$F$6,0,10*ROW('Water Data'!F87)),NA())</f>
        <v>#N/A</v>
      </c>
      <c r="L93" s="515" t="e">
        <f ca="1">+IF(AND(ISNUMBER(OFFSET('Water Data'!$F$9,0,10*ROW('Water Data'!F87))),'Data Summary'!CA93="Yes"),OFFSET('Water Data'!$F$9,0,10*ROW('Water Data'!F87)),NA())</f>
        <v>#N/A</v>
      </c>
      <c r="M93" s="515" t="e">
        <f ca="1">+IF(AND(ISNUMBER(OFFSET('Water Data'!$G$4,0,10*ROW('Water Data'!G87))),'Data Summary'!CB93="Yes"),100-OFFSET('Water Data'!$G$4,0,10*ROW('Water Data'!G87)),NA())</f>
        <v>#N/A</v>
      </c>
      <c r="N93" s="515" t="e">
        <f ca="1">+IF(AND(ISNUMBER(OFFSET('Water Data'!$G$6,0,10*ROW('Water Data'!G87))),'Data Summary'!CC93="Yes"),OFFSET('Water Data'!$G$6,0,10*ROW('Water Data'!G87)),NA())</f>
        <v>#N/A</v>
      </c>
      <c r="O93" s="515" t="e">
        <f ca="1">+IF(AND(ISNUMBER(OFFSET('Water Data'!$G$9,0,10*ROW('Water Data'!G87))),'Data Summary'!CD93="Yes"),OFFSET('Water Data'!$G$9,0,10*ROW('Water Data'!G87)),NA())</f>
        <v>#N/A</v>
      </c>
      <c r="P93" s="515" t="e">
        <f ca="1">+IF(AND(ISNUMBER(OFFSET('Water Data'!$H$4,0,10*ROW('Water Data'!H87))),'Data Summary'!CE93="Yes"),100-OFFSET('Water Data'!$H$4,0,10*ROW('Water Data'!H87)),NA())</f>
        <v>#N/A</v>
      </c>
      <c r="Q93" s="515" t="e">
        <f ca="1">+IF(AND(ISNUMBER(OFFSET('Water Data'!$H$6,0,10*ROW('Water Data'!H87))),'Data Summary'!CF93="Yes"),OFFSET('Water Data'!$H$6,0,10*ROW('Water Data'!H87)),NA())</f>
        <v>#N/A</v>
      </c>
      <c r="R93" s="515" t="e">
        <f ca="1">+IF(AND(ISNUMBER(OFFSET('Water Data'!$H$9,0,10*ROW('Water Data'!H87))),'Data Summary'!CG93="Yes"),OFFSET('Water Data'!$H$9,0,10*ROW('Water Data'!H87)),NA())</f>
        <v>#N/A</v>
      </c>
      <c r="S93" s="515" t="e">
        <f ca="1">+IF(AND(ISNUMBER(OFFSET('Water Data'!$I$4,0,10*ROW('Water Data'!I87))),'Data Summary'!CH93="Yes"),100-OFFSET('Water Data'!$I$4,0,10*ROW('Water Data'!I87)),NA())</f>
        <v>#N/A</v>
      </c>
      <c r="T93" s="515" t="e">
        <f ca="1">+IF(AND(ISNUMBER(OFFSET('Water Data'!$I$6,0,10*ROW('Water Data'!I87))),'Data Summary'!CI93="Yes"),OFFSET('Water Data'!$I$6,0,10*ROW('Water Data'!I87)),NA())</f>
        <v>#N/A</v>
      </c>
      <c r="U93" s="515" t="e">
        <f ca="1">+IF(AND(ISNUMBER(OFFSET('Water Data'!$I$9,0,10*ROW('Water Data'!I87))),'Data Summary'!CJ93="Yes"),OFFSET('Water Data'!$I$9,0,10*ROW('Water Data'!I87)),NA())</f>
        <v>#N/A</v>
      </c>
      <c r="V93" s="516" t="e">
        <f ca="1">+IF(AND(ISNUMBER(OFFSET('Sanitation Data'!$D$4,0,10*ROW('Sanitation Data'!D87))),'Data Summary'!CK93="Yes"),100-OFFSET('Sanitation Data'!$D$4,0,10*ROW('Sanitation Data'!D87)),NA())</f>
        <v>#N/A</v>
      </c>
      <c r="W93" s="516" t="e">
        <f ca="1">+IF(AND(ISNUMBER(OFFSET('Sanitation Data'!$D$6,0,10*ROW('Sanitation Data'!D87))),'Data Summary'!CL93="Yes"),OFFSET('Sanitation Data'!$D$6,0,10*ROW('Sanitation Data'!D87)),NA())</f>
        <v>#N/A</v>
      </c>
      <c r="X93" s="516" t="e">
        <f ca="1">+IF(AND(ISNUMBER(OFFSET('Sanitation Data'!$D$10,0,10*ROW('Sanitation Data'!D87))),'Data Summary'!CM93="Yes"),OFFSET('Sanitation Data'!$D$10,0,10*ROW('Sanitation Data'!D87)),NA())</f>
        <v>#N/A</v>
      </c>
      <c r="Y93" s="516" t="e">
        <f ca="1">+IF(AND(ISNUMBER(OFFSET('Sanitation Data'!$D$11,0,10*ROW('Sanitation Data'!D87))),'Data Summary'!CN93="Yes"),OFFSET('Sanitation Data'!$D$11,0,10*ROW('Sanitation Data'!D87)),NA())</f>
        <v>#N/A</v>
      </c>
      <c r="Z93" s="516" t="e">
        <f ca="1">+IF(AND(ISNUMBER(OFFSET('Sanitation Data'!$D$12,0,10*ROW('Sanitation Data'!D87))),'Data Summary'!CO93="Yes"),OFFSET('Sanitation Data'!$D$12,0,10*ROW('Sanitation Data'!D87)),NA())</f>
        <v>#N/A</v>
      </c>
      <c r="AA93" s="516" t="e">
        <f ca="1">+IF(AND(ISNUMBER(OFFSET('Sanitation Data'!$E$4,0,10*ROW('Sanitation Data'!E87))),'Data Summary'!CP93="Yes"),100-OFFSET('Sanitation Data'!$E$4,0,10*ROW('Sanitation Data'!E87)),NA())</f>
        <v>#N/A</v>
      </c>
      <c r="AB93" s="516" t="e">
        <f ca="1">+IF(AND(ISNUMBER(OFFSET('Sanitation Data'!$E$6,0,10*ROW('Sanitation Data'!E87))),'Data Summary'!CQ93="Yes"),OFFSET('Sanitation Data'!$E$6,0,10*ROW('Sanitation Data'!E87)),NA())</f>
        <v>#N/A</v>
      </c>
      <c r="AC93" s="516" t="e">
        <f ca="1">+IF(AND(ISNUMBER(OFFSET('Sanitation Data'!$E$10,0,10*ROW('Sanitation Data'!E87))),'Data Summary'!CR93="Yes"),OFFSET('Sanitation Data'!$E$10,0,10*ROW('Sanitation Data'!E87)),NA())</f>
        <v>#N/A</v>
      </c>
      <c r="AD93" s="516" t="e">
        <f ca="1">+IF(AND(ISNUMBER(OFFSET('Sanitation Data'!$E$11,0,10*ROW('Sanitation Data'!E87))),'Data Summary'!CS93="Yes"),OFFSET('Sanitation Data'!$E$11,0,10*ROW('Sanitation Data'!E87)),NA())</f>
        <v>#N/A</v>
      </c>
      <c r="AE93" s="516" t="e">
        <f ca="1">+IF(AND(ISNUMBER(OFFSET('Sanitation Data'!$E$12,0,10*ROW('Sanitation Data'!E87))),'Data Summary'!CT93="Yes"),OFFSET('Sanitation Data'!$E$12,0,10*ROW('Sanitation Data'!E87)),NA())</f>
        <v>#N/A</v>
      </c>
      <c r="AF93" s="516" t="e">
        <f ca="1">+IF(AND(ISNUMBER(OFFSET('Sanitation Data'!$F$4,0,10*ROW('Sanitation Data'!F87))),'Data Summary'!CU93="Yes"),100-OFFSET('Sanitation Data'!$F$4,0,10*ROW('Sanitation Data'!F87)),NA())</f>
        <v>#N/A</v>
      </c>
      <c r="AG93" s="516" t="e">
        <f ca="1">+IF(AND(ISNUMBER(OFFSET('Sanitation Data'!$F$6,0,10*ROW('Sanitation Data'!F87))),'Data Summary'!CV93="Yes"),OFFSET('Sanitation Data'!$F$6,0,10*ROW('Sanitation Data'!F87)),NA())</f>
        <v>#N/A</v>
      </c>
      <c r="AH93" s="516" t="e">
        <f ca="1">+IF(AND(ISNUMBER(OFFSET('Sanitation Data'!$F$10,0,10*ROW('Sanitation Data'!F87))),'Data Summary'!CW93="Yes"),OFFSET('Sanitation Data'!$F$10,0,10*ROW('Sanitation Data'!F87)),NA())</f>
        <v>#N/A</v>
      </c>
      <c r="AI93" s="516" t="e">
        <f ca="1">+IF(AND(ISNUMBER(OFFSET('Sanitation Data'!$F$11,0,10*ROW('Sanitation Data'!F87))),'Data Summary'!CX93="Yes"),OFFSET('Sanitation Data'!$F$11,0,10*ROW('Sanitation Data'!F87)),NA())</f>
        <v>#N/A</v>
      </c>
      <c r="AJ93" s="516" t="e">
        <f ca="1">+IF(AND(ISNUMBER(OFFSET('Sanitation Data'!$F$12,0,10*ROW('Sanitation Data'!F87))),'Data Summary'!CY93="Yes"),OFFSET('Sanitation Data'!$F$12,0,10*ROW('Sanitation Data'!F87)),NA())</f>
        <v>#N/A</v>
      </c>
      <c r="AK93" s="516" t="e">
        <f ca="1">+IF(AND(ISNUMBER(OFFSET('Sanitation Data'!$G$4,0,10*ROW('Sanitation Data'!G87))),'Data Summary'!CZ93="Yes"),100-OFFSET('Sanitation Data'!$G$4,0,10*ROW('Sanitation Data'!G87)),NA())</f>
        <v>#N/A</v>
      </c>
      <c r="AL93" s="516" t="e">
        <f ca="1">+IF(AND(ISNUMBER(OFFSET('Sanitation Data'!$G$6,0,10*ROW('Sanitation Data'!G87))),'Data Summary'!DA93="Yes"),OFFSET('Sanitation Data'!$G$6,0,10*ROW('Sanitation Data'!G87)),NA())</f>
        <v>#N/A</v>
      </c>
      <c r="AM93" s="516" t="e">
        <f ca="1">+IF(AND(ISNUMBER(OFFSET('Sanitation Data'!$G$10,0,10*ROW('Sanitation Data'!G87))),'Data Summary'!DB93="Yes"),OFFSET('Sanitation Data'!$G$10,0,10*ROW('Sanitation Data'!G87)),NA())</f>
        <v>#N/A</v>
      </c>
      <c r="AN93" s="516" t="e">
        <f ca="1">+IF(AND(ISNUMBER(OFFSET('Sanitation Data'!$G$11,0,10*ROW('Sanitation Data'!G87))),'Data Summary'!DC93="Yes"),OFFSET('Sanitation Data'!$G$11,0,10*ROW('Sanitation Data'!G87)),NA())</f>
        <v>#N/A</v>
      </c>
      <c r="AO93" s="516" t="e">
        <f ca="1">+IF(AND(ISNUMBER(OFFSET('Sanitation Data'!$G$12,0,10*ROW('Sanitation Data'!G87))),'Data Summary'!DD93="Yes"),OFFSET('Sanitation Data'!$G$12,0,10*ROW('Sanitation Data'!G87)),NA())</f>
        <v>#N/A</v>
      </c>
      <c r="AP93" s="516" t="e">
        <f ca="1">+IF(AND(ISNUMBER(OFFSET('Sanitation Data'!$H$4,0,10*ROW('Sanitation Data'!H87))),'Data Summary'!DE93="Yes"),100-OFFSET('Sanitation Data'!$H$4,0,10*ROW('Sanitation Data'!H87)),NA())</f>
        <v>#N/A</v>
      </c>
      <c r="AQ93" s="516" t="e">
        <f ca="1">+IF(AND(ISNUMBER(OFFSET('Sanitation Data'!$H$6,0,10*ROW('Sanitation Data'!H87))),'Data Summary'!DF93="Yes"),OFFSET('Sanitation Data'!$H$6,0,10*ROW('Sanitation Data'!H87)),NA())</f>
        <v>#N/A</v>
      </c>
      <c r="AR93" s="516" t="e">
        <f ca="1">+IF(AND(ISNUMBER(OFFSET('Sanitation Data'!$H$10,0,10*ROW('Sanitation Data'!H87))),'Data Summary'!DG93="Yes"),OFFSET('Sanitation Data'!$H$10,0,10*ROW('Sanitation Data'!H87)),NA())</f>
        <v>#N/A</v>
      </c>
      <c r="AS93" s="516" t="e">
        <f ca="1">+IF(AND(ISNUMBER(OFFSET('Sanitation Data'!$H$11,0,10*ROW('Sanitation Data'!H87))),'Data Summary'!DH93="Yes"),OFFSET('Sanitation Data'!$H$11,0,10*ROW('Sanitation Data'!H87)),NA())</f>
        <v>#N/A</v>
      </c>
      <c r="AT93" s="516" t="e">
        <f ca="1">+IF(AND(ISNUMBER(OFFSET('Sanitation Data'!$H$12,0,10*ROW('Sanitation Data'!H87))),'Data Summary'!DI93="Yes"),OFFSET('Sanitation Data'!$H$12,0,10*ROW('Sanitation Data'!H87)),NA())</f>
        <v>#N/A</v>
      </c>
      <c r="AU93" s="516" t="e">
        <f ca="1">+IF(AND(ISNUMBER(OFFSET('Sanitation Data'!$I$4,0,10*ROW('Sanitation Data'!I87))),'Data Summary'!DJ93="Yes"),100-OFFSET('Sanitation Data'!$I$4,0,10*ROW('Sanitation Data'!I87)),NA())</f>
        <v>#N/A</v>
      </c>
      <c r="AV93" s="516" t="e">
        <f ca="1">+IF(AND(ISNUMBER(OFFSET('Sanitation Data'!$I$6,0,10*ROW('Sanitation Data'!I87))),'Data Summary'!DK93="Yes"),OFFSET('Sanitation Data'!$I$6,0,10*ROW('Sanitation Data'!I87)),NA())</f>
        <v>#N/A</v>
      </c>
      <c r="AW93" s="516" t="e">
        <f ca="1">+IF(AND(ISNUMBER(OFFSET('Sanitation Data'!$I$10,0,10*ROW('Sanitation Data'!I87))),'Data Summary'!DL93="Yes"),OFFSET('Sanitation Data'!$I$10,0,10*ROW('Sanitation Data'!I87)),NA())</f>
        <v>#N/A</v>
      </c>
      <c r="AX93" s="516" t="e">
        <f ca="1">+IF(AND(ISNUMBER(OFFSET('Sanitation Data'!$I$11,0,10*ROW('Sanitation Data'!I87))),'Data Summary'!DM93="Yes"),OFFSET('Sanitation Data'!$I$11,0,10*ROW('Sanitation Data'!I87)),NA())</f>
        <v>#N/A</v>
      </c>
      <c r="AY93" s="516" t="e">
        <f ca="1">+IF(AND(ISNUMBER(OFFSET('Sanitation Data'!$I$12,0,10*ROW('Sanitation Data'!I87))),'Data Summary'!DN93="Yes"),OFFSET('Sanitation Data'!$I$12,0,10*ROW('Sanitation Data'!I87)),NA())</f>
        <v>#N/A</v>
      </c>
      <c r="AZ93" s="517" t="e">
        <f ca="1">+IF(AND(ISNUMBER(OFFSET('Hygiene Data'!$D$5,0,10*ROW('Hygiene Data'!D87))),'Data Summary'!DO93="Yes"),OFFSET('Hygiene Data'!$D$5,0,10*ROW('Hygiene Data'!D87)),NA())</f>
        <v>#N/A</v>
      </c>
      <c r="BA93" s="517" t="e">
        <f ca="1">+IF(AND(ISNUMBER(OFFSET('Hygiene Data'!$D$7,0,10*ROW('Hygiene Data'!D87))),'Data Summary'!DP93="Yes"),OFFSET('Hygiene Data'!$D$7,0,10*ROW('Hygiene Data'!D87)),NA())</f>
        <v>#N/A</v>
      </c>
      <c r="BB93" s="517" t="e">
        <f ca="1">+IF(AND(ISNUMBER(OFFSET('Hygiene Data'!$D$9,0,10*ROW('Hygiene Data'!D87))),'Data Summary'!DQ93="Yes"),OFFSET('Hygiene Data'!$D$9,0,10*ROW('Hygiene Data'!D87)),NA())</f>
        <v>#N/A</v>
      </c>
      <c r="BC93" s="517" t="e">
        <f ca="1">+IF(AND(ISNUMBER(OFFSET('Hygiene Data'!$E$5,0,10*ROW('Hygiene Data'!E87))),'Data Summary'!DR93="Yes"),OFFSET('Hygiene Data'!$E$5,0,10*ROW('Hygiene Data'!E87)),NA())</f>
        <v>#N/A</v>
      </c>
      <c r="BD93" s="517" t="e">
        <f ca="1">+IF(AND(ISNUMBER(OFFSET('Hygiene Data'!$E$7,0,10*ROW('Hygiene Data'!E87))),'Data Summary'!DS93="Yes"),OFFSET('Hygiene Data'!$E$7,0,10*ROW('Hygiene Data'!E87)),NA())</f>
        <v>#N/A</v>
      </c>
      <c r="BE93" s="517" t="e">
        <f ca="1">+IF(AND(ISNUMBER(OFFSET('Hygiene Data'!$E$9,0,10*ROW('Hygiene Data'!E87))),'Data Summary'!DT93="Yes"),OFFSET('Hygiene Data'!$E$9,0,10*ROW('Hygiene Data'!E87)),NA())</f>
        <v>#N/A</v>
      </c>
      <c r="BF93" s="517" t="e">
        <f ca="1">+IF(AND(ISNUMBER(OFFSET('Hygiene Data'!$F$5,0,10*ROW('Hygiene Data'!F87))),'Data Summary'!DU93="Yes"),OFFSET('Hygiene Data'!$F$5,0,10*ROW('Hygiene Data'!F87)),NA())</f>
        <v>#N/A</v>
      </c>
      <c r="BG93" s="517" t="e">
        <f ca="1">+IF(AND(ISNUMBER(OFFSET('Hygiene Data'!$F$7,0,10*ROW('Hygiene Data'!F87))),'Data Summary'!DV93="Yes"),OFFSET('Hygiene Data'!$F$7,0,10*ROW('Hygiene Data'!F87)),NA())</f>
        <v>#N/A</v>
      </c>
      <c r="BH93" s="517" t="e">
        <f ca="1">+IF(AND(ISNUMBER(OFFSET('Hygiene Data'!$F$9,0,10*ROW('Hygiene Data'!F87))),'Data Summary'!DW93="Yes"),OFFSET('Hygiene Data'!$F$9,0,10*ROW('Hygiene Data'!F87)),NA())</f>
        <v>#N/A</v>
      </c>
      <c r="BI93" s="517" t="e">
        <f ca="1">+IF(AND(ISNUMBER(OFFSET('Hygiene Data'!$G$5,0,10*ROW('Hygiene Data'!G87))),'Data Summary'!DX93="Yes"),OFFSET('Hygiene Data'!$G$5,0,10*ROW('Hygiene Data'!G87)),NA())</f>
        <v>#N/A</v>
      </c>
      <c r="BJ93" s="517" t="e">
        <f ca="1">+IF(AND(ISNUMBER(OFFSET('Hygiene Data'!$G$7,0,10*ROW('Hygiene Data'!G87))),'Data Summary'!DY93="Yes"),OFFSET('Hygiene Data'!$G$7,0,10*ROW('Hygiene Data'!G87)),NA())</f>
        <v>#N/A</v>
      </c>
      <c r="BK93" s="517" t="e">
        <f ca="1">+IF(AND(ISNUMBER(OFFSET('Hygiene Data'!$G$9,0,10*ROW('Hygiene Data'!G87))),'Data Summary'!DZ93="Yes"),OFFSET('Hygiene Data'!$G$9,0,10*ROW('Hygiene Data'!G87)),NA())</f>
        <v>#N/A</v>
      </c>
      <c r="BL93" s="517" t="e">
        <f ca="1">+IF(AND(ISNUMBER(OFFSET('Hygiene Data'!$H$5,0,10*ROW('Hygiene Data'!H87))),'Data Summary'!EA93="Yes"),OFFSET('Hygiene Data'!$H$5,0,10*ROW('Hygiene Data'!H87)),NA())</f>
        <v>#N/A</v>
      </c>
      <c r="BM93" s="517" t="e">
        <f ca="1">+IF(AND(ISNUMBER(OFFSET('Hygiene Data'!$H$7,0,10*ROW('Hygiene Data'!H87))),'Data Summary'!EB93="Yes"),OFFSET('Hygiene Data'!$H$7,0,10*ROW('Hygiene Data'!H87)),NA())</f>
        <v>#N/A</v>
      </c>
      <c r="BN93" s="517" t="e">
        <f ca="1">+IF(AND(ISNUMBER(OFFSET('Hygiene Data'!$H$9,0,10*ROW('Hygiene Data'!H87))),'Data Summary'!EC93="Yes"),OFFSET('Hygiene Data'!$H$9,0,10*ROW('Hygiene Data'!H87)),NA())</f>
        <v>#N/A</v>
      </c>
      <c r="BO93" s="517" t="e">
        <f ca="1">+IF(AND(ISNUMBER(OFFSET('Hygiene Data'!$I$5,0,10*ROW('Hygiene Data'!I87))),'Data Summary'!ED93="Yes"),OFFSET('Hygiene Data'!$I$5,0,10*ROW('Hygiene Data'!I87)),NA())</f>
        <v>#N/A</v>
      </c>
      <c r="BP93" s="517" t="e">
        <f ca="1">+IF(AND(ISNUMBER(OFFSET('Hygiene Data'!$I$7,0,10*ROW('Hygiene Data'!I87))),'Data Summary'!EE93="Yes"),OFFSET('Hygiene Data'!$I$7,0,10*ROW('Hygiene Data'!I87)),NA())</f>
        <v>#N/A</v>
      </c>
      <c r="BQ93" s="517" t="e">
        <f ca="1">+IF(AND(ISNUMBER(OFFSET('Hygiene Data'!$I$9,0,10*ROW('Hygiene Data'!I87))),'Data Summary'!EF93="Yes"),OFFSET('Hygiene Data'!$I$9,0,10*ROW('Hygiene Data'!I87)),NA())</f>
        <v>#N/A</v>
      </c>
    </row>
    <row r="94" spans="1:69" x14ac:dyDescent="0.25">
      <c r="A94" s="513" t="e">
        <f ca="1">+RIGHT('Data Summary'!A94,LEN('Data Summary'!A94)-9)</f>
        <v>#VALUE!</v>
      </c>
      <c r="B94" s="487" t="str">
        <f ca="1">+IF(ISTEXT('Data Summary'!B94),'Data Summary'!B94,"")</f>
        <v/>
      </c>
      <c r="C94" s="514" t="e">
        <f ca="1">+VALUE('Data Summary'!C94)</f>
        <v>#VALUE!</v>
      </c>
      <c r="D94" s="515" t="e">
        <f ca="1">+IF(AND(ISNUMBER(OFFSET('Water Data'!$D$4,0,10*ROW('Water Data'!D88))),'Data Summary'!BS94="Yes"),100-OFFSET('Water Data'!$D$4,0,10*ROW('Water Data'!D88)),NA())</f>
        <v>#N/A</v>
      </c>
      <c r="E94" s="515" t="e">
        <f ca="1">+IF(AND(ISNUMBER(OFFSET('Water Data'!$D$6,0,10*ROW('Water Data'!D88))),'Data Summary'!BT94="Yes"),OFFSET('Water Data'!$D$6,0,10*ROW('Water Data'!D88)),NA())</f>
        <v>#N/A</v>
      </c>
      <c r="F94" s="515" t="e">
        <f ca="1">+IF(AND(ISNUMBER(OFFSET('Water Data'!$D$9,0,10*ROW('Water Data'!D88))),'Data Summary'!BU94="Yes"),OFFSET('Water Data'!$D$9,0,10*ROW('Water Data'!D88)),NA())</f>
        <v>#N/A</v>
      </c>
      <c r="G94" s="515" t="e">
        <f ca="1">+IF(AND(ISNUMBER(OFFSET('Water Data'!$E$4,0,10*ROW('Water Data'!E88))),'Data Summary'!BV94="Yes"),100-OFFSET('Water Data'!$E$4,0,10*ROW('Water Data'!E88)),NA())</f>
        <v>#N/A</v>
      </c>
      <c r="H94" s="515" t="e">
        <f ca="1">+IF(AND(ISNUMBER(OFFSET('Water Data'!$E$6,0,10*ROW('Water Data'!E88))),'Data Summary'!BW94="Yes"),OFFSET('Water Data'!$E$6,0,10*ROW('Water Data'!E88)),NA())</f>
        <v>#N/A</v>
      </c>
      <c r="I94" s="515" t="e">
        <f ca="1">+IF(AND(ISNUMBER(OFFSET('Water Data'!$E$9,0,10*ROW('Water Data'!E88))),'Data Summary'!BX94="Yes"),OFFSET('Water Data'!$E$9,0,10*ROW('Water Data'!E88)),NA())</f>
        <v>#N/A</v>
      </c>
      <c r="J94" s="515" t="e">
        <f ca="1">+IF(AND(ISNUMBER(OFFSET('Water Data'!$F$4,0,10*ROW('Water Data'!F88))),'Data Summary'!BY94="Yes"),100-OFFSET('Water Data'!$F$4,0,10*ROW('Water Data'!F88)),NA())</f>
        <v>#N/A</v>
      </c>
      <c r="K94" s="515" t="e">
        <f ca="1">+IF(AND(ISNUMBER(OFFSET('Water Data'!$F$6,0,10*ROW('Water Data'!F88))),'Data Summary'!BZ94="Yes"),OFFSET('Water Data'!$F$6,0,10*ROW('Water Data'!F88)),NA())</f>
        <v>#N/A</v>
      </c>
      <c r="L94" s="515" t="e">
        <f ca="1">+IF(AND(ISNUMBER(OFFSET('Water Data'!$F$9,0,10*ROW('Water Data'!F88))),'Data Summary'!CA94="Yes"),OFFSET('Water Data'!$F$9,0,10*ROW('Water Data'!F88)),NA())</f>
        <v>#N/A</v>
      </c>
      <c r="M94" s="515" t="e">
        <f ca="1">+IF(AND(ISNUMBER(OFFSET('Water Data'!$G$4,0,10*ROW('Water Data'!G88))),'Data Summary'!CB94="Yes"),100-OFFSET('Water Data'!$G$4,0,10*ROW('Water Data'!G88)),NA())</f>
        <v>#N/A</v>
      </c>
      <c r="N94" s="515" t="e">
        <f ca="1">+IF(AND(ISNUMBER(OFFSET('Water Data'!$G$6,0,10*ROW('Water Data'!G88))),'Data Summary'!CC94="Yes"),OFFSET('Water Data'!$G$6,0,10*ROW('Water Data'!G88)),NA())</f>
        <v>#N/A</v>
      </c>
      <c r="O94" s="515" t="e">
        <f ca="1">+IF(AND(ISNUMBER(OFFSET('Water Data'!$G$9,0,10*ROW('Water Data'!G88))),'Data Summary'!CD94="Yes"),OFFSET('Water Data'!$G$9,0,10*ROW('Water Data'!G88)),NA())</f>
        <v>#N/A</v>
      </c>
      <c r="P94" s="515" t="e">
        <f ca="1">+IF(AND(ISNUMBER(OFFSET('Water Data'!$H$4,0,10*ROW('Water Data'!H88))),'Data Summary'!CE94="Yes"),100-OFFSET('Water Data'!$H$4,0,10*ROW('Water Data'!H88)),NA())</f>
        <v>#N/A</v>
      </c>
      <c r="Q94" s="515" t="e">
        <f ca="1">+IF(AND(ISNUMBER(OFFSET('Water Data'!$H$6,0,10*ROW('Water Data'!H88))),'Data Summary'!CF94="Yes"),OFFSET('Water Data'!$H$6,0,10*ROW('Water Data'!H88)),NA())</f>
        <v>#N/A</v>
      </c>
      <c r="R94" s="515" t="e">
        <f ca="1">+IF(AND(ISNUMBER(OFFSET('Water Data'!$H$9,0,10*ROW('Water Data'!H88))),'Data Summary'!CG94="Yes"),OFFSET('Water Data'!$H$9,0,10*ROW('Water Data'!H88)),NA())</f>
        <v>#N/A</v>
      </c>
      <c r="S94" s="515" t="e">
        <f ca="1">+IF(AND(ISNUMBER(OFFSET('Water Data'!$I$4,0,10*ROW('Water Data'!I88))),'Data Summary'!CH94="Yes"),100-OFFSET('Water Data'!$I$4,0,10*ROW('Water Data'!I88)),NA())</f>
        <v>#N/A</v>
      </c>
      <c r="T94" s="515" t="e">
        <f ca="1">+IF(AND(ISNUMBER(OFFSET('Water Data'!$I$6,0,10*ROW('Water Data'!I88))),'Data Summary'!CI94="Yes"),OFFSET('Water Data'!$I$6,0,10*ROW('Water Data'!I88)),NA())</f>
        <v>#N/A</v>
      </c>
      <c r="U94" s="515" t="e">
        <f ca="1">+IF(AND(ISNUMBER(OFFSET('Water Data'!$I$9,0,10*ROW('Water Data'!I88))),'Data Summary'!CJ94="Yes"),OFFSET('Water Data'!$I$9,0,10*ROW('Water Data'!I88)),NA())</f>
        <v>#N/A</v>
      </c>
      <c r="V94" s="516" t="e">
        <f ca="1">+IF(AND(ISNUMBER(OFFSET('Sanitation Data'!$D$4,0,10*ROW('Sanitation Data'!D88))),'Data Summary'!CK94="Yes"),100-OFFSET('Sanitation Data'!$D$4,0,10*ROW('Sanitation Data'!D88)),NA())</f>
        <v>#N/A</v>
      </c>
      <c r="W94" s="516" t="e">
        <f ca="1">+IF(AND(ISNUMBER(OFFSET('Sanitation Data'!$D$6,0,10*ROW('Sanitation Data'!D88))),'Data Summary'!CL94="Yes"),OFFSET('Sanitation Data'!$D$6,0,10*ROW('Sanitation Data'!D88)),NA())</f>
        <v>#N/A</v>
      </c>
      <c r="X94" s="516" t="e">
        <f ca="1">+IF(AND(ISNUMBER(OFFSET('Sanitation Data'!$D$10,0,10*ROW('Sanitation Data'!D88))),'Data Summary'!CM94="Yes"),OFFSET('Sanitation Data'!$D$10,0,10*ROW('Sanitation Data'!D88)),NA())</f>
        <v>#N/A</v>
      </c>
      <c r="Y94" s="516" t="e">
        <f ca="1">+IF(AND(ISNUMBER(OFFSET('Sanitation Data'!$D$11,0,10*ROW('Sanitation Data'!D88))),'Data Summary'!CN94="Yes"),OFFSET('Sanitation Data'!$D$11,0,10*ROW('Sanitation Data'!D88)),NA())</f>
        <v>#N/A</v>
      </c>
      <c r="Z94" s="516" t="e">
        <f ca="1">+IF(AND(ISNUMBER(OFFSET('Sanitation Data'!$D$12,0,10*ROW('Sanitation Data'!D88))),'Data Summary'!CO94="Yes"),OFFSET('Sanitation Data'!$D$12,0,10*ROW('Sanitation Data'!D88)),NA())</f>
        <v>#N/A</v>
      </c>
      <c r="AA94" s="516" t="e">
        <f ca="1">+IF(AND(ISNUMBER(OFFSET('Sanitation Data'!$E$4,0,10*ROW('Sanitation Data'!E88))),'Data Summary'!CP94="Yes"),100-OFFSET('Sanitation Data'!$E$4,0,10*ROW('Sanitation Data'!E88)),NA())</f>
        <v>#N/A</v>
      </c>
      <c r="AB94" s="516" t="e">
        <f ca="1">+IF(AND(ISNUMBER(OFFSET('Sanitation Data'!$E$6,0,10*ROW('Sanitation Data'!E88))),'Data Summary'!CQ94="Yes"),OFFSET('Sanitation Data'!$E$6,0,10*ROW('Sanitation Data'!E88)),NA())</f>
        <v>#N/A</v>
      </c>
      <c r="AC94" s="516" t="e">
        <f ca="1">+IF(AND(ISNUMBER(OFFSET('Sanitation Data'!$E$10,0,10*ROW('Sanitation Data'!E88))),'Data Summary'!CR94="Yes"),OFFSET('Sanitation Data'!$E$10,0,10*ROW('Sanitation Data'!E88)),NA())</f>
        <v>#N/A</v>
      </c>
      <c r="AD94" s="516" t="e">
        <f ca="1">+IF(AND(ISNUMBER(OFFSET('Sanitation Data'!$E$11,0,10*ROW('Sanitation Data'!E88))),'Data Summary'!CS94="Yes"),OFFSET('Sanitation Data'!$E$11,0,10*ROW('Sanitation Data'!E88)),NA())</f>
        <v>#N/A</v>
      </c>
      <c r="AE94" s="516" t="e">
        <f ca="1">+IF(AND(ISNUMBER(OFFSET('Sanitation Data'!$E$12,0,10*ROW('Sanitation Data'!E88))),'Data Summary'!CT94="Yes"),OFFSET('Sanitation Data'!$E$12,0,10*ROW('Sanitation Data'!E88)),NA())</f>
        <v>#N/A</v>
      </c>
      <c r="AF94" s="516" t="e">
        <f ca="1">+IF(AND(ISNUMBER(OFFSET('Sanitation Data'!$F$4,0,10*ROW('Sanitation Data'!F88))),'Data Summary'!CU94="Yes"),100-OFFSET('Sanitation Data'!$F$4,0,10*ROW('Sanitation Data'!F88)),NA())</f>
        <v>#N/A</v>
      </c>
      <c r="AG94" s="516" t="e">
        <f ca="1">+IF(AND(ISNUMBER(OFFSET('Sanitation Data'!$F$6,0,10*ROW('Sanitation Data'!F88))),'Data Summary'!CV94="Yes"),OFFSET('Sanitation Data'!$F$6,0,10*ROW('Sanitation Data'!F88)),NA())</f>
        <v>#N/A</v>
      </c>
      <c r="AH94" s="516" t="e">
        <f ca="1">+IF(AND(ISNUMBER(OFFSET('Sanitation Data'!$F$10,0,10*ROW('Sanitation Data'!F88))),'Data Summary'!CW94="Yes"),OFFSET('Sanitation Data'!$F$10,0,10*ROW('Sanitation Data'!F88)),NA())</f>
        <v>#N/A</v>
      </c>
      <c r="AI94" s="516" t="e">
        <f ca="1">+IF(AND(ISNUMBER(OFFSET('Sanitation Data'!$F$11,0,10*ROW('Sanitation Data'!F88))),'Data Summary'!CX94="Yes"),OFFSET('Sanitation Data'!$F$11,0,10*ROW('Sanitation Data'!F88)),NA())</f>
        <v>#N/A</v>
      </c>
      <c r="AJ94" s="516" t="e">
        <f ca="1">+IF(AND(ISNUMBER(OFFSET('Sanitation Data'!$F$12,0,10*ROW('Sanitation Data'!F88))),'Data Summary'!CY94="Yes"),OFFSET('Sanitation Data'!$F$12,0,10*ROW('Sanitation Data'!F88)),NA())</f>
        <v>#N/A</v>
      </c>
      <c r="AK94" s="516" t="e">
        <f ca="1">+IF(AND(ISNUMBER(OFFSET('Sanitation Data'!$G$4,0,10*ROW('Sanitation Data'!G88))),'Data Summary'!CZ94="Yes"),100-OFFSET('Sanitation Data'!$G$4,0,10*ROW('Sanitation Data'!G88)),NA())</f>
        <v>#N/A</v>
      </c>
      <c r="AL94" s="516" t="e">
        <f ca="1">+IF(AND(ISNUMBER(OFFSET('Sanitation Data'!$G$6,0,10*ROW('Sanitation Data'!G88))),'Data Summary'!DA94="Yes"),OFFSET('Sanitation Data'!$G$6,0,10*ROW('Sanitation Data'!G88)),NA())</f>
        <v>#N/A</v>
      </c>
      <c r="AM94" s="516" t="e">
        <f ca="1">+IF(AND(ISNUMBER(OFFSET('Sanitation Data'!$G$10,0,10*ROW('Sanitation Data'!G88))),'Data Summary'!DB94="Yes"),OFFSET('Sanitation Data'!$G$10,0,10*ROW('Sanitation Data'!G88)),NA())</f>
        <v>#N/A</v>
      </c>
      <c r="AN94" s="516" t="e">
        <f ca="1">+IF(AND(ISNUMBER(OFFSET('Sanitation Data'!$G$11,0,10*ROW('Sanitation Data'!G88))),'Data Summary'!DC94="Yes"),OFFSET('Sanitation Data'!$G$11,0,10*ROW('Sanitation Data'!G88)),NA())</f>
        <v>#N/A</v>
      </c>
      <c r="AO94" s="516" t="e">
        <f ca="1">+IF(AND(ISNUMBER(OFFSET('Sanitation Data'!$G$12,0,10*ROW('Sanitation Data'!G88))),'Data Summary'!DD94="Yes"),OFFSET('Sanitation Data'!$G$12,0,10*ROW('Sanitation Data'!G88)),NA())</f>
        <v>#N/A</v>
      </c>
      <c r="AP94" s="516" t="e">
        <f ca="1">+IF(AND(ISNUMBER(OFFSET('Sanitation Data'!$H$4,0,10*ROW('Sanitation Data'!H88))),'Data Summary'!DE94="Yes"),100-OFFSET('Sanitation Data'!$H$4,0,10*ROW('Sanitation Data'!H88)),NA())</f>
        <v>#N/A</v>
      </c>
      <c r="AQ94" s="516" t="e">
        <f ca="1">+IF(AND(ISNUMBER(OFFSET('Sanitation Data'!$H$6,0,10*ROW('Sanitation Data'!H88))),'Data Summary'!DF94="Yes"),OFFSET('Sanitation Data'!$H$6,0,10*ROW('Sanitation Data'!H88)),NA())</f>
        <v>#N/A</v>
      </c>
      <c r="AR94" s="516" t="e">
        <f ca="1">+IF(AND(ISNUMBER(OFFSET('Sanitation Data'!$H$10,0,10*ROW('Sanitation Data'!H88))),'Data Summary'!DG94="Yes"),OFFSET('Sanitation Data'!$H$10,0,10*ROW('Sanitation Data'!H88)),NA())</f>
        <v>#N/A</v>
      </c>
      <c r="AS94" s="516" t="e">
        <f ca="1">+IF(AND(ISNUMBER(OFFSET('Sanitation Data'!$H$11,0,10*ROW('Sanitation Data'!H88))),'Data Summary'!DH94="Yes"),OFFSET('Sanitation Data'!$H$11,0,10*ROW('Sanitation Data'!H88)),NA())</f>
        <v>#N/A</v>
      </c>
      <c r="AT94" s="516" t="e">
        <f ca="1">+IF(AND(ISNUMBER(OFFSET('Sanitation Data'!$H$12,0,10*ROW('Sanitation Data'!H88))),'Data Summary'!DI94="Yes"),OFFSET('Sanitation Data'!$H$12,0,10*ROW('Sanitation Data'!H88)),NA())</f>
        <v>#N/A</v>
      </c>
      <c r="AU94" s="516" t="e">
        <f ca="1">+IF(AND(ISNUMBER(OFFSET('Sanitation Data'!$I$4,0,10*ROW('Sanitation Data'!I88))),'Data Summary'!DJ94="Yes"),100-OFFSET('Sanitation Data'!$I$4,0,10*ROW('Sanitation Data'!I88)),NA())</f>
        <v>#N/A</v>
      </c>
      <c r="AV94" s="516" t="e">
        <f ca="1">+IF(AND(ISNUMBER(OFFSET('Sanitation Data'!$I$6,0,10*ROW('Sanitation Data'!I88))),'Data Summary'!DK94="Yes"),OFFSET('Sanitation Data'!$I$6,0,10*ROW('Sanitation Data'!I88)),NA())</f>
        <v>#N/A</v>
      </c>
      <c r="AW94" s="516" t="e">
        <f ca="1">+IF(AND(ISNUMBER(OFFSET('Sanitation Data'!$I$10,0,10*ROW('Sanitation Data'!I88))),'Data Summary'!DL94="Yes"),OFFSET('Sanitation Data'!$I$10,0,10*ROW('Sanitation Data'!I88)),NA())</f>
        <v>#N/A</v>
      </c>
      <c r="AX94" s="516" t="e">
        <f ca="1">+IF(AND(ISNUMBER(OFFSET('Sanitation Data'!$I$11,0,10*ROW('Sanitation Data'!I88))),'Data Summary'!DM94="Yes"),OFFSET('Sanitation Data'!$I$11,0,10*ROW('Sanitation Data'!I88)),NA())</f>
        <v>#N/A</v>
      </c>
      <c r="AY94" s="516" t="e">
        <f ca="1">+IF(AND(ISNUMBER(OFFSET('Sanitation Data'!$I$12,0,10*ROW('Sanitation Data'!I88))),'Data Summary'!DN94="Yes"),OFFSET('Sanitation Data'!$I$12,0,10*ROW('Sanitation Data'!I88)),NA())</f>
        <v>#N/A</v>
      </c>
      <c r="AZ94" s="517" t="e">
        <f ca="1">+IF(AND(ISNUMBER(OFFSET('Hygiene Data'!$D$5,0,10*ROW('Hygiene Data'!D88))),'Data Summary'!DO94="Yes"),OFFSET('Hygiene Data'!$D$5,0,10*ROW('Hygiene Data'!D88)),NA())</f>
        <v>#N/A</v>
      </c>
      <c r="BA94" s="517" t="e">
        <f ca="1">+IF(AND(ISNUMBER(OFFSET('Hygiene Data'!$D$7,0,10*ROW('Hygiene Data'!D88))),'Data Summary'!DP94="Yes"),OFFSET('Hygiene Data'!$D$7,0,10*ROW('Hygiene Data'!D88)),NA())</f>
        <v>#N/A</v>
      </c>
      <c r="BB94" s="517" t="e">
        <f ca="1">+IF(AND(ISNUMBER(OFFSET('Hygiene Data'!$D$9,0,10*ROW('Hygiene Data'!D88))),'Data Summary'!DQ94="Yes"),OFFSET('Hygiene Data'!$D$9,0,10*ROW('Hygiene Data'!D88)),NA())</f>
        <v>#N/A</v>
      </c>
      <c r="BC94" s="517" t="e">
        <f ca="1">+IF(AND(ISNUMBER(OFFSET('Hygiene Data'!$E$5,0,10*ROW('Hygiene Data'!E88))),'Data Summary'!DR94="Yes"),OFFSET('Hygiene Data'!$E$5,0,10*ROW('Hygiene Data'!E88)),NA())</f>
        <v>#N/A</v>
      </c>
      <c r="BD94" s="517" t="e">
        <f ca="1">+IF(AND(ISNUMBER(OFFSET('Hygiene Data'!$E$7,0,10*ROW('Hygiene Data'!E88))),'Data Summary'!DS94="Yes"),OFFSET('Hygiene Data'!$E$7,0,10*ROW('Hygiene Data'!E88)),NA())</f>
        <v>#N/A</v>
      </c>
      <c r="BE94" s="517" t="e">
        <f ca="1">+IF(AND(ISNUMBER(OFFSET('Hygiene Data'!$E$9,0,10*ROW('Hygiene Data'!E88))),'Data Summary'!DT94="Yes"),OFFSET('Hygiene Data'!$E$9,0,10*ROW('Hygiene Data'!E88)),NA())</f>
        <v>#N/A</v>
      </c>
      <c r="BF94" s="517" t="e">
        <f ca="1">+IF(AND(ISNUMBER(OFFSET('Hygiene Data'!$F$5,0,10*ROW('Hygiene Data'!F88))),'Data Summary'!DU94="Yes"),OFFSET('Hygiene Data'!$F$5,0,10*ROW('Hygiene Data'!F88)),NA())</f>
        <v>#N/A</v>
      </c>
      <c r="BG94" s="517" t="e">
        <f ca="1">+IF(AND(ISNUMBER(OFFSET('Hygiene Data'!$F$7,0,10*ROW('Hygiene Data'!F88))),'Data Summary'!DV94="Yes"),OFFSET('Hygiene Data'!$F$7,0,10*ROW('Hygiene Data'!F88)),NA())</f>
        <v>#N/A</v>
      </c>
      <c r="BH94" s="517" t="e">
        <f ca="1">+IF(AND(ISNUMBER(OFFSET('Hygiene Data'!$F$9,0,10*ROW('Hygiene Data'!F88))),'Data Summary'!DW94="Yes"),OFFSET('Hygiene Data'!$F$9,0,10*ROW('Hygiene Data'!F88)),NA())</f>
        <v>#N/A</v>
      </c>
      <c r="BI94" s="517" t="e">
        <f ca="1">+IF(AND(ISNUMBER(OFFSET('Hygiene Data'!$G$5,0,10*ROW('Hygiene Data'!G88))),'Data Summary'!DX94="Yes"),OFFSET('Hygiene Data'!$G$5,0,10*ROW('Hygiene Data'!G88)),NA())</f>
        <v>#N/A</v>
      </c>
      <c r="BJ94" s="517" t="e">
        <f ca="1">+IF(AND(ISNUMBER(OFFSET('Hygiene Data'!$G$7,0,10*ROW('Hygiene Data'!G88))),'Data Summary'!DY94="Yes"),OFFSET('Hygiene Data'!$G$7,0,10*ROW('Hygiene Data'!G88)),NA())</f>
        <v>#N/A</v>
      </c>
      <c r="BK94" s="517" t="e">
        <f ca="1">+IF(AND(ISNUMBER(OFFSET('Hygiene Data'!$G$9,0,10*ROW('Hygiene Data'!G88))),'Data Summary'!DZ94="Yes"),OFFSET('Hygiene Data'!$G$9,0,10*ROW('Hygiene Data'!G88)),NA())</f>
        <v>#N/A</v>
      </c>
      <c r="BL94" s="517" t="e">
        <f ca="1">+IF(AND(ISNUMBER(OFFSET('Hygiene Data'!$H$5,0,10*ROW('Hygiene Data'!H88))),'Data Summary'!EA94="Yes"),OFFSET('Hygiene Data'!$H$5,0,10*ROW('Hygiene Data'!H88)),NA())</f>
        <v>#N/A</v>
      </c>
      <c r="BM94" s="517" t="e">
        <f ca="1">+IF(AND(ISNUMBER(OFFSET('Hygiene Data'!$H$7,0,10*ROW('Hygiene Data'!H88))),'Data Summary'!EB94="Yes"),OFFSET('Hygiene Data'!$H$7,0,10*ROW('Hygiene Data'!H88)),NA())</f>
        <v>#N/A</v>
      </c>
      <c r="BN94" s="517" t="e">
        <f ca="1">+IF(AND(ISNUMBER(OFFSET('Hygiene Data'!$H$9,0,10*ROW('Hygiene Data'!H88))),'Data Summary'!EC94="Yes"),OFFSET('Hygiene Data'!$H$9,0,10*ROW('Hygiene Data'!H88)),NA())</f>
        <v>#N/A</v>
      </c>
      <c r="BO94" s="517" t="e">
        <f ca="1">+IF(AND(ISNUMBER(OFFSET('Hygiene Data'!$I$5,0,10*ROW('Hygiene Data'!I88))),'Data Summary'!ED94="Yes"),OFFSET('Hygiene Data'!$I$5,0,10*ROW('Hygiene Data'!I88)),NA())</f>
        <v>#N/A</v>
      </c>
      <c r="BP94" s="517" t="e">
        <f ca="1">+IF(AND(ISNUMBER(OFFSET('Hygiene Data'!$I$7,0,10*ROW('Hygiene Data'!I88))),'Data Summary'!EE94="Yes"),OFFSET('Hygiene Data'!$I$7,0,10*ROW('Hygiene Data'!I88)),NA())</f>
        <v>#N/A</v>
      </c>
      <c r="BQ94" s="517" t="e">
        <f ca="1">+IF(AND(ISNUMBER(OFFSET('Hygiene Data'!$I$9,0,10*ROW('Hygiene Data'!I88))),'Data Summary'!EF94="Yes"),OFFSET('Hygiene Data'!$I$9,0,10*ROW('Hygiene Data'!I88)),NA())</f>
        <v>#N/A</v>
      </c>
    </row>
    <row r="95" spans="1:69" x14ac:dyDescent="0.25">
      <c r="A95" s="513" t="e">
        <f ca="1">+RIGHT('Data Summary'!A95,LEN('Data Summary'!A95)-9)</f>
        <v>#VALUE!</v>
      </c>
      <c r="B95" s="487" t="str">
        <f ca="1">+IF(ISTEXT('Data Summary'!B95),'Data Summary'!B95,"")</f>
        <v/>
      </c>
      <c r="C95" s="514" t="e">
        <f ca="1">+VALUE('Data Summary'!C95)</f>
        <v>#VALUE!</v>
      </c>
      <c r="D95" s="515" t="e">
        <f ca="1">+IF(AND(ISNUMBER(OFFSET('Water Data'!$D$4,0,10*ROW('Water Data'!D89))),'Data Summary'!BS95="Yes"),100-OFFSET('Water Data'!$D$4,0,10*ROW('Water Data'!D89)),NA())</f>
        <v>#N/A</v>
      </c>
      <c r="E95" s="515" t="e">
        <f ca="1">+IF(AND(ISNUMBER(OFFSET('Water Data'!$D$6,0,10*ROW('Water Data'!D89))),'Data Summary'!BT95="Yes"),OFFSET('Water Data'!$D$6,0,10*ROW('Water Data'!D89)),NA())</f>
        <v>#N/A</v>
      </c>
      <c r="F95" s="515" t="e">
        <f ca="1">+IF(AND(ISNUMBER(OFFSET('Water Data'!$D$9,0,10*ROW('Water Data'!D89))),'Data Summary'!BU95="Yes"),OFFSET('Water Data'!$D$9,0,10*ROW('Water Data'!D89)),NA())</f>
        <v>#N/A</v>
      </c>
      <c r="G95" s="515" t="e">
        <f ca="1">+IF(AND(ISNUMBER(OFFSET('Water Data'!$E$4,0,10*ROW('Water Data'!E89))),'Data Summary'!BV95="Yes"),100-OFFSET('Water Data'!$E$4,0,10*ROW('Water Data'!E89)),NA())</f>
        <v>#N/A</v>
      </c>
      <c r="H95" s="515" t="e">
        <f ca="1">+IF(AND(ISNUMBER(OFFSET('Water Data'!$E$6,0,10*ROW('Water Data'!E89))),'Data Summary'!BW95="Yes"),OFFSET('Water Data'!$E$6,0,10*ROW('Water Data'!E89)),NA())</f>
        <v>#N/A</v>
      </c>
      <c r="I95" s="515" t="e">
        <f ca="1">+IF(AND(ISNUMBER(OFFSET('Water Data'!$E$9,0,10*ROW('Water Data'!E89))),'Data Summary'!BX95="Yes"),OFFSET('Water Data'!$E$9,0,10*ROW('Water Data'!E89)),NA())</f>
        <v>#N/A</v>
      </c>
      <c r="J95" s="515" t="e">
        <f ca="1">+IF(AND(ISNUMBER(OFFSET('Water Data'!$F$4,0,10*ROW('Water Data'!F89))),'Data Summary'!BY95="Yes"),100-OFFSET('Water Data'!$F$4,0,10*ROW('Water Data'!F89)),NA())</f>
        <v>#N/A</v>
      </c>
      <c r="K95" s="515" t="e">
        <f ca="1">+IF(AND(ISNUMBER(OFFSET('Water Data'!$F$6,0,10*ROW('Water Data'!F89))),'Data Summary'!BZ95="Yes"),OFFSET('Water Data'!$F$6,0,10*ROW('Water Data'!F89)),NA())</f>
        <v>#N/A</v>
      </c>
      <c r="L95" s="515" t="e">
        <f ca="1">+IF(AND(ISNUMBER(OFFSET('Water Data'!$F$9,0,10*ROW('Water Data'!F89))),'Data Summary'!CA95="Yes"),OFFSET('Water Data'!$F$9,0,10*ROW('Water Data'!F89)),NA())</f>
        <v>#N/A</v>
      </c>
      <c r="M95" s="515" t="e">
        <f ca="1">+IF(AND(ISNUMBER(OFFSET('Water Data'!$G$4,0,10*ROW('Water Data'!G89))),'Data Summary'!CB95="Yes"),100-OFFSET('Water Data'!$G$4,0,10*ROW('Water Data'!G89)),NA())</f>
        <v>#N/A</v>
      </c>
      <c r="N95" s="515" t="e">
        <f ca="1">+IF(AND(ISNUMBER(OFFSET('Water Data'!$G$6,0,10*ROW('Water Data'!G89))),'Data Summary'!CC95="Yes"),OFFSET('Water Data'!$G$6,0,10*ROW('Water Data'!G89)),NA())</f>
        <v>#N/A</v>
      </c>
      <c r="O95" s="515" t="e">
        <f ca="1">+IF(AND(ISNUMBER(OFFSET('Water Data'!$G$9,0,10*ROW('Water Data'!G89))),'Data Summary'!CD95="Yes"),OFFSET('Water Data'!$G$9,0,10*ROW('Water Data'!G89)),NA())</f>
        <v>#N/A</v>
      </c>
      <c r="P95" s="515" t="e">
        <f ca="1">+IF(AND(ISNUMBER(OFFSET('Water Data'!$H$4,0,10*ROW('Water Data'!H89))),'Data Summary'!CE95="Yes"),100-OFFSET('Water Data'!$H$4,0,10*ROW('Water Data'!H89)),NA())</f>
        <v>#N/A</v>
      </c>
      <c r="Q95" s="515" t="e">
        <f ca="1">+IF(AND(ISNUMBER(OFFSET('Water Data'!$H$6,0,10*ROW('Water Data'!H89))),'Data Summary'!CF95="Yes"),OFFSET('Water Data'!$H$6,0,10*ROW('Water Data'!H89)),NA())</f>
        <v>#N/A</v>
      </c>
      <c r="R95" s="515" t="e">
        <f ca="1">+IF(AND(ISNUMBER(OFFSET('Water Data'!$H$9,0,10*ROW('Water Data'!H89))),'Data Summary'!CG95="Yes"),OFFSET('Water Data'!$H$9,0,10*ROW('Water Data'!H89)),NA())</f>
        <v>#N/A</v>
      </c>
      <c r="S95" s="515" t="e">
        <f ca="1">+IF(AND(ISNUMBER(OFFSET('Water Data'!$I$4,0,10*ROW('Water Data'!I89))),'Data Summary'!CH95="Yes"),100-OFFSET('Water Data'!$I$4,0,10*ROW('Water Data'!I89)),NA())</f>
        <v>#N/A</v>
      </c>
      <c r="T95" s="515" t="e">
        <f ca="1">+IF(AND(ISNUMBER(OFFSET('Water Data'!$I$6,0,10*ROW('Water Data'!I89))),'Data Summary'!CI95="Yes"),OFFSET('Water Data'!$I$6,0,10*ROW('Water Data'!I89)),NA())</f>
        <v>#N/A</v>
      </c>
      <c r="U95" s="515" t="e">
        <f ca="1">+IF(AND(ISNUMBER(OFFSET('Water Data'!$I$9,0,10*ROW('Water Data'!I89))),'Data Summary'!CJ95="Yes"),OFFSET('Water Data'!$I$9,0,10*ROW('Water Data'!I89)),NA())</f>
        <v>#N/A</v>
      </c>
      <c r="V95" s="516" t="e">
        <f ca="1">+IF(AND(ISNUMBER(OFFSET('Sanitation Data'!$D$4,0,10*ROW('Sanitation Data'!D89))),'Data Summary'!CK95="Yes"),100-OFFSET('Sanitation Data'!$D$4,0,10*ROW('Sanitation Data'!D89)),NA())</f>
        <v>#N/A</v>
      </c>
      <c r="W95" s="516" t="e">
        <f ca="1">+IF(AND(ISNUMBER(OFFSET('Sanitation Data'!$D$6,0,10*ROW('Sanitation Data'!D89))),'Data Summary'!CL95="Yes"),OFFSET('Sanitation Data'!$D$6,0,10*ROW('Sanitation Data'!D89)),NA())</f>
        <v>#N/A</v>
      </c>
      <c r="X95" s="516" t="e">
        <f ca="1">+IF(AND(ISNUMBER(OFFSET('Sanitation Data'!$D$10,0,10*ROW('Sanitation Data'!D89))),'Data Summary'!CM95="Yes"),OFFSET('Sanitation Data'!$D$10,0,10*ROW('Sanitation Data'!D89)),NA())</f>
        <v>#N/A</v>
      </c>
      <c r="Y95" s="516" t="e">
        <f ca="1">+IF(AND(ISNUMBER(OFFSET('Sanitation Data'!$D$11,0,10*ROW('Sanitation Data'!D89))),'Data Summary'!CN95="Yes"),OFFSET('Sanitation Data'!$D$11,0,10*ROW('Sanitation Data'!D89)),NA())</f>
        <v>#N/A</v>
      </c>
      <c r="Z95" s="516" t="e">
        <f ca="1">+IF(AND(ISNUMBER(OFFSET('Sanitation Data'!$D$12,0,10*ROW('Sanitation Data'!D89))),'Data Summary'!CO95="Yes"),OFFSET('Sanitation Data'!$D$12,0,10*ROW('Sanitation Data'!D89)),NA())</f>
        <v>#N/A</v>
      </c>
      <c r="AA95" s="516" t="e">
        <f ca="1">+IF(AND(ISNUMBER(OFFSET('Sanitation Data'!$E$4,0,10*ROW('Sanitation Data'!E89))),'Data Summary'!CP95="Yes"),100-OFFSET('Sanitation Data'!$E$4,0,10*ROW('Sanitation Data'!E89)),NA())</f>
        <v>#N/A</v>
      </c>
      <c r="AB95" s="516" t="e">
        <f ca="1">+IF(AND(ISNUMBER(OFFSET('Sanitation Data'!$E$6,0,10*ROW('Sanitation Data'!E89))),'Data Summary'!CQ95="Yes"),OFFSET('Sanitation Data'!$E$6,0,10*ROW('Sanitation Data'!E89)),NA())</f>
        <v>#N/A</v>
      </c>
      <c r="AC95" s="516" t="e">
        <f ca="1">+IF(AND(ISNUMBER(OFFSET('Sanitation Data'!$E$10,0,10*ROW('Sanitation Data'!E89))),'Data Summary'!CR95="Yes"),OFFSET('Sanitation Data'!$E$10,0,10*ROW('Sanitation Data'!E89)),NA())</f>
        <v>#N/A</v>
      </c>
      <c r="AD95" s="516" t="e">
        <f ca="1">+IF(AND(ISNUMBER(OFFSET('Sanitation Data'!$E$11,0,10*ROW('Sanitation Data'!E89))),'Data Summary'!CS95="Yes"),OFFSET('Sanitation Data'!$E$11,0,10*ROW('Sanitation Data'!E89)),NA())</f>
        <v>#N/A</v>
      </c>
      <c r="AE95" s="516" t="e">
        <f ca="1">+IF(AND(ISNUMBER(OFFSET('Sanitation Data'!$E$12,0,10*ROW('Sanitation Data'!E89))),'Data Summary'!CT95="Yes"),OFFSET('Sanitation Data'!$E$12,0,10*ROW('Sanitation Data'!E89)),NA())</f>
        <v>#N/A</v>
      </c>
      <c r="AF95" s="516" t="e">
        <f ca="1">+IF(AND(ISNUMBER(OFFSET('Sanitation Data'!$F$4,0,10*ROW('Sanitation Data'!F89))),'Data Summary'!CU95="Yes"),100-OFFSET('Sanitation Data'!$F$4,0,10*ROW('Sanitation Data'!F89)),NA())</f>
        <v>#N/A</v>
      </c>
      <c r="AG95" s="516" t="e">
        <f ca="1">+IF(AND(ISNUMBER(OFFSET('Sanitation Data'!$F$6,0,10*ROW('Sanitation Data'!F89))),'Data Summary'!CV95="Yes"),OFFSET('Sanitation Data'!$F$6,0,10*ROW('Sanitation Data'!F89)),NA())</f>
        <v>#N/A</v>
      </c>
      <c r="AH95" s="516" t="e">
        <f ca="1">+IF(AND(ISNUMBER(OFFSET('Sanitation Data'!$F$10,0,10*ROW('Sanitation Data'!F89))),'Data Summary'!CW95="Yes"),OFFSET('Sanitation Data'!$F$10,0,10*ROW('Sanitation Data'!F89)),NA())</f>
        <v>#N/A</v>
      </c>
      <c r="AI95" s="516" t="e">
        <f ca="1">+IF(AND(ISNUMBER(OFFSET('Sanitation Data'!$F$11,0,10*ROW('Sanitation Data'!F89))),'Data Summary'!CX95="Yes"),OFFSET('Sanitation Data'!$F$11,0,10*ROW('Sanitation Data'!F89)),NA())</f>
        <v>#N/A</v>
      </c>
      <c r="AJ95" s="516" t="e">
        <f ca="1">+IF(AND(ISNUMBER(OFFSET('Sanitation Data'!$F$12,0,10*ROW('Sanitation Data'!F89))),'Data Summary'!CY95="Yes"),OFFSET('Sanitation Data'!$F$12,0,10*ROW('Sanitation Data'!F89)),NA())</f>
        <v>#N/A</v>
      </c>
      <c r="AK95" s="516" t="e">
        <f ca="1">+IF(AND(ISNUMBER(OFFSET('Sanitation Data'!$G$4,0,10*ROW('Sanitation Data'!G89))),'Data Summary'!CZ95="Yes"),100-OFFSET('Sanitation Data'!$G$4,0,10*ROW('Sanitation Data'!G89)),NA())</f>
        <v>#N/A</v>
      </c>
      <c r="AL95" s="516" t="e">
        <f ca="1">+IF(AND(ISNUMBER(OFFSET('Sanitation Data'!$G$6,0,10*ROW('Sanitation Data'!G89))),'Data Summary'!DA95="Yes"),OFFSET('Sanitation Data'!$G$6,0,10*ROW('Sanitation Data'!G89)),NA())</f>
        <v>#N/A</v>
      </c>
      <c r="AM95" s="516" t="e">
        <f ca="1">+IF(AND(ISNUMBER(OFFSET('Sanitation Data'!$G$10,0,10*ROW('Sanitation Data'!G89))),'Data Summary'!DB95="Yes"),OFFSET('Sanitation Data'!$G$10,0,10*ROW('Sanitation Data'!G89)),NA())</f>
        <v>#N/A</v>
      </c>
      <c r="AN95" s="516" t="e">
        <f ca="1">+IF(AND(ISNUMBER(OFFSET('Sanitation Data'!$G$11,0,10*ROW('Sanitation Data'!G89))),'Data Summary'!DC95="Yes"),OFFSET('Sanitation Data'!$G$11,0,10*ROW('Sanitation Data'!G89)),NA())</f>
        <v>#N/A</v>
      </c>
      <c r="AO95" s="516" t="e">
        <f ca="1">+IF(AND(ISNUMBER(OFFSET('Sanitation Data'!$G$12,0,10*ROW('Sanitation Data'!G89))),'Data Summary'!DD95="Yes"),OFFSET('Sanitation Data'!$G$12,0,10*ROW('Sanitation Data'!G89)),NA())</f>
        <v>#N/A</v>
      </c>
      <c r="AP95" s="516" t="e">
        <f ca="1">+IF(AND(ISNUMBER(OFFSET('Sanitation Data'!$H$4,0,10*ROW('Sanitation Data'!H89))),'Data Summary'!DE95="Yes"),100-OFFSET('Sanitation Data'!$H$4,0,10*ROW('Sanitation Data'!H89)),NA())</f>
        <v>#N/A</v>
      </c>
      <c r="AQ95" s="516" t="e">
        <f ca="1">+IF(AND(ISNUMBER(OFFSET('Sanitation Data'!$H$6,0,10*ROW('Sanitation Data'!H89))),'Data Summary'!DF95="Yes"),OFFSET('Sanitation Data'!$H$6,0,10*ROW('Sanitation Data'!H89)),NA())</f>
        <v>#N/A</v>
      </c>
      <c r="AR95" s="516" t="e">
        <f ca="1">+IF(AND(ISNUMBER(OFFSET('Sanitation Data'!$H$10,0,10*ROW('Sanitation Data'!H89))),'Data Summary'!DG95="Yes"),OFFSET('Sanitation Data'!$H$10,0,10*ROW('Sanitation Data'!H89)),NA())</f>
        <v>#N/A</v>
      </c>
      <c r="AS95" s="516" t="e">
        <f ca="1">+IF(AND(ISNUMBER(OFFSET('Sanitation Data'!$H$11,0,10*ROW('Sanitation Data'!H89))),'Data Summary'!DH95="Yes"),OFFSET('Sanitation Data'!$H$11,0,10*ROW('Sanitation Data'!H89)),NA())</f>
        <v>#N/A</v>
      </c>
      <c r="AT95" s="516" t="e">
        <f ca="1">+IF(AND(ISNUMBER(OFFSET('Sanitation Data'!$H$12,0,10*ROW('Sanitation Data'!H89))),'Data Summary'!DI95="Yes"),OFFSET('Sanitation Data'!$H$12,0,10*ROW('Sanitation Data'!H89)),NA())</f>
        <v>#N/A</v>
      </c>
      <c r="AU95" s="516" t="e">
        <f ca="1">+IF(AND(ISNUMBER(OFFSET('Sanitation Data'!$I$4,0,10*ROW('Sanitation Data'!I89))),'Data Summary'!DJ95="Yes"),100-OFFSET('Sanitation Data'!$I$4,0,10*ROW('Sanitation Data'!I89)),NA())</f>
        <v>#N/A</v>
      </c>
      <c r="AV95" s="516" t="e">
        <f ca="1">+IF(AND(ISNUMBER(OFFSET('Sanitation Data'!$I$6,0,10*ROW('Sanitation Data'!I89))),'Data Summary'!DK95="Yes"),OFFSET('Sanitation Data'!$I$6,0,10*ROW('Sanitation Data'!I89)),NA())</f>
        <v>#N/A</v>
      </c>
      <c r="AW95" s="516" t="e">
        <f ca="1">+IF(AND(ISNUMBER(OFFSET('Sanitation Data'!$I$10,0,10*ROW('Sanitation Data'!I89))),'Data Summary'!DL95="Yes"),OFFSET('Sanitation Data'!$I$10,0,10*ROW('Sanitation Data'!I89)),NA())</f>
        <v>#N/A</v>
      </c>
      <c r="AX95" s="516" t="e">
        <f ca="1">+IF(AND(ISNUMBER(OFFSET('Sanitation Data'!$I$11,0,10*ROW('Sanitation Data'!I89))),'Data Summary'!DM95="Yes"),OFFSET('Sanitation Data'!$I$11,0,10*ROW('Sanitation Data'!I89)),NA())</f>
        <v>#N/A</v>
      </c>
      <c r="AY95" s="516" t="e">
        <f ca="1">+IF(AND(ISNUMBER(OFFSET('Sanitation Data'!$I$12,0,10*ROW('Sanitation Data'!I89))),'Data Summary'!DN95="Yes"),OFFSET('Sanitation Data'!$I$12,0,10*ROW('Sanitation Data'!I89)),NA())</f>
        <v>#N/A</v>
      </c>
      <c r="AZ95" s="517" t="e">
        <f ca="1">+IF(AND(ISNUMBER(OFFSET('Hygiene Data'!$D$5,0,10*ROW('Hygiene Data'!D89))),'Data Summary'!DO95="Yes"),OFFSET('Hygiene Data'!$D$5,0,10*ROW('Hygiene Data'!D89)),NA())</f>
        <v>#N/A</v>
      </c>
      <c r="BA95" s="517" t="e">
        <f ca="1">+IF(AND(ISNUMBER(OFFSET('Hygiene Data'!$D$7,0,10*ROW('Hygiene Data'!D89))),'Data Summary'!DP95="Yes"),OFFSET('Hygiene Data'!$D$7,0,10*ROW('Hygiene Data'!D89)),NA())</f>
        <v>#N/A</v>
      </c>
      <c r="BB95" s="517" t="e">
        <f ca="1">+IF(AND(ISNUMBER(OFFSET('Hygiene Data'!$D$9,0,10*ROW('Hygiene Data'!D89))),'Data Summary'!DQ95="Yes"),OFFSET('Hygiene Data'!$D$9,0,10*ROW('Hygiene Data'!D89)),NA())</f>
        <v>#N/A</v>
      </c>
      <c r="BC95" s="517" t="e">
        <f ca="1">+IF(AND(ISNUMBER(OFFSET('Hygiene Data'!$E$5,0,10*ROW('Hygiene Data'!E89))),'Data Summary'!DR95="Yes"),OFFSET('Hygiene Data'!$E$5,0,10*ROW('Hygiene Data'!E89)),NA())</f>
        <v>#N/A</v>
      </c>
      <c r="BD95" s="517" t="e">
        <f ca="1">+IF(AND(ISNUMBER(OFFSET('Hygiene Data'!$E$7,0,10*ROW('Hygiene Data'!E89))),'Data Summary'!DS95="Yes"),OFFSET('Hygiene Data'!$E$7,0,10*ROW('Hygiene Data'!E89)),NA())</f>
        <v>#N/A</v>
      </c>
      <c r="BE95" s="517" t="e">
        <f ca="1">+IF(AND(ISNUMBER(OFFSET('Hygiene Data'!$E$9,0,10*ROW('Hygiene Data'!E89))),'Data Summary'!DT95="Yes"),OFFSET('Hygiene Data'!$E$9,0,10*ROW('Hygiene Data'!E89)),NA())</f>
        <v>#N/A</v>
      </c>
      <c r="BF95" s="517" t="e">
        <f ca="1">+IF(AND(ISNUMBER(OFFSET('Hygiene Data'!$F$5,0,10*ROW('Hygiene Data'!F89))),'Data Summary'!DU95="Yes"),OFFSET('Hygiene Data'!$F$5,0,10*ROW('Hygiene Data'!F89)),NA())</f>
        <v>#N/A</v>
      </c>
      <c r="BG95" s="517" t="e">
        <f ca="1">+IF(AND(ISNUMBER(OFFSET('Hygiene Data'!$F$7,0,10*ROW('Hygiene Data'!F89))),'Data Summary'!DV95="Yes"),OFFSET('Hygiene Data'!$F$7,0,10*ROW('Hygiene Data'!F89)),NA())</f>
        <v>#N/A</v>
      </c>
      <c r="BH95" s="517" t="e">
        <f ca="1">+IF(AND(ISNUMBER(OFFSET('Hygiene Data'!$F$9,0,10*ROW('Hygiene Data'!F89))),'Data Summary'!DW95="Yes"),OFFSET('Hygiene Data'!$F$9,0,10*ROW('Hygiene Data'!F89)),NA())</f>
        <v>#N/A</v>
      </c>
      <c r="BI95" s="517" t="e">
        <f ca="1">+IF(AND(ISNUMBER(OFFSET('Hygiene Data'!$G$5,0,10*ROW('Hygiene Data'!G89))),'Data Summary'!DX95="Yes"),OFFSET('Hygiene Data'!$G$5,0,10*ROW('Hygiene Data'!G89)),NA())</f>
        <v>#N/A</v>
      </c>
      <c r="BJ95" s="517" t="e">
        <f ca="1">+IF(AND(ISNUMBER(OFFSET('Hygiene Data'!$G$7,0,10*ROW('Hygiene Data'!G89))),'Data Summary'!DY95="Yes"),OFFSET('Hygiene Data'!$G$7,0,10*ROW('Hygiene Data'!G89)),NA())</f>
        <v>#N/A</v>
      </c>
      <c r="BK95" s="517" t="e">
        <f ca="1">+IF(AND(ISNUMBER(OFFSET('Hygiene Data'!$G$9,0,10*ROW('Hygiene Data'!G89))),'Data Summary'!DZ95="Yes"),OFFSET('Hygiene Data'!$G$9,0,10*ROW('Hygiene Data'!G89)),NA())</f>
        <v>#N/A</v>
      </c>
      <c r="BL95" s="517" t="e">
        <f ca="1">+IF(AND(ISNUMBER(OFFSET('Hygiene Data'!$H$5,0,10*ROW('Hygiene Data'!H89))),'Data Summary'!EA95="Yes"),OFFSET('Hygiene Data'!$H$5,0,10*ROW('Hygiene Data'!H89)),NA())</f>
        <v>#N/A</v>
      </c>
      <c r="BM95" s="517" t="e">
        <f ca="1">+IF(AND(ISNUMBER(OFFSET('Hygiene Data'!$H$7,0,10*ROW('Hygiene Data'!H89))),'Data Summary'!EB95="Yes"),OFFSET('Hygiene Data'!$H$7,0,10*ROW('Hygiene Data'!H89)),NA())</f>
        <v>#N/A</v>
      </c>
      <c r="BN95" s="517" t="e">
        <f ca="1">+IF(AND(ISNUMBER(OFFSET('Hygiene Data'!$H$9,0,10*ROW('Hygiene Data'!H89))),'Data Summary'!EC95="Yes"),OFFSET('Hygiene Data'!$H$9,0,10*ROW('Hygiene Data'!H89)),NA())</f>
        <v>#N/A</v>
      </c>
      <c r="BO95" s="517" t="e">
        <f ca="1">+IF(AND(ISNUMBER(OFFSET('Hygiene Data'!$I$5,0,10*ROW('Hygiene Data'!I89))),'Data Summary'!ED95="Yes"),OFFSET('Hygiene Data'!$I$5,0,10*ROW('Hygiene Data'!I89)),NA())</f>
        <v>#N/A</v>
      </c>
      <c r="BP95" s="517" t="e">
        <f ca="1">+IF(AND(ISNUMBER(OFFSET('Hygiene Data'!$I$7,0,10*ROW('Hygiene Data'!I89))),'Data Summary'!EE95="Yes"),OFFSET('Hygiene Data'!$I$7,0,10*ROW('Hygiene Data'!I89)),NA())</f>
        <v>#N/A</v>
      </c>
      <c r="BQ95" s="517" t="e">
        <f ca="1">+IF(AND(ISNUMBER(OFFSET('Hygiene Data'!$I$9,0,10*ROW('Hygiene Data'!I89))),'Data Summary'!EF95="Yes"),OFFSET('Hygiene Data'!$I$9,0,10*ROW('Hygiene Data'!I89)),NA())</f>
        <v>#N/A</v>
      </c>
    </row>
    <row r="96" spans="1:69" x14ac:dyDescent="0.25">
      <c r="A96" s="513" t="e">
        <f ca="1">+RIGHT('Data Summary'!A96,LEN('Data Summary'!A96)-9)</f>
        <v>#VALUE!</v>
      </c>
      <c r="B96" s="487" t="str">
        <f ca="1">+IF(ISTEXT('Data Summary'!B96),'Data Summary'!B96,"")</f>
        <v/>
      </c>
      <c r="C96" s="514" t="e">
        <f ca="1">+VALUE('Data Summary'!C96)</f>
        <v>#VALUE!</v>
      </c>
      <c r="D96" s="515" t="e">
        <f ca="1">+IF(AND(ISNUMBER(OFFSET('Water Data'!$D$4,0,10*ROW('Water Data'!D90))),'Data Summary'!BS96="Yes"),100-OFFSET('Water Data'!$D$4,0,10*ROW('Water Data'!D90)),NA())</f>
        <v>#N/A</v>
      </c>
      <c r="E96" s="515" t="e">
        <f ca="1">+IF(AND(ISNUMBER(OFFSET('Water Data'!$D$6,0,10*ROW('Water Data'!D90))),'Data Summary'!BT96="Yes"),OFFSET('Water Data'!$D$6,0,10*ROW('Water Data'!D90)),NA())</f>
        <v>#N/A</v>
      </c>
      <c r="F96" s="515" t="e">
        <f ca="1">+IF(AND(ISNUMBER(OFFSET('Water Data'!$D$9,0,10*ROW('Water Data'!D90))),'Data Summary'!BU96="Yes"),OFFSET('Water Data'!$D$9,0,10*ROW('Water Data'!D90)),NA())</f>
        <v>#N/A</v>
      </c>
      <c r="G96" s="515" t="e">
        <f ca="1">+IF(AND(ISNUMBER(OFFSET('Water Data'!$E$4,0,10*ROW('Water Data'!E90))),'Data Summary'!BV96="Yes"),100-OFFSET('Water Data'!$E$4,0,10*ROW('Water Data'!E90)),NA())</f>
        <v>#N/A</v>
      </c>
      <c r="H96" s="515" t="e">
        <f ca="1">+IF(AND(ISNUMBER(OFFSET('Water Data'!$E$6,0,10*ROW('Water Data'!E90))),'Data Summary'!BW96="Yes"),OFFSET('Water Data'!$E$6,0,10*ROW('Water Data'!E90)),NA())</f>
        <v>#N/A</v>
      </c>
      <c r="I96" s="515" t="e">
        <f ca="1">+IF(AND(ISNUMBER(OFFSET('Water Data'!$E$9,0,10*ROW('Water Data'!E90))),'Data Summary'!BX96="Yes"),OFFSET('Water Data'!$E$9,0,10*ROW('Water Data'!E90)),NA())</f>
        <v>#N/A</v>
      </c>
      <c r="J96" s="515" t="e">
        <f ca="1">+IF(AND(ISNUMBER(OFFSET('Water Data'!$F$4,0,10*ROW('Water Data'!F90))),'Data Summary'!BY96="Yes"),100-OFFSET('Water Data'!$F$4,0,10*ROW('Water Data'!F90)),NA())</f>
        <v>#N/A</v>
      </c>
      <c r="K96" s="515" t="e">
        <f ca="1">+IF(AND(ISNUMBER(OFFSET('Water Data'!$F$6,0,10*ROW('Water Data'!F90))),'Data Summary'!BZ96="Yes"),OFFSET('Water Data'!$F$6,0,10*ROW('Water Data'!F90)),NA())</f>
        <v>#N/A</v>
      </c>
      <c r="L96" s="515" t="e">
        <f ca="1">+IF(AND(ISNUMBER(OFFSET('Water Data'!$F$9,0,10*ROW('Water Data'!F90))),'Data Summary'!CA96="Yes"),OFFSET('Water Data'!$F$9,0,10*ROW('Water Data'!F90)),NA())</f>
        <v>#N/A</v>
      </c>
      <c r="M96" s="515" t="e">
        <f ca="1">+IF(AND(ISNUMBER(OFFSET('Water Data'!$G$4,0,10*ROW('Water Data'!G90))),'Data Summary'!CB96="Yes"),100-OFFSET('Water Data'!$G$4,0,10*ROW('Water Data'!G90)),NA())</f>
        <v>#N/A</v>
      </c>
      <c r="N96" s="515" t="e">
        <f ca="1">+IF(AND(ISNUMBER(OFFSET('Water Data'!$G$6,0,10*ROW('Water Data'!G90))),'Data Summary'!CC96="Yes"),OFFSET('Water Data'!$G$6,0,10*ROW('Water Data'!G90)),NA())</f>
        <v>#N/A</v>
      </c>
      <c r="O96" s="515" t="e">
        <f ca="1">+IF(AND(ISNUMBER(OFFSET('Water Data'!$G$9,0,10*ROW('Water Data'!G90))),'Data Summary'!CD96="Yes"),OFFSET('Water Data'!$G$9,0,10*ROW('Water Data'!G90)),NA())</f>
        <v>#N/A</v>
      </c>
      <c r="P96" s="515" t="e">
        <f ca="1">+IF(AND(ISNUMBER(OFFSET('Water Data'!$H$4,0,10*ROW('Water Data'!H90))),'Data Summary'!CE96="Yes"),100-OFFSET('Water Data'!$H$4,0,10*ROW('Water Data'!H90)),NA())</f>
        <v>#N/A</v>
      </c>
      <c r="Q96" s="515" t="e">
        <f ca="1">+IF(AND(ISNUMBER(OFFSET('Water Data'!$H$6,0,10*ROW('Water Data'!H90))),'Data Summary'!CF96="Yes"),OFFSET('Water Data'!$H$6,0,10*ROW('Water Data'!H90)),NA())</f>
        <v>#N/A</v>
      </c>
      <c r="R96" s="515" t="e">
        <f ca="1">+IF(AND(ISNUMBER(OFFSET('Water Data'!$H$9,0,10*ROW('Water Data'!H90))),'Data Summary'!CG96="Yes"),OFFSET('Water Data'!$H$9,0,10*ROW('Water Data'!H90)),NA())</f>
        <v>#N/A</v>
      </c>
      <c r="S96" s="515" t="e">
        <f ca="1">+IF(AND(ISNUMBER(OFFSET('Water Data'!$I$4,0,10*ROW('Water Data'!I90))),'Data Summary'!CH96="Yes"),100-OFFSET('Water Data'!$I$4,0,10*ROW('Water Data'!I90)),NA())</f>
        <v>#N/A</v>
      </c>
      <c r="T96" s="515" t="e">
        <f ca="1">+IF(AND(ISNUMBER(OFFSET('Water Data'!$I$6,0,10*ROW('Water Data'!I90))),'Data Summary'!CI96="Yes"),OFFSET('Water Data'!$I$6,0,10*ROW('Water Data'!I90)),NA())</f>
        <v>#N/A</v>
      </c>
      <c r="U96" s="515" t="e">
        <f ca="1">+IF(AND(ISNUMBER(OFFSET('Water Data'!$I$9,0,10*ROW('Water Data'!I90))),'Data Summary'!CJ96="Yes"),OFFSET('Water Data'!$I$9,0,10*ROW('Water Data'!I90)),NA())</f>
        <v>#N/A</v>
      </c>
      <c r="V96" s="516" t="e">
        <f ca="1">+IF(AND(ISNUMBER(OFFSET('Sanitation Data'!$D$4,0,10*ROW('Sanitation Data'!D90))),'Data Summary'!CK96="Yes"),100-OFFSET('Sanitation Data'!$D$4,0,10*ROW('Sanitation Data'!D90)),NA())</f>
        <v>#N/A</v>
      </c>
      <c r="W96" s="516" t="e">
        <f ca="1">+IF(AND(ISNUMBER(OFFSET('Sanitation Data'!$D$6,0,10*ROW('Sanitation Data'!D90))),'Data Summary'!CL96="Yes"),OFFSET('Sanitation Data'!$D$6,0,10*ROW('Sanitation Data'!D90)),NA())</f>
        <v>#N/A</v>
      </c>
      <c r="X96" s="516" t="e">
        <f ca="1">+IF(AND(ISNUMBER(OFFSET('Sanitation Data'!$D$10,0,10*ROW('Sanitation Data'!D90))),'Data Summary'!CM96="Yes"),OFFSET('Sanitation Data'!$D$10,0,10*ROW('Sanitation Data'!D90)),NA())</f>
        <v>#N/A</v>
      </c>
      <c r="Y96" s="516" t="e">
        <f ca="1">+IF(AND(ISNUMBER(OFFSET('Sanitation Data'!$D$11,0,10*ROW('Sanitation Data'!D90))),'Data Summary'!CN96="Yes"),OFFSET('Sanitation Data'!$D$11,0,10*ROW('Sanitation Data'!D90)),NA())</f>
        <v>#N/A</v>
      </c>
      <c r="Z96" s="516" t="e">
        <f ca="1">+IF(AND(ISNUMBER(OFFSET('Sanitation Data'!$D$12,0,10*ROW('Sanitation Data'!D90))),'Data Summary'!CO96="Yes"),OFFSET('Sanitation Data'!$D$12,0,10*ROW('Sanitation Data'!D90)),NA())</f>
        <v>#N/A</v>
      </c>
      <c r="AA96" s="516" t="e">
        <f ca="1">+IF(AND(ISNUMBER(OFFSET('Sanitation Data'!$E$4,0,10*ROW('Sanitation Data'!E90))),'Data Summary'!CP96="Yes"),100-OFFSET('Sanitation Data'!$E$4,0,10*ROW('Sanitation Data'!E90)),NA())</f>
        <v>#N/A</v>
      </c>
      <c r="AB96" s="516" t="e">
        <f ca="1">+IF(AND(ISNUMBER(OFFSET('Sanitation Data'!$E$6,0,10*ROW('Sanitation Data'!E90))),'Data Summary'!CQ96="Yes"),OFFSET('Sanitation Data'!$E$6,0,10*ROW('Sanitation Data'!E90)),NA())</f>
        <v>#N/A</v>
      </c>
      <c r="AC96" s="516" t="e">
        <f ca="1">+IF(AND(ISNUMBER(OFFSET('Sanitation Data'!$E$10,0,10*ROW('Sanitation Data'!E90))),'Data Summary'!CR96="Yes"),OFFSET('Sanitation Data'!$E$10,0,10*ROW('Sanitation Data'!E90)),NA())</f>
        <v>#N/A</v>
      </c>
      <c r="AD96" s="516" t="e">
        <f ca="1">+IF(AND(ISNUMBER(OFFSET('Sanitation Data'!$E$11,0,10*ROW('Sanitation Data'!E90))),'Data Summary'!CS96="Yes"),OFFSET('Sanitation Data'!$E$11,0,10*ROW('Sanitation Data'!E90)),NA())</f>
        <v>#N/A</v>
      </c>
      <c r="AE96" s="516" t="e">
        <f ca="1">+IF(AND(ISNUMBER(OFFSET('Sanitation Data'!$E$12,0,10*ROW('Sanitation Data'!E90))),'Data Summary'!CT96="Yes"),OFFSET('Sanitation Data'!$E$12,0,10*ROW('Sanitation Data'!E90)),NA())</f>
        <v>#N/A</v>
      </c>
      <c r="AF96" s="516" t="e">
        <f ca="1">+IF(AND(ISNUMBER(OFFSET('Sanitation Data'!$F$4,0,10*ROW('Sanitation Data'!F90))),'Data Summary'!CU96="Yes"),100-OFFSET('Sanitation Data'!$F$4,0,10*ROW('Sanitation Data'!F90)),NA())</f>
        <v>#N/A</v>
      </c>
      <c r="AG96" s="516" t="e">
        <f ca="1">+IF(AND(ISNUMBER(OFFSET('Sanitation Data'!$F$6,0,10*ROW('Sanitation Data'!F90))),'Data Summary'!CV96="Yes"),OFFSET('Sanitation Data'!$F$6,0,10*ROW('Sanitation Data'!F90)),NA())</f>
        <v>#N/A</v>
      </c>
      <c r="AH96" s="516" t="e">
        <f ca="1">+IF(AND(ISNUMBER(OFFSET('Sanitation Data'!$F$10,0,10*ROW('Sanitation Data'!F90))),'Data Summary'!CW96="Yes"),OFFSET('Sanitation Data'!$F$10,0,10*ROW('Sanitation Data'!F90)),NA())</f>
        <v>#N/A</v>
      </c>
      <c r="AI96" s="516" t="e">
        <f ca="1">+IF(AND(ISNUMBER(OFFSET('Sanitation Data'!$F$11,0,10*ROW('Sanitation Data'!F90))),'Data Summary'!CX96="Yes"),OFFSET('Sanitation Data'!$F$11,0,10*ROW('Sanitation Data'!F90)),NA())</f>
        <v>#N/A</v>
      </c>
      <c r="AJ96" s="516" t="e">
        <f ca="1">+IF(AND(ISNUMBER(OFFSET('Sanitation Data'!$F$12,0,10*ROW('Sanitation Data'!F90))),'Data Summary'!CY96="Yes"),OFFSET('Sanitation Data'!$F$12,0,10*ROW('Sanitation Data'!F90)),NA())</f>
        <v>#N/A</v>
      </c>
      <c r="AK96" s="516" t="e">
        <f ca="1">+IF(AND(ISNUMBER(OFFSET('Sanitation Data'!$G$4,0,10*ROW('Sanitation Data'!G90))),'Data Summary'!CZ96="Yes"),100-OFFSET('Sanitation Data'!$G$4,0,10*ROW('Sanitation Data'!G90)),NA())</f>
        <v>#N/A</v>
      </c>
      <c r="AL96" s="516" t="e">
        <f ca="1">+IF(AND(ISNUMBER(OFFSET('Sanitation Data'!$G$6,0,10*ROW('Sanitation Data'!G90))),'Data Summary'!DA96="Yes"),OFFSET('Sanitation Data'!$G$6,0,10*ROW('Sanitation Data'!G90)),NA())</f>
        <v>#N/A</v>
      </c>
      <c r="AM96" s="516" t="e">
        <f ca="1">+IF(AND(ISNUMBER(OFFSET('Sanitation Data'!$G$10,0,10*ROW('Sanitation Data'!G90))),'Data Summary'!DB96="Yes"),OFFSET('Sanitation Data'!$G$10,0,10*ROW('Sanitation Data'!G90)),NA())</f>
        <v>#N/A</v>
      </c>
      <c r="AN96" s="516" t="e">
        <f ca="1">+IF(AND(ISNUMBER(OFFSET('Sanitation Data'!$G$11,0,10*ROW('Sanitation Data'!G90))),'Data Summary'!DC96="Yes"),OFFSET('Sanitation Data'!$G$11,0,10*ROW('Sanitation Data'!G90)),NA())</f>
        <v>#N/A</v>
      </c>
      <c r="AO96" s="516" t="e">
        <f ca="1">+IF(AND(ISNUMBER(OFFSET('Sanitation Data'!$G$12,0,10*ROW('Sanitation Data'!G90))),'Data Summary'!DD96="Yes"),OFFSET('Sanitation Data'!$G$12,0,10*ROW('Sanitation Data'!G90)),NA())</f>
        <v>#N/A</v>
      </c>
      <c r="AP96" s="516" t="e">
        <f ca="1">+IF(AND(ISNUMBER(OFFSET('Sanitation Data'!$H$4,0,10*ROW('Sanitation Data'!H90))),'Data Summary'!DE96="Yes"),100-OFFSET('Sanitation Data'!$H$4,0,10*ROW('Sanitation Data'!H90)),NA())</f>
        <v>#N/A</v>
      </c>
      <c r="AQ96" s="516" t="e">
        <f ca="1">+IF(AND(ISNUMBER(OFFSET('Sanitation Data'!$H$6,0,10*ROW('Sanitation Data'!H90))),'Data Summary'!DF96="Yes"),OFFSET('Sanitation Data'!$H$6,0,10*ROW('Sanitation Data'!H90)),NA())</f>
        <v>#N/A</v>
      </c>
      <c r="AR96" s="516" t="e">
        <f ca="1">+IF(AND(ISNUMBER(OFFSET('Sanitation Data'!$H$10,0,10*ROW('Sanitation Data'!H90))),'Data Summary'!DG96="Yes"),OFFSET('Sanitation Data'!$H$10,0,10*ROW('Sanitation Data'!H90)),NA())</f>
        <v>#N/A</v>
      </c>
      <c r="AS96" s="516" t="e">
        <f ca="1">+IF(AND(ISNUMBER(OFFSET('Sanitation Data'!$H$11,0,10*ROW('Sanitation Data'!H90))),'Data Summary'!DH96="Yes"),OFFSET('Sanitation Data'!$H$11,0,10*ROW('Sanitation Data'!H90)),NA())</f>
        <v>#N/A</v>
      </c>
      <c r="AT96" s="516" t="e">
        <f ca="1">+IF(AND(ISNUMBER(OFFSET('Sanitation Data'!$H$12,0,10*ROW('Sanitation Data'!H90))),'Data Summary'!DI96="Yes"),OFFSET('Sanitation Data'!$H$12,0,10*ROW('Sanitation Data'!H90)),NA())</f>
        <v>#N/A</v>
      </c>
      <c r="AU96" s="516" t="e">
        <f ca="1">+IF(AND(ISNUMBER(OFFSET('Sanitation Data'!$I$4,0,10*ROW('Sanitation Data'!I90))),'Data Summary'!DJ96="Yes"),100-OFFSET('Sanitation Data'!$I$4,0,10*ROW('Sanitation Data'!I90)),NA())</f>
        <v>#N/A</v>
      </c>
      <c r="AV96" s="516" t="e">
        <f ca="1">+IF(AND(ISNUMBER(OFFSET('Sanitation Data'!$I$6,0,10*ROW('Sanitation Data'!I90))),'Data Summary'!DK96="Yes"),OFFSET('Sanitation Data'!$I$6,0,10*ROW('Sanitation Data'!I90)),NA())</f>
        <v>#N/A</v>
      </c>
      <c r="AW96" s="516" t="e">
        <f ca="1">+IF(AND(ISNUMBER(OFFSET('Sanitation Data'!$I$10,0,10*ROW('Sanitation Data'!I90))),'Data Summary'!DL96="Yes"),OFFSET('Sanitation Data'!$I$10,0,10*ROW('Sanitation Data'!I90)),NA())</f>
        <v>#N/A</v>
      </c>
      <c r="AX96" s="516" t="e">
        <f ca="1">+IF(AND(ISNUMBER(OFFSET('Sanitation Data'!$I$11,0,10*ROW('Sanitation Data'!I90))),'Data Summary'!DM96="Yes"),OFFSET('Sanitation Data'!$I$11,0,10*ROW('Sanitation Data'!I90)),NA())</f>
        <v>#N/A</v>
      </c>
      <c r="AY96" s="516" t="e">
        <f ca="1">+IF(AND(ISNUMBER(OFFSET('Sanitation Data'!$I$12,0,10*ROW('Sanitation Data'!I90))),'Data Summary'!DN96="Yes"),OFFSET('Sanitation Data'!$I$12,0,10*ROW('Sanitation Data'!I90)),NA())</f>
        <v>#N/A</v>
      </c>
      <c r="AZ96" s="517" t="e">
        <f ca="1">+IF(AND(ISNUMBER(OFFSET('Hygiene Data'!$D$5,0,10*ROW('Hygiene Data'!D90))),'Data Summary'!DO96="Yes"),OFFSET('Hygiene Data'!$D$5,0,10*ROW('Hygiene Data'!D90)),NA())</f>
        <v>#N/A</v>
      </c>
      <c r="BA96" s="517" t="e">
        <f ca="1">+IF(AND(ISNUMBER(OFFSET('Hygiene Data'!$D$7,0,10*ROW('Hygiene Data'!D90))),'Data Summary'!DP96="Yes"),OFFSET('Hygiene Data'!$D$7,0,10*ROW('Hygiene Data'!D90)),NA())</f>
        <v>#N/A</v>
      </c>
      <c r="BB96" s="517" t="e">
        <f ca="1">+IF(AND(ISNUMBER(OFFSET('Hygiene Data'!$D$9,0,10*ROW('Hygiene Data'!D90))),'Data Summary'!DQ96="Yes"),OFFSET('Hygiene Data'!$D$9,0,10*ROW('Hygiene Data'!D90)),NA())</f>
        <v>#N/A</v>
      </c>
      <c r="BC96" s="517" t="e">
        <f ca="1">+IF(AND(ISNUMBER(OFFSET('Hygiene Data'!$E$5,0,10*ROW('Hygiene Data'!E90))),'Data Summary'!DR96="Yes"),OFFSET('Hygiene Data'!$E$5,0,10*ROW('Hygiene Data'!E90)),NA())</f>
        <v>#N/A</v>
      </c>
      <c r="BD96" s="517" t="e">
        <f ca="1">+IF(AND(ISNUMBER(OFFSET('Hygiene Data'!$E$7,0,10*ROW('Hygiene Data'!E90))),'Data Summary'!DS96="Yes"),OFFSET('Hygiene Data'!$E$7,0,10*ROW('Hygiene Data'!E90)),NA())</f>
        <v>#N/A</v>
      </c>
      <c r="BE96" s="517" t="e">
        <f ca="1">+IF(AND(ISNUMBER(OFFSET('Hygiene Data'!$E$9,0,10*ROW('Hygiene Data'!E90))),'Data Summary'!DT96="Yes"),OFFSET('Hygiene Data'!$E$9,0,10*ROW('Hygiene Data'!E90)),NA())</f>
        <v>#N/A</v>
      </c>
      <c r="BF96" s="517" t="e">
        <f ca="1">+IF(AND(ISNUMBER(OFFSET('Hygiene Data'!$F$5,0,10*ROW('Hygiene Data'!F90))),'Data Summary'!DU96="Yes"),OFFSET('Hygiene Data'!$F$5,0,10*ROW('Hygiene Data'!F90)),NA())</f>
        <v>#N/A</v>
      </c>
      <c r="BG96" s="517" t="e">
        <f ca="1">+IF(AND(ISNUMBER(OFFSET('Hygiene Data'!$F$7,0,10*ROW('Hygiene Data'!F90))),'Data Summary'!DV96="Yes"),OFFSET('Hygiene Data'!$F$7,0,10*ROW('Hygiene Data'!F90)),NA())</f>
        <v>#N/A</v>
      </c>
      <c r="BH96" s="517" t="e">
        <f ca="1">+IF(AND(ISNUMBER(OFFSET('Hygiene Data'!$F$9,0,10*ROW('Hygiene Data'!F90))),'Data Summary'!DW96="Yes"),OFFSET('Hygiene Data'!$F$9,0,10*ROW('Hygiene Data'!F90)),NA())</f>
        <v>#N/A</v>
      </c>
      <c r="BI96" s="517" t="e">
        <f ca="1">+IF(AND(ISNUMBER(OFFSET('Hygiene Data'!$G$5,0,10*ROW('Hygiene Data'!G90))),'Data Summary'!DX96="Yes"),OFFSET('Hygiene Data'!$G$5,0,10*ROW('Hygiene Data'!G90)),NA())</f>
        <v>#N/A</v>
      </c>
      <c r="BJ96" s="517" t="e">
        <f ca="1">+IF(AND(ISNUMBER(OFFSET('Hygiene Data'!$G$7,0,10*ROW('Hygiene Data'!G90))),'Data Summary'!DY96="Yes"),OFFSET('Hygiene Data'!$G$7,0,10*ROW('Hygiene Data'!G90)),NA())</f>
        <v>#N/A</v>
      </c>
      <c r="BK96" s="517" t="e">
        <f ca="1">+IF(AND(ISNUMBER(OFFSET('Hygiene Data'!$G$9,0,10*ROW('Hygiene Data'!G90))),'Data Summary'!DZ96="Yes"),OFFSET('Hygiene Data'!$G$9,0,10*ROW('Hygiene Data'!G90)),NA())</f>
        <v>#N/A</v>
      </c>
      <c r="BL96" s="517" t="e">
        <f ca="1">+IF(AND(ISNUMBER(OFFSET('Hygiene Data'!$H$5,0,10*ROW('Hygiene Data'!H90))),'Data Summary'!EA96="Yes"),OFFSET('Hygiene Data'!$H$5,0,10*ROW('Hygiene Data'!H90)),NA())</f>
        <v>#N/A</v>
      </c>
      <c r="BM96" s="517" t="e">
        <f ca="1">+IF(AND(ISNUMBER(OFFSET('Hygiene Data'!$H$7,0,10*ROW('Hygiene Data'!H90))),'Data Summary'!EB96="Yes"),OFFSET('Hygiene Data'!$H$7,0,10*ROW('Hygiene Data'!H90)),NA())</f>
        <v>#N/A</v>
      </c>
      <c r="BN96" s="517" t="e">
        <f ca="1">+IF(AND(ISNUMBER(OFFSET('Hygiene Data'!$H$9,0,10*ROW('Hygiene Data'!H90))),'Data Summary'!EC96="Yes"),OFFSET('Hygiene Data'!$H$9,0,10*ROW('Hygiene Data'!H90)),NA())</f>
        <v>#N/A</v>
      </c>
      <c r="BO96" s="517" t="e">
        <f ca="1">+IF(AND(ISNUMBER(OFFSET('Hygiene Data'!$I$5,0,10*ROW('Hygiene Data'!I90))),'Data Summary'!ED96="Yes"),OFFSET('Hygiene Data'!$I$5,0,10*ROW('Hygiene Data'!I90)),NA())</f>
        <v>#N/A</v>
      </c>
      <c r="BP96" s="517" t="e">
        <f ca="1">+IF(AND(ISNUMBER(OFFSET('Hygiene Data'!$I$7,0,10*ROW('Hygiene Data'!I90))),'Data Summary'!EE96="Yes"),OFFSET('Hygiene Data'!$I$7,0,10*ROW('Hygiene Data'!I90)),NA())</f>
        <v>#N/A</v>
      </c>
      <c r="BQ96" s="517" t="e">
        <f ca="1">+IF(AND(ISNUMBER(OFFSET('Hygiene Data'!$I$9,0,10*ROW('Hygiene Data'!I90))),'Data Summary'!EF96="Yes"),OFFSET('Hygiene Data'!$I$9,0,10*ROW('Hygiene Data'!I90)),NA())</f>
        <v>#N/A</v>
      </c>
    </row>
    <row r="97" spans="1:69" x14ac:dyDescent="0.25">
      <c r="A97" s="513" t="e">
        <f ca="1">+RIGHT('Data Summary'!A97,LEN('Data Summary'!A97)-9)</f>
        <v>#VALUE!</v>
      </c>
      <c r="B97" s="487" t="str">
        <f ca="1">+IF(ISTEXT('Data Summary'!B97),'Data Summary'!B97,"")</f>
        <v/>
      </c>
      <c r="C97" s="514" t="e">
        <f ca="1">+VALUE('Data Summary'!C97)</f>
        <v>#VALUE!</v>
      </c>
      <c r="D97" s="515" t="e">
        <f ca="1">+IF(AND(ISNUMBER(OFFSET('Water Data'!$D$4,0,10*ROW('Water Data'!D91))),'Data Summary'!BS97="Yes"),100-OFFSET('Water Data'!$D$4,0,10*ROW('Water Data'!D91)),NA())</f>
        <v>#N/A</v>
      </c>
      <c r="E97" s="515" t="e">
        <f ca="1">+IF(AND(ISNUMBER(OFFSET('Water Data'!$D$6,0,10*ROW('Water Data'!D91))),'Data Summary'!BT97="Yes"),OFFSET('Water Data'!$D$6,0,10*ROW('Water Data'!D91)),NA())</f>
        <v>#N/A</v>
      </c>
      <c r="F97" s="515" t="e">
        <f ca="1">+IF(AND(ISNUMBER(OFFSET('Water Data'!$D$9,0,10*ROW('Water Data'!D91))),'Data Summary'!BU97="Yes"),OFFSET('Water Data'!$D$9,0,10*ROW('Water Data'!D91)),NA())</f>
        <v>#N/A</v>
      </c>
      <c r="G97" s="515" t="e">
        <f ca="1">+IF(AND(ISNUMBER(OFFSET('Water Data'!$E$4,0,10*ROW('Water Data'!E91))),'Data Summary'!BV97="Yes"),100-OFFSET('Water Data'!$E$4,0,10*ROW('Water Data'!E91)),NA())</f>
        <v>#N/A</v>
      </c>
      <c r="H97" s="515" t="e">
        <f ca="1">+IF(AND(ISNUMBER(OFFSET('Water Data'!$E$6,0,10*ROW('Water Data'!E91))),'Data Summary'!BW97="Yes"),OFFSET('Water Data'!$E$6,0,10*ROW('Water Data'!E91)),NA())</f>
        <v>#N/A</v>
      </c>
      <c r="I97" s="515" t="e">
        <f ca="1">+IF(AND(ISNUMBER(OFFSET('Water Data'!$E$9,0,10*ROW('Water Data'!E91))),'Data Summary'!BX97="Yes"),OFFSET('Water Data'!$E$9,0,10*ROW('Water Data'!E91)),NA())</f>
        <v>#N/A</v>
      </c>
      <c r="J97" s="515" t="e">
        <f ca="1">+IF(AND(ISNUMBER(OFFSET('Water Data'!$F$4,0,10*ROW('Water Data'!F91))),'Data Summary'!BY97="Yes"),100-OFFSET('Water Data'!$F$4,0,10*ROW('Water Data'!F91)),NA())</f>
        <v>#N/A</v>
      </c>
      <c r="K97" s="515" t="e">
        <f ca="1">+IF(AND(ISNUMBER(OFFSET('Water Data'!$F$6,0,10*ROW('Water Data'!F91))),'Data Summary'!BZ97="Yes"),OFFSET('Water Data'!$F$6,0,10*ROW('Water Data'!F91)),NA())</f>
        <v>#N/A</v>
      </c>
      <c r="L97" s="515" t="e">
        <f ca="1">+IF(AND(ISNUMBER(OFFSET('Water Data'!$F$9,0,10*ROW('Water Data'!F91))),'Data Summary'!CA97="Yes"),OFFSET('Water Data'!$F$9,0,10*ROW('Water Data'!F91)),NA())</f>
        <v>#N/A</v>
      </c>
      <c r="M97" s="515" t="e">
        <f ca="1">+IF(AND(ISNUMBER(OFFSET('Water Data'!$G$4,0,10*ROW('Water Data'!G91))),'Data Summary'!CB97="Yes"),100-OFFSET('Water Data'!$G$4,0,10*ROW('Water Data'!G91)),NA())</f>
        <v>#N/A</v>
      </c>
      <c r="N97" s="515" t="e">
        <f ca="1">+IF(AND(ISNUMBER(OFFSET('Water Data'!$G$6,0,10*ROW('Water Data'!G91))),'Data Summary'!CC97="Yes"),OFFSET('Water Data'!$G$6,0,10*ROW('Water Data'!G91)),NA())</f>
        <v>#N/A</v>
      </c>
      <c r="O97" s="515" t="e">
        <f ca="1">+IF(AND(ISNUMBER(OFFSET('Water Data'!$G$9,0,10*ROW('Water Data'!G91))),'Data Summary'!CD97="Yes"),OFFSET('Water Data'!$G$9,0,10*ROW('Water Data'!G91)),NA())</f>
        <v>#N/A</v>
      </c>
      <c r="P97" s="515" t="e">
        <f ca="1">+IF(AND(ISNUMBER(OFFSET('Water Data'!$H$4,0,10*ROW('Water Data'!H91))),'Data Summary'!CE97="Yes"),100-OFFSET('Water Data'!$H$4,0,10*ROW('Water Data'!H91)),NA())</f>
        <v>#N/A</v>
      </c>
      <c r="Q97" s="515" t="e">
        <f ca="1">+IF(AND(ISNUMBER(OFFSET('Water Data'!$H$6,0,10*ROW('Water Data'!H91))),'Data Summary'!CF97="Yes"),OFFSET('Water Data'!$H$6,0,10*ROW('Water Data'!H91)),NA())</f>
        <v>#N/A</v>
      </c>
      <c r="R97" s="515" t="e">
        <f ca="1">+IF(AND(ISNUMBER(OFFSET('Water Data'!$H$9,0,10*ROW('Water Data'!H91))),'Data Summary'!CG97="Yes"),OFFSET('Water Data'!$H$9,0,10*ROW('Water Data'!H91)),NA())</f>
        <v>#N/A</v>
      </c>
      <c r="S97" s="515" t="e">
        <f ca="1">+IF(AND(ISNUMBER(OFFSET('Water Data'!$I$4,0,10*ROW('Water Data'!I91))),'Data Summary'!CH97="Yes"),100-OFFSET('Water Data'!$I$4,0,10*ROW('Water Data'!I91)),NA())</f>
        <v>#N/A</v>
      </c>
      <c r="T97" s="515" t="e">
        <f ca="1">+IF(AND(ISNUMBER(OFFSET('Water Data'!$I$6,0,10*ROW('Water Data'!I91))),'Data Summary'!CI97="Yes"),OFFSET('Water Data'!$I$6,0,10*ROW('Water Data'!I91)),NA())</f>
        <v>#N/A</v>
      </c>
      <c r="U97" s="515" t="e">
        <f ca="1">+IF(AND(ISNUMBER(OFFSET('Water Data'!$I$9,0,10*ROW('Water Data'!I91))),'Data Summary'!CJ97="Yes"),OFFSET('Water Data'!$I$9,0,10*ROW('Water Data'!I91)),NA())</f>
        <v>#N/A</v>
      </c>
      <c r="V97" s="516" t="e">
        <f ca="1">+IF(AND(ISNUMBER(OFFSET('Sanitation Data'!$D$4,0,10*ROW('Sanitation Data'!D91))),'Data Summary'!CK97="Yes"),100-OFFSET('Sanitation Data'!$D$4,0,10*ROW('Sanitation Data'!D91)),NA())</f>
        <v>#N/A</v>
      </c>
      <c r="W97" s="516" t="e">
        <f ca="1">+IF(AND(ISNUMBER(OFFSET('Sanitation Data'!$D$6,0,10*ROW('Sanitation Data'!D91))),'Data Summary'!CL97="Yes"),OFFSET('Sanitation Data'!$D$6,0,10*ROW('Sanitation Data'!D91)),NA())</f>
        <v>#N/A</v>
      </c>
      <c r="X97" s="516" t="e">
        <f ca="1">+IF(AND(ISNUMBER(OFFSET('Sanitation Data'!$D$10,0,10*ROW('Sanitation Data'!D91))),'Data Summary'!CM97="Yes"),OFFSET('Sanitation Data'!$D$10,0,10*ROW('Sanitation Data'!D91)),NA())</f>
        <v>#N/A</v>
      </c>
      <c r="Y97" s="516" t="e">
        <f ca="1">+IF(AND(ISNUMBER(OFFSET('Sanitation Data'!$D$11,0,10*ROW('Sanitation Data'!D91))),'Data Summary'!CN97="Yes"),OFFSET('Sanitation Data'!$D$11,0,10*ROW('Sanitation Data'!D91)),NA())</f>
        <v>#N/A</v>
      </c>
      <c r="Z97" s="516" t="e">
        <f ca="1">+IF(AND(ISNUMBER(OFFSET('Sanitation Data'!$D$12,0,10*ROW('Sanitation Data'!D91))),'Data Summary'!CO97="Yes"),OFFSET('Sanitation Data'!$D$12,0,10*ROW('Sanitation Data'!D91)),NA())</f>
        <v>#N/A</v>
      </c>
      <c r="AA97" s="516" t="e">
        <f ca="1">+IF(AND(ISNUMBER(OFFSET('Sanitation Data'!$E$4,0,10*ROW('Sanitation Data'!E91))),'Data Summary'!CP97="Yes"),100-OFFSET('Sanitation Data'!$E$4,0,10*ROW('Sanitation Data'!E91)),NA())</f>
        <v>#N/A</v>
      </c>
      <c r="AB97" s="516" t="e">
        <f ca="1">+IF(AND(ISNUMBER(OFFSET('Sanitation Data'!$E$6,0,10*ROW('Sanitation Data'!E91))),'Data Summary'!CQ97="Yes"),OFFSET('Sanitation Data'!$E$6,0,10*ROW('Sanitation Data'!E91)),NA())</f>
        <v>#N/A</v>
      </c>
      <c r="AC97" s="516" t="e">
        <f ca="1">+IF(AND(ISNUMBER(OFFSET('Sanitation Data'!$E$10,0,10*ROW('Sanitation Data'!E91))),'Data Summary'!CR97="Yes"),OFFSET('Sanitation Data'!$E$10,0,10*ROW('Sanitation Data'!E91)),NA())</f>
        <v>#N/A</v>
      </c>
      <c r="AD97" s="516" t="e">
        <f ca="1">+IF(AND(ISNUMBER(OFFSET('Sanitation Data'!$E$11,0,10*ROW('Sanitation Data'!E91))),'Data Summary'!CS97="Yes"),OFFSET('Sanitation Data'!$E$11,0,10*ROW('Sanitation Data'!E91)),NA())</f>
        <v>#N/A</v>
      </c>
      <c r="AE97" s="516" t="e">
        <f ca="1">+IF(AND(ISNUMBER(OFFSET('Sanitation Data'!$E$12,0,10*ROW('Sanitation Data'!E91))),'Data Summary'!CT97="Yes"),OFFSET('Sanitation Data'!$E$12,0,10*ROW('Sanitation Data'!E91)),NA())</f>
        <v>#N/A</v>
      </c>
      <c r="AF97" s="516" t="e">
        <f ca="1">+IF(AND(ISNUMBER(OFFSET('Sanitation Data'!$F$4,0,10*ROW('Sanitation Data'!F91))),'Data Summary'!CU97="Yes"),100-OFFSET('Sanitation Data'!$F$4,0,10*ROW('Sanitation Data'!F91)),NA())</f>
        <v>#N/A</v>
      </c>
      <c r="AG97" s="516" t="e">
        <f ca="1">+IF(AND(ISNUMBER(OFFSET('Sanitation Data'!$F$6,0,10*ROW('Sanitation Data'!F91))),'Data Summary'!CV97="Yes"),OFFSET('Sanitation Data'!$F$6,0,10*ROW('Sanitation Data'!F91)),NA())</f>
        <v>#N/A</v>
      </c>
      <c r="AH97" s="516" t="e">
        <f ca="1">+IF(AND(ISNUMBER(OFFSET('Sanitation Data'!$F$10,0,10*ROW('Sanitation Data'!F91))),'Data Summary'!CW97="Yes"),OFFSET('Sanitation Data'!$F$10,0,10*ROW('Sanitation Data'!F91)),NA())</f>
        <v>#N/A</v>
      </c>
      <c r="AI97" s="516" t="e">
        <f ca="1">+IF(AND(ISNUMBER(OFFSET('Sanitation Data'!$F$11,0,10*ROW('Sanitation Data'!F91))),'Data Summary'!CX97="Yes"),OFFSET('Sanitation Data'!$F$11,0,10*ROW('Sanitation Data'!F91)),NA())</f>
        <v>#N/A</v>
      </c>
      <c r="AJ97" s="516" t="e">
        <f ca="1">+IF(AND(ISNUMBER(OFFSET('Sanitation Data'!$F$12,0,10*ROW('Sanitation Data'!F91))),'Data Summary'!CY97="Yes"),OFFSET('Sanitation Data'!$F$12,0,10*ROW('Sanitation Data'!F91)),NA())</f>
        <v>#N/A</v>
      </c>
      <c r="AK97" s="516" t="e">
        <f ca="1">+IF(AND(ISNUMBER(OFFSET('Sanitation Data'!$G$4,0,10*ROW('Sanitation Data'!G91))),'Data Summary'!CZ97="Yes"),100-OFFSET('Sanitation Data'!$G$4,0,10*ROW('Sanitation Data'!G91)),NA())</f>
        <v>#N/A</v>
      </c>
      <c r="AL97" s="516" t="e">
        <f ca="1">+IF(AND(ISNUMBER(OFFSET('Sanitation Data'!$G$6,0,10*ROW('Sanitation Data'!G91))),'Data Summary'!DA97="Yes"),OFFSET('Sanitation Data'!$G$6,0,10*ROW('Sanitation Data'!G91)),NA())</f>
        <v>#N/A</v>
      </c>
      <c r="AM97" s="516" t="e">
        <f ca="1">+IF(AND(ISNUMBER(OFFSET('Sanitation Data'!$G$10,0,10*ROW('Sanitation Data'!G91))),'Data Summary'!DB97="Yes"),OFFSET('Sanitation Data'!$G$10,0,10*ROW('Sanitation Data'!G91)),NA())</f>
        <v>#N/A</v>
      </c>
      <c r="AN97" s="516" t="e">
        <f ca="1">+IF(AND(ISNUMBER(OFFSET('Sanitation Data'!$G$11,0,10*ROW('Sanitation Data'!G91))),'Data Summary'!DC97="Yes"),OFFSET('Sanitation Data'!$G$11,0,10*ROW('Sanitation Data'!G91)),NA())</f>
        <v>#N/A</v>
      </c>
      <c r="AO97" s="516" t="e">
        <f ca="1">+IF(AND(ISNUMBER(OFFSET('Sanitation Data'!$G$12,0,10*ROW('Sanitation Data'!G91))),'Data Summary'!DD97="Yes"),OFFSET('Sanitation Data'!$G$12,0,10*ROW('Sanitation Data'!G91)),NA())</f>
        <v>#N/A</v>
      </c>
      <c r="AP97" s="516" t="e">
        <f ca="1">+IF(AND(ISNUMBER(OFFSET('Sanitation Data'!$H$4,0,10*ROW('Sanitation Data'!H91))),'Data Summary'!DE97="Yes"),100-OFFSET('Sanitation Data'!$H$4,0,10*ROW('Sanitation Data'!H91)),NA())</f>
        <v>#N/A</v>
      </c>
      <c r="AQ97" s="516" t="e">
        <f ca="1">+IF(AND(ISNUMBER(OFFSET('Sanitation Data'!$H$6,0,10*ROW('Sanitation Data'!H91))),'Data Summary'!DF97="Yes"),OFFSET('Sanitation Data'!$H$6,0,10*ROW('Sanitation Data'!H91)),NA())</f>
        <v>#N/A</v>
      </c>
      <c r="AR97" s="516" t="e">
        <f ca="1">+IF(AND(ISNUMBER(OFFSET('Sanitation Data'!$H$10,0,10*ROW('Sanitation Data'!H91))),'Data Summary'!DG97="Yes"),OFFSET('Sanitation Data'!$H$10,0,10*ROW('Sanitation Data'!H91)),NA())</f>
        <v>#N/A</v>
      </c>
      <c r="AS97" s="516" t="e">
        <f ca="1">+IF(AND(ISNUMBER(OFFSET('Sanitation Data'!$H$11,0,10*ROW('Sanitation Data'!H91))),'Data Summary'!DH97="Yes"),OFFSET('Sanitation Data'!$H$11,0,10*ROW('Sanitation Data'!H91)),NA())</f>
        <v>#N/A</v>
      </c>
      <c r="AT97" s="516" t="e">
        <f ca="1">+IF(AND(ISNUMBER(OFFSET('Sanitation Data'!$H$12,0,10*ROW('Sanitation Data'!H91))),'Data Summary'!DI97="Yes"),OFFSET('Sanitation Data'!$H$12,0,10*ROW('Sanitation Data'!H91)),NA())</f>
        <v>#N/A</v>
      </c>
      <c r="AU97" s="516" t="e">
        <f ca="1">+IF(AND(ISNUMBER(OFFSET('Sanitation Data'!$I$4,0,10*ROW('Sanitation Data'!I91))),'Data Summary'!DJ97="Yes"),100-OFFSET('Sanitation Data'!$I$4,0,10*ROW('Sanitation Data'!I91)),NA())</f>
        <v>#N/A</v>
      </c>
      <c r="AV97" s="516" t="e">
        <f ca="1">+IF(AND(ISNUMBER(OFFSET('Sanitation Data'!$I$6,0,10*ROW('Sanitation Data'!I91))),'Data Summary'!DK97="Yes"),OFFSET('Sanitation Data'!$I$6,0,10*ROW('Sanitation Data'!I91)),NA())</f>
        <v>#N/A</v>
      </c>
      <c r="AW97" s="516" t="e">
        <f ca="1">+IF(AND(ISNUMBER(OFFSET('Sanitation Data'!$I$10,0,10*ROW('Sanitation Data'!I91))),'Data Summary'!DL97="Yes"),OFFSET('Sanitation Data'!$I$10,0,10*ROW('Sanitation Data'!I91)),NA())</f>
        <v>#N/A</v>
      </c>
      <c r="AX97" s="516" t="e">
        <f ca="1">+IF(AND(ISNUMBER(OFFSET('Sanitation Data'!$I$11,0,10*ROW('Sanitation Data'!I91))),'Data Summary'!DM97="Yes"),OFFSET('Sanitation Data'!$I$11,0,10*ROW('Sanitation Data'!I91)),NA())</f>
        <v>#N/A</v>
      </c>
      <c r="AY97" s="516" t="e">
        <f ca="1">+IF(AND(ISNUMBER(OFFSET('Sanitation Data'!$I$12,0,10*ROW('Sanitation Data'!I91))),'Data Summary'!DN97="Yes"),OFFSET('Sanitation Data'!$I$12,0,10*ROW('Sanitation Data'!I91)),NA())</f>
        <v>#N/A</v>
      </c>
      <c r="AZ97" s="517" t="e">
        <f ca="1">+IF(AND(ISNUMBER(OFFSET('Hygiene Data'!$D$5,0,10*ROW('Hygiene Data'!D91))),'Data Summary'!DO97="Yes"),OFFSET('Hygiene Data'!$D$5,0,10*ROW('Hygiene Data'!D91)),NA())</f>
        <v>#N/A</v>
      </c>
      <c r="BA97" s="517" t="e">
        <f ca="1">+IF(AND(ISNUMBER(OFFSET('Hygiene Data'!$D$7,0,10*ROW('Hygiene Data'!D91))),'Data Summary'!DP97="Yes"),OFFSET('Hygiene Data'!$D$7,0,10*ROW('Hygiene Data'!D91)),NA())</f>
        <v>#N/A</v>
      </c>
      <c r="BB97" s="517" t="e">
        <f ca="1">+IF(AND(ISNUMBER(OFFSET('Hygiene Data'!$D$9,0,10*ROW('Hygiene Data'!D91))),'Data Summary'!DQ97="Yes"),OFFSET('Hygiene Data'!$D$9,0,10*ROW('Hygiene Data'!D91)),NA())</f>
        <v>#N/A</v>
      </c>
      <c r="BC97" s="517" t="e">
        <f ca="1">+IF(AND(ISNUMBER(OFFSET('Hygiene Data'!$E$5,0,10*ROW('Hygiene Data'!E91))),'Data Summary'!DR97="Yes"),OFFSET('Hygiene Data'!$E$5,0,10*ROW('Hygiene Data'!E91)),NA())</f>
        <v>#N/A</v>
      </c>
      <c r="BD97" s="517" t="e">
        <f ca="1">+IF(AND(ISNUMBER(OFFSET('Hygiene Data'!$E$7,0,10*ROW('Hygiene Data'!E91))),'Data Summary'!DS97="Yes"),OFFSET('Hygiene Data'!$E$7,0,10*ROW('Hygiene Data'!E91)),NA())</f>
        <v>#N/A</v>
      </c>
      <c r="BE97" s="517" t="e">
        <f ca="1">+IF(AND(ISNUMBER(OFFSET('Hygiene Data'!$E$9,0,10*ROW('Hygiene Data'!E91))),'Data Summary'!DT97="Yes"),OFFSET('Hygiene Data'!$E$9,0,10*ROW('Hygiene Data'!E91)),NA())</f>
        <v>#N/A</v>
      </c>
      <c r="BF97" s="517" t="e">
        <f ca="1">+IF(AND(ISNUMBER(OFFSET('Hygiene Data'!$F$5,0,10*ROW('Hygiene Data'!F91))),'Data Summary'!DU97="Yes"),OFFSET('Hygiene Data'!$F$5,0,10*ROW('Hygiene Data'!F91)),NA())</f>
        <v>#N/A</v>
      </c>
      <c r="BG97" s="517" t="e">
        <f ca="1">+IF(AND(ISNUMBER(OFFSET('Hygiene Data'!$F$7,0,10*ROW('Hygiene Data'!F91))),'Data Summary'!DV97="Yes"),OFFSET('Hygiene Data'!$F$7,0,10*ROW('Hygiene Data'!F91)),NA())</f>
        <v>#N/A</v>
      </c>
      <c r="BH97" s="517" t="e">
        <f ca="1">+IF(AND(ISNUMBER(OFFSET('Hygiene Data'!$F$9,0,10*ROW('Hygiene Data'!F91))),'Data Summary'!DW97="Yes"),OFFSET('Hygiene Data'!$F$9,0,10*ROW('Hygiene Data'!F91)),NA())</f>
        <v>#N/A</v>
      </c>
      <c r="BI97" s="517" t="e">
        <f ca="1">+IF(AND(ISNUMBER(OFFSET('Hygiene Data'!$G$5,0,10*ROW('Hygiene Data'!G91))),'Data Summary'!DX97="Yes"),OFFSET('Hygiene Data'!$G$5,0,10*ROW('Hygiene Data'!G91)),NA())</f>
        <v>#N/A</v>
      </c>
      <c r="BJ97" s="517" t="e">
        <f ca="1">+IF(AND(ISNUMBER(OFFSET('Hygiene Data'!$G$7,0,10*ROW('Hygiene Data'!G91))),'Data Summary'!DY97="Yes"),OFFSET('Hygiene Data'!$G$7,0,10*ROW('Hygiene Data'!G91)),NA())</f>
        <v>#N/A</v>
      </c>
      <c r="BK97" s="517" t="e">
        <f ca="1">+IF(AND(ISNUMBER(OFFSET('Hygiene Data'!$G$9,0,10*ROW('Hygiene Data'!G91))),'Data Summary'!DZ97="Yes"),OFFSET('Hygiene Data'!$G$9,0,10*ROW('Hygiene Data'!G91)),NA())</f>
        <v>#N/A</v>
      </c>
      <c r="BL97" s="517" t="e">
        <f ca="1">+IF(AND(ISNUMBER(OFFSET('Hygiene Data'!$H$5,0,10*ROW('Hygiene Data'!H91))),'Data Summary'!EA97="Yes"),OFFSET('Hygiene Data'!$H$5,0,10*ROW('Hygiene Data'!H91)),NA())</f>
        <v>#N/A</v>
      </c>
      <c r="BM97" s="517" t="e">
        <f ca="1">+IF(AND(ISNUMBER(OFFSET('Hygiene Data'!$H$7,0,10*ROW('Hygiene Data'!H91))),'Data Summary'!EB97="Yes"),OFFSET('Hygiene Data'!$H$7,0,10*ROW('Hygiene Data'!H91)),NA())</f>
        <v>#N/A</v>
      </c>
      <c r="BN97" s="517" t="e">
        <f ca="1">+IF(AND(ISNUMBER(OFFSET('Hygiene Data'!$H$9,0,10*ROW('Hygiene Data'!H91))),'Data Summary'!EC97="Yes"),OFFSET('Hygiene Data'!$H$9,0,10*ROW('Hygiene Data'!H91)),NA())</f>
        <v>#N/A</v>
      </c>
      <c r="BO97" s="517" t="e">
        <f ca="1">+IF(AND(ISNUMBER(OFFSET('Hygiene Data'!$I$5,0,10*ROW('Hygiene Data'!I91))),'Data Summary'!ED97="Yes"),OFFSET('Hygiene Data'!$I$5,0,10*ROW('Hygiene Data'!I91)),NA())</f>
        <v>#N/A</v>
      </c>
      <c r="BP97" s="517" t="e">
        <f ca="1">+IF(AND(ISNUMBER(OFFSET('Hygiene Data'!$I$7,0,10*ROW('Hygiene Data'!I91))),'Data Summary'!EE97="Yes"),OFFSET('Hygiene Data'!$I$7,0,10*ROW('Hygiene Data'!I91)),NA())</f>
        <v>#N/A</v>
      </c>
      <c r="BQ97" s="517" t="e">
        <f ca="1">+IF(AND(ISNUMBER(OFFSET('Hygiene Data'!$I$9,0,10*ROW('Hygiene Data'!I91))),'Data Summary'!EF97="Yes"),OFFSET('Hygiene Data'!$I$9,0,10*ROW('Hygiene Data'!I91)),NA())</f>
        <v>#N/A</v>
      </c>
    </row>
    <row r="98" spans="1:69" x14ac:dyDescent="0.25">
      <c r="A98" s="513" t="e">
        <f ca="1">+RIGHT('Data Summary'!A98,LEN('Data Summary'!A98)-9)</f>
        <v>#VALUE!</v>
      </c>
      <c r="B98" s="487" t="str">
        <f ca="1">+IF(ISTEXT('Data Summary'!B98),'Data Summary'!B98,"")</f>
        <v/>
      </c>
      <c r="C98" s="514" t="e">
        <f ca="1">+VALUE('Data Summary'!C98)</f>
        <v>#VALUE!</v>
      </c>
      <c r="D98" s="515" t="e">
        <f ca="1">+IF(AND(ISNUMBER(OFFSET('Water Data'!$D$4,0,10*ROW('Water Data'!D92))),'Data Summary'!BS98="Yes"),100-OFFSET('Water Data'!$D$4,0,10*ROW('Water Data'!D92)),NA())</f>
        <v>#N/A</v>
      </c>
      <c r="E98" s="515" t="e">
        <f ca="1">+IF(AND(ISNUMBER(OFFSET('Water Data'!$D$6,0,10*ROW('Water Data'!D92))),'Data Summary'!BT98="Yes"),OFFSET('Water Data'!$D$6,0,10*ROW('Water Data'!D92)),NA())</f>
        <v>#N/A</v>
      </c>
      <c r="F98" s="515" t="e">
        <f ca="1">+IF(AND(ISNUMBER(OFFSET('Water Data'!$D$9,0,10*ROW('Water Data'!D92))),'Data Summary'!BU98="Yes"),OFFSET('Water Data'!$D$9,0,10*ROW('Water Data'!D92)),NA())</f>
        <v>#N/A</v>
      </c>
      <c r="G98" s="515" t="e">
        <f ca="1">+IF(AND(ISNUMBER(OFFSET('Water Data'!$E$4,0,10*ROW('Water Data'!E92))),'Data Summary'!BV98="Yes"),100-OFFSET('Water Data'!$E$4,0,10*ROW('Water Data'!E92)),NA())</f>
        <v>#N/A</v>
      </c>
      <c r="H98" s="515" t="e">
        <f ca="1">+IF(AND(ISNUMBER(OFFSET('Water Data'!$E$6,0,10*ROW('Water Data'!E92))),'Data Summary'!BW98="Yes"),OFFSET('Water Data'!$E$6,0,10*ROW('Water Data'!E92)),NA())</f>
        <v>#N/A</v>
      </c>
      <c r="I98" s="515" t="e">
        <f ca="1">+IF(AND(ISNUMBER(OFFSET('Water Data'!$E$9,0,10*ROW('Water Data'!E92))),'Data Summary'!BX98="Yes"),OFFSET('Water Data'!$E$9,0,10*ROW('Water Data'!E92)),NA())</f>
        <v>#N/A</v>
      </c>
      <c r="J98" s="515" t="e">
        <f ca="1">+IF(AND(ISNUMBER(OFFSET('Water Data'!$F$4,0,10*ROW('Water Data'!F92))),'Data Summary'!BY98="Yes"),100-OFFSET('Water Data'!$F$4,0,10*ROW('Water Data'!F92)),NA())</f>
        <v>#N/A</v>
      </c>
      <c r="K98" s="515" t="e">
        <f ca="1">+IF(AND(ISNUMBER(OFFSET('Water Data'!$F$6,0,10*ROW('Water Data'!F92))),'Data Summary'!BZ98="Yes"),OFFSET('Water Data'!$F$6,0,10*ROW('Water Data'!F92)),NA())</f>
        <v>#N/A</v>
      </c>
      <c r="L98" s="515" t="e">
        <f ca="1">+IF(AND(ISNUMBER(OFFSET('Water Data'!$F$9,0,10*ROW('Water Data'!F92))),'Data Summary'!CA98="Yes"),OFFSET('Water Data'!$F$9,0,10*ROW('Water Data'!F92)),NA())</f>
        <v>#N/A</v>
      </c>
      <c r="M98" s="515" t="e">
        <f ca="1">+IF(AND(ISNUMBER(OFFSET('Water Data'!$G$4,0,10*ROW('Water Data'!G92))),'Data Summary'!CB98="Yes"),100-OFFSET('Water Data'!$G$4,0,10*ROW('Water Data'!G92)),NA())</f>
        <v>#N/A</v>
      </c>
      <c r="N98" s="515" t="e">
        <f ca="1">+IF(AND(ISNUMBER(OFFSET('Water Data'!$G$6,0,10*ROW('Water Data'!G92))),'Data Summary'!CC98="Yes"),OFFSET('Water Data'!$G$6,0,10*ROW('Water Data'!G92)),NA())</f>
        <v>#N/A</v>
      </c>
      <c r="O98" s="515" t="e">
        <f ca="1">+IF(AND(ISNUMBER(OFFSET('Water Data'!$G$9,0,10*ROW('Water Data'!G92))),'Data Summary'!CD98="Yes"),OFFSET('Water Data'!$G$9,0,10*ROW('Water Data'!G92)),NA())</f>
        <v>#N/A</v>
      </c>
      <c r="P98" s="515" t="e">
        <f ca="1">+IF(AND(ISNUMBER(OFFSET('Water Data'!$H$4,0,10*ROW('Water Data'!H92))),'Data Summary'!CE98="Yes"),100-OFFSET('Water Data'!$H$4,0,10*ROW('Water Data'!H92)),NA())</f>
        <v>#N/A</v>
      </c>
      <c r="Q98" s="515" t="e">
        <f ca="1">+IF(AND(ISNUMBER(OFFSET('Water Data'!$H$6,0,10*ROW('Water Data'!H92))),'Data Summary'!CF98="Yes"),OFFSET('Water Data'!$H$6,0,10*ROW('Water Data'!H92)),NA())</f>
        <v>#N/A</v>
      </c>
      <c r="R98" s="515" t="e">
        <f ca="1">+IF(AND(ISNUMBER(OFFSET('Water Data'!$H$9,0,10*ROW('Water Data'!H92))),'Data Summary'!CG98="Yes"),OFFSET('Water Data'!$H$9,0,10*ROW('Water Data'!H92)),NA())</f>
        <v>#N/A</v>
      </c>
      <c r="S98" s="515" t="e">
        <f ca="1">+IF(AND(ISNUMBER(OFFSET('Water Data'!$I$4,0,10*ROW('Water Data'!I92))),'Data Summary'!CH98="Yes"),100-OFFSET('Water Data'!$I$4,0,10*ROW('Water Data'!I92)),NA())</f>
        <v>#N/A</v>
      </c>
      <c r="T98" s="515" t="e">
        <f ca="1">+IF(AND(ISNUMBER(OFFSET('Water Data'!$I$6,0,10*ROW('Water Data'!I92))),'Data Summary'!CI98="Yes"),OFFSET('Water Data'!$I$6,0,10*ROW('Water Data'!I92)),NA())</f>
        <v>#N/A</v>
      </c>
      <c r="U98" s="515" t="e">
        <f ca="1">+IF(AND(ISNUMBER(OFFSET('Water Data'!$I$9,0,10*ROW('Water Data'!I92))),'Data Summary'!CJ98="Yes"),OFFSET('Water Data'!$I$9,0,10*ROW('Water Data'!I92)),NA())</f>
        <v>#N/A</v>
      </c>
      <c r="V98" s="516" t="e">
        <f ca="1">+IF(AND(ISNUMBER(OFFSET('Sanitation Data'!$D$4,0,10*ROW('Sanitation Data'!D92))),'Data Summary'!CK98="Yes"),100-OFFSET('Sanitation Data'!$D$4,0,10*ROW('Sanitation Data'!D92)),NA())</f>
        <v>#N/A</v>
      </c>
      <c r="W98" s="516" t="e">
        <f ca="1">+IF(AND(ISNUMBER(OFFSET('Sanitation Data'!$D$6,0,10*ROW('Sanitation Data'!D92))),'Data Summary'!CL98="Yes"),OFFSET('Sanitation Data'!$D$6,0,10*ROW('Sanitation Data'!D92)),NA())</f>
        <v>#N/A</v>
      </c>
      <c r="X98" s="516" t="e">
        <f ca="1">+IF(AND(ISNUMBER(OFFSET('Sanitation Data'!$D$10,0,10*ROW('Sanitation Data'!D92))),'Data Summary'!CM98="Yes"),OFFSET('Sanitation Data'!$D$10,0,10*ROW('Sanitation Data'!D92)),NA())</f>
        <v>#N/A</v>
      </c>
      <c r="Y98" s="516" t="e">
        <f ca="1">+IF(AND(ISNUMBER(OFFSET('Sanitation Data'!$D$11,0,10*ROW('Sanitation Data'!D92))),'Data Summary'!CN98="Yes"),OFFSET('Sanitation Data'!$D$11,0,10*ROW('Sanitation Data'!D92)),NA())</f>
        <v>#N/A</v>
      </c>
      <c r="Z98" s="516" t="e">
        <f ca="1">+IF(AND(ISNUMBER(OFFSET('Sanitation Data'!$D$12,0,10*ROW('Sanitation Data'!D92))),'Data Summary'!CO98="Yes"),OFFSET('Sanitation Data'!$D$12,0,10*ROW('Sanitation Data'!D92)),NA())</f>
        <v>#N/A</v>
      </c>
      <c r="AA98" s="516" t="e">
        <f ca="1">+IF(AND(ISNUMBER(OFFSET('Sanitation Data'!$E$4,0,10*ROW('Sanitation Data'!E92))),'Data Summary'!CP98="Yes"),100-OFFSET('Sanitation Data'!$E$4,0,10*ROW('Sanitation Data'!E92)),NA())</f>
        <v>#N/A</v>
      </c>
      <c r="AB98" s="516" t="e">
        <f ca="1">+IF(AND(ISNUMBER(OFFSET('Sanitation Data'!$E$6,0,10*ROW('Sanitation Data'!E92))),'Data Summary'!CQ98="Yes"),OFFSET('Sanitation Data'!$E$6,0,10*ROW('Sanitation Data'!E92)),NA())</f>
        <v>#N/A</v>
      </c>
      <c r="AC98" s="516" t="e">
        <f ca="1">+IF(AND(ISNUMBER(OFFSET('Sanitation Data'!$E$10,0,10*ROW('Sanitation Data'!E92))),'Data Summary'!CR98="Yes"),OFFSET('Sanitation Data'!$E$10,0,10*ROW('Sanitation Data'!E92)),NA())</f>
        <v>#N/A</v>
      </c>
      <c r="AD98" s="516" t="e">
        <f ca="1">+IF(AND(ISNUMBER(OFFSET('Sanitation Data'!$E$11,0,10*ROW('Sanitation Data'!E92))),'Data Summary'!CS98="Yes"),OFFSET('Sanitation Data'!$E$11,0,10*ROW('Sanitation Data'!E92)),NA())</f>
        <v>#N/A</v>
      </c>
      <c r="AE98" s="516" t="e">
        <f ca="1">+IF(AND(ISNUMBER(OFFSET('Sanitation Data'!$E$12,0,10*ROW('Sanitation Data'!E92))),'Data Summary'!CT98="Yes"),OFFSET('Sanitation Data'!$E$12,0,10*ROW('Sanitation Data'!E92)),NA())</f>
        <v>#N/A</v>
      </c>
      <c r="AF98" s="516" t="e">
        <f ca="1">+IF(AND(ISNUMBER(OFFSET('Sanitation Data'!$F$4,0,10*ROW('Sanitation Data'!F92))),'Data Summary'!CU98="Yes"),100-OFFSET('Sanitation Data'!$F$4,0,10*ROW('Sanitation Data'!F92)),NA())</f>
        <v>#N/A</v>
      </c>
      <c r="AG98" s="516" t="e">
        <f ca="1">+IF(AND(ISNUMBER(OFFSET('Sanitation Data'!$F$6,0,10*ROW('Sanitation Data'!F92))),'Data Summary'!CV98="Yes"),OFFSET('Sanitation Data'!$F$6,0,10*ROW('Sanitation Data'!F92)),NA())</f>
        <v>#N/A</v>
      </c>
      <c r="AH98" s="516" t="e">
        <f ca="1">+IF(AND(ISNUMBER(OFFSET('Sanitation Data'!$F$10,0,10*ROW('Sanitation Data'!F92))),'Data Summary'!CW98="Yes"),OFFSET('Sanitation Data'!$F$10,0,10*ROW('Sanitation Data'!F92)),NA())</f>
        <v>#N/A</v>
      </c>
      <c r="AI98" s="516" t="e">
        <f ca="1">+IF(AND(ISNUMBER(OFFSET('Sanitation Data'!$F$11,0,10*ROW('Sanitation Data'!F92))),'Data Summary'!CX98="Yes"),OFFSET('Sanitation Data'!$F$11,0,10*ROW('Sanitation Data'!F92)),NA())</f>
        <v>#N/A</v>
      </c>
      <c r="AJ98" s="516" t="e">
        <f ca="1">+IF(AND(ISNUMBER(OFFSET('Sanitation Data'!$F$12,0,10*ROW('Sanitation Data'!F92))),'Data Summary'!CY98="Yes"),OFFSET('Sanitation Data'!$F$12,0,10*ROW('Sanitation Data'!F92)),NA())</f>
        <v>#N/A</v>
      </c>
      <c r="AK98" s="516" t="e">
        <f ca="1">+IF(AND(ISNUMBER(OFFSET('Sanitation Data'!$G$4,0,10*ROW('Sanitation Data'!G92))),'Data Summary'!CZ98="Yes"),100-OFFSET('Sanitation Data'!$G$4,0,10*ROW('Sanitation Data'!G92)),NA())</f>
        <v>#N/A</v>
      </c>
      <c r="AL98" s="516" t="e">
        <f ca="1">+IF(AND(ISNUMBER(OFFSET('Sanitation Data'!$G$6,0,10*ROW('Sanitation Data'!G92))),'Data Summary'!DA98="Yes"),OFFSET('Sanitation Data'!$G$6,0,10*ROW('Sanitation Data'!G92)),NA())</f>
        <v>#N/A</v>
      </c>
      <c r="AM98" s="516" t="e">
        <f ca="1">+IF(AND(ISNUMBER(OFFSET('Sanitation Data'!$G$10,0,10*ROW('Sanitation Data'!G92))),'Data Summary'!DB98="Yes"),OFFSET('Sanitation Data'!$G$10,0,10*ROW('Sanitation Data'!G92)),NA())</f>
        <v>#N/A</v>
      </c>
      <c r="AN98" s="516" t="e">
        <f ca="1">+IF(AND(ISNUMBER(OFFSET('Sanitation Data'!$G$11,0,10*ROW('Sanitation Data'!G92))),'Data Summary'!DC98="Yes"),OFFSET('Sanitation Data'!$G$11,0,10*ROW('Sanitation Data'!G92)),NA())</f>
        <v>#N/A</v>
      </c>
      <c r="AO98" s="516" t="e">
        <f ca="1">+IF(AND(ISNUMBER(OFFSET('Sanitation Data'!$G$12,0,10*ROW('Sanitation Data'!G92))),'Data Summary'!DD98="Yes"),OFFSET('Sanitation Data'!$G$12,0,10*ROW('Sanitation Data'!G92)),NA())</f>
        <v>#N/A</v>
      </c>
      <c r="AP98" s="516" t="e">
        <f ca="1">+IF(AND(ISNUMBER(OFFSET('Sanitation Data'!$H$4,0,10*ROW('Sanitation Data'!H92))),'Data Summary'!DE98="Yes"),100-OFFSET('Sanitation Data'!$H$4,0,10*ROW('Sanitation Data'!H92)),NA())</f>
        <v>#N/A</v>
      </c>
      <c r="AQ98" s="516" t="e">
        <f ca="1">+IF(AND(ISNUMBER(OFFSET('Sanitation Data'!$H$6,0,10*ROW('Sanitation Data'!H92))),'Data Summary'!DF98="Yes"),OFFSET('Sanitation Data'!$H$6,0,10*ROW('Sanitation Data'!H92)),NA())</f>
        <v>#N/A</v>
      </c>
      <c r="AR98" s="516" t="e">
        <f ca="1">+IF(AND(ISNUMBER(OFFSET('Sanitation Data'!$H$10,0,10*ROW('Sanitation Data'!H92))),'Data Summary'!DG98="Yes"),OFFSET('Sanitation Data'!$H$10,0,10*ROW('Sanitation Data'!H92)),NA())</f>
        <v>#N/A</v>
      </c>
      <c r="AS98" s="516" t="e">
        <f ca="1">+IF(AND(ISNUMBER(OFFSET('Sanitation Data'!$H$11,0,10*ROW('Sanitation Data'!H92))),'Data Summary'!DH98="Yes"),OFFSET('Sanitation Data'!$H$11,0,10*ROW('Sanitation Data'!H92)),NA())</f>
        <v>#N/A</v>
      </c>
      <c r="AT98" s="516" t="e">
        <f ca="1">+IF(AND(ISNUMBER(OFFSET('Sanitation Data'!$H$12,0,10*ROW('Sanitation Data'!H92))),'Data Summary'!DI98="Yes"),OFFSET('Sanitation Data'!$H$12,0,10*ROW('Sanitation Data'!H92)),NA())</f>
        <v>#N/A</v>
      </c>
      <c r="AU98" s="516" t="e">
        <f ca="1">+IF(AND(ISNUMBER(OFFSET('Sanitation Data'!$I$4,0,10*ROW('Sanitation Data'!I92))),'Data Summary'!DJ98="Yes"),100-OFFSET('Sanitation Data'!$I$4,0,10*ROW('Sanitation Data'!I92)),NA())</f>
        <v>#N/A</v>
      </c>
      <c r="AV98" s="516" t="e">
        <f ca="1">+IF(AND(ISNUMBER(OFFSET('Sanitation Data'!$I$6,0,10*ROW('Sanitation Data'!I92))),'Data Summary'!DK98="Yes"),OFFSET('Sanitation Data'!$I$6,0,10*ROW('Sanitation Data'!I92)),NA())</f>
        <v>#N/A</v>
      </c>
      <c r="AW98" s="516" t="e">
        <f ca="1">+IF(AND(ISNUMBER(OFFSET('Sanitation Data'!$I$10,0,10*ROW('Sanitation Data'!I92))),'Data Summary'!DL98="Yes"),OFFSET('Sanitation Data'!$I$10,0,10*ROW('Sanitation Data'!I92)),NA())</f>
        <v>#N/A</v>
      </c>
      <c r="AX98" s="516" t="e">
        <f ca="1">+IF(AND(ISNUMBER(OFFSET('Sanitation Data'!$I$11,0,10*ROW('Sanitation Data'!I92))),'Data Summary'!DM98="Yes"),OFFSET('Sanitation Data'!$I$11,0,10*ROW('Sanitation Data'!I92)),NA())</f>
        <v>#N/A</v>
      </c>
      <c r="AY98" s="516" t="e">
        <f ca="1">+IF(AND(ISNUMBER(OFFSET('Sanitation Data'!$I$12,0,10*ROW('Sanitation Data'!I92))),'Data Summary'!DN98="Yes"),OFFSET('Sanitation Data'!$I$12,0,10*ROW('Sanitation Data'!I92)),NA())</f>
        <v>#N/A</v>
      </c>
      <c r="AZ98" s="517" t="e">
        <f ca="1">+IF(AND(ISNUMBER(OFFSET('Hygiene Data'!$D$5,0,10*ROW('Hygiene Data'!D92))),'Data Summary'!DO98="Yes"),OFFSET('Hygiene Data'!$D$5,0,10*ROW('Hygiene Data'!D92)),NA())</f>
        <v>#N/A</v>
      </c>
      <c r="BA98" s="517" t="e">
        <f ca="1">+IF(AND(ISNUMBER(OFFSET('Hygiene Data'!$D$7,0,10*ROW('Hygiene Data'!D92))),'Data Summary'!DP98="Yes"),OFFSET('Hygiene Data'!$D$7,0,10*ROW('Hygiene Data'!D92)),NA())</f>
        <v>#N/A</v>
      </c>
      <c r="BB98" s="517" t="e">
        <f ca="1">+IF(AND(ISNUMBER(OFFSET('Hygiene Data'!$D$9,0,10*ROW('Hygiene Data'!D92))),'Data Summary'!DQ98="Yes"),OFFSET('Hygiene Data'!$D$9,0,10*ROW('Hygiene Data'!D92)),NA())</f>
        <v>#N/A</v>
      </c>
      <c r="BC98" s="517" t="e">
        <f ca="1">+IF(AND(ISNUMBER(OFFSET('Hygiene Data'!$E$5,0,10*ROW('Hygiene Data'!E92))),'Data Summary'!DR98="Yes"),OFFSET('Hygiene Data'!$E$5,0,10*ROW('Hygiene Data'!E92)),NA())</f>
        <v>#N/A</v>
      </c>
      <c r="BD98" s="517" t="e">
        <f ca="1">+IF(AND(ISNUMBER(OFFSET('Hygiene Data'!$E$7,0,10*ROW('Hygiene Data'!E92))),'Data Summary'!DS98="Yes"),OFFSET('Hygiene Data'!$E$7,0,10*ROW('Hygiene Data'!E92)),NA())</f>
        <v>#N/A</v>
      </c>
      <c r="BE98" s="517" t="e">
        <f ca="1">+IF(AND(ISNUMBER(OFFSET('Hygiene Data'!$E$9,0,10*ROW('Hygiene Data'!E92))),'Data Summary'!DT98="Yes"),OFFSET('Hygiene Data'!$E$9,0,10*ROW('Hygiene Data'!E92)),NA())</f>
        <v>#N/A</v>
      </c>
      <c r="BF98" s="517" t="e">
        <f ca="1">+IF(AND(ISNUMBER(OFFSET('Hygiene Data'!$F$5,0,10*ROW('Hygiene Data'!F92))),'Data Summary'!DU98="Yes"),OFFSET('Hygiene Data'!$F$5,0,10*ROW('Hygiene Data'!F92)),NA())</f>
        <v>#N/A</v>
      </c>
      <c r="BG98" s="517" t="e">
        <f ca="1">+IF(AND(ISNUMBER(OFFSET('Hygiene Data'!$F$7,0,10*ROW('Hygiene Data'!F92))),'Data Summary'!DV98="Yes"),OFFSET('Hygiene Data'!$F$7,0,10*ROW('Hygiene Data'!F92)),NA())</f>
        <v>#N/A</v>
      </c>
      <c r="BH98" s="517" t="e">
        <f ca="1">+IF(AND(ISNUMBER(OFFSET('Hygiene Data'!$F$9,0,10*ROW('Hygiene Data'!F92))),'Data Summary'!DW98="Yes"),OFFSET('Hygiene Data'!$F$9,0,10*ROW('Hygiene Data'!F92)),NA())</f>
        <v>#N/A</v>
      </c>
      <c r="BI98" s="517" t="e">
        <f ca="1">+IF(AND(ISNUMBER(OFFSET('Hygiene Data'!$G$5,0,10*ROW('Hygiene Data'!G92))),'Data Summary'!DX98="Yes"),OFFSET('Hygiene Data'!$G$5,0,10*ROW('Hygiene Data'!G92)),NA())</f>
        <v>#N/A</v>
      </c>
      <c r="BJ98" s="517" t="e">
        <f ca="1">+IF(AND(ISNUMBER(OFFSET('Hygiene Data'!$G$7,0,10*ROW('Hygiene Data'!G92))),'Data Summary'!DY98="Yes"),OFFSET('Hygiene Data'!$G$7,0,10*ROW('Hygiene Data'!G92)),NA())</f>
        <v>#N/A</v>
      </c>
      <c r="BK98" s="517" t="e">
        <f ca="1">+IF(AND(ISNUMBER(OFFSET('Hygiene Data'!$G$9,0,10*ROW('Hygiene Data'!G92))),'Data Summary'!DZ98="Yes"),OFFSET('Hygiene Data'!$G$9,0,10*ROW('Hygiene Data'!G92)),NA())</f>
        <v>#N/A</v>
      </c>
      <c r="BL98" s="517" t="e">
        <f ca="1">+IF(AND(ISNUMBER(OFFSET('Hygiene Data'!$H$5,0,10*ROW('Hygiene Data'!H92))),'Data Summary'!EA98="Yes"),OFFSET('Hygiene Data'!$H$5,0,10*ROW('Hygiene Data'!H92)),NA())</f>
        <v>#N/A</v>
      </c>
      <c r="BM98" s="517" t="e">
        <f ca="1">+IF(AND(ISNUMBER(OFFSET('Hygiene Data'!$H$7,0,10*ROW('Hygiene Data'!H92))),'Data Summary'!EB98="Yes"),OFFSET('Hygiene Data'!$H$7,0,10*ROW('Hygiene Data'!H92)),NA())</f>
        <v>#N/A</v>
      </c>
      <c r="BN98" s="517" t="e">
        <f ca="1">+IF(AND(ISNUMBER(OFFSET('Hygiene Data'!$H$9,0,10*ROW('Hygiene Data'!H92))),'Data Summary'!EC98="Yes"),OFFSET('Hygiene Data'!$H$9,0,10*ROW('Hygiene Data'!H92)),NA())</f>
        <v>#N/A</v>
      </c>
      <c r="BO98" s="517" t="e">
        <f ca="1">+IF(AND(ISNUMBER(OFFSET('Hygiene Data'!$I$5,0,10*ROW('Hygiene Data'!I92))),'Data Summary'!ED98="Yes"),OFFSET('Hygiene Data'!$I$5,0,10*ROW('Hygiene Data'!I92)),NA())</f>
        <v>#N/A</v>
      </c>
      <c r="BP98" s="517" t="e">
        <f ca="1">+IF(AND(ISNUMBER(OFFSET('Hygiene Data'!$I$7,0,10*ROW('Hygiene Data'!I92))),'Data Summary'!EE98="Yes"),OFFSET('Hygiene Data'!$I$7,0,10*ROW('Hygiene Data'!I92)),NA())</f>
        <v>#N/A</v>
      </c>
      <c r="BQ98" s="517" t="e">
        <f ca="1">+IF(AND(ISNUMBER(OFFSET('Hygiene Data'!$I$9,0,10*ROW('Hygiene Data'!I92))),'Data Summary'!EF98="Yes"),OFFSET('Hygiene Data'!$I$9,0,10*ROW('Hygiene Data'!I92)),NA())</f>
        <v>#N/A</v>
      </c>
    </row>
    <row r="99" spans="1:69" x14ac:dyDescent="0.25">
      <c r="A99" s="513" t="e">
        <f ca="1">+RIGHT('Data Summary'!A99,LEN('Data Summary'!A99)-9)</f>
        <v>#VALUE!</v>
      </c>
      <c r="B99" s="487" t="str">
        <f ca="1">+IF(ISTEXT('Data Summary'!B99),'Data Summary'!B99,"")</f>
        <v/>
      </c>
      <c r="C99" s="514" t="e">
        <f ca="1">+VALUE('Data Summary'!C99)</f>
        <v>#VALUE!</v>
      </c>
      <c r="D99" s="515" t="e">
        <f ca="1">+IF(AND(ISNUMBER(OFFSET('Water Data'!$D$4,0,10*ROW('Water Data'!D93))),'Data Summary'!BS99="Yes"),100-OFFSET('Water Data'!$D$4,0,10*ROW('Water Data'!D93)),NA())</f>
        <v>#N/A</v>
      </c>
      <c r="E99" s="515" t="e">
        <f ca="1">+IF(AND(ISNUMBER(OFFSET('Water Data'!$D$6,0,10*ROW('Water Data'!D93))),'Data Summary'!BT99="Yes"),OFFSET('Water Data'!$D$6,0,10*ROW('Water Data'!D93)),NA())</f>
        <v>#N/A</v>
      </c>
      <c r="F99" s="515" t="e">
        <f ca="1">+IF(AND(ISNUMBER(OFFSET('Water Data'!$D$9,0,10*ROW('Water Data'!D93))),'Data Summary'!BU99="Yes"),OFFSET('Water Data'!$D$9,0,10*ROW('Water Data'!D93)),NA())</f>
        <v>#N/A</v>
      </c>
      <c r="G99" s="515" t="e">
        <f ca="1">+IF(AND(ISNUMBER(OFFSET('Water Data'!$E$4,0,10*ROW('Water Data'!E93))),'Data Summary'!BV99="Yes"),100-OFFSET('Water Data'!$E$4,0,10*ROW('Water Data'!E93)),NA())</f>
        <v>#N/A</v>
      </c>
      <c r="H99" s="515" t="e">
        <f ca="1">+IF(AND(ISNUMBER(OFFSET('Water Data'!$E$6,0,10*ROW('Water Data'!E93))),'Data Summary'!BW99="Yes"),OFFSET('Water Data'!$E$6,0,10*ROW('Water Data'!E93)),NA())</f>
        <v>#N/A</v>
      </c>
      <c r="I99" s="515" t="e">
        <f ca="1">+IF(AND(ISNUMBER(OFFSET('Water Data'!$E$9,0,10*ROW('Water Data'!E93))),'Data Summary'!BX99="Yes"),OFFSET('Water Data'!$E$9,0,10*ROW('Water Data'!E93)),NA())</f>
        <v>#N/A</v>
      </c>
      <c r="J99" s="515" t="e">
        <f ca="1">+IF(AND(ISNUMBER(OFFSET('Water Data'!$F$4,0,10*ROW('Water Data'!F93))),'Data Summary'!BY99="Yes"),100-OFFSET('Water Data'!$F$4,0,10*ROW('Water Data'!F93)),NA())</f>
        <v>#N/A</v>
      </c>
      <c r="K99" s="515" t="e">
        <f ca="1">+IF(AND(ISNUMBER(OFFSET('Water Data'!$F$6,0,10*ROW('Water Data'!F93))),'Data Summary'!BZ99="Yes"),OFFSET('Water Data'!$F$6,0,10*ROW('Water Data'!F93)),NA())</f>
        <v>#N/A</v>
      </c>
      <c r="L99" s="515" t="e">
        <f ca="1">+IF(AND(ISNUMBER(OFFSET('Water Data'!$F$9,0,10*ROW('Water Data'!F93))),'Data Summary'!CA99="Yes"),OFFSET('Water Data'!$F$9,0,10*ROW('Water Data'!F93)),NA())</f>
        <v>#N/A</v>
      </c>
      <c r="M99" s="515" t="e">
        <f ca="1">+IF(AND(ISNUMBER(OFFSET('Water Data'!$G$4,0,10*ROW('Water Data'!G93))),'Data Summary'!CB99="Yes"),100-OFFSET('Water Data'!$G$4,0,10*ROW('Water Data'!G93)),NA())</f>
        <v>#N/A</v>
      </c>
      <c r="N99" s="515" t="e">
        <f ca="1">+IF(AND(ISNUMBER(OFFSET('Water Data'!$G$6,0,10*ROW('Water Data'!G93))),'Data Summary'!CC99="Yes"),OFFSET('Water Data'!$G$6,0,10*ROW('Water Data'!G93)),NA())</f>
        <v>#N/A</v>
      </c>
      <c r="O99" s="515" t="e">
        <f ca="1">+IF(AND(ISNUMBER(OFFSET('Water Data'!$G$9,0,10*ROW('Water Data'!G93))),'Data Summary'!CD99="Yes"),OFFSET('Water Data'!$G$9,0,10*ROW('Water Data'!G93)),NA())</f>
        <v>#N/A</v>
      </c>
      <c r="P99" s="515" t="e">
        <f ca="1">+IF(AND(ISNUMBER(OFFSET('Water Data'!$H$4,0,10*ROW('Water Data'!H93))),'Data Summary'!CE99="Yes"),100-OFFSET('Water Data'!$H$4,0,10*ROW('Water Data'!H93)),NA())</f>
        <v>#N/A</v>
      </c>
      <c r="Q99" s="515" t="e">
        <f ca="1">+IF(AND(ISNUMBER(OFFSET('Water Data'!$H$6,0,10*ROW('Water Data'!H93))),'Data Summary'!CF99="Yes"),OFFSET('Water Data'!$H$6,0,10*ROW('Water Data'!H93)),NA())</f>
        <v>#N/A</v>
      </c>
      <c r="R99" s="515" t="e">
        <f ca="1">+IF(AND(ISNUMBER(OFFSET('Water Data'!$H$9,0,10*ROW('Water Data'!H93))),'Data Summary'!CG99="Yes"),OFFSET('Water Data'!$H$9,0,10*ROW('Water Data'!H93)),NA())</f>
        <v>#N/A</v>
      </c>
      <c r="S99" s="515" t="e">
        <f ca="1">+IF(AND(ISNUMBER(OFFSET('Water Data'!$I$4,0,10*ROW('Water Data'!I93))),'Data Summary'!CH99="Yes"),100-OFFSET('Water Data'!$I$4,0,10*ROW('Water Data'!I93)),NA())</f>
        <v>#N/A</v>
      </c>
      <c r="T99" s="515" t="e">
        <f ca="1">+IF(AND(ISNUMBER(OFFSET('Water Data'!$I$6,0,10*ROW('Water Data'!I93))),'Data Summary'!CI99="Yes"),OFFSET('Water Data'!$I$6,0,10*ROW('Water Data'!I93)),NA())</f>
        <v>#N/A</v>
      </c>
      <c r="U99" s="515" t="e">
        <f ca="1">+IF(AND(ISNUMBER(OFFSET('Water Data'!$I$9,0,10*ROW('Water Data'!I93))),'Data Summary'!CJ99="Yes"),OFFSET('Water Data'!$I$9,0,10*ROW('Water Data'!I93)),NA())</f>
        <v>#N/A</v>
      </c>
      <c r="V99" s="516" t="e">
        <f ca="1">+IF(AND(ISNUMBER(OFFSET('Sanitation Data'!$D$4,0,10*ROW('Sanitation Data'!D93))),'Data Summary'!CK99="Yes"),100-OFFSET('Sanitation Data'!$D$4,0,10*ROW('Sanitation Data'!D93)),NA())</f>
        <v>#N/A</v>
      </c>
      <c r="W99" s="516" t="e">
        <f ca="1">+IF(AND(ISNUMBER(OFFSET('Sanitation Data'!$D$6,0,10*ROW('Sanitation Data'!D93))),'Data Summary'!CL99="Yes"),OFFSET('Sanitation Data'!$D$6,0,10*ROW('Sanitation Data'!D93)),NA())</f>
        <v>#N/A</v>
      </c>
      <c r="X99" s="516" t="e">
        <f ca="1">+IF(AND(ISNUMBER(OFFSET('Sanitation Data'!$D$10,0,10*ROW('Sanitation Data'!D93))),'Data Summary'!CM99="Yes"),OFFSET('Sanitation Data'!$D$10,0,10*ROW('Sanitation Data'!D93)),NA())</f>
        <v>#N/A</v>
      </c>
      <c r="Y99" s="516" t="e">
        <f ca="1">+IF(AND(ISNUMBER(OFFSET('Sanitation Data'!$D$11,0,10*ROW('Sanitation Data'!D93))),'Data Summary'!CN99="Yes"),OFFSET('Sanitation Data'!$D$11,0,10*ROW('Sanitation Data'!D93)),NA())</f>
        <v>#N/A</v>
      </c>
      <c r="Z99" s="516" t="e">
        <f ca="1">+IF(AND(ISNUMBER(OFFSET('Sanitation Data'!$D$12,0,10*ROW('Sanitation Data'!D93))),'Data Summary'!CO99="Yes"),OFFSET('Sanitation Data'!$D$12,0,10*ROW('Sanitation Data'!D93)),NA())</f>
        <v>#N/A</v>
      </c>
      <c r="AA99" s="516" t="e">
        <f ca="1">+IF(AND(ISNUMBER(OFFSET('Sanitation Data'!$E$4,0,10*ROW('Sanitation Data'!E93))),'Data Summary'!CP99="Yes"),100-OFFSET('Sanitation Data'!$E$4,0,10*ROW('Sanitation Data'!E93)),NA())</f>
        <v>#N/A</v>
      </c>
      <c r="AB99" s="516" t="e">
        <f ca="1">+IF(AND(ISNUMBER(OFFSET('Sanitation Data'!$E$6,0,10*ROW('Sanitation Data'!E93))),'Data Summary'!CQ99="Yes"),OFFSET('Sanitation Data'!$E$6,0,10*ROW('Sanitation Data'!E93)),NA())</f>
        <v>#N/A</v>
      </c>
      <c r="AC99" s="516" t="e">
        <f ca="1">+IF(AND(ISNUMBER(OFFSET('Sanitation Data'!$E$10,0,10*ROW('Sanitation Data'!E93))),'Data Summary'!CR99="Yes"),OFFSET('Sanitation Data'!$E$10,0,10*ROW('Sanitation Data'!E93)),NA())</f>
        <v>#N/A</v>
      </c>
      <c r="AD99" s="516" t="e">
        <f ca="1">+IF(AND(ISNUMBER(OFFSET('Sanitation Data'!$E$11,0,10*ROW('Sanitation Data'!E93))),'Data Summary'!CS99="Yes"),OFFSET('Sanitation Data'!$E$11,0,10*ROW('Sanitation Data'!E93)),NA())</f>
        <v>#N/A</v>
      </c>
      <c r="AE99" s="516" t="e">
        <f ca="1">+IF(AND(ISNUMBER(OFFSET('Sanitation Data'!$E$12,0,10*ROW('Sanitation Data'!E93))),'Data Summary'!CT99="Yes"),OFFSET('Sanitation Data'!$E$12,0,10*ROW('Sanitation Data'!E93)),NA())</f>
        <v>#N/A</v>
      </c>
      <c r="AF99" s="516" t="e">
        <f ca="1">+IF(AND(ISNUMBER(OFFSET('Sanitation Data'!$F$4,0,10*ROW('Sanitation Data'!F93))),'Data Summary'!CU99="Yes"),100-OFFSET('Sanitation Data'!$F$4,0,10*ROW('Sanitation Data'!F93)),NA())</f>
        <v>#N/A</v>
      </c>
      <c r="AG99" s="516" t="e">
        <f ca="1">+IF(AND(ISNUMBER(OFFSET('Sanitation Data'!$F$6,0,10*ROW('Sanitation Data'!F93))),'Data Summary'!CV99="Yes"),OFFSET('Sanitation Data'!$F$6,0,10*ROW('Sanitation Data'!F93)),NA())</f>
        <v>#N/A</v>
      </c>
      <c r="AH99" s="516" t="e">
        <f ca="1">+IF(AND(ISNUMBER(OFFSET('Sanitation Data'!$F$10,0,10*ROW('Sanitation Data'!F93))),'Data Summary'!CW99="Yes"),OFFSET('Sanitation Data'!$F$10,0,10*ROW('Sanitation Data'!F93)),NA())</f>
        <v>#N/A</v>
      </c>
      <c r="AI99" s="516" t="e">
        <f ca="1">+IF(AND(ISNUMBER(OFFSET('Sanitation Data'!$F$11,0,10*ROW('Sanitation Data'!F93))),'Data Summary'!CX99="Yes"),OFFSET('Sanitation Data'!$F$11,0,10*ROW('Sanitation Data'!F93)),NA())</f>
        <v>#N/A</v>
      </c>
      <c r="AJ99" s="516" t="e">
        <f ca="1">+IF(AND(ISNUMBER(OFFSET('Sanitation Data'!$F$12,0,10*ROW('Sanitation Data'!F93))),'Data Summary'!CY99="Yes"),OFFSET('Sanitation Data'!$F$12,0,10*ROW('Sanitation Data'!F93)),NA())</f>
        <v>#N/A</v>
      </c>
      <c r="AK99" s="516" t="e">
        <f ca="1">+IF(AND(ISNUMBER(OFFSET('Sanitation Data'!$G$4,0,10*ROW('Sanitation Data'!G93))),'Data Summary'!CZ99="Yes"),100-OFFSET('Sanitation Data'!$G$4,0,10*ROW('Sanitation Data'!G93)),NA())</f>
        <v>#N/A</v>
      </c>
      <c r="AL99" s="516" t="e">
        <f ca="1">+IF(AND(ISNUMBER(OFFSET('Sanitation Data'!$G$6,0,10*ROW('Sanitation Data'!G93))),'Data Summary'!DA99="Yes"),OFFSET('Sanitation Data'!$G$6,0,10*ROW('Sanitation Data'!G93)),NA())</f>
        <v>#N/A</v>
      </c>
      <c r="AM99" s="516" t="e">
        <f ca="1">+IF(AND(ISNUMBER(OFFSET('Sanitation Data'!$G$10,0,10*ROW('Sanitation Data'!G93))),'Data Summary'!DB99="Yes"),OFFSET('Sanitation Data'!$G$10,0,10*ROW('Sanitation Data'!G93)),NA())</f>
        <v>#N/A</v>
      </c>
      <c r="AN99" s="516" t="e">
        <f ca="1">+IF(AND(ISNUMBER(OFFSET('Sanitation Data'!$G$11,0,10*ROW('Sanitation Data'!G93))),'Data Summary'!DC99="Yes"),OFFSET('Sanitation Data'!$G$11,0,10*ROW('Sanitation Data'!G93)),NA())</f>
        <v>#N/A</v>
      </c>
      <c r="AO99" s="516" t="e">
        <f ca="1">+IF(AND(ISNUMBER(OFFSET('Sanitation Data'!$G$12,0,10*ROW('Sanitation Data'!G93))),'Data Summary'!DD99="Yes"),OFFSET('Sanitation Data'!$G$12,0,10*ROW('Sanitation Data'!G93)),NA())</f>
        <v>#N/A</v>
      </c>
      <c r="AP99" s="516" t="e">
        <f ca="1">+IF(AND(ISNUMBER(OFFSET('Sanitation Data'!$H$4,0,10*ROW('Sanitation Data'!H93))),'Data Summary'!DE99="Yes"),100-OFFSET('Sanitation Data'!$H$4,0,10*ROW('Sanitation Data'!H93)),NA())</f>
        <v>#N/A</v>
      </c>
      <c r="AQ99" s="516" t="e">
        <f ca="1">+IF(AND(ISNUMBER(OFFSET('Sanitation Data'!$H$6,0,10*ROW('Sanitation Data'!H93))),'Data Summary'!DF99="Yes"),OFFSET('Sanitation Data'!$H$6,0,10*ROW('Sanitation Data'!H93)),NA())</f>
        <v>#N/A</v>
      </c>
      <c r="AR99" s="516" t="e">
        <f ca="1">+IF(AND(ISNUMBER(OFFSET('Sanitation Data'!$H$10,0,10*ROW('Sanitation Data'!H93))),'Data Summary'!DG99="Yes"),OFFSET('Sanitation Data'!$H$10,0,10*ROW('Sanitation Data'!H93)),NA())</f>
        <v>#N/A</v>
      </c>
      <c r="AS99" s="516" t="e">
        <f ca="1">+IF(AND(ISNUMBER(OFFSET('Sanitation Data'!$H$11,0,10*ROW('Sanitation Data'!H93))),'Data Summary'!DH99="Yes"),OFFSET('Sanitation Data'!$H$11,0,10*ROW('Sanitation Data'!H93)),NA())</f>
        <v>#N/A</v>
      </c>
      <c r="AT99" s="516" t="e">
        <f ca="1">+IF(AND(ISNUMBER(OFFSET('Sanitation Data'!$H$12,0,10*ROW('Sanitation Data'!H93))),'Data Summary'!DI99="Yes"),OFFSET('Sanitation Data'!$H$12,0,10*ROW('Sanitation Data'!H93)),NA())</f>
        <v>#N/A</v>
      </c>
      <c r="AU99" s="516" t="e">
        <f ca="1">+IF(AND(ISNUMBER(OFFSET('Sanitation Data'!$I$4,0,10*ROW('Sanitation Data'!I93))),'Data Summary'!DJ99="Yes"),100-OFFSET('Sanitation Data'!$I$4,0,10*ROW('Sanitation Data'!I93)),NA())</f>
        <v>#N/A</v>
      </c>
      <c r="AV99" s="516" t="e">
        <f ca="1">+IF(AND(ISNUMBER(OFFSET('Sanitation Data'!$I$6,0,10*ROW('Sanitation Data'!I93))),'Data Summary'!DK99="Yes"),OFFSET('Sanitation Data'!$I$6,0,10*ROW('Sanitation Data'!I93)),NA())</f>
        <v>#N/A</v>
      </c>
      <c r="AW99" s="516" t="e">
        <f ca="1">+IF(AND(ISNUMBER(OFFSET('Sanitation Data'!$I$10,0,10*ROW('Sanitation Data'!I93))),'Data Summary'!DL99="Yes"),OFFSET('Sanitation Data'!$I$10,0,10*ROW('Sanitation Data'!I93)),NA())</f>
        <v>#N/A</v>
      </c>
      <c r="AX99" s="516" t="e">
        <f ca="1">+IF(AND(ISNUMBER(OFFSET('Sanitation Data'!$I$11,0,10*ROW('Sanitation Data'!I93))),'Data Summary'!DM99="Yes"),OFFSET('Sanitation Data'!$I$11,0,10*ROW('Sanitation Data'!I93)),NA())</f>
        <v>#N/A</v>
      </c>
      <c r="AY99" s="516" t="e">
        <f ca="1">+IF(AND(ISNUMBER(OFFSET('Sanitation Data'!$I$12,0,10*ROW('Sanitation Data'!I93))),'Data Summary'!DN99="Yes"),OFFSET('Sanitation Data'!$I$12,0,10*ROW('Sanitation Data'!I93)),NA())</f>
        <v>#N/A</v>
      </c>
      <c r="AZ99" s="517" t="e">
        <f ca="1">+IF(AND(ISNUMBER(OFFSET('Hygiene Data'!$D$5,0,10*ROW('Hygiene Data'!D93))),'Data Summary'!DO99="Yes"),OFFSET('Hygiene Data'!$D$5,0,10*ROW('Hygiene Data'!D93)),NA())</f>
        <v>#N/A</v>
      </c>
      <c r="BA99" s="517" t="e">
        <f ca="1">+IF(AND(ISNUMBER(OFFSET('Hygiene Data'!$D$7,0,10*ROW('Hygiene Data'!D93))),'Data Summary'!DP99="Yes"),OFFSET('Hygiene Data'!$D$7,0,10*ROW('Hygiene Data'!D93)),NA())</f>
        <v>#N/A</v>
      </c>
      <c r="BB99" s="517" t="e">
        <f ca="1">+IF(AND(ISNUMBER(OFFSET('Hygiene Data'!$D$9,0,10*ROW('Hygiene Data'!D93))),'Data Summary'!DQ99="Yes"),OFFSET('Hygiene Data'!$D$9,0,10*ROW('Hygiene Data'!D93)),NA())</f>
        <v>#N/A</v>
      </c>
      <c r="BC99" s="517" t="e">
        <f ca="1">+IF(AND(ISNUMBER(OFFSET('Hygiene Data'!$E$5,0,10*ROW('Hygiene Data'!E93))),'Data Summary'!DR99="Yes"),OFFSET('Hygiene Data'!$E$5,0,10*ROW('Hygiene Data'!E93)),NA())</f>
        <v>#N/A</v>
      </c>
      <c r="BD99" s="517" t="e">
        <f ca="1">+IF(AND(ISNUMBER(OFFSET('Hygiene Data'!$E$7,0,10*ROW('Hygiene Data'!E93))),'Data Summary'!DS99="Yes"),OFFSET('Hygiene Data'!$E$7,0,10*ROW('Hygiene Data'!E93)),NA())</f>
        <v>#N/A</v>
      </c>
      <c r="BE99" s="517" t="e">
        <f ca="1">+IF(AND(ISNUMBER(OFFSET('Hygiene Data'!$E$9,0,10*ROW('Hygiene Data'!E93))),'Data Summary'!DT99="Yes"),OFFSET('Hygiene Data'!$E$9,0,10*ROW('Hygiene Data'!E93)),NA())</f>
        <v>#N/A</v>
      </c>
      <c r="BF99" s="517" t="e">
        <f ca="1">+IF(AND(ISNUMBER(OFFSET('Hygiene Data'!$F$5,0,10*ROW('Hygiene Data'!F93))),'Data Summary'!DU99="Yes"),OFFSET('Hygiene Data'!$F$5,0,10*ROW('Hygiene Data'!F93)),NA())</f>
        <v>#N/A</v>
      </c>
      <c r="BG99" s="517" t="e">
        <f ca="1">+IF(AND(ISNUMBER(OFFSET('Hygiene Data'!$F$7,0,10*ROW('Hygiene Data'!F93))),'Data Summary'!DV99="Yes"),OFFSET('Hygiene Data'!$F$7,0,10*ROW('Hygiene Data'!F93)),NA())</f>
        <v>#N/A</v>
      </c>
      <c r="BH99" s="517" t="e">
        <f ca="1">+IF(AND(ISNUMBER(OFFSET('Hygiene Data'!$F$9,0,10*ROW('Hygiene Data'!F93))),'Data Summary'!DW99="Yes"),OFFSET('Hygiene Data'!$F$9,0,10*ROW('Hygiene Data'!F93)),NA())</f>
        <v>#N/A</v>
      </c>
      <c r="BI99" s="517" t="e">
        <f ca="1">+IF(AND(ISNUMBER(OFFSET('Hygiene Data'!$G$5,0,10*ROW('Hygiene Data'!G93))),'Data Summary'!DX99="Yes"),OFFSET('Hygiene Data'!$G$5,0,10*ROW('Hygiene Data'!G93)),NA())</f>
        <v>#N/A</v>
      </c>
      <c r="BJ99" s="517" t="e">
        <f ca="1">+IF(AND(ISNUMBER(OFFSET('Hygiene Data'!$G$7,0,10*ROW('Hygiene Data'!G93))),'Data Summary'!DY99="Yes"),OFFSET('Hygiene Data'!$G$7,0,10*ROW('Hygiene Data'!G93)),NA())</f>
        <v>#N/A</v>
      </c>
      <c r="BK99" s="517" t="e">
        <f ca="1">+IF(AND(ISNUMBER(OFFSET('Hygiene Data'!$G$9,0,10*ROW('Hygiene Data'!G93))),'Data Summary'!DZ99="Yes"),OFFSET('Hygiene Data'!$G$9,0,10*ROW('Hygiene Data'!G93)),NA())</f>
        <v>#N/A</v>
      </c>
      <c r="BL99" s="517" t="e">
        <f ca="1">+IF(AND(ISNUMBER(OFFSET('Hygiene Data'!$H$5,0,10*ROW('Hygiene Data'!H93))),'Data Summary'!EA99="Yes"),OFFSET('Hygiene Data'!$H$5,0,10*ROW('Hygiene Data'!H93)),NA())</f>
        <v>#N/A</v>
      </c>
      <c r="BM99" s="517" t="e">
        <f ca="1">+IF(AND(ISNUMBER(OFFSET('Hygiene Data'!$H$7,0,10*ROW('Hygiene Data'!H93))),'Data Summary'!EB99="Yes"),OFFSET('Hygiene Data'!$H$7,0,10*ROW('Hygiene Data'!H93)),NA())</f>
        <v>#N/A</v>
      </c>
      <c r="BN99" s="517" t="e">
        <f ca="1">+IF(AND(ISNUMBER(OFFSET('Hygiene Data'!$H$9,0,10*ROW('Hygiene Data'!H93))),'Data Summary'!EC99="Yes"),OFFSET('Hygiene Data'!$H$9,0,10*ROW('Hygiene Data'!H93)),NA())</f>
        <v>#N/A</v>
      </c>
      <c r="BO99" s="517" t="e">
        <f ca="1">+IF(AND(ISNUMBER(OFFSET('Hygiene Data'!$I$5,0,10*ROW('Hygiene Data'!I93))),'Data Summary'!ED99="Yes"),OFFSET('Hygiene Data'!$I$5,0,10*ROW('Hygiene Data'!I93)),NA())</f>
        <v>#N/A</v>
      </c>
      <c r="BP99" s="517" t="e">
        <f ca="1">+IF(AND(ISNUMBER(OFFSET('Hygiene Data'!$I$7,0,10*ROW('Hygiene Data'!I93))),'Data Summary'!EE99="Yes"),OFFSET('Hygiene Data'!$I$7,0,10*ROW('Hygiene Data'!I93)),NA())</f>
        <v>#N/A</v>
      </c>
      <c r="BQ99" s="517" t="e">
        <f ca="1">+IF(AND(ISNUMBER(OFFSET('Hygiene Data'!$I$9,0,10*ROW('Hygiene Data'!I93))),'Data Summary'!EF99="Yes"),OFFSET('Hygiene Data'!$I$9,0,10*ROW('Hygiene Data'!I93)),NA())</f>
        <v>#N/A</v>
      </c>
    </row>
    <row r="100" spans="1:69" x14ac:dyDescent="0.25">
      <c r="A100" s="513" t="e">
        <f ca="1">+RIGHT('Data Summary'!A100,LEN('Data Summary'!A100)-9)</f>
        <v>#VALUE!</v>
      </c>
      <c r="B100" s="487" t="str">
        <f ca="1">+IF(ISTEXT('Data Summary'!B100),'Data Summary'!B100,"")</f>
        <v/>
      </c>
      <c r="C100" s="514" t="e">
        <f ca="1">+VALUE('Data Summary'!C100)</f>
        <v>#VALUE!</v>
      </c>
      <c r="D100" s="515" t="e">
        <f ca="1">+IF(AND(ISNUMBER(OFFSET('Water Data'!$D$4,0,10*ROW('Water Data'!D94))),'Data Summary'!BS100="Yes"),100-OFFSET('Water Data'!$D$4,0,10*ROW('Water Data'!D94)),NA())</f>
        <v>#N/A</v>
      </c>
      <c r="E100" s="515" t="e">
        <f ca="1">+IF(AND(ISNUMBER(OFFSET('Water Data'!$D$6,0,10*ROW('Water Data'!D94))),'Data Summary'!BT100="Yes"),OFFSET('Water Data'!$D$6,0,10*ROW('Water Data'!D94)),NA())</f>
        <v>#N/A</v>
      </c>
      <c r="F100" s="515" t="e">
        <f ca="1">+IF(AND(ISNUMBER(OFFSET('Water Data'!$D$9,0,10*ROW('Water Data'!D94))),'Data Summary'!BU100="Yes"),OFFSET('Water Data'!$D$9,0,10*ROW('Water Data'!D94)),NA())</f>
        <v>#N/A</v>
      </c>
      <c r="G100" s="515" t="e">
        <f ca="1">+IF(AND(ISNUMBER(OFFSET('Water Data'!$E$4,0,10*ROW('Water Data'!E94))),'Data Summary'!BV100="Yes"),100-OFFSET('Water Data'!$E$4,0,10*ROW('Water Data'!E94)),NA())</f>
        <v>#N/A</v>
      </c>
      <c r="H100" s="515" t="e">
        <f ca="1">+IF(AND(ISNUMBER(OFFSET('Water Data'!$E$6,0,10*ROW('Water Data'!E94))),'Data Summary'!BW100="Yes"),OFFSET('Water Data'!$E$6,0,10*ROW('Water Data'!E94)),NA())</f>
        <v>#N/A</v>
      </c>
      <c r="I100" s="515" t="e">
        <f ca="1">+IF(AND(ISNUMBER(OFFSET('Water Data'!$E$9,0,10*ROW('Water Data'!E94))),'Data Summary'!BX100="Yes"),OFFSET('Water Data'!$E$9,0,10*ROW('Water Data'!E94)),NA())</f>
        <v>#N/A</v>
      </c>
      <c r="J100" s="515" t="e">
        <f ca="1">+IF(AND(ISNUMBER(OFFSET('Water Data'!$F$4,0,10*ROW('Water Data'!F94))),'Data Summary'!BY100="Yes"),100-OFFSET('Water Data'!$F$4,0,10*ROW('Water Data'!F94)),NA())</f>
        <v>#N/A</v>
      </c>
      <c r="K100" s="515" t="e">
        <f ca="1">+IF(AND(ISNUMBER(OFFSET('Water Data'!$F$6,0,10*ROW('Water Data'!F94))),'Data Summary'!BZ100="Yes"),OFFSET('Water Data'!$F$6,0,10*ROW('Water Data'!F94)),NA())</f>
        <v>#N/A</v>
      </c>
      <c r="L100" s="515" t="e">
        <f ca="1">+IF(AND(ISNUMBER(OFFSET('Water Data'!$F$9,0,10*ROW('Water Data'!F94))),'Data Summary'!CA100="Yes"),OFFSET('Water Data'!$F$9,0,10*ROW('Water Data'!F94)),NA())</f>
        <v>#N/A</v>
      </c>
      <c r="M100" s="515" t="e">
        <f ca="1">+IF(AND(ISNUMBER(OFFSET('Water Data'!$G$4,0,10*ROW('Water Data'!G94))),'Data Summary'!CB100="Yes"),100-OFFSET('Water Data'!$G$4,0,10*ROW('Water Data'!G94)),NA())</f>
        <v>#N/A</v>
      </c>
      <c r="N100" s="515" t="e">
        <f ca="1">+IF(AND(ISNUMBER(OFFSET('Water Data'!$G$6,0,10*ROW('Water Data'!G94))),'Data Summary'!CC100="Yes"),OFFSET('Water Data'!$G$6,0,10*ROW('Water Data'!G94)),NA())</f>
        <v>#N/A</v>
      </c>
      <c r="O100" s="515" t="e">
        <f ca="1">+IF(AND(ISNUMBER(OFFSET('Water Data'!$G$9,0,10*ROW('Water Data'!G94))),'Data Summary'!CD100="Yes"),OFFSET('Water Data'!$G$9,0,10*ROW('Water Data'!G94)),NA())</f>
        <v>#N/A</v>
      </c>
      <c r="P100" s="515" t="e">
        <f ca="1">+IF(AND(ISNUMBER(OFFSET('Water Data'!$H$4,0,10*ROW('Water Data'!H94))),'Data Summary'!CE100="Yes"),100-OFFSET('Water Data'!$H$4,0,10*ROW('Water Data'!H94)),NA())</f>
        <v>#N/A</v>
      </c>
      <c r="Q100" s="515" t="e">
        <f ca="1">+IF(AND(ISNUMBER(OFFSET('Water Data'!$H$6,0,10*ROW('Water Data'!H94))),'Data Summary'!CF100="Yes"),OFFSET('Water Data'!$H$6,0,10*ROW('Water Data'!H94)),NA())</f>
        <v>#N/A</v>
      </c>
      <c r="R100" s="515" t="e">
        <f ca="1">+IF(AND(ISNUMBER(OFFSET('Water Data'!$H$9,0,10*ROW('Water Data'!H94))),'Data Summary'!CG100="Yes"),OFFSET('Water Data'!$H$9,0,10*ROW('Water Data'!H94)),NA())</f>
        <v>#N/A</v>
      </c>
      <c r="S100" s="515" t="e">
        <f ca="1">+IF(AND(ISNUMBER(OFFSET('Water Data'!$I$4,0,10*ROW('Water Data'!I94))),'Data Summary'!CH100="Yes"),100-OFFSET('Water Data'!$I$4,0,10*ROW('Water Data'!I94)),NA())</f>
        <v>#N/A</v>
      </c>
      <c r="T100" s="515" t="e">
        <f ca="1">+IF(AND(ISNUMBER(OFFSET('Water Data'!$I$6,0,10*ROW('Water Data'!I94))),'Data Summary'!CI100="Yes"),OFFSET('Water Data'!$I$6,0,10*ROW('Water Data'!I94)),NA())</f>
        <v>#N/A</v>
      </c>
      <c r="U100" s="515" t="e">
        <f ca="1">+IF(AND(ISNUMBER(OFFSET('Water Data'!$I$9,0,10*ROW('Water Data'!I94))),'Data Summary'!CJ100="Yes"),OFFSET('Water Data'!$I$9,0,10*ROW('Water Data'!I94)),NA())</f>
        <v>#N/A</v>
      </c>
      <c r="V100" s="516" t="e">
        <f ca="1">+IF(AND(ISNUMBER(OFFSET('Sanitation Data'!$D$4,0,10*ROW('Sanitation Data'!D94))),'Data Summary'!CK100="Yes"),100-OFFSET('Sanitation Data'!$D$4,0,10*ROW('Sanitation Data'!D94)),NA())</f>
        <v>#N/A</v>
      </c>
      <c r="W100" s="516" t="e">
        <f ca="1">+IF(AND(ISNUMBER(OFFSET('Sanitation Data'!$D$6,0,10*ROW('Sanitation Data'!D94))),'Data Summary'!CL100="Yes"),OFFSET('Sanitation Data'!$D$6,0,10*ROW('Sanitation Data'!D94)),NA())</f>
        <v>#N/A</v>
      </c>
      <c r="X100" s="516" t="e">
        <f ca="1">+IF(AND(ISNUMBER(OFFSET('Sanitation Data'!$D$10,0,10*ROW('Sanitation Data'!D94))),'Data Summary'!CM100="Yes"),OFFSET('Sanitation Data'!$D$10,0,10*ROW('Sanitation Data'!D94)),NA())</f>
        <v>#N/A</v>
      </c>
      <c r="Y100" s="516" t="e">
        <f ca="1">+IF(AND(ISNUMBER(OFFSET('Sanitation Data'!$D$11,0,10*ROW('Sanitation Data'!D94))),'Data Summary'!CN100="Yes"),OFFSET('Sanitation Data'!$D$11,0,10*ROW('Sanitation Data'!D94)),NA())</f>
        <v>#N/A</v>
      </c>
      <c r="Z100" s="516" t="e">
        <f ca="1">+IF(AND(ISNUMBER(OFFSET('Sanitation Data'!$D$12,0,10*ROW('Sanitation Data'!D94))),'Data Summary'!CO100="Yes"),OFFSET('Sanitation Data'!$D$12,0,10*ROW('Sanitation Data'!D94)),NA())</f>
        <v>#N/A</v>
      </c>
      <c r="AA100" s="516" t="e">
        <f ca="1">+IF(AND(ISNUMBER(OFFSET('Sanitation Data'!$E$4,0,10*ROW('Sanitation Data'!E94))),'Data Summary'!CP100="Yes"),100-OFFSET('Sanitation Data'!$E$4,0,10*ROW('Sanitation Data'!E94)),NA())</f>
        <v>#N/A</v>
      </c>
      <c r="AB100" s="516" t="e">
        <f ca="1">+IF(AND(ISNUMBER(OFFSET('Sanitation Data'!$E$6,0,10*ROW('Sanitation Data'!E94))),'Data Summary'!CQ100="Yes"),OFFSET('Sanitation Data'!$E$6,0,10*ROW('Sanitation Data'!E94)),NA())</f>
        <v>#N/A</v>
      </c>
      <c r="AC100" s="516" t="e">
        <f ca="1">+IF(AND(ISNUMBER(OFFSET('Sanitation Data'!$E$10,0,10*ROW('Sanitation Data'!E94))),'Data Summary'!CR100="Yes"),OFFSET('Sanitation Data'!$E$10,0,10*ROW('Sanitation Data'!E94)),NA())</f>
        <v>#N/A</v>
      </c>
      <c r="AD100" s="516" t="e">
        <f ca="1">+IF(AND(ISNUMBER(OFFSET('Sanitation Data'!$E$11,0,10*ROW('Sanitation Data'!E94))),'Data Summary'!CS100="Yes"),OFFSET('Sanitation Data'!$E$11,0,10*ROW('Sanitation Data'!E94)),NA())</f>
        <v>#N/A</v>
      </c>
      <c r="AE100" s="516" t="e">
        <f ca="1">+IF(AND(ISNUMBER(OFFSET('Sanitation Data'!$E$12,0,10*ROW('Sanitation Data'!E94))),'Data Summary'!CT100="Yes"),OFFSET('Sanitation Data'!$E$12,0,10*ROW('Sanitation Data'!E94)),NA())</f>
        <v>#N/A</v>
      </c>
      <c r="AF100" s="516" t="e">
        <f ca="1">+IF(AND(ISNUMBER(OFFSET('Sanitation Data'!$F$4,0,10*ROW('Sanitation Data'!F94))),'Data Summary'!CU100="Yes"),100-OFFSET('Sanitation Data'!$F$4,0,10*ROW('Sanitation Data'!F94)),NA())</f>
        <v>#N/A</v>
      </c>
      <c r="AG100" s="516" t="e">
        <f ca="1">+IF(AND(ISNUMBER(OFFSET('Sanitation Data'!$F$6,0,10*ROW('Sanitation Data'!F94))),'Data Summary'!CV100="Yes"),OFFSET('Sanitation Data'!$F$6,0,10*ROW('Sanitation Data'!F94)),NA())</f>
        <v>#N/A</v>
      </c>
      <c r="AH100" s="516" t="e">
        <f ca="1">+IF(AND(ISNUMBER(OFFSET('Sanitation Data'!$F$10,0,10*ROW('Sanitation Data'!F94))),'Data Summary'!CW100="Yes"),OFFSET('Sanitation Data'!$F$10,0,10*ROW('Sanitation Data'!F94)),NA())</f>
        <v>#N/A</v>
      </c>
      <c r="AI100" s="516" t="e">
        <f ca="1">+IF(AND(ISNUMBER(OFFSET('Sanitation Data'!$F$11,0,10*ROW('Sanitation Data'!F94))),'Data Summary'!CX100="Yes"),OFFSET('Sanitation Data'!$F$11,0,10*ROW('Sanitation Data'!F94)),NA())</f>
        <v>#N/A</v>
      </c>
      <c r="AJ100" s="516" t="e">
        <f ca="1">+IF(AND(ISNUMBER(OFFSET('Sanitation Data'!$F$12,0,10*ROW('Sanitation Data'!F94))),'Data Summary'!CY100="Yes"),OFFSET('Sanitation Data'!$F$12,0,10*ROW('Sanitation Data'!F94)),NA())</f>
        <v>#N/A</v>
      </c>
      <c r="AK100" s="516" t="e">
        <f ca="1">+IF(AND(ISNUMBER(OFFSET('Sanitation Data'!$G$4,0,10*ROW('Sanitation Data'!G94))),'Data Summary'!CZ100="Yes"),100-OFFSET('Sanitation Data'!$G$4,0,10*ROW('Sanitation Data'!G94)),NA())</f>
        <v>#N/A</v>
      </c>
      <c r="AL100" s="516" t="e">
        <f ca="1">+IF(AND(ISNUMBER(OFFSET('Sanitation Data'!$G$6,0,10*ROW('Sanitation Data'!G94))),'Data Summary'!DA100="Yes"),OFFSET('Sanitation Data'!$G$6,0,10*ROW('Sanitation Data'!G94)),NA())</f>
        <v>#N/A</v>
      </c>
      <c r="AM100" s="516" t="e">
        <f ca="1">+IF(AND(ISNUMBER(OFFSET('Sanitation Data'!$G$10,0,10*ROW('Sanitation Data'!G94))),'Data Summary'!DB100="Yes"),OFFSET('Sanitation Data'!$G$10,0,10*ROW('Sanitation Data'!G94)),NA())</f>
        <v>#N/A</v>
      </c>
      <c r="AN100" s="516" t="e">
        <f ca="1">+IF(AND(ISNUMBER(OFFSET('Sanitation Data'!$G$11,0,10*ROW('Sanitation Data'!G94))),'Data Summary'!DC100="Yes"),OFFSET('Sanitation Data'!$G$11,0,10*ROW('Sanitation Data'!G94)),NA())</f>
        <v>#N/A</v>
      </c>
      <c r="AO100" s="516" t="e">
        <f ca="1">+IF(AND(ISNUMBER(OFFSET('Sanitation Data'!$G$12,0,10*ROW('Sanitation Data'!G94))),'Data Summary'!DD100="Yes"),OFFSET('Sanitation Data'!$G$12,0,10*ROW('Sanitation Data'!G94)),NA())</f>
        <v>#N/A</v>
      </c>
      <c r="AP100" s="516" t="e">
        <f ca="1">+IF(AND(ISNUMBER(OFFSET('Sanitation Data'!$H$4,0,10*ROW('Sanitation Data'!H94))),'Data Summary'!DE100="Yes"),100-OFFSET('Sanitation Data'!$H$4,0,10*ROW('Sanitation Data'!H94)),NA())</f>
        <v>#N/A</v>
      </c>
      <c r="AQ100" s="516" t="e">
        <f ca="1">+IF(AND(ISNUMBER(OFFSET('Sanitation Data'!$H$6,0,10*ROW('Sanitation Data'!H94))),'Data Summary'!DF100="Yes"),OFFSET('Sanitation Data'!$H$6,0,10*ROW('Sanitation Data'!H94)),NA())</f>
        <v>#N/A</v>
      </c>
      <c r="AR100" s="516" t="e">
        <f ca="1">+IF(AND(ISNUMBER(OFFSET('Sanitation Data'!$H$10,0,10*ROW('Sanitation Data'!H94))),'Data Summary'!DG100="Yes"),OFFSET('Sanitation Data'!$H$10,0,10*ROW('Sanitation Data'!H94)),NA())</f>
        <v>#N/A</v>
      </c>
      <c r="AS100" s="516" t="e">
        <f ca="1">+IF(AND(ISNUMBER(OFFSET('Sanitation Data'!$H$11,0,10*ROW('Sanitation Data'!H94))),'Data Summary'!DH100="Yes"),OFFSET('Sanitation Data'!$H$11,0,10*ROW('Sanitation Data'!H94)),NA())</f>
        <v>#N/A</v>
      </c>
      <c r="AT100" s="516" t="e">
        <f ca="1">+IF(AND(ISNUMBER(OFFSET('Sanitation Data'!$H$12,0,10*ROW('Sanitation Data'!H94))),'Data Summary'!DI100="Yes"),OFFSET('Sanitation Data'!$H$12,0,10*ROW('Sanitation Data'!H94)),NA())</f>
        <v>#N/A</v>
      </c>
      <c r="AU100" s="516" t="e">
        <f ca="1">+IF(AND(ISNUMBER(OFFSET('Sanitation Data'!$I$4,0,10*ROW('Sanitation Data'!I94))),'Data Summary'!DJ100="Yes"),100-OFFSET('Sanitation Data'!$I$4,0,10*ROW('Sanitation Data'!I94)),NA())</f>
        <v>#N/A</v>
      </c>
      <c r="AV100" s="516" t="e">
        <f ca="1">+IF(AND(ISNUMBER(OFFSET('Sanitation Data'!$I$6,0,10*ROW('Sanitation Data'!I94))),'Data Summary'!DK100="Yes"),OFFSET('Sanitation Data'!$I$6,0,10*ROW('Sanitation Data'!I94)),NA())</f>
        <v>#N/A</v>
      </c>
      <c r="AW100" s="516" t="e">
        <f ca="1">+IF(AND(ISNUMBER(OFFSET('Sanitation Data'!$I$10,0,10*ROW('Sanitation Data'!I94))),'Data Summary'!DL100="Yes"),OFFSET('Sanitation Data'!$I$10,0,10*ROW('Sanitation Data'!I94)),NA())</f>
        <v>#N/A</v>
      </c>
      <c r="AX100" s="516" t="e">
        <f ca="1">+IF(AND(ISNUMBER(OFFSET('Sanitation Data'!$I$11,0,10*ROW('Sanitation Data'!I94))),'Data Summary'!DM100="Yes"),OFFSET('Sanitation Data'!$I$11,0,10*ROW('Sanitation Data'!I94)),NA())</f>
        <v>#N/A</v>
      </c>
      <c r="AY100" s="516" t="e">
        <f ca="1">+IF(AND(ISNUMBER(OFFSET('Sanitation Data'!$I$12,0,10*ROW('Sanitation Data'!I94))),'Data Summary'!DN100="Yes"),OFFSET('Sanitation Data'!$I$12,0,10*ROW('Sanitation Data'!I94)),NA())</f>
        <v>#N/A</v>
      </c>
      <c r="AZ100" s="517" t="e">
        <f ca="1">+IF(AND(ISNUMBER(OFFSET('Hygiene Data'!$D$5,0,10*ROW('Hygiene Data'!D94))),'Data Summary'!DO100="Yes"),OFFSET('Hygiene Data'!$D$5,0,10*ROW('Hygiene Data'!D94)),NA())</f>
        <v>#N/A</v>
      </c>
      <c r="BA100" s="517" t="e">
        <f ca="1">+IF(AND(ISNUMBER(OFFSET('Hygiene Data'!$D$7,0,10*ROW('Hygiene Data'!D94))),'Data Summary'!DP100="Yes"),OFFSET('Hygiene Data'!$D$7,0,10*ROW('Hygiene Data'!D94)),NA())</f>
        <v>#N/A</v>
      </c>
      <c r="BB100" s="517" t="e">
        <f ca="1">+IF(AND(ISNUMBER(OFFSET('Hygiene Data'!$D$9,0,10*ROW('Hygiene Data'!D94))),'Data Summary'!DQ100="Yes"),OFFSET('Hygiene Data'!$D$9,0,10*ROW('Hygiene Data'!D94)),NA())</f>
        <v>#N/A</v>
      </c>
      <c r="BC100" s="517" t="e">
        <f ca="1">+IF(AND(ISNUMBER(OFFSET('Hygiene Data'!$E$5,0,10*ROW('Hygiene Data'!E94))),'Data Summary'!DR100="Yes"),OFFSET('Hygiene Data'!$E$5,0,10*ROW('Hygiene Data'!E94)),NA())</f>
        <v>#N/A</v>
      </c>
      <c r="BD100" s="517" t="e">
        <f ca="1">+IF(AND(ISNUMBER(OFFSET('Hygiene Data'!$E$7,0,10*ROW('Hygiene Data'!E94))),'Data Summary'!DS100="Yes"),OFFSET('Hygiene Data'!$E$7,0,10*ROW('Hygiene Data'!E94)),NA())</f>
        <v>#N/A</v>
      </c>
      <c r="BE100" s="517" t="e">
        <f ca="1">+IF(AND(ISNUMBER(OFFSET('Hygiene Data'!$E$9,0,10*ROW('Hygiene Data'!E94))),'Data Summary'!DT100="Yes"),OFFSET('Hygiene Data'!$E$9,0,10*ROW('Hygiene Data'!E94)),NA())</f>
        <v>#N/A</v>
      </c>
      <c r="BF100" s="517" t="e">
        <f ca="1">+IF(AND(ISNUMBER(OFFSET('Hygiene Data'!$F$5,0,10*ROW('Hygiene Data'!F94))),'Data Summary'!DU100="Yes"),OFFSET('Hygiene Data'!$F$5,0,10*ROW('Hygiene Data'!F94)),NA())</f>
        <v>#N/A</v>
      </c>
      <c r="BG100" s="517" t="e">
        <f ca="1">+IF(AND(ISNUMBER(OFFSET('Hygiene Data'!$F$7,0,10*ROW('Hygiene Data'!F94))),'Data Summary'!DV100="Yes"),OFFSET('Hygiene Data'!$F$7,0,10*ROW('Hygiene Data'!F94)),NA())</f>
        <v>#N/A</v>
      </c>
      <c r="BH100" s="517" t="e">
        <f ca="1">+IF(AND(ISNUMBER(OFFSET('Hygiene Data'!$F$9,0,10*ROW('Hygiene Data'!F94))),'Data Summary'!DW100="Yes"),OFFSET('Hygiene Data'!$F$9,0,10*ROW('Hygiene Data'!F94)),NA())</f>
        <v>#N/A</v>
      </c>
      <c r="BI100" s="517" t="e">
        <f ca="1">+IF(AND(ISNUMBER(OFFSET('Hygiene Data'!$G$5,0,10*ROW('Hygiene Data'!G94))),'Data Summary'!DX100="Yes"),OFFSET('Hygiene Data'!$G$5,0,10*ROW('Hygiene Data'!G94)),NA())</f>
        <v>#N/A</v>
      </c>
      <c r="BJ100" s="517" t="e">
        <f ca="1">+IF(AND(ISNUMBER(OFFSET('Hygiene Data'!$G$7,0,10*ROW('Hygiene Data'!G94))),'Data Summary'!DY100="Yes"),OFFSET('Hygiene Data'!$G$7,0,10*ROW('Hygiene Data'!G94)),NA())</f>
        <v>#N/A</v>
      </c>
      <c r="BK100" s="517" t="e">
        <f ca="1">+IF(AND(ISNUMBER(OFFSET('Hygiene Data'!$G$9,0,10*ROW('Hygiene Data'!G94))),'Data Summary'!DZ100="Yes"),OFFSET('Hygiene Data'!$G$9,0,10*ROW('Hygiene Data'!G94)),NA())</f>
        <v>#N/A</v>
      </c>
      <c r="BL100" s="517" t="e">
        <f ca="1">+IF(AND(ISNUMBER(OFFSET('Hygiene Data'!$H$5,0,10*ROW('Hygiene Data'!H94))),'Data Summary'!EA100="Yes"),OFFSET('Hygiene Data'!$H$5,0,10*ROW('Hygiene Data'!H94)),NA())</f>
        <v>#N/A</v>
      </c>
      <c r="BM100" s="517" t="e">
        <f ca="1">+IF(AND(ISNUMBER(OFFSET('Hygiene Data'!$H$7,0,10*ROW('Hygiene Data'!H94))),'Data Summary'!EB100="Yes"),OFFSET('Hygiene Data'!$H$7,0,10*ROW('Hygiene Data'!H94)),NA())</f>
        <v>#N/A</v>
      </c>
      <c r="BN100" s="517" t="e">
        <f ca="1">+IF(AND(ISNUMBER(OFFSET('Hygiene Data'!$H$9,0,10*ROW('Hygiene Data'!H94))),'Data Summary'!EC100="Yes"),OFFSET('Hygiene Data'!$H$9,0,10*ROW('Hygiene Data'!H94)),NA())</f>
        <v>#N/A</v>
      </c>
      <c r="BO100" s="517" t="e">
        <f ca="1">+IF(AND(ISNUMBER(OFFSET('Hygiene Data'!$I$5,0,10*ROW('Hygiene Data'!I94))),'Data Summary'!ED100="Yes"),OFFSET('Hygiene Data'!$I$5,0,10*ROW('Hygiene Data'!I94)),NA())</f>
        <v>#N/A</v>
      </c>
      <c r="BP100" s="517" t="e">
        <f ca="1">+IF(AND(ISNUMBER(OFFSET('Hygiene Data'!$I$7,0,10*ROW('Hygiene Data'!I94))),'Data Summary'!EE100="Yes"),OFFSET('Hygiene Data'!$I$7,0,10*ROW('Hygiene Data'!I94)),NA())</f>
        <v>#N/A</v>
      </c>
      <c r="BQ100" s="517" t="e">
        <f ca="1">+IF(AND(ISNUMBER(OFFSET('Hygiene Data'!$I$9,0,10*ROW('Hygiene Data'!I94))),'Data Summary'!EF100="Yes"),OFFSET('Hygiene Data'!$I$9,0,10*ROW('Hygiene Data'!I94)),NA())</f>
        <v>#N/A</v>
      </c>
    </row>
    <row r="101" spans="1:69" x14ac:dyDescent="0.25">
      <c r="A101" s="513" t="e">
        <f ca="1">+RIGHT('Data Summary'!A101,LEN('Data Summary'!A101)-9)</f>
        <v>#VALUE!</v>
      </c>
      <c r="B101" s="487" t="str">
        <f ca="1">+IF(ISTEXT('Data Summary'!B101),'Data Summary'!B101,"")</f>
        <v/>
      </c>
      <c r="C101" s="514" t="e">
        <f ca="1">+VALUE('Data Summary'!C101)</f>
        <v>#VALUE!</v>
      </c>
      <c r="D101" s="515" t="e">
        <f ca="1">+IF(AND(ISNUMBER(OFFSET('Water Data'!$D$4,0,10*ROW('Water Data'!D95))),'Data Summary'!BS101="Yes"),100-OFFSET('Water Data'!$D$4,0,10*ROW('Water Data'!D95)),NA())</f>
        <v>#N/A</v>
      </c>
      <c r="E101" s="515" t="e">
        <f ca="1">+IF(AND(ISNUMBER(OFFSET('Water Data'!$D$6,0,10*ROW('Water Data'!D95))),'Data Summary'!BT101="Yes"),OFFSET('Water Data'!$D$6,0,10*ROW('Water Data'!D95)),NA())</f>
        <v>#N/A</v>
      </c>
      <c r="F101" s="515" t="e">
        <f ca="1">+IF(AND(ISNUMBER(OFFSET('Water Data'!$D$9,0,10*ROW('Water Data'!D95))),'Data Summary'!BU101="Yes"),OFFSET('Water Data'!$D$9,0,10*ROW('Water Data'!D95)),NA())</f>
        <v>#N/A</v>
      </c>
      <c r="G101" s="515" t="e">
        <f ca="1">+IF(AND(ISNUMBER(OFFSET('Water Data'!$E$4,0,10*ROW('Water Data'!E95))),'Data Summary'!BV101="Yes"),100-OFFSET('Water Data'!$E$4,0,10*ROW('Water Data'!E95)),NA())</f>
        <v>#N/A</v>
      </c>
      <c r="H101" s="515" t="e">
        <f ca="1">+IF(AND(ISNUMBER(OFFSET('Water Data'!$E$6,0,10*ROW('Water Data'!E95))),'Data Summary'!BW101="Yes"),OFFSET('Water Data'!$E$6,0,10*ROW('Water Data'!E95)),NA())</f>
        <v>#N/A</v>
      </c>
      <c r="I101" s="515" t="e">
        <f ca="1">+IF(AND(ISNUMBER(OFFSET('Water Data'!$E$9,0,10*ROW('Water Data'!E95))),'Data Summary'!BX101="Yes"),OFFSET('Water Data'!$E$9,0,10*ROW('Water Data'!E95)),NA())</f>
        <v>#N/A</v>
      </c>
      <c r="J101" s="515" t="e">
        <f ca="1">+IF(AND(ISNUMBER(OFFSET('Water Data'!$F$4,0,10*ROW('Water Data'!F95))),'Data Summary'!BY101="Yes"),100-OFFSET('Water Data'!$F$4,0,10*ROW('Water Data'!F95)),NA())</f>
        <v>#N/A</v>
      </c>
      <c r="K101" s="515" t="e">
        <f ca="1">+IF(AND(ISNUMBER(OFFSET('Water Data'!$F$6,0,10*ROW('Water Data'!F95))),'Data Summary'!BZ101="Yes"),OFFSET('Water Data'!$F$6,0,10*ROW('Water Data'!F95)),NA())</f>
        <v>#N/A</v>
      </c>
      <c r="L101" s="515" t="e">
        <f ca="1">+IF(AND(ISNUMBER(OFFSET('Water Data'!$F$9,0,10*ROW('Water Data'!F95))),'Data Summary'!CA101="Yes"),OFFSET('Water Data'!$F$9,0,10*ROW('Water Data'!F95)),NA())</f>
        <v>#N/A</v>
      </c>
      <c r="M101" s="515" t="e">
        <f ca="1">+IF(AND(ISNUMBER(OFFSET('Water Data'!$G$4,0,10*ROW('Water Data'!G95))),'Data Summary'!CB101="Yes"),100-OFFSET('Water Data'!$G$4,0,10*ROW('Water Data'!G95)),NA())</f>
        <v>#N/A</v>
      </c>
      <c r="N101" s="515" t="e">
        <f ca="1">+IF(AND(ISNUMBER(OFFSET('Water Data'!$G$6,0,10*ROW('Water Data'!G95))),'Data Summary'!CC101="Yes"),OFFSET('Water Data'!$G$6,0,10*ROW('Water Data'!G95)),NA())</f>
        <v>#N/A</v>
      </c>
      <c r="O101" s="515" t="e">
        <f ca="1">+IF(AND(ISNUMBER(OFFSET('Water Data'!$G$9,0,10*ROW('Water Data'!G95))),'Data Summary'!CD101="Yes"),OFFSET('Water Data'!$G$9,0,10*ROW('Water Data'!G95)),NA())</f>
        <v>#N/A</v>
      </c>
      <c r="P101" s="515" t="e">
        <f ca="1">+IF(AND(ISNUMBER(OFFSET('Water Data'!$H$4,0,10*ROW('Water Data'!H95))),'Data Summary'!CE101="Yes"),100-OFFSET('Water Data'!$H$4,0,10*ROW('Water Data'!H95)),NA())</f>
        <v>#N/A</v>
      </c>
      <c r="Q101" s="515" t="e">
        <f ca="1">+IF(AND(ISNUMBER(OFFSET('Water Data'!$H$6,0,10*ROW('Water Data'!H95))),'Data Summary'!CF101="Yes"),OFFSET('Water Data'!$H$6,0,10*ROW('Water Data'!H95)),NA())</f>
        <v>#N/A</v>
      </c>
      <c r="R101" s="515" t="e">
        <f ca="1">+IF(AND(ISNUMBER(OFFSET('Water Data'!$H$9,0,10*ROW('Water Data'!H95))),'Data Summary'!CG101="Yes"),OFFSET('Water Data'!$H$9,0,10*ROW('Water Data'!H95)),NA())</f>
        <v>#N/A</v>
      </c>
      <c r="S101" s="515" t="e">
        <f ca="1">+IF(AND(ISNUMBER(OFFSET('Water Data'!$I$4,0,10*ROW('Water Data'!I95))),'Data Summary'!CH101="Yes"),100-OFFSET('Water Data'!$I$4,0,10*ROW('Water Data'!I95)),NA())</f>
        <v>#N/A</v>
      </c>
      <c r="T101" s="515" t="e">
        <f ca="1">+IF(AND(ISNUMBER(OFFSET('Water Data'!$I$6,0,10*ROW('Water Data'!I95))),'Data Summary'!CI101="Yes"),OFFSET('Water Data'!$I$6,0,10*ROW('Water Data'!I95)),NA())</f>
        <v>#N/A</v>
      </c>
      <c r="U101" s="515" t="e">
        <f ca="1">+IF(AND(ISNUMBER(OFFSET('Water Data'!$I$9,0,10*ROW('Water Data'!I95))),'Data Summary'!CJ101="Yes"),OFFSET('Water Data'!$I$9,0,10*ROW('Water Data'!I95)),NA())</f>
        <v>#N/A</v>
      </c>
      <c r="V101" s="516" t="e">
        <f ca="1">+IF(AND(ISNUMBER(OFFSET('Sanitation Data'!$D$4,0,10*ROW('Sanitation Data'!D95))),'Data Summary'!CK101="Yes"),100-OFFSET('Sanitation Data'!$D$4,0,10*ROW('Sanitation Data'!D95)),NA())</f>
        <v>#N/A</v>
      </c>
      <c r="W101" s="516" t="e">
        <f ca="1">+IF(AND(ISNUMBER(OFFSET('Sanitation Data'!$D$6,0,10*ROW('Sanitation Data'!D95))),'Data Summary'!CL101="Yes"),OFFSET('Sanitation Data'!$D$6,0,10*ROW('Sanitation Data'!D95)),NA())</f>
        <v>#N/A</v>
      </c>
      <c r="X101" s="516" t="e">
        <f ca="1">+IF(AND(ISNUMBER(OFFSET('Sanitation Data'!$D$10,0,10*ROW('Sanitation Data'!D95))),'Data Summary'!CM101="Yes"),OFFSET('Sanitation Data'!$D$10,0,10*ROW('Sanitation Data'!D95)),NA())</f>
        <v>#N/A</v>
      </c>
      <c r="Y101" s="516" t="e">
        <f ca="1">+IF(AND(ISNUMBER(OFFSET('Sanitation Data'!$D$11,0,10*ROW('Sanitation Data'!D95))),'Data Summary'!CN101="Yes"),OFFSET('Sanitation Data'!$D$11,0,10*ROW('Sanitation Data'!D95)),NA())</f>
        <v>#N/A</v>
      </c>
      <c r="Z101" s="516" t="e">
        <f ca="1">+IF(AND(ISNUMBER(OFFSET('Sanitation Data'!$D$12,0,10*ROW('Sanitation Data'!D95))),'Data Summary'!CO101="Yes"),OFFSET('Sanitation Data'!$D$12,0,10*ROW('Sanitation Data'!D95)),NA())</f>
        <v>#N/A</v>
      </c>
      <c r="AA101" s="516" t="e">
        <f ca="1">+IF(AND(ISNUMBER(OFFSET('Sanitation Data'!$E$4,0,10*ROW('Sanitation Data'!E95))),'Data Summary'!CP101="Yes"),100-OFFSET('Sanitation Data'!$E$4,0,10*ROW('Sanitation Data'!E95)),NA())</f>
        <v>#N/A</v>
      </c>
      <c r="AB101" s="516" t="e">
        <f ca="1">+IF(AND(ISNUMBER(OFFSET('Sanitation Data'!$E$6,0,10*ROW('Sanitation Data'!E95))),'Data Summary'!CQ101="Yes"),OFFSET('Sanitation Data'!$E$6,0,10*ROW('Sanitation Data'!E95)),NA())</f>
        <v>#N/A</v>
      </c>
      <c r="AC101" s="516" t="e">
        <f ca="1">+IF(AND(ISNUMBER(OFFSET('Sanitation Data'!$E$10,0,10*ROW('Sanitation Data'!E95))),'Data Summary'!CR101="Yes"),OFFSET('Sanitation Data'!$E$10,0,10*ROW('Sanitation Data'!E95)),NA())</f>
        <v>#N/A</v>
      </c>
      <c r="AD101" s="516" t="e">
        <f ca="1">+IF(AND(ISNUMBER(OFFSET('Sanitation Data'!$E$11,0,10*ROW('Sanitation Data'!E95))),'Data Summary'!CS101="Yes"),OFFSET('Sanitation Data'!$E$11,0,10*ROW('Sanitation Data'!E95)),NA())</f>
        <v>#N/A</v>
      </c>
      <c r="AE101" s="516" t="e">
        <f ca="1">+IF(AND(ISNUMBER(OFFSET('Sanitation Data'!$E$12,0,10*ROW('Sanitation Data'!E95))),'Data Summary'!CT101="Yes"),OFFSET('Sanitation Data'!$E$12,0,10*ROW('Sanitation Data'!E95)),NA())</f>
        <v>#N/A</v>
      </c>
      <c r="AF101" s="516" t="e">
        <f ca="1">+IF(AND(ISNUMBER(OFFSET('Sanitation Data'!$F$4,0,10*ROW('Sanitation Data'!F95))),'Data Summary'!CU101="Yes"),100-OFFSET('Sanitation Data'!$F$4,0,10*ROW('Sanitation Data'!F95)),NA())</f>
        <v>#N/A</v>
      </c>
      <c r="AG101" s="516" t="e">
        <f ca="1">+IF(AND(ISNUMBER(OFFSET('Sanitation Data'!$F$6,0,10*ROW('Sanitation Data'!F95))),'Data Summary'!CV101="Yes"),OFFSET('Sanitation Data'!$F$6,0,10*ROW('Sanitation Data'!F95)),NA())</f>
        <v>#N/A</v>
      </c>
      <c r="AH101" s="516" t="e">
        <f ca="1">+IF(AND(ISNUMBER(OFFSET('Sanitation Data'!$F$10,0,10*ROW('Sanitation Data'!F95))),'Data Summary'!CW101="Yes"),OFFSET('Sanitation Data'!$F$10,0,10*ROW('Sanitation Data'!F95)),NA())</f>
        <v>#N/A</v>
      </c>
      <c r="AI101" s="516" t="e">
        <f ca="1">+IF(AND(ISNUMBER(OFFSET('Sanitation Data'!$F$11,0,10*ROW('Sanitation Data'!F95))),'Data Summary'!CX101="Yes"),OFFSET('Sanitation Data'!$F$11,0,10*ROW('Sanitation Data'!F95)),NA())</f>
        <v>#N/A</v>
      </c>
      <c r="AJ101" s="516" t="e">
        <f ca="1">+IF(AND(ISNUMBER(OFFSET('Sanitation Data'!$F$12,0,10*ROW('Sanitation Data'!F95))),'Data Summary'!CY101="Yes"),OFFSET('Sanitation Data'!$F$12,0,10*ROW('Sanitation Data'!F95)),NA())</f>
        <v>#N/A</v>
      </c>
      <c r="AK101" s="516" t="e">
        <f ca="1">+IF(AND(ISNUMBER(OFFSET('Sanitation Data'!$G$4,0,10*ROW('Sanitation Data'!G95))),'Data Summary'!CZ101="Yes"),100-OFFSET('Sanitation Data'!$G$4,0,10*ROW('Sanitation Data'!G95)),NA())</f>
        <v>#N/A</v>
      </c>
      <c r="AL101" s="516" t="e">
        <f ca="1">+IF(AND(ISNUMBER(OFFSET('Sanitation Data'!$G$6,0,10*ROW('Sanitation Data'!G95))),'Data Summary'!DA101="Yes"),OFFSET('Sanitation Data'!$G$6,0,10*ROW('Sanitation Data'!G95)),NA())</f>
        <v>#N/A</v>
      </c>
      <c r="AM101" s="516" t="e">
        <f ca="1">+IF(AND(ISNUMBER(OFFSET('Sanitation Data'!$G$10,0,10*ROW('Sanitation Data'!G95))),'Data Summary'!DB101="Yes"),OFFSET('Sanitation Data'!$G$10,0,10*ROW('Sanitation Data'!G95)),NA())</f>
        <v>#N/A</v>
      </c>
      <c r="AN101" s="516" t="e">
        <f ca="1">+IF(AND(ISNUMBER(OFFSET('Sanitation Data'!$G$11,0,10*ROW('Sanitation Data'!G95))),'Data Summary'!DC101="Yes"),OFFSET('Sanitation Data'!$G$11,0,10*ROW('Sanitation Data'!G95)),NA())</f>
        <v>#N/A</v>
      </c>
      <c r="AO101" s="516" t="e">
        <f ca="1">+IF(AND(ISNUMBER(OFFSET('Sanitation Data'!$G$12,0,10*ROW('Sanitation Data'!G95))),'Data Summary'!DD101="Yes"),OFFSET('Sanitation Data'!$G$12,0,10*ROW('Sanitation Data'!G95)),NA())</f>
        <v>#N/A</v>
      </c>
      <c r="AP101" s="516" t="e">
        <f ca="1">+IF(AND(ISNUMBER(OFFSET('Sanitation Data'!$H$4,0,10*ROW('Sanitation Data'!H95))),'Data Summary'!DE101="Yes"),100-OFFSET('Sanitation Data'!$H$4,0,10*ROW('Sanitation Data'!H95)),NA())</f>
        <v>#N/A</v>
      </c>
      <c r="AQ101" s="516" t="e">
        <f ca="1">+IF(AND(ISNUMBER(OFFSET('Sanitation Data'!$H$6,0,10*ROW('Sanitation Data'!H95))),'Data Summary'!DF101="Yes"),OFFSET('Sanitation Data'!$H$6,0,10*ROW('Sanitation Data'!H95)),NA())</f>
        <v>#N/A</v>
      </c>
      <c r="AR101" s="516" t="e">
        <f ca="1">+IF(AND(ISNUMBER(OFFSET('Sanitation Data'!$H$10,0,10*ROW('Sanitation Data'!H95))),'Data Summary'!DG101="Yes"),OFFSET('Sanitation Data'!$H$10,0,10*ROW('Sanitation Data'!H95)),NA())</f>
        <v>#N/A</v>
      </c>
      <c r="AS101" s="516" t="e">
        <f ca="1">+IF(AND(ISNUMBER(OFFSET('Sanitation Data'!$H$11,0,10*ROW('Sanitation Data'!H95))),'Data Summary'!DH101="Yes"),OFFSET('Sanitation Data'!$H$11,0,10*ROW('Sanitation Data'!H95)),NA())</f>
        <v>#N/A</v>
      </c>
      <c r="AT101" s="516" t="e">
        <f ca="1">+IF(AND(ISNUMBER(OFFSET('Sanitation Data'!$H$12,0,10*ROW('Sanitation Data'!H95))),'Data Summary'!DI101="Yes"),OFFSET('Sanitation Data'!$H$12,0,10*ROW('Sanitation Data'!H95)),NA())</f>
        <v>#N/A</v>
      </c>
      <c r="AU101" s="516" t="e">
        <f ca="1">+IF(AND(ISNUMBER(OFFSET('Sanitation Data'!$I$4,0,10*ROW('Sanitation Data'!I95))),'Data Summary'!DJ101="Yes"),100-OFFSET('Sanitation Data'!$I$4,0,10*ROW('Sanitation Data'!I95)),NA())</f>
        <v>#N/A</v>
      </c>
      <c r="AV101" s="516" t="e">
        <f ca="1">+IF(AND(ISNUMBER(OFFSET('Sanitation Data'!$I$6,0,10*ROW('Sanitation Data'!I95))),'Data Summary'!DK101="Yes"),OFFSET('Sanitation Data'!$I$6,0,10*ROW('Sanitation Data'!I95)),NA())</f>
        <v>#N/A</v>
      </c>
      <c r="AW101" s="516" t="e">
        <f ca="1">+IF(AND(ISNUMBER(OFFSET('Sanitation Data'!$I$10,0,10*ROW('Sanitation Data'!I95))),'Data Summary'!DL101="Yes"),OFFSET('Sanitation Data'!$I$10,0,10*ROW('Sanitation Data'!I95)),NA())</f>
        <v>#N/A</v>
      </c>
      <c r="AX101" s="516" t="e">
        <f ca="1">+IF(AND(ISNUMBER(OFFSET('Sanitation Data'!$I$11,0,10*ROW('Sanitation Data'!I95))),'Data Summary'!DM101="Yes"),OFFSET('Sanitation Data'!$I$11,0,10*ROW('Sanitation Data'!I95)),NA())</f>
        <v>#N/A</v>
      </c>
      <c r="AY101" s="516" t="e">
        <f ca="1">+IF(AND(ISNUMBER(OFFSET('Sanitation Data'!$I$12,0,10*ROW('Sanitation Data'!I95))),'Data Summary'!DN101="Yes"),OFFSET('Sanitation Data'!$I$12,0,10*ROW('Sanitation Data'!I95)),NA())</f>
        <v>#N/A</v>
      </c>
      <c r="AZ101" s="517" t="e">
        <f ca="1">+IF(AND(ISNUMBER(OFFSET('Hygiene Data'!$D$5,0,10*ROW('Hygiene Data'!D95))),'Data Summary'!DO101="Yes"),OFFSET('Hygiene Data'!$D$5,0,10*ROW('Hygiene Data'!D95)),NA())</f>
        <v>#N/A</v>
      </c>
      <c r="BA101" s="517" t="e">
        <f ca="1">+IF(AND(ISNUMBER(OFFSET('Hygiene Data'!$D$7,0,10*ROW('Hygiene Data'!D95))),'Data Summary'!DP101="Yes"),OFFSET('Hygiene Data'!$D$7,0,10*ROW('Hygiene Data'!D95)),NA())</f>
        <v>#N/A</v>
      </c>
      <c r="BB101" s="517" t="e">
        <f ca="1">+IF(AND(ISNUMBER(OFFSET('Hygiene Data'!$D$9,0,10*ROW('Hygiene Data'!D95))),'Data Summary'!DQ101="Yes"),OFFSET('Hygiene Data'!$D$9,0,10*ROW('Hygiene Data'!D95)),NA())</f>
        <v>#N/A</v>
      </c>
      <c r="BC101" s="517" t="e">
        <f ca="1">+IF(AND(ISNUMBER(OFFSET('Hygiene Data'!$E$5,0,10*ROW('Hygiene Data'!E95))),'Data Summary'!DR101="Yes"),OFFSET('Hygiene Data'!$E$5,0,10*ROW('Hygiene Data'!E95)),NA())</f>
        <v>#N/A</v>
      </c>
      <c r="BD101" s="517" t="e">
        <f ca="1">+IF(AND(ISNUMBER(OFFSET('Hygiene Data'!$E$7,0,10*ROW('Hygiene Data'!E95))),'Data Summary'!DS101="Yes"),OFFSET('Hygiene Data'!$E$7,0,10*ROW('Hygiene Data'!E95)),NA())</f>
        <v>#N/A</v>
      </c>
      <c r="BE101" s="517" t="e">
        <f ca="1">+IF(AND(ISNUMBER(OFFSET('Hygiene Data'!$E$9,0,10*ROW('Hygiene Data'!E95))),'Data Summary'!DT101="Yes"),OFFSET('Hygiene Data'!$E$9,0,10*ROW('Hygiene Data'!E95)),NA())</f>
        <v>#N/A</v>
      </c>
      <c r="BF101" s="517" t="e">
        <f ca="1">+IF(AND(ISNUMBER(OFFSET('Hygiene Data'!$F$5,0,10*ROW('Hygiene Data'!F95))),'Data Summary'!DU101="Yes"),OFFSET('Hygiene Data'!$F$5,0,10*ROW('Hygiene Data'!F95)),NA())</f>
        <v>#N/A</v>
      </c>
      <c r="BG101" s="517" t="e">
        <f ca="1">+IF(AND(ISNUMBER(OFFSET('Hygiene Data'!$F$7,0,10*ROW('Hygiene Data'!F95))),'Data Summary'!DV101="Yes"),OFFSET('Hygiene Data'!$F$7,0,10*ROW('Hygiene Data'!F95)),NA())</f>
        <v>#N/A</v>
      </c>
      <c r="BH101" s="517" t="e">
        <f ca="1">+IF(AND(ISNUMBER(OFFSET('Hygiene Data'!$F$9,0,10*ROW('Hygiene Data'!F95))),'Data Summary'!DW101="Yes"),OFFSET('Hygiene Data'!$F$9,0,10*ROW('Hygiene Data'!F95)),NA())</f>
        <v>#N/A</v>
      </c>
      <c r="BI101" s="517" t="e">
        <f ca="1">+IF(AND(ISNUMBER(OFFSET('Hygiene Data'!$G$5,0,10*ROW('Hygiene Data'!G95))),'Data Summary'!DX101="Yes"),OFFSET('Hygiene Data'!$G$5,0,10*ROW('Hygiene Data'!G95)),NA())</f>
        <v>#N/A</v>
      </c>
      <c r="BJ101" s="517" t="e">
        <f ca="1">+IF(AND(ISNUMBER(OFFSET('Hygiene Data'!$G$7,0,10*ROW('Hygiene Data'!G95))),'Data Summary'!DY101="Yes"),OFFSET('Hygiene Data'!$G$7,0,10*ROW('Hygiene Data'!G95)),NA())</f>
        <v>#N/A</v>
      </c>
      <c r="BK101" s="517" t="e">
        <f ca="1">+IF(AND(ISNUMBER(OFFSET('Hygiene Data'!$G$9,0,10*ROW('Hygiene Data'!G95))),'Data Summary'!DZ101="Yes"),OFFSET('Hygiene Data'!$G$9,0,10*ROW('Hygiene Data'!G95)),NA())</f>
        <v>#N/A</v>
      </c>
      <c r="BL101" s="517" t="e">
        <f ca="1">+IF(AND(ISNUMBER(OFFSET('Hygiene Data'!$H$5,0,10*ROW('Hygiene Data'!H95))),'Data Summary'!EA101="Yes"),OFFSET('Hygiene Data'!$H$5,0,10*ROW('Hygiene Data'!H95)),NA())</f>
        <v>#N/A</v>
      </c>
      <c r="BM101" s="517" t="e">
        <f ca="1">+IF(AND(ISNUMBER(OFFSET('Hygiene Data'!$H$7,0,10*ROW('Hygiene Data'!H95))),'Data Summary'!EB101="Yes"),OFFSET('Hygiene Data'!$H$7,0,10*ROW('Hygiene Data'!H95)),NA())</f>
        <v>#N/A</v>
      </c>
      <c r="BN101" s="517" t="e">
        <f ca="1">+IF(AND(ISNUMBER(OFFSET('Hygiene Data'!$H$9,0,10*ROW('Hygiene Data'!H95))),'Data Summary'!EC101="Yes"),OFFSET('Hygiene Data'!$H$9,0,10*ROW('Hygiene Data'!H95)),NA())</f>
        <v>#N/A</v>
      </c>
      <c r="BO101" s="517" t="e">
        <f ca="1">+IF(AND(ISNUMBER(OFFSET('Hygiene Data'!$I$5,0,10*ROW('Hygiene Data'!I95))),'Data Summary'!ED101="Yes"),OFFSET('Hygiene Data'!$I$5,0,10*ROW('Hygiene Data'!I95)),NA())</f>
        <v>#N/A</v>
      </c>
      <c r="BP101" s="517" t="e">
        <f ca="1">+IF(AND(ISNUMBER(OFFSET('Hygiene Data'!$I$7,0,10*ROW('Hygiene Data'!I95))),'Data Summary'!EE101="Yes"),OFFSET('Hygiene Data'!$I$7,0,10*ROW('Hygiene Data'!I95)),NA())</f>
        <v>#N/A</v>
      </c>
      <c r="BQ101" s="517" t="e">
        <f ca="1">+IF(AND(ISNUMBER(OFFSET('Hygiene Data'!$I$9,0,10*ROW('Hygiene Data'!I95))),'Data Summary'!EF101="Yes"),OFFSET('Hygiene Data'!$I$9,0,10*ROW('Hygiene Data'!I95)),NA())</f>
        <v>#N/A</v>
      </c>
    </row>
    <row r="102" spans="1:69" x14ac:dyDescent="0.25">
      <c r="A102" s="513" t="e">
        <f ca="1">+RIGHT('Data Summary'!A102,LEN('Data Summary'!A102)-9)</f>
        <v>#VALUE!</v>
      </c>
      <c r="B102" s="487" t="str">
        <f ca="1">+IF(ISTEXT('Data Summary'!B102),'Data Summary'!B102,"")</f>
        <v/>
      </c>
      <c r="C102" s="514" t="e">
        <f ca="1">+VALUE('Data Summary'!C102)</f>
        <v>#VALUE!</v>
      </c>
      <c r="D102" s="515" t="e">
        <f ca="1">+IF(AND(ISNUMBER(OFFSET('Water Data'!$D$4,0,10*ROW('Water Data'!D96))),'Data Summary'!BS102="Yes"),100-OFFSET('Water Data'!$D$4,0,10*ROW('Water Data'!D96)),NA())</f>
        <v>#N/A</v>
      </c>
      <c r="E102" s="515" t="e">
        <f ca="1">+IF(AND(ISNUMBER(OFFSET('Water Data'!$D$6,0,10*ROW('Water Data'!D96))),'Data Summary'!BT102="Yes"),OFFSET('Water Data'!$D$6,0,10*ROW('Water Data'!D96)),NA())</f>
        <v>#N/A</v>
      </c>
      <c r="F102" s="515" t="e">
        <f ca="1">+IF(AND(ISNUMBER(OFFSET('Water Data'!$D$9,0,10*ROW('Water Data'!D96))),'Data Summary'!BU102="Yes"),OFFSET('Water Data'!$D$9,0,10*ROW('Water Data'!D96)),NA())</f>
        <v>#N/A</v>
      </c>
      <c r="G102" s="515" t="e">
        <f ca="1">+IF(AND(ISNUMBER(OFFSET('Water Data'!$E$4,0,10*ROW('Water Data'!E96))),'Data Summary'!BV102="Yes"),100-OFFSET('Water Data'!$E$4,0,10*ROW('Water Data'!E96)),NA())</f>
        <v>#N/A</v>
      </c>
      <c r="H102" s="515" t="e">
        <f ca="1">+IF(AND(ISNUMBER(OFFSET('Water Data'!$E$6,0,10*ROW('Water Data'!E96))),'Data Summary'!BW102="Yes"),OFFSET('Water Data'!$E$6,0,10*ROW('Water Data'!E96)),NA())</f>
        <v>#N/A</v>
      </c>
      <c r="I102" s="515" t="e">
        <f ca="1">+IF(AND(ISNUMBER(OFFSET('Water Data'!$E$9,0,10*ROW('Water Data'!E96))),'Data Summary'!BX102="Yes"),OFFSET('Water Data'!$E$9,0,10*ROW('Water Data'!E96)),NA())</f>
        <v>#N/A</v>
      </c>
      <c r="J102" s="515" t="e">
        <f ca="1">+IF(AND(ISNUMBER(OFFSET('Water Data'!$F$4,0,10*ROW('Water Data'!F96))),'Data Summary'!BY102="Yes"),100-OFFSET('Water Data'!$F$4,0,10*ROW('Water Data'!F96)),NA())</f>
        <v>#N/A</v>
      </c>
      <c r="K102" s="515" t="e">
        <f ca="1">+IF(AND(ISNUMBER(OFFSET('Water Data'!$F$6,0,10*ROW('Water Data'!F96))),'Data Summary'!BZ102="Yes"),OFFSET('Water Data'!$F$6,0,10*ROW('Water Data'!F96)),NA())</f>
        <v>#N/A</v>
      </c>
      <c r="L102" s="515" t="e">
        <f ca="1">+IF(AND(ISNUMBER(OFFSET('Water Data'!$F$9,0,10*ROW('Water Data'!F96))),'Data Summary'!CA102="Yes"),OFFSET('Water Data'!$F$9,0,10*ROW('Water Data'!F96)),NA())</f>
        <v>#N/A</v>
      </c>
      <c r="M102" s="515" t="e">
        <f ca="1">+IF(AND(ISNUMBER(OFFSET('Water Data'!$G$4,0,10*ROW('Water Data'!G96))),'Data Summary'!CB102="Yes"),100-OFFSET('Water Data'!$G$4,0,10*ROW('Water Data'!G96)),NA())</f>
        <v>#N/A</v>
      </c>
      <c r="N102" s="515" t="e">
        <f ca="1">+IF(AND(ISNUMBER(OFFSET('Water Data'!$G$6,0,10*ROW('Water Data'!G96))),'Data Summary'!CC102="Yes"),OFFSET('Water Data'!$G$6,0,10*ROW('Water Data'!G96)),NA())</f>
        <v>#N/A</v>
      </c>
      <c r="O102" s="515" t="e">
        <f ca="1">+IF(AND(ISNUMBER(OFFSET('Water Data'!$G$9,0,10*ROW('Water Data'!G96))),'Data Summary'!CD102="Yes"),OFFSET('Water Data'!$G$9,0,10*ROW('Water Data'!G96)),NA())</f>
        <v>#N/A</v>
      </c>
      <c r="P102" s="515" t="e">
        <f ca="1">+IF(AND(ISNUMBER(OFFSET('Water Data'!$H$4,0,10*ROW('Water Data'!H96))),'Data Summary'!CE102="Yes"),100-OFFSET('Water Data'!$H$4,0,10*ROW('Water Data'!H96)),NA())</f>
        <v>#N/A</v>
      </c>
      <c r="Q102" s="515" t="e">
        <f ca="1">+IF(AND(ISNUMBER(OFFSET('Water Data'!$H$6,0,10*ROW('Water Data'!H96))),'Data Summary'!CF102="Yes"),OFFSET('Water Data'!$H$6,0,10*ROW('Water Data'!H96)),NA())</f>
        <v>#N/A</v>
      </c>
      <c r="R102" s="515" t="e">
        <f ca="1">+IF(AND(ISNUMBER(OFFSET('Water Data'!$H$9,0,10*ROW('Water Data'!H96))),'Data Summary'!CG102="Yes"),OFFSET('Water Data'!$H$9,0,10*ROW('Water Data'!H96)),NA())</f>
        <v>#N/A</v>
      </c>
      <c r="S102" s="515" t="e">
        <f ca="1">+IF(AND(ISNUMBER(OFFSET('Water Data'!$I$4,0,10*ROW('Water Data'!I96))),'Data Summary'!CH102="Yes"),100-OFFSET('Water Data'!$I$4,0,10*ROW('Water Data'!I96)),NA())</f>
        <v>#N/A</v>
      </c>
      <c r="T102" s="515" t="e">
        <f ca="1">+IF(AND(ISNUMBER(OFFSET('Water Data'!$I$6,0,10*ROW('Water Data'!I96))),'Data Summary'!CI102="Yes"),OFFSET('Water Data'!$I$6,0,10*ROW('Water Data'!I96)),NA())</f>
        <v>#N/A</v>
      </c>
      <c r="U102" s="515" t="e">
        <f ca="1">+IF(AND(ISNUMBER(OFFSET('Water Data'!$I$9,0,10*ROW('Water Data'!I96))),'Data Summary'!CJ102="Yes"),OFFSET('Water Data'!$I$9,0,10*ROW('Water Data'!I96)),NA())</f>
        <v>#N/A</v>
      </c>
      <c r="V102" s="516" t="e">
        <f ca="1">+IF(AND(ISNUMBER(OFFSET('Sanitation Data'!$D$4,0,10*ROW('Sanitation Data'!D96))),'Data Summary'!CK102="Yes"),100-OFFSET('Sanitation Data'!$D$4,0,10*ROW('Sanitation Data'!D96)),NA())</f>
        <v>#N/A</v>
      </c>
      <c r="W102" s="516" t="e">
        <f ca="1">+IF(AND(ISNUMBER(OFFSET('Sanitation Data'!$D$6,0,10*ROW('Sanitation Data'!D96))),'Data Summary'!CL102="Yes"),OFFSET('Sanitation Data'!$D$6,0,10*ROW('Sanitation Data'!D96)),NA())</f>
        <v>#N/A</v>
      </c>
      <c r="X102" s="516" t="e">
        <f ca="1">+IF(AND(ISNUMBER(OFFSET('Sanitation Data'!$D$10,0,10*ROW('Sanitation Data'!D96))),'Data Summary'!CM102="Yes"),OFFSET('Sanitation Data'!$D$10,0,10*ROW('Sanitation Data'!D96)),NA())</f>
        <v>#N/A</v>
      </c>
      <c r="Y102" s="516" t="e">
        <f ca="1">+IF(AND(ISNUMBER(OFFSET('Sanitation Data'!$D$11,0,10*ROW('Sanitation Data'!D96))),'Data Summary'!CN102="Yes"),OFFSET('Sanitation Data'!$D$11,0,10*ROW('Sanitation Data'!D96)),NA())</f>
        <v>#N/A</v>
      </c>
      <c r="Z102" s="516" t="e">
        <f ca="1">+IF(AND(ISNUMBER(OFFSET('Sanitation Data'!$D$12,0,10*ROW('Sanitation Data'!D96))),'Data Summary'!CO102="Yes"),OFFSET('Sanitation Data'!$D$12,0,10*ROW('Sanitation Data'!D96)),NA())</f>
        <v>#N/A</v>
      </c>
      <c r="AA102" s="516" t="e">
        <f ca="1">+IF(AND(ISNUMBER(OFFSET('Sanitation Data'!$E$4,0,10*ROW('Sanitation Data'!E96))),'Data Summary'!CP102="Yes"),100-OFFSET('Sanitation Data'!$E$4,0,10*ROW('Sanitation Data'!E96)),NA())</f>
        <v>#N/A</v>
      </c>
      <c r="AB102" s="516" t="e">
        <f ca="1">+IF(AND(ISNUMBER(OFFSET('Sanitation Data'!$E$6,0,10*ROW('Sanitation Data'!E96))),'Data Summary'!CQ102="Yes"),OFFSET('Sanitation Data'!$E$6,0,10*ROW('Sanitation Data'!E96)),NA())</f>
        <v>#N/A</v>
      </c>
      <c r="AC102" s="516" t="e">
        <f ca="1">+IF(AND(ISNUMBER(OFFSET('Sanitation Data'!$E$10,0,10*ROW('Sanitation Data'!E96))),'Data Summary'!CR102="Yes"),OFFSET('Sanitation Data'!$E$10,0,10*ROW('Sanitation Data'!E96)),NA())</f>
        <v>#N/A</v>
      </c>
      <c r="AD102" s="516" t="e">
        <f ca="1">+IF(AND(ISNUMBER(OFFSET('Sanitation Data'!$E$11,0,10*ROW('Sanitation Data'!E96))),'Data Summary'!CS102="Yes"),OFFSET('Sanitation Data'!$E$11,0,10*ROW('Sanitation Data'!E96)),NA())</f>
        <v>#N/A</v>
      </c>
      <c r="AE102" s="516" t="e">
        <f ca="1">+IF(AND(ISNUMBER(OFFSET('Sanitation Data'!$E$12,0,10*ROW('Sanitation Data'!E96))),'Data Summary'!CT102="Yes"),OFFSET('Sanitation Data'!$E$12,0,10*ROW('Sanitation Data'!E96)),NA())</f>
        <v>#N/A</v>
      </c>
      <c r="AF102" s="516" t="e">
        <f ca="1">+IF(AND(ISNUMBER(OFFSET('Sanitation Data'!$F$4,0,10*ROW('Sanitation Data'!F96))),'Data Summary'!CU102="Yes"),100-OFFSET('Sanitation Data'!$F$4,0,10*ROW('Sanitation Data'!F96)),NA())</f>
        <v>#N/A</v>
      </c>
      <c r="AG102" s="516" t="e">
        <f ca="1">+IF(AND(ISNUMBER(OFFSET('Sanitation Data'!$F$6,0,10*ROW('Sanitation Data'!F96))),'Data Summary'!CV102="Yes"),OFFSET('Sanitation Data'!$F$6,0,10*ROW('Sanitation Data'!F96)),NA())</f>
        <v>#N/A</v>
      </c>
      <c r="AH102" s="516" t="e">
        <f ca="1">+IF(AND(ISNUMBER(OFFSET('Sanitation Data'!$F$10,0,10*ROW('Sanitation Data'!F96))),'Data Summary'!CW102="Yes"),OFFSET('Sanitation Data'!$F$10,0,10*ROW('Sanitation Data'!F96)),NA())</f>
        <v>#N/A</v>
      </c>
      <c r="AI102" s="516" t="e">
        <f ca="1">+IF(AND(ISNUMBER(OFFSET('Sanitation Data'!$F$11,0,10*ROW('Sanitation Data'!F96))),'Data Summary'!CX102="Yes"),OFFSET('Sanitation Data'!$F$11,0,10*ROW('Sanitation Data'!F96)),NA())</f>
        <v>#N/A</v>
      </c>
      <c r="AJ102" s="516" t="e">
        <f ca="1">+IF(AND(ISNUMBER(OFFSET('Sanitation Data'!$F$12,0,10*ROW('Sanitation Data'!F96))),'Data Summary'!CY102="Yes"),OFFSET('Sanitation Data'!$F$12,0,10*ROW('Sanitation Data'!F96)),NA())</f>
        <v>#N/A</v>
      </c>
      <c r="AK102" s="516" t="e">
        <f ca="1">+IF(AND(ISNUMBER(OFFSET('Sanitation Data'!$G$4,0,10*ROW('Sanitation Data'!G96))),'Data Summary'!CZ102="Yes"),100-OFFSET('Sanitation Data'!$G$4,0,10*ROW('Sanitation Data'!G96)),NA())</f>
        <v>#N/A</v>
      </c>
      <c r="AL102" s="516" t="e">
        <f ca="1">+IF(AND(ISNUMBER(OFFSET('Sanitation Data'!$G$6,0,10*ROW('Sanitation Data'!G96))),'Data Summary'!DA102="Yes"),OFFSET('Sanitation Data'!$G$6,0,10*ROW('Sanitation Data'!G96)),NA())</f>
        <v>#N/A</v>
      </c>
      <c r="AM102" s="516" t="e">
        <f ca="1">+IF(AND(ISNUMBER(OFFSET('Sanitation Data'!$G$10,0,10*ROW('Sanitation Data'!G96))),'Data Summary'!DB102="Yes"),OFFSET('Sanitation Data'!$G$10,0,10*ROW('Sanitation Data'!G96)),NA())</f>
        <v>#N/A</v>
      </c>
      <c r="AN102" s="516" t="e">
        <f ca="1">+IF(AND(ISNUMBER(OFFSET('Sanitation Data'!$G$11,0,10*ROW('Sanitation Data'!G96))),'Data Summary'!DC102="Yes"),OFFSET('Sanitation Data'!$G$11,0,10*ROW('Sanitation Data'!G96)),NA())</f>
        <v>#N/A</v>
      </c>
      <c r="AO102" s="516" t="e">
        <f ca="1">+IF(AND(ISNUMBER(OFFSET('Sanitation Data'!$G$12,0,10*ROW('Sanitation Data'!G96))),'Data Summary'!DD102="Yes"),OFFSET('Sanitation Data'!$G$12,0,10*ROW('Sanitation Data'!G96)),NA())</f>
        <v>#N/A</v>
      </c>
      <c r="AP102" s="516" t="e">
        <f ca="1">+IF(AND(ISNUMBER(OFFSET('Sanitation Data'!$H$4,0,10*ROW('Sanitation Data'!H96))),'Data Summary'!DE102="Yes"),100-OFFSET('Sanitation Data'!$H$4,0,10*ROW('Sanitation Data'!H96)),NA())</f>
        <v>#N/A</v>
      </c>
      <c r="AQ102" s="516" t="e">
        <f ca="1">+IF(AND(ISNUMBER(OFFSET('Sanitation Data'!$H$6,0,10*ROW('Sanitation Data'!H96))),'Data Summary'!DF102="Yes"),OFFSET('Sanitation Data'!$H$6,0,10*ROW('Sanitation Data'!H96)),NA())</f>
        <v>#N/A</v>
      </c>
      <c r="AR102" s="516" t="e">
        <f ca="1">+IF(AND(ISNUMBER(OFFSET('Sanitation Data'!$H$10,0,10*ROW('Sanitation Data'!H96))),'Data Summary'!DG102="Yes"),OFFSET('Sanitation Data'!$H$10,0,10*ROW('Sanitation Data'!H96)),NA())</f>
        <v>#N/A</v>
      </c>
      <c r="AS102" s="516" t="e">
        <f ca="1">+IF(AND(ISNUMBER(OFFSET('Sanitation Data'!$H$11,0,10*ROW('Sanitation Data'!H96))),'Data Summary'!DH102="Yes"),OFFSET('Sanitation Data'!$H$11,0,10*ROW('Sanitation Data'!H96)),NA())</f>
        <v>#N/A</v>
      </c>
      <c r="AT102" s="516" t="e">
        <f ca="1">+IF(AND(ISNUMBER(OFFSET('Sanitation Data'!$H$12,0,10*ROW('Sanitation Data'!H96))),'Data Summary'!DI102="Yes"),OFFSET('Sanitation Data'!$H$12,0,10*ROW('Sanitation Data'!H96)),NA())</f>
        <v>#N/A</v>
      </c>
      <c r="AU102" s="516" t="e">
        <f ca="1">+IF(AND(ISNUMBER(OFFSET('Sanitation Data'!$I$4,0,10*ROW('Sanitation Data'!I96))),'Data Summary'!DJ102="Yes"),100-OFFSET('Sanitation Data'!$I$4,0,10*ROW('Sanitation Data'!I96)),NA())</f>
        <v>#N/A</v>
      </c>
      <c r="AV102" s="516" t="e">
        <f ca="1">+IF(AND(ISNUMBER(OFFSET('Sanitation Data'!$I$6,0,10*ROW('Sanitation Data'!I96))),'Data Summary'!DK102="Yes"),OFFSET('Sanitation Data'!$I$6,0,10*ROW('Sanitation Data'!I96)),NA())</f>
        <v>#N/A</v>
      </c>
      <c r="AW102" s="516" t="e">
        <f ca="1">+IF(AND(ISNUMBER(OFFSET('Sanitation Data'!$I$10,0,10*ROW('Sanitation Data'!I96))),'Data Summary'!DL102="Yes"),OFFSET('Sanitation Data'!$I$10,0,10*ROW('Sanitation Data'!I96)),NA())</f>
        <v>#N/A</v>
      </c>
      <c r="AX102" s="516" t="e">
        <f ca="1">+IF(AND(ISNUMBER(OFFSET('Sanitation Data'!$I$11,0,10*ROW('Sanitation Data'!I96))),'Data Summary'!DM102="Yes"),OFFSET('Sanitation Data'!$I$11,0,10*ROW('Sanitation Data'!I96)),NA())</f>
        <v>#N/A</v>
      </c>
      <c r="AY102" s="516" t="e">
        <f ca="1">+IF(AND(ISNUMBER(OFFSET('Sanitation Data'!$I$12,0,10*ROW('Sanitation Data'!I96))),'Data Summary'!DN102="Yes"),OFFSET('Sanitation Data'!$I$12,0,10*ROW('Sanitation Data'!I96)),NA())</f>
        <v>#N/A</v>
      </c>
      <c r="AZ102" s="517" t="e">
        <f ca="1">+IF(AND(ISNUMBER(OFFSET('Hygiene Data'!$D$5,0,10*ROW('Hygiene Data'!D96))),'Data Summary'!DO102="Yes"),OFFSET('Hygiene Data'!$D$5,0,10*ROW('Hygiene Data'!D96)),NA())</f>
        <v>#N/A</v>
      </c>
      <c r="BA102" s="517" t="e">
        <f ca="1">+IF(AND(ISNUMBER(OFFSET('Hygiene Data'!$D$7,0,10*ROW('Hygiene Data'!D96))),'Data Summary'!DP102="Yes"),OFFSET('Hygiene Data'!$D$7,0,10*ROW('Hygiene Data'!D96)),NA())</f>
        <v>#N/A</v>
      </c>
      <c r="BB102" s="517" t="e">
        <f ca="1">+IF(AND(ISNUMBER(OFFSET('Hygiene Data'!$D$9,0,10*ROW('Hygiene Data'!D96))),'Data Summary'!DQ102="Yes"),OFFSET('Hygiene Data'!$D$9,0,10*ROW('Hygiene Data'!D96)),NA())</f>
        <v>#N/A</v>
      </c>
      <c r="BC102" s="517" t="e">
        <f ca="1">+IF(AND(ISNUMBER(OFFSET('Hygiene Data'!$E$5,0,10*ROW('Hygiene Data'!E96))),'Data Summary'!DR102="Yes"),OFFSET('Hygiene Data'!$E$5,0,10*ROW('Hygiene Data'!E96)),NA())</f>
        <v>#N/A</v>
      </c>
      <c r="BD102" s="517" t="e">
        <f ca="1">+IF(AND(ISNUMBER(OFFSET('Hygiene Data'!$E$7,0,10*ROW('Hygiene Data'!E96))),'Data Summary'!DS102="Yes"),OFFSET('Hygiene Data'!$E$7,0,10*ROW('Hygiene Data'!E96)),NA())</f>
        <v>#N/A</v>
      </c>
      <c r="BE102" s="517" t="e">
        <f ca="1">+IF(AND(ISNUMBER(OFFSET('Hygiene Data'!$E$9,0,10*ROW('Hygiene Data'!E96))),'Data Summary'!DT102="Yes"),OFFSET('Hygiene Data'!$E$9,0,10*ROW('Hygiene Data'!E96)),NA())</f>
        <v>#N/A</v>
      </c>
      <c r="BF102" s="517" t="e">
        <f ca="1">+IF(AND(ISNUMBER(OFFSET('Hygiene Data'!$F$5,0,10*ROW('Hygiene Data'!F96))),'Data Summary'!DU102="Yes"),OFFSET('Hygiene Data'!$F$5,0,10*ROW('Hygiene Data'!F96)),NA())</f>
        <v>#N/A</v>
      </c>
      <c r="BG102" s="517" t="e">
        <f ca="1">+IF(AND(ISNUMBER(OFFSET('Hygiene Data'!$F$7,0,10*ROW('Hygiene Data'!F96))),'Data Summary'!DV102="Yes"),OFFSET('Hygiene Data'!$F$7,0,10*ROW('Hygiene Data'!F96)),NA())</f>
        <v>#N/A</v>
      </c>
      <c r="BH102" s="517" t="e">
        <f ca="1">+IF(AND(ISNUMBER(OFFSET('Hygiene Data'!$F$9,0,10*ROW('Hygiene Data'!F96))),'Data Summary'!DW102="Yes"),OFFSET('Hygiene Data'!$F$9,0,10*ROW('Hygiene Data'!F96)),NA())</f>
        <v>#N/A</v>
      </c>
      <c r="BI102" s="517" t="e">
        <f ca="1">+IF(AND(ISNUMBER(OFFSET('Hygiene Data'!$G$5,0,10*ROW('Hygiene Data'!G96))),'Data Summary'!DX102="Yes"),OFFSET('Hygiene Data'!$G$5,0,10*ROW('Hygiene Data'!G96)),NA())</f>
        <v>#N/A</v>
      </c>
      <c r="BJ102" s="517" t="e">
        <f ca="1">+IF(AND(ISNUMBER(OFFSET('Hygiene Data'!$G$7,0,10*ROW('Hygiene Data'!G96))),'Data Summary'!DY102="Yes"),OFFSET('Hygiene Data'!$G$7,0,10*ROW('Hygiene Data'!G96)),NA())</f>
        <v>#N/A</v>
      </c>
      <c r="BK102" s="517" t="e">
        <f ca="1">+IF(AND(ISNUMBER(OFFSET('Hygiene Data'!$G$9,0,10*ROW('Hygiene Data'!G96))),'Data Summary'!DZ102="Yes"),OFFSET('Hygiene Data'!$G$9,0,10*ROW('Hygiene Data'!G96)),NA())</f>
        <v>#N/A</v>
      </c>
      <c r="BL102" s="517" t="e">
        <f ca="1">+IF(AND(ISNUMBER(OFFSET('Hygiene Data'!$H$5,0,10*ROW('Hygiene Data'!H96))),'Data Summary'!EA102="Yes"),OFFSET('Hygiene Data'!$H$5,0,10*ROW('Hygiene Data'!H96)),NA())</f>
        <v>#N/A</v>
      </c>
      <c r="BM102" s="517" t="e">
        <f ca="1">+IF(AND(ISNUMBER(OFFSET('Hygiene Data'!$H$7,0,10*ROW('Hygiene Data'!H96))),'Data Summary'!EB102="Yes"),OFFSET('Hygiene Data'!$H$7,0,10*ROW('Hygiene Data'!H96)),NA())</f>
        <v>#N/A</v>
      </c>
      <c r="BN102" s="517" t="e">
        <f ca="1">+IF(AND(ISNUMBER(OFFSET('Hygiene Data'!$H$9,0,10*ROW('Hygiene Data'!H96))),'Data Summary'!EC102="Yes"),OFFSET('Hygiene Data'!$H$9,0,10*ROW('Hygiene Data'!H96)),NA())</f>
        <v>#N/A</v>
      </c>
      <c r="BO102" s="517" t="e">
        <f ca="1">+IF(AND(ISNUMBER(OFFSET('Hygiene Data'!$I$5,0,10*ROW('Hygiene Data'!I96))),'Data Summary'!ED102="Yes"),OFFSET('Hygiene Data'!$I$5,0,10*ROW('Hygiene Data'!I96)),NA())</f>
        <v>#N/A</v>
      </c>
      <c r="BP102" s="517" t="e">
        <f ca="1">+IF(AND(ISNUMBER(OFFSET('Hygiene Data'!$I$7,0,10*ROW('Hygiene Data'!I96))),'Data Summary'!EE102="Yes"),OFFSET('Hygiene Data'!$I$7,0,10*ROW('Hygiene Data'!I96)),NA())</f>
        <v>#N/A</v>
      </c>
      <c r="BQ102" s="517" t="e">
        <f ca="1">+IF(AND(ISNUMBER(OFFSET('Hygiene Data'!$I$9,0,10*ROW('Hygiene Data'!I96))),'Data Summary'!EF102="Yes"),OFFSET('Hygiene Data'!$I$9,0,10*ROW('Hygiene Data'!I96)),NA())</f>
        <v>#N/A</v>
      </c>
    </row>
    <row r="103" spans="1:69" x14ac:dyDescent="0.25">
      <c r="A103" s="513" t="e">
        <f ca="1">+RIGHT('Data Summary'!A103,LEN('Data Summary'!A103)-9)</f>
        <v>#VALUE!</v>
      </c>
      <c r="B103" s="487" t="str">
        <f ca="1">+IF(ISTEXT('Data Summary'!B103),'Data Summary'!B103,"")</f>
        <v/>
      </c>
      <c r="C103" s="514" t="e">
        <f ca="1">+VALUE('Data Summary'!C103)</f>
        <v>#VALUE!</v>
      </c>
      <c r="D103" s="515" t="e">
        <f ca="1">+IF(AND(ISNUMBER(OFFSET('Water Data'!$D$4,0,10*ROW('Water Data'!D97))),'Data Summary'!BS103="Yes"),100-OFFSET('Water Data'!$D$4,0,10*ROW('Water Data'!D97)),NA())</f>
        <v>#N/A</v>
      </c>
      <c r="E103" s="515" t="e">
        <f ca="1">+IF(AND(ISNUMBER(OFFSET('Water Data'!$D$6,0,10*ROW('Water Data'!D97))),'Data Summary'!BT103="Yes"),OFFSET('Water Data'!$D$6,0,10*ROW('Water Data'!D97)),NA())</f>
        <v>#N/A</v>
      </c>
      <c r="F103" s="515" t="e">
        <f ca="1">+IF(AND(ISNUMBER(OFFSET('Water Data'!$D$9,0,10*ROW('Water Data'!D97))),'Data Summary'!BU103="Yes"),OFFSET('Water Data'!$D$9,0,10*ROW('Water Data'!D97)),NA())</f>
        <v>#N/A</v>
      </c>
      <c r="G103" s="515" t="e">
        <f ca="1">+IF(AND(ISNUMBER(OFFSET('Water Data'!$E$4,0,10*ROW('Water Data'!E97))),'Data Summary'!BV103="Yes"),100-OFFSET('Water Data'!$E$4,0,10*ROW('Water Data'!E97)),NA())</f>
        <v>#N/A</v>
      </c>
      <c r="H103" s="515" t="e">
        <f ca="1">+IF(AND(ISNUMBER(OFFSET('Water Data'!$E$6,0,10*ROW('Water Data'!E97))),'Data Summary'!BW103="Yes"),OFFSET('Water Data'!$E$6,0,10*ROW('Water Data'!E97)),NA())</f>
        <v>#N/A</v>
      </c>
      <c r="I103" s="515" t="e">
        <f ca="1">+IF(AND(ISNUMBER(OFFSET('Water Data'!$E$9,0,10*ROW('Water Data'!E97))),'Data Summary'!BX103="Yes"),OFFSET('Water Data'!$E$9,0,10*ROW('Water Data'!E97)),NA())</f>
        <v>#N/A</v>
      </c>
      <c r="J103" s="515" t="e">
        <f ca="1">+IF(AND(ISNUMBER(OFFSET('Water Data'!$F$4,0,10*ROW('Water Data'!F97))),'Data Summary'!BY103="Yes"),100-OFFSET('Water Data'!$F$4,0,10*ROW('Water Data'!F97)),NA())</f>
        <v>#N/A</v>
      </c>
      <c r="K103" s="515" t="e">
        <f ca="1">+IF(AND(ISNUMBER(OFFSET('Water Data'!$F$6,0,10*ROW('Water Data'!F97))),'Data Summary'!BZ103="Yes"),OFFSET('Water Data'!$F$6,0,10*ROW('Water Data'!F97)),NA())</f>
        <v>#N/A</v>
      </c>
      <c r="L103" s="515" t="e">
        <f ca="1">+IF(AND(ISNUMBER(OFFSET('Water Data'!$F$9,0,10*ROW('Water Data'!F97))),'Data Summary'!CA103="Yes"),OFFSET('Water Data'!$F$9,0,10*ROW('Water Data'!F97)),NA())</f>
        <v>#N/A</v>
      </c>
      <c r="M103" s="515" t="e">
        <f ca="1">+IF(AND(ISNUMBER(OFFSET('Water Data'!$G$4,0,10*ROW('Water Data'!G97))),'Data Summary'!CB103="Yes"),100-OFFSET('Water Data'!$G$4,0,10*ROW('Water Data'!G97)),NA())</f>
        <v>#N/A</v>
      </c>
      <c r="N103" s="515" t="e">
        <f ca="1">+IF(AND(ISNUMBER(OFFSET('Water Data'!$G$6,0,10*ROW('Water Data'!G97))),'Data Summary'!CC103="Yes"),OFFSET('Water Data'!$G$6,0,10*ROW('Water Data'!G97)),NA())</f>
        <v>#N/A</v>
      </c>
      <c r="O103" s="515" t="e">
        <f ca="1">+IF(AND(ISNUMBER(OFFSET('Water Data'!$G$9,0,10*ROW('Water Data'!G97))),'Data Summary'!CD103="Yes"),OFFSET('Water Data'!$G$9,0,10*ROW('Water Data'!G97)),NA())</f>
        <v>#N/A</v>
      </c>
      <c r="P103" s="515" t="e">
        <f ca="1">+IF(AND(ISNUMBER(OFFSET('Water Data'!$H$4,0,10*ROW('Water Data'!H97))),'Data Summary'!CE103="Yes"),100-OFFSET('Water Data'!$H$4,0,10*ROW('Water Data'!H97)),NA())</f>
        <v>#N/A</v>
      </c>
      <c r="Q103" s="515" t="e">
        <f ca="1">+IF(AND(ISNUMBER(OFFSET('Water Data'!$H$6,0,10*ROW('Water Data'!H97))),'Data Summary'!CF103="Yes"),OFFSET('Water Data'!$H$6,0,10*ROW('Water Data'!H97)),NA())</f>
        <v>#N/A</v>
      </c>
      <c r="R103" s="515" t="e">
        <f ca="1">+IF(AND(ISNUMBER(OFFSET('Water Data'!$H$9,0,10*ROW('Water Data'!H97))),'Data Summary'!CG103="Yes"),OFFSET('Water Data'!$H$9,0,10*ROW('Water Data'!H97)),NA())</f>
        <v>#N/A</v>
      </c>
      <c r="S103" s="515" t="e">
        <f ca="1">+IF(AND(ISNUMBER(OFFSET('Water Data'!$I$4,0,10*ROW('Water Data'!I97))),'Data Summary'!CH103="Yes"),100-OFFSET('Water Data'!$I$4,0,10*ROW('Water Data'!I97)),NA())</f>
        <v>#N/A</v>
      </c>
      <c r="T103" s="515" t="e">
        <f ca="1">+IF(AND(ISNUMBER(OFFSET('Water Data'!$I$6,0,10*ROW('Water Data'!I97))),'Data Summary'!CI103="Yes"),OFFSET('Water Data'!$I$6,0,10*ROW('Water Data'!I97)),NA())</f>
        <v>#N/A</v>
      </c>
      <c r="U103" s="515" t="e">
        <f ca="1">+IF(AND(ISNUMBER(OFFSET('Water Data'!$I$9,0,10*ROW('Water Data'!I97))),'Data Summary'!CJ103="Yes"),OFFSET('Water Data'!$I$9,0,10*ROW('Water Data'!I97)),NA())</f>
        <v>#N/A</v>
      </c>
      <c r="V103" s="516" t="e">
        <f ca="1">+IF(AND(ISNUMBER(OFFSET('Sanitation Data'!$D$4,0,10*ROW('Sanitation Data'!D97))),'Data Summary'!CK103="Yes"),100-OFFSET('Sanitation Data'!$D$4,0,10*ROW('Sanitation Data'!D97)),NA())</f>
        <v>#N/A</v>
      </c>
      <c r="W103" s="516" t="e">
        <f ca="1">+IF(AND(ISNUMBER(OFFSET('Sanitation Data'!$D$6,0,10*ROW('Sanitation Data'!D97))),'Data Summary'!CL103="Yes"),OFFSET('Sanitation Data'!$D$6,0,10*ROW('Sanitation Data'!D97)),NA())</f>
        <v>#N/A</v>
      </c>
      <c r="X103" s="516" t="e">
        <f ca="1">+IF(AND(ISNUMBER(OFFSET('Sanitation Data'!$D$10,0,10*ROW('Sanitation Data'!D97))),'Data Summary'!CM103="Yes"),OFFSET('Sanitation Data'!$D$10,0,10*ROW('Sanitation Data'!D97)),NA())</f>
        <v>#N/A</v>
      </c>
      <c r="Y103" s="516" t="e">
        <f ca="1">+IF(AND(ISNUMBER(OFFSET('Sanitation Data'!$D$11,0,10*ROW('Sanitation Data'!D97))),'Data Summary'!CN103="Yes"),OFFSET('Sanitation Data'!$D$11,0,10*ROW('Sanitation Data'!D97)),NA())</f>
        <v>#N/A</v>
      </c>
      <c r="Z103" s="516" t="e">
        <f ca="1">+IF(AND(ISNUMBER(OFFSET('Sanitation Data'!$D$12,0,10*ROW('Sanitation Data'!D97))),'Data Summary'!CO103="Yes"),OFFSET('Sanitation Data'!$D$12,0,10*ROW('Sanitation Data'!D97)),NA())</f>
        <v>#N/A</v>
      </c>
      <c r="AA103" s="516" t="e">
        <f ca="1">+IF(AND(ISNUMBER(OFFSET('Sanitation Data'!$E$4,0,10*ROW('Sanitation Data'!E97))),'Data Summary'!CP103="Yes"),100-OFFSET('Sanitation Data'!$E$4,0,10*ROW('Sanitation Data'!E97)),NA())</f>
        <v>#N/A</v>
      </c>
      <c r="AB103" s="516" t="e">
        <f ca="1">+IF(AND(ISNUMBER(OFFSET('Sanitation Data'!$E$6,0,10*ROW('Sanitation Data'!E97))),'Data Summary'!CQ103="Yes"),OFFSET('Sanitation Data'!$E$6,0,10*ROW('Sanitation Data'!E97)),NA())</f>
        <v>#N/A</v>
      </c>
      <c r="AC103" s="516" t="e">
        <f ca="1">+IF(AND(ISNUMBER(OFFSET('Sanitation Data'!$E$10,0,10*ROW('Sanitation Data'!E97))),'Data Summary'!CR103="Yes"),OFFSET('Sanitation Data'!$E$10,0,10*ROW('Sanitation Data'!E97)),NA())</f>
        <v>#N/A</v>
      </c>
      <c r="AD103" s="516" t="e">
        <f ca="1">+IF(AND(ISNUMBER(OFFSET('Sanitation Data'!$E$11,0,10*ROW('Sanitation Data'!E97))),'Data Summary'!CS103="Yes"),OFFSET('Sanitation Data'!$E$11,0,10*ROW('Sanitation Data'!E97)),NA())</f>
        <v>#N/A</v>
      </c>
      <c r="AE103" s="516" t="e">
        <f ca="1">+IF(AND(ISNUMBER(OFFSET('Sanitation Data'!$E$12,0,10*ROW('Sanitation Data'!E97))),'Data Summary'!CT103="Yes"),OFFSET('Sanitation Data'!$E$12,0,10*ROW('Sanitation Data'!E97)),NA())</f>
        <v>#N/A</v>
      </c>
      <c r="AF103" s="516" t="e">
        <f ca="1">+IF(AND(ISNUMBER(OFFSET('Sanitation Data'!$F$4,0,10*ROW('Sanitation Data'!F97))),'Data Summary'!CU103="Yes"),100-OFFSET('Sanitation Data'!$F$4,0,10*ROW('Sanitation Data'!F97)),NA())</f>
        <v>#N/A</v>
      </c>
      <c r="AG103" s="516" t="e">
        <f ca="1">+IF(AND(ISNUMBER(OFFSET('Sanitation Data'!$F$6,0,10*ROW('Sanitation Data'!F97))),'Data Summary'!CV103="Yes"),OFFSET('Sanitation Data'!$F$6,0,10*ROW('Sanitation Data'!F97)),NA())</f>
        <v>#N/A</v>
      </c>
      <c r="AH103" s="516" t="e">
        <f ca="1">+IF(AND(ISNUMBER(OFFSET('Sanitation Data'!$F$10,0,10*ROW('Sanitation Data'!F97))),'Data Summary'!CW103="Yes"),OFFSET('Sanitation Data'!$F$10,0,10*ROW('Sanitation Data'!F97)),NA())</f>
        <v>#N/A</v>
      </c>
      <c r="AI103" s="516" t="e">
        <f ca="1">+IF(AND(ISNUMBER(OFFSET('Sanitation Data'!$F$11,0,10*ROW('Sanitation Data'!F97))),'Data Summary'!CX103="Yes"),OFFSET('Sanitation Data'!$F$11,0,10*ROW('Sanitation Data'!F97)),NA())</f>
        <v>#N/A</v>
      </c>
      <c r="AJ103" s="516" t="e">
        <f ca="1">+IF(AND(ISNUMBER(OFFSET('Sanitation Data'!$F$12,0,10*ROW('Sanitation Data'!F97))),'Data Summary'!CY103="Yes"),OFFSET('Sanitation Data'!$F$12,0,10*ROW('Sanitation Data'!F97)),NA())</f>
        <v>#N/A</v>
      </c>
      <c r="AK103" s="516" t="e">
        <f ca="1">+IF(AND(ISNUMBER(OFFSET('Sanitation Data'!$G$4,0,10*ROW('Sanitation Data'!G97))),'Data Summary'!CZ103="Yes"),100-OFFSET('Sanitation Data'!$G$4,0,10*ROW('Sanitation Data'!G97)),NA())</f>
        <v>#N/A</v>
      </c>
      <c r="AL103" s="516" t="e">
        <f ca="1">+IF(AND(ISNUMBER(OFFSET('Sanitation Data'!$G$6,0,10*ROW('Sanitation Data'!G97))),'Data Summary'!DA103="Yes"),OFFSET('Sanitation Data'!$G$6,0,10*ROW('Sanitation Data'!G97)),NA())</f>
        <v>#N/A</v>
      </c>
      <c r="AM103" s="516" t="e">
        <f ca="1">+IF(AND(ISNUMBER(OFFSET('Sanitation Data'!$G$10,0,10*ROW('Sanitation Data'!G97))),'Data Summary'!DB103="Yes"),OFFSET('Sanitation Data'!$G$10,0,10*ROW('Sanitation Data'!G97)),NA())</f>
        <v>#N/A</v>
      </c>
      <c r="AN103" s="516" t="e">
        <f ca="1">+IF(AND(ISNUMBER(OFFSET('Sanitation Data'!$G$11,0,10*ROW('Sanitation Data'!G97))),'Data Summary'!DC103="Yes"),OFFSET('Sanitation Data'!$G$11,0,10*ROW('Sanitation Data'!G97)),NA())</f>
        <v>#N/A</v>
      </c>
      <c r="AO103" s="516" t="e">
        <f ca="1">+IF(AND(ISNUMBER(OFFSET('Sanitation Data'!$G$12,0,10*ROW('Sanitation Data'!G97))),'Data Summary'!DD103="Yes"),OFFSET('Sanitation Data'!$G$12,0,10*ROW('Sanitation Data'!G97)),NA())</f>
        <v>#N/A</v>
      </c>
      <c r="AP103" s="516" t="e">
        <f ca="1">+IF(AND(ISNUMBER(OFFSET('Sanitation Data'!$H$4,0,10*ROW('Sanitation Data'!H97))),'Data Summary'!DE103="Yes"),100-OFFSET('Sanitation Data'!$H$4,0,10*ROW('Sanitation Data'!H97)),NA())</f>
        <v>#N/A</v>
      </c>
      <c r="AQ103" s="516" t="e">
        <f ca="1">+IF(AND(ISNUMBER(OFFSET('Sanitation Data'!$H$6,0,10*ROW('Sanitation Data'!H97))),'Data Summary'!DF103="Yes"),OFFSET('Sanitation Data'!$H$6,0,10*ROW('Sanitation Data'!H97)),NA())</f>
        <v>#N/A</v>
      </c>
      <c r="AR103" s="516" t="e">
        <f ca="1">+IF(AND(ISNUMBER(OFFSET('Sanitation Data'!$H$10,0,10*ROW('Sanitation Data'!H97))),'Data Summary'!DG103="Yes"),OFFSET('Sanitation Data'!$H$10,0,10*ROW('Sanitation Data'!H97)),NA())</f>
        <v>#N/A</v>
      </c>
      <c r="AS103" s="516" t="e">
        <f ca="1">+IF(AND(ISNUMBER(OFFSET('Sanitation Data'!$H$11,0,10*ROW('Sanitation Data'!H97))),'Data Summary'!DH103="Yes"),OFFSET('Sanitation Data'!$H$11,0,10*ROW('Sanitation Data'!H97)),NA())</f>
        <v>#N/A</v>
      </c>
      <c r="AT103" s="516" t="e">
        <f ca="1">+IF(AND(ISNUMBER(OFFSET('Sanitation Data'!$H$12,0,10*ROW('Sanitation Data'!H97))),'Data Summary'!DI103="Yes"),OFFSET('Sanitation Data'!$H$12,0,10*ROW('Sanitation Data'!H97)),NA())</f>
        <v>#N/A</v>
      </c>
      <c r="AU103" s="516" t="e">
        <f ca="1">+IF(AND(ISNUMBER(OFFSET('Sanitation Data'!$I$4,0,10*ROW('Sanitation Data'!I97))),'Data Summary'!DJ103="Yes"),100-OFFSET('Sanitation Data'!$I$4,0,10*ROW('Sanitation Data'!I97)),NA())</f>
        <v>#N/A</v>
      </c>
      <c r="AV103" s="516" t="e">
        <f ca="1">+IF(AND(ISNUMBER(OFFSET('Sanitation Data'!$I$6,0,10*ROW('Sanitation Data'!I97))),'Data Summary'!DK103="Yes"),OFFSET('Sanitation Data'!$I$6,0,10*ROW('Sanitation Data'!I97)),NA())</f>
        <v>#N/A</v>
      </c>
      <c r="AW103" s="516" t="e">
        <f ca="1">+IF(AND(ISNUMBER(OFFSET('Sanitation Data'!$I$10,0,10*ROW('Sanitation Data'!I97))),'Data Summary'!DL103="Yes"),OFFSET('Sanitation Data'!$I$10,0,10*ROW('Sanitation Data'!I97)),NA())</f>
        <v>#N/A</v>
      </c>
      <c r="AX103" s="516" t="e">
        <f ca="1">+IF(AND(ISNUMBER(OFFSET('Sanitation Data'!$I$11,0,10*ROW('Sanitation Data'!I97))),'Data Summary'!DM103="Yes"),OFFSET('Sanitation Data'!$I$11,0,10*ROW('Sanitation Data'!I97)),NA())</f>
        <v>#N/A</v>
      </c>
      <c r="AY103" s="516" t="e">
        <f ca="1">+IF(AND(ISNUMBER(OFFSET('Sanitation Data'!$I$12,0,10*ROW('Sanitation Data'!I97))),'Data Summary'!DN103="Yes"),OFFSET('Sanitation Data'!$I$12,0,10*ROW('Sanitation Data'!I97)),NA())</f>
        <v>#N/A</v>
      </c>
      <c r="AZ103" s="517" t="e">
        <f ca="1">+IF(AND(ISNUMBER(OFFSET('Hygiene Data'!$D$5,0,10*ROW('Hygiene Data'!D97))),'Data Summary'!DO103="Yes"),OFFSET('Hygiene Data'!$D$5,0,10*ROW('Hygiene Data'!D97)),NA())</f>
        <v>#N/A</v>
      </c>
      <c r="BA103" s="517" t="e">
        <f ca="1">+IF(AND(ISNUMBER(OFFSET('Hygiene Data'!$D$7,0,10*ROW('Hygiene Data'!D97))),'Data Summary'!DP103="Yes"),OFFSET('Hygiene Data'!$D$7,0,10*ROW('Hygiene Data'!D97)),NA())</f>
        <v>#N/A</v>
      </c>
      <c r="BB103" s="517" t="e">
        <f ca="1">+IF(AND(ISNUMBER(OFFSET('Hygiene Data'!$D$9,0,10*ROW('Hygiene Data'!D97))),'Data Summary'!DQ103="Yes"),OFFSET('Hygiene Data'!$D$9,0,10*ROW('Hygiene Data'!D97)),NA())</f>
        <v>#N/A</v>
      </c>
      <c r="BC103" s="517" t="e">
        <f ca="1">+IF(AND(ISNUMBER(OFFSET('Hygiene Data'!$E$5,0,10*ROW('Hygiene Data'!E97))),'Data Summary'!DR103="Yes"),OFFSET('Hygiene Data'!$E$5,0,10*ROW('Hygiene Data'!E97)),NA())</f>
        <v>#N/A</v>
      </c>
      <c r="BD103" s="517" t="e">
        <f ca="1">+IF(AND(ISNUMBER(OFFSET('Hygiene Data'!$E$7,0,10*ROW('Hygiene Data'!E97))),'Data Summary'!DS103="Yes"),OFFSET('Hygiene Data'!$E$7,0,10*ROW('Hygiene Data'!E97)),NA())</f>
        <v>#N/A</v>
      </c>
      <c r="BE103" s="517" t="e">
        <f ca="1">+IF(AND(ISNUMBER(OFFSET('Hygiene Data'!$E$9,0,10*ROW('Hygiene Data'!E97))),'Data Summary'!DT103="Yes"),OFFSET('Hygiene Data'!$E$9,0,10*ROW('Hygiene Data'!E97)),NA())</f>
        <v>#N/A</v>
      </c>
      <c r="BF103" s="517" t="e">
        <f ca="1">+IF(AND(ISNUMBER(OFFSET('Hygiene Data'!$F$5,0,10*ROW('Hygiene Data'!F97))),'Data Summary'!DU103="Yes"),OFFSET('Hygiene Data'!$F$5,0,10*ROW('Hygiene Data'!F97)),NA())</f>
        <v>#N/A</v>
      </c>
      <c r="BG103" s="517" t="e">
        <f ca="1">+IF(AND(ISNUMBER(OFFSET('Hygiene Data'!$F$7,0,10*ROW('Hygiene Data'!F97))),'Data Summary'!DV103="Yes"),OFFSET('Hygiene Data'!$F$7,0,10*ROW('Hygiene Data'!F97)),NA())</f>
        <v>#N/A</v>
      </c>
      <c r="BH103" s="517" t="e">
        <f ca="1">+IF(AND(ISNUMBER(OFFSET('Hygiene Data'!$F$9,0,10*ROW('Hygiene Data'!F97))),'Data Summary'!DW103="Yes"),OFFSET('Hygiene Data'!$F$9,0,10*ROW('Hygiene Data'!F97)),NA())</f>
        <v>#N/A</v>
      </c>
      <c r="BI103" s="517" t="e">
        <f ca="1">+IF(AND(ISNUMBER(OFFSET('Hygiene Data'!$G$5,0,10*ROW('Hygiene Data'!G97))),'Data Summary'!DX103="Yes"),OFFSET('Hygiene Data'!$G$5,0,10*ROW('Hygiene Data'!G97)),NA())</f>
        <v>#N/A</v>
      </c>
      <c r="BJ103" s="517" t="e">
        <f ca="1">+IF(AND(ISNUMBER(OFFSET('Hygiene Data'!$G$7,0,10*ROW('Hygiene Data'!G97))),'Data Summary'!DY103="Yes"),OFFSET('Hygiene Data'!$G$7,0,10*ROW('Hygiene Data'!G97)),NA())</f>
        <v>#N/A</v>
      </c>
      <c r="BK103" s="517" t="e">
        <f ca="1">+IF(AND(ISNUMBER(OFFSET('Hygiene Data'!$G$9,0,10*ROW('Hygiene Data'!G97))),'Data Summary'!DZ103="Yes"),OFFSET('Hygiene Data'!$G$9,0,10*ROW('Hygiene Data'!G97)),NA())</f>
        <v>#N/A</v>
      </c>
      <c r="BL103" s="517" t="e">
        <f ca="1">+IF(AND(ISNUMBER(OFFSET('Hygiene Data'!$H$5,0,10*ROW('Hygiene Data'!H97))),'Data Summary'!EA103="Yes"),OFFSET('Hygiene Data'!$H$5,0,10*ROW('Hygiene Data'!H97)),NA())</f>
        <v>#N/A</v>
      </c>
      <c r="BM103" s="517" t="e">
        <f ca="1">+IF(AND(ISNUMBER(OFFSET('Hygiene Data'!$H$7,0,10*ROW('Hygiene Data'!H97))),'Data Summary'!EB103="Yes"),OFFSET('Hygiene Data'!$H$7,0,10*ROW('Hygiene Data'!H97)),NA())</f>
        <v>#N/A</v>
      </c>
      <c r="BN103" s="517" t="e">
        <f ca="1">+IF(AND(ISNUMBER(OFFSET('Hygiene Data'!$H$9,0,10*ROW('Hygiene Data'!H97))),'Data Summary'!EC103="Yes"),OFFSET('Hygiene Data'!$H$9,0,10*ROW('Hygiene Data'!H97)),NA())</f>
        <v>#N/A</v>
      </c>
      <c r="BO103" s="517" t="e">
        <f ca="1">+IF(AND(ISNUMBER(OFFSET('Hygiene Data'!$I$5,0,10*ROW('Hygiene Data'!I97))),'Data Summary'!ED103="Yes"),OFFSET('Hygiene Data'!$I$5,0,10*ROW('Hygiene Data'!I97)),NA())</f>
        <v>#N/A</v>
      </c>
      <c r="BP103" s="517" t="e">
        <f ca="1">+IF(AND(ISNUMBER(OFFSET('Hygiene Data'!$I$7,0,10*ROW('Hygiene Data'!I97))),'Data Summary'!EE103="Yes"),OFFSET('Hygiene Data'!$I$7,0,10*ROW('Hygiene Data'!I97)),NA())</f>
        <v>#N/A</v>
      </c>
      <c r="BQ103" s="517" t="e">
        <f ca="1">+IF(AND(ISNUMBER(OFFSET('Hygiene Data'!$I$9,0,10*ROW('Hygiene Data'!I97))),'Data Summary'!EF103="Yes"),OFFSET('Hygiene Data'!$I$9,0,10*ROW('Hygiene Data'!I97)),NA())</f>
        <v>#N/A</v>
      </c>
    </row>
    <row r="104" spans="1:69" x14ac:dyDescent="0.25">
      <c r="A104" s="513" t="e">
        <f ca="1">+RIGHT('Data Summary'!A104,LEN('Data Summary'!A104)-9)</f>
        <v>#VALUE!</v>
      </c>
      <c r="B104" s="487" t="str">
        <f ca="1">+IF(ISTEXT('Data Summary'!B104),'Data Summary'!B104,"")</f>
        <v/>
      </c>
      <c r="C104" s="514" t="e">
        <f ca="1">+VALUE('Data Summary'!C104)</f>
        <v>#VALUE!</v>
      </c>
      <c r="D104" s="515" t="e">
        <f ca="1">+IF(AND(ISNUMBER(OFFSET('Water Data'!$D$4,0,10*ROW('Water Data'!D98))),'Data Summary'!BS104="Yes"),100-OFFSET('Water Data'!$D$4,0,10*ROW('Water Data'!D98)),NA())</f>
        <v>#N/A</v>
      </c>
      <c r="E104" s="515" t="e">
        <f ca="1">+IF(AND(ISNUMBER(OFFSET('Water Data'!$D$6,0,10*ROW('Water Data'!D98))),'Data Summary'!BT104="Yes"),OFFSET('Water Data'!$D$6,0,10*ROW('Water Data'!D98)),NA())</f>
        <v>#N/A</v>
      </c>
      <c r="F104" s="515" t="e">
        <f ca="1">+IF(AND(ISNUMBER(OFFSET('Water Data'!$D$9,0,10*ROW('Water Data'!D98))),'Data Summary'!BU104="Yes"),OFFSET('Water Data'!$D$9,0,10*ROW('Water Data'!D98)),NA())</f>
        <v>#N/A</v>
      </c>
      <c r="G104" s="515" t="e">
        <f ca="1">+IF(AND(ISNUMBER(OFFSET('Water Data'!$E$4,0,10*ROW('Water Data'!E98))),'Data Summary'!BV104="Yes"),100-OFFSET('Water Data'!$E$4,0,10*ROW('Water Data'!E98)),NA())</f>
        <v>#N/A</v>
      </c>
      <c r="H104" s="515" t="e">
        <f ca="1">+IF(AND(ISNUMBER(OFFSET('Water Data'!$E$6,0,10*ROW('Water Data'!E98))),'Data Summary'!BW104="Yes"),OFFSET('Water Data'!$E$6,0,10*ROW('Water Data'!E98)),NA())</f>
        <v>#N/A</v>
      </c>
      <c r="I104" s="515" t="e">
        <f ca="1">+IF(AND(ISNUMBER(OFFSET('Water Data'!$E$9,0,10*ROW('Water Data'!E98))),'Data Summary'!BX104="Yes"),OFFSET('Water Data'!$E$9,0,10*ROW('Water Data'!E98)),NA())</f>
        <v>#N/A</v>
      </c>
      <c r="J104" s="515" t="e">
        <f ca="1">+IF(AND(ISNUMBER(OFFSET('Water Data'!$F$4,0,10*ROW('Water Data'!F98))),'Data Summary'!BY104="Yes"),100-OFFSET('Water Data'!$F$4,0,10*ROW('Water Data'!F98)),NA())</f>
        <v>#N/A</v>
      </c>
      <c r="K104" s="515" t="e">
        <f ca="1">+IF(AND(ISNUMBER(OFFSET('Water Data'!$F$6,0,10*ROW('Water Data'!F98))),'Data Summary'!BZ104="Yes"),OFFSET('Water Data'!$F$6,0,10*ROW('Water Data'!F98)),NA())</f>
        <v>#N/A</v>
      </c>
      <c r="L104" s="515" t="e">
        <f ca="1">+IF(AND(ISNUMBER(OFFSET('Water Data'!$F$9,0,10*ROW('Water Data'!F98))),'Data Summary'!CA104="Yes"),OFFSET('Water Data'!$F$9,0,10*ROW('Water Data'!F98)),NA())</f>
        <v>#N/A</v>
      </c>
      <c r="M104" s="515" t="e">
        <f ca="1">+IF(AND(ISNUMBER(OFFSET('Water Data'!$G$4,0,10*ROW('Water Data'!G98))),'Data Summary'!CB104="Yes"),100-OFFSET('Water Data'!$G$4,0,10*ROW('Water Data'!G98)),NA())</f>
        <v>#N/A</v>
      </c>
      <c r="N104" s="515" t="e">
        <f ca="1">+IF(AND(ISNUMBER(OFFSET('Water Data'!$G$6,0,10*ROW('Water Data'!G98))),'Data Summary'!CC104="Yes"),OFFSET('Water Data'!$G$6,0,10*ROW('Water Data'!G98)),NA())</f>
        <v>#N/A</v>
      </c>
      <c r="O104" s="515" t="e">
        <f ca="1">+IF(AND(ISNUMBER(OFFSET('Water Data'!$G$9,0,10*ROW('Water Data'!G98))),'Data Summary'!CD104="Yes"),OFFSET('Water Data'!$G$9,0,10*ROW('Water Data'!G98)),NA())</f>
        <v>#N/A</v>
      </c>
      <c r="P104" s="515" t="e">
        <f ca="1">+IF(AND(ISNUMBER(OFFSET('Water Data'!$H$4,0,10*ROW('Water Data'!H98))),'Data Summary'!CE104="Yes"),100-OFFSET('Water Data'!$H$4,0,10*ROW('Water Data'!H98)),NA())</f>
        <v>#N/A</v>
      </c>
      <c r="Q104" s="515" t="e">
        <f ca="1">+IF(AND(ISNUMBER(OFFSET('Water Data'!$H$6,0,10*ROW('Water Data'!H98))),'Data Summary'!CF104="Yes"),OFFSET('Water Data'!$H$6,0,10*ROW('Water Data'!H98)),NA())</f>
        <v>#N/A</v>
      </c>
      <c r="R104" s="515" t="e">
        <f ca="1">+IF(AND(ISNUMBER(OFFSET('Water Data'!$H$9,0,10*ROW('Water Data'!H98))),'Data Summary'!CG104="Yes"),OFFSET('Water Data'!$H$9,0,10*ROW('Water Data'!H98)),NA())</f>
        <v>#N/A</v>
      </c>
      <c r="S104" s="515" t="e">
        <f ca="1">+IF(AND(ISNUMBER(OFFSET('Water Data'!$I$4,0,10*ROW('Water Data'!I98))),'Data Summary'!CH104="Yes"),100-OFFSET('Water Data'!$I$4,0,10*ROW('Water Data'!I98)),NA())</f>
        <v>#N/A</v>
      </c>
      <c r="T104" s="515" t="e">
        <f ca="1">+IF(AND(ISNUMBER(OFFSET('Water Data'!$I$6,0,10*ROW('Water Data'!I98))),'Data Summary'!CI104="Yes"),OFFSET('Water Data'!$I$6,0,10*ROW('Water Data'!I98)),NA())</f>
        <v>#N/A</v>
      </c>
      <c r="U104" s="515" t="e">
        <f ca="1">+IF(AND(ISNUMBER(OFFSET('Water Data'!$I$9,0,10*ROW('Water Data'!I98))),'Data Summary'!CJ104="Yes"),OFFSET('Water Data'!$I$9,0,10*ROW('Water Data'!I98)),NA())</f>
        <v>#N/A</v>
      </c>
      <c r="V104" s="516" t="e">
        <f ca="1">+IF(AND(ISNUMBER(OFFSET('Sanitation Data'!$D$4,0,10*ROW('Sanitation Data'!D98))),'Data Summary'!CK104="Yes"),100-OFFSET('Sanitation Data'!$D$4,0,10*ROW('Sanitation Data'!D98)),NA())</f>
        <v>#N/A</v>
      </c>
      <c r="W104" s="516" t="e">
        <f ca="1">+IF(AND(ISNUMBER(OFFSET('Sanitation Data'!$D$6,0,10*ROW('Sanitation Data'!D98))),'Data Summary'!CL104="Yes"),OFFSET('Sanitation Data'!$D$6,0,10*ROW('Sanitation Data'!D98)),NA())</f>
        <v>#N/A</v>
      </c>
      <c r="X104" s="516" t="e">
        <f ca="1">+IF(AND(ISNUMBER(OFFSET('Sanitation Data'!$D$10,0,10*ROW('Sanitation Data'!D98))),'Data Summary'!CM104="Yes"),OFFSET('Sanitation Data'!$D$10,0,10*ROW('Sanitation Data'!D98)),NA())</f>
        <v>#N/A</v>
      </c>
      <c r="Y104" s="516" t="e">
        <f ca="1">+IF(AND(ISNUMBER(OFFSET('Sanitation Data'!$D$11,0,10*ROW('Sanitation Data'!D98))),'Data Summary'!CN104="Yes"),OFFSET('Sanitation Data'!$D$11,0,10*ROW('Sanitation Data'!D98)),NA())</f>
        <v>#N/A</v>
      </c>
      <c r="Z104" s="516" t="e">
        <f ca="1">+IF(AND(ISNUMBER(OFFSET('Sanitation Data'!$D$12,0,10*ROW('Sanitation Data'!D98))),'Data Summary'!CO104="Yes"),OFFSET('Sanitation Data'!$D$12,0,10*ROW('Sanitation Data'!D98)),NA())</f>
        <v>#N/A</v>
      </c>
      <c r="AA104" s="516" t="e">
        <f ca="1">+IF(AND(ISNUMBER(OFFSET('Sanitation Data'!$E$4,0,10*ROW('Sanitation Data'!E98))),'Data Summary'!CP104="Yes"),100-OFFSET('Sanitation Data'!$E$4,0,10*ROW('Sanitation Data'!E98)),NA())</f>
        <v>#N/A</v>
      </c>
      <c r="AB104" s="516" t="e">
        <f ca="1">+IF(AND(ISNUMBER(OFFSET('Sanitation Data'!$E$6,0,10*ROW('Sanitation Data'!E98))),'Data Summary'!CQ104="Yes"),OFFSET('Sanitation Data'!$E$6,0,10*ROW('Sanitation Data'!E98)),NA())</f>
        <v>#N/A</v>
      </c>
      <c r="AC104" s="516" t="e">
        <f ca="1">+IF(AND(ISNUMBER(OFFSET('Sanitation Data'!$E$10,0,10*ROW('Sanitation Data'!E98))),'Data Summary'!CR104="Yes"),OFFSET('Sanitation Data'!$E$10,0,10*ROW('Sanitation Data'!E98)),NA())</f>
        <v>#N/A</v>
      </c>
      <c r="AD104" s="516" t="e">
        <f ca="1">+IF(AND(ISNUMBER(OFFSET('Sanitation Data'!$E$11,0,10*ROW('Sanitation Data'!E98))),'Data Summary'!CS104="Yes"),OFFSET('Sanitation Data'!$E$11,0,10*ROW('Sanitation Data'!E98)),NA())</f>
        <v>#N/A</v>
      </c>
      <c r="AE104" s="516" t="e">
        <f ca="1">+IF(AND(ISNUMBER(OFFSET('Sanitation Data'!$E$12,0,10*ROW('Sanitation Data'!E98))),'Data Summary'!CT104="Yes"),OFFSET('Sanitation Data'!$E$12,0,10*ROW('Sanitation Data'!E98)),NA())</f>
        <v>#N/A</v>
      </c>
      <c r="AF104" s="516" t="e">
        <f ca="1">+IF(AND(ISNUMBER(OFFSET('Sanitation Data'!$F$4,0,10*ROW('Sanitation Data'!F98))),'Data Summary'!CU104="Yes"),100-OFFSET('Sanitation Data'!$F$4,0,10*ROW('Sanitation Data'!F98)),NA())</f>
        <v>#N/A</v>
      </c>
      <c r="AG104" s="516" t="e">
        <f ca="1">+IF(AND(ISNUMBER(OFFSET('Sanitation Data'!$F$6,0,10*ROW('Sanitation Data'!F98))),'Data Summary'!CV104="Yes"),OFFSET('Sanitation Data'!$F$6,0,10*ROW('Sanitation Data'!F98)),NA())</f>
        <v>#N/A</v>
      </c>
      <c r="AH104" s="516" t="e">
        <f ca="1">+IF(AND(ISNUMBER(OFFSET('Sanitation Data'!$F$10,0,10*ROW('Sanitation Data'!F98))),'Data Summary'!CW104="Yes"),OFFSET('Sanitation Data'!$F$10,0,10*ROW('Sanitation Data'!F98)),NA())</f>
        <v>#N/A</v>
      </c>
      <c r="AI104" s="516" t="e">
        <f ca="1">+IF(AND(ISNUMBER(OFFSET('Sanitation Data'!$F$11,0,10*ROW('Sanitation Data'!F98))),'Data Summary'!CX104="Yes"),OFFSET('Sanitation Data'!$F$11,0,10*ROW('Sanitation Data'!F98)),NA())</f>
        <v>#N/A</v>
      </c>
      <c r="AJ104" s="516" t="e">
        <f ca="1">+IF(AND(ISNUMBER(OFFSET('Sanitation Data'!$F$12,0,10*ROW('Sanitation Data'!F98))),'Data Summary'!CY104="Yes"),OFFSET('Sanitation Data'!$F$12,0,10*ROW('Sanitation Data'!F98)),NA())</f>
        <v>#N/A</v>
      </c>
      <c r="AK104" s="516" t="e">
        <f ca="1">+IF(AND(ISNUMBER(OFFSET('Sanitation Data'!$G$4,0,10*ROW('Sanitation Data'!G98))),'Data Summary'!CZ104="Yes"),100-OFFSET('Sanitation Data'!$G$4,0,10*ROW('Sanitation Data'!G98)),NA())</f>
        <v>#N/A</v>
      </c>
      <c r="AL104" s="516" t="e">
        <f ca="1">+IF(AND(ISNUMBER(OFFSET('Sanitation Data'!$G$6,0,10*ROW('Sanitation Data'!G98))),'Data Summary'!DA104="Yes"),OFFSET('Sanitation Data'!$G$6,0,10*ROW('Sanitation Data'!G98)),NA())</f>
        <v>#N/A</v>
      </c>
      <c r="AM104" s="516" t="e">
        <f ca="1">+IF(AND(ISNUMBER(OFFSET('Sanitation Data'!$G$10,0,10*ROW('Sanitation Data'!G98))),'Data Summary'!DB104="Yes"),OFFSET('Sanitation Data'!$G$10,0,10*ROW('Sanitation Data'!G98)),NA())</f>
        <v>#N/A</v>
      </c>
      <c r="AN104" s="516" t="e">
        <f ca="1">+IF(AND(ISNUMBER(OFFSET('Sanitation Data'!$G$11,0,10*ROW('Sanitation Data'!G98))),'Data Summary'!DC104="Yes"),OFFSET('Sanitation Data'!$G$11,0,10*ROW('Sanitation Data'!G98)),NA())</f>
        <v>#N/A</v>
      </c>
      <c r="AO104" s="516" t="e">
        <f ca="1">+IF(AND(ISNUMBER(OFFSET('Sanitation Data'!$G$12,0,10*ROW('Sanitation Data'!G98))),'Data Summary'!DD104="Yes"),OFFSET('Sanitation Data'!$G$12,0,10*ROW('Sanitation Data'!G98)),NA())</f>
        <v>#N/A</v>
      </c>
      <c r="AP104" s="516" t="e">
        <f ca="1">+IF(AND(ISNUMBER(OFFSET('Sanitation Data'!$H$4,0,10*ROW('Sanitation Data'!H98))),'Data Summary'!DE104="Yes"),100-OFFSET('Sanitation Data'!$H$4,0,10*ROW('Sanitation Data'!H98)),NA())</f>
        <v>#N/A</v>
      </c>
      <c r="AQ104" s="516" t="e">
        <f ca="1">+IF(AND(ISNUMBER(OFFSET('Sanitation Data'!$H$6,0,10*ROW('Sanitation Data'!H98))),'Data Summary'!DF104="Yes"),OFFSET('Sanitation Data'!$H$6,0,10*ROW('Sanitation Data'!H98)),NA())</f>
        <v>#N/A</v>
      </c>
      <c r="AR104" s="516" t="e">
        <f ca="1">+IF(AND(ISNUMBER(OFFSET('Sanitation Data'!$H$10,0,10*ROW('Sanitation Data'!H98))),'Data Summary'!DG104="Yes"),OFFSET('Sanitation Data'!$H$10,0,10*ROW('Sanitation Data'!H98)),NA())</f>
        <v>#N/A</v>
      </c>
      <c r="AS104" s="516" t="e">
        <f ca="1">+IF(AND(ISNUMBER(OFFSET('Sanitation Data'!$H$11,0,10*ROW('Sanitation Data'!H98))),'Data Summary'!DH104="Yes"),OFFSET('Sanitation Data'!$H$11,0,10*ROW('Sanitation Data'!H98)),NA())</f>
        <v>#N/A</v>
      </c>
      <c r="AT104" s="516" t="e">
        <f ca="1">+IF(AND(ISNUMBER(OFFSET('Sanitation Data'!$H$12,0,10*ROW('Sanitation Data'!H98))),'Data Summary'!DI104="Yes"),OFFSET('Sanitation Data'!$H$12,0,10*ROW('Sanitation Data'!H98)),NA())</f>
        <v>#N/A</v>
      </c>
      <c r="AU104" s="516" t="e">
        <f ca="1">+IF(AND(ISNUMBER(OFFSET('Sanitation Data'!$I$4,0,10*ROW('Sanitation Data'!I98))),'Data Summary'!DJ104="Yes"),100-OFFSET('Sanitation Data'!$I$4,0,10*ROW('Sanitation Data'!I98)),NA())</f>
        <v>#N/A</v>
      </c>
      <c r="AV104" s="516" t="e">
        <f ca="1">+IF(AND(ISNUMBER(OFFSET('Sanitation Data'!$I$6,0,10*ROW('Sanitation Data'!I98))),'Data Summary'!DK104="Yes"),OFFSET('Sanitation Data'!$I$6,0,10*ROW('Sanitation Data'!I98)),NA())</f>
        <v>#N/A</v>
      </c>
      <c r="AW104" s="516" t="e">
        <f ca="1">+IF(AND(ISNUMBER(OFFSET('Sanitation Data'!$I$10,0,10*ROW('Sanitation Data'!I98))),'Data Summary'!DL104="Yes"),OFFSET('Sanitation Data'!$I$10,0,10*ROW('Sanitation Data'!I98)),NA())</f>
        <v>#N/A</v>
      </c>
      <c r="AX104" s="516" t="e">
        <f ca="1">+IF(AND(ISNUMBER(OFFSET('Sanitation Data'!$I$11,0,10*ROW('Sanitation Data'!I98))),'Data Summary'!DM104="Yes"),OFFSET('Sanitation Data'!$I$11,0,10*ROW('Sanitation Data'!I98)),NA())</f>
        <v>#N/A</v>
      </c>
      <c r="AY104" s="516" t="e">
        <f ca="1">+IF(AND(ISNUMBER(OFFSET('Sanitation Data'!$I$12,0,10*ROW('Sanitation Data'!I98))),'Data Summary'!DN104="Yes"),OFFSET('Sanitation Data'!$I$12,0,10*ROW('Sanitation Data'!I98)),NA())</f>
        <v>#N/A</v>
      </c>
      <c r="AZ104" s="517" t="e">
        <f ca="1">+IF(AND(ISNUMBER(OFFSET('Hygiene Data'!$D$5,0,10*ROW('Hygiene Data'!D98))),'Data Summary'!DO104="Yes"),OFFSET('Hygiene Data'!$D$5,0,10*ROW('Hygiene Data'!D98)),NA())</f>
        <v>#N/A</v>
      </c>
      <c r="BA104" s="517" t="e">
        <f ca="1">+IF(AND(ISNUMBER(OFFSET('Hygiene Data'!$D$7,0,10*ROW('Hygiene Data'!D98))),'Data Summary'!DP104="Yes"),OFFSET('Hygiene Data'!$D$7,0,10*ROW('Hygiene Data'!D98)),NA())</f>
        <v>#N/A</v>
      </c>
      <c r="BB104" s="517" t="e">
        <f ca="1">+IF(AND(ISNUMBER(OFFSET('Hygiene Data'!$D$9,0,10*ROW('Hygiene Data'!D98))),'Data Summary'!DQ104="Yes"),OFFSET('Hygiene Data'!$D$9,0,10*ROW('Hygiene Data'!D98)),NA())</f>
        <v>#N/A</v>
      </c>
      <c r="BC104" s="517" t="e">
        <f ca="1">+IF(AND(ISNUMBER(OFFSET('Hygiene Data'!$E$5,0,10*ROW('Hygiene Data'!E98))),'Data Summary'!DR104="Yes"),OFFSET('Hygiene Data'!$E$5,0,10*ROW('Hygiene Data'!E98)),NA())</f>
        <v>#N/A</v>
      </c>
      <c r="BD104" s="517" t="e">
        <f ca="1">+IF(AND(ISNUMBER(OFFSET('Hygiene Data'!$E$7,0,10*ROW('Hygiene Data'!E98))),'Data Summary'!DS104="Yes"),OFFSET('Hygiene Data'!$E$7,0,10*ROW('Hygiene Data'!E98)),NA())</f>
        <v>#N/A</v>
      </c>
      <c r="BE104" s="517" t="e">
        <f ca="1">+IF(AND(ISNUMBER(OFFSET('Hygiene Data'!$E$9,0,10*ROW('Hygiene Data'!E98))),'Data Summary'!DT104="Yes"),OFFSET('Hygiene Data'!$E$9,0,10*ROW('Hygiene Data'!E98)),NA())</f>
        <v>#N/A</v>
      </c>
      <c r="BF104" s="517" t="e">
        <f ca="1">+IF(AND(ISNUMBER(OFFSET('Hygiene Data'!$F$5,0,10*ROW('Hygiene Data'!F98))),'Data Summary'!DU104="Yes"),OFFSET('Hygiene Data'!$F$5,0,10*ROW('Hygiene Data'!F98)),NA())</f>
        <v>#N/A</v>
      </c>
      <c r="BG104" s="517" t="e">
        <f ca="1">+IF(AND(ISNUMBER(OFFSET('Hygiene Data'!$F$7,0,10*ROW('Hygiene Data'!F98))),'Data Summary'!DV104="Yes"),OFFSET('Hygiene Data'!$F$7,0,10*ROW('Hygiene Data'!F98)),NA())</f>
        <v>#N/A</v>
      </c>
      <c r="BH104" s="517" t="e">
        <f ca="1">+IF(AND(ISNUMBER(OFFSET('Hygiene Data'!$F$9,0,10*ROW('Hygiene Data'!F98))),'Data Summary'!DW104="Yes"),OFFSET('Hygiene Data'!$F$9,0,10*ROW('Hygiene Data'!F98)),NA())</f>
        <v>#N/A</v>
      </c>
      <c r="BI104" s="517" t="e">
        <f ca="1">+IF(AND(ISNUMBER(OFFSET('Hygiene Data'!$G$5,0,10*ROW('Hygiene Data'!G98))),'Data Summary'!DX104="Yes"),OFFSET('Hygiene Data'!$G$5,0,10*ROW('Hygiene Data'!G98)),NA())</f>
        <v>#N/A</v>
      </c>
      <c r="BJ104" s="517" t="e">
        <f ca="1">+IF(AND(ISNUMBER(OFFSET('Hygiene Data'!$G$7,0,10*ROW('Hygiene Data'!G98))),'Data Summary'!DY104="Yes"),OFFSET('Hygiene Data'!$G$7,0,10*ROW('Hygiene Data'!G98)),NA())</f>
        <v>#N/A</v>
      </c>
      <c r="BK104" s="517" t="e">
        <f ca="1">+IF(AND(ISNUMBER(OFFSET('Hygiene Data'!$G$9,0,10*ROW('Hygiene Data'!G98))),'Data Summary'!DZ104="Yes"),OFFSET('Hygiene Data'!$G$9,0,10*ROW('Hygiene Data'!G98)),NA())</f>
        <v>#N/A</v>
      </c>
      <c r="BL104" s="517" t="e">
        <f ca="1">+IF(AND(ISNUMBER(OFFSET('Hygiene Data'!$H$5,0,10*ROW('Hygiene Data'!H98))),'Data Summary'!EA104="Yes"),OFFSET('Hygiene Data'!$H$5,0,10*ROW('Hygiene Data'!H98)),NA())</f>
        <v>#N/A</v>
      </c>
      <c r="BM104" s="517" t="e">
        <f ca="1">+IF(AND(ISNUMBER(OFFSET('Hygiene Data'!$H$7,0,10*ROW('Hygiene Data'!H98))),'Data Summary'!EB104="Yes"),OFFSET('Hygiene Data'!$H$7,0,10*ROW('Hygiene Data'!H98)),NA())</f>
        <v>#N/A</v>
      </c>
      <c r="BN104" s="517" t="e">
        <f ca="1">+IF(AND(ISNUMBER(OFFSET('Hygiene Data'!$H$9,0,10*ROW('Hygiene Data'!H98))),'Data Summary'!EC104="Yes"),OFFSET('Hygiene Data'!$H$9,0,10*ROW('Hygiene Data'!H98)),NA())</f>
        <v>#N/A</v>
      </c>
      <c r="BO104" s="517" t="e">
        <f ca="1">+IF(AND(ISNUMBER(OFFSET('Hygiene Data'!$I$5,0,10*ROW('Hygiene Data'!I98))),'Data Summary'!ED104="Yes"),OFFSET('Hygiene Data'!$I$5,0,10*ROW('Hygiene Data'!I98)),NA())</f>
        <v>#N/A</v>
      </c>
      <c r="BP104" s="517" t="e">
        <f ca="1">+IF(AND(ISNUMBER(OFFSET('Hygiene Data'!$I$7,0,10*ROW('Hygiene Data'!I98))),'Data Summary'!EE104="Yes"),OFFSET('Hygiene Data'!$I$7,0,10*ROW('Hygiene Data'!I98)),NA())</f>
        <v>#N/A</v>
      </c>
      <c r="BQ104" s="517" t="e">
        <f ca="1">+IF(AND(ISNUMBER(OFFSET('Hygiene Data'!$I$9,0,10*ROW('Hygiene Data'!I98))),'Data Summary'!EF104="Yes"),OFFSET('Hygiene Data'!$I$9,0,10*ROW('Hygiene Data'!I98)),NA())</f>
        <v>#N/A</v>
      </c>
    </row>
    <row r="105" spans="1:69" x14ac:dyDescent="0.25">
      <c r="A105" s="513" t="e">
        <f ca="1">+RIGHT('Data Summary'!A105,LEN('Data Summary'!A105)-9)</f>
        <v>#VALUE!</v>
      </c>
      <c r="B105" s="487" t="str">
        <f ca="1">+IF(ISTEXT('Data Summary'!B105),'Data Summary'!B105,"")</f>
        <v/>
      </c>
      <c r="C105" s="514" t="e">
        <f ca="1">+VALUE('Data Summary'!C105)</f>
        <v>#VALUE!</v>
      </c>
      <c r="D105" s="515" t="e">
        <f ca="1">+IF(AND(ISNUMBER(OFFSET('Water Data'!$D$4,0,10*ROW('Water Data'!D99))),'Data Summary'!BS105="Yes"),100-OFFSET('Water Data'!$D$4,0,10*ROW('Water Data'!D99)),NA())</f>
        <v>#N/A</v>
      </c>
      <c r="E105" s="515" t="e">
        <f ca="1">+IF(AND(ISNUMBER(OFFSET('Water Data'!$D$6,0,10*ROW('Water Data'!D99))),'Data Summary'!BT105="Yes"),OFFSET('Water Data'!$D$6,0,10*ROW('Water Data'!D99)),NA())</f>
        <v>#N/A</v>
      </c>
      <c r="F105" s="515" t="e">
        <f ca="1">+IF(AND(ISNUMBER(OFFSET('Water Data'!$D$9,0,10*ROW('Water Data'!D99))),'Data Summary'!BU105="Yes"),OFFSET('Water Data'!$D$9,0,10*ROW('Water Data'!D99)),NA())</f>
        <v>#N/A</v>
      </c>
      <c r="G105" s="515" t="e">
        <f ca="1">+IF(AND(ISNUMBER(OFFSET('Water Data'!$E$4,0,10*ROW('Water Data'!E99))),'Data Summary'!BV105="Yes"),100-OFFSET('Water Data'!$E$4,0,10*ROW('Water Data'!E99)),NA())</f>
        <v>#N/A</v>
      </c>
      <c r="H105" s="515" t="e">
        <f ca="1">+IF(AND(ISNUMBER(OFFSET('Water Data'!$E$6,0,10*ROW('Water Data'!E99))),'Data Summary'!BW105="Yes"),OFFSET('Water Data'!$E$6,0,10*ROW('Water Data'!E99)),NA())</f>
        <v>#N/A</v>
      </c>
      <c r="I105" s="515" t="e">
        <f ca="1">+IF(AND(ISNUMBER(OFFSET('Water Data'!$E$9,0,10*ROW('Water Data'!E99))),'Data Summary'!BX105="Yes"),OFFSET('Water Data'!$E$9,0,10*ROW('Water Data'!E99)),NA())</f>
        <v>#N/A</v>
      </c>
      <c r="J105" s="515" t="e">
        <f ca="1">+IF(AND(ISNUMBER(OFFSET('Water Data'!$F$4,0,10*ROW('Water Data'!F99))),'Data Summary'!BY105="Yes"),100-OFFSET('Water Data'!$F$4,0,10*ROW('Water Data'!F99)),NA())</f>
        <v>#N/A</v>
      </c>
      <c r="K105" s="515" t="e">
        <f ca="1">+IF(AND(ISNUMBER(OFFSET('Water Data'!$F$6,0,10*ROW('Water Data'!F99))),'Data Summary'!BZ105="Yes"),OFFSET('Water Data'!$F$6,0,10*ROW('Water Data'!F99)),NA())</f>
        <v>#N/A</v>
      </c>
      <c r="L105" s="515" t="e">
        <f ca="1">+IF(AND(ISNUMBER(OFFSET('Water Data'!$F$9,0,10*ROW('Water Data'!F99))),'Data Summary'!CA105="Yes"),OFFSET('Water Data'!$F$9,0,10*ROW('Water Data'!F99)),NA())</f>
        <v>#N/A</v>
      </c>
      <c r="M105" s="515" t="e">
        <f ca="1">+IF(AND(ISNUMBER(OFFSET('Water Data'!$G$4,0,10*ROW('Water Data'!G99))),'Data Summary'!CB105="Yes"),100-OFFSET('Water Data'!$G$4,0,10*ROW('Water Data'!G99)),NA())</f>
        <v>#N/A</v>
      </c>
      <c r="N105" s="515" t="e">
        <f ca="1">+IF(AND(ISNUMBER(OFFSET('Water Data'!$G$6,0,10*ROW('Water Data'!G99))),'Data Summary'!CC105="Yes"),OFFSET('Water Data'!$G$6,0,10*ROW('Water Data'!G99)),NA())</f>
        <v>#N/A</v>
      </c>
      <c r="O105" s="515" t="e">
        <f ca="1">+IF(AND(ISNUMBER(OFFSET('Water Data'!$G$9,0,10*ROW('Water Data'!G99))),'Data Summary'!CD105="Yes"),OFFSET('Water Data'!$G$9,0,10*ROW('Water Data'!G99)),NA())</f>
        <v>#N/A</v>
      </c>
      <c r="P105" s="515" t="e">
        <f ca="1">+IF(AND(ISNUMBER(OFFSET('Water Data'!$H$4,0,10*ROW('Water Data'!H99))),'Data Summary'!CE105="Yes"),100-OFFSET('Water Data'!$H$4,0,10*ROW('Water Data'!H99)),NA())</f>
        <v>#N/A</v>
      </c>
      <c r="Q105" s="515" t="e">
        <f ca="1">+IF(AND(ISNUMBER(OFFSET('Water Data'!$H$6,0,10*ROW('Water Data'!H99))),'Data Summary'!CF105="Yes"),OFFSET('Water Data'!$H$6,0,10*ROW('Water Data'!H99)),NA())</f>
        <v>#N/A</v>
      </c>
      <c r="R105" s="515" t="e">
        <f ca="1">+IF(AND(ISNUMBER(OFFSET('Water Data'!$H$9,0,10*ROW('Water Data'!H99))),'Data Summary'!CG105="Yes"),OFFSET('Water Data'!$H$9,0,10*ROW('Water Data'!H99)),NA())</f>
        <v>#N/A</v>
      </c>
      <c r="S105" s="515" t="e">
        <f ca="1">+IF(AND(ISNUMBER(OFFSET('Water Data'!$I$4,0,10*ROW('Water Data'!I99))),'Data Summary'!CH105="Yes"),100-OFFSET('Water Data'!$I$4,0,10*ROW('Water Data'!I99)),NA())</f>
        <v>#N/A</v>
      </c>
      <c r="T105" s="515" t="e">
        <f ca="1">+IF(AND(ISNUMBER(OFFSET('Water Data'!$I$6,0,10*ROW('Water Data'!I99))),'Data Summary'!CI105="Yes"),OFFSET('Water Data'!$I$6,0,10*ROW('Water Data'!I99)),NA())</f>
        <v>#N/A</v>
      </c>
      <c r="U105" s="515" t="e">
        <f ca="1">+IF(AND(ISNUMBER(OFFSET('Water Data'!$I$9,0,10*ROW('Water Data'!I99))),'Data Summary'!CJ105="Yes"),OFFSET('Water Data'!$I$9,0,10*ROW('Water Data'!I99)),NA())</f>
        <v>#N/A</v>
      </c>
      <c r="V105" s="516" t="e">
        <f ca="1">+IF(AND(ISNUMBER(OFFSET('Sanitation Data'!$D$4,0,10*ROW('Sanitation Data'!D99))),'Data Summary'!CK105="Yes"),100-OFFSET('Sanitation Data'!$D$4,0,10*ROW('Sanitation Data'!D99)),NA())</f>
        <v>#N/A</v>
      </c>
      <c r="W105" s="516" t="e">
        <f ca="1">+IF(AND(ISNUMBER(OFFSET('Sanitation Data'!$D$6,0,10*ROW('Sanitation Data'!D99))),'Data Summary'!CL105="Yes"),OFFSET('Sanitation Data'!$D$6,0,10*ROW('Sanitation Data'!D99)),NA())</f>
        <v>#N/A</v>
      </c>
      <c r="X105" s="516" t="e">
        <f ca="1">+IF(AND(ISNUMBER(OFFSET('Sanitation Data'!$D$10,0,10*ROW('Sanitation Data'!D99))),'Data Summary'!CM105="Yes"),OFFSET('Sanitation Data'!$D$10,0,10*ROW('Sanitation Data'!D99)),NA())</f>
        <v>#N/A</v>
      </c>
      <c r="Y105" s="516" t="e">
        <f ca="1">+IF(AND(ISNUMBER(OFFSET('Sanitation Data'!$D$11,0,10*ROW('Sanitation Data'!D99))),'Data Summary'!CN105="Yes"),OFFSET('Sanitation Data'!$D$11,0,10*ROW('Sanitation Data'!D99)),NA())</f>
        <v>#N/A</v>
      </c>
      <c r="Z105" s="516" t="e">
        <f ca="1">+IF(AND(ISNUMBER(OFFSET('Sanitation Data'!$D$12,0,10*ROW('Sanitation Data'!D99))),'Data Summary'!CO105="Yes"),OFFSET('Sanitation Data'!$D$12,0,10*ROW('Sanitation Data'!D99)),NA())</f>
        <v>#N/A</v>
      </c>
      <c r="AA105" s="516" t="e">
        <f ca="1">+IF(AND(ISNUMBER(OFFSET('Sanitation Data'!$E$4,0,10*ROW('Sanitation Data'!E99))),'Data Summary'!CP105="Yes"),100-OFFSET('Sanitation Data'!$E$4,0,10*ROW('Sanitation Data'!E99)),NA())</f>
        <v>#N/A</v>
      </c>
      <c r="AB105" s="516" t="e">
        <f ca="1">+IF(AND(ISNUMBER(OFFSET('Sanitation Data'!$E$6,0,10*ROW('Sanitation Data'!E99))),'Data Summary'!CQ105="Yes"),OFFSET('Sanitation Data'!$E$6,0,10*ROW('Sanitation Data'!E99)),NA())</f>
        <v>#N/A</v>
      </c>
      <c r="AC105" s="516" t="e">
        <f ca="1">+IF(AND(ISNUMBER(OFFSET('Sanitation Data'!$E$10,0,10*ROW('Sanitation Data'!E99))),'Data Summary'!CR105="Yes"),OFFSET('Sanitation Data'!$E$10,0,10*ROW('Sanitation Data'!E99)),NA())</f>
        <v>#N/A</v>
      </c>
      <c r="AD105" s="516" t="e">
        <f ca="1">+IF(AND(ISNUMBER(OFFSET('Sanitation Data'!$E$11,0,10*ROW('Sanitation Data'!E99))),'Data Summary'!CS105="Yes"),OFFSET('Sanitation Data'!$E$11,0,10*ROW('Sanitation Data'!E99)),NA())</f>
        <v>#N/A</v>
      </c>
      <c r="AE105" s="516" t="e">
        <f ca="1">+IF(AND(ISNUMBER(OFFSET('Sanitation Data'!$E$12,0,10*ROW('Sanitation Data'!E99))),'Data Summary'!CT105="Yes"),OFFSET('Sanitation Data'!$E$12,0,10*ROW('Sanitation Data'!E99)),NA())</f>
        <v>#N/A</v>
      </c>
      <c r="AF105" s="516" t="e">
        <f ca="1">+IF(AND(ISNUMBER(OFFSET('Sanitation Data'!$F$4,0,10*ROW('Sanitation Data'!F99))),'Data Summary'!CU105="Yes"),100-OFFSET('Sanitation Data'!$F$4,0,10*ROW('Sanitation Data'!F99)),NA())</f>
        <v>#N/A</v>
      </c>
      <c r="AG105" s="516" t="e">
        <f ca="1">+IF(AND(ISNUMBER(OFFSET('Sanitation Data'!$F$6,0,10*ROW('Sanitation Data'!F99))),'Data Summary'!CV105="Yes"),OFFSET('Sanitation Data'!$F$6,0,10*ROW('Sanitation Data'!F99)),NA())</f>
        <v>#N/A</v>
      </c>
      <c r="AH105" s="516" t="e">
        <f ca="1">+IF(AND(ISNUMBER(OFFSET('Sanitation Data'!$F$10,0,10*ROW('Sanitation Data'!F99))),'Data Summary'!CW105="Yes"),OFFSET('Sanitation Data'!$F$10,0,10*ROW('Sanitation Data'!F99)),NA())</f>
        <v>#N/A</v>
      </c>
      <c r="AI105" s="516" t="e">
        <f ca="1">+IF(AND(ISNUMBER(OFFSET('Sanitation Data'!$F$11,0,10*ROW('Sanitation Data'!F99))),'Data Summary'!CX105="Yes"),OFFSET('Sanitation Data'!$F$11,0,10*ROW('Sanitation Data'!F99)),NA())</f>
        <v>#N/A</v>
      </c>
      <c r="AJ105" s="516" t="e">
        <f ca="1">+IF(AND(ISNUMBER(OFFSET('Sanitation Data'!$F$12,0,10*ROW('Sanitation Data'!F99))),'Data Summary'!CY105="Yes"),OFFSET('Sanitation Data'!$F$12,0,10*ROW('Sanitation Data'!F99)),NA())</f>
        <v>#N/A</v>
      </c>
      <c r="AK105" s="516" t="e">
        <f ca="1">+IF(AND(ISNUMBER(OFFSET('Sanitation Data'!$G$4,0,10*ROW('Sanitation Data'!G99))),'Data Summary'!CZ105="Yes"),100-OFFSET('Sanitation Data'!$G$4,0,10*ROW('Sanitation Data'!G99)),NA())</f>
        <v>#N/A</v>
      </c>
      <c r="AL105" s="516" t="e">
        <f ca="1">+IF(AND(ISNUMBER(OFFSET('Sanitation Data'!$G$6,0,10*ROW('Sanitation Data'!G99))),'Data Summary'!DA105="Yes"),OFFSET('Sanitation Data'!$G$6,0,10*ROW('Sanitation Data'!G99)),NA())</f>
        <v>#N/A</v>
      </c>
      <c r="AM105" s="516" t="e">
        <f ca="1">+IF(AND(ISNUMBER(OFFSET('Sanitation Data'!$G$10,0,10*ROW('Sanitation Data'!G99))),'Data Summary'!DB105="Yes"),OFFSET('Sanitation Data'!$G$10,0,10*ROW('Sanitation Data'!G99)),NA())</f>
        <v>#N/A</v>
      </c>
      <c r="AN105" s="516" t="e">
        <f ca="1">+IF(AND(ISNUMBER(OFFSET('Sanitation Data'!$G$11,0,10*ROW('Sanitation Data'!G99))),'Data Summary'!DC105="Yes"),OFFSET('Sanitation Data'!$G$11,0,10*ROW('Sanitation Data'!G99)),NA())</f>
        <v>#N/A</v>
      </c>
      <c r="AO105" s="516" t="e">
        <f ca="1">+IF(AND(ISNUMBER(OFFSET('Sanitation Data'!$G$12,0,10*ROW('Sanitation Data'!G99))),'Data Summary'!DD105="Yes"),OFFSET('Sanitation Data'!$G$12,0,10*ROW('Sanitation Data'!G99)),NA())</f>
        <v>#N/A</v>
      </c>
      <c r="AP105" s="516" t="e">
        <f ca="1">+IF(AND(ISNUMBER(OFFSET('Sanitation Data'!$H$4,0,10*ROW('Sanitation Data'!H99))),'Data Summary'!DE105="Yes"),100-OFFSET('Sanitation Data'!$H$4,0,10*ROW('Sanitation Data'!H99)),NA())</f>
        <v>#N/A</v>
      </c>
      <c r="AQ105" s="516" t="e">
        <f ca="1">+IF(AND(ISNUMBER(OFFSET('Sanitation Data'!$H$6,0,10*ROW('Sanitation Data'!H99))),'Data Summary'!DF105="Yes"),OFFSET('Sanitation Data'!$H$6,0,10*ROW('Sanitation Data'!H99)),NA())</f>
        <v>#N/A</v>
      </c>
      <c r="AR105" s="516" t="e">
        <f ca="1">+IF(AND(ISNUMBER(OFFSET('Sanitation Data'!$H$10,0,10*ROW('Sanitation Data'!H99))),'Data Summary'!DG105="Yes"),OFFSET('Sanitation Data'!$H$10,0,10*ROW('Sanitation Data'!H99)),NA())</f>
        <v>#N/A</v>
      </c>
      <c r="AS105" s="516" t="e">
        <f ca="1">+IF(AND(ISNUMBER(OFFSET('Sanitation Data'!$H$11,0,10*ROW('Sanitation Data'!H99))),'Data Summary'!DH105="Yes"),OFFSET('Sanitation Data'!$H$11,0,10*ROW('Sanitation Data'!H99)),NA())</f>
        <v>#N/A</v>
      </c>
      <c r="AT105" s="516" t="e">
        <f ca="1">+IF(AND(ISNUMBER(OFFSET('Sanitation Data'!$H$12,0,10*ROW('Sanitation Data'!H99))),'Data Summary'!DI105="Yes"),OFFSET('Sanitation Data'!$H$12,0,10*ROW('Sanitation Data'!H99)),NA())</f>
        <v>#N/A</v>
      </c>
      <c r="AU105" s="516" t="e">
        <f ca="1">+IF(AND(ISNUMBER(OFFSET('Sanitation Data'!$I$4,0,10*ROW('Sanitation Data'!I99))),'Data Summary'!DJ105="Yes"),100-OFFSET('Sanitation Data'!$I$4,0,10*ROW('Sanitation Data'!I99)),NA())</f>
        <v>#N/A</v>
      </c>
      <c r="AV105" s="516" t="e">
        <f ca="1">+IF(AND(ISNUMBER(OFFSET('Sanitation Data'!$I$6,0,10*ROW('Sanitation Data'!I99))),'Data Summary'!DK105="Yes"),OFFSET('Sanitation Data'!$I$6,0,10*ROW('Sanitation Data'!I99)),NA())</f>
        <v>#N/A</v>
      </c>
      <c r="AW105" s="516" t="e">
        <f ca="1">+IF(AND(ISNUMBER(OFFSET('Sanitation Data'!$I$10,0,10*ROW('Sanitation Data'!I99))),'Data Summary'!DL105="Yes"),OFFSET('Sanitation Data'!$I$10,0,10*ROW('Sanitation Data'!I99)),NA())</f>
        <v>#N/A</v>
      </c>
      <c r="AX105" s="516" t="e">
        <f ca="1">+IF(AND(ISNUMBER(OFFSET('Sanitation Data'!$I$11,0,10*ROW('Sanitation Data'!I99))),'Data Summary'!DM105="Yes"),OFFSET('Sanitation Data'!$I$11,0,10*ROW('Sanitation Data'!I99)),NA())</f>
        <v>#N/A</v>
      </c>
      <c r="AY105" s="516" t="e">
        <f ca="1">+IF(AND(ISNUMBER(OFFSET('Sanitation Data'!$I$12,0,10*ROW('Sanitation Data'!I99))),'Data Summary'!DN105="Yes"),OFFSET('Sanitation Data'!$I$12,0,10*ROW('Sanitation Data'!I99)),NA())</f>
        <v>#N/A</v>
      </c>
      <c r="AZ105" s="517" t="e">
        <f ca="1">+IF(AND(ISNUMBER(OFFSET('Hygiene Data'!$D$5,0,10*ROW('Hygiene Data'!D99))),'Data Summary'!DO105="Yes"),OFFSET('Hygiene Data'!$D$5,0,10*ROW('Hygiene Data'!D99)),NA())</f>
        <v>#N/A</v>
      </c>
      <c r="BA105" s="517" t="e">
        <f ca="1">+IF(AND(ISNUMBER(OFFSET('Hygiene Data'!$D$7,0,10*ROW('Hygiene Data'!D99))),'Data Summary'!DP105="Yes"),OFFSET('Hygiene Data'!$D$7,0,10*ROW('Hygiene Data'!D99)),NA())</f>
        <v>#N/A</v>
      </c>
      <c r="BB105" s="517" t="e">
        <f ca="1">+IF(AND(ISNUMBER(OFFSET('Hygiene Data'!$D$9,0,10*ROW('Hygiene Data'!D99))),'Data Summary'!DQ105="Yes"),OFFSET('Hygiene Data'!$D$9,0,10*ROW('Hygiene Data'!D99)),NA())</f>
        <v>#N/A</v>
      </c>
      <c r="BC105" s="517" t="e">
        <f ca="1">+IF(AND(ISNUMBER(OFFSET('Hygiene Data'!$E$5,0,10*ROW('Hygiene Data'!E99))),'Data Summary'!DR105="Yes"),OFFSET('Hygiene Data'!$E$5,0,10*ROW('Hygiene Data'!E99)),NA())</f>
        <v>#N/A</v>
      </c>
      <c r="BD105" s="517" t="e">
        <f ca="1">+IF(AND(ISNUMBER(OFFSET('Hygiene Data'!$E$7,0,10*ROW('Hygiene Data'!E99))),'Data Summary'!DS105="Yes"),OFFSET('Hygiene Data'!$E$7,0,10*ROW('Hygiene Data'!E99)),NA())</f>
        <v>#N/A</v>
      </c>
      <c r="BE105" s="517" t="e">
        <f ca="1">+IF(AND(ISNUMBER(OFFSET('Hygiene Data'!$E$9,0,10*ROW('Hygiene Data'!E99))),'Data Summary'!DT105="Yes"),OFFSET('Hygiene Data'!$E$9,0,10*ROW('Hygiene Data'!E99)),NA())</f>
        <v>#N/A</v>
      </c>
      <c r="BF105" s="517" t="e">
        <f ca="1">+IF(AND(ISNUMBER(OFFSET('Hygiene Data'!$F$5,0,10*ROW('Hygiene Data'!F99))),'Data Summary'!DU105="Yes"),OFFSET('Hygiene Data'!$F$5,0,10*ROW('Hygiene Data'!F99)),NA())</f>
        <v>#N/A</v>
      </c>
      <c r="BG105" s="517" t="e">
        <f ca="1">+IF(AND(ISNUMBER(OFFSET('Hygiene Data'!$F$7,0,10*ROW('Hygiene Data'!F99))),'Data Summary'!DV105="Yes"),OFFSET('Hygiene Data'!$F$7,0,10*ROW('Hygiene Data'!F99)),NA())</f>
        <v>#N/A</v>
      </c>
      <c r="BH105" s="517" t="e">
        <f ca="1">+IF(AND(ISNUMBER(OFFSET('Hygiene Data'!$F$9,0,10*ROW('Hygiene Data'!F99))),'Data Summary'!DW105="Yes"),OFFSET('Hygiene Data'!$F$9,0,10*ROW('Hygiene Data'!F99)),NA())</f>
        <v>#N/A</v>
      </c>
      <c r="BI105" s="517" t="e">
        <f ca="1">+IF(AND(ISNUMBER(OFFSET('Hygiene Data'!$G$5,0,10*ROW('Hygiene Data'!G99))),'Data Summary'!DX105="Yes"),OFFSET('Hygiene Data'!$G$5,0,10*ROW('Hygiene Data'!G99)),NA())</f>
        <v>#N/A</v>
      </c>
      <c r="BJ105" s="517" t="e">
        <f ca="1">+IF(AND(ISNUMBER(OFFSET('Hygiene Data'!$G$7,0,10*ROW('Hygiene Data'!G99))),'Data Summary'!DY105="Yes"),OFFSET('Hygiene Data'!$G$7,0,10*ROW('Hygiene Data'!G99)),NA())</f>
        <v>#N/A</v>
      </c>
      <c r="BK105" s="517" t="e">
        <f ca="1">+IF(AND(ISNUMBER(OFFSET('Hygiene Data'!$G$9,0,10*ROW('Hygiene Data'!G99))),'Data Summary'!DZ105="Yes"),OFFSET('Hygiene Data'!$G$9,0,10*ROW('Hygiene Data'!G99)),NA())</f>
        <v>#N/A</v>
      </c>
      <c r="BL105" s="517" t="e">
        <f ca="1">+IF(AND(ISNUMBER(OFFSET('Hygiene Data'!$H$5,0,10*ROW('Hygiene Data'!H99))),'Data Summary'!EA105="Yes"),OFFSET('Hygiene Data'!$H$5,0,10*ROW('Hygiene Data'!H99)),NA())</f>
        <v>#N/A</v>
      </c>
      <c r="BM105" s="517" t="e">
        <f ca="1">+IF(AND(ISNUMBER(OFFSET('Hygiene Data'!$H$7,0,10*ROW('Hygiene Data'!H99))),'Data Summary'!EB105="Yes"),OFFSET('Hygiene Data'!$H$7,0,10*ROW('Hygiene Data'!H99)),NA())</f>
        <v>#N/A</v>
      </c>
      <c r="BN105" s="517" t="e">
        <f ca="1">+IF(AND(ISNUMBER(OFFSET('Hygiene Data'!$H$9,0,10*ROW('Hygiene Data'!H99))),'Data Summary'!EC105="Yes"),OFFSET('Hygiene Data'!$H$9,0,10*ROW('Hygiene Data'!H99)),NA())</f>
        <v>#N/A</v>
      </c>
      <c r="BO105" s="517" t="e">
        <f ca="1">+IF(AND(ISNUMBER(OFFSET('Hygiene Data'!$I$5,0,10*ROW('Hygiene Data'!I99))),'Data Summary'!ED105="Yes"),OFFSET('Hygiene Data'!$I$5,0,10*ROW('Hygiene Data'!I99)),NA())</f>
        <v>#N/A</v>
      </c>
      <c r="BP105" s="517" t="e">
        <f ca="1">+IF(AND(ISNUMBER(OFFSET('Hygiene Data'!$I$7,0,10*ROW('Hygiene Data'!I99))),'Data Summary'!EE105="Yes"),OFFSET('Hygiene Data'!$I$7,0,10*ROW('Hygiene Data'!I99)),NA())</f>
        <v>#N/A</v>
      </c>
      <c r="BQ105" s="517" t="e">
        <f ca="1">+IF(AND(ISNUMBER(OFFSET('Hygiene Data'!$I$9,0,10*ROW('Hygiene Data'!I99))),'Data Summary'!EF105="Yes"),OFFSET('Hygiene Data'!$I$9,0,10*ROW('Hygiene Data'!I99)),NA())</f>
        <v>#N/A</v>
      </c>
    </row>
    <row r="106" spans="1:69" x14ac:dyDescent="0.25">
      <c r="A106" s="513" t="e">
        <f ca="1">+RIGHT('Data Summary'!A106,LEN('Data Summary'!A106)-9)</f>
        <v>#VALUE!</v>
      </c>
      <c r="B106" s="487" t="str">
        <f ca="1">+IF(ISTEXT('Data Summary'!B106),'Data Summary'!B106,"")</f>
        <v/>
      </c>
      <c r="C106" s="514" t="e">
        <f ca="1">+VALUE('Data Summary'!C106)</f>
        <v>#VALUE!</v>
      </c>
      <c r="D106" s="515" t="e">
        <f ca="1">+IF(AND(ISNUMBER(OFFSET('Water Data'!$D$4,0,10*ROW('Water Data'!D100))),'Data Summary'!BS106="Yes"),100-OFFSET('Water Data'!$D$4,0,10*ROW('Water Data'!D100)),NA())</f>
        <v>#N/A</v>
      </c>
      <c r="E106" s="515" t="e">
        <f ca="1">+IF(AND(ISNUMBER(OFFSET('Water Data'!$D$6,0,10*ROW('Water Data'!D100))),'Data Summary'!BT106="Yes"),OFFSET('Water Data'!$D$6,0,10*ROW('Water Data'!D100)),NA())</f>
        <v>#N/A</v>
      </c>
      <c r="F106" s="515" t="e">
        <f ca="1">+IF(AND(ISNUMBER(OFFSET('Water Data'!$D$9,0,10*ROW('Water Data'!D100))),'Data Summary'!BU106="Yes"),OFFSET('Water Data'!$D$9,0,10*ROW('Water Data'!D100)),NA())</f>
        <v>#N/A</v>
      </c>
      <c r="G106" s="515" t="e">
        <f ca="1">+IF(AND(ISNUMBER(OFFSET('Water Data'!$E$4,0,10*ROW('Water Data'!E100))),'Data Summary'!BV106="Yes"),100-OFFSET('Water Data'!$E$4,0,10*ROW('Water Data'!E100)),NA())</f>
        <v>#N/A</v>
      </c>
      <c r="H106" s="515" t="e">
        <f ca="1">+IF(AND(ISNUMBER(OFFSET('Water Data'!$E$6,0,10*ROW('Water Data'!E100))),'Data Summary'!BW106="Yes"),OFFSET('Water Data'!$E$6,0,10*ROW('Water Data'!E100)),NA())</f>
        <v>#N/A</v>
      </c>
      <c r="I106" s="515" t="e">
        <f ca="1">+IF(AND(ISNUMBER(OFFSET('Water Data'!$E$9,0,10*ROW('Water Data'!E100))),'Data Summary'!BX106="Yes"),OFFSET('Water Data'!$E$9,0,10*ROW('Water Data'!E100)),NA())</f>
        <v>#N/A</v>
      </c>
      <c r="J106" s="515" t="e">
        <f ca="1">+IF(AND(ISNUMBER(OFFSET('Water Data'!$F$4,0,10*ROW('Water Data'!F100))),'Data Summary'!BY106="Yes"),100-OFFSET('Water Data'!$F$4,0,10*ROW('Water Data'!F100)),NA())</f>
        <v>#N/A</v>
      </c>
      <c r="K106" s="515" t="e">
        <f ca="1">+IF(AND(ISNUMBER(OFFSET('Water Data'!$F$6,0,10*ROW('Water Data'!F100))),'Data Summary'!BZ106="Yes"),OFFSET('Water Data'!$F$6,0,10*ROW('Water Data'!F100)),NA())</f>
        <v>#N/A</v>
      </c>
      <c r="L106" s="515" t="e">
        <f ca="1">+IF(AND(ISNUMBER(OFFSET('Water Data'!$F$9,0,10*ROW('Water Data'!F100))),'Data Summary'!CA106="Yes"),OFFSET('Water Data'!$F$9,0,10*ROW('Water Data'!F100)),NA())</f>
        <v>#N/A</v>
      </c>
      <c r="M106" s="515" t="e">
        <f ca="1">+IF(AND(ISNUMBER(OFFSET('Water Data'!$G$4,0,10*ROW('Water Data'!G100))),'Data Summary'!CB106="Yes"),100-OFFSET('Water Data'!$G$4,0,10*ROW('Water Data'!G100)),NA())</f>
        <v>#N/A</v>
      </c>
      <c r="N106" s="515" t="e">
        <f ca="1">+IF(AND(ISNUMBER(OFFSET('Water Data'!$G$6,0,10*ROW('Water Data'!G100))),'Data Summary'!CC106="Yes"),OFFSET('Water Data'!$G$6,0,10*ROW('Water Data'!G100)),NA())</f>
        <v>#N/A</v>
      </c>
      <c r="O106" s="515" t="e">
        <f ca="1">+IF(AND(ISNUMBER(OFFSET('Water Data'!$G$9,0,10*ROW('Water Data'!G100))),'Data Summary'!CD106="Yes"),OFFSET('Water Data'!$G$9,0,10*ROW('Water Data'!G100)),NA())</f>
        <v>#N/A</v>
      </c>
      <c r="P106" s="515" t="e">
        <f ca="1">+IF(AND(ISNUMBER(OFFSET('Water Data'!$H$4,0,10*ROW('Water Data'!H100))),'Data Summary'!CE106="Yes"),100-OFFSET('Water Data'!$H$4,0,10*ROW('Water Data'!H100)),NA())</f>
        <v>#N/A</v>
      </c>
      <c r="Q106" s="515" t="e">
        <f ca="1">+IF(AND(ISNUMBER(OFFSET('Water Data'!$H$6,0,10*ROW('Water Data'!H100))),'Data Summary'!CF106="Yes"),OFFSET('Water Data'!$H$6,0,10*ROW('Water Data'!H100)),NA())</f>
        <v>#N/A</v>
      </c>
      <c r="R106" s="515" t="e">
        <f ca="1">+IF(AND(ISNUMBER(OFFSET('Water Data'!$H$9,0,10*ROW('Water Data'!H100))),'Data Summary'!CG106="Yes"),OFFSET('Water Data'!$H$9,0,10*ROW('Water Data'!H100)),NA())</f>
        <v>#N/A</v>
      </c>
      <c r="S106" s="515" t="e">
        <f ca="1">+IF(AND(ISNUMBER(OFFSET('Water Data'!$I$4,0,10*ROW('Water Data'!I100))),'Data Summary'!CH106="Yes"),100-OFFSET('Water Data'!$I$4,0,10*ROW('Water Data'!I100)),NA())</f>
        <v>#N/A</v>
      </c>
      <c r="T106" s="515" t="e">
        <f ca="1">+IF(AND(ISNUMBER(OFFSET('Water Data'!$I$6,0,10*ROW('Water Data'!I100))),'Data Summary'!CI106="Yes"),OFFSET('Water Data'!$I$6,0,10*ROW('Water Data'!I100)),NA())</f>
        <v>#N/A</v>
      </c>
      <c r="U106" s="515" t="e">
        <f ca="1">+IF(AND(ISNUMBER(OFFSET('Water Data'!$I$9,0,10*ROW('Water Data'!I100))),'Data Summary'!CJ106="Yes"),OFFSET('Water Data'!$I$9,0,10*ROW('Water Data'!I100)),NA())</f>
        <v>#N/A</v>
      </c>
      <c r="V106" s="516" t="e">
        <f ca="1">+IF(AND(ISNUMBER(OFFSET('Sanitation Data'!$D$4,0,10*ROW('Sanitation Data'!D100))),'Data Summary'!CK106="Yes"),100-OFFSET('Sanitation Data'!$D$4,0,10*ROW('Sanitation Data'!D100)),NA())</f>
        <v>#N/A</v>
      </c>
      <c r="W106" s="516" t="e">
        <f ca="1">+IF(AND(ISNUMBER(OFFSET('Sanitation Data'!$D$6,0,10*ROW('Sanitation Data'!D100))),'Data Summary'!CL106="Yes"),OFFSET('Sanitation Data'!$D$6,0,10*ROW('Sanitation Data'!D100)),NA())</f>
        <v>#N/A</v>
      </c>
      <c r="X106" s="516" t="e">
        <f ca="1">+IF(AND(ISNUMBER(OFFSET('Sanitation Data'!$D$10,0,10*ROW('Sanitation Data'!D100))),'Data Summary'!CM106="Yes"),OFFSET('Sanitation Data'!$D$10,0,10*ROW('Sanitation Data'!D100)),NA())</f>
        <v>#N/A</v>
      </c>
      <c r="Y106" s="516" t="e">
        <f ca="1">+IF(AND(ISNUMBER(OFFSET('Sanitation Data'!$D$11,0,10*ROW('Sanitation Data'!D100))),'Data Summary'!CN106="Yes"),OFFSET('Sanitation Data'!$D$11,0,10*ROW('Sanitation Data'!D100)),NA())</f>
        <v>#N/A</v>
      </c>
      <c r="Z106" s="516" t="e">
        <f ca="1">+IF(AND(ISNUMBER(OFFSET('Sanitation Data'!$D$12,0,10*ROW('Sanitation Data'!D100))),'Data Summary'!CO106="Yes"),OFFSET('Sanitation Data'!$D$12,0,10*ROW('Sanitation Data'!D100)),NA())</f>
        <v>#N/A</v>
      </c>
      <c r="AA106" s="516" t="e">
        <f ca="1">+IF(AND(ISNUMBER(OFFSET('Sanitation Data'!$E$4,0,10*ROW('Sanitation Data'!E100))),'Data Summary'!CP106="Yes"),100-OFFSET('Sanitation Data'!$E$4,0,10*ROW('Sanitation Data'!E100)),NA())</f>
        <v>#N/A</v>
      </c>
      <c r="AB106" s="516" t="e">
        <f ca="1">+IF(AND(ISNUMBER(OFFSET('Sanitation Data'!$E$6,0,10*ROW('Sanitation Data'!E100))),'Data Summary'!CQ106="Yes"),OFFSET('Sanitation Data'!$E$6,0,10*ROW('Sanitation Data'!E100)),NA())</f>
        <v>#N/A</v>
      </c>
      <c r="AC106" s="516" t="e">
        <f ca="1">+IF(AND(ISNUMBER(OFFSET('Sanitation Data'!$E$10,0,10*ROW('Sanitation Data'!E100))),'Data Summary'!CR106="Yes"),OFFSET('Sanitation Data'!$E$10,0,10*ROW('Sanitation Data'!E100)),NA())</f>
        <v>#N/A</v>
      </c>
      <c r="AD106" s="516" t="e">
        <f ca="1">+IF(AND(ISNUMBER(OFFSET('Sanitation Data'!$E$11,0,10*ROW('Sanitation Data'!E100))),'Data Summary'!CS106="Yes"),OFFSET('Sanitation Data'!$E$11,0,10*ROW('Sanitation Data'!E100)),NA())</f>
        <v>#N/A</v>
      </c>
      <c r="AE106" s="516" t="e">
        <f ca="1">+IF(AND(ISNUMBER(OFFSET('Sanitation Data'!$E$12,0,10*ROW('Sanitation Data'!E100))),'Data Summary'!CT106="Yes"),OFFSET('Sanitation Data'!$E$12,0,10*ROW('Sanitation Data'!E100)),NA())</f>
        <v>#N/A</v>
      </c>
      <c r="AF106" s="516" t="e">
        <f ca="1">+IF(AND(ISNUMBER(OFFSET('Sanitation Data'!$F$4,0,10*ROW('Sanitation Data'!F100))),'Data Summary'!CU106="Yes"),100-OFFSET('Sanitation Data'!$F$4,0,10*ROW('Sanitation Data'!F100)),NA())</f>
        <v>#N/A</v>
      </c>
      <c r="AG106" s="516" t="e">
        <f ca="1">+IF(AND(ISNUMBER(OFFSET('Sanitation Data'!$F$6,0,10*ROW('Sanitation Data'!F100))),'Data Summary'!CV106="Yes"),OFFSET('Sanitation Data'!$F$6,0,10*ROW('Sanitation Data'!F100)),NA())</f>
        <v>#N/A</v>
      </c>
      <c r="AH106" s="516" t="e">
        <f ca="1">+IF(AND(ISNUMBER(OFFSET('Sanitation Data'!$F$10,0,10*ROW('Sanitation Data'!F100))),'Data Summary'!CW106="Yes"),OFFSET('Sanitation Data'!$F$10,0,10*ROW('Sanitation Data'!F100)),NA())</f>
        <v>#N/A</v>
      </c>
      <c r="AI106" s="516" t="e">
        <f ca="1">+IF(AND(ISNUMBER(OFFSET('Sanitation Data'!$F$11,0,10*ROW('Sanitation Data'!F100))),'Data Summary'!CX106="Yes"),OFFSET('Sanitation Data'!$F$11,0,10*ROW('Sanitation Data'!F100)),NA())</f>
        <v>#N/A</v>
      </c>
      <c r="AJ106" s="516" t="e">
        <f ca="1">+IF(AND(ISNUMBER(OFFSET('Sanitation Data'!$F$12,0,10*ROW('Sanitation Data'!F100))),'Data Summary'!CY106="Yes"),OFFSET('Sanitation Data'!$F$12,0,10*ROW('Sanitation Data'!F100)),NA())</f>
        <v>#N/A</v>
      </c>
      <c r="AK106" s="516" t="e">
        <f ca="1">+IF(AND(ISNUMBER(OFFSET('Sanitation Data'!$G$4,0,10*ROW('Sanitation Data'!G100))),'Data Summary'!CZ106="Yes"),100-OFFSET('Sanitation Data'!$G$4,0,10*ROW('Sanitation Data'!G100)),NA())</f>
        <v>#N/A</v>
      </c>
      <c r="AL106" s="516" t="e">
        <f ca="1">+IF(AND(ISNUMBER(OFFSET('Sanitation Data'!$G$6,0,10*ROW('Sanitation Data'!G100))),'Data Summary'!DA106="Yes"),OFFSET('Sanitation Data'!$G$6,0,10*ROW('Sanitation Data'!G100)),NA())</f>
        <v>#N/A</v>
      </c>
      <c r="AM106" s="516" t="e">
        <f ca="1">+IF(AND(ISNUMBER(OFFSET('Sanitation Data'!$G$10,0,10*ROW('Sanitation Data'!G100))),'Data Summary'!DB106="Yes"),OFFSET('Sanitation Data'!$G$10,0,10*ROW('Sanitation Data'!G100)),NA())</f>
        <v>#N/A</v>
      </c>
      <c r="AN106" s="516" t="e">
        <f ca="1">+IF(AND(ISNUMBER(OFFSET('Sanitation Data'!$G$11,0,10*ROW('Sanitation Data'!G100))),'Data Summary'!DC106="Yes"),OFFSET('Sanitation Data'!$G$11,0,10*ROW('Sanitation Data'!G100)),NA())</f>
        <v>#N/A</v>
      </c>
      <c r="AO106" s="516" t="e">
        <f ca="1">+IF(AND(ISNUMBER(OFFSET('Sanitation Data'!$G$12,0,10*ROW('Sanitation Data'!G100))),'Data Summary'!DD106="Yes"),OFFSET('Sanitation Data'!$G$12,0,10*ROW('Sanitation Data'!G100)),NA())</f>
        <v>#N/A</v>
      </c>
      <c r="AP106" s="516" t="e">
        <f ca="1">+IF(AND(ISNUMBER(OFFSET('Sanitation Data'!$H$4,0,10*ROW('Sanitation Data'!H100))),'Data Summary'!DE106="Yes"),100-OFFSET('Sanitation Data'!$H$4,0,10*ROW('Sanitation Data'!H100)),NA())</f>
        <v>#N/A</v>
      </c>
      <c r="AQ106" s="516" t="e">
        <f ca="1">+IF(AND(ISNUMBER(OFFSET('Sanitation Data'!$H$6,0,10*ROW('Sanitation Data'!H100))),'Data Summary'!DF106="Yes"),OFFSET('Sanitation Data'!$H$6,0,10*ROW('Sanitation Data'!H100)),NA())</f>
        <v>#N/A</v>
      </c>
      <c r="AR106" s="516" t="e">
        <f ca="1">+IF(AND(ISNUMBER(OFFSET('Sanitation Data'!$H$10,0,10*ROW('Sanitation Data'!H100))),'Data Summary'!DG106="Yes"),OFFSET('Sanitation Data'!$H$10,0,10*ROW('Sanitation Data'!H100)),NA())</f>
        <v>#N/A</v>
      </c>
      <c r="AS106" s="516" t="e">
        <f ca="1">+IF(AND(ISNUMBER(OFFSET('Sanitation Data'!$H$11,0,10*ROW('Sanitation Data'!H100))),'Data Summary'!DH106="Yes"),OFFSET('Sanitation Data'!$H$11,0,10*ROW('Sanitation Data'!H100)),NA())</f>
        <v>#N/A</v>
      </c>
      <c r="AT106" s="516" t="e">
        <f ca="1">+IF(AND(ISNUMBER(OFFSET('Sanitation Data'!$H$12,0,10*ROW('Sanitation Data'!H100))),'Data Summary'!DI106="Yes"),OFFSET('Sanitation Data'!$H$12,0,10*ROW('Sanitation Data'!H100)),NA())</f>
        <v>#N/A</v>
      </c>
      <c r="AU106" s="516" t="e">
        <f ca="1">+IF(AND(ISNUMBER(OFFSET('Sanitation Data'!$I$4,0,10*ROW('Sanitation Data'!I100))),'Data Summary'!DJ106="Yes"),100-OFFSET('Sanitation Data'!$I$4,0,10*ROW('Sanitation Data'!I100)),NA())</f>
        <v>#N/A</v>
      </c>
      <c r="AV106" s="516" t="e">
        <f ca="1">+IF(AND(ISNUMBER(OFFSET('Sanitation Data'!$I$6,0,10*ROW('Sanitation Data'!I100))),'Data Summary'!DK106="Yes"),OFFSET('Sanitation Data'!$I$6,0,10*ROW('Sanitation Data'!I100)),NA())</f>
        <v>#N/A</v>
      </c>
      <c r="AW106" s="516" t="e">
        <f ca="1">+IF(AND(ISNUMBER(OFFSET('Sanitation Data'!$I$10,0,10*ROW('Sanitation Data'!I100))),'Data Summary'!DL106="Yes"),OFFSET('Sanitation Data'!$I$10,0,10*ROW('Sanitation Data'!I100)),NA())</f>
        <v>#N/A</v>
      </c>
      <c r="AX106" s="516" t="e">
        <f ca="1">+IF(AND(ISNUMBER(OFFSET('Sanitation Data'!$I$11,0,10*ROW('Sanitation Data'!I100))),'Data Summary'!DM106="Yes"),OFFSET('Sanitation Data'!$I$11,0,10*ROW('Sanitation Data'!I100)),NA())</f>
        <v>#N/A</v>
      </c>
      <c r="AY106" s="516" t="e">
        <f ca="1">+IF(AND(ISNUMBER(OFFSET('Sanitation Data'!$I$12,0,10*ROW('Sanitation Data'!I100))),'Data Summary'!DN106="Yes"),OFFSET('Sanitation Data'!$I$12,0,10*ROW('Sanitation Data'!I100)),NA())</f>
        <v>#N/A</v>
      </c>
      <c r="AZ106" s="517" t="e">
        <f ca="1">+IF(AND(ISNUMBER(OFFSET('Hygiene Data'!$D$5,0,10*ROW('Hygiene Data'!D100))),'Data Summary'!DO106="Yes"),OFFSET('Hygiene Data'!$D$5,0,10*ROW('Hygiene Data'!D100)),NA())</f>
        <v>#N/A</v>
      </c>
      <c r="BA106" s="517" t="e">
        <f ca="1">+IF(AND(ISNUMBER(OFFSET('Hygiene Data'!$D$7,0,10*ROW('Hygiene Data'!D100))),'Data Summary'!DP106="Yes"),OFFSET('Hygiene Data'!$D$7,0,10*ROW('Hygiene Data'!D100)),NA())</f>
        <v>#N/A</v>
      </c>
      <c r="BB106" s="517" t="e">
        <f ca="1">+IF(AND(ISNUMBER(OFFSET('Hygiene Data'!$D$9,0,10*ROW('Hygiene Data'!D100))),'Data Summary'!DQ106="Yes"),OFFSET('Hygiene Data'!$D$9,0,10*ROW('Hygiene Data'!D100)),NA())</f>
        <v>#N/A</v>
      </c>
      <c r="BC106" s="517" t="e">
        <f ca="1">+IF(AND(ISNUMBER(OFFSET('Hygiene Data'!$E$5,0,10*ROW('Hygiene Data'!E100))),'Data Summary'!DR106="Yes"),OFFSET('Hygiene Data'!$E$5,0,10*ROW('Hygiene Data'!E100)),NA())</f>
        <v>#N/A</v>
      </c>
      <c r="BD106" s="517" t="e">
        <f ca="1">+IF(AND(ISNUMBER(OFFSET('Hygiene Data'!$E$7,0,10*ROW('Hygiene Data'!E100))),'Data Summary'!DS106="Yes"),OFFSET('Hygiene Data'!$E$7,0,10*ROW('Hygiene Data'!E100)),NA())</f>
        <v>#N/A</v>
      </c>
      <c r="BE106" s="517" t="e">
        <f ca="1">+IF(AND(ISNUMBER(OFFSET('Hygiene Data'!$E$9,0,10*ROW('Hygiene Data'!E100))),'Data Summary'!DT106="Yes"),OFFSET('Hygiene Data'!$E$9,0,10*ROW('Hygiene Data'!E100)),NA())</f>
        <v>#N/A</v>
      </c>
      <c r="BF106" s="517" t="e">
        <f ca="1">+IF(AND(ISNUMBER(OFFSET('Hygiene Data'!$F$5,0,10*ROW('Hygiene Data'!F100))),'Data Summary'!DU106="Yes"),OFFSET('Hygiene Data'!$F$5,0,10*ROW('Hygiene Data'!F100)),NA())</f>
        <v>#N/A</v>
      </c>
      <c r="BG106" s="517" t="e">
        <f ca="1">+IF(AND(ISNUMBER(OFFSET('Hygiene Data'!$F$7,0,10*ROW('Hygiene Data'!F100))),'Data Summary'!DV106="Yes"),OFFSET('Hygiene Data'!$F$7,0,10*ROW('Hygiene Data'!F100)),NA())</f>
        <v>#N/A</v>
      </c>
      <c r="BH106" s="517" t="e">
        <f ca="1">+IF(AND(ISNUMBER(OFFSET('Hygiene Data'!$F$9,0,10*ROW('Hygiene Data'!F100))),'Data Summary'!DW106="Yes"),OFFSET('Hygiene Data'!$F$9,0,10*ROW('Hygiene Data'!F100)),NA())</f>
        <v>#N/A</v>
      </c>
      <c r="BI106" s="517" t="e">
        <f ca="1">+IF(AND(ISNUMBER(OFFSET('Hygiene Data'!$G$5,0,10*ROW('Hygiene Data'!G100))),'Data Summary'!DX106="Yes"),OFFSET('Hygiene Data'!$G$5,0,10*ROW('Hygiene Data'!G100)),NA())</f>
        <v>#N/A</v>
      </c>
      <c r="BJ106" s="517" t="e">
        <f ca="1">+IF(AND(ISNUMBER(OFFSET('Hygiene Data'!$G$7,0,10*ROW('Hygiene Data'!G100))),'Data Summary'!DY106="Yes"),OFFSET('Hygiene Data'!$G$7,0,10*ROW('Hygiene Data'!G100)),NA())</f>
        <v>#N/A</v>
      </c>
      <c r="BK106" s="517" t="e">
        <f ca="1">+IF(AND(ISNUMBER(OFFSET('Hygiene Data'!$G$9,0,10*ROW('Hygiene Data'!G100))),'Data Summary'!DZ106="Yes"),OFFSET('Hygiene Data'!$G$9,0,10*ROW('Hygiene Data'!G100)),NA())</f>
        <v>#N/A</v>
      </c>
      <c r="BL106" s="517" t="e">
        <f ca="1">+IF(AND(ISNUMBER(OFFSET('Hygiene Data'!$H$5,0,10*ROW('Hygiene Data'!H100))),'Data Summary'!EA106="Yes"),OFFSET('Hygiene Data'!$H$5,0,10*ROW('Hygiene Data'!H100)),NA())</f>
        <v>#N/A</v>
      </c>
      <c r="BM106" s="517" t="e">
        <f ca="1">+IF(AND(ISNUMBER(OFFSET('Hygiene Data'!$H$7,0,10*ROW('Hygiene Data'!H100))),'Data Summary'!EB106="Yes"),OFFSET('Hygiene Data'!$H$7,0,10*ROW('Hygiene Data'!H100)),NA())</f>
        <v>#N/A</v>
      </c>
      <c r="BN106" s="517" t="e">
        <f ca="1">+IF(AND(ISNUMBER(OFFSET('Hygiene Data'!$H$9,0,10*ROW('Hygiene Data'!H100))),'Data Summary'!EC106="Yes"),OFFSET('Hygiene Data'!$H$9,0,10*ROW('Hygiene Data'!H100)),NA())</f>
        <v>#N/A</v>
      </c>
      <c r="BO106" s="517" t="e">
        <f ca="1">+IF(AND(ISNUMBER(OFFSET('Hygiene Data'!$I$5,0,10*ROW('Hygiene Data'!I100))),'Data Summary'!ED106="Yes"),OFFSET('Hygiene Data'!$I$5,0,10*ROW('Hygiene Data'!I100)),NA())</f>
        <v>#N/A</v>
      </c>
      <c r="BP106" s="517" t="e">
        <f ca="1">+IF(AND(ISNUMBER(OFFSET('Hygiene Data'!$I$7,0,10*ROW('Hygiene Data'!I100))),'Data Summary'!EE106="Yes"),OFFSET('Hygiene Data'!$I$7,0,10*ROW('Hygiene Data'!I100)),NA())</f>
        <v>#N/A</v>
      </c>
      <c r="BQ106" s="517" t="e">
        <f ca="1">+IF(AND(ISNUMBER(OFFSET('Hygiene Data'!$I$9,0,10*ROW('Hygiene Data'!I100))),'Data Summary'!EF106="Yes"),OFFSET('Hygiene Data'!$I$9,0,10*ROW('Hygiene Data'!I100)),NA())</f>
        <v>#N/A</v>
      </c>
    </row>
    <row r="107" spans="1:69" x14ac:dyDescent="0.25">
      <c r="A107" s="513" t="e">
        <f ca="1">+RIGHT('Data Summary'!A107,LEN('Data Summary'!A107)-9)</f>
        <v>#VALUE!</v>
      </c>
      <c r="B107" s="487" t="str">
        <f ca="1">+IF(ISTEXT('Data Summary'!B107),'Data Summary'!B107,"")</f>
        <v/>
      </c>
      <c r="C107" s="514" t="e">
        <f ca="1">+VALUE('Data Summary'!C107)</f>
        <v>#VALUE!</v>
      </c>
      <c r="D107" s="515" t="e">
        <f ca="1">+IF(AND(ISNUMBER(OFFSET('Water Data'!$D$4,0,10*ROW('Water Data'!D101))),'Data Summary'!BS107="Yes"),100-OFFSET('Water Data'!$D$4,0,10*ROW('Water Data'!D101)),NA())</f>
        <v>#N/A</v>
      </c>
      <c r="E107" s="515" t="e">
        <f ca="1">+IF(AND(ISNUMBER(OFFSET('Water Data'!$D$6,0,10*ROW('Water Data'!D101))),'Data Summary'!BT107="Yes"),OFFSET('Water Data'!$D$6,0,10*ROW('Water Data'!D101)),NA())</f>
        <v>#N/A</v>
      </c>
      <c r="F107" s="515" t="e">
        <f ca="1">+IF(AND(ISNUMBER(OFFSET('Water Data'!$D$9,0,10*ROW('Water Data'!D101))),'Data Summary'!BU107="Yes"),OFFSET('Water Data'!$D$9,0,10*ROW('Water Data'!D101)),NA())</f>
        <v>#N/A</v>
      </c>
      <c r="G107" s="515" t="e">
        <f ca="1">+IF(AND(ISNUMBER(OFFSET('Water Data'!$E$4,0,10*ROW('Water Data'!E101))),'Data Summary'!BV107="Yes"),100-OFFSET('Water Data'!$E$4,0,10*ROW('Water Data'!E101)),NA())</f>
        <v>#N/A</v>
      </c>
      <c r="H107" s="515" t="e">
        <f ca="1">+IF(AND(ISNUMBER(OFFSET('Water Data'!$E$6,0,10*ROW('Water Data'!E101))),'Data Summary'!BW107="Yes"),OFFSET('Water Data'!$E$6,0,10*ROW('Water Data'!E101)),NA())</f>
        <v>#N/A</v>
      </c>
      <c r="I107" s="515" t="e">
        <f ca="1">+IF(AND(ISNUMBER(OFFSET('Water Data'!$E$9,0,10*ROW('Water Data'!E101))),'Data Summary'!BX107="Yes"),OFFSET('Water Data'!$E$9,0,10*ROW('Water Data'!E101)),NA())</f>
        <v>#N/A</v>
      </c>
      <c r="J107" s="515" t="e">
        <f ca="1">+IF(AND(ISNUMBER(OFFSET('Water Data'!$F$4,0,10*ROW('Water Data'!F101))),'Data Summary'!BY107="Yes"),100-OFFSET('Water Data'!$F$4,0,10*ROW('Water Data'!F101)),NA())</f>
        <v>#N/A</v>
      </c>
      <c r="K107" s="515" t="e">
        <f ca="1">+IF(AND(ISNUMBER(OFFSET('Water Data'!$F$6,0,10*ROW('Water Data'!F101))),'Data Summary'!BZ107="Yes"),OFFSET('Water Data'!$F$6,0,10*ROW('Water Data'!F101)),NA())</f>
        <v>#N/A</v>
      </c>
      <c r="L107" s="515" t="e">
        <f ca="1">+IF(AND(ISNUMBER(OFFSET('Water Data'!$F$9,0,10*ROW('Water Data'!F101))),'Data Summary'!CA107="Yes"),OFFSET('Water Data'!$F$9,0,10*ROW('Water Data'!F101)),NA())</f>
        <v>#N/A</v>
      </c>
      <c r="M107" s="515" t="e">
        <f ca="1">+IF(AND(ISNUMBER(OFFSET('Water Data'!$G$4,0,10*ROW('Water Data'!G101))),'Data Summary'!CB107="Yes"),100-OFFSET('Water Data'!$G$4,0,10*ROW('Water Data'!G101)),NA())</f>
        <v>#N/A</v>
      </c>
      <c r="N107" s="515" t="e">
        <f ca="1">+IF(AND(ISNUMBER(OFFSET('Water Data'!$G$6,0,10*ROW('Water Data'!G101))),'Data Summary'!CC107="Yes"),OFFSET('Water Data'!$G$6,0,10*ROW('Water Data'!G101)),NA())</f>
        <v>#N/A</v>
      </c>
      <c r="O107" s="515" t="e">
        <f ca="1">+IF(AND(ISNUMBER(OFFSET('Water Data'!$G$9,0,10*ROW('Water Data'!G101))),'Data Summary'!CD107="Yes"),OFFSET('Water Data'!$G$9,0,10*ROW('Water Data'!G101)),NA())</f>
        <v>#N/A</v>
      </c>
      <c r="P107" s="515" t="e">
        <f ca="1">+IF(AND(ISNUMBER(OFFSET('Water Data'!$H$4,0,10*ROW('Water Data'!H101))),'Data Summary'!CE107="Yes"),100-OFFSET('Water Data'!$H$4,0,10*ROW('Water Data'!H101)),NA())</f>
        <v>#N/A</v>
      </c>
      <c r="Q107" s="515" t="e">
        <f ca="1">+IF(AND(ISNUMBER(OFFSET('Water Data'!$H$6,0,10*ROW('Water Data'!H101))),'Data Summary'!CF107="Yes"),OFFSET('Water Data'!$H$6,0,10*ROW('Water Data'!H101)),NA())</f>
        <v>#N/A</v>
      </c>
      <c r="R107" s="515" t="e">
        <f ca="1">+IF(AND(ISNUMBER(OFFSET('Water Data'!$H$9,0,10*ROW('Water Data'!H101))),'Data Summary'!CG107="Yes"),OFFSET('Water Data'!$H$9,0,10*ROW('Water Data'!H101)),NA())</f>
        <v>#N/A</v>
      </c>
      <c r="S107" s="515" t="e">
        <f ca="1">+IF(AND(ISNUMBER(OFFSET('Water Data'!$I$4,0,10*ROW('Water Data'!I101))),'Data Summary'!CH107="Yes"),100-OFFSET('Water Data'!$I$4,0,10*ROW('Water Data'!I101)),NA())</f>
        <v>#N/A</v>
      </c>
      <c r="T107" s="515" t="e">
        <f ca="1">+IF(AND(ISNUMBER(OFFSET('Water Data'!$I$6,0,10*ROW('Water Data'!I101))),'Data Summary'!CI107="Yes"),OFFSET('Water Data'!$I$6,0,10*ROW('Water Data'!I101)),NA())</f>
        <v>#N/A</v>
      </c>
      <c r="U107" s="515" t="e">
        <f ca="1">+IF(AND(ISNUMBER(OFFSET('Water Data'!$I$9,0,10*ROW('Water Data'!I101))),'Data Summary'!CJ107="Yes"),OFFSET('Water Data'!$I$9,0,10*ROW('Water Data'!I101)),NA())</f>
        <v>#N/A</v>
      </c>
      <c r="V107" s="516" t="e">
        <f ca="1">+IF(AND(ISNUMBER(OFFSET('Sanitation Data'!$D$4,0,10*ROW('Sanitation Data'!D101))),'Data Summary'!CK107="Yes"),100-OFFSET('Sanitation Data'!$D$4,0,10*ROW('Sanitation Data'!D101)),NA())</f>
        <v>#N/A</v>
      </c>
      <c r="W107" s="516" t="e">
        <f ca="1">+IF(AND(ISNUMBER(OFFSET('Sanitation Data'!$D$6,0,10*ROW('Sanitation Data'!D101))),'Data Summary'!CL107="Yes"),OFFSET('Sanitation Data'!$D$6,0,10*ROW('Sanitation Data'!D101)),NA())</f>
        <v>#N/A</v>
      </c>
      <c r="X107" s="516" t="e">
        <f ca="1">+IF(AND(ISNUMBER(OFFSET('Sanitation Data'!$D$10,0,10*ROW('Sanitation Data'!D101))),'Data Summary'!CM107="Yes"),OFFSET('Sanitation Data'!$D$10,0,10*ROW('Sanitation Data'!D101)),NA())</f>
        <v>#N/A</v>
      </c>
      <c r="Y107" s="516" t="e">
        <f ca="1">+IF(AND(ISNUMBER(OFFSET('Sanitation Data'!$D$11,0,10*ROW('Sanitation Data'!D101))),'Data Summary'!CN107="Yes"),OFFSET('Sanitation Data'!$D$11,0,10*ROW('Sanitation Data'!D101)),NA())</f>
        <v>#N/A</v>
      </c>
      <c r="Z107" s="516" t="e">
        <f ca="1">+IF(AND(ISNUMBER(OFFSET('Sanitation Data'!$D$12,0,10*ROW('Sanitation Data'!D101))),'Data Summary'!CO107="Yes"),OFFSET('Sanitation Data'!$D$12,0,10*ROW('Sanitation Data'!D101)),NA())</f>
        <v>#N/A</v>
      </c>
      <c r="AA107" s="516" t="e">
        <f ca="1">+IF(AND(ISNUMBER(OFFSET('Sanitation Data'!$E$4,0,10*ROW('Sanitation Data'!E101))),'Data Summary'!CP107="Yes"),100-OFFSET('Sanitation Data'!$E$4,0,10*ROW('Sanitation Data'!E101)),NA())</f>
        <v>#N/A</v>
      </c>
      <c r="AB107" s="516" t="e">
        <f ca="1">+IF(AND(ISNUMBER(OFFSET('Sanitation Data'!$E$6,0,10*ROW('Sanitation Data'!E101))),'Data Summary'!CQ107="Yes"),OFFSET('Sanitation Data'!$E$6,0,10*ROW('Sanitation Data'!E101)),NA())</f>
        <v>#N/A</v>
      </c>
      <c r="AC107" s="516" t="e">
        <f ca="1">+IF(AND(ISNUMBER(OFFSET('Sanitation Data'!$E$10,0,10*ROW('Sanitation Data'!E101))),'Data Summary'!CR107="Yes"),OFFSET('Sanitation Data'!$E$10,0,10*ROW('Sanitation Data'!E101)),NA())</f>
        <v>#N/A</v>
      </c>
      <c r="AD107" s="516" t="e">
        <f ca="1">+IF(AND(ISNUMBER(OFFSET('Sanitation Data'!$E$11,0,10*ROW('Sanitation Data'!E101))),'Data Summary'!CS107="Yes"),OFFSET('Sanitation Data'!$E$11,0,10*ROW('Sanitation Data'!E101)),NA())</f>
        <v>#N/A</v>
      </c>
      <c r="AE107" s="516" t="e">
        <f ca="1">+IF(AND(ISNUMBER(OFFSET('Sanitation Data'!$E$12,0,10*ROW('Sanitation Data'!E101))),'Data Summary'!CT107="Yes"),OFFSET('Sanitation Data'!$E$12,0,10*ROW('Sanitation Data'!E101)),NA())</f>
        <v>#N/A</v>
      </c>
      <c r="AF107" s="516" t="e">
        <f ca="1">+IF(AND(ISNUMBER(OFFSET('Sanitation Data'!$F$4,0,10*ROW('Sanitation Data'!F101))),'Data Summary'!CU107="Yes"),100-OFFSET('Sanitation Data'!$F$4,0,10*ROW('Sanitation Data'!F101)),NA())</f>
        <v>#N/A</v>
      </c>
      <c r="AG107" s="516" t="e">
        <f ca="1">+IF(AND(ISNUMBER(OFFSET('Sanitation Data'!$F$6,0,10*ROW('Sanitation Data'!F101))),'Data Summary'!CV107="Yes"),OFFSET('Sanitation Data'!$F$6,0,10*ROW('Sanitation Data'!F101)),NA())</f>
        <v>#N/A</v>
      </c>
      <c r="AH107" s="516" t="e">
        <f ca="1">+IF(AND(ISNUMBER(OFFSET('Sanitation Data'!$F$10,0,10*ROW('Sanitation Data'!F101))),'Data Summary'!CW107="Yes"),OFFSET('Sanitation Data'!$F$10,0,10*ROW('Sanitation Data'!F101)),NA())</f>
        <v>#N/A</v>
      </c>
      <c r="AI107" s="516" t="e">
        <f ca="1">+IF(AND(ISNUMBER(OFFSET('Sanitation Data'!$F$11,0,10*ROW('Sanitation Data'!F101))),'Data Summary'!CX107="Yes"),OFFSET('Sanitation Data'!$F$11,0,10*ROW('Sanitation Data'!F101)),NA())</f>
        <v>#N/A</v>
      </c>
      <c r="AJ107" s="516" t="e">
        <f ca="1">+IF(AND(ISNUMBER(OFFSET('Sanitation Data'!$F$12,0,10*ROW('Sanitation Data'!F101))),'Data Summary'!CY107="Yes"),OFFSET('Sanitation Data'!$F$12,0,10*ROW('Sanitation Data'!F101)),NA())</f>
        <v>#N/A</v>
      </c>
      <c r="AK107" s="516" t="e">
        <f ca="1">+IF(AND(ISNUMBER(OFFSET('Sanitation Data'!$G$4,0,10*ROW('Sanitation Data'!G101))),'Data Summary'!CZ107="Yes"),100-OFFSET('Sanitation Data'!$G$4,0,10*ROW('Sanitation Data'!G101)),NA())</f>
        <v>#N/A</v>
      </c>
      <c r="AL107" s="516" t="e">
        <f ca="1">+IF(AND(ISNUMBER(OFFSET('Sanitation Data'!$G$6,0,10*ROW('Sanitation Data'!G101))),'Data Summary'!DA107="Yes"),OFFSET('Sanitation Data'!$G$6,0,10*ROW('Sanitation Data'!G101)),NA())</f>
        <v>#N/A</v>
      </c>
      <c r="AM107" s="516" t="e">
        <f ca="1">+IF(AND(ISNUMBER(OFFSET('Sanitation Data'!$G$10,0,10*ROW('Sanitation Data'!G101))),'Data Summary'!DB107="Yes"),OFFSET('Sanitation Data'!$G$10,0,10*ROW('Sanitation Data'!G101)),NA())</f>
        <v>#N/A</v>
      </c>
      <c r="AN107" s="516" t="e">
        <f ca="1">+IF(AND(ISNUMBER(OFFSET('Sanitation Data'!$G$11,0,10*ROW('Sanitation Data'!G101))),'Data Summary'!DC107="Yes"),OFFSET('Sanitation Data'!$G$11,0,10*ROW('Sanitation Data'!G101)),NA())</f>
        <v>#N/A</v>
      </c>
      <c r="AO107" s="516" t="e">
        <f ca="1">+IF(AND(ISNUMBER(OFFSET('Sanitation Data'!$G$12,0,10*ROW('Sanitation Data'!G101))),'Data Summary'!DD107="Yes"),OFFSET('Sanitation Data'!$G$12,0,10*ROW('Sanitation Data'!G101)),NA())</f>
        <v>#N/A</v>
      </c>
      <c r="AP107" s="516" t="e">
        <f ca="1">+IF(AND(ISNUMBER(OFFSET('Sanitation Data'!$H$4,0,10*ROW('Sanitation Data'!H101))),'Data Summary'!DE107="Yes"),100-OFFSET('Sanitation Data'!$H$4,0,10*ROW('Sanitation Data'!H101)),NA())</f>
        <v>#N/A</v>
      </c>
      <c r="AQ107" s="516" t="e">
        <f ca="1">+IF(AND(ISNUMBER(OFFSET('Sanitation Data'!$H$6,0,10*ROW('Sanitation Data'!H101))),'Data Summary'!DF107="Yes"),OFFSET('Sanitation Data'!$H$6,0,10*ROW('Sanitation Data'!H101)),NA())</f>
        <v>#N/A</v>
      </c>
      <c r="AR107" s="516" t="e">
        <f ca="1">+IF(AND(ISNUMBER(OFFSET('Sanitation Data'!$H$10,0,10*ROW('Sanitation Data'!H101))),'Data Summary'!DG107="Yes"),OFFSET('Sanitation Data'!$H$10,0,10*ROW('Sanitation Data'!H101)),NA())</f>
        <v>#N/A</v>
      </c>
      <c r="AS107" s="516" t="e">
        <f ca="1">+IF(AND(ISNUMBER(OFFSET('Sanitation Data'!$H$11,0,10*ROW('Sanitation Data'!H101))),'Data Summary'!DH107="Yes"),OFFSET('Sanitation Data'!$H$11,0,10*ROW('Sanitation Data'!H101)),NA())</f>
        <v>#N/A</v>
      </c>
      <c r="AT107" s="516" t="e">
        <f ca="1">+IF(AND(ISNUMBER(OFFSET('Sanitation Data'!$H$12,0,10*ROW('Sanitation Data'!H101))),'Data Summary'!DI107="Yes"),OFFSET('Sanitation Data'!$H$12,0,10*ROW('Sanitation Data'!H101)),NA())</f>
        <v>#N/A</v>
      </c>
      <c r="AU107" s="516" t="e">
        <f ca="1">+IF(AND(ISNUMBER(OFFSET('Sanitation Data'!$I$4,0,10*ROW('Sanitation Data'!I101))),'Data Summary'!DJ107="Yes"),100-OFFSET('Sanitation Data'!$I$4,0,10*ROW('Sanitation Data'!I101)),NA())</f>
        <v>#N/A</v>
      </c>
      <c r="AV107" s="516" t="e">
        <f ca="1">+IF(AND(ISNUMBER(OFFSET('Sanitation Data'!$I$6,0,10*ROW('Sanitation Data'!I101))),'Data Summary'!DK107="Yes"),OFFSET('Sanitation Data'!$I$6,0,10*ROW('Sanitation Data'!I101)),NA())</f>
        <v>#N/A</v>
      </c>
      <c r="AW107" s="516" t="e">
        <f ca="1">+IF(AND(ISNUMBER(OFFSET('Sanitation Data'!$I$10,0,10*ROW('Sanitation Data'!I101))),'Data Summary'!DL107="Yes"),OFFSET('Sanitation Data'!$I$10,0,10*ROW('Sanitation Data'!I101)),NA())</f>
        <v>#N/A</v>
      </c>
      <c r="AX107" s="516" t="e">
        <f ca="1">+IF(AND(ISNUMBER(OFFSET('Sanitation Data'!$I$11,0,10*ROW('Sanitation Data'!I101))),'Data Summary'!DM107="Yes"),OFFSET('Sanitation Data'!$I$11,0,10*ROW('Sanitation Data'!I101)),NA())</f>
        <v>#N/A</v>
      </c>
      <c r="AY107" s="516" t="e">
        <f ca="1">+IF(AND(ISNUMBER(OFFSET('Sanitation Data'!$I$12,0,10*ROW('Sanitation Data'!I101))),'Data Summary'!DN107="Yes"),OFFSET('Sanitation Data'!$I$12,0,10*ROW('Sanitation Data'!I101)),NA())</f>
        <v>#N/A</v>
      </c>
      <c r="AZ107" s="517" t="e">
        <f ca="1">+IF(AND(ISNUMBER(OFFSET('Hygiene Data'!$D$5,0,10*ROW('Hygiene Data'!D101))),'Data Summary'!DO107="Yes"),OFFSET('Hygiene Data'!$D$5,0,10*ROW('Hygiene Data'!D101)),NA())</f>
        <v>#N/A</v>
      </c>
      <c r="BA107" s="517" t="e">
        <f ca="1">+IF(AND(ISNUMBER(OFFSET('Hygiene Data'!$D$7,0,10*ROW('Hygiene Data'!D101))),'Data Summary'!DP107="Yes"),OFFSET('Hygiene Data'!$D$7,0,10*ROW('Hygiene Data'!D101)),NA())</f>
        <v>#N/A</v>
      </c>
      <c r="BB107" s="517" t="e">
        <f ca="1">+IF(AND(ISNUMBER(OFFSET('Hygiene Data'!$D$9,0,10*ROW('Hygiene Data'!D101))),'Data Summary'!DQ107="Yes"),OFFSET('Hygiene Data'!$D$9,0,10*ROW('Hygiene Data'!D101)),NA())</f>
        <v>#N/A</v>
      </c>
      <c r="BC107" s="517" t="e">
        <f ca="1">+IF(AND(ISNUMBER(OFFSET('Hygiene Data'!$E$5,0,10*ROW('Hygiene Data'!E101))),'Data Summary'!DR107="Yes"),OFFSET('Hygiene Data'!$E$5,0,10*ROW('Hygiene Data'!E101)),NA())</f>
        <v>#N/A</v>
      </c>
      <c r="BD107" s="517" t="e">
        <f ca="1">+IF(AND(ISNUMBER(OFFSET('Hygiene Data'!$E$7,0,10*ROW('Hygiene Data'!E101))),'Data Summary'!DS107="Yes"),OFFSET('Hygiene Data'!$E$7,0,10*ROW('Hygiene Data'!E101)),NA())</f>
        <v>#N/A</v>
      </c>
      <c r="BE107" s="517" t="e">
        <f ca="1">+IF(AND(ISNUMBER(OFFSET('Hygiene Data'!$E$9,0,10*ROW('Hygiene Data'!E101))),'Data Summary'!DT107="Yes"),OFFSET('Hygiene Data'!$E$9,0,10*ROW('Hygiene Data'!E101)),NA())</f>
        <v>#N/A</v>
      </c>
      <c r="BF107" s="517" t="e">
        <f ca="1">+IF(AND(ISNUMBER(OFFSET('Hygiene Data'!$F$5,0,10*ROW('Hygiene Data'!F101))),'Data Summary'!DU107="Yes"),OFFSET('Hygiene Data'!$F$5,0,10*ROW('Hygiene Data'!F101)),NA())</f>
        <v>#N/A</v>
      </c>
      <c r="BG107" s="517" t="e">
        <f ca="1">+IF(AND(ISNUMBER(OFFSET('Hygiene Data'!$F$7,0,10*ROW('Hygiene Data'!F101))),'Data Summary'!DV107="Yes"),OFFSET('Hygiene Data'!$F$7,0,10*ROW('Hygiene Data'!F101)),NA())</f>
        <v>#N/A</v>
      </c>
      <c r="BH107" s="517" t="e">
        <f ca="1">+IF(AND(ISNUMBER(OFFSET('Hygiene Data'!$F$9,0,10*ROW('Hygiene Data'!F101))),'Data Summary'!DW107="Yes"),OFFSET('Hygiene Data'!$F$9,0,10*ROW('Hygiene Data'!F101)),NA())</f>
        <v>#N/A</v>
      </c>
      <c r="BI107" s="517" t="e">
        <f ca="1">+IF(AND(ISNUMBER(OFFSET('Hygiene Data'!$G$5,0,10*ROW('Hygiene Data'!G101))),'Data Summary'!DX107="Yes"),OFFSET('Hygiene Data'!$G$5,0,10*ROW('Hygiene Data'!G101)),NA())</f>
        <v>#N/A</v>
      </c>
      <c r="BJ107" s="517" t="e">
        <f ca="1">+IF(AND(ISNUMBER(OFFSET('Hygiene Data'!$G$7,0,10*ROW('Hygiene Data'!G101))),'Data Summary'!DY107="Yes"),OFFSET('Hygiene Data'!$G$7,0,10*ROW('Hygiene Data'!G101)),NA())</f>
        <v>#N/A</v>
      </c>
      <c r="BK107" s="517" t="e">
        <f ca="1">+IF(AND(ISNUMBER(OFFSET('Hygiene Data'!$G$9,0,10*ROW('Hygiene Data'!G101))),'Data Summary'!DZ107="Yes"),OFFSET('Hygiene Data'!$G$9,0,10*ROW('Hygiene Data'!G101)),NA())</f>
        <v>#N/A</v>
      </c>
      <c r="BL107" s="517" t="e">
        <f ca="1">+IF(AND(ISNUMBER(OFFSET('Hygiene Data'!$H$5,0,10*ROW('Hygiene Data'!H101))),'Data Summary'!EA107="Yes"),OFFSET('Hygiene Data'!$H$5,0,10*ROW('Hygiene Data'!H101)),NA())</f>
        <v>#N/A</v>
      </c>
      <c r="BM107" s="517" t="e">
        <f ca="1">+IF(AND(ISNUMBER(OFFSET('Hygiene Data'!$H$7,0,10*ROW('Hygiene Data'!H101))),'Data Summary'!EB107="Yes"),OFFSET('Hygiene Data'!$H$7,0,10*ROW('Hygiene Data'!H101)),NA())</f>
        <v>#N/A</v>
      </c>
      <c r="BN107" s="517" t="e">
        <f ca="1">+IF(AND(ISNUMBER(OFFSET('Hygiene Data'!$H$9,0,10*ROW('Hygiene Data'!H101))),'Data Summary'!EC107="Yes"),OFFSET('Hygiene Data'!$H$9,0,10*ROW('Hygiene Data'!H101)),NA())</f>
        <v>#N/A</v>
      </c>
      <c r="BO107" s="517" t="e">
        <f ca="1">+IF(AND(ISNUMBER(OFFSET('Hygiene Data'!$I$5,0,10*ROW('Hygiene Data'!I101))),'Data Summary'!ED107="Yes"),OFFSET('Hygiene Data'!$I$5,0,10*ROW('Hygiene Data'!I101)),NA())</f>
        <v>#N/A</v>
      </c>
      <c r="BP107" s="517" t="e">
        <f ca="1">+IF(AND(ISNUMBER(OFFSET('Hygiene Data'!$I$7,0,10*ROW('Hygiene Data'!I101))),'Data Summary'!EE107="Yes"),OFFSET('Hygiene Data'!$I$7,0,10*ROW('Hygiene Data'!I101)),NA())</f>
        <v>#N/A</v>
      </c>
      <c r="BQ107" s="517" t="e">
        <f ca="1">+IF(AND(ISNUMBER(OFFSET('Hygiene Data'!$I$9,0,10*ROW('Hygiene Data'!I101))),'Data Summary'!EF107="Yes"),OFFSET('Hygiene Data'!$I$9,0,10*ROW('Hygiene Data'!I101)),NA())</f>
        <v>#N/A</v>
      </c>
    </row>
    <row r="108" spans="1:69" x14ac:dyDescent="0.25">
      <c r="A108" s="513" t="e">
        <f ca="1">+RIGHT('Data Summary'!A108,LEN('Data Summary'!A108)-9)</f>
        <v>#VALUE!</v>
      </c>
      <c r="B108" s="487" t="str">
        <f ca="1">+IF(ISTEXT('Data Summary'!B108),'Data Summary'!B108,"")</f>
        <v/>
      </c>
      <c r="C108" s="514" t="e">
        <f ca="1">+VALUE('Data Summary'!C108)</f>
        <v>#VALUE!</v>
      </c>
      <c r="D108" s="515" t="e">
        <f ca="1">+IF(AND(ISNUMBER(OFFSET('Water Data'!$D$4,0,10*ROW('Water Data'!D102))),'Data Summary'!BS108="Yes"),100-OFFSET('Water Data'!$D$4,0,10*ROW('Water Data'!D102)),NA())</f>
        <v>#N/A</v>
      </c>
      <c r="E108" s="515" t="e">
        <f ca="1">+IF(AND(ISNUMBER(OFFSET('Water Data'!$D$6,0,10*ROW('Water Data'!D102))),'Data Summary'!BT108="Yes"),OFFSET('Water Data'!$D$6,0,10*ROW('Water Data'!D102)),NA())</f>
        <v>#N/A</v>
      </c>
      <c r="F108" s="515" t="e">
        <f ca="1">+IF(AND(ISNUMBER(OFFSET('Water Data'!$D$9,0,10*ROW('Water Data'!D102))),'Data Summary'!BU108="Yes"),OFFSET('Water Data'!$D$9,0,10*ROW('Water Data'!D102)),NA())</f>
        <v>#N/A</v>
      </c>
      <c r="G108" s="515" t="e">
        <f ca="1">+IF(AND(ISNUMBER(OFFSET('Water Data'!$E$4,0,10*ROW('Water Data'!E102))),'Data Summary'!BV108="Yes"),100-OFFSET('Water Data'!$E$4,0,10*ROW('Water Data'!E102)),NA())</f>
        <v>#N/A</v>
      </c>
      <c r="H108" s="515" t="e">
        <f ca="1">+IF(AND(ISNUMBER(OFFSET('Water Data'!$E$6,0,10*ROW('Water Data'!E102))),'Data Summary'!BW108="Yes"),OFFSET('Water Data'!$E$6,0,10*ROW('Water Data'!E102)),NA())</f>
        <v>#N/A</v>
      </c>
      <c r="I108" s="515" t="e">
        <f ca="1">+IF(AND(ISNUMBER(OFFSET('Water Data'!$E$9,0,10*ROW('Water Data'!E102))),'Data Summary'!BX108="Yes"),OFFSET('Water Data'!$E$9,0,10*ROW('Water Data'!E102)),NA())</f>
        <v>#N/A</v>
      </c>
      <c r="J108" s="515" t="e">
        <f ca="1">+IF(AND(ISNUMBER(OFFSET('Water Data'!$F$4,0,10*ROW('Water Data'!F102))),'Data Summary'!BY108="Yes"),100-OFFSET('Water Data'!$F$4,0,10*ROW('Water Data'!F102)),NA())</f>
        <v>#N/A</v>
      </c>
      <c r="K108" s="515" t="e">
        <f ca="1">+IF(AND(ISNUMBER(OFFSET('Water Data'!$F$6,0,10*ROW('Water Data'!F102))),'Data Summary'!BZ108="Yes"),OFFSET('Water Data'!$F$6,0,10*ROW('Water Data'!F102)),NA())</f>
        <v>#N/A</v>
      </c>
      <c r="L108" s="515" t="e">
        <f ca="1">+IF(AND(ISNUMBER(OFFSET('Water Data'!$F$9,0,10*ROW('Water Data'!F102))),'Data Summary'!CA108="Yes"),OFFSET('Water Data'!$F$9,0,10*ROW('Water Data'!F102)),NA())</f>
        <v>#N/A</v>
      </c>
      <c r="M108" s="515" t="e">
        <f ca="1">+IF(AND(ISNUMBER(OFFSET('Water Data'!$G$4,0,10*ROW('Water Data'!G102))),'Data Summary'!CB108="Yes"),100-OFFSET('Water Data'!$G$4,0,10*ROW('Water Data'!G102)),NA())</f>
        <v>#N/A</v>
      </c>
      <c r="N108" s="515" t="e">
        <f ca="1">+IF(AND(ISNUMBER(OFFSET('Water Data'!$G$6,0,10*ROW('Water Data'!G102))),'Data Summary'!CC108="Yes"),OFFSET('Water Data'!$G$6,0,10*ROW('Water Data'!G102)),NA())</f>
        <v>#N/A</v>
      </c>
      <c r="O108" s="515" t="e">
        <f ca="1">+IF(AND(ISNUMBER(OFFSET('Water Data'!$G$9,0,10*ROW('Water Data'!G102))),'Data Summary'!CD108="Yes"),OFFSET('Water Data'!$G$9,0,10*ROW('Water Data'!G102)),NA())</f>
        <v>#N/A</v>
      </c>
      <c r="P108" s="515" t="e">
        <f ca="1">+IF(AND(ISNUMBER(OFFSET('Water Data'!$H$4,0,10*ROW('Water Data'!H102))),'Data Summary'!CE108="Yes"),100-OFFSET('Water Data'!$H$4,0,10*ROW('Water Data'!H102)),NA())</f>
        <v>#N/A</v>
      </c>
      <c r="Q108" s="515" t="e">
        <f ca="1">+IF(AND(ISNUMBER(OFFSET('Water Data'!$H$6,0,10*ROW('Water Data'!H102))),'Data Summary'!CF108="Yes"),OFFSET('Water Data'!$H$6,0,10*ROW('Water Data'!H102)),NA())</f>
        <v>#N/A</v>
      </c>
      <c r="R108" s="515" t="e">
        <f ca="1">+IF(AND(ISNUMBER(OFFSET('Water Data'!$H$9,0,10*ROW('Water Data'!H102))),'Data Summary'!CG108="Yes"),OFFSET('Water Data'!$H$9,0,10*ROW('Water Data'!H102)),NA())</f>
        <v>#N/A</v>
      </c>
      <c r="S108" s="515" t="e">
        <f ca="1">+IF(AND(ISNUMBER(OFFSET('Water Data'!$I$4,0,10*ROW('Water Data'!I102))),'Data Summary'!CH108="Yes"),100-OFFSET('Water Data'!$I$4,0,10*ROW('Water Data'!I102)),NA())</f>
        <v>#N/A</v>
      </c>
      <c r="T108" s="515" t="e">
        <f ca="1">+IF(AND(ISNUMBER(OFFSET('Water Data'!$I$6,0,10*ROW('Water Data'!I102))),'Data Summary'!CI108="Yes"),OFFSET('Water Data'!$I$6,0,10*ROW('Water Data'!I102)),NA())</f>
        <v>#N/A</v>
      </c>
      <c r="U108" s="515" t="e">
        <f ca="1">+IF(AND(ISNUMBER(OFFSET('Water Data'!$I$9,0,10*ROW('Water Data'!I102))),'Data Summary'!CJ108="Yes"),OFFSET('Water Data'!$I$9,0,10*ROW('Water Data'!I102)),NA())</f>
        <v>#N/A</v>
      </c>
      <c r="V108" s="516" t="e">
        <f ca="1">+IF(AND(ISNUMBER(OFFSET('Sanitation Data'!$D$4,0,10*ROW('Sanitation Data'!D102))),'Data Summary'!CK108="Yes"),100-OFFSET('Sanitation Data'!$D$4,0,10*ROW('Sanitation Data'!D102)),NA())</f>
        <v>#N/A</v>
      </c>
      <c r="W108" s="516" t="e">
        <f ca="1">+IF(AND(ISNUMBER(OFFSET('Sanitation Data'!$D$6,0,10*ROW('Sanitation Data'!D102))),'Data Summary'!CL108="Yes"),OFFSET('Sanitation Data'!$D$6,0,10*ROW('Sanitation Data'!D102)),NA())</f>
        <v>#N/A</v>
      </c>
      <c r="X108" s="516" t="e">
        <f ca="1">+IF(AND(ISNUMBER(OFFSET('Sanitation Data'!$D$10,0,10*ROW('Sanitation Data'!D102))),'Data Summary'!CM108="Yes"),OFFSET('Sanitation Data'!$D$10,0,10*ROW('Sanitation Data'!D102)),NA())</f>
        <v>#N/A</v>
      </c>
      <c r="Y108" s="516" t="e">
        <f ca="1">+IF(AND(ISNUMBER(OFFSET('Sanitation Data'!$D$11,0,10*ROW('Sanitation Data'!D102))),'Data Summary'!CN108="Yes"),OFFSET('Sanitation Data'!$D$11,0,10*ROW('Sanitation Data'!D102)),NA())</f>
        <v>#N/A</v>
      </c>
      <c r="Z108" s="516" t="e">
        <f ca="1">+IF(AND(ISNUMBER(OFFSET('Sanitation Data'!$D$12,0,10*ROW('Sanitation Data'!D102))),'Data Summary'!CO108="Yes"),OFFSET('Sanitation Data'!$D$12,0,10*ROW('Sanitation Data'!D102)),NA())</f>
        <v>#N/A</v>
      </c>
      <c r="AA108" s="516" t="e">
        <f ca="1">+IF(AND(ISNUMBER(OFFSET('Sanitation Data'!$E$4,0,10*ROW('Sanitation Data'!E102))),'Data Summary'!CP108="Yes"),100-OFFSET('Sanitation Data'!$E$4,0,10*ROW('Sanitation Data'!E102)),NA())</f>
        <v>#N/A</v>
      </c>
      <c r="AB108" s="516" t="e">
        <f ca="1">+IF(AND(ISNUMBER(OFFSET('Sanitation Data'!$E$6,0,10*ROW('Sanitation Data'!E102))),'Data Summary'!CQ108="Yes"),OFFSET('Sanitation Data'!$E$6,0,10*ROW('Sanitation Data'!E102)),NA())</f>
        <v>#N/A</v>
      </c>
      <c r="AC108" s="516" t="e">
        <f ca="1">+IF(AND(ISNUMBER(OFFSET('Sanitation Data'!$E$10,0,10*ROW('Sanitation Data'!E102))),'Data Summary'!CR108="Yes"),OFFSET('Sanitation Data'!$E$10,0,10*ROW('Sanitation Data'!E102)),NA())</f>
        <v>#N/A</v>
      </c>
      <c r="AD108" s="516" t="e">
        <f ca="1">+IF(AND(ISNUMBER(OFFSET('Sanitation Data'!$E$11,0,10*ROW('Sanitation Data'!E102))),'Data Summary'!CS108="Yes"),OFFSET('Sanitation Data'!$E$11,0,10*ROW('Sanitation Data'!E102)),NA())</f>
        <v>#N/A</v>
      </c>
      <c r="AE108" s="516" t="e">
        <f ca="1">+IF(AND(ISNUMBER(OFFSET('Sanitation Data'!$E$12,0,10*ROW('Sanitation Data'!E102))),'Data Summary'!CT108="Yes"),OFFSET('Sanitation Data'!$E$12,0,10*ROW('Sanitation Data'!E102)),NA())</f>
        <v>#N/A</v>
      </c>
      <c r="AF108" s="516" t="e">
        <f ca="1">+IF(AND(ISNUMBER(OFFSET('Sanitation Data'!$F$4,0,10*ROW('Sanitation Data'!F102))),'Data Summary'!CU108="Yes"),100-OFFSET('Sanitation Data'!$F$4,0,10*ROW('Sanitation Data'!F102)),NA())</f>
        <v>#N/A</v>
      </c>
      <c r="AG108" s="516" t="e">
        <f ca="1">+IF(AND(ISNUMBER(OFFSET('Sanitation Data'!$F$6,0,10*ROW('Sanitation Data'!F102))),'Data Summary'!CV108="Yes"),OFFSET('Sanitation Data'!$F$6,0,10*ROW('Sanitation Data'!F102)),NA())</f>
        <v>#N/A</v>
      </c>
      <c r="AH108" s="516" t="e">
        <f ca="1">+IF(AND(ISNUMBER(OFFSET('Sanitation Data'!$F$10,0,10*ROW('Sanitation Data'!F102))),'Data Summary'!CW108="Yes"),OFFSET('Sanitation Data'!$F$10,0,10*ROW('Sanitation Data'!F102)),NA())</f>
        <v>#N/A</v>
      </c>
      <c r="AI108" s="516" t="e">
        <f ca="1">+IF(AND(ISNUMBER(OFFSET('Sanitation Data'!$F$11,0,10*ROW('Sanitation Data'!F102))),'Data Summary'!CX108="Yes"),OFFSET('Sanitation Data'!$F$11,0,10*ROW('Sanitation Data'!F102)),NA())</f>
        <v>#N/A</v>
      </c>
      <c r="AJ108" s="516" t="e">
        <f ca="1">+IF(AND(ISNUMBER(OFFSET('Sanitation Data'!$F$12,0,10*ROW('Sanitation Data'!F102))),'Data Summary'!CY108="Yes"),OFFSET('Sanitation Data'!$F$12,0,10*ROW('Sanitation Data'!F102)),NA())</f>
        <v>#N/A</v>
      </c>
      <c r="AK108" s="516" t="e">
        <f ca="1">+IF(AND(ISNUMBER(OFFSET('Sanitation Data'!$G$4,0,10*ROW('Sanitation Data'!G102))),'Data Summary'!CZ108="Yes"),100-OFFSET('Sanitation Data'!$G$4,0,10*ROW('Sanitation Data'!G102)),NA())</f>
        <v>#N/A</v>
      </c>
      <c r="AL108" s="516" t="e">
        <f ca="1">+IF(AND(ISNUMBER(OFFSET('Sanitation Data'!$G$6,0,10*ROW('Sanitation Data'!G102))),'Data Summary'!DA108="Yes"),OFFSET('Sanitation Data'!$G$6,0,10*ROW('Sanitation Data'!G102)),NA())</f>
        <v>#N/A</v>
      </c>
      <c r="AM108" s="516" t="e">
        <f ca="1">+IF(AND(ISNUMBER(OFFSET('Sanitation Data'!$G$10,0,10*ROW('Sanitation Data'!G102))),'Data Summary'!DB108="Yes"),OFFSET('Sanitation Data'!$G$10,0,10*ROW('Sanitation Data'!G102)),NA())</f>
        <v>#N/A</v>
      </c>
      <c r="AN108" s="516" t="e">
        <f ca="1">+IF(AND(ISNUMBER(OFFSET('Sanitation Data'!$G$11,0,10*ROW('Sanitation Data'!G102))),'Data Summary'!DC108="Yes"),OFFSET('Sanitation Data'!$G$11,0,10*ROW('Sanitation Data'!G102)),NA())</f>
        <v>#N/A</v>
      </c>
      <c r="AO108" s="516" t="e">
        <f ca="1">+IF(AND(ISNUMBER(OFFSET('Sanitation Data'!$G$12,0,10*ROW('Sanitation Data'!G102))),'Data Summary'!DD108="Yes"),OFFSET('Sanitation Data'!$G$12,0,10*ROW('Sanitation Data'!G102)),NA())</f>
        <v>#N/A</v>
      </c>
      <c r="AP108" s="516" t="e">
        <f ca="1">+IF(AND(ISNUMBER(OFFSET('Sanitation Data'!$H$4,0,10*ROW('Sanitation Data'!H102))),'Data Summary'!DE108="Yes"),100-OFFSET('Sanitation Data'!$H$4,0,10*ROW('Sanitation Data'!H102)),NA())</f>
        <v>#N/A</v>
      </c>
      <c r="AQ108" s="516" t="e">
        <f ca="1">+IF(AND(ISNUMBER(OFFSET('Sanitation Data'!$H$6,0,10*ROW('Sanitation Data'!H102))),'Data Summary'!DF108="Yes"),OFFSET('Sanitation Data'!$H$6,0,10*ROW('Sanitation Data'!H102)),NA())</f>
        <v>#N/A</v>
      </c>
      <c r="AR108" s="516" t="e">
        <f ca="1">+IF(AND(ISNUMBER(OFFSET('Sanitation Data'!$H$10,0,10*ROW('Sanitation Data'!H102))),'Data Summary'!DG108="Yes"),OFFSET('Sanitation Data'!$H$10,0,10*ROW('Sanitation Data'!H102)),NA())</f>
        <v>#N/A</v>
      </c>
      <c r="AS108" s="516" t="e">
        <f ca="1">+IF(AND(ISNUMBER(OFFSET('Sanitation Data'!$H$11,0,10*ROW('Sanitation Data'!H102))),'Data Summary'!DH108="Yes"),OFFSET('Sanitation Data'!$H$11,0,10*ROW('Sanitation Data'!H102)),NA())</f>
        <v>#N/A</v>
      </c>
      <c r="AT108" s="516" t="e">
        <f ca="1">+IF(AND(ISNUMBER(OFFSET('Sanitation Data'!$H$12,0,10*ROW('Sanitation Data'!H102))),'Data Summary'!DI108="Yes"),OFFSET('Sanitation Data'!$H$12,0,10*ROW('Sanitation Data'!H102)),NA())</f>
        <v>#N/A</v>
      </c>
      <c r="AU108" s="516" t="e">
        <f ca="1">+IF(AND(ISNUMBER(OFFSET('Sanitation Data'!$I$4,0,10*ROW('Sanitation Data'!I102))),'Data Summary'!DJ108="Yes"),100-OFFSET('Sanitation Data'!$I$4,0,10*ROW('Sanitation Data'!I102)),NA())</f>
        <v>#N/A</v>
      </c>
      <c r="AV108" s="516" t="e">
        <f ca="1">+IF(AND(ISNUMBER(OFFSET('Sanitation Data'!$I$6,0,10*ROW('Sanitation Data'!I102))),'Data Summary'!DK108="Yes"),OFFSET('Sanitation Data'!$I$6,0,10*ROW('Sanitation Data'!I102)),NA())</f>
        <v>#N/A</v>
      </c>
      <c r="AW108" s="516" t="e">
        <f ca="1">+IF(AND(ISNUMBER(OFFSET('Sanitation Data'!$I$10,0,10*ROW('Sanitation Data'!I102))),'Data Summary'!DL108="Yes"),OFFSET('Sanitation Data'!$I$10,0,10*ROW('Sanitation Data'!I102)),NA())</f>
        <v>#N/A</v>
      </c>
      <c r="AX108" s="516" t="e">
        <f ca="1">+IF(AND(ISNUMBER(OFFSET('Sanitation Data'!$I$11,0,10*ROW('Sanitation Data'!I102))),'Data Summary'!DM108="Yes"),OFFSET('Sanitation Data'!$I$11,0,10*ROW('Sanitation Data'!I102)),NA())</f>
        <v>#N/A</v>
      </c>
      <c r="AY108" s="516" t="e">
        <f ca="1">+IF(AND(ISNUMBER(OFFSET('Sanitation Data'!$I$12,0,10*ROW('Sanitation Data'!I102))),'Data Summary'!DN108="Yes"),OFFSET('Sanitation Data'!$I$12,0,10*ROW('Sanitation Data'!I102)),NA())</f>
        <v>#N/A</v>
      </c>
      <c r="AZ108" s="517" t="e">
        <f ca="1">+IF(AND(ISNUMBER(OFFSET('Hygiene Data'!$D$5,0,10*ROW('Hygiene Data'!D102))),'Data Summary'!DO108="Yes"),OFFSET('Hygiene Data'!$D$5,0,10*ROW('Hygiene Data'!D102)),NA())</f>
        <v>#N/A</v>
      </c>
      <c r="BA108" s="517" t="e">
        <f ca="1">+IF(AND(ISNUMBER(OFFSET('Hygiene Data'!$D$7,0,10*ROW('Hygiene Data'!D102))),'Data Summary'!DP108="Yes"),OFFSET('Hygiene Data'!$D$7,0,10*ROW('Hygiene Data'!D102)),NA())</f>
        <v>#N/A</v>
      </c>
      <c r="BB108" s="517" t="e">
        <f ca="1">+IF(AND(ISNUMBER(OFFSET('Hygiene Data'!$D$9,0,10*ROW('Hygiene Data'!D102))),'Data Summary'!DQ108="Yes"),OFFSET('Hygiene Data'!$D$9,0,10*ROW('Hygiene Data'!D102)),NA())</f>
        <v>#N/A</v>
      </c>
      <c r="BC108" s="517" t="e">
        <f ca="1">+IF(AND(ISNUMBER(OFFSET('Hygiene Data'!$E$5,0,10*ROW('Hygiene Data'!E102))),'Data Summary'!DR108="Yes"),OFFSET('Hygiene Data'!$E$5,0,10*ROW('Hygiene Data'!E102)),NA())</f>
        <v>#N/A</v>
      </c>
      <c r="BD108" s="517" t="e">
        <f ca="1">+IF(AND(ISNUMBER(OFFSET('Hygiene Data'!$E$7,0,10*ROW('Hygiene Data'!E102))),'Data Summary'!DS108="Yes"),OFFSET('Hygiene Data'!$E$7,0,10*ROW('Hygiene Data'!E102)),NA())</f>
        <v>#N/A</v>
      </c>
      <c r="BE108" s="517" t="e">
        <f ca="1">+IF(AND(ISNUMBER(OFFSET('Hygiene Data'!$E$9,0,10*ROW('Hygiene Data'!E102))),'Data Summary'!DT108="Yes"),OFFSET('Hygiene Data'!$E$9,0,10*ROW('Hygiene Data'!E102)),NA())</f>
        <v>#N/A</v>
      </c>
      <c r="BF108" s="517" t="e">
        <f ca="1">+IF(AND(ISNUMBER(OFFSET('Hygiene Data'!$F$5,0,10*ROW('Hygiene Data'!F102))),'Data Summary'!DU108="Yes"),OFFSET('Hygiene Data'!$F$5,0,10*ROW('Hygiene Data'!F102)),NA())</f>
        <v>#N/A</v>
      </c>
      <c r="BG108" s="517" t="e">
        <f ca="1">+IF(AND(ISNUMBER(OFFSET('Hygiene Data'!$F$7,0,10*ROW('Hygiene Data'!F102))),'Data Summary'!DV108="Yes"),OFFSET('Hygiene Data'!$F$7,0,10*ROW('Hygiene Data'!F102)),NA())</f>
        <v>#N/A</v>
      </c>
      <c r="BH108" s="517" t="e">
        <f ca="1">+IF(AND(ISNUMBER(OFFSET('Hygiene Data'!$F$9,0,10*ROW('Hygiene Data'!F102))),'Data Summary'!DW108="Yes"),OFFSET('Hygiene Data'!$F$9,0,10*ROW('Hygiene Data'!F102)),NA())</f>
        <v>#N/A</v>
      </c>
      <c r="BI108" s="517" t="e">
        <f ca="1">+IF(AND(ISNUMBER(OFFSET('Hygiene Data'!$G$5,0,10*ROW('Hygiene Data'!G102))),'Data Summary'!DX108="Yes"),OFFSET('Hygiene Data'!$G$5,0,10*ROW('Hygiene Data'!G102)),NA())</f>
        <v>#N/A</v>
      </c>
      <c r="BJ108" s="517" t="e">
        <f ca="1">+IF(AND(ISNUMBER(OFFSET('Hygiene Data'!$G$7,0,10*ROW('Hygiene Data'!G102))),'Data Summary'!DY108="Yes"),OFFSET('Hygiene Data'!$G$7,0,10*ROW('Hygiene Data'!G102)),NA())</f>
        <v>#N/A</v>
      </c>
      <c r="BK108" s="517" t="e">
        <f ca="1">+IF(AND(ISNUMBER(OFFSET('Hygiene Data'!$G$9,0,10*ROW('Hygiene Data'!G102))),'Data Summary'!DZ108="Yes"),OFFSET('Hygiene Data'!$G$9,0,10*ROW('Hygiene Data'!G102)),NA())</f>
        <v>#N/A</v>
      </c>
      <c r="BL108" s="517" t="e">
        <f ca="1">+IF(AND(ISNUMBER(OFFSET('Hygiene Data'!$H$5,0,10*ROW('Hygiene Data'!H102))),'Data Summary'!EA108="Yes"),OFFSET('Hygiene Data'!$H$5,0,10*ROW('Hygiene Data'!H102)),NA())</f>
        <v>#N/A</v>
      </c>
      <c r="BM108" s="517" t="e">
        <f ca="1">+IF(AND(ISNUMBER(OFFSET('Hygiene Data'!$H$7,0,10*ROW('Hygiene Data'!H102))),'Data Summary'!EB108="Yes"),OFFSET('Hygiene Data'!$H$7,0,10*ROW('Hygiene Data'!H102)),NA())</f>
        <v>#N/A</v>
      </c>
      <c r="BN108" s="517" t="e">
        <f ca="1">+IF(AND(ISNUMBER(OFFSET('Hygiene Data'!$H$9,0,10*ROW('Hygiene Data'!H102))),'Data Summary'!EC108="Yes"),OFFSET('Hygiene Data'!$H$9,0,10*ROW('Hygiene Data'!H102)),NA())</f>
        <v>#N/A</v>
      </c>
      <c r="BO108" s="517" t="e">
        <f ca="1">+IF(AND(ISNUMBER(OFFSET('Hygiene Data'!$I$5,0,10*ROW('Hygiene Data'!I102))),'Data Summary'!ED108="Yes"),OFFSET('Hygiene Data'!$I$5,0,10*ROW('Hygiene Data'!I102)),NA())</f>
        <v>#N/A</v>
      </c>
      <c r="BP108" s="517" t="e">
        <f ca="1">+IF(AND(ISNUMBER(OFFSET('Hygiene Data'!$I$7,0,10*ROW('Hygiene Data'!I102))),'Data Summary'!EE108="Yes"),OFFSET('Hygiene Data'!$I$7,0,10*ROW('Hygiene Data'!I102)),NA())</f>
        <v>#N/A</v>
      </c>
      <c r="BQ108" s="517" t="e">
        <f ca="1">+IF(AND(ISNUMBER(OFFSET('Hygiene Data'!$I$9,0,10*ROW('Hygiene Data'!I102))),'Data Summary'!EF108="Yes"),OFFSET('Hygiene Data'!$I$9,0,10*ROW('Hygiene Data'!I102)),NA())</f>
        <v>#N/A</v>
      </c>
    </row>
    <row r="109" spans="1:69" x14ac:dyDescent="0.25">
      <c r="A109" s="513" t="e">
        <f ca="1">+RIGHT('Data Summary'!A109,LEN('Data Summary'!A109)-9)</f>
        <v>#VALUE!</v>
      </c>
      <c r="B109" s="487" t="str">
        <f ca="1">+IF(ISTEXT('Data Summary'!B109),'Data Summary'!B109,"")</f>
        <v/>
      </c>
      <c r="C109" s="514" t="e">
        <f ca="1">+VALUE('Data Summary'!C109)</f>
        <v>#VALUE!</v>
      </c>
      <c r="D109" s="515" t="e">
        <f ca="1">+IF(AND(ISNUMBER(OFFSET('Water Data'!$D$4,0,10*ROW('Water Data'!D103))),'Data Summary'!BS109="Yes"),100-OFFSET('Water Data'!$D$4,0,10*ROW('Water Data'!D103)),NA())</f>
        <v>#N/A</v>
      </c>
      <c r="E109" s="515" t="e">
        <f ca="1">+IF(AND(ISNUMBER(OFFSET('Water Data'!$D$6,0,10*ROW('Water Data'!D103))),'Data Summary'!BT109="Yes"),OFFSET('Water Data'!$D$6,0,10*ROW('Water Data'!D103)),NA())</f>
        <v>#N/A</v>
      </c>
      <c r="F109" s="515" t="e">
        <f ca="1">+IF(AND(ISNUMBER(OFFSET('Water Data'!$D$9,0,10*ROW('Water Data'!D103))),'Data Summary'!BU109="Yes"),OFFSET('Water Data'!$D$9,0,10*ROW('Water Data'!D103)),NA())</f>
        <v>#N/A</v>
      </c>
      <c r="G109" s="515" t="e">
        <f ca="1">+IF(AND(ISNUMBER(OFFSET('Water Data'!$E$4,0,10*ROW('Water Data'!E103))),'Data Summary'!BV109="Yes"),100-OFFSET('Water Data'!$E$4,0,10*ROW('Water Data'!E103)),NA())</f>
        <v>#N/A</v>
      </c>
      <c r="H109" s="515" t="e">
        <f ca="1">+IF(AND(ISNUMBER(OFFSET('Water Data'!$E$6,0,10*ROW('Water Data'!E103))),'Data Summary'!BW109="Yes"),OFFSET('Water Data'!$E$6,0,10*ROW('Water Data'!E103)),NA())</f>
        <v>#N/A</v>
      </c>
      <c r="I109" s="515" t="e">
        <f ca="1">+IF(AND(ISNUMBER(OFFSET('Water Data'!$E$9,0,10*ROW('Water Data'!E103))),'Data Summary'!BX109="Yes"),OFFSET('Water Data'!$E$9,0,10*ROW('Water Data'!E103)),NA())</f>
        <v>#N/A</v>
      </c>
      <c r="J109" s="515" t="e">
        <f ca="1">+IF(AND(ISNUMBER(OFFSET('Water Data'!$F$4,0,10*ROW('Water Data'!F103))),'Data Summary'!BY109="Yes"),100-OFFSET('Water Data'!$F$4,0,10*ROW('Water Data'!F103)),NA())</f>
        <v>#N/A</v>
      </c>
      <c r="K109" s="515" t="e">
        <f ca="1">+IF(AND(ISNUMBER(OFFSET('Water Data'!$F$6,0,10*ROW('Water Data'!F103))),'Data Summary'!BZ109="Yes"),OFFSET('Water Data'!$F$6,0,10*ROW('Water Data'!F103)),NA())</f>
        <v>#N/A</v>
      </c>
      <c r="L109" s="515" t="e">
        <f ca="1">+IF(AND(ISNUMBER(OFFSET('Water Data'!$F$9,0,10*ROW('Water Data'!F103))),'Data Summary'!CA109="Yes"),OFFSET('Water Data'!$F$9,0,10*ROW('Water Data'!F103)),NA())</f>
        <v>#N/A</v>
      </c>
      <c r="M109" s="515" t="e">
        <f ca="1">+IF(AND(ISNUMBER(OFFSET('Water Data'!$G$4,0,10*ROW('Water Data'!G103))),'Data Summary'!CB109="Yes"),100-OFFSET('Water Data'!$G$4,0,10*ROW('Water Data'!G103)),NA())</f>
        <v>#N/A</v>
      </c>
      <c r="N109" s="515" t="e">
        <f ca="1">+IF(AND(ISNUMBER(OFFSET('Water Data'!$G$6,0,10*ROW('Water Data'!G103))),'Data Summary'!CC109="Yes"),OFFSET('Water Data'!$G$6,0,10*ROW('Water Data'!G103)),NA())</f>
        <v>#N/A</v>
      </c>
      <c r="O109" s="515" t="e">
        <f ca="1">+IF(AND(ISNUMBER(OFFSET('Water Data'!$G$9,0,10*ROW('Water Data'!G103))),'Data Summary'!CD109="Yes"),OFFSET('Water Data'!$G$9,0,10*ROW('Water Data'!G103)),NA())</f>
        <v>#N/A</v>
      </c>
      <c r="P109" s="515" t="e">
        <f ca="1">+IF(AND(ISNUMBER(OFFSET('Water Data'!$H$4,0,10*ROW('Water Data'!H103))),'Data Summary'!CE109="Yes"),100-OFFSET('Water Data'!$H$4,0,10*ROW('Water Data'!H103)),NA())</f>
        <v>#N/A</v>
      </c>
      <c r="Q109" s="515" t="e">
        <f ca="1">+IF(AND(ISNUMBER(OFFSET('Water Data'!$H$6,0,10*ROW('Water Data'!H103))),'Data Summary'!CF109="Yes"),OFFSET('Water Data'!$H$6,0,10*ROW('Water Data'!H103)),NA())</f>
        <v>#N/A</v>
      </c>
      <c r="R109" s="515" t="e">
        <f ca="1">+IF(AND(ISNUMBER(OFFSET('Water Data'!$H$9,0,10*ROW('Water Data'!H103))),'Data Summary'!CG109="Yes"),OFFSET('Water Data'!$H$9,0,10*ROW('Water Data'!H103)),NA())</f>
        <v>#N/A</v>
      </c>
      <c r="S109" s="515" t="e">
        <f ca="1">+IF(AND(ISNUMBER(OFFSET('Water Data'!$I$4,0,10*ROW('Water Data'!I103))),'Data Summary'!CH109="Yes"),100-OFFSET('Water Data'!$I$4,0,10*ROW('Water Data'!I103)),NA())</f>
        <v>#N/A</v>
      </c>
      <c r="T109" s="515" t="e">
        <f ca="1">+IF(AND(ISNUMBER(OFFSET('Water Data'!$I$6,0,10*ROW('Water Data'!I103))),'Data Summary'!CI109="Yes"),OFFSET('Water Data'!$I$6,0,10*ROW('Water Data'!I103)),NA())</f>
        <v>#N/A</v>
      </c>
      <c r="U109" s="515" t="e">
        <f ca="1">+IF(AND(ISNUMBER(OFFSET('Water Data'!$I$9,0,10*ROW('Water Data'!I103))),'Data Summary'!CJ109="Yes"),OFFSET('Water Data'!$I$9,0,10*ROW('Water Data'!I103)),NA())</f>
        <v>#N/A</v>
      </c>
      <c r="V109" s="516" t="e">
        <f ca="1">+IF(AND(ISNUMBER(OFFSET('Sanitation Data'!$D$4,0,10*ROW('Sanitation Data'!D103))),'Data Summary'!CK109="Yes"),100-OFFSET('Sanitation Data'!$D$4,0,10*ROW('Sanitation Data'!D103)),NA())</f>
        <v>#N/A</v>
      </c>
      <c r="W109" s="516" t="e">
        <f ca="1">+IF(AND(ISNUMBER(OFFSET('Sanitation Data'!$D$6,0,10*ROW('Sanitation Data'!D103))),'Data Summary'!CL109="Yes"),OFFSET('Sanitation Data'!$D$6,0,10*ROW('Sanitation Data'!D103)),NA())</f>
        <v>#N/A</v>
      </c>
      <c r="X109" s="516" t="e">
        <f ca="1">+IF(AND(ISNUMBER(OFFSET('Sanitation Data'!$D$10,0,10*ROW('Sanitation Data'!D103))),'Data Summary'!CM109="Yes"),OFFSET('Sanitation Data'!$D$10,0,10*ROW('Sanitation Data'!D103)),NA())</f>
        <v>#N/A</v>
      </c>
      <c r="Y109" s="516" t="e">
        <f ca="1">+IF(AND(ISNUMBER(OFFSET('Sanitation Data'!$D$11,0,10*ROW('Sanitation Data'!D103))),'Data Summary'!CN109="Yes"),OFFSET('Sanitation Data'!$D$11,0,10*ROW('Sanitation Data'!D103)),NA())</f>
        <v>#N/A</v>
      </c>
      <c r="Z109" s="516" t="e">
        <f ca="1">+IF(AND(ISNUMBER(OFFSET('Sanitation Data'!$D$12,0,10*ROW('Sanitation Data'!D103))),'Data Summary'!CO109="Yes"),OFFSET('Sanitation Data'!$D$12,0,10*ROW('Sanitation Data'!D103)),NA())</f>
        <v>#N/A</v>
      </c>
      <c r="AA109" s="516" t="e">
        <f ca="1">+IF(AND(ISNUMBER(OFFSET('Sanitation Data'!$E$4,0,10*ROW('Sanitation Data'!E103))),'Data Summary'!CP109="Yes"),100-OFFSET('Sanitation Data'!$E$4,0,10*ROW('Sanitation Data'!E103)),NA())</f>
        <v>#N/A</v>
      </c>
      <c r="AB109" s="516" t="e">
        <f ca="1">+IF(AND(ISNUMBER(OFFSET('Sanitation Data'!$E$6,0,10*ROW('Sanitation Data'!E103))),'Data Summary'!CQ109="Yes"),OFFSET('Sanitation Data'!$E$6,0,10*ROW('Sanitation Data'!E103)),NA())</f>
        <v>#N/A</v>
      </c>
      <c r="AC109" s="516" t="e">
        <f ca="1">+IF(AND(ISNUMBER(OFFSET('Sanitation Data'!$E$10,0,10*ROW('Sanitation Data'!E103))),'Data Summary'!CR109="Yes"),OFFSET('Sanitation Data'!$E$10,0,10*ROW('Sanitation Data'!E103)),NA())</f>
        <v>#N/A</v>
      </c>
      <c r="AD109" s="516" t="e">
        <f ca="1">+IF(AND(ISNUMBER(OFFSET('Sanitation Data'!$E$11,0,10*ROW('Sanitation Data'!E103))),'Data Summary'!CS109="Yes"),OFFSET('Sanitation Data'!$E$11,0,10*ROW('Sanitation Data'!E103)),NA())</f>
        <v>#N/A</v>
      </c>
      <c r="AE109" s="516" t="e">
        <f ca="1">+IF(AND(ISNUMBER(OFFSET('Sanitation Data'!$E$12,0,10*ROW('Sanitation Data'!E103))),'Data Summary'!CT109="Yes"),OFFSET('Sanitation Data'!$E$12,0,10*ROW('Sanitation Data'!E103)),NA())</f>
        <v>#N/A</v>
      </c>
      <c r="AF109" s="516" t="e">
        <f ca="1">+IF(AND(ISNUMBER(OFFSET('Sanitation Data'!$F$4,0,10*ROW('Sanitation Data'!F103))),'Data Summary'!CU109="Yes"),100-OFFSET('Sanitation Data'!$F$4,0,10*ROW('Sanitation Data'!F103)),NA())</f>
        <v>#N/A</v>
      </c>
      <c r="AG109" s="516" t="e">
        <f ca="1">+IF(AND(ISNUMBER(OFFSET('Sanitation Data'!$F$6,0,10*ROW('Sanitation Data'!F103))),'Data Summary'!CV109="Yes"),OFFSET('Sanitation Data'!$F$6,0,10*ROW('Sanitation Data'!F103)),NA())</f>
        <v>#N/A</v>
      </c>
      <c r="AH109" s="516" t="e">
        <f ca="1">+IF(AND(ISNUMBER(OFFSET('Sanitation Data'!$F$10,0,10*ROW('Sanitation Data'!F103))),'Data Summary'!CW109="Yes"),OFFSET('Sanitation Data'!$F$10,0,10*ROW('Sanitation Data'!F103)),NA())</f>
        <v>#N/A</v>
      </c>
      <c r="AI109" s="516" t="e">
        <f ca="1">+IF(AND(ISNUMBER(OFFSET('Sanitation Data'!$F$11,0,10*ROW('Sanitation Data'!F103))),'Data Summary'!CX109="Yes"),OFFSET('Sanitation Data'!$F$11,0,10*ROW('Sanitation Data'!F103)),NA())</f>
        <v>#N/A</v>
      </c>
      <c r="AJ109" s="516" t="e">
        <f ca="1">+IF(AND(ISNUMBER(OFFSET('Sanitation Data'!$F$12,0,10*ROW('Sanitation Data'!F103))),'Data Summary'!CY109="Yes"),OFFSET('Sanitation Data'!$F$12,0,10*ROW('Sanitation Data'!F103)),NA())</f>
        <v>#N/A</v>
      </c>
      <c r="AK109" s="516" t="e">
        <f ca="1">+IF(AND(ISNUMBER(OFFSET('Sanitation Data'!$G$4,0,10*ROW('Sanitation Data'!G103))),'Data Summary'!CZ109="Yes"),100-OFFSET('Sanitation Data'!$G$4,0,10*ROW('Sanitation Data'!G103)),NA())</f>
        <v>#N/A</v>
      </c>
      <c r="AL109" s="516" t="e">
        <f ca="1">+IF(AND(ISNUMBER(OFFSET('Sanitation Data'!$G$6,0,10*ROW('Sanitation Data'!G103))),'Data Summary'!DA109="Yes"),OFFSET('Sanitation Data'!$G$6,0,10*ROW('Sanitation Data'!G103)),NA())</f>
        <v>#N/A</v>
      </c>
      <c r="AM109" s="516" t="e">
        <f ca="1">+IF(AND(ISNUMBER(OFFSET('Sanitation Data'!$G$10,0,10*ROW('Sanitation Data'!G103))),'Data Summary'!DB109="Yes"),OFFSET('Sanitation Data'!$G$10,0,10*ROW('Sanitation Data'!G103)),NA())</f>
        <v>#N/A</v>
      </c>
      <c r="AN109" s="516" t="e">
        <f ca="1">+IF(AND(ISNUMBER(OFFSET('Sanitation Data'!$G$11,0,10*ROW('Sanitation Data'!G103))),'Data Summary'!DC109="Yes"),OFFSET('Sanitation Data'!$G$11,0,10*ROW('Sanitation Data'!G103)),NA())</f>
        <v>#N/A</v>
      </c>
      <c r="AO109" s="516" t="e">
        <f ca="1">+IF(AND(ISNUMBER(OFFSET('Sanitation Data'!$G$12,0,10*ROW('Sanitation Data'!G103))),'Data Summary'!DD109="Yes"),OFFSET('Sanitation Data'!$G$12,0,10*ROW('Sanitation Data'!G103)),NA())</f>
        <v>#N/A</v>
      </c>
      <c r="AP109" s="516" t="e">
        <f ca="1">+IF(AND(ISNUMBER(OFFSET('Sanitation Data'!$H$4,0,10*ROW('Sanitation Data'!H103))),'Data Summary'!DE109="Yes"),100-OFFSET('Sanitation Data'!$H$4,0,10*ROW('Sanitation Data'!H103)),NA())</f>
        <v>#N/A</v>
      </c>
      <c r="AQ109" s="516" t="e">
        <f ca="1">+IF(AND(ISNUMBER(OFFSET('Sanitation Data'!$H$6,0,10*ROW('Sanitation Data'!H103))),'Data Summary'!DF109="Yes"),OFFSET('Sanitation Data'!$H$6,0,10*ROW('Sanitation Data'!H103)),NA())</f>
        <v>#N/A</v>
      </c>
      <c r="AR109" s="516" t="e">
        <f ca="1">+IF(AND(ISNUMBER(OFFSET('Sanitation Data'!$H$10,0,10*ROW('Sanitation Data'!H103))),'Data Summary'!DG109="Yes"),OFFSET('Sanitation Data'!$H$10,0,10*ROW('Sanitation Data'!H103)),NA())</f>
        <v>#N/A</v>
      </c>
      <c r="AS109" s="516" t="e">
        <f ca="1">+IF(AND(ISNUMBER(OFFSET('Sanitation Data'!$H$11,0,10*ROW('Sanitation Data'!H103))),'Data Summary'!DH109="Yes"),OFFSET('Sanitation Data'!$H$11,0,10*ROW('Sanitation Data'!H103)),NA())</f>
        <v>#N/A</v>
      </c>
      <c r="AT109" s="516" t="e">
        <f ca="1">+IF(AND(ISNUMBER(OFFSET('Sanitation Data'!$H$12,0,10*ROW('Sanitation Data'!H103))),'Data Summary'!DI109="Yes"),OFFSET('Sanitation Data'!$H$12,0,10*ROW('Sanitation Data'!H103)),NA())</f>
        <v>#N/A</v>
      </c>
      <c r="AU109" s="516" t="e">
        <f ca="1">+IF(AND(ISNUMBER(OFFSET('Sanitation Data'!$I$4,0,10*ROW('Sanitation Data'!I103))),'Data Summary'!DJ109="Yes"),100-OFFSET('Sanitation Data'!$I$4,0,10*ROW('Sanitation Data'!I103)),NA())</f>
        <v>#N/A</v>
      </c>
      <c r="AV109" s="516" t="e">
        <f ca="1">+IF(AND(ISNUMBER(OFFSET('Sanitation Data'!$I$6,0,10*ROW('Sanitation Data'!I103))),'Data Summary'!DK109="Yes"),OFFSET('Sanitation Data'!$I$6,0,10*ROW('Sanitation Data'!I103)),NA())</f>
        <v>#N/A</v>
      </c>
      <c r="AW109" s="516" t="e">
        <f ca="1">+IF(AND(ISNUMBER(OFFSET('Sanitation Data'!$I$10,0,10*ROW('Sanitation Data'!I103))),'Data Summary'!DL109="Yes"),OFFSET('Sanitation Data'!$I$10,0,10*ROW('Sanitation Data'!I103)),NA())</f>
        <v>#N/A</v>
      </c>
      <c r="AX109" s="516" t="e">
        <f ca="1">+IF(AND(ISNUMBER(OFFSET('Sanitation Data'!$I$11,0,10*ROW('Sanitation Data'!I103))),'Data Summary'!DM109="Yes"),OFFSET('Sanitation Data'!$I$11,0,10*ROW('Sanitation Data'!I103)),NA())</f>
        <v>#N/A</v>
      </c>
      <c r="AY109" s="516" t="e">
        <f ca="1">+IF(AND(ISNUMBER(OFFSET('Sanitation Data'!$I$12,0,10*ROW('Sanitation Data'!I103))),'Data Summary'!DN109="Yes"),OFFSET('Sanitation Data'!$I$12,0,10*ROW('Sanitation Data'!I103)),NA())</f>
        <v>#N/A</v>
      </c>
      <c r="AZ109" s="517" t="e">
        <f ca="1">+IF(AND(ISNUMBER(OFFSET('Hygiene Data'!$D$5,0,10*ROW('Hygiene Data'!D103))),'Data Summary'!DO109="Yes"),OFFSET('Hygiene Data'!$D$5,0,10*ROW('Hygiene Data'!D103)),NA())</f>
        <v>#N/A</v>
      </c>
      <c r="BA109" s="517" t="e">
        <f ca="1">+IF(AND(ISNUMBER(OFFSET('Hygiene Data'!$D$7,0,10*ROW('Hygiene Data'!D103))),'Data Summary'!DP109="Yes"),OFFSET('Hygiene Data'!$D$7,0,10*ROW('Hygiene Data'!D103)),NA())</f>
        <v>#N/A</v>
      </c>
      <c r="BB109" s="517" t="e">
        <f ca="1">+IF(AND(ISNUMBER(OFFSET('Hygiene Data'!$D$9,0,10*ROW('Hygiene Data'!D103))),'Data Summary'!DQ109="Yes"),OFFSET('Hygiene Data'!$D$9,0,10*ROW('Hygiene Data'!D103)),NA())</f>
        <v>#N/A</v>
      </c>
      <c r="BC109" s="517" t="e">
        <f ca="1">+IF(AND(ISNUMBER(OFFSET('Hygiene Data'!$E$5,0,10*ROW('Hygiene Data'!E103))),'Data Summary'!DR109="Yes"),OFFSET('Hygiene Data'!$E$5,0,10*ROW('Hygiene Data'!E103)),NA())</f>
        <v>#N/A</v>
      </c>
      <c r="BD109" s="517" t="e">
        <f ca="1">+IF(AND(ISNUMBER(OFFSET('Hygiene Data'!$E$7,0,10*ROW('Hygiene Data'!E103))),'Data Summary'!DS109="Yes"),OFFSET('Hygiene Data'!$E$7,0,10*ROW('Hygiene Data'!E103)),NA())</f>
        <v>#N/A</v>
      </c>
      <c r="BE109" s="517" t="e">
        <f ca="1">+IF(AND(ISNUMBER(OFFSET('Hygiene Data'!$E$9,0,10*ROW('Hygiene Data'!E103))),'Data Summary'!DT109="Yes"),OFFSET('Hygiene Data'!$E$9,0,10*ROW('Hygiene Data'!E103)),NA())</f>
        <v>#N/A</v>
      </c>
      <c r="BF109" s="517" t="e">
        <f ca="1">+IF(AND(ISNUMBER(OFFSET('Hygiene Data'!$F$5,0,10*ROW('Hygiene Data'!F103))),'Data Summary'!DU109="Yes"),OFFSET('Hygiene Data'!$F$5,0,10*ROW('Hygiene Data'!F103)),NA())</f>
        <v>#N/A</v>
      </c>
      <c r="BG109" s="517" t="e">
        <f ca="1">+IF(AND(ISNUMBER(OFFSET('Hygiene Data'!$F$7,0,10*ROW('Hygiene Data'!F103))),'Data Summary'!DV109="Yes"),OFFSET('Hygiene Data'!$F$7,0,10*ROW('Hygiene Data'!F103)),NA())</f>
        <v>#N/A</v>
      </c>
      <c r="BH109" s="517" t="e">
        <f ca="1">+IF(AND(ISNUMBER(OFFSET('Hygiene Data'!$F$9,0,10*ROW('Hygiene Data'!F103))),'Data Summary'!DW109="Yes"),OFFSET('Hygiene Data'!$F$9,0,10*ROW('Hygiene Data'!F103)),NA())</f>
        <v>#N/A</v>
      </c>
      <c r="BI109" s="517" t="e">
        <f ca="1">+IF(AND(ISNUMBER(OFFSET('Hygiene Data'!$G$5,0,10*ROW('Hygiene Data'!G103))),'Data Summary'!DX109="Yes"),OFFSET('Hygiene Data'!$G$5,0,10*ROW('Hygiene Data'!G103)),NA())</f>
        <v>#N/A</v>
      </c>
      <c r="BJ109" s="517" t="e">
        <f ca="1">+IF(AND(ISNUMBER(OFFSET('Hygiene Data'!$G$7,0,10*ROW('Hygiene Data'!G103))),'Data Summary'!DY109="Yes"),OFFSET('Hygiene Data'!$G$7,0,10*ROW('Hygiene Data'!G103)),NA())</f>
        <v>#N/A</v>
      </c>
      <c r="BK109" s="517" t="e">
        <f ca="1">+IF(AND(ISNUMBER(OFFSET('Hygiene Data'!$G$9,0,10*ROW('Hygiene Data'!G103))),'Data Summary'!DZ109="Yes"),OFFSET('Hygiene Data'!$G$9,0,10*ROW('Hygiene Data'!G103)),NA())</f>
        <v>#N/A</v>
      </c>
      <c r="BL109" s="517" t="e">
        <f ca="1">+IF(AND(ISNUMBER(OFFSET('Hygiene Data'!$H$5,0,10*ROW('Hygiene Data'!H103))),'Data Summary'!EA109="Yes"),OFFSET('Hygiene Data'!$H$5,0,10*ROW('Hygiene Data'!H103)),NA())</f>
        <v>#N/A</v>
      </c>
      <c r="BM109" s="517" t="e">
        <f ca="1">+IF(AND(ISNUMBER(OFFSET('Hygiene Data'!$H$7,0,10*ROW('Hygiene Data'!H103))),'Data Summary'!EB109="Yes"),OFFSET('Hygiene Data'!$H$7,0,10*ROW('Hygiene Data'!H103)),NA())</f>
        <v>#N/A</v>
      </c>
      <c r="BN109" s="517" t="e">
        <f ca="1">+IF(AND(ISNUMBER(OFFSET('Hygiene Data'!$H$9,0,10*ROW('Hygiene Data'!H103))),'Data Summary'!EC109="Yes"),OFFSET('Hygiene Data'!$H$9,0,10*ROW('Hygiene Data'!H103)),NA())</f>
        <v>#N/A</v>
      </c>
      <c r="BO109" s="517" t="e">
        <f ca="1">+IF(AND(ISNUMBER(OFFSET('Hygiene Data'!$I$5,0,10*ROW('Hygiene Data'!I103))),'Data Summary'!ED109="Yes"),OFFSET('Hygiene Data'!$I$5,0,10*ROW('Hygiene Data'!I103)),NA())</f>
        <v>#N/A</v>
      </c>
      <c r="BP109" s="517" t="e">
        <f ca="1">+IF(AND(ISNUMBER(OFFSET('Hygiene Data'!$I$7,0,10*ROW('Hygiene Data'!I103))),'Data Summary'!EE109="Yes"),OFFSET('Hygiene Data'!$I$7,0,10*ROW('Hygiene Data'!I103)),NA())</f>
        <v>#N/A</v>
      </c>
      <c r="BQ109" s="517" t="e">
        <f ca="1">+IF(AND(ISNUMBER(OFFSET('Hygiene Data'!$I$9,0,10*ROW('Hygiene Data'!I103))),'Data Summary'!EF109="Yes"),OFFSET('Hygiene Data'!$I$9,0,10*ROW('Hygiene Data'!I103)),NA())</f>
        <v>#N/A</v>
      </c>
    </row>
    <row r="110" spans="1:69" x14ac:dyDescent="0.25">
      <c r="A110" s="513" t="e">
        <f ca="1">+RIGHT('Data Summary'!A110,LEN('Data Summary'!A110)-9)</f>
        <v>#VALUE!</v>
      </c>
      <c r="B110" s="487" t="str">
        <f ca="1">+IF(ISTEXT('Data Summary'!B110),'Data Summary'!B110,"")</f>
        <v/>
      </c>
      <c r="C110" s="514" t="e">
        <f ca="1">+VALUE('Data Summary'!C110)</f>
        <v>#VALUE!</v>
      </c>
      <c r="D110" s="515" t="e">
        <f ca="1">+IF(AND(ISNUMBER(OFFSET('Water Data'!$D$4,0,10*ROW('Water Data'!D104))),'Data Summary'!BS110="Yes"),100-OFFSET('Water Data'!$D$4,0,10*ROW('Water Data'!D104)),NA())</f>
        <v>#N/A</v>
      </c>
      <c r="E110" s="515" t="e">
        <f ca="1">+IF(AND(ISNUMBER(OFFSET('Water Data'!$D$6,0,10*ROW('Water Data'!D104))),'Data Summary'!BT110="Yes"),OFFSET('Water Data'!$D$6,0,10*ROW('Water Data'!D104)),NA())</f>
        <v>#N/A</v>
      </c>
      <c r="F110" s="515" t="e">
        <f ca="1">+IF(AND(ISNUMBER(OFFSET('Water Data'!$D$9,0,10*ROW('Water Data'!D104))),'Data Summary'!BU110="Yes"),OFFSET('Water Data'!$D$9,0,10*ROW('Water Data'!D104)),NA())</f>
        <v>#N/A</v>
      </c>
      <c r="G110" s="515" t="e">
        <f ca="1">+IF(AND(ISNUMBER(OFFSET('Water Data'!$E$4,0,10*ROW('Water Data'!E104))),'Data Summary'!BV110="Yes"),100-OFFSET('Water Data'!$E$4,0,10*ROW('Water Data'!E104)),NA())</f>
        <v>#N/A</v>
      </c>
      <c r="H110" s="515" t="e">
        <f ca="1">+IF(AND(ISNUMBER(OFFSET('Water Data'!$E$6,0,10*ROW('Water Data'!E104))),'Data Summary'!BW110="Yes"),OFFSET('Water Data'!$E$6,0,10*ROW('Water Data'!E104)),NA())</f>
        <v>#N/A</v>
      </c>
      <c r="I110" s="515" t="e">
        <f ca="1">+IF(AND(ISNUMBER(OFFSET('Water Data'!$E$9,0,10*ROW('Water Data'!E104))),'Data Summary'!BX110="Yes"),OFFSET('Water Data'!$E$9,0,10*ROW('Water Data'!E104)),NA())</f>
        <v>#N/A</v>
      </c>
      <c r="J110" s="515" t="e">
        <f ca="1">+IF(AND(ISNUMBER(OFFSET('Water Data'!$F$4,0,10*ROW('Water Data'!F104))),'Data Summary'!BY110="Yes"),100-OFFSET('Water Data'!$F$4,0,10*ROW('Water Data'!F104)),NA())</f>
        <v>#N/A</v>
      </c>
      <c r="K110" s="515" t="e">
        <f ca="1">+IF(AND(ISNUMBER(OFFSET('Water Data'!$F$6,0,10*ROW('Water Data'!F104))),'Data Summary'!BZ110="Yes"),OFFSET('Water Data'!$F$6,0,10*ROW('Water Data'!F104)),NA())</f>
        <v>#N/A</v>
      </c>
      <c r="L110" s="515" t="e">
        <f ca="1">+IF(AND(ISNUMBER(OFFSET('Water Data'!$F$9,0,10*ROW('Water Data'!F104))),'Data Summary'!CA110="Yes"),OFFSET('Water Data'!$F$9,0,10*ROW('Water Data'!F104)),NA())</f>
        <v>#N/A</v>
      </c>
      <c r="M110" s="515" t="e">
        <f ca="1">+IF(AND(ISNUMBER(OFFSET('Water Data'!$G$4,0,10*ROW('Water Data'!G104))),'Data Summary'!CB110="Yes"),100-OFFSET('Water Data'!$G$4,0,10*ROW('Water Data'!G104)),NA())</f>
        <v>#N/A</v>
      </c>
      <c r="N110" s="515" t="e">
        <f ca="1">+IF(AND(ISNUMBER(OFFSET('Water Data'!$G$6,0,10*ROW('Water Data'!G104))),'Data Summary'!CC110="Yes"),OFFSET('Water Data'!$G$6,0,10*ROW('Water Data'!G104)),NA())</f>
        <v>#N/A</v>
      </c>
      <c r="O110" s="515" t="e">
        <f ca="1">+IF(AND(ISNUMBER(OFFSET('Water Data'!$G$9,0,10*ROW('Water Data'!G104))),'Data Summary'!CD110="Yes"),OFFSET('Water Data'!$G$9,0,10*ROW('Water Data'!G104)),NA())</f>
        <v>#N/A</v>
      </c>
      <c r="P110" s="515" t="e">
        <f ca="1">+IF(AND(ISNUMBER(OFFSET('Water Data'!$H$4,0,10*ROW('Water Data'!H104))),'Data Summary'!CE110="Yes"),100-OFFSET('Water Data'!$H$4,0,10*ROW('Water Data'!H104)),NA())</f>
        <v>#N/A</v>
      </c>
      <c r="Q110" s="515" t="e">
        <f ca="1">+IF(AND(ISNUMBER(OFFSET('Water Data'!$H$6,0,10*ROW('Water Data'!H104))),'Data Summary'!CF110="Yes"),OFFSET('Water Data'!$H$6,0,10*ROW('Water Data'!H104)),NA())</f>
        <v>#N/A</v>
      </c>
      <c r="R110" s="515" t="e">
        <f ca="1">+IF(AND(ISNUMBER(OFFSET('Water Data'!$H$9,0,10*ROW('Water Data'!H104))),'Data Summary'!CG110="Yes"),OFFSET('Water Data'!$H$9,0,10*ROW('Water Data'!H104)),NA())</f>
        <v>#N/A</v>
      </c>
      <c r="S110" s="515" t="e">
        <f ca="1">+IF(AND(ISNUMBER(OFFSET('Water Data'!$I$4,0,10*ROW('Water Data'!I104))),'Data Summary'!CH110="Yes"),100-OFFSET('Water Data'!$I$4,0,10*ROW('Water Data'!I104)),NA())</f>
        <v>#N/A</v>
      </c>
      <c r="T110" s="515" t="e">
        <f ca="1">+IF(AND(ISNUMBER(OFFSET('Water Data'!$I$6,0,10*ROW('Water Data'!I104))),'Data Summary'!CI110="Yes"),OFFSET('Water Data'!$I$6,0,10*ROW('Water Data'!I104)),NA())</f>
        <v>#N/A</v>
      </c>
      <c r="U110" s="515" t="e">
        <f ca="1">+IF(AND(ISNUMBER(OFFSET('Water Data'!$I$9,0,10*ROW('Water Data'!I104))),'Data Summary'!CJ110="Yes"),OFFSET('Water Data'!$I$9,0,10*ROW('Water Data'!I104)),NA())</f>
        <v>#N/A</v>
      </c>
      <c r="V110" s="516" t="e">
        <f ca="1">+IF(AND(ISNUMBER(OFFSET('Sanitation Data'!$D$4,0,10*ROW('Sanitation Data'!D104))),'Data Summary'!CK110="Yes"),100-OFFSET('Sanitation Data'!$D$4,0,10*ROW('Sanitation Data'!D104)),NA())</f>
        <v>#N/A</v>
      </c>
      <c r="W110" s="516" t="e">
        <f ca="1">+IF(AND(ISNUMBER(OFFSET('Sanitation Data'!$D$6,0,10*ROW('Sanitation Data'!D104))),'Data Summary'!CL110="Yes"),OFFSET('Sanitation Data'!$D$6,0,10*ROW('Sanitation Data'!D104)),NA())</f>
        <v>#N/A</v>
      </c>
      <c r="X110" s="516" t="e">
        <f ca="1">+IF(AND(ISNUMBER(OFFSET('Sanitation Data'!$D$10,0,10*ROW('Sanitation Data'!D104))),'Data Summary'!CM110="Yes"),OFFSET('Sanitation Data'!$D$10,0,10*ROW('Sanitation Data'!D104)),NA())</f>
        <v>#N/A</v>
      </c>
      <c r="Y110" s="516" t="e">
        <f ca="1">+IF(AND(ISNUMBER(OFFSET('Sanitation Data'!$D$11,0,10*ROW('Sanitation Data'!D104))),'Data Summary'!CN110="Yes"),OFFSET('Sanitation Data'!$D$11,0,10*ROW('Sanitation Data'!D104)),NA())</f>
        <v>#N/A</v>
      </c>
      <c r="Z110" s="516" t="e">
        <f ca="1">+IF(AND(ISNUMBER(OFFSET('Sanitation Data'!$D$12,0,10*ROW('Sanitation Data'!D104))),'Data Summary'!CO110="Yes"),OFFSET('Sanitation Data'!$D$12,0,10*ROW('Sanitation Data'!D104)),NA())</f>
        <v>#N/A</v>
      </c>
      <c r="AA110" s="516" t="e">
        <f ca="1">+IF(AND(ISNUMBER(OFFSET('Sanitation Data'!$E$4,0,10*ROW('Sanitation Data'!E104))),'Data Summary'!CP110="Yes"),100-OFFSET('Sanitation Data'!$E$4,0,10*ROW('Sanitation Data'!E104)),NA())</f>
        <v>#N/A</v>
      </c>
      <c r="AB110" s="516" t="e">
        <f ca="1">+IF(AND(ISNUMBER(OFFSET('Sanitation Data'!$E$6,0,10*ROW('Sanitation Data'!E104))),'Data Summary'!CQ110="Yes"),OFFSET('Sanitation Data'!$E$6,0,10*ROW('Sanitation Data'!E104)),NA())</f>
        <v>#N/A</v>
      </c>
      <c r="AC110" s="516" t="e">
        <f ca="1">+IF(AND(ISNUMBER(OFFSET('Sanitation Data'!$E$10,0,10*ROW('Sanitation Data'!E104))),'Data Summary'!CR110="Yes"),OFFSET('Sanitation Data'!$E$10,0,10*ROW('Sanitation Data'!E104)),NA())</f>
        <v>#N/A</v>
      </c>
      <c r="AD110" s="516" t="e">
        <f ca="1">+IF(AND(ISNUMBER(OFFSET('Sanitation Data'!$E$11,0,10*ROW('Sanitation Data'!E104))),'Data Summary'!CS110="Yes"),OFFSET('Sanitation Data'!$E$11,0,10*ROW('Sanitation Data'!E104)),NA())</f>
        <v>#N/A</v>
      </c>
      <c r="AE110" s="516" t="e">
        <f ca="1">+IF(AND(ISNUMBER(OFFSET('Sanitation Data'!$E$12,0,10*ROW('Sanitation Data'!E104))),'Data Summary'!CT110="Yes"),OFFSET('Sanitation Data'!$E$12,0,10*ROW('Sanitation Data'!E104)),NA())</f>
        <v>#N/A</v>
      </c>
      <c r="AF110" s="516" t="e">
        <f ca="1">+IF(AND(ISNUMBER(OFFSET('Sanitation Data'!$F$4,0,10*ROW('Sanitation Data'!F104))),'Data Summary'!CU110="Yes"),100-OFFSET('Sanitation Data'!$F$4,0,10*ROW('Sanitation Data'!F104)),NA())</f>
        <v>#N/A</v>
      </c>
      <c r="AG110" s="516" t="e">
        <f ca="1">+IF(AND(ISNUMBER(OFFSET('Sanitation Data'!$F$6,0,10*ROW('Sanitation Data'!F104))),'Data Summary'!CV110="Yes"),OFFSET('Sanitation Data'!$F$6,0,10*ROW('Sanitation Data'!F104)),NA())</f>
        <v>#N/A</v>
      </c>
      <c r="AH110" s="516" t="e">
        <f ca="1">+IF(AND(ISNUMBER(OFFSET('Sanitation Data'!$F$10,0,10*ROW('Sanitation Data'!F104))),'Data Summary'!CW110="Yes"),OFFSET('Sanitation Data'!$F$10,0,10*ROW('Sanitation Data'!F104)),NA())</f>
        <v>#N/A</v>
      </c>
      <c r="AI110" s="516" t="e">
        <f ca="1">+IF(AND(ISNUMBER(OFFSET('Sanitation Data'!$F$11,0,10*ROW('Sanitation Data'!F104))),'Data Summary'!CX110="Yes"),OFFSET('Sanitation Data'!$F$11,0,10*ROW('Sanitation Data'!F104)),NA())</f>
        <v>#N/A</v>
      </c>
      <c r="AJ110" s="516" t="e">
        <f ca="1">+IF(AND(ISNUMBER(OFFSET('Sanitation Data'!$F$12,0,10*ROW('Sanitation Data'!F104))),'Data Summary'!CY110="Yes"),OFFSET('Sanitation Data'!$F$12,0,10*ROW('Sanitation Data'!F104)),NA())</f>
        <v>#N/A</v>
      </c>
      <c r="AK110" s="516" t="e">
        <f ca="1">+IF(AND(ISNUMBER(OFFSET('Sanitation Data'!$G$4,0,10*ROW('Sanitation Data'!G104))),'Data Summary'!CZ110="Yes"),100-OFFSET('Sanitation Data'!$G$4,0,10*ROW('Sanitation Data'!G104)),NA())</f>
        <v>#N/A</v>
      </c>
      <c r="AL110" s="516" t="e">
        <f ca="1">+IF(AND(ISNUMBER(OFFSET('Sanitation Data'!$G$6,0,10*ROW('Sanitation Data'!G104))),'Data Summary'!DA110="Yes"),OFFSET('Sanitation Data'!$G$6,0,10*ROW('Sanitation Data'!G104)),NA())</f>
        <v>#N/A</v>
      </c>
      <c r="AM110" s="516" t="e">
        <f ca="1">+IF(AND(ISNUMBER(OFFSET('Sanitation Data'!$G$10,0,10*ROW('Sanitation Data'!G104))),'Data Summary'!DB110="Yes"),OFFSET('Sanitation Data'!$G$10,0,10*ROW('Sanitation Data'!G104)),NA())</f>
        <v>#N/A</v>
      </c>
      <c r="AN110" s="516" t="e">
        <f ca="1">+IF(AND(ISNUMBER(OFFSET('Sanitation Data'!$G$11,0,10*ROW('Sanitation Data'!G104))),'Data Summary'!DC110="Yes"),OFFSET('Sanitation Data'!$G$11,0,10*ROW('Sanitation Data'!G104)),NA())</f>
        <v>#N/A</v>
      </c>
      <c r="AO110" s="516" t="e">
        <f ca="1">+IF(AND(ISNUMBER(OFFSET('Sanitation Data'!$G$12,0,10*ROW('Sanitation Data'!G104))),'Data Summary'!DD110="Yes"),OFFSET('Sanitation Data'!$G$12,0,10*ROW('Sanitation Data'!G104)),NA())</f>
        <v>#N/A</v>
      </c>
      <c r="AP110" s="516" t="e">
        <f ca="1">+IF(AND(ISNUMBER(OFFSET('Sanitation Data'!$H$4,0,10*ROW('Sanitation Data'!H104))),'Data Summary'!DE110="Yes"),100-OFFSET('Sanitation Data'!$H$4,0,10*ROW('Sanitation Data'!H104)),NA())</f>
        <v>#N/A</v>
      </c>
      <c r="AQ110" s="516" t="e">
        <f ca="1">+IF(AND(ISNUMBER(OFFSET('Sanitation Data'!$H$6,0,10*ROW('Sanitation Data'!H104))),'Data Summary'!DF110="Yes"),OFFSET('Sanitation Data'!$H$6,0,10*ROW('Sanitation Data'!H104)),NA())</f>
        <v>#N/A</v>
      </c>
      <c r="AR110" s="516" t="e">
        <f ca="1">+IF(AND(ISNUMBER(OFFSET('Sanitation Data'!$H$10,0,10*ROW('Sanitation Data'!H104))),'Data Summary'!DG110="Yes"),OFFSET('Sanitation Data'!$H$10,0,10*ROW('Sanitation Data'!H104)),NA())</f>
        <v>#N/A</v>
      </c>
      <c r="AS110" s="516" t="e">
        <f ca="1">+IF(AND(ISNUMBER(OFFSET('Sanitation Data'!$H$11,0,10*ROW('Sanitation Data'!H104))),'Data Summary'!DH110="Yes"),OFFSET('Sanitation Data'!$H$11,0,10*ROW('Sanitation Data'!H104)),NA())</f>
        <v>#N/A</v>
      </c>
      <c r="AT110" s="516" t="e">
        <f ca="1">+IF(AND(ISNUMBER(OFFSET('Sanitation Data'!$H$12,0,10*ROW('Sanitation Data'!H104))),'Data Summary'!DI110="Yes"),OFFSET('Sanitation Data'!$H$12,0,10*ROW('Sanitation Data'!H104)),NA())</f>
        <v>#N/A</v>
      </c>
      <c r="AU110" s="516" t="e">
        <f ca="1">+IF(AND(ISNUMBER(OFFSET('Sanitation Data'!$I$4,0,10*ROW('Sanitation Data'!I104))),'Data Summary'!DJ110="Yes"),100-OFFSET('Sanitation Data'!$I$4,0,10*ROW('Sanitation Data'!I104)),NA())</f>
        <v>#N/A</v>
      </c>
      <c r="AV110" s="516" t="e">
        <f ca="1">+IF(AND(ISNUMBER(OFFSET('Sanitation Data'!$I$6,0,10*ROW('Sanitation Data'!I104))),'Data Summary'!DK110="Yes"),OFFSET('Sanitation Data'!$I$6,0,10*ROW('Sanitation Data'!I104)),NA())</f>
        <v>#N/A</v>
      </c>
      <c r="AW110" s="516" t="e">
        <f ca="1">+IF(AND(ISNUMBER(OFFSET('Sanitation Data'!$I$10,0,10*ROW('Sanitation Data'!I104))),'Data Summary'!DL110="Yes"),OFFSET('Sanitation Data'!$I$10,0,10*ROW('Sanitation Data'!I104)),NA())</f>
        <v>#N/A</v>
      </c>
      <c r="AX110" s="516" t="e">
        <f ca="1">+IF(AND(ISNUMBER(OFFSET('Sanitation Data'!$I$11,0,10*ROW('Sanitation Data'!I104))),'Data Summary'!DM110="Yes"),OFFSET('Sanitation Data'!$I$11,0,10*ROW('Sanitation Data'!I104)),NA())</f>
        <v>#N/A</v>
      </c>
      <c r="AY110" s="516" t="e">
        <f ca="1">+IF(AND(ISNUMBER(OFFSET('Sanitation Data'!$I$12,0,10*ROW('Sanitation Data'!I104))),'Data Summary'!DN110="Yes"),OFFSET('Sanitation Data'!$I$12,0,10*ROW('Sanitation Data'!I104)),NA())</f>
        <v>#N/A</v>
      </c>
      <c r="AZ110" s="517" t="e">
        <f ca="1">+IF(AND(ISNUMBER(OFFSET('Hygiene Data'!$D$5,0,10*ROW('Hygiene Data'!D104))),'Data Summary'!DO110="Yes"),OFFSET('Hygiene Data'!$D$5,0,10*ROW('Hygiene Data'!D104)),NA())</f>
        <v>#N/A</v>
      </c>
      <c r="BA110" s="517" t="e">
        <f ca="1">+IF(AND(ISNUMBER(OFFSET('Hygiene Data'!$D$7,0,10*ROW('Hygiene Data'!D104))),'Data Summary'!DP110="Yes"),OFFSET('Hygiene Data'!$D$7,0,10*ROW('Hygiene Data'!D104)),NA())</f>
        <v>#N/A</v>
      </c>
      <c r="BB110" s="517" t="e">
        <f ca="1">+IF(AND(ISNUMBER(OFFSET('Hygiene Data'!$D$9,0,10*ROW('Hygiene Data'!D104))),'Data Summary'!DQ110="Yes"),OFFSET('Hygiene Data'!$D$9,0,10*ROW('Hygiene Data'!D104)),NA())</f>
        <v>#N/A</v>
      </c>
      <c r="BC110" s="517" t="e">
        <f ca="1">+IF(AND(ISNUMBER(OFFSET('Hygiene Data'!$E$5,0,10*ROW('Hygiene Data'!E104))),'Data Summary'!DR110="Yes"),OFFSET('Hygiene Data'!$E$5,0,10*ROW('Hygiene Data'!E104)),NA())</f>
        <v>#N/A</v>
      </c>
      <c r="BD110" s="517" t="e">
        <f ca="1">+IF(AND(ISNUMBER(OFFSET('Hygiene Data'!$E$7,0,10*ROW('Hygiene Data'!E104))),'Data Summary'!DS110="Yes"),OFFSET('Hygiene Data'!$E$7,0,10*ROW('Hygiene Data'!E104)),NA())</f>
        <v>#N/A</v>
      </c>
      <c r="BE110" s="517" t="e">
        <f ca="1">+IF(AND(ISNUMBER(OFFSET('Hygiene Data'!$E$9,0,10*ROW('Hygiene Data'!E104))),'Data Summary'!DT110="Yes"),OFFSET('Hygiene Data'!$E$9,0,10*ROW('Hygiene Data'!E104)),NA())</f>
        <v>#N/A</v>
      </c>
      <c r="BF110" s="517" t="e">
        <f ca="1">+IF(AND(ISNUMBER(OFFSET('Hygiene Data'!$F$5,0,10*ROW('Hygiene Data'!F104))),'Data Summary'!DU110="Yes"),OFFSET('Hygiene Data'!$F$5,0,10*ROW('Hygiene Data'!F104)),NA())</f>
        <v>#N/A</v>
      </c>
      <c r="BG110" s="517" t="e">
        <f ca="1">+IF(AND(ISNUMBER(OFFSET('Hygiene Data'!$F$7,0,10*ROW('Hygiene Data'!F104))),'Data Summary'!DV110="Yes"),OFFSET('Hygiene Data'!$F$7,0,10*ROW('Hygiene Data'!F104)),NA())</f>
        <v>#N/A</v>
      </c>
      <c r="BH110" s="517" t="e">
        <f ca="1">+IF(AND(ISNUMBER(OFFSET('Hygiene Data'!$F$9,0,10*ROW('Hygiene Data'!F104))),'Data Summary'!DW110="Yes"),OFFSET('Hygiene Data'!$F$9,0,10*ROW('Hygiene Data'!F104)),NA())</f>
        <v>#N/A</v>
      </c>
      <c r="BI110" s="517" t="e">
        <f ca="1">+IF(AND(ISNUMBER(OFFSET('Hygiene Data'!$G$5,0,10*ROW('Hygiene Data'!G104))),'Data Summary'!DX110="Yes"),OFFSET('Hygiene Data'!$G$5,0,10*ROW('Hygiene Data'!G104)),NA())</f>
        <v>#N/A</v>
      </c>
      <c r="BJ110" s="517" t="e">
        <f ca="1">+IF(AND(ISNUMBER(OFFSET('Hygiene Data'!$G$7,0,10*ROW('Hygiene Data'!G104))),'Data Summary'!DY110="Yes"),OFFSET('Hygiene Data'!$G$7,0,10*ROW('Hygiene Data'!G104)),NA())</f>
        <v>#N/A</v>
      </c>
      <c r="BK110" s="517" t="e">
        <f ca="1">+IF(AND(ISNUMBER(OFFSET('Hygiene Data'!$G$9,0,10*ROW('Hygiene Data'!G104))),'Data Summary'!DZ110="Yes"),OFFSET('Hygiene Data'!$G$9,0,10*ROW('Hygiene Data'!G104)),NA())</f>
        <v>#N/A</v>
      </c>
      <c r="BL110" s="517" t="e">
        <f ca="1">+IF(AND(ISNUMBER(OFFSET('Hygiene Data'!$H$5,0,10*ROW('Hygiene Data'!H104))),'Data Summary'!EA110="Yes"),OFFSET('Hygiene Data'!$H$5,0,10*ROW('Hygiene Data'!H104)),NA())</f>
        <v>#N/A</v>
      </c>
      <c r="BM110" s="517" t="e">
        <f ca="1">+IF(AND(ISNUMBER(OFFSET('Hygiene Data'!$H$7,0,10*ROW('Hygiene Data'!H104))),'Data Summary'!EB110="Yes"),OFFSET('Hygiene Data'!$H$7,0,10*ROW('Hygiene Data'!H104)),NA())</f>
        <v>#N/A</v>
      </c>
      <c r="BN110" s="517" t="e">
        <f ca="1">+IF(AND(ISNUMBER(OFFSET('Hygiene Data'!$H$9,0,10*ROW('Hygiene Data'!H104))),'Data Summary'!EC110="Yes"),OFFSET('Hygiene Data'!$H$9,0,10*ROW('Hygiene Data'!H104)),NA())</f>
        <v>#N/A</v>
      </c>
      <c r="BO110" s="517" t="e">
        <f ca="1">+IF(AND(ISNUMBER(OFFSET('Hygiene Data'!$I$5,0,10*ROW('Hygiene Data'!I104))),'Data Summary'!ED110="Yes"),OFFSET('Hygiene Data'!$I$5,0,10*ROW('Hygiene Data'!I104)),NA())</f>
        <v>#N/A</v>
      </c>
      <c r="BP110" s="517" t="e">
        <f ca="1">+IF(AND(ISNUMBER(OFFSET('Hygiene Data'!$I$7,0,10*ROW('Hygiene Data'!I104))),'Data Summary'!EE110="Yes"),OFFSET('Hygiene Data'!$I$7,0,10*ROW('Hygiene Data'!I104)),NA())</f>
        <v>#N/A</v>
      </c>
      <c r="BQ110" s="517" t="e">
        <f ca="1">+IF(AND(ISNUMBER(OFFSET('Hygiene Data'!$I$9,0,10*ROW('Hygiene Data'!I104))),'Data Summary'!EF110="Yes"),OFFSET('Hygiene Data'!$I$9,0,10*ROW('Hygiene Data'!I104)),NA())</f>
        <v>#N/A</v>
      </c>
    </row>
    <row r="111" spans="1:69" x14ac:dyDescent="0.25">
      <c r="A111" s="513" t="e">
        <f ca="1">+RIGHT('Data Summary'!A111,LEN('Data Summary'!A111)-9)</f>
        <v>#VALUE!</v>
      </c>
      <c r="B111" s="487" t="str">
        <f ca="1">+IF(ISTEXT('Data Summary'!B111),'Data Summary'!B111,"")</f>
        <v/>
      </c>
      <c r="C111" s="514" t="e">
        <f ca="1">+VALUE('Data Summary'!C111)</f>
        <v>#VALUE!</v>
      </c>
      <c r="D111" s="515" t="e">
        <f ca="1">+IF(AND(ISNUMBER(OFFSET('Water Data'!$D$4,0,10*ROW('Water Data'!D105))),'Data Summary'!BS111="Yes"),100-OFFSET('Water Data'!$D$4,0,10*ROW('Water Data'!D105)),NA())</f>
        <v>#N/A</v>
      </c>
      <c r="E111" s="515" t="e">
        <f ca="1">+IF(AND(ISNUMBER(OFFSET('Water Data'!$D$6,0,10*ROW('Water Data'!D105))),'Data Summary'!BT111="Yes"),OFFSET('Water Data'!$D$6,0,10*ROW('Water Data'!D105)),NA())</f>
        <v>#N/A</v>
      </c>
      <c r="F111" s="515" t="e">
        <f ca="1">+IF(AND(ISNUMBER(OFFSET('Water Data'!$D$9,0,10*ROW('Water Data'!D105))),'Data Summary'!BU111="Yes"),OFFSET('Water Data'!$D$9,0,10*ROW('Water Data'!D105)),NA())</f>
        <v>#N/A</v>
      </c>
      <c r="G111" s="515" t="e">
        <f ca="1">+IF(AND(ISNUMBER(OFFSET('Water Data'!$E$4,0,10*ROW('Water Data'!E105))),'Data Summary'!BV111="Yes"),100-OFFSET('Water Data'!$E$4,0,10*ROW('Water Data'!E105)),NA())</f>
        <v>#N/A</v>
      </c>
      <c r="H111" s="515" t="e">
        <f ca="1">+IF(AND(ISNUMBER(OFFSET('Water Data'!$E$6,0,10*ROW('Water Data'!E105))),'Data Summary'!BW111="Yes"),OFFSET('Water Data'!$E$6,0,10*ROW('Water Data'!E105)),NA())</f>
        <v>#N/A</v>
      </c>
      <c r="I111" s="515" t="e">
        <f ca="1">+IF(AND(ISNUMBER(OFFSET('Water Data'!$E$9,0,10*ROW('Water Data'!E105))),'Data Summary'!BX111="Yes"),OFFSET('Water Data'!$E$9,0,10*ROW('Water Data'!E105)),NA())</f>
        <v>#N/A</v>
      </c>
      <c r="J111" s="515" t="e">
        <f ca="1">+IF(AND(ISNUMBER(OFFSET('Water Data'!$F$4,0,10*ROW('Water Data'!F105))),'Data Summary'!BY111="Yes"),100-OFFSET('Water Data'!$F$4,0,10*ROW('Water Data'!F105)),NA())</f>
        <v>#N/A</v>
      </c>
      <c r="K111" s="515" t="e">
        <f ca="1">+IF(AND(ISNUMBER(OFFSET('Water Data'!$F$6,0,10*ROW('Water Data'!F105))),'Data Summary'!BZ111="Yes"),OFFSET('Water Data'!$F$6,0,10*ROW('Water Data'!F105)),NA())</f>
        <v>#N/A</v>
      </c>
      <c r="L111" s="515" t="e">
        <f ca="1">+IF(AND(ISNUMBER(OFFSET('Water Data'!$F$9,0,10*ROW('Water Data'!F105))),'Data Summary'!CA111="Yes"),OFFSET('Water Data'!$F$9,0,10*ROW('Water Data'!F105)),NA())</f>
        <v>#N/A</v>
      </c>
      <c r="M111" s="515" t="e">
        <f ca="1">+IF(AND(ISNUMBER(OFFSET('Water Data'!$G$4,0,10*ROW('Water Data'!G105))),'Data Summary'!CB111="Yes"),100-OFFSET('Water Data'!$G$4,0,10*ROW('Water Data'!G105)),NA())</f>
        <v>#N/A</v>
      </c>
      <c r="N111" s="515" t="e">
        <f ca="1">+IF(AND(ISNUMBER(OFFSET('Water Data'!$G$6,0,10*ROW('Water Data'!G105))),'Data Summary'!CC111="Yes"),OFFSET('Water Data'!$G$6,0,10*ROW('Water Data'!G105)),NA())</f>
        <v>#N/A</v>
      </c>
      <c r="O111" s="515" t="e">
        <f ca="1">+IF(AND(ISNUMBER(OFFSET('Water Data'!$G$9,0,10*ROW('Water Data'!G105))),'Data Summary'!CD111="Yes"),OFFSET('Water Data'!$G$9,0,10*ROW('Water Data'!G105)),NA())</f>
        <v>#N/A</v>
      </c>
      <c r="P111" s="515" t="e">
        <f ca="1">+IF(AND(ISNUMBER(OFFSET('Water Data'!$H$4,0,10*ROW('Water Data'!H105))),'Data Summary'!CE111="Yes"),100-OFFSET('Water Data'!$H$4,0,10*ROW('Water Data'!H105)),NA())</f>
        <v>#N/A</v>
      </c>
      <c r="Q111" s="515" t="e">
        <f ca="1">+IF(AND(ISNUMBER(OFFSET('Water Data'!$H$6,0,10*ROW('Water Data'!H105))),'Data Summary'!CF111="Yes"),OFFSET('Water Data'!$H$6,0,10*ROW('Water Data'!H105)),NA())</f>
        <v>#N/A</v>
      </c>
      <c r="R111" s="515" t="e">
        <f ca="1">+IF(AND(ISNUMBER(OFFSET('Water Data'!$H$9,0,10*ROW('Water Data'!H105))),'Data Summary'!CG111="Yes"),OFFSET('Water Data'!$H$9,0,10*ROW('Water Data'!H105)),NA())</f>
        <v>#N/A</v>
      </c>
      <c r="S111" s="515" t="e">
        <f ca="1">+IF(AND(ISNUMBER(OFFSET('Water Data'!$I$4,0,10*ROW('Water Data'!I105))),'Data Summary'!CH111="Yes"),100-OFFSET('Water Data'!$I$4,0,10*ROW('Water Data'!I105)),NA())</f>
        <v>#N/A</v>
      </c>
      <c r="T111" s="515" t="e">
        <f ca="1">+IF(AND(ISNUMBER(OFFSET('Water Data'!$I$6,0,10*ROW('Water Data'!I105))),'Data Summary'!CI111="Yes"),OFFSET('Water Data'!$I$6,0,10*ROW('Water Data'!I105)),NA())</f>
        <v>#N/A</v>
      </c>
      <c r="U111" s="515" t="e">
        <f ca="1">+IF(AND(ISNUMBER(OFFSET('Water Data'!$I$9,0,10*ROW('Water Data'!I105))),'Data Summary'!CJ111="Yes"),OFFSET('Water Data'!$I$9,0,10*ROW('Water Data'!I105)),NA())</f>
        <v>#N/A</v>
      </c>
      <c r="V111" s="516" t="e">
        <f ca="1">+IF(AND(ISNUMBER(OFFSET('Sanitation Data'!$D$4,0,10*ROW('Sanitation Data'!D105))),'Data Summary'!CK111="Yes"),100-OFFSET('Sanitation Data'!$D$4,0,10*ROW('Sanitation Data'!D105)),NA())</f>
        <v>#N/A</v>
      </c>
      <c r="W111" s="516" t="e">
        <f ca="1">+IF(AND(ISNUMBER(OFFSET('Sanitation Data'!$D$6,0,10*ROW('Sanitation Data'!D105))),'Data Summary'!CL111="Yes"),OFFSET('Sanitation Data'!$D$6,0,10*ROW('Sanitation Data'!D105)),NA())</f>
        <v>#N/A</v>
      </c>
      <c r="X111" s="516" t="e">
        <f ca="1">+IF(AND(ISNUMBER(OFFSET('Sanitation Data'!$D$10,0,10*ROW('Sanitation Data'!D105))),'Data Summary'!CM111="Yes"),OFFSET('Sanitation Data'!$D$10,0,10*ROW('Sanitation Data'!D105)),NA())</f>
        <v>#N/A</v>
      </c>
      <c r="Y111" s="516" t="e">
        <f ca="1">+IF(AND(ISNUMBER(OFFSET('Sanitation Data'!$D$11,0,10*ROW('Sanitation Data'!D105))),'Data Summary'!CN111="Yes"),OFFSET('Sanitation Data'!$D$11,0,10*ROW('Sanitation Data'!D105)),NA())</f>
        <v>#N/A</v>
      </c>
      <c r="Z111" s="516" t="e">
        <f ca="1">+IF(AND(ISNUMBER(OFFSET('Sanitation Data'!$D$12,0,10*ROW('Sanitation Data'!D105))),'Data Summary'!CO111="Yes"),OFFSET('Sanitation Data'!$D$12,0,10*ROW('Sanitation Data'!D105)),NA())</f>
        <v>#N/A</v>
      </c>
      <c r="AA111" s="516" t="e">
        <f ca="1">+IF(AND(ISNUMBER(OFFSET('Sanitation Data'!$E$4,0,10*ROW('Sanitation Data'!E105))),'Data Summary'!CP111="Yes"),100-OFFSET('Sanitation Data'!$E$4,0,10*ROW('Sanitation Data'!E105)),NA())</f>
        <v>#N/A</v>
      </c>
      <c r="AB111" s="516" t="e">
        <f ca="1">+IF(AND(ISNUMBER(OFFSET('Sanitation Data'!$E$6,0,10*ROW('Sanitation Data'!E105))),'Data Summary'!CQ111="Yes"),OFFSET('Sanitation Data'!$E$6,0,10*ROW('Sanitation Data'!E105)),NA())</f>
        <v>#N/A</v>
      </c>
      <c r="AC111" s="516" t="e">
        <f ca="1">+IF(AND(ISNUMBER(OFFSET('Sanitation Data'!$E$10,0,10*ROW('Sanitation Data'!E105))),'Data Summary'!CR111="Yes"),OFFSET('Sanitation Data'!$E$10,0,10*ROW('Sanitation Data'!E105)),NA())</f>
        <v>#N/A</v>
      </c>
      <c r="AD111" s="516" t="e">
        <f ca="1">+IF(AND(ISNUMBER(OFFSET('Sanitation Data'!$E$11,0,10*ROW('Sanitation Data'!E105))),'Data Summary'!CS111="Yes"),OFFSET('Sanitation Data'!$E$11,0,10*ROW('Sanitation Data'!E105)),NA())</f>
        <v>#N/A</v>
      </c>
      <c r="AE111" s="516" t="e">
        <f ca="1">+IF(AND(ISNUMBER(OFFSET('Sanitation Data'!$E$12,0,10*ROW('Sanitation Data'!E105))),'Data Summary'!CT111="Yes"),OFFSET('Sanitation Data'!$E$12,0,10*ROW('Sanitation Data'!E105)),NA())</f>
        <v>#N/A</v>
      </c>
      <c r="AF111" s="516" t="e">
        <f ca="1">+IF(AND(ISNUMBER(OFFSET('Sanitation Data'!$F$4,0,10*ROW('Sanitation Data'!F105))),'Data Summary'!CU111="Yes"),100-OFFSET('Sanitation Data'!$F$4,0,10*ROW('Sanitation Data'!F105)),NA())</f>
        <v>#N/A</v>
      </c>
      <c r="AG111" s="516" t="e">
        <f ca="1">+IF(AND(ISNUMBER(OFFSET('Sanitation Data'!$F$6,0,10*ROW('Sanitation Data'!F105))),'Data Summary'!CV111="Yes"),OFFSET('Sanitation Data'!$F$6,0,10*ROW('Sanitation Data'!F105)),NA())</f>
        <v>#N/A</v>
      </c>
      <c r="AH111" s="516" t="e">
        <f ca="1">+IF(AND(ISNUMBER(OFFSET('Sanitation Data'!$F$10,0,10*ROW('Sanitation Data'!F105))),'Data Summary'!CW111="Yes"),OFFSET('Sanitation Data'!$F$10,0,10*ROW('Sanitation Data'!F105)),NA())</f>
        <v>#N/A</v>
      </c>
      <c r="AI111" s="516" t="e">
        <f ca="1">+IF(AND(ISNUMBER(OFFSET('Sanitation Data'!$F$11,0,10*ROW('Sanitation Data'!F105))),'Data Summary'!CX111="Yes"),OFFSET('Sanitation Data'!$F$11,0,10*ROW('Sanitation Data'!F105)),NA())</f>
        <v>#N/A</v>
      </c>
      <c r="AJ111" s="516" t="e">
        <f ca="1">+IF(AND(ISNUMBER(OFFSET('Sanitation Data'!$F$12,0,10*ROW('Sanitation Data'!F105))),'Data Summary'!CY111="Yes"),OFFSET('Sanitation Data'!$F$12,0,10*ROW('Sanitation Data'!F105)),NA())</f>
        <v>#N/A</v>
      </c>
      <c r="AK111" s="516" t="e">
        <f ca="1">+IF(AND(ISNUMBER(OFFSET('Sanitation Data'!$G$4,0,10*ROW('Sanitation Data'!G105))),'Data Summary'!CZ111="Yes"),100-OFFSET('Sanitation Data'!$G$4,0,10*ROW('Sanitation Data'!G105)),NA())</f>
        <v>#N/A</v>
      </c>
      <c r="AL111" s="516" t="e">
        <f ca="1">+IF(AND(ISNUMBER(OFFSET('Sanitation Data'!$G$6,0,10*ROW('Sanitation Data'!G105))),'Data Summary'!DA111="Yes"),OFFSET('Sanitation Data'!$G$6,0,10*ROW('Sanitation Data'!G105)),NA())</f>
        <v>#N/A</v>
      </c>
      <c r="AM111" s="516" t="e">
        <f ca="1">+IF(AND(ISNUMBER(OFFSET('Sanitation Data'!$G$10,0,10*ROW('Sanitation Data'!G105))),'Data Summary'!DB111="Yes"),OFFSET('Sanitation Data'!$G$10,0,10*ROW('Sanitation Data'!G105)),NA())</f>
        <v>#N/A</v>
      </c>
      <c r="AN111" s="516" t="e">
        <f ca="1">+IF(AND(ISNUMBER(OFFSET('Sanitation Data'!$G$11,0,10*ROW('Sanitation Data'!G105))),'Data Summary'!DC111="Yes"),OFFSET('Sanitation Data'!$G$11,0,10*ROW('Sanitation Data'!G105)),NA())</f>
        <v>#N/A</v>
      </c>
      <c r="AO111" s="516" t="e">
        <f ca="1">+IF(AND(ISNUMBER(OFFSET('Sanitation Data'!$G$12,0,10*ROW('Sanitation Data'!G105))),'Data Summary'!DD111="Yes"),OFFSET('Sanitation Data'!$G$12,0,10*ROW('Sanitation Data'!G105)),NA())</f>
        <v>#N/A</v>
      </c>
      <c r="AP111" s="516" t="e">
        <f ca="1">+IF(AND(ISNUMBER(OFFSET('Sanitation Data'!$H$4,0,10*ROW('Sanitation Data'!H105))),'Data Summary'!DE111="Yes"),100-OFFSET('Sanitation Data'!$H$4,0,10*ROW('Sanitation Data'!H105)),NA())</f>
        <v>#N/A</v>
      </c>
      <c r="AQ111" s="516" t="e">
        <f ca="1">+IF(AND(ISNUMBER(OFFSET('Sanitation Data'!$H$6,0,10*ROW('Sanitation Data'!H105))),'Data Summary'!DF111="Yes"),OFFSET('Sanitation Data'!$H$6,0,10*ROW('Sanitation Data'!H105)),NA())</f>
        <v>#N/A</v>
      </c>
      <c r="AR111" s="516" t="e">
        <f ca="1">+IF(AND(ISNUMBER(OFFSET('Sanitation Data'!$H$10,0,10*ROW('Sanitation Data'!H105))),'Data Summary'!DG111="Yes"),OFFSET('Sanitation Data'!$H$10,0,10*ROW('Sanitation Data'!H105)),NA())</f>
        <v>#N/A</v>
      </c>
      <c r="AS111" s="516" t="e">
        <f ca="1">+IF(AND(ISNUMBER(OFFSET('Sanitation Data'!$H$11,0,10*ROW('Sanitation Data'!H105))),'Data Summary'!DH111="Yes"),OFFSET('Sanitation Data'!$H$11,0,10*ROW('Sanitation Data'!H105)),NA())</f>
        <v>#N/A</v>
      </c>
      <c r="AT111" s="516" t="e">
        <f ca="1">+IF(AND(ISNUMBER(OFFSET('Sanitation Data'!$H$12,0,10*ROW('Sanitation Data'!H105))),'Data Summary'!DI111="Yes"),OFFSET('Sanitation Data'!$H$12,0,10*ROW('Sanitation Data'!H105)),NA())</f>
        <v>#N/A</v>
      </c>
      <c r="AU111" s="516" t="e">
        <f ca="1">+IF(AND(ISNUMBER(OFFSET('Sanitation Data'!$I$4,0,10*ROW('Sanitation Data'!I105))),'Data Summary'!DJ111="Yes"),100-OFFSET('Sanitation Data'!$I$4,0,10*ROW('Sanitation Data'!I105)),NA())</f>
        <v>#N/A</v>
      </c>
      <c r="AV111" s="516" t="e">
        <f ca="1">+IF(AND(ISNUMBER(OFFSET('Sanitation Data'!$I$6,0,10*ROW('Sanitation Data'!I105))),'Data Summary'!DK111="Yes"),OFFSET('Sanitation Data'!$I$6,0,10*ROW('Sanitation Data'!I105)),NA())</f>
        <v>#N/A</v>
      </c>
      <c r="AW111" s="516" t="e">
        <f ca="1">+IF(AND(ISNUMBER(OFFSET('Sanitation Data'!$I$10,0,10*ROW('Sanitation Data'!I105))),'Data Summary'!DL111="Yes"),OFFSET('Sanitation Data'!$I$10,0,10*ROW('Sanitation Data'!I105)),NA())</f>
        <v>#N/A</v>
      </c>
      <c r="AX111" s="516" t="e">
        <f ca="1">+IF(AND(ISNUMBER(OFFSET('Sanitation Data'!$I$11,0,10*ROW('Sanitation Data'!I105))),'Data Summary'!DM111="Yes"),OFFSET('Sanitation Data'!$I$11,0,10*ROW('Sanitation Data'!I105)),NA())</f>
        <v>#N/A</v>
      </c>
      <c r="AY111" s="516" t="e">
        <f ca="1">+IF(AND(ISNUMBER(OFFSET('Sanitation Data'!$I$12,0,10*ROW('Sanitation Data'!I105))),'Data Summary'!DN111="Yes"),OFFSET('Sanitation Data'!$I$12,0,10*ROW('Sanitation Data'!I105)),NA())</f>
        <v>#N/A</v>
      </c>
      <c r="AZ111" s="517" t="e">
        <f ca="1">+IF(AND(ISNUMBER(OFFSET('Hygiene Data'!$D$5,0,10*ROW('Hygiene Data'!D105))),'Data Summary'!DO111="Yes"),OFFSET('Hygiene Data'!$D$5,0,10*ROW('Hygiene Data'!D105)),NA())</f>
        <v>#N/A</v>
      </c>
      <c r="BA111" s="517" t="e">
        <f ca="1">+IF(AND(ISNUMBER(OFFSET('Hygiene Data'!$D$7,0,10*ROW('Hygiene Data'!D105))),'Data Summary'!DP111="Yes"),OFFSET('Hygiene Data'!$D$7,0,10*ROW('Hygiene Data'!D105)),NA())</f>
        <v>#N/A</v>
      </c>
      <c r="BB111" s="517" t="e">
        <f ca="1">+IF(AND(ISNUMBER(OFFSET('Hygiene Data'!$D$9,0,10*ROW('Hygiene Data'!D105))),'Data Summary'!DQ111="Yes"),OFFSET('Hygiene Data'!$D$9,0,10*ROW('Hygiene Data'!D105)),NA())</f>
        <v>#N/A</v>
      </c>
      <c r="BC111" s="517" t="e">
        <f ca="1">+IF(AND(ISNUMBER(OFFSET('Hygiene Data'!$E$5,0,10*ROW('Hygiene Data'!E105))),'Data Summary'!DR111="Yes"),OFFSET('Hygiene Data'!$E$5,0,10*ROW('Hygiene Data'!E105)),NA())</f>
        <v>#N/A</v>
      </c>
      <c r="BD111" s="517" t="e">
        <f ca="1">+IF(AND(ISNUMBER(OFFSET('Hygiene Data'!$E$7,0,10*ROW('Hygiene Data'!E105))),'Data Summary'!DS111="Yes"),OFFSET('Hygiene Data'!$E$7,0,10*ROW('Hygiene Data'!E105)),NA())</f>
        <v>#N/A</v>
      </c>
      <c r="BE111" s="517" t="e">
        <f ca="1">+IF(AND(ISNUMBER(OFFSET('Hygiene Data'!$E$9,0,10*ROW('Hygiene Data'!E105))),'Data Summary'!DT111="Yes"),OFFSET('Hygiene Data'!$E$9,0,10*ROW('Hygiene Data'!E105)),NA())</f>
        <v>#N/A</v>
      </c>
      <c r="BF111" s="517" t="e">
        <f ca="1">+IF(AND(ISNUMBER(OFFSET('Hygiene Data'!$F$5,0,10*ROW('Hygiene Data'!F105))),'Data Summary'!DU111="Yes"),OFFSET('Hygiene Data'!$F$5,0,10*ROW('Hygiene Data'!F105)),NA())</f>
        <v>#N/A</v>
      </c>
      <c r="BG111" s="517" t="e">
        <f ca="1">+IF(AND(ISNUMBER(OFFSET('Hygiene Data'!$F$7,0,10*ROW('Hygiene Data'!F105))),'Data Summary'!DV111="Yes"),OFFSET('Hygiene Data'!$F$7,0,10*ROW('Hygiene Data'!F105)),NA())</f>
        <v>#N/A</v>
      </c>
      <c r="BH111" s="517" t="e">
        <f ca="1">+IF(AND(ISNUMBER(OFFSET('Hygiene Data'!$F$9,0,10*ROW('Hygiene Data'!F105))),'Data Summary'!DW111="Yes"),OFFSET('Hygiene Data'!$F$9,0,10*ROW('Hygiene Data'!F105)),NA())</f>
        <v>#N/A</v>
      </c>
      <c r="BI111" s="517" t="e">
        <f ca="1">+IF(AND(ISNUMBER(OFFSET('Hygiene Data'!$G$5,0,10*ROW('Hygiene Data'!G105))),'Data Summary'!DX111="Yes"),OFFSET('Hygiene Data'!$G$5,0,10*ROW('Hygiene Data'!G105)),NA())</f>
        <v>#N/A</v>
      </c>
      <c r="BJ111" s="517" t="e">
        <f ca="1">+IF(AND(ISNUMBER(OFFSET('Hygiene Data'!$G$7,0,10*ROW('Hygiene Data'!G105))),'Data Summary'!DY111="Yes"),OFFSET('Hygiene Data'!$G$7,0,10*ROW('Hygiene Data'!G105)),NA())</f>
        <v>#N/A</v>
      </c>
      <c r="BK111" s="517" t="e">
        <f ca="1">+IF(AND(ISNUMBER(OFFSET('Hygiene Data'!$G$9,0,10*ROW('Hygiene Data'!G105))),'Data Summary'!DZ111="Yes"),OFFSET('Hygiene Data'!$G$9,0,10*ROW('Hygiene Data'!G105)),NA())</f>
        <v>#N/A</v>
      </c>
      <c r="BL111" s="517" t="e">
        <f ca="1">+IF(AND(ISNUMBER(OFFSET('Hygiene Data'!$H$5,0,10*ROW('Hygiene Data'!H105))),'Data Summary'!EA111="Yes"),OFFSET('Hygiene Data'!$H$5,0,10*ROW('Hygiene Data'!H105)),NA())</f>
        <v>#N/A</v>
      </c>
      <c r="BM111" s="517" t="e">
        <f ca="1">+IF(AND(ISNUMBER(OFFSET('Hygiene Data'!$H$7,0,10*ROW('Hygiene Data'!H105))),'Data Summary'!EB111="Yes"),OFFSET('Hygiene Data'!$H$7,0,10*ROW('Hygiene Data'!H105)),NA())</f>
        <v>#N/A</v>
      </c>
      <c r="BN111" s="517" t="e">
        <f ca="1">+IF(AND(ISNUMBER(OFFSET('Hygiene Data'!$H$9,0,10*ROW('Hygiene Data'!H105))),'Data Summary'!EC111="Yes"),OFFSET('Hygiene Data'!$H$9,0,10*ROW('Hygiene Data'!H105)),NA())</f>
        <v>#N/A</v>
      </c>
      <c r="BO111" s="517" t="e">
        <f ca="1">+IF(AND(ISNUMBER(OFFSET('Hygiene Data'!$I$5,0,10*ROW('Hygiene Data'!I105))),'Data Summary'!ED111="Yes"),OFFSET('Hygiene Data'!$I$5,0,10*ROW('Hygiene Data'!I105)),NA())</f>
        <v>#N/A</v>
      </c>
      <c r="BP111" s="517" t="e">
        <f ca="1">+IF(AND(ISNUMBER(OFFSET('Hygiene Data'!$I$7,0,10*ROW('Hygiene Data'!I105))),'Data Summary'!EE111="Yes"),OFFSET('Hygiene Data'!$I$7,0,10*ROW('Hygiene Data'!I105)),NA())</f>
        <v>#N/A</v>
      </c>
      <c r="BQ111" s="517" t="e">
        <f ca="1">+IF(AND(ISNUMBER(OFFSET('Hygiene Data'!$I$9,0,10*ROW('Hygiene Data'!I105))),'Data Summary'!EF111="Yes"),OFFSET('Hygiene Data'!$I$9,0,10*ROW('Hygiene Data'!I105)),NA())</f>
        <v>#N/A</v>
      </c>
    </row>
    <row r="112" spans="1:69" x14ac:dyDescent="0.25">
      <c r="A112" s="513" t="e">
        <f ca="1">+RIGHT('Data Summary'!A112,LEN('Data Summary'!A112)-9)</f>
        <v>#VALUE!</v>
      </c>
      <c r="B112" s="487" t="str">
        <f ca="1">+IF(ISTEXT('Data Summary'!B112),'Data Summary'!B112,"")</f>
        <v/>
      </c>
      <c r="C112" s="514" t="e">
        <f ca="1">+VALUE('Data Summary'!C112)</f>
        <v>#VALUE!</v>
      </c>
      <c r="D112" s="515" t="e">
        <f ca="1">+IF(AND(ISNUMBER(OFFSET('Water Data'!$D$4,0,10*ROW('Water Data'!D106))),'Data Summary'!BS112="Yes"),100-OFFSET('Water Data'!$D$4,0,10*ROW('Water Data'!D106)),NA())</f>
        <v>#N/A</v>
      </c>
      <c r="E112" s="515" t="e">
        <f ca="1">+IF(AND(ISNUMBER(OFFSET('Water Data'!$D$6,0,10*ROW('Water Data'!D106))),'Data Summary'!BT112="Yes"),OFFSET('Water Data'!$D$6,0,10*ROW('Water Data'!D106)),NA())</f>
        <v>#N/A</v>
      </c>
      <c r="F112" s="515" t="e">
        <f ca="1">+IF(AND(ISNUMBER(OFFSET('Water Data'!$D$9,0,10*ROW('Water Data'!D106))),'Data Summary'!BU112="Yes"),OFFSET('Water Data'!$D$9,0,10*ROW('Water Data'!D106)),NA())</f>
        <v>#N/A</v>
      </c>
      <c r="G112" s="515" t="e">
        <f ca="1">+IF(AND(ISNUMBER(OFFSET('Water Data'!$E$4,0,10*ROW('Water Data'!E106))),'Data Summary'!BV112="Yes"),100-OFFSET('Water Data'!$E$4,0,10*ROW('Water Data'!E106)),NA())</f>
        <v>#N/A</v>
      </c>
      <c r="H112" s="515" t="e">
        <f ca="1">+IF(AND(ISNUMBER(OFFSET('Water Data'!$E$6,0,10*ROW('Water Data'!E106))),'Data Summary'!BW112="Yes"),OFFSET('Water Data'!$E$6,0,10*ROW('Water Data'!E106)),NA())</f>
        <v>#N/A</v>
      </c>
      <c r="I112" s="515" t="e">
        <f ca="1">+IF(AND(ISNUMBER(OFFSET('Water Data'!$E$9,0,10*ROW('Water Data'!E106))),'Data Summary'!BX112="Yes"),OFFSET('Water Data'!$E$9,0,10*ROW('Water Data'!E106)),NA())</f>
        <v>#N/A</v>
      </c>
      <c r="J112" s="515" t="e">
        <f ca="1">+IF(AND(ISNUMBER(OFFSET('Water Data'!$F$4,0,10*ROW('Water Data'!F106))),'Data Summary'!BY112="Yes"),100-OFFSET('Water Data'!$F$4,0,10*ROW('Water Data'!F106)),NA())</f>
        <v>#N/A</v>
      </c>
      <c r="K112" s="515" t="e">
        <f ca="1">+IF(AND(ISNUMBER(OFFSET('Water Data'!$F$6,0,10*ROW('Water Data'!F106))),'Data Summary'!BZ112="Yes"),OFFSET('Water Data'!$F$6,0,10*ROW('Water Data'!F106)),NA())</f>
        <v>#N/A</v>
      </c>
      <c r="L112" s="515" t="e">
        <f ca="1">+IF(AND(ISNUMBER(OFFSET('Water Data'!$F$9,0,10*ROW('Water Data'!F106))),'Data Summary'!CA112="Yes"),OFFSET('Water Data'!$F$9,0,10*ROW('Water Data'!F106)),NA())</f>
        <v>#N/A</v>
      </c>
      <c r="M112" s="515" t="e">
        <f ca="1">+IF(AND(ISNUMBER(OFFSET('Water Data'!$G$4,0,10*ROW('Water Data'!G106))),'Data Summary'!CB112="Yes"),100-OFFSET('Water Data'!$G$4,0,10*ROW('Water Data'!G106)),NA())</f>
        <v>#N/A</v>
      </c>
      <c r="N112" s="515" t="e">
        <f ca="1">+IF(AND(ISNUMBER(OFFSET('Water Data'!$G$6,0,10*ROW('Water Data'!G106))),'Data Summary'!CC112="Yes"),OFFSET('Water Data'!$G$6,0,10*ROW('Water Data'!G106)),NA())</f>
        <v>#N/A</v>
      </c>
      <c r="O112" s="515" t="e">
        <f ca="1">+IF(AND(ISNUMBER(OFFSET('Water Data'!$G$9,0,10*ROW('Water Data'!G106))),'Data Summary'!CD112="Yes"),OFFSET('Water Data'!$G$9,0,10*ROW('Water Data'!G106)),NA())</f>
        <v>#N/A</v>
      </c>
      <c r="P112" s="515" t="e">
        <f ca="1">+IF(AND(ISNUMBER(OFFSET('Water Data'!$H$4,0,10*ROW('Water Data'!H106))),'Data Summary'!CE112="Yes"),100-OFFSET('Water Data'!$H$4,0,10*ROW('Water Data'!H106)),NA())</f>
        <v>#N/A</v>
      </c>
      <c r="Q112" s="515" t="e">
        <f ca="1">+IF(AND(ISNUMBER(OFFSET('Water Data'!$H$6,0,10*ROW('Water Data'!H106))),'Data Summary'!CF112="Yes"),OFFSET('Water Data'!$H$6,0,10*ROW('Water Data'!H106)),NA())</f>
        <v>#N/A</v>
      </c>
      <c r="R112" s="515" t="e">
        <f ca="1">+IF(AND(ISNUMBER(OFFSET('Water Data'!$H$9,0,10*ROW('Water Data'!H106))),'Data Summary'!CG112="Yes"),OFFSET('Water Data'!$H$9,0,10*ROW('Water Data'!H106)),NA())</f>
        <v>#N/A</v>
      </c>
      <c r="S112" s="515" t="e">
        <f ca="1">+IF(AND(ISNUMBER(OFFSET('Water Data'!$I$4,0,10*ROW('Water Data'!I106))),'Data Summary'!CH112="Yes"),100-OFFSET('Water Data'!$I$4,0,10*ROW('Water Data'!I106)),NA())</f>
        <v>#N/A</v>
      </c>
      <c r="T112" s="515" t="e">
        <f ca="1">+IF(AND(ISNUMBER(OFFSET('Water Data'!$I$6,0,10*ROW('Water Data'!I106))),'Data Summary'!CI112="Yes"),OFFSET('Water Data'!$I$6,0,10*ROW('Water Data'!I106)),NA())</f>
        <v>#N/A</v>
      </c>
      <c r="U112" s="515" t="e">
        <f ca="1">+IF(AND(ISNUMBER(OFFSET('Water Data'!$I$9,0,10*ROW('Water Data'!I106))),'Data Summary'!CJ112="Yes"),OFFSET('Water Data'!$I$9,0,10*ROW('Water Data'!I106)),NA())</f>
        <v>#N/A</v>
      </c>
      <c r="V112" s="516" t="e">
        <f ca="1">+IF(AND(ISNUMBER(OFFSET('Sanitation Data'!$D$4,0,10*ROW('Sanitation Data'!D106))),'Data Summary'!CK112="Yes"),100-OFFSET('Sanitation Data'!$D$4,0,10*ROW('Sanitation Data'!D106)),NA())</f>
        <v>#N/A</v>
      </c>
      <c r="W112" s="516" t="e">
        <f ca="1">+IF(AND(ISNUMBER(OFFSET('Sanitation Data'!$D$6,0,10*ROW('Sanitation Data'!D106))),'Data Summary'!CL112="Yes"),OFFSET('Sanitation Data'!$D$6,0,10*ROW('Sanitation Data'!D106)),NA())</f>
        <v>#N/A</v>
      </c>
      <c r="X112" s="516" t="e">
        <f ca="1">+IF(AND(ISNUMBER(OFFSET('Sanitation Data'!$D$10,0,10*ROW('Sanitation Data'!D106))),'Data Summary'!CM112="Yes"),OFFSET('Sanitation Data'!$D$10,0,10*ROW('Sanitation Data'!D106)),NA())</f>
        <v>#N/A</v>
      </c>
      <c r="Y112" s="516" t="e">
        <f ca="1">+IF(AND(ISNUMBER(OFFSET('Sanitation Data'!$D$11,0,10*ROW('Sanitation Data'!D106))),'Data Summary'!CN112="Yes"),OFFSET('Sanitation Data'!$D$11,0,10*ROW('Sanitation Data'!D106)),NA())</f>
        <v>#N/A</v>
      </c>
      <c r="Z112" s="516" t="e">
        <f ca="1">+IF(AND(ISNUMBER(OFFSET('Sanitation Data'!$D$12,0,10*ROW('Sanitation Data'!D106))),'Data Summary'!CO112="Yes"),OFFSET('Sanitation Data'!$D$12,0,10*ROW('Sanitation Data'!D106)),NA())</f>
        <v>#N/A</v>
      </c>
      <c r="AA112" s="516" t="e">
        <f ca="1">+IF(AND(ISNUMBER(OFFSET('Sanitation Data'!$E$4,0,10*ROW('Sanitation Data'!E106))),'Data Summary'!CP112="Yes"),100-OFFSET('Sanitation Data'!$E$4,0,10*ROW('Sanitation Data'!E106)),NA())</f>
        <v>#N/A</v>
      </c>
      <c r="AB112" s="516" t="e">
        <f ca="1">+IF(AND(ISNUMBER(OFFSET('Sanitation Data'!$E$6,0,10*ROW('Sanitation Data'!E106))),'Data Summary'!CQ112="Yes"),OFFSET('Sanitation Data'!$E$6,0,10*ROW('Sanitation Data'!E106)),NA())</f>
        <v>#N/A</v>
      </c>
      <c r="AC112" s="516" t="e">
        <f ca="1">+IF(AND(ISNUMBER(OFFSET('Sanitation Data'!$E$10,0,10*ROW('Sanitation Data'!E106))),'Data Summary'!CR112="Yes"),OFFSET('Sanitation Data'!$E$10,0,10*ROW('Sanitation Data'!E106)),NA())</f>
        <v>#N/A</v>
      </c>
      <c r="AD112" s="516" t="e">
        <f ca="1">+IF(AND(ISNUMBER(OFFSET('Sanitation Data'!$E$11,0,10*ROW('Sanitation Data'!E106))),'Data Summary'!CS112="Yes"),OFFSET('Sanitation Data'!$E$11,0,10*ROW('Sanitation Data'!E106)),NA())</f>
        <v>#N/A</v>
      </c>
      <c r="AE112" s="516" t="e">
        <f ca="1">+IF(AND(ISNUMBER(OFFSET('Sanitation Data'!$E$12,0,10*ROW('Sanitation Data'!E106))),'Data Summary'!CT112="Yes"),OFFSET('Sanitation Data'!$E$12,0,10*ROW('Sanitation Data'!E106)),NA())</f>
        <v>#N/A</v>
      </c>
      <c r="AF112" s="516" t="e">
        <f ca="1">+IF(AND(ISNUMBER(OFFSET('Sanitation Data'!$F$4,0,10*ROW('Sanitation Data'!F106))),'Data Summary'!CU112="Yes"),100-OFFSET('Sanitation Data'!$F$4,0,10*ROW('Sanitation Data'!F106)),NA())</f>
        <v>#N/A</v>
      </c>
      <c r="AG112" s="516" t="e">
        <f ca="1">+IF(AND(ISNUMBER(OFFSET('Sanitation Data'!$F$6,0,10*ROW('Sanitation Data'!F106))),'Data Summary'!CV112="Yes"),OFFSET('Sanitation Data'!$F$6,0,10*ROW('Sanitation Data'!F106)),NA())</f>
        <v>#N/A</v>
      </c>
      <c r="AH112" s="516" t="e">
        <f ca="1">+IF(AND(ISNUMBER(OFFSET('Sanitation Data'!$F$10,0,10*ROW('Sanitation Data'!F106))),'Data Summary'!CW112="Yes"),OFFSET('Sanitation Data'!$F$10,0,10*ROW('Sanitation Data'!F106)),NA())</f>
        <v>#N/A</v>
      </c>
      <c r="AI112" s="516" t="e">
        <f ca="1">+IF(AND(ISNUMBER(OFFSET('Sanitation Data'!$F$11,0,10*ROW('Sanitation Data'!F106))),'Data Summary'!CX112="Yes"),OFFSET('Sanitation Data'!$F$11,0,10*ROW('Sanitation Data'!F106)),NA())</f>
        <v>#N/A</v>
      </c>
      <c r="AJ112" s="516" t="e">
        <f ca="1">+IF(AND(ISNUMBER(OFFSET('Sanitation Data'!$F$12,0,10*ROW('Sanitation Data'!F106))),'Data Summary'!CY112="Yes"),OFFSET('Sanitation Data'!$F$12,0,10*ROW('Sanitation Data'!F106)),NA())</f>
        <v>#N/A</v>
      </c>
      <c r="AK112" s="516" t="e">
        <f ca="1">+IF(AND(ISNUMBER(OFFSET('Sanitation Data'!$G$4,0,10*ROW('Sanitation Data'!G106))),'Data Summary'!CZ112="Yes"),100-OFFSET('Sanitation Data'!$G$4,0,10*ROW('Sanitation Data'!G106)),NA())</f>
        <v>#N/A</v>
      </c>
      <c r="AL112" s="516" t="e">
        <f ca="1">+IF(AND(ISNUMBER(OFFSET('Sanitation Data'!$G$6,0,10*ROW('Sanitation Data'!G106))),'Data Summary'!DA112="Yes"),OFFSET('Sanitation Data'!$G$6,0,10*ROW('Sanitation Data'!G106)),NA())</f>
        <v>#N/A</v>
      </c>
      <c r="AM112" s="516" t="e">
        <f ca="1">+IF(AND(ISNUMBER(OFFSET('Sanitation Data'!$G$10,0,10*ROW('Sanitation Data'!G106))),'Data Summary'!DB112="Yes"),OFFSET('Sanitation Data'!$G$10,0,10*ROW('Sanitation Data'!G106)),NA())</f>
        <v>#N/A</v>
      </c>
      <c r="AN112" s="516" t="e">
        <f ca="1">+IF(AND(ISNUMBER(OFFSET('Sanitation Data'!$G$11,0,10*ROW('Sanitation Data'!G106))),'Data Summary'!DC112="Yes"),OFFSET('Sanitation Data'!$G$11,0,10*ROW('Sanitation Data'!G106)),NA())</f>
        <v>#N/A</v>
      </c>
      <c r="AO112" s="516" t="e">
        <f ca="1">+IF(AND(ISNUMBER(OFFSET('Sanitation Data'!$G$12,0,10*ROW('Sanitation Data'!G106))),'Data Summary'!DD112="Yes"),OFFSET('Sanitation Data'!$G$12,0,10*ROW('Sanitation Data'!G106)),NA())</f>
        <v>#N/A</v>
      </c>
      <c r="AP112" s="516" t="e">
        <f ca="1">+IF(AND(ISNUMBER(OFFSET('Sanitation Data'!$H$4,0,10*ROW('Sanitation Data'!H106))),'Data Summary'!DE112="Yes"),100-OFFSET('Sanitation Data'!$H$4,0,10*ROW('Sanitation Data'!H106)),NA())</f>
        <v>#N/A</v>
      </c>
      <c r="AQ112" s="516" t="e">
        <f ca="1">+IF(AND(ISNUMBER(OFFSET('Sanitation Data'!$H$6,0,10*ROW('Sanitation Data'!H106))),'Data Summary'!DF112="Yes"),OFFSET('Sanitation Data'!$H$6,0,10*ROW('Sanitation Data'!H106)),NA())</f>
        <v>#N/A</v>
      </c>
      <c r="AR112" s="516" t="e">
        <f ca="1">+IF(AND(ISNUMBER(OFFSET('Sanitation Data'!$H$10,0,10*ROW('Sanitation Data'!H106))),'Data Summary'!DG112="Yes"),OFFSET('Sanitation Data'!$H$10,0,10*ROW('Sanitation Data'!H106)),NA())</f>
        <v>#N/A</v>
      </c>
      <c r="AS112" s="516" t="e">
        <f ca="1">+IF(AND(ISNUMBER(OFFSET('Sanitation Data'!$H$11,0,10*ROW('Sanitation Data'!H106))),'Data Summary'!DH112="Yes"),OFFSET('Sanitation Data'!$H$11,0,10*ROW('Sanitation Data'!H106)),NA())</f>
        <v>#N/A</v>
      </c>
      <c r="AT112" s="516" t="e">
        <f ca="1">+IF(AND(ISNUMBER(OFFSET('Sanitation Data'!$H$12,0,10*ROW('Sanitation Data'!H106))),'Data Summary'!DI112="Yes"),OFFSET('Sanitation Data'!$H$12,0,10*ROW('Sanitation Data'!H106)),NA())</f>
        <v>#N/A</v>
      </c>
      <c r="AU112" s="516" t="e">
        <f ca="1">+IF(AND(ISNUMBER(OFFSET('Sanitation Data'!$I$4,0,10*ROW('Sanitation Data'!I106))),'Data Summary'!DJ112="Yes"),100-OFFSET('Sanitation Data'!$I$4,0,10*ROW('Sanitation Data'!I106)),NA())</f>
        <v>#N/A</v>
      </c>
      <c r="AV112" s="516" t="e">
        <f ca="1">+IF(AND(ISNUMBER(OFFSET('Sanitation Data'!$I$6,0,10*ROW('Sanitation Data'!I106))),'Data Summary'!DK112="Yes"),OFFSET('Sanitation Data'!$I$6,0,10*ROW('Sanitation Data'!I106)),NA())</f>
        <v>#N/A</v>
      </c>
      <c r="AW112" s="516" t="e">
        <f ca="1">+IF(AND(ISNUMBER(OFFSET('Sanitation Data'!$I$10,0,10*ROW('Sanitation Data'!I106))),'Data Summary'!DL112="Yes"),OFFSET('Sanitation Data'!$I$10,0,10*ROW('Sanitation Data'!I106)),NA())</f>
        <v>#N/A</v>
      </c>
      <c r="AX112" s="516" t="e">
        <f ca="1">+IF(AND(ISNUMBER(OFFSET('Sanitation Data'!$I$11,0,10*ROW('Sanitation Data'!I106))),'Data Summary'!DM112="Yes"),OFFSET('Sanitation Data'!$I$11,0,10*ROW('Sanitation Data'!I106)),NA())</f>
        <v>#N/A</v>
      </c>
      <c r="AY112" s="516" t="e">
        <f ca="1">+IF(AND(ISNUMBER(OFFSET('Sanitation Data'!$I$12,0,10*ROW('Sanitation Data'!I106))),'Data Summary'!DN112="Yes"),OFFSET('Sanitation Data'!$I$12,0,10*ROW('Sanitation Data'!I106)),NA())</f>
        <v>#N/A</v>
      </c>
      <c r="AZ112" s="517" t="e">
        <f ca="1">+IF(AND(ISNUMBER(OFFSET('Hygiene Data'!$D$5,0,10*ROW('Hygiene Data'!D106))),'Data Summary'!DO112="Yes"),OFFSET('Hygiene Data'!$D$5,0,10*ROW('Hygiene Data'!D106)),NA())</f>
        <v>#N/A</v>
      </c>
      <c r="BA112" s="517" t="e">
        <f ca="1">+IF(AND(ISNUMBER(OFFSET('Hygiene Data'!$D$7,0,10*ROW('Hygiene Data'!D106))),'Data Summary'!DP112="Yes"),OFFSET('Hygiene Data'!$D$7,0,10*ROW('Hygiene Data'!D106)),NA())</f>
        <v>#N/A</v>
      </c>
      <c r="BB112" s="517" t="e">
        <f ca="1">+IF(AND(ISNUMBER(OFFSET('Hygiene Data'!$D$9,0,10*ROW('Hygiene Data'!D106))),'Data Summary'!DQ112="Yes"),OFFSET('Hygiene Data'!$D$9,0,10*ROW('Hygiene Data'!D106)),NA())</f>
        <v>#N/A</v>
      </c>
      <c r="BC112" s="517" t="e">
        <f ca="1">+IF(AND(ISNUMBER(OFFSET('Hygiene Data'!$E$5,0,10*ROW('Hygiene Data'!E106))),'Data Summary'!DR112="Yes"),OFFSET('Hygiene Data'!$E$5,0,10*ROW('Hygiene Data'!E106)),NA())</f>
        <v>#N/A</v>
      </c>
      <c r="BD112" s="517" t="e">
        <f ca="1">+IF(AND(ISNUMBER(OFFSET('Hygiene Data'!$E$7,0,10*ROW('Hygiene Data'!E106))),'Data Summary'!DS112="Yes"),OFFSET('Hygiene Data'!$E$7,0,10*ROW('Hygiene Data'!E106)),NA())</f>
        <v>#N/A</v>
      </c>
      <c r="BE112" s="517" t="e">
        <f ca="1">+IF(AND(ISNUMBER(OFFSET('Hygiene Data'!$E$9,0,10*ROW('Hygiene Data'!E106))),'Data Summary'!DT112="Yes"),OFFSET('Hygiene Data'!$E$9,0,10*ROW('Hygiene Data'!E106)),NA())</f>
        <v>#N/A</v>
      </c>
      <c r="BF112" s="517" t="e">
        <f ca="1">+IF(AND(ISNUMBER(OFFSET('Hygiene Data'!$F$5,0,10*ROW('Hygiene Data'!F106))),'Data Summary'!DU112="Yes"),OFFSET('Hygiene Data'!$F$5,0,10*ROW('Hygiene Data'!F106)),NA())</f>
        <v>#N/A</v>
      </c>
      <c r="BG112" s="517" t="e">
        <f ca="1">+IF(AND(ISNUMBER(OFFSET('Hygiene Data'!$F$7,0,10*ROW('Hygiene Data'!F106))),'Data Summary'!DV112="Yes"),OFFSET('Hygiene Data'!$F$7,0,10*ROW('Hygiene Data'!F106)),NA())</f>
        <v>#N/A</v>
      </c>
      <c r="BH112" s="517" t="e">
        <f ca="1">+IF(AND(ISNUMBER(OFFSET('Hygiene Data'!$F$9,0,10*ROW('Hygiene Data'!F106))),'Data Summary'!DW112="Yes"),OFFSET('Hygiene Data'!$F$9,0,10*ROW('Hygiene Data'!F106)),NA())</f>
        <v>#N/A</v>
      </c>
      <c r="BI112" s="517" t="e">
        <f ca="1">+IF(AND(ISNUMBER(OFFSET('Hygiene Data'!$G$5,0,10*ROW('Hygiene Data'!G106))),'Data Summary'!DX112="Yes"),OFFSET('Hygiene Data'!$G$5,0,10*ROW('Hygiene Data'!G106)),NA())</f>
        <v>#N/A</v>
      </c>
      <c r="BJ112" s="517" t="e">
        <f ca="1">+IF(AND(ISNUMBER(OFFSET('Hygiene Data'!$G$7,0,10*ROW('Hygiene Data'!G106))),'Data Summary'!DY112="Yes"),OFFSET('Hygiene Data'!$G$7,0,10*ROW('Hygiene Data'!G106)),NA())</f>
        <v>#N/A</v>
      </c>
      <c r="BK112" s="517" t="e">
        <f ca="1">+IF(AND(ISNUMBER(OFFSET('Hygiene Data'!$G$9,0,10*ROW('Hygiene Data'!G106))),'Data Summary'!DZ112="Yes"),OFFSET('Hygiene Data'!$G$9,0,10*ROW('Hygiene Data'!G106)),NA())</f>
        <v>#N/A</v>
      </c>
      <c r="BL112" s="517" t="e">
        <f ca="1">+IF(AND(ISNUMBER(OFFSET('Hygiene Data'!$H$5,0,10*ROW('Hygiene Data'!H106))),'Data Summary'!EA112="Yes"),OFFSET('Hygiene Data'!$H$5,0,10*ROW('Hygiene Data'!H106)),NA())</f>
        <v>#N/A</v>
      </c>
      <c r="BM112" s="517" t="e">
        <f ca="1">+IF(AND(ISNUMBER(OFFSET('Hygiene Data'!$H$7,0,10*ROW('Hygiene Data'!H106))),'Data Summary'!EB112="Yes"),OFFSET('Hygiene Data'!$H$7,0,10*ROW('Hygiene Data'!H106)),NA())</f>
        <v>#N/A</v>
      </c>
      <c r="BN112" s="517" t="e">
        <f ca="1">+IF(AND(ISNUMBER(OFFSET('Hygiene Data'!$H$9,0,10*ROW('Hygiene Data'!H106))),'Data Summary'!EC112="Yes"),OFFSET('Hygiene Data'!$H$9,0,10*ROW('Hygiene Data'!H106)),NA())</f>
        <v>#N/A</v>
      </c>
      <c r="BO112" s="517" t="e">
        <f ca="1">+IF(AND(ISNUMBER(OFFSET('Hygiene Data'!$I$5,0,10*ROW('Hygiene Data'!I106))),'Data Summary'!ED112="Yes"),OFFSET('Hygiene Data'!$I$5,0,10*ROW('Hygiene Data'!I106)),NA())</f>
        <v>#N/A</v>
      </c>
      <c r="BP112" s="517" t="e">
        <f ca="1">+IF(AND(ISNUMBER(OFFSET('Hygiene Data'!$I$7,0,10*ROW('Hygiene Data'!I106))),'Data Summary'!EE112="Yes"),OFFSET('Hygiene Data'!$I$7,0,10*ROW('Hygiene Data'!I106)),NA())</f>
        <v>#N/A</v>
      </c>
      <c r="BQ112" s="517" t="e">
        <f ca="1">+IF(AND(ISNUMBER(OFFSET('Hygiene Data'!$I$9,0,10*ROW('Hygiene Data'!I106))),'Data Summary'!EF112="Yes"),OFFSET('Hygiene Data'!$I$9,0,10*ROW('Hygiene Data'!I106)),NA())</f>
        <v>#N/A</v>
      </c>
    </row>
    <row r="113" spans="1:69" x14ac:dyDescent="0.25">
      <c r="A113" s="513" t="e">
        <f ca="1">+RIGHT('Data Summary'!A113,LEN('Data Summary'!A113)-9)</f>
        <v>#VALUE!</v>
      </c>
      <c r="B113" s="487" t="str">
        <f ca="1">+IF(ISTEXT('Data Summary'!B113),'Data Summary'!B113,"")</f>
        <v/>
      </c>
      <c r="C113" s="514" t="e">
        <f ca="1">+VALUE('Data Summary'!C113)</f>
        <v>#VALUE!</v>
      </c>
      <c r="D113" s="515" t="e">
        <f ca="1">+IF(AND(ISNUMBER(OFFSET('Water Data'!$D$4,0,10*ROW('Water Data'!D107))),'Data Summary'!BS113="Yes"),100-OFFSET('Water Data'!$D$4,0,10*ROW('Water Data'!D107)),NA())</f>
        <v>#N/A</v>
      </c>
      <c r="E113" s="515" t="e">
        <f ca="1">+IF(AND(ISNUMBER(OFFSET('Water Data'!$D$6,0,10*ROW('Water Data'!D107))),'Data Summary'!BT113="Yes"),OFFSET('Water Data'!$D$6,0,10*ROW('Water Data'!D107)),NA())</f>
        <v>#N/A</v>
      </c>
      <c r="F113" s="515" t="e">
        <f ca="1">+IF(AND(ISNUMBER(OFFSET('Water Data'!$D$9,0,10*ROW('Water Data'!D107))),'Data Summary'!BU113="Yes"),OFFSET('Water Data'!$D$9,0,10*ROW('Water Data'!D107)),NA())</f>
        <v>#N/A</v>
      </c>
      <c r="G113" s="515" t="e">
        <f ca="1">+IF(AND(ISNUMBER(OFFSET('Water Data'!$E$4,0,10*ROW('Water Data'!E107))),'Data Summary'!BV113="Yes"),100-OFFSET('Water Data'!$E$4,0,10*ROW('Water Data'!E107)),NA())</f>
        <v>#N/A</v>
      </c>
      <c r="H113" s="515" t="e">
        <f ca="1">+IF(AND(ISNUMBER(OFFSET('Water Data'!$E$6,0,10*ROW('Water Data'!E107))),'Data Summary'!BW113="Yes"),OFFSET('Water Data'!$E$6,0,10*ROW('Water Data'!E107)),NA())</f>
        <v>#N/A</v>
      </c>
      <c r="I113" s="515" t="e">
        <f ca="1">+IF(AND(ISNUMBER(OFFSET('Water Data'!$E$9,0,10*ROW('Water Data'!E107))),'Data Summary'!BX113="Yes"),OFFSET('Water Data'!$E$9,0,10*ROW('Water Data'!E107)),NA())</f>
        <v>#N/A</v>
      </c>
      <c r="J113" s="515" t="e">
        <f ca="1">+IF(AND(ISNUMBER(OFFSET('Water Data'!$F$4,0,10*ROW('Water Data'!F107))),'Data Summary'!BY113="Yes"),100-OFFSET('Water Data'!$F$4,0,10*ROW('Water Data'!F107)),NA())</f>
        <v>#N/A</v>
      </c>
      <c r="K113" s="515" t="e">
        <f ca="1">+IF(AND(ISNUMBER(OFFSET('Water Data'!$F$6,0,10*ROW('Water Data'!F107))),'Data Summary'!BZ113="Yes"),OFFSET('Water Data'!$F$6,0,10*ROW('Water Data'!F107)),NA())</f>
        <v>#N/A</v>
      </c>
      <c r="L113" s="515" t="e">
        <f ca="1">+IF(AND(ISNUMBER(OFFSET('Water Data'!$F$9,0,10*ROW('Water Data'!F107))),'Data Summary'!CA113="Yes"),OFFSET('Water Data'!$F$9,0,10*ROW('Water Data'!F107)),NA())</f>
        <v>#N/A</v>
      </c>
      <c r="M113" s="515" t="e">
        <f ca="1">+IF(AND(ISNUMBER(OFFSET('Water Data'!$G$4,0,10*ROW('Water Data'!G107))),'Data Summary'!CB113="Yes"),100-OFFSET('Water Data'!$G$4,0,10*ROW('Water Data'!G107)),NA())</f>
        <v>#N/A</v>
      </c>
      <c r="N113" s="515" t="e">
        <f ca="1">+IF(AND(ISNUMBER(OFFSET('Water Data'!$G$6,0,10*ROW('Water Data'!G107))),'Data Summary'!CC113="Yes"),OFFSET('Water Data'!$G$6,0,10*ROW('Water Data'!G107)),NA())</f>
        <v>#N/A</v>
      </c>
      <c r="O113" s="515" t="e">
        <f ca="1">+IF(AND(ISNUMBER(OFFSET('Water Data'!$G$9,0,10*ROW('Water Data'!G107))),'Data Summary'!CD113="Yes"),OFFSET('Water Data'!$G$9,0,10*ROW('Water Data'!G107)),NA())</f>
        <v>#N/A</v>
      </c>
      <c r="P113" s="515" t="e">
        <f ca="1">+IF(AND(ISNUMBER(OFFSET('Water Data'!$H$4,0,10*ROW('Water Data'!H107))),'Data Summary'!CE113="Yes"),100-OFFSET('Water Data'!$H$4,0,10*ROW('Water Data'!H107)),NA())</f>
        <v>#N/A</v>
      </c>
      <c r="Q113" s="515" t="e">
        <f ca="1">+IF(AND(ISNUMBER(OFFSET('Water Data'!$H$6,0,10*ROW('Water Data'!H107))),'Data Summary'!CF113="Yes"),OFFSET('Water Data'!$H$6,0,10*ROW('Water Data'!H107)),NA())</f>
        <v>#N/A</v>
      </c>
      <c r="R113" s="515" t="e">
        <f ca="1">+IF(AND(ISNUMBER(OFFSET('Water Data'!$H$9,0,10*ROW('Water Data'!H107))),'Data Summary'!CG113="Yes"),OFFSET('Water Data'!$H$9,0,10*ROW('Water Data'!H107)),NA())</f>
        <v>#N/A</v>
      </c>
      <c r="S113" s="515" t="e">
        <f ca="1">+IF(AND(ISNUMBER(OFFSET('Water Data'!$I$4,0,10*ROW('Water Data'!I107))),'Data Summary'!CH113="Yes"),100-OFFSET('Water Data'!$I$4,0,10*ROW('Water Data'!I107)),NA())</f>
        <v>#N/A</v>
      </c>
      <c r="T113" s="515" t="e">
        <f ca="1">+IF(AND(ISNUMBER(OFFSET('Water Data'!$I$6,0,10*ROW('Water Data'!I107))),'Data Summary'!CI113="Yes"),OFFSET('Water Data'!$I$6,0,10*ROW('Water Data'!I107)),NA())</f>
        <v>#N/A</v>
      </c>
      <c r="U113" s="515" t="e">
        <f ca="1">+IF(AND(ISNUMBER(OFFSET('Water Data'!$I$9,0,10*ROW('Water Data'!I107))),'Data Summary'!CJ113="Yes"),OFFSET('Water Data'!$I$9,0,10*ROW('Water Data'!I107)),NA())</f>
        <v>#N/A</v>
      </c>
      <c r="V113" s="516" t="e">
        <f ca="1">+IF(AND(ISNUMBER(OFFSET('Sanitation Data'!$D$4,0,10*ROW('Sanitation Data'!D107))),'Data Summary'!CK113="Yes"),100-OFFSET('Sanitation Data'!$D$4,0,10*ROW('Sanitation Data'!D107)),NA())</f>
        <v>#N/A</v>
      </c>
      <c r="W113" s="516" t="e">
        <f ca="1">+IF(AND(ISNUMBER(OFFSET('Sanitation Data'!$D$6,0,10*ROW('Sanitation Data'!D107))),'Data Summary'!CL113="Yes"),OFFSET('Sanitation Data'!$D$6,0,10*ROW('Sanitation Data'!D107)),NA())</f>
        <v>#N/A</v>
      </c>
      <c r="X113" s="516" t="e">
        <f ca="1">+IF(AND(ISNUMBER(OFFSET('Sanitation Data'!$D$10,0,10*ROW('Sanitation Data'!D107))),'Data Summary'!CM113="Yes"),OFFSET('Sanitation Data'!$D$10,0,10*ROW('Sanitation Data'!D107)),NA())</f>
        <v>#N/A</v>
      </c>
      <c r="Y113" s="516" t="e">
        <f ca="1">+IF(AND(ISNUMBER(OFFSET('Sanitation Data'!$D$11,0,10*ROW('Sanitation Data'!D107))),'Data Summary'!CN113="Yes"),OFFSET('Sanitation Data'!$D$11,0,10*ROW('Sanitation Data'!D107)),NA())</f>
        <v>#N/A</v>
      </c>
      <c r="Z113" s="516" t="e">
        <f ca="1">+IF(AND(ISNUMBER(OFFSET('Sanitation Data'!$D$12,0,10*ROW('Sanitation Data'!D107))),'Data Summary'!CO113="Yes"),OFFSET('Sanitation Data'!$D$12,0,10*ROW('Sanitation Data'!D107)),NA())</f>
        <v>#N/A</v>
      </c>
      <c r="AA113" s="516" t="e">
        <f ca="1">+IF(AND(ISNUMBER(OFFSET('Sanitation Data'!$E$4,0,10*ROW('Sanitation Data'!E107))),'Data Summary'!CP113="Yes"),100-OFFSET('Sanitation Data'!$E$4,0,10*ROW('Sanitation Data'!E107)),NA())</f>
        <v>#N/A</v>
      </c>
      <c r="AB113" s="516" t="e">
        <f ca="1">+IF(AND(ISNUMBER(OFFSET('Sanitation Data'!$E$6,0,10*ROW('Sanitation Data'!E107))),'Data Summary'!CQ113="Yes"),OFFSET('Sanitation Data'!$E$6,0,10*ROW('Sanitation Data'!E107)),NA())</f>
        <v>#N/A</v>
      </c>
      <c r="AC113" s="516" t="e">
        <f ca="1">+IF(AND(ISNUMBER(OFFSET('Sanitation Data'!$E$10,0,10*ROW('Sanitation Data'!E107))),'Data Summary'!CR113="Yes"),OFFSET('Sanitation Data'!$E$10,0,10*ROW('Sanitation Data'!E107)),NA())</f>
        <v>#N/A</v>
      </c>
      <c r="AD113" s="516" t="e">
        <f ca="1">+IF(AND(ISNUMBER(OFFSET('Sanitation Data'!$E$11,0,10*ROW('Sanitation Data'!E107))),'Data Summary'!CS113="Yes"),OFFSET('Sanitation Data'!$E$11,0,10*ROW('Sanitation Data'!E107)),NA())</f>
        <v>#N/A</v>
      </c>
      <c r="AE113" s="516" t="e">
        <f ca="1">+IF(AND(ISNUMBER(OFFSET('Sanitation Data'!$E$12,0,10*ROW('Sanitation Data'!E107))),'Data Summary'!CT113="Yes"),OFFSET('Sanitation Data'!$E$12,0,10*ROW('Sanitation Data'!E107)),NA())</f>
        <v>#N/A</v>
      </c>
      <c r="AF113" s="516" t="e">
        <f ca="1">+IF(AND(ISNUMBER(OFFSET('Sanitation Data'!$F$4,0,10*ROW('Sanitation Data'!F107))),'Data Summary'!CU113="Yes"),100-OFFSET('Sanitation Data'!$F$4,0,10*ROW('Sanitation Data'!F107)),NA())</f>
        <v>#N/A</v>
      </c>
      <c r="AG113" s="516" t="e">
        <f ca="1">+IF(AND(ISNUMBER(OFFSET('Sanitation Data'!$F$6,0,10*ROW('Sanitation Data'!F107))),'Data Summary'!CV113="Yes"),OFFSET('Sanitation Data'!$F$6,0,10*ROW('Sanitation Data'!F107)),NA())</f>
        <v>#N/A</v>
      </c>
      <c r="AH113" s="516" t="e">
        <f ca="1">+IF(AND(ISNUMBER(OFFSET('Sanitation Data'!$F$10,0,10*ROW('Sanitation Data'!F107))),'Data Summary'!CW113="Yes"),OFFSET('Sanitation Data'!$F$10,0,10*ROW('Sanitation Data'!F107)),NA())</f>
        <v>#N/A</v>
      </c>
      <c r="AI113" s="516" t="e">
        <f ca="1">+IF(AND(ISNUMBER(OFFSET('Sanitation Data'!$F$11,0,10*ROW('Sanitation Data'!F107))),'Data Summary'!CX113="Yes"),OFFSET('Sanitation Data'!$F$11,0,10*ROW('Sanitation Data'!F107)),NA())</f>
        <v>#N/A</v>
      </c>
      <c r="AJ113" s="516" t="e">
        <f ca="1">+IF(AND(ISNUMBER(OFFSET('Sanitation Data'!$F$12,0,10*ROW('Sanitation Data'!F107))),'Data Summary'!CY113="Yes"),OFFSET('Sanitation Data'!$F$12,0,10*ROW('Sanitation Data'!F107)),NA())</f>
        <v>#N/A</v>
      </c>
      <c r="AK113" s="516" t="e">
        <f ca="1">+IF(AND(ISNUMBER(OFFSET('Sanitation Data'!$G$4,0,10*ROW('Sanitation Data'!G107))),'Data Summary'!CZ113="Yes"),100-OFFSET('Sanitation Data'!$G$4,0,10*ROW('Sanitation Data'!G107)),NA())</f>
        <v>#N/A</v>
      </c>
      <c r="AL113" s="516" t="e">
        <f ca="1">+IF(AND(ISNUMBER(OFFSET('Sanitation Data'!$G$6,0,10*ROW('Sanitation Data'!G107))),'Data Summary'!DA113="Yes"),OFFSET('Sanitation Data'!$G$6,0,10*ROW('Sanitation Data'!G107)),NA())</f>
        <v>#N/A</v>
      </c>
      <c r="AM113" s="516" t="e">
        <f ca="1">+IF(AND(ISNUMBER(OFFSET('Sanitation Data'!$G$10,0,10*ROW('Sanitation Data'!G107))),'Data Summary'!DB113="Yes"),OFFSET('Sanitation Data'!$G$10,0,10*ROW('Sanitation Data'!G107)),NA())</f>
        <v>#N/A</v>
      </c>
      <c r="AN113" s="516" t="e">
        <f ca="1">+IF(AND(ISNUMBER(OFFSET('Sanitation Data'!$G$11,0,10*ROW('Sanitation Data'!G107))),'Data Summary'!DC113="Yes"),OFFSET('Sanitation Data'!$G$11,0,10*ROW('Sanitation Data'!G107)),NA())</f>
        <v>#N/A</v>
      </c>
      <c r="AO113" s="516" t="e">
        <f ca="1">+IF(AND(ISNUMBER(OFFSET('Sanitation Data'!$G$12,0,10*ROW('Sanitation Data'!G107))),'Data Summary'!DD113="Yes"),OFFSET('Sanitation Data'!$G$12,0,10*ROW('Sanitation Data'!G107)),NA())</f>
        <v>#N/A</v>
      </c>
      <c r="AP113" s="516" t="e">
        <f ca="1">+IF(AND(ISNUMBER(OFFSET('Sanitation Data'!$H$4,0,10*ROW('Sanitation Data'!H107))),'Data Summary'!DE113="Yes"),100-OFFSET('Sanitation Data'!$H$4,0,10*ROW('Sanitation Data'!H107)),NA())</f>
        <v>#N/A</v>
      </c>
      <c r="AQ113" s="516" t="e">
        <f ca="1">+IF(AND(ISNUMBER(OFFSET('Sanitation Data'!$H$6,0,10*ROW('Sanitation Data'!H107))),'Data Summary'!DF113="Yes"),OFFSET('Sanitation Data'!$H$6,0,10*ROW('Sanitation Data'!H107)),NA())</f>
        <v>#N/A</v>
      </c>
      <c r="AR113" s="516" t="e">
        <f ca="1">+IF(AND(ISNUMBER(OFFSET('Sanitation Data'!$H$10,0,10*ROW('Sanitation Data'!H107))),'Data Summary'!DG113="Yes"),OFFSET('Sanitation Data'!$H$10,0,10*ROW('Sanitation Data'!H107)),NA())</f>
        <v>#N/A</v>
      </c>
      <c r="AS113" s="516" t="e">
        <f ca="1">+IF(AND(ISNUMBER(OFFSET('Sanitation Data'!$H$11,0,10*ROW('Sanitation Data'!H107))),'Data Summary'!DH113="Yes"),OFFSET('Sanitation Data'!$H$11,0,10*ROW('Sanitation Data'!H107)),NA())</f>
        <v>#N/A</v>
      </c>
      <c r="AT113" s="516" t="e">
        <f ca="1">+IF(AND(ISNUMBER(OFFSET('Sanitation Data'!$H$12,0,10*ROW('Sanitation Data'!H107))),'Data Summary'!DI113="Yes"),OFFSET('Sanitation Data'!$H$12,0,10*ROW('Sanitation Data'!H107)),NA())</f>
        <v>#N/A</v>
      </c>
      <c r="AU113" s="516" t="e">
        <f ca="1">+IF(AND(ISNUMBER(OFFSET('Sanitation Data'!$I$4,0,10*ROW('Sanitation Data'!I107))),'Data Summary'!DJ113="Yes"),100-OFFSET('Sanitation Data'!$I$4,0,10*ROW('Sanitation Data'!I107)),NA())</f>
        <v>#N/A</v>
      </c>
      <c r="AV113" s="516" t="e">
        <f ca="1">+IF(AND(ISNUMBER(OFFSET('Sanitation Data'!$I$6,0,10*ROW('Sanitation Data'!I107))),'Data Summary'!DK113="Yes"),OFFSET('Sanitation Data'!$I$6,0,10*ROW('Sanitation Data'!I107)),NA())</f>
        <v>#N/A</v>
      </c>
      <c r="AW113" s="516" t="e">
        <f ca="1">+IF(AND(ISNUMBER(OFFSET('Sanitation Data'!$I$10,0,10*ROW('Sanitation Data'!I107))),'Data Summary'!DL113="Yes"),OFFSET('Sanitation Data'!$I$10,0,10*ROW('Sanitation Data'!I107)),NA())</f>
        <v>#N/A</v>
      </c>
      <c r="AX113" s="516" t="e">
        <f ca="1">+IF(AND(ISNUMBER(OFFSET('Sanitation Data'!$I$11,0,10*ROW('Sanitation Data'!I107))),'Data Summary'!DM113="Yes"),OFFSET('Sanitation Data'!$I$11,0,10*ROW('Sanitation Data'!I107)),NA())</f>
        <v>#N/A</v>
      </c>
      <c r="AY113" s="516" t="e">
        <f ca="1">+IF(AND(ISNUMBER(OFFSET('Sanitation Data'!$I$12,0,10*ROW('Sanitation Data'!I107))),'Data Summary'!DN113="Yes"),OFFSET('Sanitation Data'!$I$12,0,10*ROW('Sanitation Data'!I107)),NA())</f>
        <v>#N/A</v>
      </c>
      <c r="AZ113" s="517" t="e">
        <f ca="1">+IF(AND(ISNUMBER(OFFSET('Hygiene Data'!$D$5,0,10*ROW('Hygiene Data'!D107))),'Data Summary'!DO113="Yes"),OFFSET('Hygiene Data'!$D$5,0,10*ROW('Hygiene Data'!D107)),NA())</f>
        <v>#N/A</v>
      </c>
      <c r="BA113" s="517" t="e">
        <f ca="1">+IF(AND(ISNUMBER(OFFSET('Hygiene Data'!$D$7,0,10*ROW('Hygiene Data'!D107))),'Data Summary'!DP113="Yes"),OFFSET('Hygiene Data'!$D$7,0,10*ROW('Hygiene Data'!D107)),NA())</f>
        <v>#N/A</v>
      </c>
      <c r="BB113" s="517" t="e">
        <f ca="1">+IF(AND(ISNUMBER(OFFSET('Hygiene Data'!$D$9,0,10*ROW('Hygiene Data'!D107))),'Data Summary'!DQ113="Yes"),OFFSET('Hygiene Data'!$D$9,0,10*ROW('Hygiene Data'!D107)),NA())</f>
        <v>#N/A</v>
      </c>
      <c r="BC113" s="517" t="e">
        <f ca="1">+IF(AND(ISNUMBER(OFFSET('Hygiene Data'!$E$5,0,10*ROW('Hygiene Data'!E107))),'Data Summary'!DR113="Yes"),OFFSET('Hygiene Data'!$E$5,0,10*ROW('Hygiene Data'!E107)),NA())</f>
        <v>#N/A</v>
      </c>
      <c r="BD113" s="517" t="e">
        <f ca="1">+IF(AND(ISNUMBER(OFFSET('Hygiene Data'!$E$7,0,10*ROW('Hygiene Data'!E107))),'Data Summary'!DS113="Yes"),OFFSET('Hygiene Data'!$E$7,0,10*ROW('Hygiene Data'!E107)),NA())</f>
        <v>#N/A</v>
      </c>
      <c r="BE113" s="517" t="e">
        <f ca="1">+IF(AND(ISNUMBER(OFFSET('Hygiene Data'!$E$9,0,10*ROW('Hygiene Data'!E107))),'Data Summary'!DT113="Yes"),OFFSET('Hygiene Data'!$E$9,0,10*ROW('Hygiene Data'!E107)),NA())</f>
        <v>#N/A</v>
      </c>
      <c r="BF113" s="517" t="e">
        <f ca="1">+IF(AND(ISNUMBER(OFFSET('Hygiene Data'!$F$5,0,10*ROW('Hygiene Data'!F107))),'Data Summary'!DU113="Yes"),OFFSET('Hygiene Data'!$F$5,0,10*ROW('Hygiene Data'!F107)),NA())</f>
        <v>#N/A</v>
      </c>
      <c r="BG113" s="517" t="e">
        <f ca="1">+IF(AND(ISNUMBER(OFFSET('Hygiene Data'!$F$7,0,10*ROW('Hygiene Data'!F107))),'Data Summary'!DV113="Yes"),OFFSET('Hygiene Data'!$F$7,0,10*ROW('Hygiene Data'!F107)),NA())</f>
        <v>#N/A</v>
      </c>
      <c r="BH113" s="517" t="e">
        <f ca="1">+IF(AND(ISNUMBER(OFFSET('Hygiene Data'!$F$9,0,10*ROW('Hygiene Data'!F107))),'Data Summary'!DW113="Yes"),OFFSET('Hygiene Data'!$F$9,0,10*ROW('Hygiene Data'!F107)),NA())</f>
        <v>#N/A</v>
      </c>
      <c r="BI113" s="517" t="e">
        <f ca="1">+IF(AND(ISNUMBER(OFFSET('Hygiene Data'!$G$5,0,10*ROW('Hygiene Data'!G107))),'Data Summary'!DX113="Yes"),OFFSET('Hygiene Data'!$G$5,0,10*ROW('Hygiene Data'!G107)),NA())</f>
        <v>#N/A</v>
      </c>
      <c r="BJ113" s="517" t="e">
        <f ca="1">+IF(AND(ISNUMBER(OFFSET('Hygiene Data'!$G$7,0,10*ROW('Hygiene Data'!G107))),'Data Summary'!DY113="Yes"),OFFSET('Hygiene Data'!$G$7,0,10*ROW('Hygiene Data'!G107)),NA())</f>
        <v>#N/A</v>
      </c>
      <c r="BK113" s="517" t="e">
        <f ca="1">+IF(AND(ISNUMBER(OFFSET('Hygiene Data'!$G$9,0,10*ROW('Hygiene Data'!G107))),'Data Summary'!DZ113="Yes"),OFFSET('Hygiene Data'!$G$9,0,10*ROW('Hygiene Data'!G107)),NA())</f>
        <v>#N/A</v>
      </c>
      <c r="BL113" s="517" t="e">
        <f ca="1">+IF(AND(ISNUMBER(OFFSET('Hygiene Data'!$H$5,0,10*ROW('Hygiene Data'!H107))),'Data Summary'!EA113="Yes"),OFFSET('Hygiene Data'!$H$5,0,10*ROW('Hygiene Data'!H107)),NA())</f>
        <v>#N/A</v>
      </c>
      <c r="BM113" s="517" t="e">
        <f ca="1">+IF(AND(ISNUMBER(OFFSET('Hygiene Data'!$H$7,0,10*ROW('Hygiene Data'!H107))),'Data Summary'!EB113="Yes"),OFFSET('Hygiene Data'!$H$7,0,10*ROW('Hygiene Data'!H107)),NA())</f>
        <v>#N/A</v>
      </c>
      <c r="BN113" s="517" t="e">
        <f ca="1">+IF(AND(ISNUMBER(OFFSET('Hygiene Data'!$H$9,0,10*ROW('Hygiene Data'!H107))),'Data Summary'!EC113="Yes"),OFFSET('Hygiene Data'!$H$9,0,10*ROW('Hygiene Data'!H107)),NA())</f>
        <v>#N/A</v>
      </c>
      <c r="BO113" s="517" t="e">
        <f ca="1">+IF(AND(ISNUMBER(OFFSET('Hygiene Data'!$I$5,0,10*ROW('Hygiene Data'!I107))),'Data Summary'!ED113="Yes"),OFFSET('Hygiene Data'!$I$5,0,10*ROW('Hygiene Data'!I107)),NA())</f>
        <v>#N/A</v>
      </c>
      <c r="BP113" s="517" t="e">
        <f ca="1">+IF(AND(ISNUMBER(OFFSET('Hygiene Data'!$I$7,0,10*ROW('Hygiene Data'!I107))),'Data Summary'!EE113="Yes"),OFFSET('Hygiene Data'!$I$7,0,10*ROW('Hygiene Data'!I107)),NA())</f>
        <v>#N/A</v>
      </c>
      <c r="BQ113" s="517" t="e">
        <f ca="1">+IF(AND(ISNUMBER(OFFSET('Hygiene Data'!$I$9,0,10*ROW('Hygiene Data'!I107))),'Data Summary'!EF113="Yes"),OFFSET('Hygiene Data'!$I$9,0,10*ROW('Hygiene Data'!I107)),NA())</f>
        <v>#N/A</v>
      </c>
    </row>
    <row r="114" spans="1:69" x14ac:dyDescent="0.25">
      <c r="A114" s="513" t="e">
        <f ca="1">+RIGHT('Data Summary'!A114,LEN('Data Summary'!A114)-9)</f>
        <v>#VALUE!</v>
      </c>
      <c r="B114" s="487" t="str">
        <f ca="1">+IF(ISTEXT('Data Summary'!B114),'Data Summary'!B114,"")</f>
        <v/>
      </c>
      <c r="C114" s="514" t="e">
        <f ca="1">+VALUE('Data Summary'!C114)</f>
        <v>#VALUE!</v>
      </c>
      <c r="D114" s="515" t="e">
        <f ca="1">+IF(AND(ISNUMBER(OFFSET('Water Data'!$D$4,0,10*ROW('Water Data'!D108))),'Data Summary'!BS114="Yes"),100-OFFSET('Water Data'!$D$4,0,10*ROW('Water Data'!D108)),NA())</f>
        <v>#N/A</v>
      </c>
      <c r="E114" s="515" t="e">
        <f ca="1">+IF(AND(ISNUMBER(OFFSET('Water Data'!$D$6,0,10*ROW('Water Data'!D108))),'Data Summary'!BT114="Yes"),OFFSET('Water Data'!$D$6,0,10*ROW('Water Data'!D108)),NA())</f>
        <v>#N/A</v>
      </c>
      <c r="F114" s="515" t="e">
        <f ca="1">+IF(AND(ISNUMBER(OFFSET('Water Data'!$D$9,0,10*ROW('Water Data'!D108))),'Data Summary'!BU114="Yes"),OFFSET('Water Data'!$D$9,0,10*ROW('Water Data'!D108)),NA())</f>
        <v>#N/A</v>
      </c>
      <c r="G114" s="515" t="e">
        <f ca="1">+IF(AND(ISNUMBER(OFFSET('Water Data'!$E$4,0,10*ROW('Water Data'!E108))),'Data Summary'!BV114="Yes"),100-OFFSET('Water Data'!$E$4,0,10*ROW('Water Data'!E108)),NA())</f>
        <v>#N/A</v>
      </c>
      <c r="H114" s="515" t="e">
        <f ca="1">+IF(AND(ISNUMBER(OFFSET('Water Data'!$E$6,0,10*ROW('Water Data'!E108))),'Data Summary'!BW114="Yes"),OFFSET('Water Data'!$E$6,0,10*ROW('Water Data'!E108)),NA())</f>
        <v>#N/A</v>
      </c>
      <c r="I114" s="515" t="e">
        <f ca="1">+IF(AND(ISNUMBER(OFFSET('Water Data'!$E$9,0,10*ROW('Water Data'!E108))),'Data Summary'!BX114="Yes"),OFFSET('Water Data'!$E$9,0,10*ROW('Water Data'!E108)),NA())</f>
        <v>#N/A</v>
      </c>
      <c r="J114" s="515" t="e">
        <f ca="1">+IF(AND(ISNUMBER(OFFSET('Water Data'!$F$4,0,10*ROW('Water Data'!F108))),'Data Summary'!BY114="Yes"),100-OFFSET('Water Data'!$F$4,0,10*ROW('Water Data'!F108)),NA())</f>
        <v>#N/A</v>
      </c>
      <c r="K114" s="515" t="e">
        <f ca="1">+IF(AND(ISNUMBER(OFFSET('Water Data'!$F$6,0,10*ROW('Water Data'!F108))),'Data Summary'!BZ114="Yes"),OFFSET('Water Data'!$F$6,0,10*ROW('Water Data'!F108)),NA())</f>
        <v>#N/A</v>
      </c>
      <c r="L114" s="515" t="e">
        <f ca="1">+IF(AND(ISNUMBER(OFFSET('Water Data'!$F$9,0,10*ROW('Water Data'!F108))),'Data Summary'!CA114="Yes"),OFFSET('Water Data'!$F$9,0,10*ROW('Water Data'!F108)),NA())</f>
        <v>#N/A</v>
      </c>
      <c r="M114" s="515" t="e">
        <f ca="1">+IF(AND(ISNUMBER(OFFSET('Water Data'!$G$4,0,10*ROW('Water Data'!G108))),'Data Summary'!CB114="Yes"),100-OFFSET('Water Data'!$G$4,0,10*ROW('Water Data'!G108)),NA())</f>
        <v>#N/A</v>
      </c>
      <c r="N114" s="515" t="e">
        <f ca="1">+IF(AND(ISNUMBER(OFFSET('Water Data'!$G$6,0,10*ROW('Water Data'!G108))),'Data Summary'!CC114="Yes"),OFFSET('Water Data'!$G$6,0,10*ROW('Water Data'!G108)),NA())</f>
        <v>#N/A</v>
      </c>
      <c r="O114" s="515" t="e">
        <f ca="1">+IF(AND(ISNUMBER(OFFSET('Water Data'!$G$9,0,10*ROW('Water Data'!G108))),'Data Summary'!CD114="Yes"),OFFSET('Water Data'!$G$9,0,10*ROW('Water Data'!G108)),NA())</f>
        <v>#N/A</v>
      </c>
      <c r="P114" s="515" t="e">
        <f ca="1">+IF(AND(ISNUMBER(OFFSET('Water Data'!$H$4,0,10*ROW('Water Data'!H108))),'Data Summary'!CE114="Yes"),100-OFFSET('Water Data'!$H$4,0,10*ROW('Water Data'!H108)),NA())</f>
        <v>#N/A</v>
      </c>
      <c r="Q114" s="515" t="e">
        <f ca="1">+IF(AND(ISNUMBER(OFFSET('Water Data'!$H$6,0,10*ROW('Water Data'!H108))),'Data Summary'!CF114="Yes"),OFFSET('Water Data'!$H$6,0,10*ROW('Water Data'!H108)),NA())</f>
        <v>#N/A</v>
      </c>
      <c r="R114" s="515" t="e">
        <f ca="1">+IF(AND(ISNUMBER(OFFSET('Water Data'!$H$9,0,10*ROW('Water Data'!H108))),'Data Summary'!CG114="Yes"),OFFSET('Water Data'!$H$9,0,10*ROW('Water Data'!H108)),NA())</f>
        <v>#N/A</v>
      </c>
      <c r="S114" s="515" t="e">
        <f ca="1">+IF(AND(ISNUMBER(OFFSET('Water Data'!$I$4,0,10*ROW('Water Data'!I108))),'Data Summary'!CH114="Yes"),100-OFFSET('Water Data'!$I$4,0,10*ROW('Water Data'!I108)),NA())</f>
        <v>#N/A</v>
      </c>
      <c r="T114" s="515" t="e">
        <f ca="1">+IF(AND(ISNUMBER(OFFSET('Water Data'!$I$6,0,10*ROW('Water Data'!I108))),'Data Summary'!CI114="Yes"),OFFSET('Water Data'!$I$6,0,10*ROW('Water Data'!I108)),NA())</f>
        <v>#N/A</v>
      </c>
      <c r="U114" s="515" t="e">
        <f ca="1">+IF(AND(ISNUMBER(OFFSET('Water Data'!$I$9,0,10*ROW('Water Data'!I108))),'Data Summary'!CJ114="Yes"),OFFSET('Water Data'!$I$9,0,10*ROW('Water Data'!I108)),NA())</f>
        <v>#N/A</v>
      </c>
      <c r="V114" s="516" t="e">
        <f ca="1">+IF(AND(ISNUMBER(OFFSET('Sanitation Data'!$D$4,0,10*ROW('Sanitation Data'!D108))),'Data Summary'!CK114="Yes"),100-OFFSET('Sanitation Data'!$D$4,0,10*ROW('Sanitation Data'!D108)),NA())</f>
        <v>#N/A</v>
      </c>
      <c r="W114" s="516" t="e">
        <f ca="1">+IF(AND(ISNUMBER(OFFSET('Sanitation Data'!$D$6,0,10*ROW('Sanitation Data'!D108))),'Data Summary'!CL114="Yes"),OFFSET('Sanitation Data'!$D$6,0,10*ROW('Sanitation Data'!D108)),NA())</f>
        <v>#N/A</v>
      </c>
      <c r="X114" s="516" t="e">
        <f ca="1">+IF(AND(ISNUMBER(OFFSET('Sanitation Data'!$D$10,0,10*ROW('Sanitation Data'!D108))),'Data Summary'!CM114="Yes"),OFFSET('Sanitation Data'!$D$10,0,10*ROW('Sanitation Data'!D108)),NA())</f>
        <v>#N/A</v>
      </c>
      <c r="Y114" s="516" t="e">
        <f ca="1">+IF(AND(ISNUMBER(OFFSET('Sanitation Data'!$D$11,0,10*ROW('Sanitation Data'!D108))),'Data Summary'!CN114="Yes"),OFFSET('Sanitation Data'!$D$11,0,10*ROW('Sanitation Data'!D108)),NA())</f>
        <v>#N/A</v>
      </c>
      <c r="Z114" s="516" t="e">
        <f ca="1">+IF(AND(ISNUMBER(OFFSET('Sanitation Data'!$D$12,0,10*ROW('Sanitation Data'!D108))),'Data Summary'!CO114="Yes"),OFFSET('Sanitation Data'!$D$12,0,10*ROW('Sanitation Data'!D108)),NA())</f>
        <v>#N/A</v>
      </c>
      <c r="AA114" s="516" t="e">
        <f ca="1">+IF(AND(ISNUMBER(OFFSET('Sanitation Data'!$E$4,0,10*ROW('Sanitation Data'!E108))),'Data Summary'!CP114="Yes"),100-OFFSET('Sanitation Data'!$E$4,0,10*ROW('Sanitation Data'!E108)),NA())</f>
        <v>#N/A</v>
      </c>
      <c r="AB114" s="516" t="e">
        <f ca="1">+IF(AND(ISNUMBER(OFFSET('Sanitation Data'!$E$6,0,10*ROW('Sanitation Data'!E108))),'Data Summary'!CQ114="Yes"),OFFSET('Sanitation Data'!$E$6,0,10*ROW('Sanitation Data'!E108)),NA())</f>
        <v>#N/A</v>
      </c>
      <c r="AC114" s="516" t="e">
        <f ca="1">+IF(AND(ISNUMBER(OFFSET('Sanitation Data'!$E$10,0,10*ROW('Sanitation Data'!E108))),'Data Summary'!CR114="Yes"),OFFSET('Sanitation Data'!$E$10,0,10*ROW('Sanitation Data'!E108)),NA())</f>
        <v>#N/A</v>
      </c>
      <c r="AD114" s="516" t="e">
        <f ca="1">+IF(AND(ISNUMBER(OFFSET('Sanitation Data'!$E$11,0,10*ROW('Sanitation Data'!E108))),'Data Summary'!CS114="Yes"),OFFSET('Sanitation Data'!$E$11,0,10*ROW('Sanitation Data'!E108)),NA())</f>
        <v>#N/A</v>
      </c>
      <c r="AE114" s="516" t="e">
        <f ca="1">+IF(AND(ISNUMBER(OFFSET('Sanitation Data'!$E$12,0,10*ROW('Sanitation Data'!E108))),'Data Summary'!CT114="Yes"),OFFSET('Sanitation Data'!$E$12,0,10*ROW('Sanitation Data'!E108)),NA())</f>
        <v>#N/A</v>
      </c>
      <c r="AF114" s="516" t="e">
        <f ca="1">+IF(AND(ISNUMBER(OFFSET('Sanitation Data'!$F$4,0,10*ROW('Sanitation Data'!F108))),'Data Summary'!CU114="Yes"),100-OFFSET('Sanitation Data'!$F$4,0,10*ROW('Sanitation Data'!F108)),NA())</f>
        <v>#N/A</v>
      </c>
      <c r="AG114" s="516" t="e">
        <f ca="1">+IF(AND(ISNUMBER(OFFSET('Sanitation Data'!$F$6,0,10*ROW('Sanitation Data'!F108))),'Data Summary'!CV114="Yes"),OFFSET('Sanitation Data'!$F$6,0,10*ROW('Sanitation Data'!F108)),NA())</f>
        <v>#N/A</v>
      </c>
      <c r="AH114" s="516" t="e">
        <f ca="1">+IF(AND(ISNUMBER(OFFSET('Sanitation Data'!$F$10,0,10*ROW('Sanitation Data'!F108))),'Data Summary'!CW114="Yes"),OFFSET('Sanitation Data'!$F$10,0,10*ROW('Sanitation Data'!F108)),NA())</f>
        <v>#N/A</v>
      </c>
      <c r="AI114" s="516" t="e">
        <f ca="1">+IF(AND(ISNUMBER(OFFSET('Sanitation Data'!$F$11,0,10*ROW('Sanitation Data'!F108))),'Data Summary'!CX114="Yes"),OFFSET('Sanitation Data'!$F$11,0,10*ROW('Sanitation Data'!F108)),NA())</f>
        <v>#N/A</v>
      </c>
      <c r="AJ114" s="516" t="e">
        <f ca="1">+IF(AND(ISNUMBER(OFFSET('Sanitation Data'!$F$12,0,10*ROW('Sanitation Data'!F108))),'Data Summary'!CY114="Yes"),OFFSET('Sanitation Data'!$F$12,0,10*ROW('Sanitation Data'!F108)),NA())</f>
        <v>#N/A</v>
      </c>
      <c r="AK114" s="516" t="e">
        <f ca="1">+IF(AND(ISNUMBER(OFFSET('Sanitation Data'!$G$4,0,10*ROW('Sanitation Data'!G108))),'Data Summary'!CZ114="Yes"),100-OFFSET('Sanitation Data'!$G$4,0,10*ROW('Sanitation Data'!G108)),NA())</f>
        <v>#N/A</v>
      </c>
      <c r="AL114" s="516" t="e">
        <f ca="1">+IF(AND(ISNUMBER(OFFSET('Sanitation Data'!$G$6,0,10*ROW('Sanitation Data'!G108))),'Data Summary'!DA114="Yes"),OFFSET('Sanitation Data'!$G$6,0,10*ROW('Sanitation Data'!G108)),NA())</f>
        <v>#N/A</v>
      </c>
      <c r="AM114" s="516" t="e">
        <f ca="1">+IF(AND(ISNUMBER(OFFSET('Sanitation Data'!$G$10,0,10*ROW('Sanitation Data'!G108))),'Data Summary'!DB114="Yes"),OFFSET('Sanitation Data'!$G$10,0,10*ROW('Sanitation Data'!G108)),NA())</f>
        <v>#N/A</v>
      </c>
      <c r="AN114" s="516" t="e">
        <f ca="1">+IF(AND(ISNUMBER(OFFSET('Sanitation Data'!$G$11,0,10*ROW('Sanitation Data'!G108))),'Data Summary'!DC114="Yes"),OFFSET('Sanitation Data'!$G$11,0,10*ROW('Sanitation Data'!G108)),NA())</f>
        <v>#N/A</v>
      </c>
      <c r="AO114" s="516" t="e">
        <f ca="1">+IF(AND(ISNUMBER(OFFSET('Sanitation Data'!$G$12,0,10*ROW('Sanitation Data'!G108))),'Data Summary'!DD114="Yes"),OFFSET('Sanitation Data'!$G$12,0,10*ROW('Sanitation Data'!G108)),NA())</f>
        <v>#N/A</v>
      </c>
      <c r="AP114" s="516" t="e">
        <f ca="1">+IF(AND(ISNUMBER(OFFSET('Sanitation Data'!$H$4,0,10*ROW('Sanitation Data'!H108))),'Data Summary'!DE114="Yes"),100-OFFSET('Sanitation Data'!$H$4,0,10*ROW('Sanitation Data'!H108)),NA())</f>
        <v>#N/A</v>
      </c>
      <c r="AQ114" s="516" t="e">
        <f ca="1">+IF(AND(ISNUMBER(OFFSET('Sanitation Data'!$H$6,0,10*ROW('Sanitation Data'!H108))),'Data Summary'!DF114="Yes"),OFFSET('Sanitation Data'!$H$6,0,10*ROW('Sanitation Data'!H108)),NA())</f>
        <v>#N/A</v>
      </c>
      <c r="AR114" s="516" t="e">
        <f ca="1">+IF(AND(ISNUMBER(OFFSET('Sanitation Data'!$H$10,0,10*ROW('Sanitation Data'!H108))),'Data Summary'!DG114="Yes"),OFFSET('Sanitation Data'!$H$10,0,10*ROW('Sanitation Data'!H108)),NA())</f>
        <v>#N/A</v>
      </c>
      <c r="AS114" s="516" t="e">
        <f ca="1">+IF(AND(ISNUMBER(OFFSET('Sanitation Data'!$H$11,0,10*ROW('Sanitation Data'!H108))),'Data Summary'!DH114="Yes"),OFFSET('Sanitation Data'!$H$11,0,10*ROW('Sanitation Data'!H108)),NA())</f>
        <v>#N/A</v>
      </c>
      <c r="AT114" s="516" t="e">
        <f ca="1">+IF(AND(ISNUMBER(OFFSET('Sanitation Data'!$H$12,0,10*ROW('Sanitation Data'!H108))),'Data Summary'!DI114="Yes"),OFFSET('Sanitation Data'!$H$12,0,10*ROW('Sanitation Data'!H108)),NA())</f>
        <v>#N/A</v>
      </c>
      <c r="AU114" s="516" t="e">
        <f ca="1">+IF(AND(ISNUMBER(OFFSET('Sanitation Data'!$I$4,0,10*ROW('Sanitation Data'!I108))),'Data Summary'!DJ114="Yes"),100-OFFSET('Sanitation Data'!$I$4,0,10*ROW('Sanitation Data'!I108)),NA())</f>
        <v>#N/A</v>
      </c>
      <c r="AV114" s="516" t="e">
        <f ca="1">+IF(AND(ISNUMBER(OFFSET('Sanitation Data'!$I$6,0,10*ROW('Sanitation Data'!I108))),'Data Summary'!DK114="Yes"),OFFSET('Sanitation Data'!$I$6,0,10*ROW('Sanitation Data'!I108)),NA())</f>
        <v>#N/A</v>
      </c>
      <c r="AW114" s="516" t="e">
        <f ca="1">+IF(AND(ISNUMBER(OFFSET('Sanitation Data'!$I$10,0,10*ROW('Sanitation Data'!I108))),'Data Summary'!DL114="Yes"),OFFSET('Sanitation Data'!$I$10,0,10*ROW('Sanitation Data'!I108)),NA())</f>
        <v>#N/A</v>
      </c>
      <c r="AX114" s="516" t="e">
        <f ca="1">+IF(AND(ISNUMBER(OFFSET('Sanitation Data'!$I$11,0,10*ROW('Sanitation Data'!I108))),'Data Summary'!DM114="Yes"),OFFSET('Sanitation Data'!$I$11,0,10*ROW('Sanitation Data'!I108)),NA())</f>
        <v>#N/A</v>
      </c>
      <c r="AY114" s="516" t="e">
        <f ca="1">+IF(AND(ISNUMBER(OFFSET('Sanitation Data'!$I$12,0,10*ROW('Sanitation Data'!I108))),'Data Summary'!DN114="Yes"),OFFSET('Sanitation Data'!$I$12,0,10*ROW('Sanitation Data'!I108)),NA())</f>
        <v>#N/A</v>
      </c>
      <c r="AZ114" s="517" t="e">
        <f ca="1">+IF(AND(ISNUMBER(OFFSET('Hygiene Data'!$D$5,0,10*ROW('Hygiene Data'!D108))),'Data Summary'!DO114="Yes"),OFFSET('Hygiene Data'!$D$5,0,10*ROW('Hygiene Data'!D108)),NA())</f>
        <v>#N/A</v>
      </c>
      <c r="BA114" s="517" t="e">
        <f ca="1">+IF(AND(ISNUMBER(OFFSET('Hygiene Data'!$D$7,0,10*ROW('Hygiene Data'!D108))),'Data Summary'!DP114="Yes"),OFFSET('Hygiene Data'!$D$7,0,10*ROW('Hygiene Data'!D108)),NA())</f>
        <v>#N/A</v>
      </c>
      <c r="BB114" s="517" t="e">
        <f ca="1">+IF(AND(ISNUMBER(OFFSET('Hygiene Data'!$D$9,0,10*ROW('Hygiene Data'!D108))),'Data Summary'!DQ114="Yes"),OFFSET('Hygiene Data'!$D$9,0,10*ROW('Hygiene Data'!D108)),NA())</f>
        <v>#N/A</v>
      </c>
      <c r="BC114" s="517" t="e">
        <f ca="1">+IF(AND(ISNUMBER(OFFSET('Hygiene Data'!$E$5,0,10*ROW('Hygiene Data'!E108))),'Data Summary'!DR114="Yes"),OFFSET('Hygiene Data'!$E$5,0,10*ROW('Hygiene Data'!E108)),NA())</f>
        <v>#N/A</v>
      </c>
      <c r="BD114" s="517" t="e">
        <f ca="1">+IF(AND(ISNUMBER(OFFSET('Hygiene Data'!$E$7,0,10*ROW('Hygiene Data'!E108))),'Data Summary'!DS114="Yes"),OFFSET('Hygiene Data'!$E$7,0,10*ROW('Hygiene Data'!E108)),NA())</f>
        <v>#N/A</v>
      </c>
      <c r="BE114" s="517" t="e">
        <f ca="1">+IF(AND(ISNUMBER(OFFSET('Hygiene Data'!$E$9,0,10*ROW('Hygiene Data'!E108))),'Data Summary'!DT114="Yes"),OFFSET('Hygiene Data'!$E$9,0,10*ROW('Hygiene Data'!E108)),NA())</f>
        <v>#N/A</v>
      </c>
      <c r="BF114" s="517" t="e">
        <f ca="1">+IF(AND(ISNUMBER(OFFSET('Hygiene Data'!$F$5,0,10*ROW('Hygiene Data'!F108))),'Data Summary'!DU114="Yes"),OFFSET('Hygiene Data'!$F$5,0,10*ROW('Hygiene Data'!F108)),NA())</f>
        <v>#N/A</v>
      </c>
      <c r="BG114" s="517" t="e">
        <f ca="1">+IF(AND(ISNUMBER(OFFSET('Hygiene Data'!$F$7,0,10*ROW('Hygiene Data'!F108))),'Data Summary'!DV114="Yes"),OFFSET('Hygiene Data'!$F$7,0,10*ROW('Hygiene Data'!F108)),NA())</f>
        <v>#N/A</v>
      </c>
      <c r="BH114" s="517" t="e">
        <f ca="1">+IF(AND(ISNUMBER(OFFSET('Hygiene Data'!$F$9,0,10*ROW('Hygiene Data'!F108))),'Data Summary'!DW114="Yes"),OFFSET('Hygiene Data'!$F$9,0,10*ROW('Hygiene Data'!F108)),NA())</f>
        <v>#N/A</v>
      </c>
      <c r="BI114" s="517" t="e">
        <f ca="1">+IF(AND(ISNUMBER(OFFSET('Hygiene Data'!$G$5,0,10*ROW('Hygiene Data'!G108))),'Data Summary'!DX114="Yes"),OFFSET('Hygiene Data'!$G$5,0,10*ROW('Hygiene Data'!G108)),NA())</f>
        <v>#N/A</v>
      </c>
      <c r="BJ114" s="517" t="e">
        <f ca="1">+IF(AND(ISNUMBER(OFFSET('Hygiene Data'!$G$7,0,10*ROW('Hygiene Data'!G108))),'Data Summary'!DY114="Yes"),OFFSET('Hygiene Data'!$G$7,0,10*ROW('Hygiene Data'!G108)),NA())</f>
        <v>#N/A</v>
      </c>
      <c r="BK114" s="517" t="e">
        <f ca="1">+IF(AND(ISNUMBER(OFFSET('Hygiene Data'!$G$9,0,10*ROW('Hygiene Data'!G108))),'Data Summary'!DZ114="Yes"),OFFSET('Hygiene Data'!$G$9,0,10*ROW('Hygiene Data'!G108)),NA())</f>
        <v>#N/A</v>
      </c>
      <c r="BL114" s="517" t="e">
        <f ca="1">+IF(AND(ISNUMBER(OFFSET('Hygiene Data'!$H$5,0,10*ROW('Hygiene Data'!H108))),'Data Summary'!EA114="Yes"),OFFSET('Hygiene Data'!$H$5,0,10*ROW('Hygiene Data'!H108)),NA())</f>
        <v>#N/A</v>
      </c>
      <c r="BM114" s="517" t="e">
        <f ca="1">+IF(AND(ISNUMBER(OFFSET('Hygiene Data'!$H$7,0,10*ROW('Hygiene Data'!H108))),'Data Summary'!EB114="Yes"),OFFSET('Hygiene Data'!$H$7,0,10*ROW('Hygiene Data'!H108)),NA())</f>
        <v>#N/A</v>
      </c>
      <c r="BN114" s="517" t="e">
        <f ca="1">+IF(AND(ISNUMBER(OFFSET('Hygiene Data'!$H$9,0,10*ROW('Hygiene Data'!H108))),'Data Summary'!EC114="Yes"),OFFSET('Hygiene Data'!$H$9,0,10*ROW('Hygiene Data'!H108)),NA())</f>
        <v>#N/A</v>
      </c>
      <c r="BO114" s="517" t="e">
        <f ca="1">+IF(AND(ISNUMBER(OFFSET('Hygiene Data'!$I$5,0,10*ROW('Hygiene Data'!I108))),'Data Summary'!ED114="Yes"),OFFSET('Hygiene Data'!$I$5,0,10*ROW('Hygiene Data'!I108)),NA())</f>
        <v>#N/A</v>
      </c>
      <c r="BP114" s="517" t="e">
        <f ca="1">+IF(AND(ISNUMBER(OFFSET('Hygiene Data'!$I$7,0,10*ROW('Hygiene Data'!I108))),'Data Summary'!EE114="Yes"),OFFSET('Hygiene Data'!$I$7,0,10*ROW('Hygiene Data'!I108)),NA())</f>
        <v>#N/A</v>
      </c>
      <c r="BQ114" s="517" t="e">
        <f ca="1">+IF(AND(ISNUMBER(OFFSET('Hygiene Data'!$I$9,0,10*ROW('Hygiene Data'!I108))),'Data Summary'!EF114="Yes"),OFFSET('Hygiene Data'!$I$9,0,10*ROW('Hygiene Data'!I108)),NA())</f>
        <v>#N/A</v>
      </c>
    </row>
    <row r="115" spans="1:69" x14ac:dyDescent="0.25">
      <c r="A115" s="513" t="e">
        <f ca="1">+RIGHT('Data Summary'!A115,LEN('Data Summary'!A115)-9)</f>
        <v>#VALUE!</v>
      </c>
      <c r="B115" s="487" t="str">
        <f ca="1">+IF(ISTEXT('Data Summary'!B115),'Data Summary'!B115,"")</f>
        <v/>
      </c>
      <c r="C115" s="514" t="e">
        <f ca="1">+VALUE('Data Summary'!C115)</f>
        <v>#VALUE!</v>
      </c>
      <c r="D115" s="515" t="e">
        <f ca="1">+IF(AND(ISNUMBER(OFFSET('Water Data'!$D$4,0,10*ROW('Water Data'!D109))),'Data Summary'!BS115="Yes"),100-OFFSET('Water Data'!$D$4,0,10*ROW('Water Data'!D109)),NA())</f>
        <v>#N/A</v>
      </c>
      <c r="E115" s="515" t="e">
        <f ca="1">+IF(AND(ISNUMBER(OFFSET('Water Data'!$D$6,0,10*ROW('Water Data'!D109))),'Data Summary'!BT115="Yes"),OFFSET('Water Data'!$D$6,0,10*ROW('Water Data'!D109)),NA())</f>
        <v>#N/A</v>
      </c>
      <c r="F115" s="515" t="e">
        <f ca="1">+IF(AND(ISNUMBER(OFFSET('Water Data'!$D$9,0,10*ROW('Water Data'!D109))),'Data Summary'!BU115="Yes"),OFFSET('Water Data'!$D$9,0,10*ROW('Water Data'!D109)),NA())</f>
        <v>#N/A</v>
      </c>
      <c r="G115" s="515" t="e">
        <f ca="1">+IF(AND(ISNUMBER(OFFSET('Water Data'!$E$4,0,10*ROW('Water Data'!E109))),'Data Summary'!BV115="Yes"),100-OFFSET('Water Data'!$E$4,0,10*ROW('Water Data'!E109)),NA())</f>
        <v>#N/A</v>
      </c>
      <c r="H115" s="515" t="e">
        <f ca="1">+IF(AND(ISNUMBER(OFFSET('Water Data'!$E$6,0,10*ROW('Water Data'!E109))),'Data Summary'!BW115="Yes"),OFFSET('Water Data'!$E$6,0,10*ROW('Water Data'!E109)),NA())</f>
        <v>#N/A</v>
      </c>
      <c r="I115" s="515" t="e">
        <f ca="1">+IF(AND(ISNUMBER(OFFSET('Water Data'!$E$9,0,10*ROW('Water Data'!E109))),'Data Summary'!BX115="Yes"),OFFSET('Water Data'!$E$9,0,10*ROW('Water Data'!E109)),NA())</f>
        <v>#N/A</v>
      </c>
      <c r="J115" s="515" t="e">
        <f ca="1">+IF(AND(ISNUMBER(OFFSET('Water Data'!$F$4,0,10*ROW('Water Data'!F109))),'Data Summary'!BY115="Yes"),100-OFFSET('Water Data'!$F$4,0,10*ROW('Water Data'!F109)),NA())</f>
        <v>#N/A</v>
      </c>
      <c r="K115" s="515" t="e">
        <f ca="1">+IF(AND(ISNUMBER(OFFSET('Water Data'!$F$6,0,10*ROW('Water Data'!F109))),'Data Summary'!BZ115="Yes"),OFFSET('Water Data'!$F$6,0,10*ROW('Water Data'!F109)),NA())</f>
        <v>#N/A</v>
      </c>
      <c r="L115" s="515" t="e">
        <f ca="1">+IF(AND(ISNUMBER(OFFSET('Water Data'!$F$9,0,10*ROW('Water Data'!F109))),'Data Summary'!CA115="Yes"),OFFSET('Water Data'!$F$9,0,10*ROW('Water Data'!F109)),NA())</f>
        <v>#N/A</v>
      </c>
      <c r="M115" s="515" t="e">
        <f ca="1">+IF(AND(ISNUMBER(OFFSET('Water Data'!$G$4,0,10*ROW('Water Data'!G109))),'Data Summary'!CB115="Yes"),100-OFFSET('Water Data'!$G$4,0,10*ROW('Water Data'!G109)),NA())</f>
        <v>#N/A</v>
      </c>
      <c r="N115" s="515" t="e">
        <f ca="1">+IF(AND(ISNUMBER(OFFSET('Water Data'!$G$6,0,10*ROW('Water Data'!G109))),'Data Summary'!CC115="Yes"),OFFSET('Water Data'!$G$6,0,10*ROW('Water Data'!G109)),NA())</f>
        <v>#N/A</v>
      </c>
      <c r="O115" s="515" t="e">
        <f ca="1">+IF(AND(ISNUMBER(OFFSET('Water Data'!$G$9,0,10*ROW('Water Data'!G109))),'Data Summary'!CD115="Yes"),OFFSET('Water Data'!$G$9,0,10*ROW('Water Data'!G109)),NA())</f>
        <v>#N/A</v>
      </c>
      <c r="P115" s="515" t="e">
        <f ca="1">+IF(AND(ISNUMBER(OFFSET('Water Data'!$H$4,0,10*ROW('Water Data'!H109))),'Data Summary'!CE115="Yes"),100-OFFSET('Water Data'!$H$4,0,10*ROW('Water Data'!H109)),NA())</f>
        <v>#N/A</v>
      </c>
      <c r="Q115" s="515" t="e">
        <f ca="1">+IF(AND(ISNUMBER(OFFSET('Water Data'!$H$6,0,10*ROW('Water Data'!H109))),'Data Summary'!CF115="Yes"),OFFSET('Water Data'!$H$6,0,10*ROW('Water Data'!H109)),NA())</f>
        <v>#N/A</v>
      </c>
      <c r="R115" s="515" t="e">
        <f ca="1">+IF(AND(ISNUMBER(OFFSET('Water Data'!$H$9,0,10*ROW('Water Data'!H109))),'Data Summary'!CG115="Yes"),OFFSET('Water Data'!$H$9,0,10*ROW('Water Data'!H109)),NA())</f>
        <v>#N/A</v>
      </c>
      <c r="S115" s="515" t="e">
        <f ca="1">+IF(AND(ISNUMBER(OFFSET('Water Data'!$I$4,0,10*ROW('Water Data'!I109))),'Data Summary'!CH115="Yes"),100-OFFSET('Water Data'!$I$4,0,10*ROW('Water Data'!I109)),NA())</f>
        <v>#N/A</v>
      </c>
      <c r="T115" s="515" t="e">
        <f ca="1">+IF(AND(ISNUMBER(OFFSET('Water Data'!$I$6,0,10*ROW('Water Data'!I109))),'Data Summary'!CI115="Yes"),OFFSET('Water Data'!$I$6,0,10*ROW('Water Data'!I109)),NA())</f>
        <v>#N/A</v>
      </c>
      <c r="U115" s="515" t="e">
        <f ca="1">+IF(AND(ISNUMBER(OFFSET('Water Data'!$I$9,0,10*ROW('Water Data'!I109))),'Data Summary'!CJ115="Yes"),OFFSET('Water Data'!$I$9,0,10*ROW('Water Data'!I109)),NA())</f>
        <v>#N/A</v>
      </c>
      <c r="V115" s="516" t="e">
        <f ca="1">+IF(AND(ISNUMBER(OFFSET('Sanitation Data'!$D$4,0,10*ROW('Sanitation Data'!D109))),'Data Summary'!CK115="Yes"),100-OFFSET('Sanitation Data'!$D$4,0,10*ROW('Sanitation Data'!D109)),NA())</f>
        <v>#N/A</v>
      </c>
      <c r="W115" s="516" t="e">
        <f ca="1">+IF(AND(ISNUMBER(OFFSET('Sanitation Data'!$D$6,0,10*ROW('Sanitation Data'!D109))),'Data Summary'!CL115="Yes"),OFFSET('Sanitation Data'!$D$6,0,10*ROW('Sanitation Data'!D109)),NA())</f>
        <v>#N/A</v>
      </c>
      <c r="X115" s="516" t="e">
        <f ca="1">+IF(AND(ISNUMBER(OFFSET('Sanitation Data'!$D$10,0,10*ROW('Sanitation Data'!D109))),'Data Summary'!CM115="Yes"),OFFSET('Sanitation Data'!$D$10,0,10*ROW('Sanitation Data'!D109)),NA())</f>
        <v>#N/A</v>
      </c>
      <c r="Y115" s="516" t="e">
        <f ca="1">+IF(AND(ISNUMBER(OFFSET('Sanitation Data'!$D$11,0,10*ROW('Sanitation Data'!D109))),'Data Summary'!CN115="Yes"),OFFSET('Sanitation Data'!$D$11,0,10*ROW('Sanitation Data'!D109)),NA())</f>
        <v>#N/A</v>
      </c>
      <c r="Z115" s="516" t="e">
        <f ca="1">+IF(AND(ISNUMBER(OFFSET('Sanitation Data'!$D$12,0,10*ROW('Sanitation Data'!D109))),'Data Summary'!CO115="Yes"),OFFSET('Sanitation Data'!$D$12,0,10*ROW('Sanitation Data'!D109)),NA())</f>
        <v>#N/A</v>
      </c>
      <c r="AA115" s="516" t="e">
        <f ca="1">+IF(AND(ISNUMBER(OFFSET('Sanitation Data'!$E$4,0,10*ROW('Sanitation Data'!E109))),'Data Summary'!CP115="Yes"),100-OFFSET('Sanitation Data'!$E$4,0,10*ROW('Sanitation Data'!E109)),NA())</f>
        <v>#N/A</v>
      </c>
      <c r="AB115" s="516" t="e">
        <f ca="1">+IF(AND(ISNUMBER(OFFSET('Sanitation Data'!$E$6,0,10*ROW('Sanitation Data'!E109))),'Data Summary'!CQ115="Yes"),OFFSET('Sanitation Data'!$E$6,0,10*ROW('Sanitation Data'!E109)),NA())</f>
        <v>#N/A</v>
      </c>
      <c r="AC115" s="516" t="e">
        <f ca="1">+IF(AND(ISNUMBER(OFFSET('Sanitation Data'!$E$10,0,10*ROW('Sanitation Data'!E109))),'Data Summary'!CR115="Yes"),OFFSET('Sanitation Data'!$E$10,0,10*ROW('Sanitation Data'!E109)),NA())</f>
        <v>#N/A</v>
      </c>
      <c r="AD115" s="516" t="e">
        <f ca="1">+IF(AND(ISNUMBER(OFFSET('Sanitation Data'!$E$11,0,10*ROW('Sanitation Data'!E109))),'Data Summary'!CS115="Yes"),OFFSET('Sanitation Data'!$E$11,0,10*ROW('Sanitation Data'!E109)),NA())</f>
        <v>#N/A</v>
      </c>
      <c r="AE115" s="516" t="e">
        <f ca="1">+IF(AND(ISNUMBER(OFFSET('Sanitation Data'!$E$12,0,10*ROW('Sanitation Data'!E109))),'Data Summary'!CT115="Yes"),OFFSET('Sanitation Data'!$E$12,0,10*ROW('Sanitation Data'!E109)),NA())</f>
        <v>#N/A</v>
      </c>
      <c r="AF115" s="516" t="e">
        <f ca="1">+IF(AND(ISNUMBER(OFFSET('Sanitation Data'!$F$4,0,10*ROW('Sanitation Data'!F109))),'Data Summary'!CU115="Yes"),100-OFFSET('Sanitation Data'!$F$4,0,10*ROW('Sanitation Data'!F109)),NA())</f>
        <v>#N/A</v>
      </c>
      <c r="AG115" s="516" t="e">
        <f ca="1">+IF(AND(ISNUMBER(OFFSET('Sanitation Data'!$F$6,0,10*ROW('Sanitation Data'!F109))),'Data Summary'!CV115="Yes"),OFFSET('Sanitation Data'!$F$6,0,10*ROW('Sanitation Data'!F109)),NA())</f>
        <v>#N/A</v>
      </c>
      <c r="AH115" s="516" t="e">
        <f ca="1">+IF(AND(ISNUMBER(OFFSET('Sanitation Data'!$F$10,0,10*ROW('Sanitation Data'!F109))),'Data Summary'!CW115="Yes"),OFFSET('Sanitation Data'!$F$10,0,10*ROW('Sanitation Data'!F109)),NA())</f>
        <v>#N/A</v>
      </c>
      <c r="AI115" s="516" t="e">
        <f ca="1">+IF(AND(ISNUMBER(OFFSET('Sanitation Data'!$F$11,0,10*ROW('Sanitation Data'!F109))),'Data Summary'!CX115="Yes"),OFFSET('Sanitation Data'!$F$11,0,10*ROW('Sanitation Data'!F109)),NA())</f>
        <v>#N/A</v>
      </c>
      <c r="AJ115" s="516" t="e">
        <f ca="1">+IF(AND(ISNUMBER(OFFSET('Sanitation Data'!$F$12,0,10*ROW('Sanitation Data'!F109))),'Data Summary'!CY115="Yes"),OFFSET('Sanitation Data'!$F$12,0,10*ROW('Sanitation Data'!F109)),NA())</f>
        <v>#N/A</v>
      </c>
      <c r="AK115" s="516" t="e">
        <f ca="1">+IF(AND(ISNUMBER(OFFSET('Sanitation Data'!$G$4,0,10*ROW('Sanitation Data'!G109))),'Data Summary'!CZ115="Yes"),100-OFFSET('Sanitation Data'!$G$4,0,10*ROW('Sanitation Data'!G109)),NA())</f>
        <v>#N/A</v>
      </c>
      <c r="AL115" s="516" t="e">
        <f ca="1">+IF(AND(ISNUMBER(OFFSET('Sanitation Data'!$G$6,0,10*ROW('Sanitation Data'!G109))),'Data Summary'!DA115="Yes"),OFFSET('Sanitation Data'!$G$6,0,10*ROW('Sanitation Data'!G109)),NA())</f>
        <v>#N/A</v>
      </c>
      <c r="AM115" s="516" t="e">
        <f ca="1">+IF(AND(ISNUMBER(OFFSET('Sanitation Data'!$G$10,0,10*ROW('Sanitation Data'!G109))),'Data Summary'!DB115="Yes"),OFFSET('Sanitation Data'!$G$10,0,10*ROW('Sanitation Data'!G109)),NA())</f>
        <v>#N/A</v>
      </c>
      <c r="AN115" s="516" t="e">
        <f ca="1">+IF(AND(ISNUMBER(OFFSET('Sanitation Data'!$G$11,0,10*ROW('Sanitation Data'!G109))),'Data Summary'!DC115="Yes"),OFFSET('Sanitation Data'!$G$11,0,10*ROW('Sanitation Data'!G109)),NA())</f>
        <v>#N/A</v>
      </c>
      <c r="AO115" s="516" t="e">
        <f ca="1">+IF(AND(ISNUMBER(OFFSET('Sanitation Data'!$G$12,0,10*ROW('Sanitation Data'!G109))),'Data Summary'!DD115="Yes"),OFFSET('Sanitation Data'!$G$12,0,10*ROW('Sanitation Data'!G109)),NA())</f>
        <v>#N/A</v>
      </c>
      <c r="AP115" s="516" t="e">
        <f ca="1">+IF(AND(ISNUMBER(OFFSET('Sanitation Data'!$H$4,0,10*ROW('Sanitation Data'!H109))),'Data Summary'!DE115="Yes"),100-OFFSET('Sanitation Data'!$H$4,0,10*ROW('Sanitation Data'!H109)),NA())</f>
        <v>#N/A</v>
      </c>
      <c r="AQ115" s="516" t="e">
        <f ca="1">+IF(AND(ISNUMBER(OFFSET('Sanitation Data'!$H$6,0,10*ROW('Sanitation Data'!H109))),'Data Summary'!DF115="Yes"),OFFSET('Sanitation Data'!$H$6,0,10*ROW('Sanitation Data'!H109)),NA())</f>
        <v>#N/A</v>
      </c>
      <c r="AR115" s="516" t="e">
        <f ca="1">+IF(AND(ISNUMBER(OFFSET('Sanitation Data'!$H$10,0,10*ROW('Sanitation Data'!H109))),'Data Summary'!DG115="Yes"),OFFSET('Sanitation Data'!$H$10,0,10*ROW('Sanitation Data'!H109)),NA())</f>
        <v>#N/A</v>
      </c>
      <c r="AS115" s="516" t="e">
        <f ca="1">+IF(AND(ISNUMBER(OFFSET('Sanitation Data'!$H$11,0,10*ROW('Sanitation Data'!H109))),'Data Summary'!DH115="Yes"),OFFSET('Sanitation Data'!$H$11,0,10*ROW('Sanitation Data'!H109)),NA())</f>
        <v>#N/A</v>
      </c>
      <c r="AT115" s="516" t="e">
        <f ca="1">+IF(AND(ISNUMBER(OFFSET('Sanitation Data'!$H$12,0,10*ROW('Sanitation Data'!H109))),'Data Summary'!DI115="Yes"),OFFSET('Sanitation Data'!$H$12,0,10*ROW('Sanitation Data'!H109)),NA())</f>
        <v>#N/A</v>
      </c>
      <c r="AU115" s="516" t="e">
        <f ca="1">+IF(AND(ISNUMBER(OFFSET('Sanitation Data'!$I$4,0,10*ROW('Sanitation Data'!I109))),'Data Summary'!DJ115="Yes"),100-OFFSET('Sanitation Data'!$I$4,0,10*ROW('Sanitation Data'!I109)),NA())</f>
        <v>#N/A</v>
      </c>
      <c r="AV115" s="516" t="e">
        <f ca="1">+IF(AND(ISNUMBER(OFFSET('Sanitation Data'!$I$6,0,10*ROW('Sanitation Data'!I109))),'Data Summary'!DK115="Yes"),OFFSET('Sanitation Data'!$I$6,0,10*ROW('Sanitation Data'!I109)),NA())</f>
        <v>#N/A</v>
      </c>
      <c r="AW115" s="516" t="e">
        <f ca="1">+IF(AND(ISNUMBER(OFFSET('Sanitation Data'!$I$10,0,10*ROW('Sanitation Data'!I109))),'Data Summary'!DL115="Yes"),OFFSET('Sanitation Data'!$I$10,0,10*ROW('Sanitation Data'!I109)),NA())</f>
        <v>#N/A</v>
      </c>
      <c r="AX115" s="516" t="e">
        <f ca="1">+IF(AND(ISNUMBER(OFFSET('Sanitation Data'!$I$11,0,10*ROW('Sanitation Data'!I109))),'Data Summary'!DM115="Yes"),OFFSET('Sanitation Data'!$I$11,0,10*ROW('Sanitation Data'!I109)),NA())</f>
        <v>#N/A</v>
      </c>
      <c r="AY115" s="516" t="e">
        <f ca="1">+IF(AND(ISNUMBER(OFFSET('Sanitation Data'!$I$12,0,10*ROW('Sanitation Data'!I109))),'Data Summary'!DN115="Yes"),OFFSET('Sanitation Data'!$I$12,0,10*ROW('Sanitation Data'!I109)),NA())</f>
        <v>#N/A</v>
      </c>
      <c r="AZ115" s="517" t="e">
        <f ca="1">+IF(AND(ISNUMBER(OFFSET('Hygiene Data'!$D$5,0,10*ROW('Hygiene Data'!D109))),'Data Summary'!DO115="Yes"),OFFSET('Hygiene Data'!$D$5,0,10*ROW('Hygiene Data'!D109)),NA())</f>
        <v>#N/A</v>
      </c>
      <c r="BA115" s="517" t="e">
        <f ca="1">+IF(AND(ISNUMBER(OFFSET('Hygiene Data'!$D$7,0,10*ROW('Hygiene Data'!D109))),'Data Summary'!DP115="Yes"),OFFSET('Hygiene Data'!$D$7,0,10*ROW('Hygiene Data'!D109)),NA())</f>
        <v>#N/A</v>
      </c>
      <c r="BB115" s="517" t="e">
        <f ca="1">+IF(AND(ISNUMBER(OFFSET('Hygiene Data'!$D$9,0,10*ROW('Hygiene Data'!D109))),'Data Summary'!DQ115="Yes"),OFFSET('Hygiene Data'!$D$9,0,10*ROW('Hygiene Data'!D109)),NA())</f>
        <v>#N/A</v>
      </c>
      <c r="BC115" s="517" t="e">
        <f ca="1">+IF(AND(ISNUMBER(OFFSET('Hygiene Data'!$E$5,0,10*ROW('Hygiene Data'!E109))),'Data Summary'!DR115="Yes"),OFFSET('Hygiene Data'!$E$5,0,10*ROW('Hygiene Data'!E109)),NA())</f>
        <v>#N/A</v>
      </c>
      <c r="BD115" s="517" t="e">
        <f ca="1">+IF(AND(ISNUMBER(OFFSET('Hygiene Data'!$E$7,0,10*ROW('Hygiene Data'!E109))),'Data Summary'!DS115="Yes"),OFFSET('Hygiene Data'!$E$7,0,10*ROW('Hygiene Data'!E109)),NA())</f>
        <v>#N/A</v>
      </c>
      <c r="BE115" s="517" t="e">
        <f ca="1">+IF(AND(ISNUMBER(OFFSET('Hygiene Data'!$E$9,0,10*ROW('Hygiene Data'!E109))),'Data Summary'!DT115="Yes"),OFFSET('Hygiene Data'!$E$9,0,10*ROW('Hygiene Data'!E109)),NA())</f>
        <v>#N/A</v>
      </c>
      <c r="BF115" s="517" t="e">
        <f ca="1">+IF(AND(ISNUMBER(OFFSET('Hygiene Data'!$F$5,0,10*ROW('Hygiene Data'!F109))),'Data Summary'!DU115="Yes"),OFFSET('Hygiene Data'!$F$5,0,10*ROW('Hygiene Data'!F109)),NA())</f>
        <v>#N/A</v>
      </c>
      <c r="BG115" s="517" t="e">
        <f ca="1">+IF(AND(ISNUMBER(OFFSET('Hygiene Data'!$F$7,0,10*ROW('Hygiene Data'!F109))),'Data Summary'!DV115="Yes"),OFFSET('Hygiene Data'!$F$7,0,10*ROW('Hygiene Data'!F109)),NA())</f>
        <v>#N/A</v>
      </c>
      <c r="BH115" s="517" t="e">
        <f ca="1">+IF(AND(ISNUMBER(OFFSET('Hygiene Data'!$F$9,0,10*ROW('Hygiene Data'!F109))),'Data Summary'!DW115="Yes"),OFFSET('Hygiene Data'!$F$9,0,10*ROW('Hygiene Data'!F109)),NA())</f>
        <v>#N/A</v>
      </c>
      <c r="BI115" s="517" t="e">
        <f ca="1">+IF(AND(ISNUMBER(OFFSET('Hygiene Data'!$G$5,0,10*ROW('Hygiene Data'!G109))),'Data Summary'!DX115="Yes"),OFFSET('Hygiene Data'!$G$5,0,10*ROW('Hygiene Data'!G109)),NA())</f>
        <v>#N/A</v>
      </c>
      <c r="BJ115" s="517" t="e">
        <f ca="1">+IF(AND(ISNUMBER(OFFSET('Hygiene Data'!$G$7,0,10*ROW('Hygiene Data'!G109))),'Data Summary'!DY115="Yes"),OFFSET('Hygiene Data'!$G$7,0,10*ROW('Hygiene Data'!G109)),NA())</f>
        <v>#N/A</v>
      </c>
      <c r="BK115" s="517" t="e">
        <f ca="1">+IF(AND(ISNUMBER(OFFSET('Hygiene Data'!$G$9,0,10*ROW('Hygiene Data'!G109))),'Data Summary'!DZ115="Yes"),OFFSET('Hygiene Data'!$G$9,0,10*ROW('Hygiene Data'!G109)),NA())</f>
        <v>#N/A</v>
      </c>
      <c r="BL115" s="517" t="e">
        <f ca="1">+IF(AND(ISNUMBER(OFFSET('Hygiene Data'!$H$5,0,10*ROW('Hygiene Data'!H109))),'Data Summary'!EA115="Yes"),OFFSET('Hygiene Data'!$H$5,0,10*ROW('Hygiene Data'!H109)),NA())</f>
        <v>#N/A</v>
      </c>
      <c r="BM115" s="517" t="e">
        <f ca="1">+IF(AND(ISNUMBER(OFFSET('Hygiene Data'!$H$7,0,10*ROW('Hygiene Data'!H109))),'Data Summary'!EB115="Yes"),OFFSET('Hygiene Data'!$H$7,0,10*ROW('Hygiene Data'!H109)),NA())</f>
        <v>#N/A</v>
      </c>
      <c r="BN115" s="517" t="e">
        <f ca="1">+IF(AND(ISNUMBER(OFFSET('Hygiene Data'!$H$9,0,10*ROW('Hygiene Data'!H109))),'Data Summary'!EC115="Yes"),OFFSET('Hygiene Data'!$H$9,0,10*ROW('Hygiene Data'!H109)),NA())</f>
        <v>#N/A</v>
      </c>
      <c r="BO115" s="517" t="e">
        <f ca="1">+IF(AND(ISNUMBER(OFFSET('Hygiene Data'!$I$5,0,10*ROW('Hygiene Data'!I109))),'Data Summary'!ED115="Yes"),OFFSET('Hygiene Data'!$I$5,0,10*ROW('Hygiene Data'!I109)),NA())</f>
        <v>#N/A</v>
      </c>
      <c r="BP115" s="517" t="e">
        <f ca="1">+IF(AND(ISNUMBER(OFFSET('Hygiene Data'!$I$7,0,10*ROW('Hygiene Data'!I109))),'Data Summary'!EE115="Yes"),OFFSET('Hygiene Data'!$I$7,0,10*ROW('Hygiene Data'!I109)),NA())</f>
        <v>#N/A</v>
      </c>
      <c r="BQ115" s="517" t="e">
        <f ca="1">+IF(AND(ISNUMBER(OFFSET('Hygiene Data'!$I$9,0,10*ROW('Hygiene Data'!I109))),'Data Summary'!EF115="Yes"),OFFSET('Hygiene Data'!$I$9,0,10*ROW('Hygiene Data'!I109)),NA())</f>
        <v>#N/A</v>
      </c>
    </row>
    <row r="116" spans="1:69" x14ac:dyDescent="0.25">
      <c r="A116" s="513" t="e">
        <f ca="1">+RIGHT('Data Summary'!A116,LEN('Data Summary'!A116)-9)</f>
        <v>#VALUE!</v>
      </c>
      <c r="B116" s="487" t="str">
        <f ca="1">+IF(ISTEXT('Data Summary'!B116),'Data Summary'!B116,"")</f>
        <v/>
      </c>
      <c r="C116" s="514" t="e">
        <f ca="1">+VALUE('Data Summary'!C116)</f>
        <v>#VALUE!</v>
      </c>
      <c r="D116" s="515" t="e">
        <f ca="1">+IF(AND(ISNUMBER(OFFSET('Water Data'!$D$4,0,10*ROW('Water Data'!D110))),'Data Summary'!BS116="Yes"),100-OFFSET('Water Data'!$D$4,0,10*ROW('Water Data'!D110)),NA())</f>
        <v>#N/A</v>
      </c>
      <c r="E116" s="515" t="e">
        <f ca="1">+IF(AND(ISNUMBER(OFFSET('Water Data'!$D$6,0,10*ROW('Water Data'!D110))),'Data Summary'!BT116="Yes"),OFFSET('Water Data'!$D$6,0,10*ROW('Water Data'!D110)),NA())</f>
        <v>#N/A</v>
      </c>
      <c r="F116" s="515" t="e">
        <f ca="1">+IF(AND(ISNUMBER(OFFSET('Water Data'!$D$9,0,10*ROW('Water Data'!D110))),'Data Summary'!BU116="Yes"),OFFSET('Water Data'!$D$9,0,10*ROW('Water Data'!D110)),NA())</f>
        <v>#N/A</v>
      </c>
      <c r="G116" s="515" t="e">
        <f ca="1">+IF(AND(ISNUMBER(OFFSET('Water Data'!$E$4,0,10*ROW('Water Data'!E110))),'Data Summary'!BV116="Yes"),100-OFFSET('Water Data'!$E$4,0,10*ROW('Water Data'!E110)),NA())</f>
        <v>#N/A</v>
      </c>
      <c r="H116" s="515" t="e">
        <f ca="1">+IF(AND(ISNUMBER(OFFSET('Water Data'!$E$6,0,10*ROW('Water Data'!E110))),'Data Summary'!BW116="Yes"),OFFSET('Water Data'!$E$6,0,10*ROW('Water Data'!E110)),NA())</f>
        <v>#N/A</v>
      </c>
      <c r="I116" s="515" t="e">
        <f ca="1">+IF(AND(ISNUMBER(OFFSET('Water Data'!$E$9,0,10*ROW('Water Data'!E110))),'Data Summary'!BX116="Yes"),OFFSET('Water Data'!$E$9,0,10*ROW('Water Data'!E110)),NA())</f>
        <v>#N/A</v>
      </c>
      <c r="J116" s="515" t="e">
        <f ca="1">+IF(AND(ISNUMBER(OFFSET('Water Data'!$F$4,0,10*ROW('Water Data'!F110))),'Data Summary'!BY116="Yes"),100-OFFSET('Water Data'!$F$4,0,10*ROW('Water Data'!F110)),NA())</f>
        <v>#N/A</v>
      </c>
      <c r="K116" s="515" t="e">
        <f ca="1">+IF(AND(ISNUMBER(OFFSET('Water Data'!$F$6,0,10*ROW('Water Data'!F110))),'Data Summary'!BZ116="Yes"),OFFSET('Water Data'!$F$6,0,10*ROW('Water Data'!F110)),NA())</f>
        <v>#N/A</v>
      </c>
      <c r="L116" s="515" t="e">
        <f ca="1">+IF(AND(ISNUMBER(OFFSET('Water Data'!$F$9,0,10*ROW('Water Data'!F110))),'Data Summary'!CA116="Yes"),OFFSET('Water Data'!$F$9,0,10*ROW('Water Data'!F110)),NA())</f>
        <v>#N/A</v>
      </c>
      <c r="M116" s="515" t="e">
        <f ca="1">+IF(AND(ISNUMBER(OFFSET('Water Data'!$G$4,0,10*ROW('Water Data'!G110))),'Data Summary'!CB116="Yes"),100-OFFSET('Water Data'!$G$4,0,10*ROW('Water Data'!G110)),NA())</f>
        <v>#N/A</v>
      </c>
      <c r="N116" s="515" t="e">
        <f ca="1">+IF(AND(ISNUMBER(OFFSET('Water Data'!$G$6,0,10*ROW('Water Data'!G110))),'Data Summary'!CC116="Yes"),OFFSET('Water Data'!$G$6,0,10*ROW('Water Data'!G110)),NA())</f>
        <v>#N/A</v>
      </c>
      <c r="O116" s="515" t="e">
        <f ca="1">+IF(AND(ISNUMBER(OFFSET('Water Data'!$G$9,0,10*ROW('Water Data'!G110))),'Data Summary'!CD116="Yes"),OFFSET('Water Data'!$G$9,0,10*ROW('Water Data'!G110)),NA())</f>
        <v>#N/A</v>
      </c>
      <c r="P116" s="515" t="e">
        <f ca="1">+IF(AND(ISNUMBER(OFFSET('Water Data'!$H$4,0,10*ROW('Water Data'!H110))),'Data Summary'!CE116="Yes"),100-OFFSET('Water Data'!$H$4,0,10*ROW('Water Data'!H110)),NA())</f>
        <v>#N/A</v>
      </c>
      <c r="Q116" s="515" t="e">
        <f ca="1">+IF(AND(ISNUMBER(OFFSET('Water Data'!$H$6,0,10*ROW('Water Data'!H110))),'Data Summary'!CF116="Yes"),OFFSET('Water Data'!$H$6,0,10*ROW('Water Data'!H110)),NA())</f>
        <v>#N/A</v>
      </c>
      <c r="R116" s="515" t="e">
        <f ca="1">+IF(AND(ISNUMBER(OFFSET('Water Data'!$H$9,0,10*ROW('Water Data'!H110))),'Data Summary'!CG116="Yes"),OFFSET('Water Data'!$H$9,0,10*ROW('Water Data'!H110)),NA())</f>
        <v>#N/A</v>
      </c>
      <c r="S116" s="515" t="e">
        <f ca="1">+IF(AND(ISNUMBER(OFFSET('Water Data'!$I$4,0,10*ROW('Water Data'!I110))),'Data Summary'!CH116="Yes"),100-OFFSET('Water Data'!$I$4,0,10*ROW('Water Data'!I110)),NA())</f>
        <v>#N/A</v>
      </c>
      <c r="T116" s="515" t="e">
        <f ca="1">+IF(AND(ISNUMBER(OFFSET('Water Data'!$I$6,0,10*ROW('Water Data'!I110))),'Data Summary'!CI116="Yes"),OFFSET('Water Data'!$I$6,0,10*ROW('Water Data'!I110)),NA())</f>
        <v>#N/A</v>
      </c>
      <c r="U116" s="515" t="e">
        <f ca="1">+IF(AND(ISNUMBER(OFFSET('Water Data'!$I$9,0,10*ROW('Water Data'!I110))),'Data Summary'!CJ116="Yes"),OFFSET('Water Data'!$I$9,0,10*ROW('Water Data'!I110)),NA())</f>
        <v>#N/A</v>
      </c>
      <c r="V116" s="516" t="e">
        <f ca="1">+IF(AND(ISNUMBER(OFFSET('Sanitation Data'!$D$4,0,10*ROW('Sanitation Data'!D110))),'Data Summary'!CK116="Yes"),100-OFFSET('Sanitation Data'!$D$4,0,10*ROW('Sanitation Data'!D110)),NA())</f>
        <v>#N/A</v>
      </c>
      <c r="W116" s="516" t="e">
        <f ca="1">+IF(AND(ISNUMBER(OFFSET('Sanitation Data'!$D$6,0,10*ROW('Sanitation Data'!D110))),'Data Summary'!CL116="Yes"),OFFSET('Sanitation Data'!$D$6,0,10*ROW('Sanitation Data'!D110)),NA())</f>
        <v>#N/A</v>
      </c>
      <c r="X116" s="516" t="e">
        <f ca="1">+IF(AND(ISNUMBER(OFFSET('Sanitation Data'!$D$10,0,10*ROW('Sanitation Data'!D110))),'Data Summary'!CM116="Yes"),OFFSET('Sanitation Data'!$D$10,0,10*ROW('Sanitation Data'!D110)),NA())</f>
        <v>#N/A</v>
      </c>
      <c r="Y116" s="516" t="e">
        <f ca="1">+IF(AND(ISNUMBER(OFFSET('Sanitation Data'!$D$11,0,10*ROW('Sanitation Data'!D110))),'Data Summary'!CN116="Yes"),OFFSET('Sanitation Data'!$D$11,0,10*ROW('Sanitation Data'!D110)),NA())</f>
        <v>#N/A</v>
      </c>
      <c r="Z116" s="516" t="e">
        <f ca="1">+IF(AND(ISNUMBER(OFFSET('Sanitation Data'!$D$12,0,10*ROW('Sanitation Data'!D110))),'Data Summary'!CO116="Yes"),OFFSET('Sanitation Data'!$D$12,0,10*ROW('Sanitation Data'!D110)),NA())</f>
        <v>#N/A</v>
      </c>
      <c r="AA116" s="516" t="e">
        <f ca="1">+IF(AND(ISNUMBER(OFFSET('Sanitation Data'!$E$4,0,10*ROW('Sanitation Data'!E110))),'Data Summary'!CP116="Yes"),100-OFFSET('Sanitation Data'!$E$4,0,10*ROW('Sanitation Data'!E110)),NA())</f>
        <v>#N/A</v>
      </c>
      <c r="AB116" s="516" t="e">
        <f ca="1">+IF(AND(ISNUMBER(OFFSET('Sanitation Data'!$E$6,0,10*ROW('Sanitation Data'!E110))),'Data Summary'!CQ116="Yes"),OFFSET('Sanitation Data'!$E$6,0,10*ROW('Sanitation Data'!E110)),NA())</f>
        <v>#N/A</v>
      </c>
      <c r="AC116" s="516" t="e">
        <f ca="1">+IF(AND(ISNUMBER(OFFSET('Sanitation Data'!$E$10,0,10*ROW('Sanitation Data'!E110))),'Data Summary'!CR116="Yes"),OFFSET('Sanitation Data'!$E$10,0,10*ROW('Sanitation Data'!E110)),NA())</f>
        <v>#N/A</v>
      </c>
      <c r="AD116" s="516" t="e">
        <f ca="1">+IF(AND(ISNUMBER(OFFSET('Sanitation Data'!$E$11,0,10*ROW('Sanitation Data'!E110))),'Data Summary'!CS116="Yes"),OFFSET('Sanitation Data'!$E$11,0,10*ROW('Sanitation Data'!E110)),NA())</f>
        <v>#N/A</v>
      </c>
      <c r="AE116" s="516" t="e">
        <f ca="1">+IF(AND(ISNUMBER(OFFSET('Sanitation Data'!$E$12,0,10*ROW('Sanitation Data'!E110))),'Data Summary'!CT116="Yes"),OFFSET('Sanitation Data'!$E$12,0,10*ROW('Sanitation Data'!E110)),NA())</f>
        <v>#N/A</v>
      </c>
      <c r="AF116" s="516" t="e">
        <f ca="1">+IF(AND(ISNUMBER(OFFSET('Sanitation Data'!$F$4,0,10*ROW('Sanitation Data'!F110))),'Data Summary'!CU116="Yes"),100-OFFSET('Sanitation Data'!$F$4,0,10*ROW('Sanitation Data'!F110)),NA())</f>
        <v>#N/A</v>
      </c>
      <c r="AG116" s="516" t="e">
        <f ca="1">+IF(AND(ISNUMBER(OFFSET('Sanitation Data'!$F$6,0,10*ROW('Sanitation Data'!F110))),'Data Summary'!CV116="Yes"),OFFSET('Sanitation Data'!$F$6,0,10*ROW('Sanitation Data'!F110)),NA())</f>
        <v>#N/A</v>
      </c>
      <c r="AH116" s="516" t="e">
        <f ca="1">+IF(AND(ISNUMBER(OFFSET('Sanitation Data'!$F$10,0,10*ROW('Sanitation Data'!F110))),'Data Summary'!CW116="Yes"),OFFSET('Sanitation Data'!$F$10,0,10*ROW('Sanitation Data'!F110)),NA())</f>
        <v>#N/A</v>
      </c>
      <c r="AI116" s="516" t="e">
        <f ca="1">+IF(AND(ISNUMBER(OFFSET('Sanitation Data'!$F$11,0,10*ROW('Sanitation Data'!F110))),'Data Summary'!CX116="Yes"),OFFSET('Sanitation Data'!$F$11,0,10*ROW('Sanitation Data'!F110)),NA())</f>
        <v>#N/A</v>
      </c>
      <c r="AJ116" s="516" t="e">
        <f ca="1">+IF(AND(ISNUMBER(OFFSET('Sanitation Data'!$F$12,0,10*ROW('Sanitation Data'!F110))),'Data Summary'!CY116="Yes"),OFFSET('Sanitation Data'!$F$12,0,10*ROW('Sanitation Data'!F110)),NA())</f>
        <v>#N/A</v>
      </c>
      <c r="AK116" s="516" t="e">
        <f ca="1">+IF(AND(ISNUMBER(OFFSET('Sanitation Data'!$G$4,0,10*ROW('Sanitation Data'!G110))),'Data Summary'!CZ116="Yes"),100-OFFSET('Sanitation Data'!$G$4,0,10*ROW('Sanitation Data'!G110)),NA())</f>
        <v>#N/A</v>
      </c>
      <c r="AL116" s="516" t="e">
        <f ca="1">+IF(AND(ISNUMBER(OFFSET('Sanitation Data'!$G$6,0,10*ROW('Sanitation Data'!G110))),'Data Summary'!DA116="Yes"),OFFSET('Sanitation Data'!$G$6,0,10*ROW('Sanitation Data'!G110)),NA())</f>
        <v>#N/A</v>
      </c>
      <c r="AM116" s="516" t="e">
        <f ca="1">+IF(AND(ISNUMBER(OFFSET('Sanitation Data'!$G$10,0,10*ROW('Sanitation Data'!G110))),'Data Summary'!DB116="Yes"),OFFSET('Sanitation Data'!$G$10,0,10*ROW('Sanitation Data'!G110)),NA())</f>
        <v>#N/A</v>
      </c>
      <c r="AN116" s="516" t="e">
        <f ca="1">+IF(AND(ISNUMBER(OFFSET('Sanitation Data'!$G$11,0,10*ROW('Sanitation Data'!G110))),'Data Summary'!DC116="Yes"),OFFSET('Sanitation Data'!$G$11,0,10*ROW('Sanitation Data'!G110)),NA())</f>
        <v>#N/A</v>
      </c>
      <c r="AO116" s="516" t="e">
        <f ca="1">+IF(AND(ISNUMBER(OFFSET('Sanitation Data'!$G$12,0,10*ROW('Sanitation Data'!G110))),'Data Summary'!DD116="Yes"),OFFSET('Sanitation Data'!$G$12,0,10*ROW('Sanitation Data'!G110)),NA())</f>
        <v>#N/A</v>
      </c>
      <c r="AP116" s="516" t="e">
        <f ca="1">+IF(AND(ISNUMBER(OFFSET('Sanitation Data'!$H$4,0,10*ROW('Sanitation Data'!H110))),'Data Summary'!DE116="Yes"),100-OFFSET('Sanitation Data'!$H$4,0,10*ROW('Sanitation Data'!H110)),NA())</f>
        <v>#N/A</v>
      </c>
      <c r="AQ116" s="516" t="e">
        <f ca="1">+IF(AND(ISNUMBER(OFFSET('Sanitation Data'!$H$6,0,10*ROW('Sanitation Data'!H110))),'Data Summary'!DF116="Yes"),OFFSET('Sanitation Data'!$H$6,0,10*ROW('Sanitation Data'!H110)),NA())</f>
        <v>#N/A</v>
      </c>
      <c r="AR116" s="516" t="e">
        <f ca="1">+IF(AND(ISNUMBER(OFFSET('Sanitation Data'!$H$10,0,10*ROW('Sanitation Data'!H110))),'Data Summary'!DG116="Yes"),OFFSET('Sanitation Data'!$H$10,0,10*ROW('Sanitation Data'!H110)),NA())</f>
        <v>#N/A</v>
      </c>
      <c r="AS116" s="516" t="e">
        <f ca="1">+IF(AND(ISNUMBER(OFFSET('Sanitation Data'!$H$11,0,10*ROW('Sanitation Data'!H110))),'Data Summary'!DH116="Yes"),OFFSET('Sanitation Data'!$H$11,0,10*ROW('Sanitation Data'!H110)),NA())</f>
        <v>#N/A</v>
      </c>
      <c r="AT116" s="516" t="e">
        <f ca="1">+IF(AND(ISNUMBER(OFFSET('Sanitation Data'!$H$12,0,10*ROW('Sanitation Data'!H110))),'Data Summary'!DI116="Yes"),OFFSET('Sanitation Data'!$H$12,0,10*ROW('Sanitation Data'!H110)),NA())</f>
        <v>#N/A</v>
      </c>
      <c r="AU116" s="516" t="e">
        <f ca="1">+IF(AND(ISNUMBER(OFFSET('Sanitation Data'!$I$4,0,10*ROW('Sanitation Data'!I110))),'Data Summary'!DJ116="Yes"),100-OFFSET('Sanitation Data'!$I$4,0,10*ROW('Sanitation Data'!I110)),NA())</f>
        <v>#N/A</v>
      </c>
      <c r="AV116" s="516" t="e">
        <f ca="1">+IF(AND(ISNUMBER(OFFSET('Sanitation Data'!$I$6,0,10*ROW('Sanitation Data'!I110))),'Data Summary'!DK116="Yes"),OFFSET('Sanitation Data'!$I$6,0,10*ROW('Sanitation Data'!I110)),NA())</f>
        <v>#N/A</v>
      </c>
      <c r="AW116" s="516" t="e">
        <f ca="1">+IF(AND(ISNUMBER(OFFSET('Sanitation Data'!$I$10,0,10*ROW('Sanitation Data'!I110))),'Data Summary'!DL116="Yes"),OFFSET('Sanitation Data'!$I$10,0,10*ROW('Sanitation Data'!I110)),NA())</f>
        <v>#N/A</v>
      </c>
      <c r="AX116" s="516" t="e">
        <f ca="1">+IF(AND(ISNUMBER(OFFSET('Sanitation Data'!$I$11,0,10*ROW('Sanitation Data'!I110))),'Data Summary'!DM116="Yes"),OFFSET('Sanitation Data'!$I$11,0,10*ROW('Sanitation Data'!I110)),NA())</f>
        <v>#N/A</v>
      </c>
      <c r="AY116" s="516" t="e">
        <f ca="1">+IF(AND(ISNUMBER(OFFSET('Sanitation Data'!$I$12,0,10*ROW('Sanitation Data'!I110))),'Data Summary'!DN116="Yes"),OFFSET('Sanitation Data'!$I$12,0,10*ROW('Sanitation Data'!I110)),NA())</f>
        <v>#N/A</v>
      </c>
      <c r="AZ116" s="517" t="e">
        <f ca="1">+IF(AND(ISNUMBER(OFFSET('Hygiene Data'!$D$5,0,10*ROW('Hygiene Data'!D110))),'Data Summary'!DO116="Yes"),OFFSET('Hygiene Data'!$D$5,0,10*ROW('Hygiene Data'!D110)),NA())</f>
        <v>#N/A</v>
      </c>
      <c r="BA116" s="517" t="e">
        <f ca="1">+IF(AND(ISNUMBER(OFFSET('Hygiene Data'!$D$7,0,10*ROW('Hygiene Data'!D110))),'Data Summary'!DP116="Yes"),OFFSET('Hygiene Data'!$D$7,0,10*ROW('Hygiene Data'!D110)),NA())</f>
        <v>#N/A</v>
      </c>
      <c r="BB116" s="517" t="e">
        <f ca="1">+IF(AND(ISNUMBER(OFFSET('Hygiene Data'!$D$9,0,10*ROW('Hygiene Data'!D110))),'Data Summary'!DQ116="Yes"),OFFSET('Hygiene Data'!$D$9,0,10*ROW('Hygiene Data'!D110)),NA())</f>
        <v>#N/A</v>
      </c>
      <c r="BC116" s="517" t="e">
        <f ca="1">+IF(AND(ISNUMBER(OFFSET('Hygiene Data'!$E$5,0,10*ROW('Hygiene Data'!E110))),'Data Summary'!DR116="Yes"),OFFSET('Hygiene Data'!$E$5,0,10*ROW('Hygiene Data'!E110)),NA())</f>
        <v>#N/A</v>
      </c>
      <c r="BD116" s="517" t="e">
        <f ca="1">+IF(AND(ISNUMBER(OFFSET('Hygiene Data'!$E$7,0,10*ROW('Hygiene Data'!E110))),'Data Summary'!DS116="Yes"),OFFSET('Hygiene Data'!$E$7,0,10*ROW('Hygiene Data'!E110)),NA())</f>
        <v>#N/A</v>
      </c>
      <c r="BE116" s="517" t="e">
        <f ca="1">+IF(AND(ISNUMBER(OFFSET('Hygiene Data'!$E$9,0,10*ROW('Hygiene Data'!E110))),'Data Summary'!DT116="Yes"),OFFSET('Hygiene Data'!$E$9,0,10*ROW('Hygiene Data'!E110)),NA())</f>
        <v>#N/A</v>
      </c>
      <c r="BF116" s="517" t="e">
        <f ca="1">+IF(AND(ISNUMBER(OFFSET('Hygiene Data'!$F$5,0,10*ROW('Hygiene Data'!F110))),'Data Summary'!DU116="Yes"),OFFSET('Hygiene Data'!$F$5,0,10*ROW('Hygiene Data'!F110)),NA())</f>
        <v>#N/A</v>
      </c>
      <c r="BG116" s="517" t="e">
        <f ca="1">+IF(AND(ISNUMBER(OFFSET('Hygiene Data'!$F$7,0,10*ROW('Hygiene Data'!F110))),'Data Summary'!DV116="Yes"),OFFSET('Hygiene Data'!$F$7,0,10*ROW('Hygiene Data'!F110)),NA())</f>
        <v>#N/A</v>
      </c>
      <c r="BH116" s="517" t="e">
        <f ca="1">+IF(AND(ISNUMBER(OFFSET('Hygiene Data'!$F$9,0,10*ROW('Hygiene Data'!F110))),'Data Summary'!DW116="Yes"),OFFSET('Hygiene Data'!$F$9,0,10*ROW('Hygiene Data'!F110)),NA())</f>
        <v>#N/A</v>
      </c>
      <c r="BI116" s="517" t="e">
        <f ca="1">+IF(AND(ISNUMBER(OFFSET('Hygiene Data'!$G$5,0,10*ROW('Hygiene Data'!G110))),'Data Summary'!DX116="Yes"),OFFSET('Hygiene Data'!$G$5,0,10*ROW('Hygiene Data'!G110)),NA())</f>
        <v>#N/A</v>
      </c>
      <c r="BJ116" s="517" t="e">
        <f ca="1">+IF(AND(ISNUMBER(OFFSET('Hygiene Data'!$G$7,0,10*ROW('Hygiene Data'!G110))),'Data Summary'!DY116="Yes"),OFFSET('Hygiene Data'!$G$7,0,10*ROW('Hygiene Data'!G110)),NA())</f>
        <v>#N/A</v>
      </c>
      <c r="BK116" s="517" t="e">
        <f ca="1">+IF(AND(ISNUMBER(OFFSET('Hygiene Data'!$G$9,0,10*ROW('Hygiene Data'!G110))),'Data Summary'!DZ116="Yes"),OFFSET('Hygiene Data'!$G$9,0,10*ROW('Hygiene Data'!G110)),NA())</f>
        <v>#N/A</v>
      </c>
      <c r="BL116" s="517" t="e">
        <f ca="1">+IF(AND(ISNUMBER(OFFSET('Hygiene Data'!$H$5,0,10*ROW('Hygiene Data'!H110))),'Data Summary'!EA116="Yes"),OFFSET('Hygiene Data'!$H$5,0,10*ROW('Hygiene Data'!H110)),NA())</f>
        <v>#N/A</v>
      </c>
      <c r="BM116" s="517" t="e">
        <f ca="1">+IF(AND(ISNUMBER(OFFSET('Hygiene Data'!$H$7,0,10*ROW('Hygiene Data'!H110))),'Data Summary'!EB116="Yes"),OFFSET('Hygiene Data'!$H$7,0,10*ROW('Hygiene Data'!H110)),NA())</f>
        <v>#N/A</v>
      </c>
      <c r="BN116" s="517" t="e">
        <f ca="1">+IF(AND(ISNUMBER(OFFSET('Hygiene Data'!$H$9,0,10*ROW('Hygiene Data'!H110))),'Data Summary'!EC116="Yes"),OFFSET('Hygiene Data'!$H$9,0,10*ROW('Hygiene Data'!H110)),NA())</f>
        <v>#N/A</v>
      </c>
      <c r="BO116" s="517" t="e">
        <f ca="1">+IF(AND(ISNUMBER(OFFSET('Hygiene Data'!$I$5,0,10*ROW('Hygiene Data'!I110))),'Data Summary'!ED116="Yes"),OFFSET('Hygiene Data'!$I$5,0,10*ROW('Hygiene Data'!I110)),NA())</f>
        <v>#N/A</v>
      </c>
      <c r="BP116" s="517" t="e">
        <f ca="1">+IF(AND(ISNUMBER(OFFSET('Hygiene Data'!$I$7,0,10*ROW('Hygiene Data'!I110))),'Data Summary'!EE116="Yes"),OFFSET('Hygiene Data'!$I$7,0,10*ROW('Hygiene Data'!I110)),NA())</f>
        <v>#N/A</v>
      </c>
      <c r="BQ116" s="517" t="e">
        <f ca="1">+IF(AND(ISNUMBER(OFFSET('Hygiene Data'!$I$9,0,10*ROW('Hygiene Data'!I110))),'Data Summary'!EF116="Yes"),OFFSET('Hygiene Data'!$I$9,0,10*ROW('Hygiene Data'!I110)),NA())</f>
        <v>#N/A</v>
      </c>
    </row>
    <row r="117" spans="1:69" x14ac:dyDescent="0.25">
      <c r="A117" s="513" t="e">
        <f ca="1">+RIGHT('Data Summary'!A117,LEN('Data Summary'!A117)-9)</f>
        <v>#VALUE!</v>
      </c>
      <c r="B117" s="487" t="str">
        <f ca="1">+IF(ISTEXT('Data Summary'!B117),'Data Summary'!B117,"")</f>
        <v/>
      </c>
      <c r="C117" s="514" t="e">
        <f ca="1">+VALUE('Data Summary'!C117)</f>
        <v>#VALUE!</v>
      </c>
      <c r="D117" s="515" t="e">
        <f ca="1">+IF(AND(ISNUMBER(OFFSET('Water Data'!$D$4,0,10*ROW('Water Data'!D111))),'Data Summary'!BS117="Yes"),100-OFFSET('Water Data'!$D$4,0,10*ROW('Water Data'!D111)),NA())</f>
        <v>#N/A</v>
      </c>
      <c r="E117" s="515" t="e">
        <f ca="1">+IF(AND(ISNUMBER(OFFSET('Water Data'!$D$6,0,10*ROW('Water Data'!D111))),'Data Summary'!BT117="Yes"),OFFSET('Water Data'!$D$6,0,10*ROW('Water Data'!D111)),NA())</f>
        <v>#N/A</v>
      </c>
      <c r="F117" s="515" t="e">
        <f ca="1">+IF(AND(ISNUMBER(OFFSET('Water Data'!$D$9,0,10*ROW('Water Data'!D111))),'Data Summary'!BU117="Yes"),OFFSET('Water Data'!$D$9,0,10*ROW('Water Data'!D111)),NA())</f>
        <v>#N/A</v>
      </c>
      <c r="G117" s="515" t="e">
        <f ca="1">+IF(AND(ISNUMBER(OFFSET('Water Data'!$E$4,0,10*ROW('Water Data'!E111))),'Data Summary'!BV117="Yes"),100-OFFSET('Water Data'!$E$4,0,10*ROW('Water Data'!E111)),NA())</f>
        <v>#N/A</v>
      </c>
      <c r="H117" s="515" t="e">
        <f ca="1">+IF(AND(ISNUMBER(OFFSET('Water Data'!$E$6,0,10*ROW('Water Data'!E111))),'Data Summary'!BW117="Yes"),OFFSET('Water Data'!$E$6,0,10*ROW('Water Data'!E111)),NA())</f>
        <v>#N/A</v>
      </c>
      <c r="I117" s="515" t="e">
        <f ca="1">+IF(AND(ISNUMBER(OFFSET('Water Data'!$E$9,0,10*ROW('Water Data'!E111))),'Data Summary'!BX117="Yes"),OFFSET('Water Data'!$E$9,0,10*ROW('Water Data'!E111)),NA())</f>
        <v>#N/A</v>
      </c>
      <c r="J117" s="515" t="e">
        <f ca="1">+IF(AND(ISNUMBER(OFFSET('Water Data'!$F$4,0,10*ROW('Water Data'!F111))),'Data Summary'!BY117="Yes"),100-OFFSET('Water Data'!$F$4,0,10*ROW('Water Data'!F111)),NA())</f>
        <v>#N/A</v>
      </c>
      <c r="K117" s="515" t="e">
        <f ca="1">+IF(AND(ISNUMBER(OFFSET('Water Data'!$F$6,0,10*ROW('Water Data'!F111))),'Data Summary'!BZ117="Yes"),OFFSET('Water Data'!$F$6,0,10*ROW('Water Data'!F111)),NA())</f>
        <v>#N/A</v>
      </c>
      <c r="L117" s="515" t="e">
        <f ca="1">+IF(AND(ISNUMBER(OFFSET('Water Data'!$F$9,0,10*ROW('Water Data'!F111))),'Data Summary'!CA117="Yes"),OFFSET('Water Data'!$F$9,0,10*ROW('Water Data'!F111)),NA())</f>
        <v>#N/A</v>
      </c>
      <c r="M117" s="515" t="e">
        <f ca="1">+IF(AND(ISNUMBER(OFFSET('Water Data'!$G$4,0,10*ROW('Water Data'!G111))),'Data Summary'!CB117="Yes"),100-OFFSET('Water Data'!$G$4,0,10*ROW('Water Data'!G111)),NA())</f>
        <v>#N/A</v>
      </c>
      <c r="N117" s="515" t="e">
        <f ca="1">+IF(AND(ISNUMBER(OFFSET('Water Data'!$G$6,0,10*ROW('Water Data'!G111))),'Data Summary'!CC117="Yes"),OFFSET('Water Data'!$G$6,0,10*ROW('Water Data'!G111)),NA())</f>
        <v>#N/A</v>
      </c>
      <c r="O117" s="515" t="e">
        <f ca="1">+IF(AND(ISNUMBER(OFFSET('Water Data'!$G$9,0,10*ROW('Water Data'!G111))),'Data Summary'!CD117="Yes"),OFFSET('Water Data'!$G$9,0,10*ROW('Water Data'!G111)),NA())</f>
        <v>#N/A</v>
      </c>
      <c r="P117" s="515" t="e">
        <f ca="1">+IF(AND(ISNUMBER(OFFSET('Water Data'!$H$4,0,10*ROW('Water Data'!H111))),'Data Summary'!CE117="Yes"),100-OFFSET('Water Data'!$H$4,0,10*ROW('Water Data'!H111)),NA())</f>
        <v>#N/A</v>
      </c>
      <c r="Q117" s="515" t="e">
        <f ca="1">+IF(AND(ISNUMBER(OFFSET('Water Data'!$H$6,0,10*ROW('Water Data'!H111))),'Data Summary'!CF117="Yes"),OFFSET('Water Data'!$H$6,0,10*ROW('Water Data'!H111)),NA())</f>
        <v>#N/A</v>
      </c>
      <c r="R117" s="515" t="e">
        <f ca="1">+IF(AND(ISNUMBER(OFFSET('Water Data'!$H$9,0,10*ROW('Water Data'!H111))),'Data Summary'!CG117="Yes"),OFFSET('Water Data'!$H$9,0,10*ROW('Water Data'!H111)),NA())</f>
        <v>#N/A</v>
      </c>
      <c r="S117" s="515" t="e">
        <f ca="1">+IF(AND(ISNUMBER(OFFSET('Water Data'!$I$4,0,10*ROW('Water Data'!I111))),'Data Summary'!CH117="Yes"),100-OFFSET('Water Data'!$I$4,0,10*ROW('Water Data'!I111)),NA())</f>
        <v>#N/A</v>
      </c>
      <c r="T117" s="515" t="e">
        <f ca="1">+IF(AND(ISNUMBER(OFFSET('Water Data'!$I$6,0,10*ROW('Water Data'!I111))),'Data Summary'!CI117="Yes"),OFFSET('Water Data'!$I$6,0,10*ROW('Water Data'!I111)),NA())</f>
        <v>#N/A</v>
      </c>
      <c r="U117" s="515" t="e">
        <f ca="1">+IF(AND(ISNUMBER(OFFSET('Water Data'!$I$9,0,10*ROW('Water Data'!I111))),'Data Summary'!CJ117="Yes"),OFFSET('Water Data'!$I$9,0,10*ROW('Water Data'!I111)),NA())</f>
        <v>#N/A</v>
      </c>
      <c r="V117" s="516" t="e">
        <f ca="1">+IF(AND(ISNUMBER(OFFSET('Sanitation Data'!$D$4,0,10*ROW('Sanitation Data'!D111))),'Data Summary'!CK117="Yes"),100-OFFSET('Sanitation Data'!$D$4,0,10*ROW('Sanitation Data'!D111)),NA())</f>
        <v>#N/A</v>
      </c>
      <c r="W117" s="516" t="e">
        <f ca="1">+IF(AND(ISNUMBER(OFFSET('Sanitation Data'!$D$6,0,10*ROW('Sanitation Data'!D111))),'Data Summary'!CL117="Yes"),OFFSET('Sanitation Data'!$D$6,0,10*ROW('Sanitation Data'!D111)),NA())</f>
        <v>#N/A</v>
      </c>
      <c r="X117" s="516" t="e">
        <f ca="1">+IF(AND(ISNUMBER(OFFSET('Sanitation Data'!$D$10,0,10*ROW('Sanitation Data'!D111))),'Data Summary'!CM117="Yes"),OFFSET('Sanitation Data'!$D$10,0,10*ROW('Sanitation Data'!D111)),NA())</f>
        <v>#N/A</v>
      </c>
      <c r="Y117" s="516" t="e">
        <f ca="1">+IF(AND(ISNUMBER(OFFSET('Sanitation Data'!$D$11,0,10*ROW('Sanitation Data'!D111))),'Data Summary'!CN117="Yes"),OFFSET('Sanitation Data'!$D$11,0,10*ROW('Sanitation Data'!D111)),NA())</f>
        <v>#N/A</v>
      </c>
      <c r="Z117" s="516" t="e">
        <f ca="1">+IF(AND(ISNUMBER(OFFSET('Sanitation Data'!$D$12,0,10*ROW('Sanitation Data'!D111))),'Data Summary'!CO117="Yes"),OFFSET('Sanitation Data'!$D$12,0,10*ROW('Sanitation Data'!D111)),NA())</f>
        <v>#N/A</v>
      </c>
      <c r="AA117" s="516" t="e">
        <f ca="1">+IF(AND(ISNUMBER(OFFSET('Sanitation Data'!$E$4,0,10*ROW('Sanitation Data'!E111))),'Data Summary'!CP117="Yes"),100-OFFSET('Sanitation Data'!$E$4,0,10*ROW('Sanitation Data'!E111)),NA())</f>
        <v>#N/A</v>
      </c>
      <c r="AB117" s="516" t="e">
        <f ca="1">+IF(AND(ISNUMBER(OFFSET('Sanitation Data'!$E$6,0,10*ROW('Sanitation Data'!E111))),'Data Summary'!CQ117="Yes"),OFFSET('Sanitation Data'!$E$6,0,10*ROW('Sanitation Data'!E111)),NA())</f>
        <v>#N/A</v>
      </c>
      <c r="AC117" s="516" t="e">
        <f ca="1">+IF(AND(ISNUMBER(OFFSET('Sanitation Data'!$E$10,0,10*ROW('Sanitation Data'!E111))),'Data Summary'!CR117="Yes"),OFFSET('Sanitation Data'!$E$10,0,10*ROW('Sanitation Data'!E111)),NA())</f>
        <v>#N/A</v>
      </c>
      <c r="AD117" s="516" t="e">
        <f ca="1">+IF(AND(ISNUMBER(OFFSET('Sanitation Data'!$E$11,0,10*ROW('Sanitation Data'!E111))),'Data Summary'!CS117="Yes"),OFFSET('Sanitation Data'!$E$11,0,10*ROW('Sanitation Data'!E111)),NA())</f>
        <v>#N/A</v>
      </c>
      <c r="AE117" s="516" t="e">
        <f ca="1">+IF(AND(ISNUMBER(OFFSET('Sanitation Data'!$E$12,0,10*ROW('Sanitation Data'!E111))),'Data Summary'!CT117="Yes"),OFFSET('Sanitation Data'!$E$12,0,10*ROW('Sanitation Data'!E111)),NA())</f>
        <v>#N/A</v>
      </c>
      <c r="AF117" s="516" t="e">
        <f ca="1">+IF(AND(ISNUMBER(OFFSET('Sanitation Data'!$F$4,0,10*ROW('Sanitation Data'!F111))),'Data Summary'!CU117="Yes"),100-OFFSET('Sanitation Data'!$F$4,0,10*ROW('Sanitation Data'!F111)),NA())</f>
        <v>#N/A</v>
      </c>
      <c r="AG117" s="516" t="e">
        <f ca="1">+IF(AND(ISNUMBER(OFFSET('Sanitation Data'!$F$6,0,10*ROW('Sanitation Data'!F111))),'Data Summary'!CV117="Yes"),OFFSET('Sanitation Data'!$F$6,0,10*ROW('Sanitation Data'!F111)),NA())</f>
        <v>#N/A</v>
      </c>
      <c r="AH117" s="516" t="e">
        <f ca="1">+IF(AND(ISNUMBER(OFFSET('Sanitation Data'!$F$10,0,10*ROW('Sanitation Data'!F111))),'Data Summary'!CW117="Yes"),OFFSET('Sanitation Data'!$F$10,0,10*ROW('Sanitation Data'!F111)),NA())</f>
        <v>#N/A</v>
      </c>
      <c r="AI117" s="516" t="e">
        <f ca="1">+IF(AND(ISNUMBER(OFFSET('Sanitation Data'!$F$11,0,10*ROW('Sanitation Data'!F111))),'Data Summary'!CX117="Yes"),OFFSET('Sanitation Data'!$F$11,0,10*ROW('Sanitation Data'!F111)),NA())</f>
        <v>#N/A</v>
      </c>
      <c r="AJ117" s="516" t="e">
        <f ca="1">+IF(AND(ISNUMBER(OFFSET('Sanitation Data'!$F$12,0,10*ROW('Sanitation Data'!F111))),'Data Summary'!CY117="Yes"),OFFSET('Sanitation Data'!$F$12,0,10*ROW('Sanitation Data'!F111)),NA())</f>
        <v>#N/A</v>
      </c>
      <c r="AK117" s="516" t="e">
        <f ca="1">+IF(AND(ISNUMBER(OFFSET('Sanitation Data'!$G$4,0,10*ROW('Sanitation Data'!G111))),'Data Summary'!CZ117="Yes"),100-OFFSET('Sanitation Data'!$G$4,0,10*ROW('Sanitation Data'!G111)),NA())</f>
        <v>#N/A</v>
      </c>
      <c r="AL117" s="516" t="e">
        <f ca="1">+IF(AND(ISNUMBER(OFFSET('Sanitation Data'!$G$6,0,10*ROW('Sanitation Data'!G111))),'Data Summary'!DA117="Yes"),OFFSET('Sanitation Data'!$G$6,0,10*ROW('Sanitation Data'!G111)),NA())</f>
        <v>#N/A</v>
      </c>
      <c r="AM117" s="516" t="e">
        <f ca="1">+IF(AND(ISNUMBER(OFFSET('Sanitation Data'!$G$10,0,10*ROW('Sanitation Data'!G111))),'Data Summary'!DB117="Yes"),OFFSET('Sanitation Data'!$G$10,0,10*ROW('Sanitation Data'!G111)),NA())</f>
        <v>#N/A</v>
      </c>
      <c r="AN117" s="516" t="e">
        <f ca="1">+IF(AND(ISNUMBER(OFFSET('Sanitation Data'!$G$11,0,10*ROW('Sanitation Data'!G111))),'Data Summary'!DC117="Yes"),OFFSET('Sanitation Data'!$G$11,0,10*ROW('Sanitation Data'!G111)),NA())</f>
        <v>#N/A</v>
      </c>
      <c r="AO117" s="516" t="e">
        <f ca="1">+IF(AND(ISNUMBER(OFFSET('Sanitation Data'!$G$12,0,10*ROW('Sanitation Data'!G111))),'Data Summary'!DD117="Yes"),OFFSET('Sanitation Data'!$G$12,0,10*ROW('Sanitation Data'!G111)),NA())</f>
        <v>#N/A</v>
      </c>
      <c r="AP117" s="516" t="e">
        <f ca="1">+IF(AND(ISNUMBER(OFFSET('Sanitation Data'!$H$4,0,10*ROW('Sanitation Data'!H111))),'Data Summary'!DE117="Yes"),100-OFFSET('Sanitation Data'!$H$4,0,10*ROW('Sanitation Data'!H111)),NA())</f>
        <v>#N/A</v>
      </c>
      <c r="AQ117" s="516" t="e">
        <f ca="1">+IF(AND(ISNUMBER(OFFSET('Sanitation Data'!$H$6,0,10*ROW('Sanitation Data'!H111))),'Data Summary'!DF117="Yes"),OFFSET('Sanitation Data'!$H$6,0,10*ROW('Sanitation Data'!H111)),NA())</f>
        <v>#N/A</v>
      </c>
      <c r="AR117" s="516" t="e">
        <f ca="1">+IF(AND(ISNUMBER(OFFSET('Sanitation Data'!$H$10,0,10*ROW('Sanitation Data'!H111))),'Data Summary'!DG117="Yes"),OFFSET('Sanitation Data'!$H$10,0,10*ROW('Sanitation Data'!H111)),NA())</f>
        <v>#N/A</v>
      </c>
      <c r="AS117" s="516" t="e">
        <f ca="1">+IF(AND(ISNUMBER(OFFSET('Sanitation Data'!$H$11,0,10*ROW('Sanitation Data'!H111))),'Data Summary'!DH117="Yes"),OFFSET('Sanitation Data'!$H$11,0,10*ROW('Sanitation Data'!H111)),NA())</f>
        <v>#N/A</v>
      </c>
      <c r="AT117" s="516" t="e">
        <f ca="1">+IF(AND(ISNUMBER(OFFSET('Sanitation Data'!$H$12,0,10*ROW('Sanitation Data'!H111))),'Data Summary'!DI117="Yes"),OFFSET('Sanitation Data'!$H$12,0,10*ROW('Sanitation Data'!H111)),NA())</f>
        <v>#N/A</v>
      </c>
      <c r="AU117" s="516" t="e">
        <f ca="1">+IF(AND(ISNUMBER(OFFSET('Sanitation Data'!$I$4,0,10*ROW('Sanitation Data'!I111))),'Data Summary'!DJ117="Yes"),100-OFFSET('Sanitation Data'!$I$4,0,10*ROW('Sanitation Data'!I111)),NA())</f>
        <v>#N/A</v>
      </c>
      <c r="AV117" s="516" t="e">
        <f ca="1">+IF(AND(ISNUMBER(OFFSET('Sanitation Data'!$I$6,0,10*ROW('Sanitation Data'!I111))),'Data Summary'!DK117="Yes"),OFFSET('Sanitation Data'!$I$6,0,10*ROW('Sanitation Data'!I111)),NA())</f>
        <v>#N/A</v>
      </c>
      <c r="AW117" s="516" t="e">
        <f ca="1">+IF(AND(ISNUMBER(OFFSET('Sanitation Data'!$I$10,0,10*ROW('Sanitation Data'!I111))),'Data Summary'!DL117="Yes"),OFFSET('Sanitation Data'!$I$10,0,10*ROW('Sanitation Data'!I111)),NA())</f>
        <v>#N/A</v>
      </c>
      <c r="AX117" s="516" t="e">
        <f ca="1">+IF(AND(ISNUMBER(OFFSET('Sanitation Data'!$I$11,0,10*ROW('Sanitation Data'!I111))),'Data Summary'!DM117="Yes"),OFFSET('Sanitation Data'!$I$11,0,10*ROW('Sanitation Data'!I111)),NA())</f>
        <v>#N/A</v>
      </c>
      <c r="AY117" s="516" t="e">
        <f ca="1">+IF(AND(ISNUMBER(OFFSET('Sanitation Data'!$I$12,0,10*ROW('Sanitation Data'!I111))),'Data Summary'!DN117="Yes"),OFFSET('Sanitation Data'!$I$12,0,10*ROW('Sanitation Data'!I111)),NA())</f>
        <v>#N/A</v>
      </c>
      <c r="AZ117" s="517" t="e">
        <f ca="1">+IF(AND(ISNUMBER(OFFSET('Hygiene Data'!$D$5,0,10*ROW('Hygiene Data'!D111))),'Data Summary'!DO117="Yes"),OFFSET('Hygiene Data'!$D$5,0,10*ROW('Hygiene Data'!D111)),NA())</f>
        <v>#N/A</v>
      </c>
      <c r="BA117" s="517" t="e">
        <f ca="1">+IF(AND(ISNUMBER(OFFSET('Hygiene Data'!$D$7,0,10*ROW('Hygiene Data'!D111))),'Data Summary'!DP117="Yes"),OFFSET('Hygiene Data'!$D$7,0,10*ROW('Hygiene Data'!D111)),NA())</f>
        <v>#N/A</v>
      </c>
      <c r="BB117" s="517" t="e">
        <f ca="1">+IF(AND(ISNUMBER(OFFSET('Hygiene Data'!$D$9,0,10*ROW('Hygiene Data'!D111))),'Data Summary'!DQ117="Yes"),OFFSET('Hygiene Data'!$D$9,0,10*ROW('Hygiene Data'!D111)),NA())</f>
        <v>#N/A</v>
      </c>
      <c r="BC117" s="517" t="e">
        <f ca="1">+IF(AND(ISNUMBER(OFFSET('Hygiene Data'!$E$5,0,10*ROW('Hygiene Data'!E111))),'Data Summary'!DR117="Yes"),OFFSET('Hygiene Data'!$E$5,0,10*ROW('Hygiene Data'!E111)),NA())</f>
        <v>#N/A</v>
      </c>
      <c r="BD117" s="517" t="e">
        <f ca="1">+IF(AND(ISNUMBER(OFFSET('Hygiene Data'!$E$7,0,10*ROW('Hygiene Data'!E111))),'Data Summary'!DS117="Yes"),OFFSET('Hygiene Data'!$E$7,0,10*ROW('Hygiene Data'!E111)),NA())</f>
        <v>#N/A</v>
      </c>
      <c r="BE117" s="517" t="e">
        <f ca="1">+IF(AND(ISNUMBER(OFFSET('Hygiene Data'!$E$9,0,10*ROW('Hygiene Data'!E111))),'Data Summary'!DT117="Yes"),OFFSET('Hygiene Data'!$E$9,0,10*ROW('Hygiene Data'!E111)),NA())</f>
        <v>#N/A</v>
      </c>
      <c r="BF117" s="517" t="e">
        <f ca="1">+IF(AND(ISNUMBER(OFFSET('Hygiene Data'!$F$5,0,10*ROW('Hygiene Data'!F111))),'Data Summary'!DU117="Yes"),OFFSET('Hygiene Data'!$F$5,0,10*ROW('Hygiene Data'!F111)),NA())</f>
        <v>#N/A</v>
      </c>
      <c r="BG117" s="517" t="e">
        <f ca="1">+IF(AND(ISNUMBER(OFFSET('Hygiene Data'!$F$7,0,10*ROW('Hygiene Data'!F111))),'Data Summary'!DV117="Yes"),OFFSET('Hygiene Data'!$F$7,0,10*ROW('Hygiene Data'!F111)),NA())</f>
        <v>#N/A</v>
      </c>
      <c r="BH117" s="517" t="e">
        <f ca="1">+IF(AND(ISNUMBER(OFFSET('Hygiene Data'!$F$9,0,10*ROW('Hygiene Data'!F111))),'Data Summary'!DW117="Yes"),OFFSET('Hygiene Data'!$F$9,0,10*ROW('Hygiene Data'!F111)),NA())</f>
        <v>#N/A</v>
      </c>
      <c r="BI117" s="517" t="e">
        <f ca="1">+IF(AND(ISNUMBER(OFFSET('Hygiene Data'!$G$5,0,10*ROW('Hygiene Data'!G111))),'Data Summary'!DX117="Yes"),OFFSET('Hygiene Data'!$G$5,0,10*ROW('Hygiene Data'!G111)),NA())</f>
        <v>#N/A</v>
      </c>
      <c r="BJ117" s="517" t="e">
        <f ca="1">+IF(AND(ISNUMBER(OFFSET('Hygiene Data'!$G$7,0,10*ROW('Hygiene Data'!G111))),'Data Summary'!DY117="Yes"),OFFSET('Hygiene Data'!$G$7,0,10*ROW('Hygiene Data'!G111)),NA())</f>
        <v>#N/A</v>
      </c>
      <c r="BK117" s="517" t="e">
        <f ca="1">+IF(AND(ISNUMBER(OFFSET('Hygiene Data'!$G$9,0,10*ROW('Hygiene Data'!G111))),'Data Summary'!DZ117="Yes"),OFFSET('Hygiene Data'!$G$9,0,10*ROW('Hygiene Data'!G111)),NA())</f>
        <v>#N/A</v>
      </c>
      <c r="BL117" s="517" t="e">
        <f ca="1">+IF(AND(ISNUMBER(OFFSET('Hygiene Data'!$H$5,0,10*ROW('Hygiene Data'!H111))),'Data Summary'!EA117="Yes"),OFFSET('Hygiene Data'!$H$5,0,10*ROW('Hygiene Data'!H111)),NA())</f>
        <v>#N/A</v>
      </c>
      <c r="BM117" s="517" t="e">
        <f ca="1">+IF(AND(ISNUMBER(OFFSET('Hygiene Data'!$H$7,0,10*ROW('Hygiene Data'!H111))),'Data Summary'!EB117="Yes"),OFFSET('Hygiene Data'!$H$7,0,10*ROW('Hygiene Data'!H111)),NA())</f>
        <v>#N/A</v>
      </c>
      <c r="BN117" s="517" t="e">
        <f ca="1">+IF(AND(ISNUMBER(OFFSET('Hygiene Data'!$H$9,0,10*ROW('Hygiene Data'!H111))),'Data Summary'!EC117="Yes"),OFFSET('Hygiene Data'!$H$9,0,10*ROW('Hygiene Data'!H111)),NA())</f>
        <v>#N/A</v>
      </c>
      <c r="BO117" s="517" t="e">
        <f ca="1">+IF(AND(ISNUMBER(OFFSET('Hygiene Data'!$I$5,0,10*ROW('Hygiene Data'!I111))),'Data Summary'!ED117="Yes"),OFFSET('Hygiene Data'!$I$5,0,10*ROW('Hygiene Data'!I111)),NA())</f>
        <v>#N/A</v>
      </c>
      <c r="BP117" s="517" t="e">
        <f ca="1">+IF(AND(ISNUMBER(OFFSET('Hygiene Data'!$I$7,0,10*ROW('Hygiene Data'!I111))),'Data Summary'!EE117="Yes"),OFFSET('Hygiene Data'!$I$7,0,10*ROW('Hygiene Data'!I111)),NA())</f>
        <v>#N/A</v>
      </c>
      <c r="BQ117" s="517" t="e">
        <f ca="1">+IF(AND(ISNUMBER(OFFSET('Hygiene Data'!$I$9,0,10*ROW('Hygiene Data'!I111))),'Data Summary'!EF117="Yes"),OFFSET('Hygiene Data'!$I$9,0,10*ROW('Hygiene Data'!I111)),NA())</f>
        <v>#N/A</v>
      </c>
    </row>
    <row r="118" spans="1:69" x14ac:dyDescent="0.25">
      <c r="A118" s="513" t="e">
        <f ca="1">+RIGHT('Data Summary'!A118,LEN('Data Summary'!A118)-9)</f>
        <v>#VALUE!</v>
      </c>
      <c r="B118" s="487" t="str">
        <f ca="1">+IF(ISTEXT('Data Summary'!B118),'Data Summary'!B118,"")</f>
        <v/>
      </c>
      <c r="C118" s="514" t="e">
        <f ca="1">+VALUE('Data Summary'!C118)</f>
        <v>#VALUE!</v>
      </c>
      <c r="D118" s="515" t="e">
        <f ca="1">+IF(AND(ISNUMBER(OFFSET('Water Data'!$D$4,0,10*ROW('Water Data'!D112))),'Data Summary'!BS118="Yes"),100-OFFSET('Water Data'!$D$4,0,10*ROW('Water Data'!D112)),NA())</f>
        <v>#N/A</v>
      </c>
      <c r="E118" s="515" t="e">
        <f ca="1">+IF(AND(ISNUMBER(OFFSET('Water Data'!$D$6,0,10*ROW('Water Data'!D112))),'Data Summary'!BT118="Yes"),OFFSET('Water Data'!$D$6,0,10*ROW('Water Data'!D112)),NA())</f>
        <v>#N/A</v>
      </c>
      <c r="F118" s="515" t="e">
        <f ca="1">+IF(AND(ISNUMBER(OFFSET('Water Data'!$D$9,0,10*ROW('Water Data'!D112))),'Data Summary'!BU118="Yes"),OFFSET('Water Data'!$D$9,0,10*ROW('Water Data'!D112)),NA())</f>
        <v>#N/A</v>
      </c>
      <c r="G118" s="515" t="e">
        <f ca="1">+IF(AND(ISNUMBER(OFFSET('Water Data'!$E$4,0,10*ROW('Water Data'!E112))),'Data Summary'!BV118="Yes"),100-OFFSET('Water Data'!$E$4,0,10*ROW('Water Data'!E112)),NA())</f>
        <v>#N/A</v>
      </c>
      <c r="H118" s="515" t="e">
        <f ca="1">+IF(AND(ISNUMBER(OFFSET('Water Data'!$E$6,0,10*ROW('Water Data'!E112))),'Data Summary'!BW118="Yes"),OFFSET('Water Data'!$E$6,0,10*ROW('Water Data'!E112)),NA())</f>
        <v>#N/A</v>
      </c>
      <c r="I118" s="515" t="e">
        <f ca="1">+IF(AND(ISNUMBER(OFFSET('Water Data'!$E$9,0,10*ROW('Water Data'!E112))),'Data Summary'!BX118="Yes"),OFFSET('Water Data'!$E$9,0,10*ROW('Water Data'!E112)),NA())</f>
        <v>#N/A</v>
      </c>
      <c r="J118" s="515" t="e">
        <f ca="1">+IF(AND(ISNUMBER(OFFSET('Water Data'!$F$4,0,10*ROW('Water Data'!F112))),'Data Summary'!BY118="Yes"),100-OFFSET('Water Data'!$F$4,0,10*ROW('Water Data'!F112)),NA())</f>
        <v>#N/A</v>
      </c>
      <c r="K118" s="515" t="e">
        <f ca="1">+IF(AND(ISNUMBER(OFFSET('Water Data'!$F$6,0,10*ROW('Water Data'!F112))),'Data Summary'!BZ118="Yes"),OFFSET('Water Data'!$F$6,0,10*ROW('Water Data'!F112)),NA())</f>
        <v>#N/A</v>
      </c>
      <c r="L118" s="515" t="e">
        <f ca="1">+IF(AND(ISNUMBER(OFFSET('Water Data'!$F$9,0,10*ROW('Water Data'!F112))),'Data Summary'!CA118="Yes"),OFFSET('Water Data'!$F$9,0,10*ROW('Water Data'!F112)),NA())</f>
        <v>#N/A</v>
      </c>
      <c r="M118" s="515" t="e">
        <f ca="1">+IF(AND(ISNUMBER(OFFSET('Water Data'!$G$4,0,10*ROW('Water Data'!G112))),'Data Summary'!CB118="Yes"),100-OFFSET('Water Data'!$G$4,0,10*ROW('Water Data'!G112)),NA())</f>
        <v>#N/A</v>
      </c>
      <c r="N118" s="515" t="e">
        <f ca="1">+IF(AND(ISNUMBER(OFFSET('Water Data'!$G$6,0,10*ROW('Water Data'!G112))),'Data Summary'!CC118="Yes"),OFFSET('Water Data'!$G$6,0,10*ROW('Water Data'!G112)),NA())</f>
        <v>#N/A</v>
      </c>
      <c r="O118" s="515" t="e">
        <f ca="1">+IF(AND(ISNUMBER(OFFSET('Water Data'!$G$9,0,10*ROW('Water Data'!G112))),'Data Summary'!CD118="Yes"),OFFSET('Water Data'!$G$9,0,10*ROW('Water Data'!G112)),NA())</f>
        <v>#N/A</v>
      </c>
      <c r="P118" s="515" t="e">
        <f ca="1">+IF(AND(ISNUMBER(OFFSET('Water Data'!$H$4,0,10*ROW('Water Data'!H112))),'Data Summary'!CE118="Yes"),100-OFFSET('Water Data'!$H$4,0,10*ROW('Water Data'!H112)),NA())</f>
        <v>#N/A</v>
      </c>
      <c r="Q118" s="515" t="e">
        <f ca="1">+IF(AND(ISNUMBER(OFFSET('Water Data'!$H$6,0,10*ROW('Water Data'!H112))),'Data Summary'!CF118="Yes"),OFFSET('Water Data'!$H$6,0,10*ROW('Water Data'!H112)),NA())</f>
        <v>#N/A</v>
      </c>
      <c r="R118" s="515" t="e">
        <f ca="1">+IF(AND(ISNUMBER(OFFSET('Water Data'!$H$9,0,10*ROW('Water Data'!H112))),'Data Summary'!CG118="Yes"),OFFSET('Water Data'!$H$9,0,10*ROW('Water Data'!H112)),NA())</f>
        <v>#N/A</v>
      </c>
      <c r="S118" s="515" t="e">
        <f ca="1">+IF(AND(ISNUMBER(OFFSET('Water Data'!$I$4,0,10*ROW('Water Data'!I112))),'Data Summary'!CH118="Yes"),100-OFFSET('Water Data'!$I$4,0,10*ROW('Water Data'!I112)),NA())</f>
        <v>#N/A</v>
      </c>
      <c r="T118" s="515" t="e">
        <f ca="1">+IF(AND(ISNUMBER(OFFSET('Water Data'!$I$6,0,10*ROW('Water Data'!I112))),'Data Summary'!CI118="Yes"),OFFSET('Water Data'!$I$6,0,10*ROW('Water Data'!I112)),NA())</f>
        <v>#N/A</v>
      </c>
      <c r="U118" s="515" t="e">
        <f ca="1">+IF(AND(ISNUMBER(OFFSET('Water Data'!$I$9,0,10*ROW('Water Data'!I112))),'Data Summary'!CJ118="Yes"),OFFSET('Water Data'!$I$9,0,10*ROW('Water Data'!I112)),NA())</f>
        <v>#N/A</v>
      </c>
      <c r="V118" s="516" t="e">
        <f ca="1">+IF(AND(ISNUMBER(OFFSET('Sanitation Data'!$D$4,0,10*ROW('Sanitation Data'!D112))),'Data Summary'!CK118="Yes"),100-OFFSET('Sanitation Data'!$D$4,0,10*ROW('Sanitation Data'!D112)),NA())</f>
        <v>#N/A</v>
      </c>
      <c r="W118" s="516" t="e">
        <f ca="1">+IF(AND(ISNUMBER(OFFSET('Sanitation Data'!$D$6,0,10*ROW('Sanitation Data'!D112))),'Data Summary'!CL118="Yes"),OFFSET('Sanitation Data'!$D$6,0,10*ROW('Sanitation Data'!D112)),NA())</f>
        <v>#N/A</v>
      </c>
      <c r="X118" s="516" t="e">
        <f ca="1">+IF(AND(ISNUMBER(OFFSET('Sanitation Data'!$D$10,0,10*ROW('Sanitation Data'!D112))),'Data Summary'!CM118="Yes"),OFFSET('Sanitation Data'!$D$10,0,10*ROW('Sanitation Data'!D112)),NA())</f>
        <v>#N/A</v>
      </c>
      <c r="Y118" s="516" t="e">
        <f ca="1">+IF(AND(ISNUMBER(OFFSET('Sanitation Data'!$D$11,0,10*ROW('Sanitation Data'!D112))),'Data Summary'!CN118="Yes"),OFFSET('Sanitation Data'!$D$11,0,10*ROW('Sanitation Data'!D112)),NA())</f>
        <v>#N/A</v>
      </c>
      <c r="Z118" s="516" t="e">
        <f ca="1">+IF(AND(ISNUMBER(OFFSET('Sanitation Data'!$D$12,0,10*ROW('Sanitation Data'!D112))),'Data Summary'!CO118="Yes"),OFFSET('Sanitation Data'!$D$12,0,10*ROW('Sanitation Data'!D112)),NA())</f>
        <v>#N/A</v>
      </c>
      <c r="AA118" s="516" t="e">
        <f ca="1">+IF(AND(ISNUMBER(OFFSET('Sanitation Data'!$E$4,0,10*ROW('Sanitation Data'!E112))),'Data Summary'!CP118="Yes"),100-OFFSET('Sanitation Data'!$E$4,0,10*ROW('Sanitation Data'!E112)),NA())</f>
        <v>#N/A</v>
      </c>
      <c r="AB118" s="516" t="e">
        <f ca="1">+IF(AND(ISNUMBER(OFFSET('Sanitation Data'!$E$6,0,10*ROW('Sanitation Data'!E112))),'Data Summary'!CQ118="Yes"),OFFSET('Sanitation Data'!$E$6,0,10*ROW('Sanitation Data'!E112)),NA())</f>
        <v>#N/A</v>
      </c>
      <c r="AC118" s="516" t="e">
        <f ca="1">+IF(AND(ISNUMBER(OFFSET('Sanitation Data'!$E$10,0,10*ROW('Sanitation Data'!E112))),'Data Summary'!CR118="Yes"),OFFSET('Sanitation Data'!$E$10,0,10*ROW('Sanitation Data'!E112)),NA())</f>
        <v>#N/A</v>
      </c>
      <c r="AD118" s="516" t="e">
        <f ca="1">+IF(AND(ISNUMBER(OFFSET('Sanitation Data'!$E$11,0,10*ROW('Sanitation Data'!E112))),'Data Summary'!CS118="Yes"),OFFSET('Sanitation Data'!$E$11,0,10*ROW('Sanitation Data'!E112)),NA())</f>
        <v>#N/A</v>
      </c>
      <c r="AE118" s="516" t="e">
        <f ca="1">+IF(AND(ISNUMBER(OFFSET('Sanitation Data'!$E$12,0,10*ROW('Sanitation Data'!E112))),'Data Summary'!CT118="Yes"),OFFSET('Sanitation Data'!$E$12,0,10*ROW('Sanitation Data'!E112)),NA())</f>
        <v>#N/A</v>
      </c>
      <c r="AF118" s="516" t="e">
        <f ca="1">+IF(AND(ISNUMBER(OFFSET('Sanitation Data'!$F$4,0,10*ROW('Sanitation Data'!F112))),'Data Summary'!CU118="Yes"),100-OFFSET('Sanitation Data'!$F$4,0,10*ROW('Sanitation Data'!F112)),NA())</f>
        <v>#N/A</v>
      </c>
      <c r="AG118" s="516" t="e">
        <f ca="1">+IF(AND(ISNUMBER(OFFSET('Sanitation Data'!$F$6,0,10*ROW('Sanitation Data'!F112))),'Data Summary'!CV118="Yes"),OFFSET('Sanitation Data'!$F$6,0,10*ROW('Sanitation Data'!F112)),NA())</f>
        <v>#N/A</v>
      </c>
      <c r="AH118" s="516" t="e">
        <f ca="1">+IF(AND(ISNUMBER(OFFSET('Sanitation Data'!$F$10,0,10*ROW('Sanitation Data'!F112))),'Data Summary'!CW118="Yes"),OFFSET('Sanitation Data'!$F$10,0,10*ROW('Sanitation Data'!F112)),NA())</f>
        <v>#N/A</v>
      </c>
      <c r="AI118" s="516" t="e">
        <f ca="1">+IF(AND(ISNUMBER(OFFSET('Sanitation Data'!$F$11,0,10*ROW('Sanitation Data'!F112))),'Data Summary'!CX118="Yes"),OFFSET('Sanitation Data'!$F$11,0,10*ROW('Sanitation Data'!F112)),NA())</f>
        <v>#N/A</v>
      </c>
      <c r="AJ118" s="516" t="e">
        <f ca="1">+IF(AND(ISNUMBER(OFFSET('Sanitation Data'!$F$12,0,10*ROW('Sanitation Data'!F112))),'Data Summary'!CY118="Yes"),OFFSET('Sanitation Data'!$F$12,0,10*ROW('Sanitation Data'!F112)),NA())</f>
        <v>#N/A</v>
      </c>
      <c r="AK118" s="516" t="e">
        <f ca="1">+IF(AND(ISNUMBER(OFFSET('Sanitation Data'!$G$4,0,10*ROW('Sanitation Data'!G112))),'Data Summary'!CZ118="Yes"),100-OFFSET('Sanitation Data'!$G$4,0,10*ROW('Sanitation Data'!G112)),NA())</f>
        <v>#N/A</v>
      </c>
      <c r="AL118" s="516" t="e">
        <f ca="1">+IF(AND(ISNUMBER(OFFSET('Sanitation Data'!$G$6,0,10*ROW('Sanitation Data'!G112))),'Data Summary'!DA118="Yes"),OFFSET('Sanitation Data'!$G$6,0,10*ROW('Sanitation Data'!G112)),NA())</f>
        <v>#N/A</v>
      </c>
      <c r="AM118" s="516" t="e">
        <f ca="1">+IF(AND(ISNUMBER(OFFSET('Sanitation Data'!$G$10,0,10*ROW('Sanitation Data'!G112))),'Data Summary'!DB118="Yes"),OFFSET('Sanitation Data'!$G$10,0,10*ROW('Sanitation Data'!G112)),NA())</f>
        <v>#N/A</v>
      </c>
      <c r="AN118" s="516" t="e">
        <f ca="1">+IF(AND(ISNUMBER(OFFSET('Sanitation Data'!$G$11,0,10*ROW('Sanitation Data'!G112))),'Data Summary'!DC118="Yes"),OFFSET('Sanitation Data'!$G$11,0,10*ROW('Sanitation Data'!G112)),NA())</f>
        <v>#N/A</v>
      </c>
      <c r="AO118" s="516" t="e">
        <f ca="1">+IF(AND(ISNUMBER(OFFSET('Sanitation Data'!$G$12,0,10*ROW('Sanitation Data'!G112))),'Data Summary'!DD118="Yes"),OFFSET('Sanitation Data'!$G$12,0,10*ROW('Sanitation Data'!G112)),NA())</f>
        <v>#N/A</v>
      </c>
      <c r="AP118" s="516" t="e">
        <f ca="1">+IF(AND(ISNUMBER(OFFSET('Sanitation Data'!$H$4,0,10*ROW('Sanitation Data'!H112))),'Data Summary'!DE118="Yes"),100-OFFSET('Sanitation Data'!$H$4,0,10*ROW('Sanitation Data'!H112)),NA())</f>
        <v>#N/A</v>
      </c>
      <c r="AQ118" s="516" t="e">
        <f ca="1">+IF(AND(ISNUMBER(OFFSET('Sanitation Data'!$H$6,0,10*ROW('Sanitation Data'!H112))),'Data Summary'!DF118="Yes"),OFFSET('Sanitation Data'!$H$6,0,10*ROW('Sanitation Data'!H112)),NA())</f>
        <v>#N/A</v>
      </c>
      <c r="AR118" s="516" t="e">
        <f ca="1">+IF(AND(ISNUMBER(OFFSET('Sanitation Data'!$H$10,0,10*ROW('Sanitation Data'!H112))),'Data Summary'!DG118="Yes"),OFFSET('Sanitation Data'!$H$10,0,10*ROW('Sanitation Data'!H112)),NA())</f>
        <v>#N/A</v>
      </c>
      <c r="AS118" s="516" t="e">
        <f ca="1">+IF(AND(ISNUMBER(OFFSET('Sanitation Data'!$H$11,0,10*ROW('Sanitation Data'!H112))),'Data Summary'!DH118="Yes"),OFFSET('Sanitation Data'!$H$11,0,10*ROW('Sanitation Data'!H112)),NA())</f>
        <v>#N/A</v>
      </c>
      <c r="AT118" s="516" t="e">
        <f ca="1">+IF(AND(ISNUMBER(OFFSET('Sanitation Data'!$H$12,0,10*ROW('Sanitation Data'!H112))),'Data Summary'!DI118="Yes"),OFFSET('Sanitation Data'!$H$12,0,10*ROW('Sanitation Data'!H112)),NA())</f>
        <v>#N/A</v>
      </c>
      <c r="AU118" s="516" t="e">
        <f ca="1">+IF(AND(ISNUMBER(OFFSET('Sanitation Data'!$I$4,0,10*ROW('Sanitation Data'!I112))),'Data Summary'!DJ118="Yes"),100-OFFSET('Sanitation Data'!$I$4,0,10*ROW('Sanitation Data'!I112)),NA())</f>
        <v>#N/A</v>
      </c>
      <c r="AV118" s="516" t="e">
        <f ca="1">+IF(AND(ISNUMBER(OFFSET('Sanitation Data'!$I$6,0,10*ROW('Sanitation Data'!I112))),'Data Summary'!DK118="Yes"),OFFSET('Sanitation Data'!$I$6,0,10*ROW('Sanitation Data'!I112)),NA())</f>
        <v>#N/A</v>
      </c>
      <c r="AW118" s="516" t="e">
        <f ca="1">+IF(AND(ISNUMBER(OFFSET('Sanitation Data'!$I$10,0,10*ROW('Sanitation Data'!I112))),'Data Summary'!DL118="Yes"),OFFSET('Sanitation Data'!$I$10,0,10*ROW('Sanitation Data'!I112)),NA())</f>
        <v>#N/A</v>
      </c>
      <c r="AX118" s="516" t="e">
        <f ca="1">+IF(AND(ISNUMBER(OFFSET('Sanitation Data'!$I$11,0,10*ROW('Sanitation Data'!I112))),'Data Summary'!DM118="Yes"),OFFSET('Sanitation Data'!$I$11,0,10*ROW('Sanitation Data'!I112)),NA())</f>
        <v>#N/A</v>
      </c>
      <c r="AY118" s="516" t="e">
        <f ca="1">+IF(AND(ISNUMBER(OFFSET('Sanitation Data'!$I$12,0,10*ROW('Sanitation Data'!I112))),'Data Summary'!DN118="Yes"),OFFSET('Sanitation Data'!$I$12,0,10*ROW('Sanitation Data'!I112)),NA())</f>
        <v>#N/A</v>
      </c>
      <c r="AZ118" s="517" t="e">
        <f ca="1">+IF(AND(ISNUMBER(OFFSET('Hygiene Data'!$D$5,0,10*ROW('Hygiene Data'!D112))),'Data Summary'!DO118="Yes"),OFFSET('Hygiene Data'!$D$5,0,10*ROW('Hygiene Data'!D112)),NA())</f>
        <v>#N/A</v>
      </c>
      <c r="BA118" s="517" t="e">
        <f ca="1">+IF(AND(ISNUMBER(OFFSET('Hygiene Data'!$D$7,0,10*ROW('Hygiene Data'!D112))),'Data Summary'!DP118="Yes"),OFFSET('Hygiene Data'!$D$7,0,10*ROW('Hygiene Data'!D112)),NA())</f>
        <v>#N/A</v>
      </c>
      <c r="BB118" s="517" t="e">
        <f ca="1">+IF(AND(ISNUMBER(OFFSET('Hygiene Data'!$D$9,0,10*ROW('Hygiene Data'!D112))),'Data Summary'!DQ118="Yes"),OFFSET('Hygiene Data'!$D$9,0,10*ROW('Hygiene Data'!D112)),NA())</f>
        <v>#N/A</v>
      </c>
      <c r="BC118" s="517" t="e">
        <f ca="1">+IF(AND(ISNUMBER(OFFSET('Hygiene Data'!$E$5,0,10*ROW('Hygiene Data'!E112))),'Data Summary'!DR118="Yes"),OFFSET('Hygiene Data'!$E$5,0,10*ROW('Hygiene Data'!E112)),NA())</f>
        <v>#N/A</v>
      </c>
      <c r="BD118" s="517" t="e">
        <f ca="1">+IF(AND(ISNUMBER(OFFSET('Hygiene Data'!$E$7,0,10*ROW('Hygiene Data'!E112))),'Data Summary'!DS118="Yes"),OFFSET('Hygiene Data'!$E$7,0,10*ROW('Hygiene Data'!E112)),NA())</f>
        <v>#N/A</v>
      </c>
      <c r="BE118" s="517" t="e">
        <f ca="1">+IF(AND(ISNUMBER(OFFSET('Hygiene Data'!$E$9,0,10*ROW('Hygiene Data'!E112))),'Data Summary'!DT118="Yes"),OFFSET('Hygiene Data'!$E$9,0,10*ROW('Hygiene Data'!E112)),NA())</f>
        <v>#N/A</v>
      </c>
      <c r="BF118" s="517" t="e">
        <f ca="1">+IF(AND(ISNUMBER(OFFSET('Hygiene Data'!$F$5,0,10*ROW('Hygiene Data'!F112))),'Data Summary'!DU118="Yes"),OFFSET('Hygiene Data'!$F$5,0,10*ROW('Hygiene Data'!F112)),NA())</f>
        <v>#N/A</v>
      </c>
      <c r="BG118" s="517" t="e">
        <f ca="1">+IF(AND(ISNUMBER(OFFSET('Hygiene Data'!$F$7,0,10*ROW('Hygiene Data'!F112))),'Data Summary'!DV118="Yes"),OFFSET('Hygiene Data'!$F$7,0,10*ROW('Hygiene Data'!F112)),NA())</f>
        <v>#N/A</v>
      </c>
      <c r="BH118" s="517" t="e">
        <f ca="1">+IF(AND(ISNUMBER(OFFSET('Hygiene Data'!$F$9,0,10*ROW('Hygiene Data'!F112))),'Data Summary'!DW118="Yes"),OFFSET('Hygiene Data'!$F$9,0,10*ROW('Hygiene Data'!F112)),NA())</f>
        <v>#N/A</v>
      </c>
      <c r="BI118" s="517" t="e">
        <f ca="1">+IF(AND(ISNUMBER(OFFSET('Hygiene Data'!$G$5,0,10*ROW('Hygiene Data'!G112))),'Data Summary'!DX118="Yes"),OFFSET('Hygiene Data'!$G$5,0,10*ROW('Hygiene Data'!G112)),NA())</f>
        <v>#N/A</v>
      </c>
      <c r="BJ118" s="517" t="e">
        <f ca="1">+IF(AND(ISNUMBER(OFFSET('Hygiene Data'!$G$7,0,10*ROW('Hygiene Data'!G112))),'Data Summary'!DY118="Yes"),OFFSET('Hygiene Data'!$G$7,0,10*ROW('Hygiene Data'!G112)),NA())</f>
        <v>#N/A</v>
      </c>
      <c r="BK118" s="517" t="e">
        <f ca="1">+IF(AND(ISNUMBER(OFFSET('Hygiene Data'!$G$9,0,10*ROW('Hygiene Data'!G112))),'Data Summary'!DZ118="Yes"),OFFSET('Hygiene Data'!$G$9,0,10*ROW('Hygiene Data'!G112)),NA())</f>
        <v>#N/A</v>
      </c>
      <c r="BL118" s="517" t="e">
        <f ca="1">+IF(AND(ISNUMBER(OFFSET('Hygiene Data'!$H$5,0,10*ROW('Hygiene Data'!H112))),'Data Summary'!EA118="Yes"),OFFSET('Hygiene Data'!$H$5,0,10*ROW('Hygiene Data'!H112)),NA())</f>
        <v>#N/A</v>
      </c>
      <c r="BM118" s="517" t="e">
        <f ca="1">+IF(AND(ISNUMBER(OFFSET('Hygiene Data'!$H$7,0,10*ROW('Hygiene Data'!H112))),'Data Summary'!EB118="Yes"),OFFSET('Hygiene Data'!$H$7,0,10*ROW('Hygiene Data'!H112)),NA())</f>
        <v>#N/A</v>
      </c>
      <c r="BN118" s="517" t="e">
        <f ca="1">+IF(AND(ISNUMBER(OFFSET('Hygiene Data'!$H$9,0,10*ROW('Hygiene Data'!H112))),'Data Summary'!EC118="Yes"),OFFSET('Hygiene Data'!$H$9,0,10*ROW('Hygiene Data'!H112)),NA())</f>
        <v>#N/A</v>
      </c>
      <c r="BO118" s="517" t="e">
        <f ca="1">+IF(AND(ISNUMBER(OFFSET('Hygiene Data'!$I$5,0,10*ROW('Hygiene Data'!I112))),'Data Summary'!ED118="Yes"),OFFSET('Hygiene Data'!$I$5,0,10*ROW('Hygiene Data'!I112)),NA())</f>
        <v>#N/A</v>
      </c>
      <c r="BP118" s="517" t="e">
        <f ca="1">+IF(AND(ISNUMBER(OFFSET('Hygiene Data'!$I$7,0,10*ROW('Hygiene Data'!I112))),'Data Summary'!EE118="Yes"),OFFSET('Hygiene Data'!$I$7,0,10*ROW('Hygiene Data'!I112)),NA())</f>
        <v>#N/A</v>
      </c>
      <c r="BQ118" s="517" t="e">
        <f ca="1">+IF(AND(ISNUMBER(OFFSET('Hygiene Data'!$I$9,0,10*ROW('Hygiene Data'!I112))),'Data Summary'!EF118="Yes"),OFFSET('Hygiene Data'!$I$9,0,10*ROW('Hygiene Data'!I112)),NA())</f>
        <v>#N/A</v>
      </c>
    </row>
    <row r="119" spans="1:69" x14ac:dyDescent="0.25">
      <c r="A119" s="513" t="e">
        <f ca="1">+RIGHT('Data Summary'!A119,LEN('Data Summary'!A119)-9)</f>
        <v>#VALUE!</v>
      </c>
      <c r="B119" s="487" t="str">
        <f ca="1">+IF(ISTEXT('Data Summary'!B119),'Data Summary'!B119,"")</f>
        <v/>
      </c>
      <c r="C119" s="514" t="e">
        <f ca="1">+VALUE('Data Summary'!C119)</f>
        <v>#VALUE!</v>
      </c>
      <c r="D119" s="515" t="e">
        <f ca="1">+IF(AND(ISNUMBER(OFFSET('Water Data'!$D$4,0,10*ROW('Water Data'!D113))),'Data Summary'!BS119="Yes"),100-OFFSET('Water Data'!$D$4,0,10*ROW('Water Data'!D113)),NA())</f>
        <v>#N/A</v>
      </c>
      <c r="E119" s="515" t="e">
        <f ca="1">+IF(AND(ISNUMBER(OFFSET('Water Data'!$D$6,0,10*ROW('Water Data'!D113))),'Data Summary'!BT119="Yes"),OFFSET('Water Data'!$D$6,0,10*ROW('Water Data'!D113)),NA())</f>
        <v>#N/A</v>
      </c>
      <c r="F119" s="515" t="e">
        <f ca="1">+IF(AND(ISNUMBER(OFFSET('Water Data'!$D$9,0,10*ROW('Water Data'!D113))),'Data Summary'!BU119="Yes"),OFFSET('Water Data'!$D$9,0,10*ROW('Water Data'!D113)),NA())</f>
        <v>#N/A</v>
      </c>
      <c r="G119" s="515" t="e">
        <f ca="1">+IF(AND(ISNUMBER(OFFSET('Water Data'!$E$4,0,10*ROW('Water Data'!E113))),'Data Summary'!BV119="Yes"),100-OFFSET('Water Data'!$E$4,0,10*ROW('Water Data'!E113)),NA())</f>
        <v>#N/A</v>
      </c>
      <c r="H119" s="515" t="e">
        <f ca="1">+IF(AND(ISNUMBER(OFFSET('Water Data'!$E$6,0,10*ROW('Water Data'!E113))),'Data Summary'!BW119="Yes"),OFFSET('Water Data'!$E$6,0,10*ROW('Water Data'!E113)),NA())</f>
        <v>#N/A</v>
      </c>
      <c r="I119" s="515" t="e">
        <f ca="1">+IF(AND(ISNUMBER(OFFSET('Water Data'!$E$9,0,10*ROW('Water Data'!E113))),'Data Summary'!BX119="Yes"),OFFSET('Water Data'!$E$9,0,10*ROW('Water Data'!E113)),NA())</f>
        <v>#N/A</v>
      </c>
      <c r="J119" s="515" t="e">
        <f ca="1">+IF(AND(ISNUMBER(OFFSET('Water Data'!$F$4,0,10*ROW('Water Data'!F113))),'Data Summary'!BY119="Yes"),100-OFFSET('Water Data'!$F$4,0,10*ROW('Water Data'!F113)),NA())</f>
        <v>#N/A</v>
      </c>
      <c r="K119" s="515" t="e">
        <f ca="1">+IF(AND(ISNUMBER(OFFSET('Water Data'!$F$6,0,10*ROW('Water Data'!F113))),'Data Summary'!BZ119="Yes"),OFFSET('Water Data'!$F$6,0,10*ROW('Water Data'!F113)),NA())</f>
        <v>#N/A</v>
      </c>
      <c r="L119" s="515" t="e">
        <f ca="1">+IF(AND(ISNUMBER(OFFSET('Water Data'!$F$9,0,10*ROW('Water Data'!F113))),'Data Summary'!CA119="Yes"),OFFSET('Water Data'!$F$9,0,10*ROW('Water Data'!F113)),NA())</f>
        <v>#N/A</v>
      </c>
      <c r="M119" s="515" t="e">
        <f ca="1">+IF(AND(ISNUMBER(OFFSET('Water Data'!$G$4,0,10*ROW('Water Data'!G113))),'Data Summary'!CB119="Yes"),100-OFFSET('Water Data'!$G$4,0,10*ROW('Water Data'!G113)),NA())</f>
        <v>#N/A</v>
      </c>
      <c r="N119" s="515" t="e">
        <f ca="1">+IF(AND(ISNUMBER(OFFSET('Water Data'!$G$6,0,10*ROW('Water Data'!G113))),'Data Summary'!CC119="Yes"),OFFSET('Water Data'!$G$6,0,10*ROW('Water Data'!G113)),NA())</f>
        <v>#N/A</v>
      </c>
      <c r="O119" s="515" t="e">
        <f ca="1">+IF(AND(ISNUMBER(OFFSET('Water Data'!$G$9,0,10*ROW('Water Data'!G113))),'Data Summary'!CD119="Yes"),OFFSET('Water Data'!$G$9,0,10*ROW('Water Data'!G113)),NA())</f>
        <v>#N/A</v>
      </c>
      <c r="P119" s="515" t="e">
        <f ca="1">+IF(AND(ISNUMBER(OFFSET('Water Data'!$H$4,0,10*ROW('Water Data'!H113))),'Data Summary'!CE119="Yes"),100-OFFSET('Water Data'!$H$4,0,10*ROW('Water Data'!H113)),NA())</f>
        <v>#N/A</v>
      </c>
      <c r="Q119" s="515" t="e">
        <f ca="1">+IF(AND(ISNUMBER(OFFSET('Water Data'!$H$6,0,10*ROW('Water Data'!H113))),'Data Summary'!CF119="Yes"),OFFSET('Water Data'!$H$6,0,10*ROW('Water Data'!H113)),NA())</f>
        <v>#N/A</v>
      </c>
      <c r="R119" s="515" t="e">
        <f ca="1">+IF(AND(ISNUMBER(OFFSET('Water Data'!$H$9,0,10*ROW('Water Data'!H113))),'Data Summary'!CG119="Yes"),OFFSET('Water Data'!$H$9,0,10*ROW('Water Data'!H113)),NA())</f>
        <v>#N/A</v>
      </c>
      <c r="S119" s="515" t="e">
        <f ca="1">+IF(AND(ISNUMBER(OFFSET('Water Data'!$I$4,0,10*ROW('Water Data'!I113))),'Data Summary'!CH119="Yes"),100-OFFSET('Water Data'!$I$4,0,10*ROW('Water Data'!I113)),NA())</f>
        <v>#N/A</v>
      </c>
      <c r="T119" s="515" t="e">
        <f ca="1">+IF(AND(ISNUMBER(OFFSET('Water Data'!$I$6,0,10*ROW('Water Data'!I113))),'Data Summary'!CI119="Yes"),OFFSET('Water Data'!$I$6,0,10*ROW('Water Data'!I113)),NA())</f>
        <v>#N/A</v>
      </c>
      <c r="U119" s="515" t="e">
        <f ca="1">+IF(AND(ISNUMBER(OFFSET('Water Data'!$I$9,0,10*ROW('Water Data'!I113))),'Data Summary'!CJ119="Yes"),OFFSET('Water Data'!$I$9,0,10*ROW('Water Data'!I113)),NA())</f>
        <v>#N/A</v>
      </c>
      <c r="V119" s="516" t="e">
        <f ca="1">+IF(AND(ISNUMBER(OFFSET('Sanitation Data'!$D$4,0,10*ROW('Sanitation Data'!D113))),'Data Summary'!CK119="Yes"),100-OFFSET('Sanitation Data'!$D$4,0,10*ROW('Sanitation Data'!D113)),NA())</f>
        <v>#N/A</v>
      </c>
      <c r="W119" s="516" t="e">
        <f ca="1">+IF(AND(ISNUMBER(OFFSET('Sanitation Data'!$D$6,0,10*ROW('Sanitation Data'!D113))),'Data Summary'!CL119="Yes"),OFFSET('Sanitation Data'!$D$6,0,10*ROW('Sanitation Data'!D113)),NA())</f>
        <v>#N/A</v>
      </c>
      <c r="X119" s="516" t="e">
        <f ca="1">+IF(AND(ISNUMBER(OFFSET('Sanitation Data'!$D$10,0,10*ROW('Sanitation Data'!D113))),'Data Summary'!CM119="Yes"),OFFSET('Sanitation Data'!$D$10,0,10*ROW('Sanitation Data'!D113)),NA())</f>
        <v>#N/A</v>
      </c>
      <c r="Y119" s="516" t="e">
        <f ca="1">+IF(AND(ISNUMBER(OFFSET('Sanitation Data'!$D$11,0,10*ROW('Sanitation Data'!D113))),'Data Summary'!CN119="Yes"),OFFSET('Sanitation Data'!$D$11,0,10*ROW('Sanitation Data'!D113)),NA())</f>
        <v>#N/A</v>
      </c>
      <c r="Z119" s="516" t="e">
        <f ca="1">+IF(AND(ISNUMBER(OFFSET('Sanitation Data'!$D$12,0,10*ROW('Sanitation Data'!D113))),'Data Summary'!CO119="Yes"),OFFSET('Sanitation Data'!$D$12,0,10*ROW('Sanitation Data'!D113)),NA())</f>
        <v>#N/A</v>
      </c>
      <c r="AA119" s="516" t="e">
        <f ca="1">+IF(AND(ISNUMBER(OFFSET('Sanitation Data'!$E$4,0,10*ROW('Sanitation Data'!E113))),'Data Summary'!CP119="Yes"),100-OFFSET('Sanitation Data'!$E$4,0,10*ROW('Sanitation Data'!E113)),NA())</f>
        <v>#N/A</v>
      </c>
      <c r="AB119" s="516" t="e">
        <f ca="1">+IF(AND(ISNUMBER(OFFSET('Sanitation Data'!$E$6,0,10*ROW('Sanitation Data'!E113))),'Data Summary'!CQ119="Yes"),OFFSET('Sanitation Data'!$E$6,0,10*ROW('Sanitation Data'!E113)),NA())</f>
        <v>#N/A</v>
      </c>
      <c r="AC119" s="516" t="e">
        <f ca="1">+IF(AND(ISNUMBER(OFFSET('Sanitation Data'!$E$10,0,10*ROW('Sanitation Data'!E113))),'Data Summary'!CR119="Yes"),OFFSET('Sanitation Data'!$E$10,0,10*ROW('Sanitation Data'!E113)),NA())</f>
        <v>#N/A</v>
      </c>
      <c r="AD119" s="516" t="e">
        <f ca="1">+IF(AND(ISNUMBER(OFFSET('Sanitation Data'!$E$11,0,10*ROW('Sanitation Data'!E113))),'Data Summary'!CS119="Yes"),OFFSET('Sanitation Data'!$E$11,0,10*ROW('Sanitation Data'!E113)),NA())</f>
        <v>#N/A</v>
      </c>
      <c r="AE119" s="516" t="e">
        <f ca="1">+IF(AND(ISNUMBER(OFFSET('Sanitation Data'!$E$12,0,10*ROW('Sanitation Data'!E113))),'Data Summary'!CT119="Yes"),OFFSET('Sanitation Data'!$E$12,0,10*ROW('Sanitation Data'!E113)),NA())</f>
        <v>#N/A</v>
      </c>
      <c r="AF119" s="516" t="e">
        <f ca="1">+IF(AND(ISNUMBER(OFFSET('Sanitation Data'!$F$4,0,10*ROW('Sanitation Data'!F113))),'Data Summary'!CU119="Yes"),100-OFFSET('Sanitation Data'!$F$4,0,10*ROW('Sanitation Data'!F113)),NA())</f>
        <v>#N/A</v>
      </c>
      <c r="AG119" s="516" t="e">
        <f ca="1">+IF(AND(ISNUMBER(OFFSET('Sanitation Data'!$F$6,0,10*ROW('Sanitation Data'!F113))),'Data Summary'!CV119="Yes"),OFFSET('Sanitation Data'!$F$6,0,10*ROW('Sanitation Data'!F113)),NA())</f>
        <v>#N/A</v>
      </c>
      <c r="AH119" s="516" t="e">
        <f ca="1">+IF(AND(ISNUMBER(OFFSET('Sanitation Data'!$F$10,0,10*ROW('Sanitation Data'!F113))),'Data Summary'!CW119="Yes"),OFFSET('Sanitation Data'!$F$10,0,10*ROW('Sanitation Data'!F113)),NA())</f>
        <v>#N/A</v>
      </c>
      <c r="AI119" s="516" t="e">
        <f ca="1">+IF(AND(ISNUMBER(OFFSET('Sanitation Data'!$F$11,0,10*ROW('Sanitation Data'!F113))),'Data Summary'!CX119="Yes"),OFFSET('Sanitation Data'!$F$11,0,10*ROW('Sanitation Data'!F113)),NA())</f>
        <v>#N/A</v>
      </c>
      <c r="AJ119" s="516" t="e">
        <f ca="1">+IF(AND(ISNUMBER(OFFSET('Sanitation Data'!$F$12,0,10*ROW('Sanitation Data'!F113))),'Data Summary'!CY119="Yes"),OFFSET('Sanitation Data'!$F$12,0,10*ROW('Sanitation Data'!F113)),NA())</f>
        <v>#N/A</v>
      </c>
      <c r="AK119" s="516" t="e">
        <f ca="1">+IF(AND(ISNUMBER(OFFSET('Sanitation Data'!$G$4,0,10*ROW('Sanitation Data'!G113))),'Data Summary'!CZ119="Yes"),100-OFFSET('Sanitation Data'!$G$4,0,10*ROW('Sanitation Data'!G113)),NA())</f>
        <v>#N/A</v>
      </c>
      <c r="AL119" s="516" t="e">
        <f ca="1">+IF(AND(ISNUMBER(OFFSET('Sanitation Data'!$G$6,0,10*ROW('Sanitation Data'!G113))),'Data Summary'!DA119="Yes"),OFFSET('Sanitation Data'!$G$6,0,10*ROW('Sanitation Data'!G113)),NA())</f>
        <v>#N/A</v>
      </c>
      <c r="AM119" s="516" t="e">
        <f ca="1">+IF(AND(ISNUMBER(OFFSET('Sanitation Data'!$G$10,0,10*ROW('Sanitation Data'!G113))),'Data Summary'!DB119="Yes"),OFFSET('Sanitation Data'!$G$10,0,10*ROW('Sanitation Data'!G113)),NA())</f>
        <v>#N/A</v>
      </c>
      <c r="AN119" s="516" t="e">
        <f ca="1">+IF(AND(ISNUMBER(OFFSET('Sanitation Data'!$G$11,0,10*ROW('Sanitation Data'!G113))),'Data Summary'!DC119="Yes"),OFFSET('Sanitation Data'!$G$11,0,10*ROW('Sanitation Data'!G113)),NA())</f>
        <v>#N/A</v>
      </c>
      <c r="AO119" s="516" t="e">
        <f ca="1">+IF(AND(ISNUMBER(OFFSET('Sanitation Data'!$G$12,0,10*ROW('Sanitation Data'!G113))),'Data Summary'!DD119="Yes"),OFFSET('Sanitation Data'!$G$12,0,10*ROW('Sanitation Data'!G113)),NA())</f>
        <v>#N/A</v>
      </c>
      <c r="AP119" s="516" t="e">
        <f ca="1">+IF(AND(ISNUMBER(OFFSET('Sanitation Data'!$H$4,0,10*ROW('Sanitation Data'!H113))),'Data Summary'!DE119="Yes"),100-OFFSET('Sanitation Data'!$H$4,0,10*ROW('Sanitation Data'!H113)),NA())</f>
        <v>#N/A</v>
      </c>
      <c r="AQ119" s="516" t="e">
        <f ca="1">+IF(AND(ISNUMBER(OFFSET('Sanitation Data'!$H$6,0,10*ROW('Sanitation Data'!H113))),'Data Summary'!DF119="Yes"),OFFSET('Sanitation Data'!$H$6,0,10*ROW('Sanitation Data'!H113)),NA())</f>
        <v>#N/A</v>
      </c>
      <c r="AR119" s="516" t="e">
        <f ca="1">+IF(AND(ISNUMBER(OFFSET('Sanitation Data'!$H$10,0,10*ROW('Sanitation Data'!H113))),'Data Summary'!DG119="Yes"),OFFSET('Sanitation Data'!$H$10,0,10*ROW('Sanitation Data'!H113)),NA())</f>
        <v>#N/A</v>
      </c>
      <c r="AS119" s="516" t="e">
        <f ca="1">+IF(AND(ISNUMBER(OFFSET('Sanitation Data'!$H$11,0,10*ROW('Sanitation Data'!H113))),'Data Summary'!DH119="Yes"),OFFSET('Sanitation Data'!$H$11,0,10*ROW('Sanitation Data'!H113)),NA())</f>
        <v>#N/A</v>
      </c>
      <c r="AT119" s="516" t="e">
        <f ca="1">+IF(AND(ISNUMBER(OFFSET('Sanitation Data'!$H$12,0,10*ROW('Sanitation Data'!H113))),'Data Summary'!DI119="Yes"),OFFSET('Sanitation Data'!$H$12,0,10*ROW('Sanitation Data'!H113)),NA())</f>
        <v>#N/A</v>
      </c>
      <c r="AU119" s="516" t="e">
        <f ca="1">+IF(AND(ISNUMBER(OFFSET('Sanitation Data'!$I$4,0,10*ROW('Sanitation Data'!I113))),'Data Summary'!DJ119="Yes"),100-OFFSET('Sanitation Data'!$I$4,0,10*ROW('Sanitation Data'!I113)),NA())</f>
        <v>#N/A</v>
      </c>
      <c r="AV119" s="516" t="e">
        <f ca="1">+IF(AND(ISNUMBER(OFFSET('Sanitation Data'!$I$6,0,10*ROW('Sanitation Data'!I113))),'Data Summary'!DK119="Yes"),OFFSET('Sanitation Data'!$I$6,0,10*ROW('Sanitation Data'!I113)),NA())</f>
        <v>#N/A</v>
      </c>
      <c r="AW119" s="516" t="e">
        <f ca="1">+IF(AND(ISNUMBER(OFFSET('Sanitation Data'!$I$10,0,10*ROW('Sanitation Data'!I113))),'Data Summary'!DL119="Yes"),OFFSET('Sanitation Data'!$I$10,0,10*ROW('Sanitation Data'!I113)),NA())</f>
        <v>#N/A</v>
      </c>
      <c r="AX119" s="516" t="e">
        <f ca="1">+IF(AND(ISNUMBER(OFFSET('Sanitation Data'!$I$11,0,10*ROW('Sanitation Data'!I113))),'Data Summary'!DM119="Yes"),OFFSET('Sanitation Data'!$I$11,0,10*ROW('Sanitation Data'!I113)),NA())</f>
        <v>#N/A</v>
      </c>
      <c r="AY119" s="516" t="e">
        <f ca="1">+IF(AND(ISNUMBER(OFFSET('Sanitation Data'!$I$12,0,10*ROW('Sanitation Data'!I113))),'Data Summary'!DN119="Yes"),OFFSET('Sanitation Data'!$I$12,0,10*ROW('Sanitation Data'!I113)),NA())</f>
        <v>#N/A</v>
      </c>
      <c r="AZ119" s="517" t="e">
        <f ca="1">+IF(AND(ISNUMBER(OFFSET('Hygiene Data'!$D$5,0,10*ROW('Hygiene Data'!D113))),'Data Summary'!DO119="Yes"),OFFSET('Hygiene Data'!$D$5,0,10*ROW('Hygiene Data'!D113)),NA())</f>
        <v>#N/A</v>
      </c>
      <c r="BA119" s="517" t="e">
        <f ca="1">+IF(AND(ISNUMBER(OFFSET('Hygiene Data'!$D$7,0,10*ROW('Hygiene Data'!D113))),'Data Summary'!DP119="Yes"),OFFSET('Hygiene Data'!$D$7,0,10*ROW('Hygiene Data'!D113)),NA())</f>
        <v>#N/A</v>
      </c>
      <c r="BB119" s="517" t="e">
        <f ca="1">+IF(AND(ISNUMBER(OFFSET('Hygiene Data'!$D$9,0,10*ROW('Hygiene Data'!D113))),'Data Summary'!DQ119="Yes"),OFFSET('Hygiene Data'!$D$9,0,10*ROW('Hygiene Data'!D113)),NA())</f>
        <v>#N/A</v>
      </c>
      <c r="BC119" s="517" t="e">
        <f ca="1">+IF(AND(ISNUMBER(OFFSET('Hygiene Data'!$E$5,0,10*ROW('Hygiene Data'!E113))),'Data Summary'!DR119="Yes"),OFFSET('Hygiene Data'!$E$5,0,10*ROW('Hygiene Data'!E113)),NA())</f>
        <v>#N/A</v>
      </c>
      <c r="BD119" s="517" t="e">
        <f ca="1">+IF(AND(ISNUMBER(OFFSET('Hygiene Data'!$E$7,0,10*ROW('Hygiene Data'!E113))),'Data Summary'!DS119="Yes"),OFFSET('Hygiene Data'!$E$7,0,10*ROW('Hygiene Data'!E113)),NA())</f>
        <v>#N/A</v>
      </c>
      <c r="BE119" s="517" t="e">
        <f ca="1">+IF(AND(ISNUMBER(OFFSET('Hygiene Data'!$E$9,0,10*ROW('Hygiene Data'!E113))),'Data Summary'!DT119="Yes"),OFFSET('Hygiene Data'!$E$9,0,10*ROW('Hygiene Data'!E113)),NA())</f>
        <v>#N/A</v>
      </c>
      <c r="BF119" s="517" t="e">
        <f ca="1">+IF(AND(ISNUMBER(OFFSET('Hygiene Data'!$F$5,0,10*ROW('Hygiene Data'!F113))),'Data Summary'!DU119="Yes"),OFFSET('Hygiene Data'!$F$5,0,10*ROW('Hygiene Data'!F113)),NA())</f>
        <v>#N/A</v>
      </c>
      <c r="BG119" s="517" t="e">
        <f ca="1">+IF(AND(ISNUMBER(OFFSET('Hygiene Data'!$F$7,0,10*ROW('Hygiene Data'!F113))),'Data Summary'!DV119="Yes"),OFFSET('Hygiene Data'!$F$7,0,10*ROW('Hygiene Data'!F113)),NA())</f>
        <v>#N/A</v>
      </c>
      <c r="BH119" s="517" t="e">
        <f ca="1">+IF(AND(ISNUMBER(OFFSET('Hygiene Data'!$F$9,0,10*ROW('Hygiene Data'!F113))),'Data Summary'!DW119="Yes"),OFFSET('Hygiene Data'!$F$9,0,10*ROW('Hygiene Data'!F113)),NA())</f>
        <v>#N/A</v>
      </c>
      <c r="BI119" s="517" t="e">
        <f ca="1">+IF(AND(ISNUMBER(OFFSET('Hygiene Data'!$G$5,0,10*ROW('Hygiene Data'!G113))),'Data Summary'!DX119="Yes"),OFFSET('Hygiene Data'!$G$5,0,10*ROW('Hygiene Data'!G113)),NA())</f>
        <v>#N/A</v>
      </c>
      <c r="BJ119" s="517" t="e">
        <f ca="1">+IF(AND(ISNUMBER(OFFSET('Hygiene Data'!$G$7,0,10*ROW('Hygiene Data'!G113))),'Data Summary'!DY119="Yes"),OFFSET('Hygiene Data'!$G$7,0,10*ROW('Hygiene Data'!G113)),NA())</f>
        <v>#N/A</v>
      </c>
      <c r="BK119" s="517" t="e">
        <f ca="1">+IF(AND(ISNUMBER(OFFSET('Hygiene Data'!$G$9,0,10*ROW('Hygiene Data'!G113))),'Data Summary'!DZ119="Yes"),OFFSET('Hygiene Data'!$G$9,0,10*ROW('Hygiene Data'!G113)),NA())</f>
        <v>#N/A</v>
      </c>
      <c r="BL119" s="517" t="e">
        <f ca="1">+IF(AND(ISNUMBER(OFFSET('Hygiene Data'!$H$5,0,10*ROW('Hygiene Data'!H113))),'Data Summary'!EA119="Yes"),OFFSET('Hygiene Data'!$H$5,0,10*ROW('Hygiene Data'!H113)),NA())</f>
        <v>#N/A</v>
      </c>
      <c r="BM119" s="517" t="e">
        <f ca="1">+IF(AND(ISNUMBER(OFFSET('Hygiene Data'!$H$7,0,10*ROW('Hygiene Data'!H113))),'Data Summary'!EB119="Yes"),OFFSET('Hygiene Data'!$H$7,0,10*ROW('Hygiene Data'!H113)),NA())</f>
        <v>#N/A</v>
      </c>
      <c r="BN119" s="517" t="e">
        <f ca="1">+IF(AND(ISNUMBER(OFFSET('Hygiene Data'!$H$9,0,10*ROW('Hygiene Data'!H113))),'Data Summary'!EC119="Yes"),OFFSET('Hygiene Data'!$H$9,0,10*ROW('Hygiene Data'!H113)),NA())</f>
        <v>#N/A</v>
      </c>
      <c r="BO119" s="517" t="e">
        <f ca="1">+IF(AND(ISNUMBER(OFFSET('Hygiene Data'!$I$5,0,10*ROW('Hygiene Data'!I113))),'Data Summary'!ED119="Yes"),OFFSET('Hygiene Data'!$I$5,0,10*ROW('Hygiene Data'!I113)),NA())</f>
        <v>#N/A</v>
      </c>
      <c r="BP119" s="517" t="e">
        <f ca="1">+IF(AND(ISNUMBER(OFFSET('Hygiene Data'!$I$7,0,10*ROW('Hygiene Data'!I113))),'Data Summary'!EE119="Yes"),OFFSET('Hygiene Data'!$I$7,0,10*ROW('Hygiene Data'!I113)),NA())</f>
        <v>#N/A</v>
      </c>
      <c r="BQ119" s="517" t="e">
        <f ca="1">+IF(AND(ISNUMBER(OFFSET('Hygiene Data'!$I$9,0,10*ROW('Hygiene Data'!I113))),'Data Summary'!EF119="Yes"),OFFSET('Hygiene Data'!$I$9,0,10*ROW('Hygiene Data'!I113)),NA())</f>
        <v>#N/A</v>
      </c>
    </row>
    <row r="120" spans="1:69" x14ac:dyDescent="0.25">
      <c r="A120" s="513" t="e">
        <f ca="1">+RIGHT('Data Summary'!A120,LEN('Data Summary'!A120)-9)</f>
        <v>#VALUE!</v>
      </c>
      <c r="B120" s="487" t="str">
        <f ca="1">+IF(ISTEXT('Data Summary'!B120),'Data Summary'!B120,"")</f>
        <v/>
      </c>
      <c r="C120" s="514" t="e">
        <f ca="1">+VALUE('Data Summary'!C120)</f>
        <v>#VALUE!</v>
      </c>
      <c r="D120" s="515" t="e">
        <f ca="1">+IF(AND(ISNUMBER(OFFSET('Water Data'!$D$4,0,10*ROW('Water Data'!D114))),'Data Summary'!BS120="Yes"),100-OFFSET('Water Data'!$D$4,0,10*ROW('Water Data'!D114)),NA())</f>
        <v>#N/A</v>
      </c>
      <c r="E120" s="515" t="e">
        <f ca="1">+IF(AND(ISNUMBER(OFFSET('Water Data'!$D$6,0,10*ROW('Water Data'!D114))),'Data Summary'!BT120="Yes"),OFFSET('Water Data'!$D$6,0,10*ROW('Water Data'!D114)),NA())</f>
        <v>#N/A</v>
      </c>
      <c r="F120" s="515" t="e">
        <f ca="1">+IF(AND(ISNUMBER(OFFSET('Water Data'!$D$9,0,10*ROW('Water Data'!D114))),'Data Summary'!BU120="Yes"),OFFSET('Water Data'!$D$9,0,10*ROW('Water Data'!D114)),NA())</f>
        <v>#N/A</v>
      </c>
      <c r="G120" s="515" t="e">
        <f ca="1">+IF(AND(ISNUMBER(OFFSET('Water Data'!$E$4,0,10*ROW('Water Data'!E114))),'Data Summary'!BV120="Yes"),100-OFFSET('Water Data'!$E$4,0,10*ROW('Water Data'!E114)),NA())</f>
        <v>#N/A</v>
      </c>
      <c r="H120" s="515" t="e">
        <f ca="1">+IF(AND(ISNUMBER(OFFSET('Water Data'!$E$6,0,10*ROW('Water Data'!E114))),'Data Summary'!BW120="Yes"),OFFSET('Water Data'!$E$6,0,10*ROW('Water Data'!E114)),NA())</f>
        <v>#N/A</v>
      </c>
      <c r="I120" s="515" t="e">
        <f ca="1">+IF(AND(ISNUMBER(OFFSET('Water Data'!$E$9,0,10*ROW('Water Data'!E114))),'Data Summary'!BX120="Yes"),OFFSET('Water Data'!$E$9,0,10*ROW('Water Data'!E114)),NA())</f>
        <v>#N/A</v>
      </c>
      <c r="J120" s="515" t="e">
        <f ca="1">+IF(AND(ISNUMBER(OFFSET('Water Data'!$F$4,0,10*ROW('Water Data'!F114))),'Data Summary'!BY120="Yes"),100-OFFSET('Water Data'!$F$4,0,10*ROW('Water Data'!F114)),NA())</f>
        <v>#N/A</v>
      </c>
      <c r="K120" s="515" t="e">
        <f ca="1">+IF(AND(ISNUMBER(OFFSET('Water Data'!$F$6,0,10*ROW('Water Data'!F114))),'Data Summary'!BZ120="Yes"),OFFSET('Water Data'!$F$6,0,10*ROW('Water Data'!F114)),NA())</f>
        <v>#N/A</v>
      </c>
      <c r="L120" s="515" t="e">
        <f ca="1">+IF(AND(ISNUMBER(OFFSET('Water Data'!$F$9,0,10*ROW('Water Data'!F114))),'Data Summary'!CA120="Yes"),OFFSET('Water Data'!$F$9,0,10*ROW('Water Data'!F114)),NA())</f>
        <v>#N/A</v>
      </c>
      <c r="M120" s="515" t="e">
        <f ca="1">+IF(AND(ISNUMBER(OFFSET('Water Data'!$G$4,0,10*ROW('Water Data'!G114))),'Data Summary'!CB120="Yes"),100-OFFSET('Water Data'!$G$4,0,10*ROW('Water Data'!G114)),NA())</f>
        <v>#N/A</v>
      </c>
      <c r="N120" s="515" t="e">
        <f ca="1">+IF(AND(ISNUMBER(OFFSET('Water Data'!$G$6,0,10*ROW('Water Data'!G114))),'Data Summary'!CC120="Yes"),OFFSET('Water Data'!$G$6,0,10*ROW('Water Data'!G114)),NA())</f>
        <v>#N/A</v>
      </c>
      <c r="O120" s="515" t="e">
        <f ca="1">+IF(AND(ISNUMBER(OFFSET('Water Data'!$G$9,0,10*ROW('Water Data'!G114))),'Data Summary'!CD120="Yes"),OFFSET('Water Data'!$G$9,0,10*ROW('Water Data'!G114)),NA())</f>
        <v>#N/A</v>
      </c>
      <c r="P120" s="515" t="e">
        <f ca="1">+IF(AND(ISNUMBER(OFFSET('Water Data'!$H$4,0,10*ROW('Water Data'!H114))),'Data Summary'!CE120="Yes"),100-OFFSET('Water Data'!$H$4,0,10*ROW('Water Data'!H114)),NA())</f>
        <v>#N/A</v>
      </c>
      <c r="Q120" s="515" t="e">
        <f ca="1">+IF(AND(ISNUMBER(OFFSET('Water Data'!$H$6,0,10*ROW('Water Data'!H114))),'Data Summary'!CF120="Yes"),OFFSET('Water Data'!$H$6,0,10*ROW('Water Data'!H114)),NA())</f>
        <v>#N/A</v>
      </c>
      <c r="R120" s="515" t="e">
        <f ca="1">+IF(AND(ISNUMBER(OFFSET('Water Data'!$H$9,0,10*ROW('Water Data'!H114))),'Data Summary'!CG120="Yes"),OFFSET('Water Data'!$H$9,0,10*ROW('Water Data'!H114)),NA())</f>
        <v>#N/A</v>
      </c>
      <c r="S120" s="515" t="e">
        <f ca="1">+IF(AND(ISNUMBER(OFFSET('Water Data'!$I$4,0,10*ROW('Water Data'!I114))),'Data Summary'!CH120="Yes"),100-OFFSET('Water Data'!$I$4,0,10*ROW('Water Data'!I114)),NA())</f>
        <v>#N/A</v>
      </c>
      <c r="T120" s="515" t="e">
        <f ca="1">+IF(AND(ISNUMBER(OFFSET('Water Data'!$I$6,0,10*ROW('Water Data'!I114))),'Data Summary'!CI120="Yes"),OFFSET('Water Data'!$I$6,0,10*ROW('Water Data'!I114)),NA())</f>
        <v>#N/A</v>
      </c>
      <c r="U120" s="515" t="e">
        <f ca="1">+IF(AND(ISNUMBER(OFFSET('Water Data'!$I$9,0,10*ROW('Water Data'!I114))),'Data Summary'!CJ120="Yes"),OFFSET('Water Data'!$I$9,0,10*ROW('Water Data'!I114)),NA())</f>
        <v>#N/A</v>
      </c>
      <c r="V120" s="516" t="e">
        <f ca="1">+IF(AND(ISNUMBER(OFFSET('Sanitation Data'!$D$4,0,10*ROW('Sanitation Data'!D114))),'Data Summary'!CK120="Yes"),100-OFFSET('Sanitation Data'!$D$4,0,10*ROW('Sanitation Data'!D114)),NA())</f>
        <v>#N/A</v>
      </c>
      <c r="W120" s="516" t="e">
        <f ca="1">+IF(AND(ISNUMBER(OFFSET('Sanitation Data'!$D$6,0,10*ROW('Sanitation Data'!D114))),'Data Summary'!CL120="Yes"),OFFSET('Sanitation Data'!$D$6,0,10*ROW('Sanitation Data'!D114)),NA())</f>
        <v>#N/A</v>
      </c>
      <c r="X120" s="516" t="e">
        <f ca="1">+IF(AND(ISNUMBER(OFFSET('Sanitation Data'!$D$10,0,10*ROW('Sanitation Data'!D114))),'Data Summary'!CM120="Yes"),OFFSET('Sanitation Data'!$D$10,0,10*ROW('Sanitation Data'!D114)),NA())</f>
        <v>#N/A</v>
      </c>
      <c r="Y120" s="516" t="e">
        <f ca="1">+IF(AND(ISNUMBER(OFFSET('Sanitation Data'!$D$11,0,10*ROW('Sanitation Data'!D114))),'Data Summary'!CN120="Yes"),OFFSET('Sanitation Data'!$D$11,0,10*ROW('Sanitation Data'!D114)),NA())</f>
        <v>#N/A</v>
      </c>
      <c r="Z120" s="516" t="e">
        <f ca="1">+IF(AND(ISNUMBER(OFFSET('Sanitation Data'!$D$12,0,10*ROW('Sanitation Data'!D114))),'Data Summary'!CO120="Yes"),OFFSET('Sanitation Data'!$D$12,0,10*ROW('Sanitation Data'!D114)),NA())</f>
        <v>#N/A</v>
      </c>
      <c r="AA120" s="516" t="e">
        <f ca="1">+IF(AND(ISNUMBER(OFFSET('Sanitation Data'!$E$4,0,10*ROW('Sanitation Data'!E114))),'Data Summary'!CP120="Yes"),100-OFFSET('Sanitation Data'!$E$4,0,10*ROW('Sanitation Data'!E114)),NA())</f>
        <v>#N/A</v>
      </c>
      <c r="AB120" s="516" t="e">
        <f ca="1">+IF(AND(ISNUMBER(OFFSET('Sanitation Data'!$E$6,0,10*ROW('Sanitation Data'!E114))),'Data Summary'!CQ120="Yes"),OFFSET('Sanitation Data'!$E$6,0,10*ROW('Sanitation Data'!E114)),NA())</f>
        <v>#N/A</v>
      </c>
      <c r="AC120" s="516" t="e">
        <f ca="1">+IF(AND(ISNUMBER(OFFSET('Sanitation Data'!$E$10,0,10*ROW('Sanitation Data'!E114))),'Data Summary'!CR120="Yes"),OFFSET('Sanitation Data'!$E$10,0,10*ROW('Sanitation Data'!E114)),NA())</f>
        <v>#N/A</v>
      </c>
      <c r="AD120" s="516" t="e">
        <f ca="1">+IF(AND(ISNUMBER(OFFSET('Sanitation Data'!$E$11,0,10*ROW('Sanitation Data'!E114))),'Data Summary'!CS120="Yes"),OFFSET('Sanitation Data'!$E$11,0,10*ROW('Sanitation Data'!E114)),NA())</f>
        <v>#N/A</v>
      </c>
      <c r="AE120" s="516" t="e">
        <f ca="1">+IF(AND(ISNUMBER(OFFSET('Sanitation Data'!$E$12,0,10*ROW('Sanitation Data'!E114))),'Data Summary'!CT120="Yes"),OFFSET('Sanitation Data'!$E$12,0,10*ROW('Sanitation Data'!E114)),NA())</f>
        <v>#N/A</v>
      </c>
      <c r="AF120" s="516" t="e">
        <f ca="1">+IF(AND(ISNUMBER(OFFSET('Sanitation Data'!$F$4,0,10*ROW('Sanitation Data'!F114))),'Data Summary'!CU120="Yes"),100-OFFSET('Sanitation Data'!$F$4,0,10*ROW('Sanitation Data'!F114)),NA())</f>
        <v>#N/A</v>
      </c>
      <c r="AG120" s="516" t="e">
        <f ca="1">+IF(AND(ISNUMBER(OFFSET('Sanitation Data'!$F$6,0,10*ROW('Sanitation Data'!F114))),'Data Summary'!CV120="Yes"),OFFSET('Sanitation Data'!$F$6,0,10*ROW('Sanitation Data'!F114)),NA())</f>
        <v>#N/A</v>
      </c>
      <c r="AH120" s="516" t="e">
        <f ca="1">+IF(AND(ISNUMBER(OFFSET('Sanitation Data'!$F$10,0,10*ROW('Sanitation Data'!F114))),'Data Summary'!CW120="Yes"),OFFSET('Sanitation Data'!$F$10,0,10*ROW('Sanitation Data'!F114)),NA())</f>
        <v>#N/A</v>
      </c>
      <c r="AI120" s="516" t="e">
        <f ca="1">+IF(AND(ISNUMBER(OFFSET('Sanitation Data'!$F$11,0,10*ROW('Sanitation Data'!F114))),'Data Summary'!CX120="Yes"),OFFSET('Sanitation Data'!$F$11,0,10*ROW('Sanitation Data'!F114)),NA())</f>
        <v>#N/A</v>
      </c>
      <c r="AJ120" s="516" t="e">
        <f ca="1">+IF(AND(ISNUMBER(OFFSET('Sanitation Data'!$F$12,0,10*ROW('Sanitation Data'!F114))),'Data Summary'!CY120="Yes"),OFFSET('Sanitation Data'!$F$12,0,10*ROW('Sanitation Data'!F114)),NA())</f>
        <v>#N/A</v>
      </c>
      <c r="AK120" s="516" t="e">
        <f ca="1">+IF(AND(ISNUMBER(OFFSET('Sanitation Data'!$G$4,0,10*ROW('Sanitation Data'!G114))),'Data Summary'!CZ120="Yes"),100-OFFSET('Sanitation Data'!$G$4,0,10*ROW('Sanitation Data'!G114)),NA())</f>
        <v>#N/A</v>
      </c>
      <c r="AL120" s="516" t="e">
        <f ca="1">+IF(AND(ISNUMBER(OFFSET('Sanitation Data'!$G$6,0,10*ROW('Sanitation Data'!G114))),'Data Summary'!DA120="Yes"),OFFSET('Sanitation Data'!$G$6,0,10*ROW('Sanitation Data'!G114)),NA())</f>
        <v>#N/A</v>
      </c>
      <c r="AM120" s="516" t="e">
        <f ca="1">+IF(AND(ISNUMBER(OFFSET('Sanitation Data'!$G$10,0,10*ROW('Sanitation Data'!G114))),'Data Summary'!DB120="Yes"),OFFSET('Sanitation Data'!$G$10,0,10*ROW('Sanitation Data'!G114)),NA())</f>
        <v>#N/A</v>
      </c>
      <c r="AN120" s="516" t="e">
        <f ca="1">+IF(AND(ISNUMBER(OFFSET('Sanitation Data'!$G$11,0,10*ROW('Sanitation Data'!G114))),'Data Summary'!DC120="Yes"),OFFSET('Sanitation Data'!$G$11,0,10*ROW('Sanitation Data'!G114)),NA())</f>
        <v>#N/A</v>
      </c>
      <c r="AO120" s="516" t="e">
        <f ca="1">+IF(AND(ISNUMBER(OFFSET('Sanitation Data'!$G$12,0,10*ROW('Sanitation Data'!G114))),'Data Summary'!DD120="Yes"),OFFSET('Sanitation Data'!$G$12,0,10*ROW('Sanitation Data'!G114)),NA())</f>
        <v>#N/A</v>
      </c>
      <c r="AP120" s="516" t="e">
        <f ca="1">+IF(AND(ISNUMBER(OFFSET('Sanitation Data'!$H$4,0,10*ROW('Sanitation Data'!H114))),'Data Summary'!DE120="Yes"),100-OFFSET('Sanitation Data'!$H$4,0,10*ROW('Sanitation Data'!H114)),NA())</f>
        <v>#N/A</v>
      </c>
      <c r="AQ120" s="516" t="e">
        <f ca="1">+IF(AND(ISNUMBER(OFFSET('Sanitation Data'!$H$6,0,10*ROW('Sanitation Data'!H114))),'Data Summary'!DF120="Yes"),OFFSET('Sanitation Data'!$H$6,0,10*ROW('Sanitation Data'!H114)),NA())</f>
        <v>#N/A</v>
      </c>
      <c r="AR120" s="516" t="e">
        <f ca="1">+IF(AND(ISNUMBER(OFFSET('Sanitation Data'!$H$10,0,10*ROW('Sanitation Data'!H114))),'Data Summary'!DG120="Yes"),OFFSET('Sanitation Data'!$H$10,0,10*ROW('Sanitation Data'!H114)),NA())</f>
        <v>#N/A</v>
      </c>
      <c r="AS120" s="516" t="e">
        <f ca="1">+IF(AND(ISNUMBER(OFFSET('Sanitation Data'!$H$11,0,10*ROW('Sanitation Data'!H114))),'Data Summary'!DH120="Yes"),OFFSET('Sanitation Data'!$H$11,0,10*ROW('Sanitation Data'!H114)),NA())</f>
        <v>#N/A</v>
      </c>
      <c r="AT120" s="516" t="e">
        <f ca="1">+IF(AND(ISNUMBER(OFFSET('Sanitation Data'!$H$12,0,10*ROW('Sanitation Data'!H114))),'Data Summary'!DI120="Yes"),OFFSET('Sanitation Data'!$H$12,0,10*ROW('Sanitation Data'!H114)),NA())</f>
        <v>#N/A</v>
      </c>
      <c r="AU120" s="516" t="e">
        <f ca="1">+IF(AND(ISNUMBER(OFFSET('Sanitation Data'!$I$4,0,10*ROW('Sanitation Data'!I114))),'Data Summary'!DJ120="Yes"),100-OFFSET('Sanitation Data'!$I$4,0,10*ROW('Sanitation Data'!I114)),NA())</f>
        <v>#N/A</v>
      </c>
      <c r="AV120" s="516" t="e">
        <f ca="1">+IF(AND(ISNUMBER(OFFSET('Sanitation Data'!$I$6,0,10*ROW('Sanitation Data'!I114))),'Data Summary'!DK120="Yes"),OFFSET('Sanitation Data'!$I$6,0,10*ROW('Sanitation Data'!I114)),NA())</f>
        <v>#N/A</v>
      </c>
      <c r="AW120" s="516" t="e">
        <f ca="1">+IF(AND(ISNUMBER(OFFSET('Sanitation Data'!$I$10,0,10*ROW('Sanitation Data'!I114))),'Data Summary'!DL120="Yes"),OFFSET('Sanitation Data'!$I$10,0,10*ROW('Sanitation Data'!I114)),NA())</f>
        <v>#N/A</v>
      </c>
      <c r="AX120" s="516" t="e">
        <f ca="1">+IF(AND(ISNUMBER(OFFSET('Sanitation Data'!$I$11,0,10*ROW('Sanitation Data'!I114))),'Data Summary'!DM120="Yes"),OFFSET('Sanitation Data'!$I$11,0,10*ROW('Sanitation Data'!I114)),NA())</f>
        <v>#N/A</v>
      </c>
      <c r="AY120" s="516" t="e">
        <f ca="1">+IF(AND(ISNUMBER(OFFSET('Sanitation Data'!$I$12,0,10*ROW('Sanitation Data'!I114))),'Data Summary'!DN120="Yes"),OFFSET('Sanitation Data'!$I$12,0,10*ROW('Sanitation Data'!I114)),NA())</f>
        <v>#N/A</v>
      </c>
      <c r="AZ120" s="517" t="e">
        <f ca="1">+IF(AND(ISNUMBER(OFFSET('Hygiene Data'!$D$5,0,10*ROW('Hygiene Data'!D114))),'Data Summary'!DO120="Yes"),OFFSET('Hygiene Data'!$D$5,0,10*ROW('Hygiene Data'!D114)),NA())</f>
        <v>#N/A</v>
      </c>
      <c r="BA120" s="517" t="e">
        <f ca="1">+IF(AND(ISNUMBER(OFFSET('Hygiene Data'!$D$7,0,10*ROW('Hygiene Data'!D114))),'Data Summary'!DP120="Yes"),OFFSET('Hygiene Data'!$D$7,0,10*ROW('Hygiene Data'!D114)),NA())</f>
        <v>#N/A</v>
      </c>
      <c r="BB120" s="517" t="e">
        <f ca="1">+IF(AND(ISNUMBER(OFFSET('Hygiene Data'!$D$9,0,10*ROW('Hygiene Data'!D114))),'Data Summary'!DQ120="Yes"),OFFSET('Hygiene Data'!$D$9,0,10*ROW('Hygiene Data'!D114)),NA())</f>
        <v>#N/A</v>
      </c>
      <c r="BC120" s="517" t="e">
        <f ca="1">+IF(AND(ISNUMBER(OFFSET('Hygiene Data'!$E$5,0,10*ROW('Hygiene Data'!E114))),'Data Summary'!DR120="Yes"),OFFSET('Hygiene Data'!$E$5,0,10*ROW('Hygiene Data'!E114)),NA())</f>
        <v>#N/A</v>
      </c>
      <c r="BD120" s="517" t="e">
        <f ca="1">+IF(AND(ISNUMBER(OFFSET('Hygiene Data'!$E$7,0,10*ROW('Hygiene Data'!E114))),'Data Summary'!DS120="Yes"),OFFSET('Hygiene Data'!$E$7,0,10*ROW('Hygiene Data'!E114)),NA())</f>
        <v>#N/A</v>
      </c>
      <c r="BE120" s="517" t="e">
        <f ca="1">+IF(AND(ISNUMBER(OFFSET('Hygiene Data'!$E$9,0,10*ROW('Hygiene Data'!E114))),'Data Summary'!DT120="Yes"),OFFSET('Hygiene Data'!$E$9,0,10*ROW('Hygiene Data'!E114)),NA())</f>
        <v>#N/A</v>
      </c>
      <c r="BF120" s="517" t="e">
        <f ca="1">+IF(AND(ISNUMBER(OFFSET('Hygiene Data'!$F$5,0,10*ROW('Hygiene Data'!F114))),'Data Summary'!DU120="Yes"),OFFSET('Hygiene Data'!$F$5,0,10*ROW('Hygiene Data'!F114)),NA())</f>
        <v>#N/A</v>
      </c>
      <c r="BG120" s="517" t="e">
        <f ca="1">+IF(AND(ISNUMBER(OFFSET('Hygiene Data'!$F$7,0,10*ROW('Hygiene Data'!F114))),'Data Summary'!DV120="Yes"),OFFSET('Hygiene Data'!$F$7,0,10*ROW('Hygiene Data'!F114)),NA())</f>
        <v>#N/A</v>
      </c>
      <c r="BH120" s="517" t="e">
        <f ca="1">+IF(AND(ISNUMBER(OFFSET('Hygiene Data'!$F$9,0,10*ROW('Hygiene Data'!F114))),'Data Summary'!DW120="Yes"),OFFSET('Hygiene Data'!$F$9,0,10*ROW('Hygiene Data'!F114)),NA())</f>
        <v>#N/A</v>
      </c>
      <c r="BI120" s="517" t="e">
        <f ca="1">+IF(AND(ISNUMBER(OFFSET('Hygiene Data'!$G$5,0,10*ROW('Hygiene Data'!G114))),'Data Summary'!DX120="Yes"),OFFSET('Hygiene Data'!$G$5,0,10*ROW('Hygiene Data'!G114)),NA())</f>
        <v>#N/A</v>
      </c>
      <c r="BJ120" s="517" t="e">
        <f ca="1">+IF(AND(ISNUMBER(OFFSET('Hygiene Data'!$G$7,0,10*ROW('Hygiene Data'!G114))),'Data Summary'!DY120="Yes"),OFFSET('Hygiene Data'!$G$7,0,10*ROW('Hygiene Data'!G114)),NA())</f>
        <v>#N/A</v>
      </c>
      <c r="BK120" s="517" t="e">
        <f ca="1">+IF(AND(ISNUMBER(OFFSET('Hygiene Data'!$G$9,0,10*ROW('Hygiene Data'!G114))),'Data Summary'!DZ120="Yes"),OFFSET('Hygiene Data'!$G$9,0,10*ROW('Hygiene Data'!G114)),NA())</f>
        <v>#N/A</v>
      </c>
      <c r="BL120" s="517" t="e">
        <f ca="1">+IF(AND(ISNUMBER(OFFSET('Hygiene Data'!$H$5,0,10*ROW('Hygiene Data'!H114))),'Data Summary'!EA120="Yes"),OFFSET('Hygiene Data'!$H$5,0,10*ROW('Hygiene Data'!H114)),NA())</f>
        <v>#N/A</v>
      </c>
      <c r="BM120" s="517" t="e">
        <f ca="1">+IF(AND(ISNUMBER(OFFSET('Hygiene Data'!$H$7,0,10*ROW('Hygiene Data'!H114))),'Data Summary'!EB120="Yes"),OFFSET('Hygiene Data'!$H$7,0,10*ROW('Hygiene Data'!H114)),NA())</f>
        <v>#N/A</v>
      </c>
      <c r="BN120" s="517" t="e">
        <f ca="1">+IF(AND(ISNUMBER(OFFSET('Hygiene Data'!$H$9,0,10*ROW('Hygiene Data'!H114))),'Data Summary'!EC120="Yes"),OFFSET('Hygiene Data'!$H$9,0,10*ROW('Hygiene Data'!H114)),NA())</f>
        <v>#N/A</v>
      </c>
      <c r="BO120" s="517" t="e">
        <f ca="1">+IF(AND(ISNUMBER(OFFSET('Hygiene Data'!$I$5,0,10*ROW('Hygiene Data'!I114))),'Data Summary'!ED120="Yes"),OFFSET('Hygiene Data'!$I$5,0,10*ROW('Hygiene Data'!I114)),NA())</f>
        <v>#N/A</v>
      </c>
      <c r="BP120" s="517" t="e">
        <f ca="1">+IF(AND(ISNUMBER(OFFSET('Hygiene Data'!$I$7,0,10*ROW('Hygiene Data'!I114))),'Data Summary'!EE120="Yes"),OFFSET('Hygiene Data'!$I$7,0,10*ROW('Hygiene Data'!I114)),NA())</f>
        <v>#N/A</v>
      </c>
      <c r="BQ120" s="517" t="e">
        <f ca="1">+IF(AND(ISNUMBER(OFFSET('Hygiene Data'!$I$9,0,10*ROW('Hygiene Data'!I114))),'Data Summary'!EF120="Yes"),OFFSET('Hygiene Data'!$I$9,0,10*ROW('Hygiene Data'!I114)),NA())</f>
        <v>#N/A</v>
      </c>
    </row>
    <row r="121" spans="1:69" x14ac:dyDescent="0.25">
      <c r="A121" s="513" t="e">
        <f ca="1">+RIGHT('Data Summary'!A121,LEN('Data Summary'!A121)-9)</f>
        <v>#VALUE!</v>
      </c>
      <c r="B121" s="487" t="str">
        <f ca="1">+IF(ISTEXT('Data Summary'!B121),'Data Summary'!B121,"")</f>
        <v/>
      </c>
      <c r="C121" s="514" t="e">
        <f ca="1">+VALUE('Data Summary'!C121)</f>
        <v>#VALUE!</v>
      </c>
      <c r="D121" s="515" t="e">
        <f ca="1">+IF(AND(ISNUMBER(OFFSET('Water Data'!$D$4,0,10*ROW('Water Data'!D115))),'Data Summary'!BS121="Yes"),100-OFFSET('Water Data'!$D$4,0,10*ROW('Water Data'!D115)),NA())</f>
        <v>#N/A</v>
      </c>
      <c r="E121" s="515" t="e">
        <f ca="1">+IF(AND(ISNUMBER(OFFSET('Water Data'!$D$6,0,10*ROW('Water Data'!D115))),'Data Summary'!BT121="Yes"),OFFSET('Water Data'!$D$6,0,10*ROW('Water Data'!D115)),NA())</f>
        <v>#N/A</v>
      </c>
      <c r="F121" s="515" t="e">
        <f ca="1">+IF(AND(ISNUMBER(OFFSET('Water Data'!$D$9,0,10*ROW('Water Data'!D115))),'Data Summary'!BU121="Yes"),OFFSET('Water Data'!$D$9,0,10*ROW('Water Data'!D115)),NA())</f>
        <v>#N/A</v>
      </c>
      <c r="G121" s="515" t="e">
        <f ca="1">+IF(AND(ISNUMBER(OFFSET('Water Data'!$E$4,0,10*ROW('Water Data'!E115))),'Data Summary'!BV121="Yes"),100-OFFSET('Water Data'!$E$4,0,10*ROW('Water Data'!E115)),NA())</f>
        <v>#N/A</v>
      </c>
      <c r="H121" s="515" t="e">
        <f ca="1">+IF(AND(ISNUMBER(OFFSET('Water Data'!$E$6,0,10*ROW('Water Data'!E115))),'Data Summary'!BW121="Yes"),OFFSET('Water Data'!$E$6,0,10*ROW('Water Data'!E115)),NA())</f>
        <v>#N/A</v>
      </c>
      <c r="I121" s="515" t="e">
        <f ca="1">+IF(AND(ISNUMBER(OFFSET('Water Data'!$E$9,0,10*ROW('Water Data'!E115))),'Data Summary'!BX121="Yes"),OFFSET('Water Data'!$E$9,0,10*ROW('Water Data'!E115)),NA())</f>
        <v>#N/A</v>
      </c>
      <c r="J121" s="515" t="e">
        <f ca="1">+IF(AND(ISNUMBER(OFFSET('Water Data'!$F$4,0,10*ROW('Water Data'!F115))),'Data Summary'!BY121="Yes"),100-OFFSET('Water Data'!$F$4,0,10*ROW('Water Data'!F115)),NA())</f>
        <v>#N/A</v>
      </c>
      <c r="K121" s="515" t="e">
        <f ca="1">+IF(AND(ISNUMBER(OFFSET('Water Data'!$F$6,0,10*ROW('Water Data'!F115))),'Data Summary'!BZ121="Yes"),OFFSET('Water Data'!$F$6,0,10*ROW('Water Data'!F115)),NA())</f>
        <v>#N/A</v>
      </c>
      <c r="L121" s="515" t="e">
        <f ca="1">+IF(AND(ISNUMBER(OFFSET('Water Data'!$F$9,0,10*ROW('Water Data'!F115))),'Data Summary'!CA121="Yes"),OFFSET('Water Data'!$F$9,0,10*ROW('Water Data'!F115)),NA())</f>
        <v>#N/A</v>
      </c>
      <c r="M121" s="515" t="e">
        <f ca="1">+IF(AND(ISNUMBER(OFFSET('Water Data'!$G$4,0,10*ROW('Water Data'!G115))),'Data Summary'!CB121="Yes"),100-OFFSET('Water Data'!$G$4,0,10*ROW('Water Data'!G115)),NA())</f>
        <v>#N/A</v>
      </c>
      <c r="N121" s="515" t="e">
        <f ca="1">+IF(AND(ISNUMBER(OFFSET('Water Data'!$G$6,0,10*ROW('Water Data'!G115))),'Data Summary'!CC121="Yes"),OFFSET('Water Data'!$G$6,0,10*ROW('Water Data'!G115)),NA())</f>
        <v>#N/A</v>
      </c>
      <c r="O121" s="515" t="e">
        <f ca="1">+IF(AND(ISNUMBER(OFFSET('Water Data'!$G$9,0,10*ROW('Water Data'!G115))),'Data Summary'!CD121="Yes"),OFFSET('Water Data'!$G$9,0,10*ROW('Water Data'!G115)),NA())</f>
        <v>#N/A</v>
      </c>
      <c r="P121" s="515" t="e">
        <f ca="1">+IF(AND(ISNUMBER(OFFSET('Water Data'!$H$4,0,10*ROW('Water Data'!H115))),'Data Summary'!CE121="Yes"),100-OFFSET('Water Data'!$H$4,0,10*ROW('Water Data'!H115)),NA())</f>
        <v>#N/A</v>
      </c>
      <c r="Q121" s="515" t="e">
        <f ca="1">+IF(AND(ISNUMBER(OFFSET('Water Data'!$H$6,0,10*ROW('Water Data'!H115))),'Data Summary'!CF121="Yes"),OFFSET('Water Data'!$H$6,0,10*ROW('Water Data'!H115)),NA())</f>
        <v>#N/A</v>
      </c>
      <c r="R121" s="515" t="e">
        <f ca="1">+IF(AND(ISNUMBER(OFFSET('Water Data'!$H$9,0,10*ROW('Water Data'!H115))),'Data Summary'!CG121="Yes"),OFFSET('Water Data'!$H$9,0,10*ROW('Water Data'!H115)),NA())</f>
        <v>#N/A</v>
      </c>
      <c r="S121" s="515" t="e">
        <f ca="1">+IF(AND(ISNUMBER(OFFSET('Water Data'!$I$4,0,10*ROW('Water Data'!I115))),'Data Summary'!CH121="Yes"),100-OFFSET('Water Data'!$I$4,0,10*ROW('Water Data'!I115)),NA())</f>
        <v>#N/A</v>
      </c>
      <c r="T121" s="515" t="e">
        <f ca="1">+IF(AND(ISNUMBER(OFFSET('Water Data'!$I$6,0,10*ROW('Water Data'!I115))),'Data Summary'!CI121="Yes"),OFFSET('Water Data'!$I$6,0,10*ROW('Water Data'!I115)),NA())</f>
        <v>#N/A</v>
      </c>
      <c r="U121" s="515" t="e">
        <f ca="1">+IF(AND(ISNUMBER(OFFSET('Water Data'!$I$9,0,10*ROW('Water Data'!I115))),'Data Summary'!CJ121="Yes"),OFFSET('Water Data'!$I$9,0,10*ROW('Water Data'!I115)),NA())</f>
        <v>#N/A</v>
      </c>
      <c r="V121" s="516" t="e">
        <f ca="1">+IF(AND(ISNUMBER(OFFSET('Sanitation Data'!$D$4,0,10*ROW('Sanitation Data'!D115))),'Data Summary'!CK121="Yes"),100-OFFSET('Sanitation Data'!$D$4,0,10*ROW('Sanitation Data'!D115)),NA())</f>
        <v>#N/A</v>
      </c>
      <c r="W121" s="516" t="e">
        <f ca="1">+IF(AND(ISNUMBER(OFFSET('Sanitation Data'!$D$6,0,10*ROW('Sanitation Data'!D115))),'Data Summary'!CL121="Yes"),OFFSET('Sanitation Data'!$D$6,0,10*ROW('Sanitation Data'!D115)),NA())</f>
        <v>#N/A</v>
      </c>
      <c r="X121" s="516" t="e">
        <f ca="1">+IF(AND(ISNUMBER(OFFSET('Sanitation Data'!$D$10,0,10*ROW('Sanitation Data'!D115))),'Data Summary'!CM121="Yes"),OFFSET('Sanitation Data'!$D$10,0,10*ROW('Sanitation Data'!D115)),NA())</f>
        <v>#N/A</v>
      </c>
      <c r="Y121" s="516" t="e">
        <f ca="1">+IF(AND(ISNUMBER(OFFSET('Sanitation Data'!$D$11,0,10*ROW('Sanitation Data'!D115))),'Data Summary'!CN121="Yes"),OFFSET('Sanitation Data'!$D$11,0,10*ROW('Sanitation Data'!D115)),NA())</f>
        <v>#N/A</v>
      </c>
      <c r="Z121" s="516" t="e">
        <f ca="1">+IF(AND(ISNUMBER(OFFSET('Sanitation Data'!$D$12,0,10*ROW('Sanitation Data'!D115))),'Data Summary'!CO121="Yes"),OFFSET('Sanitation Data'!$D$12,0,10*ROW('Sanitation Data'!D115)),NA())</f>
        <v>#N/A</v>
      </c>
      <c r="AA121" s="516" t="e">
        <f ca="1">+IF(AND(ISNUMBER(OFFSET('Sanitation Data'!$E$4,0,10*ROW('Sanitation Data'!E115))),'Data Summary'!CP121="Yes"),100-OFFSET('Sanitation Data'!$E$4,0,10*ROW('Sanitation Data'!E115)),NA())</f>
        <v>#N/A</v>
      </c>
      <c r="AB121" s="516" t="e">
        <f ca="1">+IF(AND(ISNUMBER(OFFSET('Sanitation Data'!$E$6,0,10*ROW('Sanitation Data'!E115))),'Data Summary'!CQ121="Yes"),OFFSET('Sanitation Data'!$E$6,0,10*ROW('Sanitation Data'!E115)),NA())</f>
        <v>#N/A</v>
      </c>
      <c r="AC121" s="516" t="e">
        <f ca="1">+IF(AND(ISNUMBER(OFFSET('Sanitation Data'!$E$10,0,10*ROW('Sanitation Data'!E115))),'Data Summary'!CR121="Yes"),OFFSET('Sanitation Data'!$E$10,0,10*ROW('Sanitation Data'!E115)),NA())</f>
        <v>#N/A</v>
      </c>
      <c r="AD121" s="516" t="e">
        <f ca="1">+IF(AND(ISNUMBER(OFFSET('Sanitation Data'!$E$11,0,10*ROW('Sanitation Data'!E115))),'Data Summary'!CS121="Yes"),OFFSET('Sanitation Data'!$E$11,0,10*ROW('Sanitation Data'!E115)),NA())</f>
        <v>#N/A</v>
      </c>
      <c r="AE121" s="516" t="e">
        <f ca="1">+IF(AND(ISNUMBER(OFFSET('Sanitation Data'!$E$12,0,10*ROW('Sanitation Data'!E115))),'Data Summary'!CT121="Yes"),OFFSET('Sanitation Data'!$E$12,0,10*ROW('Sanitation Data'!E115)),NA())</f>
        <v>#N/A</v>
      </c>
      <c r="AF121" s="516" t="e">
        <f ca="1">+IF(AND(ISNUMBER(OFFSET('Sanitation Data'!$F$4,0,10*ROW('Sanitation Data'!F115))),'Data Summary'!CU121="Yes"),100-OFFSET('Sanitation Data'!$F$4,0,10*ROW('Sanitation Data'!F115)),NA())</f>
        <v>#N/A</v>
      </c>
      <c r="AG121" s="516" t="e">
        <f ca="1">+IF(AND(ISNUMBER(OFFSET('Sanitation Data'!$F$6,0,10*ROW('Sanitation Data'!F115))),'Data Summary'!CV121="Yes"),OFFSET('Sanitation Data'!$F$6,0,10*ROW('Sanitation Data'!F115)),NA())</f>
        <v>#N/A</v>
      </c>
      <c r="AH121" s="516" t="e">
        <f ca="1">+IF(AND(ISNUMBER(OFFSET('Sanitation Data'!$F$10,0,10*ROW('Sanitation Data'!F115))),'Data Summary'!CW121="Yes"),OFFSET('Sanitation Data'!$F$10,0,10*ROW('Sanitation Data'!F115)),NA())</f>
        <v>#N/A</v>
      </c>
      <c r="AI121" s="516" t="e">
        <f ca="1">+IF(AND(ISNUMBER(OFFSET('Sanitation Data'!$F$11,0,10*ROW('Sanitation Data'!F115))),'Data Summary'!CX121="Yes"),OFFSET('Sanitation Data'!$F$11,0,10*ROW('Sanitation Data'!F115)),NA())</f>
        <v>#N/A</v>
      </c>
      <c r="AJ121" s="516" t="e">
        <f ca="1">+IF(AND(ISNUMBER(OFFSET('Sanitation Data'!$F$12,0,10*ROW('Sanitation Data'!F115))),'Data Summary'!CY121="Yes"),OFFSET('Sanitation Data'!$F$12,0,10*ROW('Sanitation Data'!F115)),NA())</f>
        <v>#N/A</v>
      </c>
      <c r="AK121" s="516" t="e">
        <f ca="1">+IF(AND(ISNUMBER(OFFSET('Sanitation Data'!$G$4,0,10*ROW('Sanitation Data'!G115))),'Data Summary'!CZ121="Yes"),100-OFFSET('Sanitation Data'!$G$4,0,10*ROW('Sanitation Data'!G115)),NA())</f>
        <v>#N/A</v>
      </c>
      <c r="AL121" s="516" t="e">
        <f ca="1">+IF(AND(ISNUMBER(OFFSET('Sanitation Data'!$G$6,0,10*ROW('Sanitation Data'!G115))),'Data Summary'!DA121="Yes"),OFFSET('Sanitation Data'!$G$6,0,10*ROW('Sanitation Data'!G115)),NA())</f>
        <v>#N/A</v>
      </c>
      <c r="AM121" s="516" t="e">
        <f ca="1">+IF(AND(ISNUMBER(OFFSET('Sanitation Data'!$G$10,0,10*ROW('Sanitation Data'!G115))),'Data Summary'!DB121="Yes"),OFFSET('Sanitation Data'!$G$10,0,10*ROW('Sanitation Data'!G115)),NA())</f>
        <v>#N/A</v>
      </c>
      <c r="AN121" s="516" t="e">
        <f ca="1">+IF(AND(ISNUMBER(OFFSET('Sanitation Data'!$G$11,0,10*ROW('Sanitation Data'!G115))),'Data Summary'!DC121="Yes"),OFFSET('Sanitation Data'!$G$11,0,10*ROW('Sanitation Data'!G115)),NA())</f>
        <v>#N/A</v>
      </c>
      <c r="AO121" s="516" t="e">
        <f ca="1">+IF(AND(ISNUMBER(OFFSET('Sanitation Data'!$G$12,0,10*ROW('Sanitation Data'!G115))),'Data Summary'!DD121="Yes"),OFFSET('Sanitation Data'!$G$12,0,10*ROW('Sanitation Data'!G115)),NA())</f>
        <v>#N/A</v>
      </c>
      <c r="AP121" s="516" t="e">
        <f ca="1">+IF(AND(ISNUMBER(OFFSET('Sanitation Data'!$H$4,0,10*ROW('Sanitation Data'!H115))),'Data Summary'!DE121="Yes"),100-OFFSET('Sanitation Data'!$H$4,0,10*ROW('Sanitation Data'!H115)),NA())</f>
        <v>#N/A</v>
      </c>
      <c r="AQ121" s="516" t="e">
        <f ca="1">+IF(AND(ISNUMBER(OFFSET('Sanitation Data'!$H$6,0,10*ROW('Sanitation Data'!H115))),'Data Summary'!DF121="Yes"),OFFSET('Sanitation Data'!$H$6,0,10*ROW('Sanitation Data'!H115)),NA())</f>
        <v>#N/A</v>
      </c>
      <c r="AR121" s="516" t="e">
        <f ca="1">+IF(AND(ISNUMBER(OFFSET('Sanitation Data'!$H$10,0,10*ROW('Sanitation Data'!H115))),'Data Summary'!DG121="Yes"),OFFSET('Sanitation Data'!$H$10,0,10*ROW('Sanitation Data'!H115)),NA())</f>
        <v>#N/A</v>
      </c>
      <c r="AS121" s="516" t="e">
        <f ca="1">+IF(AND(ISNUMBER(OFFSET('Sanitation Data'!$H$11,0,10*ROW('Sanitation Data'!H115))),'Data Summary'!DH121="Yes"),OFFSET('Sanitation Data'!$H$11,0,10*ROW('Sanitation Data'!H115)),NA())</f>
        <v>#N/A</v>
      </c>
      <c r="AT121" s="516" t="e">
        <f ca="1">+IF(AND(ISNUMBER(OFFSET('Sanitation Data'!$H$12,0,10*ROW('Sanitation Data'!H115))),'Data Summary'!DI121="Yes"),OFFSET('Sanitation Data'!$H$12,0,10*ROW('Sanitation Data'!H115)),NA())</f>
        <v>#N/A</v>
      </c>
      <c r="AU121" s="516" t="e">
        <f ca="1">+IF(AND(ISNUMBER(OFFSET('Sanitation Data'!$I$4,0,10*ROW('Sanitation Data'!I115))),'Data Summary'!DJ121="Yes"),100-OFFSET('Sanitation Data'!$I$4,0,10*ROW('Sanitation Data'!I115)),NA())</f>
        <v>#N/A</v>
      </c>
      <c r="AV121" s="516" t="e">
        <f ca="1">+IF(AND(ISNUMBER(OFFSET('Sanitation Data'!$I$6,0,10*ROW('Sanitation Data'!I115))),'Data Summary'!DK121="Yes"),OFFSET('Sanitation Data'!$I$6,0,10*ROW('Sanitation Data'!I115)),NA())</f>
        <v>#N/A</v>
      </c>
      <c r="AW121" s="516" t="e">
        <f ca="1">+IF(AND(ISNUMBER(OFFSET('Sanitation Data'!$I$10,0,10*ROW('Sanitation Data'!I115))),'Data Summary'!DL121="Yes"),OFFSET('Sanitation Data'!$I$10,0,10*ROW('Sanitation Data'!I115)),NA())</f>
        <v>#N/A</v>
      </c>
      <c r="AX121" s="516" t="e">
        <f ca="1">+IF(AND(ISNUMBER(OFFSET('Sanitation Data'!$I$11,0,10*ROW('Sanitation Data'!I115))),'Data Summary'!DM121="Yes"),OFFSET('Sanitation Data'!$I$11,0,10*ROW('Sanitation Data'!I115)),NA())</f>
        <v>#N/A</v>
      </c>
      <c r="AY121" s="516" t="e">
        <f ca="1">+IF(AND(ISNUMBER(OFFSET('Sanitation Data'!$I$12,0,10*ROW('Sanitation Data'!I115))),'Data Summary'!DN121="Yes"),OFFSET('Sanitation Data'!$I$12,0,10*ROW('Sanitation Data'!I115)),NA())</f>
        <v>#N/A</v>
      </c>
      <c r="AZ121" s="517" t="e">
        <f ca="1">+IF(AND(ISNUMBER(OFFSET('Hygiene Data'!$D$5,0,10*ROW('Hygiene Data'!D115))),'Data Summary'!DO121="Yes"),OFFSET('Hygiene Data'!$D$5,0,10*ROW('Hygiene Data'!D115)),NA())</f>
        <v>#N/A</v>
      </c>
      <c r="BA121" s="517" t="e">
        <f ca="1">+IF(AND(ISNUMBER(OFFSET('Hygiene Data'!$D$7,0,10*ROW('Hygiene Data'!D115))),'Data Summary'!DP121="Yes"),OFFSET('Hygiene Data'!$D$7,0,10*ROW('Hygiene Data'!D115)),NA())</f>
        <v>#N/A</v>
      </c>
      <c r="BB121" s="517" t="e">
        <f ca="1">+IF(AND(ISNUMBER(OFFSET('Hygiene Data'!$D$9,0,10*ROW('Hygiene Data'!D115))),'Data Summary'!DQ121="Yes"),OFFSET('Hygiene Data'!$D$9,0,10*ROW('Hygiene Data'!D115)),NA())</f>
        <v>#N/A</v>
      </c>
      <c r="BC121" s="517" t="e">
        <f ca="1">+IF(AND(ISNUMBER(OFFSET('Hygiene Data'!$E$5,0,10*ROW('Hygiene Data'!E115))),'Data Summary'!DR121="Yes"),OFFSET('Hygiene Data'!$E$5,0,10*ROW('Hygiene Data'!E115)),NA())</f>
        <v>#N/A</v>
      </c>
      <c r="BD121" s="517" t="e">
        <f ca="1">+IF(AND(ISNUMBER(OFFSET('Hygiene Data'!$E$7,0,10*ROW('Hygiene Data'!E115))),'Data Summary'!DS121="Yes"),OFFSET('Hygiene Data'!$E$7,0,10*ROW('Hygiene Data'!E115)),NA())</f>
        <v>#N/A</v>
      </c>
      <c r="BE121" s="517" t="e">
        <f ca="1">+IF(AND(ISNUMBER(OFFSET('Hygiene Data'!$E$9,0,10*ROW('Hygiene Data'!E115))),'Data Summary'!DT121="Yes"),OFFSET('Hygiene Data'!$E$9,0,10*ROW('Hygiene Data'!E115)),NA())</f>
        <v>#N/A</v>
      </c>
      <c r="BF121" s="517" t="e">
        <f ca="1">+IF(AND(ISNUMBER(OFFSET('Hygiene Data'!$F$5,0,10*ROW('Hygiene Data'!F115))),'Data Summary'!DU121="Yes"),OFFSET('Hygiene Data'!$F$5,0,10*ROW('Hygiene Data'!F115)),NA())</f>
        <v>#N/A</v>
      </c>
      <c r="BG121" s="517" t="e">
        <f ca="1">+IF(AND(ISNUMBER(OFFSET('Hygiene Data'!$F$7,0,10*ROW('Hygiene Data'!F115))),'Data Summary'!DV121="Yes"),OFFSET('Hygiene Data'!$F$7,0,10*ROW('Hygiene Data'!F115)),NA())</f>
        <v>#N/A</v>
      </c>
      <c r="BH121" s="517" t="e">
        <f ca="1">+IF(AND(ISNUMBER(OFFSET('Hygiene Data'!$F$9,0,10*ROW('Hygiene Data'!F115))),'Data Summary'!DW121="Yes"),OFFSET('Hygiene Data'!$F$9,0,10*ROW('Hygiene Data'!F115)),NA())</f>
        <v>#N/A</v>
      </c>
      <c r="BI121" s="517" t="e">
        <f ca="1">+IF(AND(ISNUMBER(OFFSET('Hygiene Data'!$G$5,0,10*ROW('Hygiene Data'!G115))),'Data Summary'!DX121="Yes"),OFFSET('Hygiene Data'!$G$5,0,10*ROW('Hygiene Data'!G115)),NA())</f>
        <v>#N/A</v>
      </c>
      <c r="BJ121" s="517" t="e">
        <f ca="1">+IF(AND(ISNUMBER(OFFSET('Hygiene Data'!$G$7,0,10*ROW('Hygiene Data'!G115))),'Data Summary'!DY121="Yes"),OFFSET('Hygiene Data'!$G$7,0,10*ROW('Hygiene Data'!G115)),NA())</f>
        <v>#N/A</v>
      </c>
      <c r="BK121" s="517" t="e">
        <f ca="1">+IF(AND(ISNUMBER(OFFSET('Hygiene Data'!$G$9,0,10*ROW('Hygiene Data'!G115))),'Data Summary'!DZ121="Yes"),OFFSET('Hygiene Data'!$G$9,0,10*ROW('Hygiene Data'!G115)),NA())</f>
        <v>#N/A</v>
      </c>
      <c r="BL121" s="517" t="e">
        <f ca="1">+IF(AND(ISNUMBER(OFFSET('Hygiene Data'!$H$5,0,10*ROW('Hygiene Data'!H115))),'Data Summary'!EA121="Yes"),OFFSET('Hygiene Data'!$H$5,0,10*ROW('Hygiene Data'!H115)),NA())</f>
        <v>#N/A</v>
      </c>
      <c r="BM121" s="517" t="e">
        <f ca="1">+IF(AND(ISNUMBER(OFFSET('Hygiene Data'!$H$7,0,10*ROW('Hygiene Data'!H115))),'Data Summary'!EB121="Yes"),OFFSET('Hygiene Data'!$H$7,0,10*ROW('Hygiene Data'!H115)),NA())</f>
        <v>#N/A</v>
      </c>
      <c r="BN121" s="517" t="e">
        <f ca="1">+IF(AND(ISNUMBER(OFFSET('Hygiene Data'!$H$9,0,10*ROW('Hygiene Data'!H115))),'Data Summary'!EC121="Yes"),OFFSET('Hygiene Data'!$H$9,0,10*ROW('Hygiene Data'!H115)),NA())</f>
        <v>#N/A</v>
      </c>
      <c r="BO121" s="517" t="e">
        <f ca="1">+IF(AND(ISNUMBER(OFFSET('Hygiene Data'!$I$5,0,10*ROW('Hygiene Data'!I115))),'Data Summary'!ED121="Yes"),OFFSET('Hygiene Data'!$I$5,0,10*ROW('Hygiene Data'!I115)),NA())</f>
        <v>#N/A</v>
      </c>
      <c r="BP121" s="517" t="e">
        <f ca="1">+IF(AND(ISNUMBER(OFFSET('Hygiene Data'!$I$7,0,10*ROW('Hygiene Data'!I115))),'Data Summary'!EE121="Yes"),OFFSET('Hygiene Data'!$I$7,0,10*ROW('Hygiene Data'!I115)),NA())</f>
        <v>#N/A</v>
      </c>
      <c r="BQ121" s="517" t="e">
        <f ca="1">+IF(AND(ISNUMBER(OFFSET('Hygiene Data'!$I$9,0,10*ROW('Hygiene Data'!I115))),'Data Summary'!EF121="Yes"),OFFSET('Hygiene Data'!$I$9,0,10*ROW('Hygiene Data'!I115)),NA())</f>
        <v>#N/A</v>
      </c>
    </row>
    <row r="122" spans="1:69" x14ac:dyDescent="0.25">
      <c r="A122" s="513" t="e">
        <f ca="1">+RIGHT('Data Summary'!A122,LEN('Data Summary'!A122)-9)</f>
        <v>#VALUE!</v>
      </c>
      <c r="B122" s="487" t="str">
        <f ca="1">+IF(ISTEXT('Data Summary'!B122),'Data Summary'!B122,"")</f>
        <v/>
      </c>
      <c r="C122" s="514" t="e">
        <f ca="1">+VALUE('Data Summary'!C122)</f>
        <v>#VALUE!</v>
      </c>
      <c r="D122" s="515" t="e">
        <f ca="1">+IF(AND(ISNUMBER(OFFSET('Water Data'!$D$4,0,10*ROW('Water Data'!D116))),'Data Summary'!BS122="Yes"),100-OFFSET('Water Data'!$D$4,0,10*ROW('Water Data'!D116)),NA())</f>
        <v>#N/A</v>
      </c>
      <c r="E122" s="515" t="e">
        <f ca="1">+IF(AND(ISNUMBER(OFFSET('Water Data'!$D$6,0,10*ROW('Water Data'!D116))),'Data Summary'!BT122="Yes"),OFFSET('Water Data'!$D$6,0,10*ROW('Water Data'!D116)),NA())</f>
        <v>#N/A</v>
      </c>
      <c r="F122" s="515" t="e">
        <f ca="1">+IF(AND(ISNUMBER(OFFSET('Water Data'!$D$9,0,10*ROW('Water Data'!D116))),'Data Summary'!BU122="Yes"),OFFSET('Water Data'!$D$9,0,10*ROW('Water Data'!D116)),NA())</f>
        <v>#N/A</v>
      </c>
      <c r="G122" s="515" t="e">
        <f ca="1">+IF(AND(ISNUMBER(OFFSET('Water Data'!$E$4,0,10*ROW('Water Data'!E116))),'Data Summary'!BV122="Yes"),100-OFFSET('Water Data'!$E$4,0,10*ROW('Water Data'!E116)),NA())</f>
        <v>#N/A</v>
      </c>
      <c r="H122" s="515" t="e">
        <f ca="1">+IF(AND(ISNUMBER(OFFSET('Water Data'!$E$6,0,10*ROW('Water Data'!E116))),'Data Summary'!BW122="Yes"),OFFSET('Water Data'!$E$6,0,10*ROW('Water Data'!E116)),NA())</f>
        <v>#N/A</v>
      </c>
      <c r="I122" s="515" t="e">
        <f ca="1">+IF(AND(ISNUMBER(OFFSET('Water Data'!$E$9,0,10*ROW('Water Data'!E116))),'Data Summary'!BX122="Yes"),OFFSET('Water Data'!$E$9,0,10*ROW('Water Data'!E116)),NA())</f>
        <v>#N/A</v>
      </c>
      <c r="J122" s="515" t="e">
        <f ca="1">+IF(AND(ISNUMBER(OFFSET('Water Data'!$F$4,0,10*ROW('Water Data'!F116))),'Data Summary'!BY122="Yes"),100-OFFSET('Water Data'!$F$4,0,10*ROW('Water Data'!F116)),NA())</f>
        <v>#N/A</v>
      </c>
      <c r="K122" s="515" t="e">
        <f ca="1">+IF(AND(ISNUMBER(OFFSET('Water Data'!$F$6,0,10*ROW('Water Data'!F116))),'Data Summary'!BZ122="Yes"),OFFSET('Water Data'!$F$6,0,10*ROW('Water Data'!F116)),NA())</f>
        <v>#N/A</v>
      </c>
      <c r="L122" s="515" t="e">
        <f ca="1">+IF(AND(ISNUMBER(OFFSET('Water Data'!$F$9,0,10*ROW('Water Data'!F116))),'Data Summary'!CA122="Yes"),OFFSET('Water Data'!$F$9,0,10*ROW('Water Data'!F116)),NA())</f>
        <v>#N/A</v>
      </c>
      <c r="M122" s="515" t="e">
        <f ca="1">+IF(AND(ISNUMBER(OFFSET('Water Data'!$G$4,0,10*ROW('Water Data'!G116))),'Data Summary'!CB122="Yes"),100-OFFSET('Water Data'!$G$4,0,10*ROW('Water Data'!G116)),NA())</f>
        <v>#N/A</v>
      </c>
      <c r="N122" s="515" t="e">
        <f ca="1">+IF(AND(ISNUMBER(OFFSET('Water Data'!$G$6,0,10*ROW('Water Data'!G116))),'Data Summary'!CC122="Yes"),OFFSET('Water Data'!$G$6,0,10*ROW('Water Data'!G116)),NA())</f>
        <v>#N/A</v>
      </c>
      <c r="O122" s="515" t="e">
        <f ca="1">+IF(AND(ISNUMBER(OFFSET('Water Data'!$G$9,0,10*ROW('Water Data'!G116))),'Data Summary'!CD122="Yes"),OFFSET('Water Data'!$G$9,0,10*ROW('Water Data'!G116)),NA())</f>
        <v>#N/A</v>
      </c>
      <c r="P122" s="515" t="e">
        <f ca="1">+IF(AND(ISNUMBER(OFFSET('Water Data'!$H$4,0,10*ROW('Water Data'!H116))),'Data Summary'!CE122="Yes"),100-OFFSET('Water Data'!$H$4,0,10*ROW('Water Data'!H116)),NA())</f>
        <v>#N/A</v>
      </c>
      <c r="Q122" s="515" t="e">
        <f ca="1">+IF(AND(ISNUMBER(OFFSET('Water Data'!$H$6,0,10*ROW('Water Data'!H116))),'Data Summary'!CF122="Yes"),OFFSET('Water Data'!$H$6,0,10*ROW('Water Data'!H116)),NA())</f>
        <v>#N/A</v>
      </c>
      <c r="R122" s="515" t="e">
        <f ca="1">+IF(AND(ISNUMBER(OFFSET('Water Data'!$H$9,0,10*ROW('Water Data'!H116))),'Data Summary'!CG122="Yes"),OFFSET('Water Data'!$H$9,0,10*ROW('Water Data'!H116)),NA())</f>
        <v>#N/A</v>
      </c>
      <c r="S122" s="515" t="e">
        <f ca="1">+IF(AND(ISNUMBER(OFFSET('Water Data'!$I$4,0,10*ROW('Water Data'!I116))),'Data Summary'!CH122="Yes"),100-OFFSET('Water Data'!$I$4,0,10*ROW('Water Data'!I116)),NA())</f>
        <v>#N/A</v>
      </c>
      <c r="T122" s="515" t="e">
        <f ca="1">+IF(AND(ISNUMBER(OFFSET('Water Data'!$I$6,0,10*ROW('Water Data'!I116))),'Data Summary'!CI122="Yes"),OFFSET('Water Data'!$I$6,0,10*ROW('Water Data'!I116)),NA())</f>
        <v>#N/A</v>
      </c>
      <c r="U122" s="515" t="e">
        <f ca="1">+IF(AND(ISNUMBER(OFFSET('Water Data'!$I$9,0,10*ROW('Water Data'!I116))),'Data Summary'!CJ122="Yes"),OFFSET('Water Data'!$I$9,0,10*ROW('Water Data'!I116)),NA())</f>
        <v>#N/A</v>
      </c>
      <c r="V122" s="516" t="e">
        <f ca="1">+IF(AND(ISNUMBER(OFFSET('Sanitation Data'!$D$4,0,10*ROW('Sanitation Data'!D116))),'Data Summary'!CK122="Yes"),100-OFFSET('Sanitation Data'!$D$4,0,10*ROW('Sanitation Data'!D116)),NA())</f>
        <v>#N/A</v>
      </c>
      <c r="W122" s="516" t="e">
        <f ca="1">+IF(AND(ISNUMBER(OFFSET('Sanitation Data'!$D$6,0,10*ROW('Sanitation Data'!D116))),'Data Summary'!CL122="Yes"),OFFSET('Sanitation Data'!$D$6,0,10*ROW('Sanitation Data'!D116)),NA())</f>
        <v>#N/A</v>
      </c>
      <c r="X122" s="516" t="e">
        <f ca="1">+IF(AND(ISNUMBER(OFFSET('Sanitation Data'!$D$10,0,10*ROW('Sanitation Data'!D116))),'Data Summary'!CM122="Yes"),OFFSET('Sanitation Data'!$D$10,0,10*ROW('Sanitation Data'!D116)),NA())</f>
        <v>#N/A</v>
      </c>
      <c r="Y122" s="516" t="e">
        <f ca="1">+IF(AND(ISNUMBER(OFFSET('Sanitation Data'!$D$11,0,10*ROW('Sanitation Data'!D116))),'Data Summary'!CN122="Yes"),OFFSET('Sanitation Data'!$D$11,0,10*ROW('Sanitation Data'!D116)),NA())</f>
        <v>#N/A</v>
      </c>
      <c r="Z122" s="516" t="e">
        <f ca="1">+IF(AND(ISNUMBER(OFFSET('Sanitation Data'!$D$12,0,10*ROW('Sanitation Data'!D116))),'Data Summary'!CO122="Yes"),OFFSET('Sanitation Data'!$D$12,0,10*ROW('Sanitation Data'!D116)),NA())</f>
        <v>#N/A</v>
      </c>
      <c r="AA122" s="516" t="e">
        <f ca="1">+IF(AND(ISNUMBER(OFFSET('Sanitation Data'!$E$4,0,10*ROW('Sanitation Data'!E116))),'Data Summary'!CP122="Yes"),100-OFFSET('Sanitation Data'!$E$4,0,10*ROW('Sanitation Data'!E116)),NA())</f>
        <v>#N/A</v>
      </c>
      <c r="AB122" s="516" t="e">
        <f ca="1">+IF(AND(ISNUMBER(OFFSET('Sanitation Data'!$E$6,0,10*ROW('Sanitation Data'!E116))),'Data Summary'!CQ122="Yes"),OFFSET('Sanitation Data'!$E$6,0,10*ROW('Sanitation Data'!E116)),NA())</f>
        <v>#N/A</v>
      </c>
      <c r="AC122" s="516" t="e">
        <f ca="1">+IF(AND(ISNUMBER(OFFSET('Sanitation Data'!$E$10,0,10*ROW('Sanitation Data'!E116))),'Data Summary'!CR122="Yes"),OFFSET('Sanitation Data'!$E$10,0,10*ROW('Sanitation Data'!E116)),NA())</f>
        <v>#N/A</v>
      </c>
      <c r="AD122" s="516" t="e">
        <f ca="1">+IF(AND(ISNUMBER(OFFSET('Sanitation Data'!$E$11,0,10*ROW('Sanitation Data'!E116))),'Data Summary'!CS122="Yes"),OFFSET('Sanitation Data'!$E$11,0,10*ROW('Sanitation Data'!E116)),NA())</f>
        <v>#N/A</v>
      </c>
      <c r="AE122" s="516" t="e">
        <f ca="1">+IF(AND(ISNUMBER(OFFSET('Sanitation Data'!$E$12,0,10*ROW('Sanitation Data'!E116))),'Data Summary'!CT122="Yes"),OFFSET('Sanitation Data'!$E$12,0,10*ROW('Sanitation Data'!E116)),NA())</f>
        <v>#N/A</v>
      </c>
      <c r="AF122" s="516" t="e">
        <f ca="1">+IF(AND(ISNUMBER(OFFSET('Sanitation Data'!$F$4,0,10*ROW('Sanitation Data'!F116))),'Data Summary'!CU122="Yes"),100-OFFSET('Sanitation Data'!$F$4,0,10*ROW('Sanitation Data'!F116)),NA())</f>
        <v>#N/A</v>
      </c>
      <c r="AG122" s="516" t="e">
        <f ca="1">+IF(AND(ISNUMBER(OFFSET('Sanitation Data'!$F$6,0,10*ROW('Sanitation Data'!F116))),'Data Summary'!CV122="Yes"),OFFSET('Sanitation Data'!$F$6,0,10*ROW('Sanitation Data'!F116)),NA())</f>
        <v>#N/A</v>
      </c>
      <c r="AH122" s="516" t="e">
        <f ca="1">+IF(AND(ISNUMBER(OFFSET('Sanitation Data'!$F$10,0,10*ROW('Sanitation Data'!F116))),'Data Summary'!CW122="Yes"),OFFSET('Sanitation Data'!$F$10,0,10*ROW('Sanitation Data'!F116)),NA())</f>
        <v>#N/A</v>
      </c>
      <c r="AI122" s="516" t="e">
        <f ca="1">+IF(AND(ISNUMBER(OFFSET('Sanitation Data'!$F$11,0,10*ROW('Sanitation Data'!F116))),'Data Summary'!CX122="Yes"),OFFSET('Sanitation Data'!$F$11,0,10*ROW('Sanitation Data'!F116)),NA())</f>
        <v>#N/A</v>
      </c>
      <c r="AJ122" s="516" t="e">
        <f ca="1">+IF(AND(ISNUMBER(OFFSET('Sanitation Data'!$F$12,0,10*ROW('Sanitation Data'!F116))),'Data Summary'!CY122="Yes"),OFFSET('Sanitation Data'!$F$12,0,10*ROW('Sanitation Data'!F116)),NA())</f>
        <v>#N/A</v>
      </c>
      <c r="AK122" s="516" t="e">
        <f ca="1">+IF(AND(ISNUMBER(OFFSET('Sanitation Data'!$G$4,0,10*ROW('Sanitation Data'!G116))),'Data Summary'!CZ122="Yes"),100-OFFSET('Sanitation Data'!$G$4,0,10*ROW('Sanitation Data'!G116)),NA())</f>
        <v>#N/A</v>
      </c>
      <c r="AL122" s="516" t="e">
        <f ca="1">+IF(AND(ISNUMBER(OFFSET('Sanitation Data'!$G$6,0,10*ROW('Sanitation Data'!G116))),'Data Summary'!DA122="Yes"),OFFSET('Sanitation Data'!$G$6,0,10*ROW('Sanitation Data'!G116)),NA())</f>
        <v>#N/A</v>
      </c>
      <c r="AM122" s="516" t="e">
        <f ca="1">+IF(AND(ISNUMBER(OFFSET('Sanitation Data'!$G$10,0,10*ROW('Sanitation Data'!G116))),'Data Summary'!DB122="Yes"),OFFSET('Sanitation Data'!$G$10,0,10*ROW('Sanitation Data'!G116)),NA())</f>
        <v>#N/A</v>
      </c>
      <c r="AN122" s="516" t="e">
        <f ca="1">+IF(AND(ISNUMBER(OFFSET('Sanitation Data'!$G$11,0,10*ROW('Sanitation Data'!G116))),'Data Summary'!DC122="Yes"),OFFSET('Sanitation Data'!$G$11,0,10*ROW('Sanitation Data'!G116)),NA())</f>
        <v>#N/A</v>
      </c>
      <c r="AO122" s="516" t="e">
        <f ca="1">+IF(AND(ISNUMBER(OFFSET('Sanitation Data'!$G$12,0,10*ROW('Sanitation Data'!G116))),'Data Summary'!DD122="Yes"),OFFSET('Sanitation Data'!$G$12,0,10*ROW('Sanitation Data'!G116)),NA())</f>
        <v>#N/A</v>
      </c>
      <c r="AP122" s="516" t="e">
        <f ca="1">+IF(AND(ISNUMBER(OFFSET('Sanitation Data'!$H$4,0,10*ROW('Sanitation Data'!H116))),'Data Summary'!DE122="Yes"),100-OFFSET('Sanitation Data'!$H$4,0,10*ROW('Sanitation Data'!H116)),NA())</f>
        <v>#N/A</v>
      </c>
      <c r="AQ122" s="516" t="e">
        <f ca="1">+IF(AND(ISNUMBER(OFFSET('Sanitation Data'!$H$6,0,10*ROW('Sanitation Data'!H116))),'Data Summary'!DF122="Yes"),OFFSET('Sanitation Data'!$H$6,0,10*ROW('Sanitation Data'!H116)),NA())</f>
        <v>#N/A</v>
      </c>
      <c r="AR122" s="516" t="e">
        <f ca="1">+IF(AND(ISNUMBER(OFFSET('Sanitation Data'!$H$10,0,10*ROW('Sanitation Data'!H116))),'Data Summary'!DG122="Yes"),OFFSET('Sanitation Data'!$H$10,0,10*ROW('Sanitation Data'!H116)),NA())</f>
        <v>#N/A</v>
      </c>
      <c r="AS122" s="516" t="e">
        <f ca="1">+IF(AND(ISNUMBER(OFFSET('Sanitation Data'!$H$11,0,10*ROW('Sanitation Data'!H116))),'Data Summary'!DH122="Yes"),OFFSET('Sanitation Data'!$H$11,0,10*ROW('Sanitation Data'!H116)),NA())</f>
        <v>#N/A</v>
      </c>
      <c r="AT122" s="516" t="e">
        <f ca="1">+IF(AND(ISNUMBER(OFFSET('Sanitation Data'!$H$12,0,10*ROW('Sanitation Data'!H116))),'Data Summary'!DI122="Yes"),OFFSET('Sanitation Data'!$H$12,0,10*ROW('Sanitation Data'!H116)),NA())</f>
        <v>#N/A</v>
      </c>
      <c r="AU122" s="516" t="e">
        <f ca="1">+IF(AND(ISNUMBER(OFFSET('Sanitation Data'!$I$4,0,10*ROW('Sanitation Data'!I116))),'Data Summary'!DJ122="Yes"),100-OFFSET('Sanitation Data'!$I$4,0,10*ROW('Sanitation Data'!I116)),NA())</f>
        <v>#N/A</v>
      </c>
      <c r="AV122" s="516" t="e">
        <f ca="1">+IF(AND(ISNUMBER(OFFSET('Sanitation Data'!$I$6,0,10*ROW('Sanitation Data'!I116))),'Data Summary'!DK122="Yes"),OFFSET('Sanitation Data'!$I$6,0,10*ROW('Sanitation Data'!I116)),NA())</f>
        <v>#N/A</v>
      </c>
      <c r="AW122" s="516" t="e">
        <f ca="1">+IF(AND(ISNUMBER(OFFSET('Sanitation Data'!$I$10,0,10*ROW('Sanitation Data'!I116))),'Data Summary'!DL122="Yes"),OFFSET('Sanitation Data'!$I$10,0,10*ROW('Sanitation Data'!I116)),NA())</f>
        <v>#N/A</v>
      </c>
      <c r="AX122" s="516" t="e">
        <f ca="1">+IF(AND(ISNUMBER(OFFSET('Sanitation Data'!$I$11,0,10*ROW('Sanitation Data'!I116))),'Data Summary'!DM122="Yes"),OFFSET('Sanitation Data'!$I$11,0,10*ROW('Sanitation Data'!I116)),NA())</f>
        <v>#N/A</v>
      </c>
      <c r="AY122" s="516" t="e">
        <f ca="1">+IF(AND(ISNUMBER(OFFSET('Sanitation Data'!$I$12,0,10*ROW('Sanitation Data'!I116))),'Data Summary'!DN122="Yes"),OFFSET('Sanitation Data'!$I$12,0,10*ROW('Sanitation Data'!I116)),NA())</f>
        <v>#N/A</v>
      </c>
      <c r="AZ122" s="517" t="e">
        <f ca="1">+IF(AND(ISNUMBER(OFFSET('Hygiene Data'!$D$5,0,10*ROW('Hygiene Data'!D116))),'Data Summary'!DO122="Yes"),OFFSET('Hygiene Data'!$D$5,0,10*ROW('Hygiene Data'!D116)),NA())</f>
        <v>#N/A</v>
      </c>
      <c r="BA122" s="517" t="e">
        <f ca="1">+IF(AND(ISNUMBER(OFFSET('Hygiene Data'!$D$7,0,10*ROW('Hygiene Data'!D116))),'Data Summary'!DP122="Yes"),OFFSET('Hygiene Data'!$D$7,0,10*ROW('Hygiene Data'!D116)),NA())</f>
        <v>#N/A</v>
      </c>
      <c r="BB122" s="517" t="e">
        <f ca="1">+IF(AND(ISNUMBER(OFFSET('Hygiene Data'!$D$9,0,10*ROW('Hygiene Data'!D116))),'Data Summary'!DQ122="Yes"),OFFSET('Hygiene Data'!$D$9,0,10*ROW('Hygiene Data'!D116)),NA())</f>
        <v>#N/A</v>
      </c>
      <c r="BC122" s="517" t="e">
        <f ca="1">+IF(AND(ISNUMBER(OFFSET('Hygiene Data'!$E$5,0,10*ROW('Hygiene Data'!E116))),'Data Summary'!DR122="Yes"),OFFSET('Hygiene Data'!$E$5,0,10*ROW('Hygiene Data'!E116)),NA())</f>
        <v>#N/A</v>
      </c>
      <c r="BD122" s="517" t="e">
        <f ca="1">+IF(AND(ISNUMBER(OFFSET('Hygiene Data'!$E$7,0,10*ROW('Hygiene Data'!E116))),'Data Summary'!DS122="Yes"),OFFSET('Hygiene Data'!$E$7,0,10*ROW('Hygiene Data'!E116)),NA())</f>
        <v>#N/A</v>
      </c>
      <c r="BE122" s="517" t="e">
        <f ca="1">+IF(AND(ISNUMBER(OFFSET('Hygiene Data'!$E$9,0,10*ROW('Hygiene Data'!E116))),'Data Summary'!DT122="Yes"),OFFSET('Hygiene Data'!$E$9,0,10*ROW('Hygiene Data'!E116)),NA())</f>
        <v>#N/A</v>
      </c>
      <c r="BF122" s="517" t="e">
        <f ca="1">+IF(AND(ISNUMBER(OFFSET('Hygiene Data'!$F$5,0,10*ROW('Hygiene Data'!F116))),'Data Summary'!DU122="Yes"),OFFSET('Hygiene Data'!$F$5,0,10*ROW('Hygiene Data'!F116)),NA())</f>
        <v>#N/A</v>
      </c>
      <c r="BG122" s="517" t="e">
        <f ca="1">+IF(AND(ISNUMBER(OFFSET('Hygiene Data'!$F$7,0,10*ROW('Hygiene Data'!F116))),'Data Summary'!DV122="Yes"),OFFSET('Hygiene Data'!$F$7,0,10*ROW('Hygiene Data'!F116)),NA())</f>
        <v>#N/A</v>
      </c>
      <c r="BH122" s="517" t="e">
        <f ca="1">+IF(AND(ISNUMBER(OFFSET('Hygiene Data'!$F$9,0,10*ROW('Hygiene Data'!F116))),'Data Summary'!DW122="Yes"),OFFSET('Hygiene Data'!$F$9,0,10*ROW('Hygiene Data'!F116)),NA())</f>
        <v>#N/A</v>
      </c>
      <c r="BI122" s="517" t="e">
        <f ca="1">+IF(AND(ISNUMBER(OFFSET('Hygiene Data'!$G$5,0,10*ROW('Hygiene Data'!G116))),'Data Summary'!DX122="Yes"),OFFSET('Hygiene Data'!$G$5,0,10*ROW('Hygiene Data'!G116)),NA())</f>
        <v>#N/A</v>
      </c>
      <c r="BJ122" s="517" t="e">
        <f ca="1">+IF(AND(ISNUMBER(OFFSET('Hygiene Data'!$G$7,0,10*ROW('Hygiene Data'!G116))),'Data Summary'!DY122="Yes"),OFFSET('Hygiene Data'!$G$7,0,10*ROW('Hygiene Data'!G116)),NA())</f>
        <v>#N/A</v>
      </c>
      <c r="BK122" s="517" t="e">
        <f ca="1">+IF(AND(ISNUMBER(OFFSET('Hygiene Data'!$G$9,0,10*ROW('Hygiene Data'!G116))),'Data Summary'!DZ122="Yes"),OFFSET('Hygiene Data'!$G$9,0,10*ROW('Hygiene Data'!G116)),NA())</f>
        <v>#N/A</v>
      </c>
      <c r="BL122" s="517" t="e">
        <f ca="1">+IF(AND(ISNUMBER(OFFSET('Hygiene Data'!$H$5,0,10*ROW('Hygiene Data'!H116))),'Data Summary'!EA122="Yes"),OFFSET('Hygiene Data'!$H$5,0,10*ROW('Hygiene Data'!H116)),NA())</f>
        <v>#N/A</v>
      </c>
      <c r="BM122" s="517" t="e">
        <f ca="1">+IF(AND(ISNUMBER(OFFSET('Hygiene Data'!$H$7,0,10*ROW('Hygiene Data'!H116))),'Data Summary'!EB122="Yes"),OFFSET('Hygiene Data'!$H$7,0,10*ROW('Hygiene Data'!H116)),NA())</f>
        <v>#N/A</v>
      </c>
      <c r="BN122" s="517" t="e">
        <f ca="1">+IF(AND(ISNUMBER(OFFSET('Hygiene Data'!$H$9,0,10*ROW('Hygiene Data'!H116))),'Data Summary'!EC122="Yes"),OFFSET('Hygiene Data'!$H$9,0,10*ROW('Hygiene Data'!H116)),NA())</f>
        <v>#N/A</v>
      </c>
      <c r="BO122" s="517" t="e">
        <f ca="1">+IF(AND(ISNUMBER(OFFSET('Hygiene Data'!$I$5,0,10*ROW('Hygiene Data'!I116))),'Data Summary'!ED122="Yes"),OFFSET('Hygiene Data'!$I$5,0,10*ROW('Hygiene Data'!I116)),NA())</f>
        <v>#N/A</v>
      </c>
      <c r="BP122" s="517" t="e">
        <f ca="1">+IF(AND(ISNUMBER(OFFSET('Hygiene Data'!$I$7,0,10*ROW('Hygiene Data'!I116))),'Data Summary'!EE122="Yes"),OFFSET('Hygiene Data'!$I$7,0,10*ROW('Hygiene Data'!I116)),NA())</f>
        <v>#N/A</v>
      </c>
      <c r="BQ122" s="517" t="e">
        <f ca="1">+IF(AND(ISNUMBER(OFFSET('Hygiene Data'!$I$9,0,10*ROW('Hygiene Data'!I116))),'Data Summary'!EF122="Yes"),OFFSET('Hygiene Data'!$I$9,0,10*ROW('Hygiene Data'!I116)),NA())</f>
        <v>#N/A</v>
      </c>
    </row>
    <row r="123" spans="1:69" x14ac:dyDescent="0.25">
      <c r="A123" s="513" t="e">
        <f ca="1">+RIGHT('Data Summary'!A123,LEN('Data Summary'!A123)-9)</f>
        <v>#VALUE!</v>
      </c>
      <c r="B123" s="487" t="str">
        <f ca="1">+IF(ISTEXT('Data Summary'!B123),'Data Summary'!B123,"")</f>
        <v/>
      </c>
      <c r="C123" s="514" t="e">
        <f ca="1">+VALUE('Data Summary'!C123)</f>
        <v>#VALUE!</v>
      </c>
      <c r="D123" s="515" t="e">
        <f ca="1">+IF(AND(ISNUMBER(OFFSET('Water Data'!$D$4,0,10*ROW('Water Data'!D117))),'Data Summary'!BS123="Yes"),100-OFFSET('Water Data'!$D$4,0,10*ROW('Water Data'!D117)),NA())</f>
        <v>#N/A</v>
      </c>
      <c r="E123" s="515" t="e">
        <f ca="1">+IF(AND(ISNUMBER(OFFSET('Water Data'!$D$6,0,10*ROW('Water Data'!D117))),'Data Summary'!BT123="Yes"),OFFSET('Water Data'!$D$6,0,10*ROW('Water Data'!D117)),NA())</f>
        <v>#N/A</v>
      </c>
      <c r="F123" s="515" t="e">
        <f ca="1">+IF(AND(ISNUMBER(OFFSET('Water Data'!$D$9,0,10*ROW('Water Data'!D117))),'Data Summary'!BU123="Yes"),OFFSET('Water Data'!$D$9,0,10*ROW('Water Data'!D117)),NA())</f>
        <v>#N/A</v>
      </c>
      <c r="G123" s="515" t="e">
        <f ca="1">+IF(AND(ISNUMBER(OFFSET('Water Data'!$E$4,0,10*ROW('Water Data'!E117))),'Data Summary'!BV123="Yes"),100-OFFSET('Water Data'!$E$4,0,10*ROW('Water Data'!E117)),NA())</f>
        <v>#N/A</v>
      </c>
      <c r="H123" s="515" t="e">
        <f ca="1">+IF(AND(ISNUMBER(OFFSET('Water Data'!$E$6,0,10*ROW('Water Data'!E117))),'Data Summary'!BW123="Yes"),OFFSET('Water Data'!$E$6,0,10*ROW('Water Data'!E117)),NA())</f>
        <v>#N/A</v>
      </c>
      <c r="I123" s="515" t="e">
        <f ca="1">+IF(AND(ISNUMBER(OFFSET('Water Data'!$E$9,0,10*ROW('Water Data'!E117))),'Data Summary'!BX123="Yes"),OFFSET('Water Data'!$E$9,0,10*ROW('Water Data'!E117)),NA())</f>
        <v>#N/A</v>
      </c>
      <c r="J123" s="515" t="e">
        <f ca="1">+IF(AND(ISNUMBER(OFFSET('Water Data'!$F$4,0,10*ROW('Water Data'!F117))),'Data Summary'!BY123="Yes"),100-OFFSET('Water Data'!$F$4,0,10*ROW('Water Data'!F117)),NA())</f>
        <v>#N/A</v>
      </c>
      <c r="K123" s="515" t="e">
        <f ca="1">+IF(AND(ISNUMBER(OFFSET('Water Data'!$F$6,0,10*ROW('Water Data'!F117))),'Data Summary'!BZ123="Yes"),OFFSET('Water Data'!$F$6,0,10*ROW('Water Data'!F117)),NA())</f>
        <v>#N/A</v>
      </c>
      <c r="L123" s="515" t="e">
        <f ca="1">+IF(AND(ISNUMBER(OFFSET('Water Data'!$F$9,0,10*ROW('Water Data'!F117))),'Data Summary'!CA123="Yes"),OFFSET('Water Data'!$F$9,0,10*ROW('Water Data'!F117)),NA())</f>
        <v>#N/A</v>
      </c>
      <c r="M123" s="515" t="e">
        <f ca="1">+IF(AND(ISNUMBER(OFFSET('Water Data'!$G$4,0,10*ROW('Water Data'!G117))),'Data Summary'!CB123="Yes"),100-OFFSET('Water Data'!$G$4,0,10*ROW('Water Data'!G117)),NA())</f>
        <v>#N/A</v>
      </c>
      <c r="N123" s="515" t="e">
        <f ca="1">+IF(AND(ISNUMBER(OFFSET('Water Data'!$G$6,0,10*ROW('Water Data'!G117))),'Data Summary'!CC123="Yes"),OFFSET('Water Data'!$G$6,0,10*ROW('Water Data'!G117)),NA())</f>
        <v>#N/A</v>
      </c>
      <c r="O123" s="515" t="e">
        <f ca="1">+IF(AND(ISNUMBER(OFFSET('Water Data'!$G$9,0,10*ROW('Water Data'!G117))),'Data Summary'!CD123="Yes"),OFFSET('Water Data'!$G$9,0,10*ROW('Water Data'!G117)),NA())</f>
        <v>#N/A</v>
      </c>
      <c r="P123" s="515" t="e">
        <f ca="1">+IF(AND(ISNUMBER(OFFSET('Water Data'!$H$4,0,10*ROW('Water Data'!H117))),'Data Summary'!CE123="Yes"),100-OFFSET('Water Data'!$H$4,0,10*ROW('Water Data'!H117)),NA())</f>
        <v>#N/A</v>
      </c>
      <c r="Q123" s="515" t="e">
        <f ca="1">+IF(AND(ISNUMBER(OFFSET('Water Data'!$H$6,0,10*ROW('Water Data'!H117))),'Data Summary'!CF123="Yes"),OFFSET('Water Data'!$H$6,0,10*ROW('Water Data'!H117)),NA())</f>
        <v>#N/A</v>
      </c>
      <c r="R123" s="515" t="e">
        <f ca="1">+IF(AND(ISNUMBER(OFFSET('Water Data'!$H$9,0,10*ROW('Water Data'!H117))),'Data Summary'!CG123="Yes"),OFFSET('Water Data'!$H$9,0,10*ROW('Water Data'!H117)),NA())</f>
        <v>#N/A</v>
      </c>
      <c r="S123" s="515" t="e">
        <f ca="1">+IF(AND(ISNUMBER(OFFSET('Water Data'!$I$4,0,10*ROW('Water Data'!I117))),'Data Summary'!CH123="Yes"),100-OFFSET('Water Data'!$I$4,0,10*ROW('Water Data'!I117)),NA())</f>
        <v>#N/A</v>
      </c>
      <c r="T123" s="515" t="e">
        <f ca="1">+IF(AND(ISNUMBER(OFFSET('Water Data'!$I$6,0,10*ROW('Water Data'!I117))),'Data Summary'!CI123="Yes"),OFFSET('Water Data'!$I$6,0,10*ROW('Water Data'!I117)),NA())</f>
        <v>#N/A</v>
      </c>
      <c r="U123" s="515" t="e">
        <f ca="1">+IF(AND(ISNUMBER(OFFSET('Water Data'!$I$9,0,10*ROW('Water Data'!I117))),'Data Summary'!CJ123="Yes"),OFFSET('Water Data'!$I$9,0,10*ROW('Water Data'!I117)),NA())</f>
        <v>#N/A</v>
      </c>
      <c r="V123" s="516" t="e">
        <f ca="1">+IF(AND(ISNUMBER(OFFSET('Sanitation Data'!$D$4,0,10*ROW('Sanitation Data'!D117))),'Data Summary'!CK123="Yes"),100-OFFSET('Sanitation Data'!$D$4,0,10*ROW('Sanitation Data'!D117)),NA())</f>
        <v>#N/A</v>
      </c>
      <c r="W123" s="516" t="e">
        <f ca="1">+IF(AND(ISNUMBER(OFFSET('Sanitation Data'!$D$6,0,10*ROW('Sanitation Data'!D117))),'Data Summary'!CL123="Yes"),OFFSET('Sanitation Data'!$D$6,0,10*ROW('Sanitation Data'!D117)),NA())</f>
        <v>#N/A</v>
      </c>
      <c r="X123" s="516" t="e">
        <f ca="1">+IF(AND(ISNUMBER(OFFSET('Sanitation Data'!$D$10,0,10*ROW('Sanitation Data'!D117))),'Data Summary'!CM123="Yes"),OFFSET('Sanitation Data'!$D$10,0,10*ROW('Sanitation Data'!D117)),NA())</f>
        <v>#N/A</v>
      </c>
      <c r="Y123" s="516" t="e">
        <f ca="1">+IF(AND(ISNUMBER(OFFSET('Sanitation Data'!$D$11,0,10*ROW('Sanitation Data'!D117))),'Data Summary'!CN123="Yes"),OFFSET('Sanitation Data'!$D$11,0,10*ROW('Sanitation Data'!D117)),NA())</f>
        <v>#N/A</v>
      </c>
      <c r="Z123" s="516" t="e">
        <f ca="1">+IF(AND(ISNUMBER(OFFSET('Sanitation Data'!$D$12,0,10*ROW('Sanitation Data'!D117))),'Data Summary'!CO123="Yes"),OFFSET('Sanitation Data'!$D$12,0,10*ROW('Sanitation Data'!D117)),NA())</f>
        <v>#N/A</v>
      </c>
      <c r="AA123" s="516" t="e">
        <f ca="1">+IF(AND(ISNUMBER(OFFSET('Sanitation Data'!$E$4,0,10*ROW('Sanitation Data'!E117))),'Data Summary'!CP123="Yes"),100-OFFSET('Sanitation Data'!$E$4,0,10*ROW('Sanitation Data'!E117)),NA())</f>
        <v>#N/A</v>
      </c>
      <c r="AB123" s="516" t="e">
        <f ca="1">+IF(AND(ISNUMBER(OFFSET('Sanitation Data'!$E$6,0,10*ROW('Sanitation Data'!E117))),'Data Summary'!CQ123="Yes"),OFFSET('Sanitation Data'!$E$6,0,10*ROW('Sanitation Data'!E117)),NA())</f>
        <v>#N/A</v>
      </c>
      <c r="AC123" s="516" t="e">
        <f ca="1">+IF(AND(ISNUMBER(OFFSET('Sanitation Data'!$E$10,0,10*ROW('Sanitation Data'!E117))),'Data Summary'!CR123="Yes"),OFFSET('Sanitation Data'!$E$10,0,10*ROW('Sanitation Data'!E117)),NA())</f>
        <v>#N/A</v>
      </c>
      <c r="AD123" s="516" t="e">
        <f ca="1">+IF(AND(ISNUMBER(OFFSET('Sanitation Data'!$E$11,0,10*ROW('Sanitation Data'!E117))),'Data Summary'!CS123="Yes"),OFFSET('Sanitation Data'!$E$11,0,10*ROW('Sanitation Data'!E117)),NA())</f>
        <v>#N/A</v>
      </c>
      <c r="AE123" s="516" t="e">
        <f ca="1">+IF(AND(ISNUMBER(OFFSET('Sanitation Data'!$E$12,0,10*ROW('Sanitation Data'!E117))),'Data Summary'!CT123="Yes"),OFFSET('Sanitation Data'!$E$12,0,10*ROW('Sanitation Data'!E117)),NA())</f>
        <v>#N/A</v>
      </c>
      <c r="AF123" s="516" t="e">
        <f ca="1">+IF(AND(ISNUMBER(OFFSET('Sanitation Data'!$F$4,0,10*ROW('Sanitation Data'!F117))),'Data Summary'!CU123="Yes"),100-OFFSET('Sanitation Data'!$F$4,0,10*ROW('Sanitation Data'!F117)),NA())</f>
        <v>#N/A</v>
      </c>
      <c r="AG123" s="516" t="e">
        <f ca="1">+IF(AND(ISNUMBER(OFFSET('Sanitation Data'!$F$6,0,10*ROW('Sanitation Data'!F117))),'Data Summary'!CV123="Yes"),OFFSET('Sanitation Data'!$F$6,0,10*ROW('Sanitation Data'!F117)),NA())</f>
        <v>#N/A</v>
      </c>
      <c r="AH123" s="516" t="e">
        <f ca="1">+IF(AND(ISNUMBER(OFFSET('Sanitation Data'!$F$10,0,10*ROW('Sanitation Data'!F117))),'Data Summary'!CW123="Yes"),OFFSET('Sanitation Data'!$F$10,0,10*ROW('Sanitation Data'!F117)),NA())</f>
        <v>#N/A</v>
      </c>
      <c r="AI123" s="516" t="e">
        <f ca="1">+IF(AND(ISNUMBER(OFFSET('Sanitation Data'!$F$11,0,10*ROW('Sanitation Data'!F117))),'Data Summary'!CX123="Yes"),OFFSET('Sanitation Data'!$F$11,0,10*ROW('Sanitation Data'!F117)),NA())</f>
        <v>#N/A</v>
      </c>
      <c r="AJ123" s="516" t="e">
        <f ca="1">+IF(AND(ISNUMBER(OFFSET('Sanitation Data'!$F$12,0,10*ROW('Sanitation Data'!F117))),'Data Summary'!CY123="Yes"),OFFSET('Sanitation Data'!$F$12,0,10*ROW('Sanitation Data'!F117)),NA())</f>
        <v>#N/A</v>
      </c>
      <c r="AK123" s="516" t="e">
        <f ca="1">+IF(AND(ISNUMBER(OFFSET('Sanitation Data'!$G$4,0,10*ROW('Sanitation Data'!G117))),'Data Summary'!CZ123="Yes"),100-OFFSET('Sanitation Data'!$G$4,0,10*ROW('Sanitation Data'!G117)),NA())</f>
        <v>#N/A</v>
      </c>
      <c r="AL123" s="516" t="e">
        <f ca="1">+IF(AND(ISNUMBER(OFFSET('Sanitation Data'!$G$6,0,10*ROW('Sanitation Data'!G117))),'Data Summary'!DA123="Yes"),OFFSET('Sanitation Data'!$G$6,0,10*ROW('Sanitation Data'!G117)),NA())</f>
        <v>#N/A</v>
      </c>
      <c r="AM123" s="516" t="e">
        <f ca="1">+IF(AND(ISNUMBER(OFFSET('Sanitation Data'!$G$10,0,10*ROW('Sanitation Data'!G117))),'Data Summary'!DB123="Yes"),OFFSET('Sanitation Data'!$G$10,0,10*ROW('Sanitation Data'!G117)),NA())</f>
        <v>#N/A</v>
      </c>
      <c r="AN123" s="516" t="e">
        <f ca="1">+IF(AND(ISNUMBER(OFFSET('Sanitation Data'!$G$11,0,10*ROW('Sanitation Data'!G117))),'Data Summary'!DC123="Yes"),OFFSET('Sanitation Data'!$G$11,0,10*ROW('Sanitation Data'!G117)),NA())</f>
        <v>#N/A</v>
      </c>
      <c r="AO123" s="516" t="e">
        <f ca="1">+IF(AND(ISNUMBER(OFFSET('Sanitation Data'!$G$12,0,10*ROW('Sanitation Data'!G117))),'Data Summary'!DD123="Yes"),OFFSET('Sanitation Data'!$G$12,0,10*ROW('Sanitation Data'!G117)),NA())</f>
        <v>#N/A</v>
      </c>
      <c r="AP123" s="516" t="e">
        <f ca="1">+IF(AND(ISNUMBER(OFFSET('Sanitation Data'!$H$4,0,10*ROW('Sanitation Data'!H117))),'Data Summary'!DE123="Yes"),100-OFFSET('Sanitation Data'!$H$4,0,10*ROW('Sanitation Data'!H117)),NA())</f>
        <v>#N/A</v>
      </c>
      <c r="AQ123" s="516" t="e">
        <f ca="1">+IF(AND(ISNUMBER(OFFSET('Sanitation Data'!$H$6,0,10*ROW('Sanitation Data'!H117))),'Data Summary'!DF123="Yes"),OFFSET('Sanitation Data'!$H$6,0,10*ROW('Sanitation Data'!H117)),NA())</f>
        <v>#N/A</v>
      </c>
      <c r="AR123" s="516" t="e">
        <f ca="1">+IF(AND(ISNUMBER(OFFSET('Sanitation Data'!$H$10,0,10*ROW('Sanitation Data'!H117))),'Data Summary'!DG123="Yes"),OFFSET('Sanitation Data'!$H$10,0,10*ROW('Sanitation Data'!H117)),NA())</f>
        <v>#N/A</v>
      </c>
      <c r="AS123" s="516" t="e">
        <f ca="1">+IF(AND(ISNUMBER(OFFSET('Sanitation Data'!$H$11,0,10*ROW('Sanitation Data'!H117))),'Data Summary'!DH123="Yes"),OFFSET('Sanitation Data'!$H$11,0,10*ROW('Sanitation Data'!H117)),NA())</f>
        <v>#N/A</v>
      </c>
      <c r="AT123" s="516" t="e">
        <f ca="1">+IF(AND(ISNUMBER(OFFSET('Sanitation Data'!$H$12,0,10*ROW('Sanitation Data'!H117))),'Data Summary'!DI123="Yes"),OFFSET('Sanitation Data'!$H$12,0,10*ROW('Sanitation Data'!H117)),NA())</f>
        <v>#N/A</v>
      </c>
      <c r="AU123" s="516" t="e">
        <f ca="1">+IF(AND(ISNUMBER(OFFSET('Sanitation Data'!$I$4,0,10*ROW('Sanitation Data'!I117))),'Data Summary'!DJ123="Yes"),100-OFFSET('Sanitation Data'!$I$4,0,10*ROW('Sanitation Data'!I117)),NA())</f>
        <v>#N/A</v>
      </c>
      <c r="AV123" s="516" t="e">
        <f ca="1">+IF(AND(ISNUMBER(OFFSET('Sanitation Data'!$I$6,0,10*ROW('Sanitation Data'!I117))),'Data Summary'!DK123="Yes"),OFFSET('Sanitation Data'!$I$6,0,10*ROW('Sanitation Data'!I117)),NA())</f>
        <v>#N/A</v>
      </c>
      <c r="AW123" s="516" t="e">
        <f ca="1">+IF(AND(ISNUMBER(OFFSET('Sanitation Data'!$I$10,0,10*ROW('Sanitation Data'!I117))),'Data Summary'!DL123="Yes"),OFFSET('Sanitation Data'!$I$10,0,10*ROW('Sanitation Data'!I117)),NA())</f>
        <v>#N/A</v>
      </c>
      <c r="AX123" s="516" t="e">
        <f ca="1">+IF(AND(ISNUMBER(OFFSET('Sanitation Data'!$I$11,0,10*ROW('Sanitation Data'!I117))),'Data Summary'!DM123="Yes"),OFFSET('Sanitation Data'!$I$11,0,10*ROW('Sanitation Data'!I117)),NA())</f>
        <v>#N/A</v>
      </c>
      <c r="AY123" s="516" t="e">
        <f ca="1">+IF(AND(ISNUMBER(OFFSET('Sanitation Data'!$I$12,0,10*ROW('Sanitation Data'!I117))),'Data Summary'!DN123="Yes"),OFFSET('Sanitation Data'!$I$12,0,10*ROW('Sanitation Data'!I117)),NA())</f>
        <v>#N/A</v>
      </c>
      <c r="AZ123" s="517" t="e">
        <f ca="1">+IF(AND(ISNUMBER(OFFSET('Hygiene Data'!$D$5,0,10*ROW('Hygiene Data'!D117))),'Data Summary'!DO123="Yes"),OFFSET('Hygiene Data'!$D$5,0,10*ROW('Hygiene Data'!D117)),NA())</f>
        <v>#N/A</v>
      </c>
      <c r="BA123" s="517" t="e">
        <f ca="1">+IF(AND(ISNUMBER(OFFSET('Hygiene Data'!$D$7,0,10*ROW('Hygiene Data'!D117))),'Data Summary'!DP123="Yes"),OFFSET('Hygiene Data'!$D$7,0,10*ROW('Hygiene Data'!D117)),NA())</f>
        <v>#N/A</v>
      </c>
      <c r="BB123" s="517" t="e">
        <f ca="1">+IF(AND(ISNUMBER(OFFSET('Hygiene Data'!$D$9,0,10*ROW('Hygiene Data'!D117))),'Data Summary'!DQ123="Yes"),OFFSET('Hygiene Data'!$D$9,0,10*ROW('Hygiene Data'!D117)),NA())</f>
        <v>#N/A</v>
      </c>
      <c r="BC123" s="517" t="e">
        <f ca="1">+IF(AND(ISNUMBER(OFFSET('Hygiene Data'!$E$5,0,10*ROW('Hygiene Data'!E117))),'Data Summary'!DR123="Yes"),OFFSET('Hygiene Data'!$E$5,0,10*ROW('Hygiene Data'!E117)),NA())</f>
        <v>#N/A</v>
      </c>
      <c r="BD123" s="517" t="e">
        <f ca="1">+IF(AND(ISNUMBER(OFFSET('Hygiene Data'!$E$7,0,10*ROW('Hygiene Data'!E117))),'Data Summary'!DS123="Yes"),OFFSET('Hygiene Data'!$E$7,0,10*ROW('Hygiene Data'!E117)),NA())</f>
        <v>#N/A</v>
      </c>
      <c r="BE123" s="517" t="e">
        <f ca="1">+IF(AND(ISNUMBER(OFFSET('Hygiene Data'!$E$9,0,10*ROW('Hygiene Data'!E117))),'Data Summary'!DT123="Yes"),OFFSET('Hygiene Data'!$E$9,0,10*ROW('Hygiene Data'!E117)),NA())</f>
        <v>#N/A</v>
      </c>
      <c r="BF123" s="517" t="e">
        <f ca="1">+IF(AND(ISNUMBER(OFFSET('Hygiene Data'!$F$5,0,10*ROW('Hygiene Data'!F117))),'Data Summary'!DU123="Yes"),OFFSET('Hygiene Data'!$F$5,0,10*ROW('Hygiene Data'!F117)),NA())</f>
        <v>#N/A</v>
      </c>
      <c r="BG123" s="517" t="e">
        <f ca="1">+IF(AND(ISNUMBER(OFFSET('Hygiene Data'!$F$7,0,10*ROW('Hygiene Data'!F117))),'Data Summary'!DV123="Yes"),OFFSET('Hygiene Data'!$F$7,0,10*ROW('Hygiene Data'!F117)),NA())</f>
        <v>#N/A</v>
      </c>
      <c r="BH123" s="517" t="e">
        <f ca="1">+IF(AND(ISNUMBER(OFFSET('Hygiene Data'!$F$9,0,10*ROW('Hygiene Data'!F117))),'Data Summary'!DW123="Yes"),OFFSET('Hygiene Data'!$F$9,0,10*ROW('Hygiene Data'!F117)),NA())</f>
        <v>#N/A</v>
      </c>
      <c r="BI123" s="517" t="e">
        <f ca="1">+IF(AND(ISNUMBER(OFFSET('Hygiene Data'!$G$5,0,10*ROW('Hygiene Data'!G117))),'Data Summary'!DX123="Yes"),OFFSET('Hygiene Data'!$G$5,0,10*ROW('Hygiene Data'!G117)),NA())</f>
        <v>#N/A</v>
      </c>
      <c r="BJ123" s="517" t="e">
        <f ca="1">+IF(AND(ISNUMBER(OFFSET('Hygiene Data'!$G$7,0,10*ROW('Hygiene Data'!G117))),'Data Summary'!DY123="Yes"),OFFSET('Hygiene Data'!$G$7,0,10*ROW('Hygiene Data'!G117)),NA())</f>
        <v>#N/A</v>
      </c>
      <c r="BK123" s="517" t="e">
        <f ca="1">+IF(AND(ISNUMBER(OFFSET('Hygiene Data'!$G$9,0,10*ROW('Hygiene Data'!G117))),'Data Summary'!DZ123="Yes"),OFFSET('Hygiene Data'!$G$9,0,10*ROW('Hygiene Data'!G117)),NA())</f>
        <v>#N/A</v>
      </c>
      <c r="BL123" s="517" t="e">
        <f ca="1">+IF(AND(ISNUMBER(OFFSET('Hygiene Data'!$H$5,0,10*ROW('Hygiene Data'!H117))),'Data Summary'!EA123="Yes"),OFFSET('Hygiene Data'!$H$5,0,10*ROW('Hygiene Data'!H117)),NA())</f>
        <v>#N/A</v>
      </c>
      <c r="BM123" s="517" t="e">
        <f ca="1">+IF(AND(ISNUMBER(OFFSET('Hygiene Data'!$H$7,0,10*ROW('Hygiene Data'!H117))),'Data Summary'!EB123="Yes"),OFFSET('Hygiene Data'!$H$7,0,10*ROW('Hygiene Data'!H117)),NA())</f>
        <v>#N/A</v>
      </c>
      <c r="BN123" s="517" t="e">
        <f ca="1">+IF(AND(ISNUMBER(OFFSET('Hygiene Data'!$H$9,0,10*ROW('Hygiene Data'!H117))),'Data Summary'!EC123="Yes"),OFFSET('Hygiene Data'!$H$9,0,10*ROW('Hygiene Data'!H117)),NA())</f>
        <v>#N/A</v>
      </c>
      <c r="BO123" s="517" t="e">
        <f ca="1">+IF(AND(ISNUMBER(OFFSET('Hygiene Data'!$I$5,0,10*ROW('Hygiene Data'!I117))),'Data Summary'!ED123="Yes"),OFFSET('Hygiene Data'!$I$5,0,10*ROW('Hygiene Data'!I117)),NA())</f>
        <v>#N/A</v>
      </c>
      <c r="BP123" s="517" t="e">
        <f ca="1">+IF(AND(ISNUMBER(OFFSET('Hygiene Data'!$I$7,0,10*ROW('Hygiene Data'!I117))),'Data Summary'!EE123="Yes"),OFFSET('Hygiene Data'!$I$7,0,10*ROW('Hygiene Data'!I117)),NA())</f>
        <v>#N/A</v>
      </c>
      <c r="BQ123" s="517" t="e">
        <f ca="1">+IF(AND(ISNUMBER(OFFSET('Hygiene Data'!$I$9,0,10*ROW('Hygiene Data'!I117))),'Data Summary'!EF123="Yes"),OFFSET('Hygiene Data'!$I$9,0,10*ROW('Hygiene Data'!I117)),NA())</f>
        <v>#N/A</v>
      </c>
    </row>
    <row r="124" spans="1:69" x14ac:dyDescent="0.25">
      <c r="A124" s="513" t="e">
        <f ca="1">+RIGHT('Data Summary'!A124,LEN('Data Summary'!A124)-9)</f>
        <v>#VALUE!</v>
      </c>
      <c r="B124" s="487" t="str">
        <f ca="1">+IF(ISTEXT('Data Summary'!B124),'Data Summary'!B124,"")</f>
        <v/>
      </c>
      <c r="C124" s="514" t="e">
        <f ca="1">+VALUE('Data Summary'!C124)</f>
        <v>#VALUE!</v>
      </c>
      <c r="D124" s="515" t="e">
        <f ca="1">+IF(AND(ISNUMBER(OFFSET('Water Data'!$D$4,0,10*ROW('Water Data'!D118))),'Data Summary'!BS124="Yes"),100-OFFSET('Water Data'!$D$4,0,10*ROW('Water Data'!D118)),NA())</f>
        <v>#N/A</v>
      </c>
      <c r="E124" s="515" t="e">
        <f ca="1">+IF(AND(ISNUMBER(OFFSET('Water Data'!$D$6,0,10*ROW('Water Data'!D118))),'Data Summary'!BT124="Yes"),OFFSET('Water Data'!$D$6,0,10*ROW('Water Data'!D118)),NA())</f>
        <v>#N/A</v>
      </c>
      <c r="F124" s="515" t="e">
        <f ca="1">+IF(AND(ISNUMBER(OFFSET('Water Data'!$D$9,0,10*ROW('Water Data'!D118))),'Data Summary'!BU124="Yes"),OFFSET('Water Data'!$D$9,0,10*ROW('Water Data'!D118)),NA())</f>
        <v>#N/A</v>
      </c>
      <c r="G124" s="515" t="e">
        <f ca="1">+IF(AND(ISNUMBER(OFFSET('Water Data'!$E$4,0,10*ROW('Water Data'!E118))),'Data Summary'!BV124="Yes"),100-OFFSET('Water Data'!$E$4,0,10*ROW('Water Data'!E118)),NA())</f>
        <v>#N/A</v>
      </c>
      <c r="H124" s="515" t="e">
        <f ca="1">+IF(AND(ISNUMBER(OFFSET('Water Data'!$E$6,0,10*ROW('Water Data'!E118))),'Data Summary'!BW124="Yes"),OFFSET('Water Data'!$E$6,0,10*ROW('Water Data'!E118)),NA())</f>
        <v>#N/A</v>
      </c>
      <c r="I124" s="515" t="e">
        <f ca="1">+IF(AND(ISNUMBER(OFFSET('Water Data'!$E$9,0,10*ROW('Water Data'!E118))),'Data Summary'!BX124="Yes"),OFFSET('Water Data'!$E$9,0,10*ROW('Water Data'!E118)),NA())</f>
        <v>#N/A</v>
      </c>
      <c r="J124" s="515" t="e">
        <f ca="1">+IF(AND(ISNUMBER(OFFSET('Water Data'!$F$4,0,10*ROW('Water Data'!F118))),'Data Summary'!BY124="Yes"),100-OFFSET('Water Data'!$F$4,0,10*ROW('Water Data'!F118)),NA())</f>
        <v>#N/A</v>
      </c>
      <c r="K124" s="515" t="e">
        <f ca="1">+IF(AND(ISNUMBER(OFFSET('Water Data'!$F$6,0,10*ROW('Water Data'!F118))),'Data Summary'!BZ124="Yes"),OFFSET('Water Data'!$F$6,0,10*ROW('Water Data'!F118)),NA())</f>
        <v>#N/A</v>
      </c>
      <c r="L124" s="515" t="e">
        <f ca="1">+IF(AND(ISNUMBER(OFFSET('Water Data'!$F$9,0,10*ROW('Water Data'!F118))),'Data Summary'!CA124="Yes"),OFFSET('Water Data'!$F$9,0,10*ROW('Water Data'!F118)),NA())</f>
        <v>#N/A</v>
      </c>
      <c r="M124" s="515" t="e">
        <f ca="1">+IF(AND(ISNUMBER(OFFSET('Water Data'!$G$4,0,10*ROW('Water Data'!G118))),'Data Summary'!CB124="Yes"),100-OFFSET('Water Data'!$G$4,0,10*ROW('Water Data'!G118)),NA())</f>
        <v>#N/A</v>
      </c>
      <c r="N124" s="515" t="e">
        <f ca="1">+IF(AND(ISNUMBER(OFFSET('Water Data'!$G$6,0,10*ROW('Water Data'!G118))),'Data Summary'!CC124="Yes"),OFFSET('Water Data'!$G$6,0,10*ROW('Water Data'!G118)),NA())</f>
        <v>#N/A</v>
      </c>
      <c r="O124" s="515" t="e">
        <f ca="1">+IF(AND(ISNUMBER(OFFSET('Water Data'!$G$9,0,10*ROW('Water Data'!G118))),'Data Summary'!CD124="Yes"),OFFSET('Water Data'!$G$9,0,10*ROW('Water Data'!G118)),NA())</f>
        <v>#N/A</v>
      </c>
      <c r="P124" s="515" t="e">
        <f ca="1">+IF(AND(ISNUMBER(OFFSET('Water Data'!$H$4,0,10*ROW('Water Data'!H118))),'Data Summary'!CE124="Yes"),100-OFFSET('Water Data'!$H$4,0,10*ROW('Water Data'!H118)),NA())</f>
        <v>#N/A</v>
      </c>
      <c r="Q124" s="515" t="e">
        <f ca="1">+IF(AND(ISNUMBER(OFFSET('Water Data'!$H$6,0,10*ROW('Water Data'!H118))),'Data Summary'!CF124="Yes"),OFFSET('Water Data'!$H$6,0,10*ROW('Water Data'!H118)),NA())</f>
        <v>#N/A</v>
      </c>
      <c r="R124" s="515" t="e">
        <f ca="1">+IF(AND(ISNUMBER(OFFSET('Water Data'!$H$9,0,10*ROW('Water Data'!H118))),'Data Summary'!CG124="Yes"),OFFSET('Water Data'!$H$9,0,10*ROW('Water Data'!H118)),NA())</f>
        <v>#N/A</v>
      </c>
      <c r="S124" s="515" t="e">
        <f ca="1">+IF(AND(ISNUMBER(OFFSET('Water Data'!$I$4,0,10*ROW('Water Data'!I118))),'Data Summary'!CH124="Yes"),100-OFFSET('Water Data'!$I$4,0,10*ROW('Water Data'!I118)),NA())</f>
        <v>#N/A</v>
      </c>
      <c r="T124" s="515" t="e">
        <f ca="1">+IF(AND(ISNUMBER(OFFSET('Water Data'!$I$6,0,10*ROW('Water Data'!I118))),'Data Summary'!CI124="Yes"),OFFSET('Water Data'!$I$6,0,10*ROW('Water Data'!I118)),NA())</f>
        <v>#N/A</v>
      </c>
      <c r="U124" s="515" t="e">
        <f ca="1">+IF(AND(ISNUMBER(OFFSET('Water Data'!$I$9,0,10*ROW('Water Data'!I118))),'Data Summary'!CJ124="Yes"),OFFSET('Water Data'!$I$9,0,10*ROW('Water Data'!I118)),NA())</f>
        <v>#N/A</v>
      </c>
      <c r="V124" s="516" t="e">
        <f ca="1">+IF(AND(ISNUMBER(OFFSET('Sanitation Data'!$D$4,0,10*ROW('Sanitation Data'!D118))),'Data Summary'!CK124="Yes"),100-OFFSET('Sanitation Data'!$D$4,0,10*ROW('Sanitation Data'!D118)),NA())</f>
        <v>#N/A</v>
      </c>
      <c r="W124" s="516" t="e">
        <f ca="1">+IF(AND(ISNUMBER(OFFSET('Sanitation Data'!$D$6,0,10*ROW('Sanitation Data'!D118))),'Data Summary'!CL124="Yes"),OFFSET('Sanitation Data'!$D$6,0,10*ROW('Sanitation Data'!D118)),NA())</f>
        <v>#N/A</v>
      </c>
      <c r="X124" s="516" t="e">
        <f ca="1">+IF(AND(ISNUMBER(OFFSET('Sanitation Data'!$D$10,0,10*ROW('Sanitation Data'!D118))),'Data Summary'!CM124="Yes"),OFFSET('Sanitation Data'!$D$10,0,10*ROW('Sanitation Data'!D118)),NA())</f>
        <v>#N/A</v>
      </c>
      <c r="Y124" s="516" t="e">
        <f ca="1">+IF(AND(ISNUMBER(OFFSET('Sanitation Data'!$D$11,0,10*ROW('Sanitation Data'!D118))),'Data Summary'!CN124="Yes"),OFFSET('Sanitation Data'!$D$11,0,10*ROW('Sanitation Data'!D118)),NA())</f>
        <v>#N/A</v>
      </c>
      <c r="Z124" s="516" t="e">
        <f ca="1">+IF(AND(ISNUMBER(OFFSET('Sanitation Data'!$D$12,0,10*ROW('Sanitation Data'!D118))),'Data Summary'!CO124="Yes"),OFFSET('Sanitation Data'!$D$12,0,10*ROW('Sanitation Data'!D118)),NA())</f>
        <v>#N/A</v>
      </c>
      <c r="AA124" s="516" t="e">
        <f ca="1">+IF(AND(ISNUMBER(OFFSET('Sanitation Data'!$E$4,0,10*ROW('Sanitation Data'!E118))),'Data Summary'!CP124="Yes"),100-OFFSET('Sanitation Data'!$E$4,0,10*ROW('Sanitation Data'!E118)),NA())</f>
        <v>#N/A</v>
      </c>
      <c r="AB124" s="516" t="e">
        <f ca="1">+IF(AND(ISNUMBER(OFFSET('Sanitation Data'!$E$6,0,10*ROW('Sanitation Data'!E118))),'Data Summary'!CQ124="Yes"),OFFSET('Sanitation Data'!$E$6,0,10*ROW('Sanitation Data'!E118)),NA())</f>
        <v>#N/A</v>
      </c>
      <c r="AC124" s="516" t="e">
        <f ca="1">+IF(AND(ISNUMBER(OFFSET('Sanitation Data'!$E$10,0,10*ROW('Sanitation Data'!E118))),'Data Summary'!CR124="Yes"),OFFSET('Sanitation Data'!$E$10,0,10*ROW('Sanitation Data'!E118)),NA())</f>
        <v>#N/A</v>
      </c>
      <c r="AD124" s="516" t="e">
        <f ca="1">+IF(AND(ISNUMBER(OFFSET('Sanitation Data'!$E$11,0,10*ROW('Sanitation Data'!E118))),'Data Summary'!CS124="Yes"),OFFSET('Sanitation Data'!$E$11,0,10*ROW('Sanitation Data'!E118)),NA())</f>
        <v>#N/A</v>
      </c>
      <c r="AE124" s="516" t="e">
        <f ca="1">+IF(AND(ISNUMBER(OFFSET('Sanitation Data'!$E$12,0,10*ROW('Sanitation Data'!E118))),'Data Summary'!CT124="Yes"),OFFSET('Sanitation Data'!$E$12,0,10*ROW('Sanitation Data'!E118)),NA())</f>
        <v>#N/A</v>
      </c>
      <c r="AF124" s="516" t="e">
        <f ca="1">+IF(AND(ISNUMBER(OFFSET('Sanitation Data'!$F$4,0,10*ROW('Sanitation Data'!F118))),'Data Summary'!CU124="Yes"),100-OFFSET('Sanitation Data'!$F$4,0,10*ROW('Sanitation Data'!F118)),NA())</f>
        <v>#N/A</v>
      </c>
      <c r="AG124" s="516" t="e">
        <f ca="1">+IF(AND(ISNUMBER(OFFSET('Sanitation Data'!$F$6,0,10*ROW('Sanitation Data'!F118))),'Data Summary'!CV124="Yes"),OFFSET('Sanitation Data'!$F$6,0,10*ROW('Sanitation Data'!F118)),NA())</f>
        <v>#N/A</v>
      </c>
      <c r="AH124" s="516" t="e">
        <f ca="1">+IF(AND(ISNUMBER(OFFSET('Sanitation Data'!$F$10,0,10*ROW('Sanitation Data'!F118))),'Data Summary'!CW124="Yes"),OFFSET('Sanitation Data'!$F$10,0,10*ROW('Sanitation Data'!F118)),NA())</f>
        <v>#N/A</v>
      </c>
      <c r="AI124" s="516" t="e">
        <f ca="1">+IF(AND(ISNUMBER(OFFSET('Sanitation Data'!$F$11,0,10*ROW('Sanitation Data'!F118))),'Data Summary'!CX124="Yes"),OFFSET('Sanitation Data'!$F$11,0,10*ROW('Sanitation Data'!F118)),NA())</f>
        <v>#N/A</v>
      </c>
      <c r="AJ124" s="516" t="e">
        <f ca="1">+IF(AND(ISNUMBER(OFFSET('Sanitation Data'!$F$12,0,10*ROW('Sanitation Data'!F118))),'Data Summary'!CY124="Yes"),OFFSET('Sanitation Data'!$F$12,0,10*ROW('Sanitation Data'!F118)),NA())</f>
        <v>#N/A</v>
      </c>
      <c r="AK124" s="516" t="e">
        <f ca="1">+IF(AND(ISNUMBER(OFFSET('Sanitation Data'!$G$4,0,10*ROW('Sanitation Data'!G118))),'Data Summary'!CZ124="Yes"),100-OFFSET('Sanitation Data'!$G$4,0,10*ROW('Sanitation Data'!G118)),NA())</f>
        <v>#N/A</v>
      </c>
      <c r="AL124" s="516" t="e">
        <f ca="1">+IF(AND(ISNUMBER(OFFSET('Sanitation Data'!$G$6,0,10*ROW('Sanitation Data'!G118))),'Data Summary'!DA124="Yes"),OFFSET('Sanitation Data'!$G$6,0,10*ROW('Sanitation Data'!G118)),NA())</f>
        <v>#N/A</v>
      </c>
      <c r="AM124" s="516" t="e">
        <f ca="1">+IF(AND(ISNUMBER(OFFSET('Sanitation Data'!$G$10,0,10*ROW('Sanitation Data'!G118))),'Data Summary'!DB124="Yes"),OFFSET('Sanitation Data'!$G$10,0,10*ROW('Sanitation Data'!G118)),NA())</f>
        <v>#N/A</v>
      </c>
      <c r="AN124" s="516" t="e">
        <f ca="1">+IF(AND(ISNUMBER(OFFSET('Sanitation Data'!$G$11,0,10*ROW('Sanitation Data'!G118))),'Data Summary'!DC124="Yes"),OFFSET('Sanitation Data'!$G$11,0,10*ROW('Sanitation Data'!G118)),NA())</f>
        <v>#N/A</v>
      </c>
      <c r="AO124" s="516" t="e">
        <f ca="1">+IF(AND(ISNUMBER(OFFSET('Sanitation Data'!$G$12,0,10*ROW('Sanitation Data'!G118))),'Data Summary'!DD124="Yes"),OFFSET('Sanitation Data'!$G$12,0,10*ROW('Sanitation Data'!G118)),NA())</f>
        <v>#N/A</v>
      </c>
      <c r="AP124" s="516" t="e">
        <f ca="1">+IF(AND(ISNUMBER(OFFSET('Sanitation Data'!$H$4,0,10*ROW('Sanitation Data'!H118))),'Data Summary'!DE124="Yes"),100-OFFSET('Sanitation Data'!$H$4,0,10*ROW('Sanitation Data'!H118)),NA())</f>
        <v>#N/A</v>
      </c>
      <c r="AQ124" s="516" t="e">
        <f ca="1">+IF(AND(ISNUMBER(OFFSET('Sanitation Data'!$H$6,0,10*ROW('Sanitation Data'!H118))),'Data Summary'!DF124="Yes"),OFFSET('Sanitation Data'!$H$6,0,10*ROW('Sanitation Data'!H118)),NA())</f>
        <v>#N/A</v>
      </c>
      <c r="AR124" s="516" t="e">
        <f ca="1">+IF(AND(ISNUMBER(OFFSET('Sanitation Data'!$H$10,0,10*ROW('Sanitation Data'!H118))),'Data Summary'!DG124="Yes"),OFFSET('Sanitation Data'!$H$10,0,10*ROW('Sanitation Data'!H118)),NA())</f>
        <v>#N/A</v>
      </c>
      <c r="AS124" s="516" t="e">
        <f ca="1">+IF(AND(ISNUMBER(OFFSET('Sanitation Data'!$H$11,0,10*ROW('Sanitation Data'!H118))),'Data Summary'!DH124="Yes"),OFFSET('Sanitation Data'!$H$11,0,10*ROW('Sanitation Data'!H118)),NA())</f>
        <v>#N/A</v>
      </c>
      <c r="AT124" s="516" t="e">
        <f ca="1">+IF(AND(ISNUMBER(OFFSET('Sanitation Data'!$H$12,0,10*ROW('Sanitation Data'!H118))),'Data Summary'!DI124="Yes"),OFFSET('Sanitation Data'!$H$12,0,10*ROW('Sanitation Data'!H118)),NA())</f>
        <v>#N/A</v>
      </c>
      <c r="AU124" s="516" t="e">
        <f ca="1">+IF(AND(ISNUMBER(OFFSET('Sanitation Data'!$I$4,0,10*ROW('Sanitation Data'!I118))),'Data Summary'!DJ124="Yes"),100-OFFSET('Sanitation Data'!$I$4,0,10*ROW('Sanitation Data'!I118)),NA())</f>
        <v>#N/A</v>
      </c>
      <c r="AV124" s="516" t="e">
        <f ca="1">+IF(AND(ISNUMBER(OFFSET('Sanitation Data'!$I$6,0,10*ROW('Sanitation Data'!I118))),'Data Summary'!DK124="Yes"),OFFSET('Sanitation Data'!$I$6,0,10*ROW('Sanitation Data'!I118)),NA())</f>
        <v>#N/A</v>
      </c>
      <c r="AW124" s="516" t="e">
        <f ca="1">+IF(AND(ISNUMBER(OFFSET('Sanitation Data'!$I$10,0,10*ROW('Sanitation Data'!I118))),'Data Summary'!DL124="Yes"),OFFSET('Sanitation Data'!$I$10,0,10*ROW('Sanitation Data'!I118)),NA())</f>
        <v>#N/A</v>
      </c>
      <c r="AX124" s="516" t="e">
        <f ca="1">+IF(AND(ISNUMBER(OFFSET('Sanitation Data'!$I$11,0,10*ROW('Sanitation Data'!I118))),'Data Summary'!DM124="Yes"),OFFSET('Sanitation Data'!$I$11,0,10*ROW('Sanitation Data'!I118)),NA())</f>
        <v>#N/A</v>
      </c>
      <c r="AY124" s="516" t="e">
        <f ca="1">+IF(AND(ISNUMBER(OFFSET('Sanitation Data'!$I$12,0,10*ROW('Sanitation Data'!I118))),'Data Summary'!DN124="Yes"),OFFSET('Sanitation Data'!$I$12,0,10*ROW('Sanitation Data'!I118)),NA())</f>
        <v>#N/A</v>
      </c>
      <c r="AZ124" s="517" t="e">
        <f ca="1">+IF(AND(ISNUMBER(OFFSET('Hygiene Data'!$D$5,0,10*ROW('Hygiene Data'!D118))),'Data Summary'!DO124="Yes"),OFFSET('Hygiene Data'!$D$5,0,10*ROW('Hygiene Data'!D118)),NA())</f>
        <v>#N/A</v>
      </c>
      <c r="BA124" s="517" t="e">
        <f ca="1">+IF(AND(ISNUMBER(OFFSET('Hygiene Data'!$D$7,0,10*ROW('Hygiene Data'!D118))),'Data Summary'!DP124="Yes"),OFFSET('Hygiene Data'!$D$7,0,10*ROW('Hygiene Data'!D118)),NA())</f>
        <v>#N/A</v>
      </c>
      <c r="BB124" s="517" t="e">
        <f ca="1">+IF(AND(ISNUMBER(OFFSET('Hygiene Data'!$D$9,0,10*ROW('Hygiene Data'!D118))),'Data Summary'!DQ124="Yes"),OFFSET('Hygiene Data'!$D$9,0,10*ROW('Hygiene Data'!D118)),NA())</f>
        <v>#N/A</v>
      </c>
      <c r="BC124" s="517" t="e">
        <f ca="1">+IF(AND(ISNUMBER(OFFSET('Hygiene Data'!$E$5,0,10*ROW('Hygiene Data'!E118))),'Data Summary'!DR124="Yes"),OFFSET('Hygiene Data'!$E$5,0,10*ROW('Hygiene Data'!E118)),NA())</f>
        <v>#N/A</v>
      </c>
      <c r="BD124" s="517" t="e">
        <f ca="1">+IF(AND(ISNUMBER(OFFSET('Hygiene Data'!$E$7,0,10*ROW('Hygiene Data'!E118))),'Data Summary'!DS124="Yes"),OFFSET('Hygiene Data'!$E$7,0,10*ROW('Hygiene Data'!E118)),NA())</f>
        <v>#N/A</v>
      </c>
      <c r="BE124" s="517" t="e">
        <f ca="1">+IF(AND(ISNUMBER(OFFSET('Hygiene Data'!$E$9,0,10*ROW('Hygiene Data'!E118))),'Data Summary'!DT124="Yes"),OFFSET('Hygiene Data'!$E$9,0,10*ROW('Hygiene Data'!E118)),NA())</f>
        <v>#N/A</v>
      </c>
      <c r="BF124" s="517" t="e">
        <f ca="1">+IF(AND(ISNUMBER(OFFSET('Hygiene Data'!$F$5,0,10*ROW('Hygiene Data'!F118))),'Data Summary'!DU124="Yes"),OFFSET('Hygiene Data'!$F$5,0,10*ROW('Hygiene Data'!F118)),NA())</f>
        <v>#N/A</v>
      </c>
      <c r="BG124" s="517" t="e">
        <f ca="1">+IF(AND(ISNUMBER(OFFSET('Hygiene Data'!$F$7,0,10*ROW('Hygiene Data'!F118))),'Data Summary'!DV124="Yes"),OFFSET('Hygiene Data'!$F$7,0,10*ROW('Hygiene Data'!F118)),NA())</f>
        <v>#N/A</v>
      </c>
      <c r="BH124" s="517" t="e">
        <f ca="1">+IF(AND(ISNUMBER(OFFSET('Hygiene Data'!$F$9,0,10*ROW('Hygiene Data'!F118))),'Data Summary'!DW124="Yes"),OFFSET('Hygiene Data'!$F$9,0,10*ROW('Hygiene Data'!F118)),NA())</f>
        <v>#N/A</v>
      </c>
      <c r="BI124" s="517" t="e">
        <f ca="1">+IF(AND(ISNUMBER(OFFSET('Hygiene Data'!$G$5,0,10*ROW('Hygiene Data'!G118))),'Data Summary'!DX124="Yes"),OFFSET('Hygiene Data'!$G$5,0,10*ROW('Hygiene Data'!G118)),NA())</f>
        <v>#N/A</v>
      </c>
      <c r="BJ124" s="517" t="e">
        <f ca="1">+IF(AND(ISNUMBER(OFFSET('Hygiene Data'!$G$7,0,10*ROW('Hygiene Data'!G118))),'Data Summary'!DY124="Yes"),OFFSET('Hygiene Data'!$G$7,0,10*ROW('Hygiene Data'!G118)),NA())</f>
        <v>#N/A</v>
      </c>
      <c r="BK124" s="517" t="e">
        <f ca="1">+IF(AND(ISNUMBER(OFFSET('Hygiene Data'!$G$9,0,10*ROW('Hygiene Data'!G118))),'Data Summary'!DZ124="Yes"),OFFSET('Hygiene Data'!$G$9,0,10*ROW('Hygiene Data'!G118)),NA())</f>
        <v>#N/A</v>
      </c>
      <c r="BL124" s="517" t="e">
        <f ca="1">+IF(AND(ISNUMBER(OFFSET('Hygiene Data'!$H$5,0,10*ROW('Hygiene Data'!H118))),'Data Summary'!EA124="Yes"),OFFSET('Hygiene Data'!$H$5,0,10*ROW('Hygiene Data'!H118)),NA())</f>
        <v>#N/A</v>
      </c>
      <c r="BM124" s="517" t="e">
        <f ca="1">+IF(AND(ISNUMBER(OFFSET('Hygiene Data'!$H$7,0,10*ROW('Hygiene Data'!H118))),'Data Summary'!EB124="Yes"),OFFSET('Hygiene Data'!$H$7,0,10*ROW('Hygiene Data'!H118)),NA())</f>
        <v>#N/A</v>
      </c>
      <c r="BN124" s="517" t="e">
        <f ca="1">+IF(AND(ISNUMBER(OFFSET('Hygiene Data'!$H$9,0,10*ROW('Hygiene Data'!H118))),'Data Summary'!EC124="Yes"),OFFSET('Hygiene Data'!$H$9,0,10*ROW('Hygiene Data'!H118)),NA())</f>
        <v>#N/A</v>
      </c>
      <c r="BO124" s="517" t="e">
        <f ca="1">+IF(AND(ISNUMBER(OFFSET('Hygiene Data'!$I$5,0,10*ROW('Hygiene Data'!I118))),'Data Summary'!ED124="Yes"),OFFSET('Hygiene Data'!$I$5,0,10*ROW('Hygiene Data'!I118)),NA())</f>
        <v>#N/A</v>
      </c>
      <c r="BP124" s="517" t="e">
        <f ca="1">+IF(AND(ISNUMBER(OFFSET('Hygiene Data'!$I$7,0,10*ROW('Hygiene Data'!I118))),'Data Summary'!EE124="Yes"),OFFSET('Hygiene Data'!$I$7,0,10*ROW('Hygiene Data'!I118)),NA())</f>
        <v>#N/A</v>
      </c>
      <c r="BQ124" s="517" t="e">
        <f ca="1">+IF(AND(ISNUMBER(OFFSET('Hygiene Data'!$I$9,0,10*ROW('Hygiene Data'!I118))),'Data Summary'!EF124="Yes"),OFFSET('Hygiene Data'!$I$9,0,10*ROW('Hygiene Data'!I118)),NA())</f>
        <v>#N/A</v>
      </c>
    </row>
    <row r="125" spans="1:69" x14ac:dyDescent="0.25">
      <c r="A125" s="513" t="e">
        <f ca="1">+RIGHT('Data Summary'!A125,LEN('Data Summary'!A125)-9)</f>
        <v>#VALUE!</v>
      </c>
      <c r="B125" s="487" t="str">
        <f ca="1">+IF(ISTEXT('Data Summary'!B125),'Data Summary'!B125,"")</f>
        <v/>
      </c>
      <c r="C125" s="514" t="e">
        <f ca="1">+VALUE('Data Summary'!C125)</f>
        <v>#VALUE!</v>
      </c>
      <c r="D125" s="515" t="e">
        <f ca="1">+IF(AND(ISNUMBER(OFFSET('Water Data'!$D$4,0,10*ROW('Water Data'!D119))),'Data Summary'!BS125="Yes"),100-OFFSET('Water Data'!$D$4,0,10*ROW('Water Data'!D119)),NA())</f>
        <v>#N/A</v>
      </c>
      <c r="E125" s="515" t="e">
        <f ca="1">+IF(AND(ISNUMBER(OFFSET('Water Data'!$D$6,0,10*ROW('Water Data'!D119))),'Data Summary'!BT125="Yes"),OFFSET('Water Data'!$D$6,0,10*ROW('Water Data'!D119)),NA())</f>
        <v>#N/A</v>
      </c>
      <c r="F125" s="515" t="e">
        <f ca="1">+IF(AND(ISNUMBER(OFFSET('Water Data'!$D$9,0,10*ROW('Water Data'!D119))),'Data Summary'!BU125="Yes"),OFFSET('Water Data'!$D$9,0,10*ROW('Water Data'!D119)),NA())</f>
        <v>#N/A</v>
      </c>
      <c r="G125" s="515" t="e">
        <f ca="1">+IF(AND(ISNUMBER(OFFSET('Water Data'!$E$4,0,10*ROW('Water Data'!E119))),'Data Summary'!BV125="Yes"),100-OFFSET('Water Data'!$E$4,0,10*ROW('Water Data'!E119)),NA())</f>
        <v>#N/A</v>
      </c>
      <c r="H125" s="515" t="e">
        <f ca="1">+IF(AND(ISNUMBER(OFFSET('Water Data'!$E$6,0,10*ROW('Water Data'!E119))),'Data Summary'!BW125="Yes"),OFFSET('Water Data'!$E$6,0,10*ROW('Water Data'!E119)),NA())</f>
        <v>#N/A</v>
      </c>
      <c r="I125" s="515" t="e">
        <f ca="1">+IF(AND(ISNUMBER(OFFSET('Water Data'!$E$9,0,10*ROW('Water Data'!E119))),'Data Summary'!BX125="Yes"),OFFSET('Water Data'!$E$9,0,10*ROW('Water Data'!E119)),NA())</f>
        <v>#N/A</v>
      </c>
      <c r="J125" s="515" t="e">
        <f ca="1">+IF(AND(ISNUMBER(OFFSET('Water Data'!$F$4,0,10*ROW('Water Data'!F119))),'Data Summary'!BY125="Yes"),100-OFFSET('Water Data'!$F$4,0,10*ROW('Water Data'!F119)),NA())</f>
        <v>#N/A</v>
      </c>
      <c r="K125" s="515" t="e">
        <f ca="1">+IF(AND(ISNUMBER(OFFSET('Water Data'!$F$6,0,10*ROW('Water Data'!F119))),'Data Summary'!BZ125="Yes"),OFFSET('Water Data'!$F$6,0,10*ROW('Water Data'!F119)),NA())</f>
        <v>#N/A</v>
      </c>
      <c r="L125" s="515" t="e">
        <f ca="1">+IF(AND(ISNUMBER(OFFSET('Water Data'!$F$9,0,10*ROW('Water Data'!F119))),'Data Summary'!CA125="Yes"),OFFSET('Water Data'!$F$9,0,10*ROW('Water Data'!F119)),NA())</f>
        <v>#N/A</v>
      </c>
      <c r="M125" s="515" t="e">
        <f ca="1">+IF(AND(ISNUMBER(OFFSET('Water Data'!$G$4,0,10*ROW('Water Data'!G119))),'Data Summary'!CB125="Yes"),100-OFFSET('Water Data'!$G$4,0,10*ROW('Water Data'!G119)),NA())</f>
        <v>#N/A</v>
      </c>
      <c r="N125" s="515" t="e">
        <f ca="1">+IF(AND(ISNUMBER(OFFSET('Water Data'!$G$6,0,10*ROW('Water Data'!G119))),'Data Summary'!CC125="Yes"),OFFSET('Water Data'!$G$6,0,10*ROW('Water Data'!G119)),NA())</f>
        <v>#N/A</v>
      </c>
      <c r="O125" s="515" t="e">
        <f ca="1">+IF(AND(ISNUMBER(OFFSET('Water Data'!$G$9,0,10*ROW('Water Data'!G119))),'Data Summary'!CD125="Yes"),OFFSET('Water Data'!$G$9,0,10*ROW('Water Data'!G119)),NA())</f>
        <v>#N/A</v>
      </c>
      <c r="P125" s="515" t="e">
        <f ca="1">+IF(AND(ISNUMBER(OFFSET('Water Data'!$H$4,0,10*ROW('Water Data'!H119))),'Data Summary'!CE125="Yes"),100-OFFSET('Water Data'!$H$4,0,10*ROW('Water Data'!H119)),NA())</f>
        <v>#N/A</v>
      </c>
      <c r="Q125" s="515" t="e">
        <f ca="1">+IF(AND(ISNUMBER(OFFSET('Water Data'!$H$6,0,10*ROW('Water Data'!H119))),'Data Summary'!CF125="Yes"),OFFSET('Water Data'!$H$6,0,10*ROW('Water Data'!H119)),NA())</f>
        <v>#N/A</v>
      </c>
      <c r="R125" s="515" t="e">
        <f ca="1">+IF(AND(ISNUMBER(OFFSET('Water Data'!$H$9,0,10*ROW('Water Data'!H119))),'Data Summary'!CG125="Yes"),OFFSET('Water Data'!$H$9,0,10*ROW('Water Data'!H119)),NA())</f>
        <v>#N/A</v>
      </c>
      <c r="S125" s="515" t="e">
        <f ca="1">+IF(AND(ISNUMBER(OFFSET('Water Data'!$I$4,0,10*ROW('Water Data'!I119))),'Data Summary'!CH125="Yes"),100-OFFSET('Water Data'!$I$4,0,10*ROW('Water Data'!I119)),NA())</f>
        <v>#N/A</v>
      </c>
      <c r="T125" s="515" t="e">
        <f ca="1">+IF(AND(ISNUMBER(OFFSET('Water Data'!$I$6,0,10*ROW('Water Data'!I119))),'Data Summary'!CI125="Yes"),OFFSET('Water Data'!$I$6,0,10*ROW('Water Data'!I119)),NA())</f>
        <v>#N/A</v>
      </c>
      <c r="U125" s="515" t="e">
        <f ca="1">+IF(AND(ISNUMBER(OFFSET('Water Data'!$I$9,0,10*ROW('Water Data'!I119))),'Data Summary'!CJ125="Yes"),OFFSET('Water Data'!$I$9,0,10*ROW('Water Data'!I119)),NA())</f>
        <v>#N/A</v>
      </c>
      <c r="V125" s="516" t="e">
        <f ca="1">+IF(AND(ISNUMBER(OFFSET('Sanitation Data'!$D$4,0,10*ROW('Sanitation Data'!D119))),'Data Summary'!CK125="Yes"),100-OFFSET('Sanitation Data'!$D$4,0,10*ROW('Sanitation Data'!D119)),NA())</f>
        <v>#N/A</v>
      </c>
      <c r="W125" s="516" t="e">
        <f ca="1">+IF(AND(ISNUMBER(OFFSET('Sanitation Data'!$D$6,0,10*ROW('Sanitation Data'!D119))),'Data Summary'!CL125="Yes"),OFFSET('Sanitation Data'!$D$6,0,10*ROW('Sanitation Data'!D119)),NA())</f>
        <v>#N/A</v>
      </c>
      <c r="X125" s="516" t="e">
        <f ca="1">+IF(AND(ISNUMBER(OFFSET('Sanitation Data'!$D$10,0,10*ROW('Sanitation Data'!D119))),'Data Summary'!CM125="Yes"),OFFSET('Sanitation Data'!$D$10,0,10*ROW('Sanitation Data'!D119)),NA())</f>
        <v>#N/A</v>
      </c>
      <c r="Y125" s="516" t="e">
        <f ca="1">+IF(AND(ISNUMBER(OFFSET('Sanitation Data'!$D$11,0,10*ROW('Sanitation Data'!D119))),'Data Summary'!CN125="Yes"),OFFSET('Sanitation Data'!$D$11,0,10*ROW('Sanitation Data'!D119)),NA())</f>
        <v>#N/A</v>
      </c>
      <c r="Z125" s="516" t="e">
        <f ca="1">+IF(AND(ISNUMBER(OFFSET('Sanitation Data'!$D$12,0,10*ROW('Sanitation Data'!D119))),'Data Summary'!CO125="Yes"),OFFSET('Sanitation Data'!$D$12,0,10*ROW('Sanitation Data'!D119)),NA())</f>
        <v>#N/A</v>
      </c>
      <c r="AA125" s="516" t="e">
        <f ca="1">+IF(AND(ISNUMBER(OFFSET('Sanitation Data'!$E$4,0,10*ROW('Sanitation Data'!E119))),'Data Summary'!CP125="Yes"),100-OFFSET('Sanitation Data'!$E$4,0,10*ROW('Sanitation Data'!E119)),NA())</f>
        <v>#N/A</v>
      </c>
      <c r="AB125" s="516" t="e">
        <f ca="1">+IF(AND(ISNUMBER(OFFSET('Sanitation Data'!$E$6,0,10*ROW('Sanitation Data'!E119))),'Data Summary'!CQ125="Yes"),OFFSET('Sanitation Data'!$E$6,0,10*ROW('Sanitation Data'!E119)),NA())</f>
        <v>#N/A</v>
      </c>
      <c r="AC125" s="516" t="e">
        <f ca="1">+IF(AND(ISNUMBER(OFFSET('Sanitation Data'!$E$10,0,10*ROW('Sanitation Data'!E119))),'Data Summary'!CR125="Yes"),OFFSET('Sanitation Data'!$E$10,0,10*ROW('Sanitation Data'!E119)),NA())</f>
        <v>#N/A</v>
      </c>
      <c r="AD125" s="516" t="e">
        <f ca="1">+IF(AND(ISNUMBER(OFFSET('Sanitation Data'!$E$11,0,10*ROW('Sanitation Data'!E119))),'Data Summary'!CS125="Yes"),OFFSET('Sanitation Data'!$E$11,0,10*ROW('Sanitation Data'!E119)),NA())</f>
        <v>#N/A</v>
      </c>
      <c r="AE125" s="516" t="e">
        <f ca="1">+IF(AND(ISNUMBER(OFFSET('Sanitation Data'!$E$12,0,10*ROW('Sanitation Data'!E119))),'Data Summary'!CT125="Yes"),OFFSET('Sanitation Data'!$E$12,0,10*ROW('Sanitation Data'!E119)),NA())</f>
        <v>#N/A</v>
      </c>
      <c r="AF125" s="516" t="e">
        <f ca="1">+IF(AND(ISNUMBER(OFFSET('Sanitation Data'!$F$4,0,10*ROW('Sanitation Data'!F119))),'Data Summary'!CU125="Yes"),100-OFFSET('Sanitation Data'!$F$4,0,10*ROW('Sanitation Data'!F119)),NA())</f>
        <v>#N/A</v>
      </c>
      <c r="AG125" s="516" t="e">
        <f ca="1">+IF(AND(ISNUMBER(OFFSET('Sanitation Data'!$F$6,0,10*ROW('Sanitation Data'!F119))),'Data Summary'!CV125="Yes"),OFFSET('Sanitation Data'!$F$6,0,10*ROW('Sanitation Data'!F119)),NA())</f>
        <v>#N/A</v>
      </c>
      <c r="AH125" s="516" t="e">
        <f ca="1">+IF(AND(ISNUMBER(OFFSET('Sanitation Data'!$F$10,0,10*ROW('Sanitation Data'!F119))),'Data Summary'!CW125="Yes"),OFFSET('Sanitation Data'!$F$10,0,10*ROW('Sanitation Data'!F119)),NA())</f>
        <v>#N/A</v>
      </c>
      <c r="AI125" s="516" t="e">
        <f ca="1">+IF(AND(ISNUMBER(OFFSET('Sanitation Data'!$F$11,0,10*ROW('Sanitation Data'!F119))),'Data Summary'!CX125="Yes"),OFFSET('Sanitation Data'!$F$11,0,10*ROW('Sanitation Data'!F119)),NA())</f>
        <v>#N/A</v>
      </c>
      <c r="AJ125" s="516" t="e">
        <f ca="1">+IF(AND(ISNUMBER(OFFSET('Sanitation Data'!$F$12,0,10*ROW('Sanitation Data'!F119))),'Data Summary'!CY125="Yes"),OFFSET('Sanitation Data'!$F$12,0,10*ROW('Sanitation Data'!F119)),NA())</f>
        <v>#N/A</v>
      </c>
      <c r="AK125" s="516" t="e">
        <f ca="1">+IF(AND(ISNUMBER(OFFSET('Sanitation Data'!$G$4,0,10*ROW('Sanitation Data'!G119))),'Data Summary'!CZ125="Yes"),100-OFFSET('Sanitation Data'!$G$4,0,10*ROW('Sanitation Data'!G119)),NA())</f>
        <v>#N/A</v>
      </c>
      <c r="AL125" s="516" t="e">
        <f ca="1">+IF(AND(ISNUMBER(OFFSET('Sanitation Data'!$G$6,0,10*ROW('Sanitation Data'!G119))),'Data Summary'!DA125="Yes"),OFFSET('Sanitation Data'!$G$6,0,10*ROW('Sanitation Data'!G119)),NA())</f>
        <v>#N/A</v>
      </c>
      <c r="AM125" s="516" t="e">
        <f ca="1">+IF(AND(ISNUMBER(OFFSET('Sanitation Data'!$G$10,0,10*ROW('Sanitation Data'!G119))),'Data Summary'!DB125="Yes"),OFFSET('Sanitation Data'!$G$10,0,10*ROW('Sanitation Data'!G119)),NA())</f>
        <v>#N/A</v>
      </c>
      <c r="AN125" s="516" t="e">
        <f ca="1">+IF(AND(ISNUMBER(OFFSET('Sanitation Data'!$G$11,0,10*ROW('Sanitation Data'!G119))),'Data Summary'!DC125="Yes"),OFFSET('Sanitation Data'!$G$11,0,10*ROW('Sanitation Data'!G119)),NA())</f>
        <v>#N/A</v>
      </c>
      <c r="AO125" s="516" t="e">
        <f ca="1">+IF(AND(ISNUMBER(OFFSET('Sanitation Data'!$G$12,0,10*ROW('Sanitation Data'!G119))),'Data Summary'!DD125="Yes"),OFFSET('Sanitation Data'!$G$12,0,10*ROW('Sanitation Data'!G119)),NA())</f>
        <v>#N/A</v>
      </c>
      <c r="AP125" s="516" t="e">
        <f ca="1">+IF(AND(ISNUMBER(OFFSET('Sanitation Data'!$H$4,0,10*ROW('Sanitation Data'!H119))),'Data Summary'!DE125="Yes"),100-OFFSET('Sanitation Data'!$H$4,0,10*ROW('Sanitation Data'!H119)),NA())</f>
        <v>#N/A</v>
      </c>
      <c r="AQ125" s="516" t="e">
        <f ca="1">+IF(AND(ISNUMBER(OFFSET('Sanitation Data'!$H$6,0,10*ROW('Sanitation Data'!H119))),'Data Summary'!DF125="Yes"),OFFSET('Sanitation Data'!$H$6,0,10*ROW('Sanitation Data'!H119)),NA())</f>
        <v>#N/A</v>
      </c>
      <c r="AR125" s="516" t="e">
        <f ca="1">+IF(AND(ISNUMBER(OFFSET('Sanitation Data'!$H$10,0,10*ROW('Sanitation Data'!H119))),'Data Summary'!DG125="Yes"),OFFSET('Sanitation Data'!$H$10,0,10*ROW('Sanitation Data'!H119)),NA())</f>
        <v>#N/A</v>
      </c>
      <c r="AS125" s="516" t="e">
        <f ca="1">+IF(AND(ISNUMBER(OFFSET('Sanitation Data'!$H$11,0,10*ROW('Sanitation Data'!H119))),'Data Summary'!DH125="Yes"),OFFSET('Sanitation Data'!$H$11,0,10*ROW('Sanitation Data'!H119)),NA())</f>
        <v>#N/A</v>
      </c>
      <c r="AT125" s="516" t="e">
        <f ca="1">+IF(AND(ISNUMBER(OFFSET('Sanitation Data'!$H$12,0,10*ROW('Sanitation Data'!H119))),'Data Summary'!DI125="Yes"),OFFSET('Sanitation Data'!$H$12,0,10*ROW('Sanitation Data'!H119)),NA())</f>
        <v>#N/A</v>
      </c>
      <c r="AU125" s="516" t="e">
        <f ca="1">+IF(AND(ISNUMBER(OFFSET('Sanitation Data'!$I$4,0,10*ROW('Sanitation Data'!I119))),'Data Summary'!DJ125="Yes"),100-OFFSET('Sanitation Data'!$I$4,0,10*ROW('Sanitation Data'!I119)),NA())</f>
        <v>#N/A</v>
      </c>
      <c r="AV125" s="516" t="e">
        <f ca="1">+IF(AND(ISNUMBER(OFFSET('Sanitation Data'!$I$6,0,10*ROW('Sanitation Data'!I119))),'Data Summary'!DK125="Yes"),OFFSET('Sanitation Data'!$I$6,0,10*ROW('Sanitation Data'!I119)),NA())</f>
        <v>#N/A</v>
      </c>
      <c r="AW125" s="516" t="e">
        <f ca="1">+IF(AND(ISNUMBER(OFFSET('Sanitation Data'!$I$10,0,10*ROW('Sanitation Data'!I119))),'Data Summary'!DL125="Yes"),OFFSET('Sanitation Data'!$I$10,0,10*ROW('Sanitation Data'!I119)),NA())</f>
        <v>#N/A</v>
      </c>
      <c r="AX125" s="516" t="e">
        <f ca="1">+IF(AND(ISNUMBER(OFFSET('Sanitation Data'!$I$11,0,10*ROW('Sanitation Data'!I119))),'Data Summary'!DM125="Yes"),OFFSET('Sanitation Data'!$I$11,0,10*ROW('Sanitation Data'!I119)),NA())</f>
        <v>#N/A</v>
      </c>
      <c r="AY125" s="516" t="e">
        <f ca="1">+IF(AND(ISNUMBER(OFFSET('Sanitation Data'!$I$12,0,10*ROW('Sanitation Data'!I119))),'Data Summary'!DN125="Yes"),OFFSET('Sanitation Data'!$I$12,0,10*ROW('Sanitation Data'!I119)),NA())</f>
        <v>#N/A</v>
      </c>
      <c r="AZ125" s="517" t="e">
        <f ca="1">+IF(AND(ISNUMBER(OFFSET('Hygiene Data'!$D$5,0,10*ROW('Hygiene Data'!D119))),'Data Summary'!DO125="Yes"),OFFSET('Hygiene Data'!$D$5,0,10*ROW('Hygiene Data'!D119)),NA())</f>
        <v>#N/A</v>
      </c>
      <c r="BA125" s="517" t="e">
        <f ca="1">+IF(AND(ISNUMBER(OFFSET('Hygiene Data'!$D$7,0,10*ROW('Hygiene Data'!D119))),'Data Summary'!DP125="Yes"),OFFSET('Hygiene Data'!$D$7,0,10*ROW('Hygiene Data'!D119)),NA())</f>
        <v>#N/A</v>
      </c>
      <c r="BB125" s="517" t="e">
        <f ca="1">+IF(AND(ISNUMBER(OFFSET('Hygiene Data'!$D$9,0,10*ROW('Hygiene Data'!D119))),'Data Summary'!DQ125="Yes"),OFFSET('Hygiene Data'!$D$9,0,10*ROW('Hygiene Data'!D119)),NA())</f>
        <v>#N/A</v>
      </c>
      <c r="BC125" s="517" t="e">
        <f ca="1">+IF(AND(ISNUMBER(OFFSET('Hygiene Data'!$E$5,0,10*ROW('Hygiene Data'!E119))),'Data Summary'!DR125="Yes"),OFFSET('Hygiene Data'!$E$5,0,10*ROW('Hygiene Data'!E119)),NA())</f>
        <v>#N/A</v>
      </c>
      <c r="BD125" s="517" t="e">
        <f ca="1">+IF(AND(ISNUMBER(OFFSET('Hygiene Data'!$E$7,0,10*ROW('Hygiene Data'!E119))),'Data Summary'!DS125="Yes"),OFFSET('Hygiene Data'!$E$7,0,10*ROW('Hygiene Data'!E119)),NA())</f>
        <v>#N/A</v>
      </c>
      <c r="BE125" s="517" t="e">
        <f ca="1">+IF(AND(ISNUMBER(OFFSET('Hygiene Data'!$E$9,0,10*ROW('Hygiene Data'!E119))),'Data Summary'!DT125="Yes"),OFFSET('Hygiene Data'!$E$9,0,10*ROW('Hygiene Data'!E119)),NA())</f>
        <v>#N/A</v>
      </c>
      <c r="BF125" s="517" t="e">
        <f ca="1">+IF(AND(ISNUMBER(OFFSET('Hygiene Data'!$F$5,0,10*ROW('Hygiene Data'!F119))),'Data Summary'!DU125="Yes"),OFFSET('Hygiene Data'!$F$5,0,10*ROW('Hygiene Data'!F119)),NA())</f>
        <v>#N/A</v>
      </c>
      <c r="BG125" s="517" t="e">
        <f ca="1">+IF(AND(ISNUMBER(OFFSET('Hygiene Data'!$F$7,0,10*ROW('Hygiene Data'!F119))),'Data Summary'!DV125="Yes"),OFFSET('Hygiene Data'!$F$7,0,10*ROW('Hygiene Data'!F119)),NA())</f>
        <v>#N/A</v>
      </c>
      <c r="BH125" s="517" t="e">
        <f ca="1">+IF(AND(ISNUMBER(OFFSET('Hygiene Data'!$F$9,0,10*ROW('Hygiene Data'!F119))),'Data Summary'!DW125="Yes"),OFFSET('Hygiene Data'!$F$9,0,10*ROW('Hygiene Data'!F119)),NA())</f>
        <v>#N/A</v>
      </c>
      <c r="BI125" s="517" t="e">
        <f ca="1">+IF(AND(ISNUMBER(OFFSET('Hygiene Data'!$G$5,0,10*ROW('Hygiene Data'!G119))),'Data Summary'!DX125="Yes"),OFFSET('Hygiene Data'!$G$5,0,10*ROW('Hygiene Data'!G119)),NA())</f>
        <v>#N/A</v>
      </c>
      <c r="BJ125" s="517" t="e">
        <f ca="1">+IF(AND(ISNUMBER(OFFSET('Hygiene Data'!$G$7,0,10*ROW('Hygiene Data'!G119))),'Data Summary'!DY125="Yes"),OFFSET('Hygiene Data'!$G$7,0,10*ROW('Hygiene Data'!G119)),NA())</f>
        <v>#N/A</v>
      </c>
      <c r="BK125" s="517" t="e">
        <f ca="1">+IF(AND(ISNUMBER(OFFSET('Hygiene Data'!$G$9,0,10*ROW('Hygiene Data'!G119))),'Data Summary'!DZ125="Yes"),OFFSET('Hygiene Data'!$G$9,0,10*ROW('Hygiene Data'!G119)),NA())</f>
        <v>#N/A</v>
      </c>
      <c r="BL125" s="517" t="e">
        <f ca="1">+IF(AND(ISNUMBER(OFFSET('Hygiene Data'!$H$5,0,10*ROW('Hygiene Data'!H119))),'Data Summary'!EA125="Yes"),OFFSET('Hygiene Data'!$H$5,0,10*ROW('Hygiene Data'!H119)),NA())</f>
        <v>#N/A</v>
      </c>
      <c r="BM125" s="517" t="e">
        <f ca="1">+IF(AND(ISNUMBER(OFFSET('Hygiene Data'!$H$7,0,10*ROW('Hygiene Data'!H119))),'Data Summary'!EB125="Yes"),OFFSET('Hygiene Data'!$H$7,0,10*ROW('Hygiene Data'!H119)),NA())</f>
        <v>#N/A</v>
      </c>
      <c r="BN125" s="517" t="e">
        <f ca="1">+IF(AND(ISNUMBER(OFFSET('Hygiene Data'!$H$9,0,10*ROW('Hygiene Data'!H119))),'Data Summary'!EC125="Yes"),OFFSET('Hygiene Data'!$H$9,0,10*ROW('Hygiene Data'!H119)),NA())</f>
        <v>#N/A</v>
      </c>
      <c r="BO125" s="517" t="e">
        <f ca="1">+IF(AND(ISNUMBER(OFFSET('Hygiene Data'!$I$5,0,10*ROW('Hygiene Data'!I119))),'Data Summary'!ED125="Yes"),OFFSET('Hygiene Data'!$I$5,0,10*ROW('Hygiene Data'!I119)),NA())</f>
        <v>#N/A</v>
      </c>
      <c r="BP125" s="517" t="e">
        <f ca="1">+IF(AND(ISNUMBER(OFFSET('Hygiene Data'!$I$7,0,10*ROW('Hygiene Data'!I119))),'Data Summary'!EE125="Yes"),OFFSET('Hygiene Data'!$I$7,0,10*ROW('Hygiene Data'!I119)),NA())</f>
        <v>#N/A</v>
      </c>
      <c r="BQ125" s="517" t="e">
        <f ca="1">+IF(AND(ISNUMBER(OFFSET('Hygiene Data'!$I$9,0,10*ROW('Hygiene Data'!I119))),'Data Summary'!EF125="Yes"),OFFSET('Hygiene Data'!$I$9,0,10*ROW('Hygiene Data'!I119)),NA())</f>
        <v>#N/A</v>
      </c>
    </row>
    <row r="126" spans="1:69" x14ac:dyDescent="0.25">
      <c r="A126" s="513" t="e">
        <f ca="1">+RIGHT('Data Summary'!A126,LEN('Data Summary'!A126)-9)</f>
        <v>#VALUE!</v>
      </c>
      <c r="B126" s="487" t="str">
        <f ca="1">+IF(ISTEXT('Data Summary'!B126),'Data Summary'!B126,"")</f>
        <v/>
      </c>
      <c r="C126" s="514" t="e">
        <f ca="1">+VALUE('Data Summary'!C126)</f>
        <v>#VALUE!</v>
      </c>
      <c r="D126" s="515" t="e">
        <f ca="1">+IF(AND(ISNUMBER(OFFSET('Water Data'!$D$4,0,10*ROW('Water Data'!D120))),'Data Summary'!BS126="Yes"),100-OFFSET('Water Data'!$D$4,0,10*ROW('Water Data'!D120)),NA())</f>
        <v>#N/A</v>
      </c>
      <c r="E126" s="515" t="e">
        <f ca="1">+IF(AND(ISNUMBER(OFFSET('Water Data'!$D$6,0,10*ROW('Water Data'!D120))),'Data Summary'!BT126="Yes"),OFFSET('Water Data'!$D$6,0,10*ROW('Water Data'!D120)),NA())</f>
        <v>#N/A</v>
      </c>
      <c r="F126" s="515" t="e">
        <f ca="1">+IF(AND(ISNUMBER(OFFSET('Water Data'!$D$9,0,10*ROW('Water Data'!D120))),'Data Summary'!BU126="Yes"),OFFSET('Water Data'!$D$9,0,10*ROW('Water Data'!D120)),NA())</f>
        <v>#N/A</v>
      </c>
      <c r="G126" s="515" t="e">
        <f ca="1">+IF(AND(ISNUMBER(OFFSET('Water Data'!$E$4,0,10*ROW('Water Data'!E120))),'Data Summary'!BV126="Yes"),100-OFFSET('Water Data'!$E$4,0,10*ROW('Water Data'!E120)),NA())</f>
        <v>#N/A</v>
      </c>
      <c r="H126" s="515" t="e">
        <f ca="1">+IF(AND(ISNUMBER(OFFSET('Water Data'!$E$6,0,10*ROW('Water Data'!E120))),'Data Summary'!BW126="Yes"),OFFSET('Water Data'!$E$6,0,10*ROW('Water Data'!E120)),NA())</f>
        <v>#N/A</v>
      </c>
      <c r="I126" s="515" t="e">
        <f ca="1">+IF(AND(ISNUMBER(OFFSET('Water Data'!$E$9,0,10*ROW('Water Data'!E120))),'Data Summary'!BX126="Yes"),OFFSET('Water Data'!$E$9,0,10*ROW('Water Data'!E120)),NA())</f>
        <v>#N/A</v>
      </c>
      <c r="J126" s="515" t="e">
        <f ca="1">+IF(AND(ISNUMBER(OFFSET('Water Data'!$F$4,0,10*ROW('Water Data'!F120))),'Data Summary'!BY126="Yes"),100-OFFSET('Water Data'!$F$4,0,10*ROW('Water Data'!F120)),NA())</f>
        <v>#N/A</v>
      </c>
      <c r="K126" s="515" t="e">
        <f ca="1">+IF(AND(ISNUMBER(OFFSET('Water Data'!$F$6,0,10*ROW('Water Data'!F120))),'Data Summary'!BZ126="Yes"),OFFSET('Water Data'!$F$6,0,10*ROW('Water Data'!F120)),NA())</f>
        <v>#N/A</v>
      </c>
      <c r="L126" s="515" t="e">
        <f ca="1">+IF(AND(ISNUMBER(OFFSET('Water Data'!$F$9,0,10*ROW('Water Data'!F120))),'Data Summary'!CA126="Yes"),OFFSET('Water Data'!$F$9,0,10*ROW('Water Data'!F120)),NA())</f>
        <v>#N/A</v>
      </c>
      <c r="M126" s="515" t="e">
        <f ca="1">+IF(AND(ISNUMBER(OFFSET('Water Data'!$G$4,0,10*ROW('Water Data'!G120))),'Data Summary'!CB126="Yes"),100-OFFSET('Water Data'!$G$4,0,10*ROW('Water Data'!G120)),NA())</f>
        <v>#N/A</v>
      </c>
      <c r="N126" s="515" t="e">
        <f ca="1">+IF(AND(ISNUMBER(OFFSET('Water Data'!$G$6,0,10*ROW('Water Data'!G120))),'Data Summary'!CC126="Yes"),OFFSET('Water Data'!$G$6,0,10*ROW('Water Data'!G120)),NA())</f>
        <v>#N/A</v>
      </c>
      <c r="O126" s="515" t="e">
        <f ca="1">+IF(AND(ISNUMBER(OFFSET('Water Data'!$G$9,0,10*ROW('Water Data'!G120))),'Data Summary'!CD126="Yes"),OFFSET('Water Data'!$G$9,0,10*ROW('Water Data'!G120)),NA())</f>
        <v>#N/A</v>
      </c>
      <c r="P126" s="515" t="e">
        <f ca="1">+IF(AND(ISNUMBER(OFFSET('Water Data'!$H$4,0,10*ROW('Water Data'!H120))),'Data Summary'!CE126="Yes"),100-OFFSET('Water Data'!$H$4,0,10*ROW('Water Data'!H120)),NA())</f>
        <v>#N/A</v>
      </c>
      <c r="Q126" s="515" t="e">
        <f ca="1">+IF(AND(ISNUMBER(OFFSET('Water Data'!$H$6,0,10*ROW('Water Data'!H120))),'Data Summary'!CF126="Yes"),OFFSET('Water Data'!$H$6,0,10*ROW('Water Data'!H120)),NA())</f>
        <v>#N/A</v>
      </c>
      <c r="R126" s="515" t="e">
        <f ca="1">+IF(AND(ISNUMBER(OFFSET('Water Data'!$H$9,0,10*ROW('Water Data'!H120))),'Data Summary'!CG126="Yes"),OFFSET('Water Data'!$H$9,0,10*ROW('Water Data'!H120)),NA())</f>
        <v>#N/A</v>
      </c>
      <c r="S126" s="515" t="e">
        <f ca="1">+IF(AND(ISNUMBER(OFFSET('Water Data'!$I$4,0,10*ROW('Water Data'!I120))),'Data Summary'!CH126="Yes"),100-OFFSET('Water Data'!$I$4,0,10*ROW('Water Data'!I120)),NA())</f>
        <v>#N/A</v>
      </c>
      <c r="T126" s="515" t="e">
        <f ca="1">+IF(AND(ISNUMBER(OFFSET('Water Data'!$I$6,0,10*ROW('Water Data'!I120))),'Data Summary'!CI126="Yes"),OFFSET('Water Data'!$I$6,0,10*ROW('Water Data'!I120)),NA())</f>
        <v>#N/A</v>
      </c>
      <c r="U126" s="515" t="e">
        <f ca="1">+IF(AND(ISNUMBER(OFFSET('Water Data'!$I$9,0,10*ROW('Water Data'!I120))),'Data Summary'!CJ126="Yes"),OFFSET('Water Data'!$I$9,0,10*ROW('Water Data'!I120)),NA())</f>
        <v>#N/A</v>
      </c>
      <c r="V126" s="516" t="e">
        <f ca="1">+IF(AND(ISNUMBER(OFFSET('Sanitation Data'!$D$4,0,10*ROW('Sanitation Data'!D120))),'Data Summary'!CK126="Yes"),100-OFFSET('Sanitation Data'!$D$4,0,10*ROW('Sanitation Data'!D120)),NA())</f>
        <v>#N/A</v>
      </c>
      <c r="W126" s="516" t="e">
        <f ca="1">+IF(AND(ISNUMBER(OFFSET('Sanitation Data'!$D$6,0,10*ROW('Sanitation Data'!D120))),'Data Summary'!CL126="Yes"),OFFSET('Sanitation Data'!$D$6,0,10*ROW('Sanitation Data'!D120)),NA())</f>
        <v>#N/A</v>
      </c>
      <c r="X126" s="516" t="e">
        <f ca="1">+IF(AND(ISNUMBER(OFFSET('Sanitation Data'!$D$10,0,10*ROW('Sanitation Data'!D120))),'Data Summary'!CM126="Yes"),OFFSET('Sanitation Data'!$D$10,0,10*ROW('Sanitation Data'!D120)),NA())</f>
        <v>#N/A</v>
      </c>
      <c r="Y126" s="516" t="e">
        <f ca="1">+IF(AND(ISNUMBER(OFFSET('Sanitation Data'!$D$11,0,10*ROW('Sanitation Data'!D120))),'Data Summary'!CN126="Yes"),OFFSET('Sanitation Data'!$D$11,0,10*ROW('Sanitation Data'!D120)),NA())</f>
        <v>#N/A</v>
      </c>
      <c r="Z126" s="516" t="e">
        <f ca="1">+IF(AND(ISNUMBER(OFFSET('Sanitation Data'!$D$12,0,10*ROW('Sanitation Data'!D120))),'Data Summary'!CO126="Yes"),OFFSET('Sanitation Data'!$D$12,0,10*ROW('Sanitation Data'!D120)),NA())</f>
        <v>#N/A</v>
      </c>
      <c r="AA126" s="516" t="e">
        <f ca="1">+IF(AND(ISNUMBER(OFFSET('Sanitation Data'!$E$4,0,10*ROW('Sanitation Data'!E120))),'Data Summary'!CP126="Yes"),100-OFFSET('Sanitation Data'!$E$4,0,10*ROW('Sanitation Data'!E120)),NA())</f>
        <v>#N/A</v>
      </c>
      <c r="AB126" s="516" t="e">
        <f ca="1">+IF(AND(ISNUMBER(OFFSET('Sanitation Data'!$E$6,0,10*ROW('Sanitation Data'!E120))),'Data Summary'!CQ126="Yes"),OFFSET('Sanitation Data'!$E$6,0,10*ROW('Sanitation Data'!E120)),NA())</f>
        <v>#N/A</v>
      </c>
      <c r="AC126" s="516" t="e">
        <f ca="1">+IF(AND(ISNUMBER(OFFSET('Sanitation Data'!$E$10,0,10*ROW('Sanitation Data'!E120))),'Data Summary'!CR126="Yes"),OFFSET('Sanitation Data'!$E$10,0,10*ROW('Sanitation Data'!E120)),NA())</f>
        <v>#N/A</v>
      </c>
      <c r="AD126" s="516" t="e">
        <f ca="1">+IF(AND(ISNUMBER(OFFSET('Sanitation Data'!$E$11,0,10*ROW('Sanitation Data'!E120))),'Data Summary'!CS126="Yes"),OFFSET('Sanitation Data'!$E$11,0,10*ROW('Sanitation Data'!E120)),NA())</f>
        <v>#N/A</v>
      </c>
      <c r="AE126" s="516" t="e">
        <f ca="1">+IF(AND(ISNUMBER(OFFSET('Sanitation Data'!$E$12,0,10*ROW('Sanitation Data'!E120))),'Data Summary'!CT126="Yes"),OFFSET('Sanitation Data'!$E$12,0,10*ROW('Sanitation Data'!E120)),NA())</f>
        <v>#N/A</v>
      </c>
      <c r="AF126" s="516" t="e">
        <f ca="1">+IF(AND(ISNUMBER(OFFSET('Sanitation Data'!$F$4,0,10*ROW('Sanitation Data'!F120))),'Data Summary'!CU126="Yes"),100-OFFSET('Sanitation Data'!$F$4,0,10*ROW('Sanitation Data'!F120)),NA())</f>
        <v>#N/A</v>
      </c>
      <c r="AG126" s="516" t="e">
        <f ca="1">+IF(AND(ISNUMBER(OFFSET('Sanitation Data'!$F$6,0,10*ROW('Sanitation Data'!F120))),'Data Summary'!CV126="Yes"),OFFSET('Sanitation Data'!$F$6,0,10*ROW('Sanitation Data'!F120)),NA())</f>
        <v>#N/A</v>
      </c>
      <c r="AH126" s="516" t="e">
        <f ca="1">+IF(AND(ISNUMBER(OFFSET('Sanitation Data'!$F$10,0,10*ROW('Sanitation Data'!F120))),'Data Summary'!CW126="Yes"),OFFSET('Sanitation Data'!$F$10,0,10*ROW('Sanitation Data'!F120)),NA())</f>
        <v>#N/A</v>
      </c>
      <c r="AI126" s="516" t="e">
        <f ca="1">+IF(AND(ISNUMBER(OFFSET('Sanitation Data'!$F$11,0,10*ROW('Sanitation Data'!F120))),'Data Summary'!CX126="Yes"),OFFSET('Sanitation Data'!$F$11,0,10*ROW('Sanitation Data'!F120)),NA())</f>
        <v>#N/A</v>
      </c>
      <c r="AJ126" s="516" t="e">
        <f ca="1">+IF(AND(ISNUMBER(OFFSET('Sanitation Data'!$F$12,0,10*ROW('Sanitation Data'!F120))),'Data Summary'!CY126="Yes"),OFFSET('Sanitation Data'!$F$12,0,10*ROW('Sanitation Data'!F120)),NA())</f>
        <v>#N/A</v>
      </c>
      <c r="AK126" s="516" t="e">
        <f ca="1">+IF(AND(ISNUMBER(OFFSET('Sanitation Data'!$G$4,0,10*ROW('Sanitation Data'!G120))),'Data Summary'!CZ126="Yes"),100-OFFSET('Sanitation Data'!$G$4,0,10*ROW('Sanitation Data'!G120)),NA())</f>
        <v>#N/A</v>
      </c>
      <c r="AL126" s="516" t="e">
        <f ca="1">+IF(AND(ISNUMBER(OFFSET('Sanitation Data'!$G$6,0,10*ROW('Sanitation Data'!G120))),'Data Summary'!DA126="Yes"),OFFSET('Sanitation Data'!$G$6,0,10*ROW('Sanitation Data'!G120)),NA())</f>
        <v>#N/A</v>
      </c>
      <c r="AM126" s="516" t="e">
        <f ca="1">+IF(AND(ISNUMBER(OFFSET('Sanitation Data'!$G$10,0,10*ROW('Sanitation Data'!G120))),'Data Summary'!DB126="Yes"),OFFSET('Sanitation Data'!$G$10,0,10*ROW('Sanitation Data'!G120)),NA())</f>
        <v>#N/A</v>
      </c>
      <c r="AN126" s="516" t="e">
        <f ca="1">+IF(AND(ISNUMBER(OFFSET('Sanitation Data'!$G$11,0,10*ROW('Sanitation Data'!G120))),'Data Summary'!DC126="Yes"),OFFSET('Sanitation Data'!$G$11,0,10*ROW('Sanitation Data'!G120)),NA())</f>
        <v>#N/A</v>
      </c>
      <c r="AO126" s="516" t="e">
        <f ca="1">+IF(AND(ISNUMBER(OFFSET('Sanitation Data'!$G$12,0,10*ROW('Sanitation Data'!G120))),'Data Summary'!DD126="Yes"),OFFSET('Sanitation Data'!$G$12,0,10*ROW('Sanitation Data'!G120)),NA())</f>
        <v>#N/A</v>
      </c>
      <c r="AP126" s="516" t="e">
        <f ca="1">+IF(AND(ISNUMBER(OFFSET('Sanitation Data'!$H$4,0,10*ROW('Sanitation Data'!H120))),'Data Summary'!DE126="Yes"),100-OFFSET('Sanitation Data'!$H$4,0,10*ROW('Sanitation Data'!H120)),NA())</f>
        <v>#N/A</v>
      </c>
      <c r="AQ126" s="516" t="e">
        <f ca="1">+IF(AND(ISNUMBER(OFFSET('Sanitation Data'!$H$6,0,10*ROW('Sanitation Data'!H120))),'Data Summary'!DF126="Yes"),OFFSET('Sanitation Data'!$H$6,0,10*ROW('Sanitation Data'!H120)),NA())</f>
        <v>#N/A</v>
      </c>
      <c r="AR126" s="516" t="e">
        <f ca="1">+IF(AND(ISNUMBER(OFFSET('Sanitation Data'!$H$10,0,10*ROW('Sanitation Data'!H120))),'Data Summary'!DG126="Yes"),OFFSET('Sanitation Data'!$H$10,0,10*ROW('Sanitation Data'!H120)),NA())</f>
        <v>#N/A</v>
      </c>
      <c r="AS126" s="516" t="e">
        <f ca="1">+IF(AND(ISNUMBER(OFFSET('Sanitation Data'!$H$11,0,10*ROW('Sanitation Data'!H120))),'Data Summary'!DH126="Yes"),OFFSET('Sanitation Data'!$H$11,0,10*ROW('Sanitation Data'!H120)),NA())</f>
        <v>#N/A</v>
      </c>
      <c r="AT126" s="516" t="e">
        <f ca="1">+IF(AND(ISNUMBER(OFFSET('Sanitation Data'!$H$12,0,10*ROW('Sanitation Data'!H120))),'Data Summary'!DI126="Yes"),OFFSET('Sanitation Data'!$H$12,0,10*ROW('Sanitation Data'!H120)),NA())</f>
        <v>#N/A</v>
      </c>
      <c r="AU126" s="516" t="e">
        <f ca="1">+IF(AND(ISNUMBER(OFFSET('Sanitation Data'!$I$4,0,10*ROW('Sanitation Data'!I120))),'Data Summary'!DJ126="Yes"),100-OFFSET('Sanitation Data'!$I$4,0,10*ROW('Sanitation Data'!I120)),NA())</f>
        <v>#N/A</v>
      </c>
      <c r="AV126" s="516" t="e">
        <f ca="1">+IF(AND(ISNUMBER(OFFSET('Sanitation Data'!$I$6,0,10*ROW('Sanitation Data'!I120))),'Data Summary'!DK126="Yes"),OFFSET('Sanitation Data'!$I$6,0,10*ROW('Sanitation Data'!I120)),NA())</f>
        <v>#N/A</v>
      </c>
      <c r="AW126" s="516" t="e">
        <f ca="1">+IF(AND(ISNUMBER(OFFSET('Sanitation Data'!$I$10,0,10*ROW('Sanitation Data'!I120))),'Data Summary'!DL126="Yes"),OFFSET('Sanitation Data'!$I$10,0,10*ROW('Sanitation Data'!I120)),NA())</f>
        <v>#N/A</v>
      </c>
      <c r="AX126" s="516" t="e">
        <f ca="1">+IF(AND(ISNUMBER(OFFSET('Sanitation Data'!$I$11,0,10*ROW('Sanitation Data'!I120))),'Data Summary'!DM126="Yes"),OFFSET('Sanitation Data'!$I$11,0,10*ROW('Sanitation Data'!I120)),NA())</f>
        <v>#N/A</v>
      </c>
      <c r="AY126" s="516" t="e">
        <f ca="1">+IF(AND(ISNUMBER(OFFSET('Sanitation Data'!$I$12,0,10*ROW('Sanitation Data'!I120))),'Data Summary'!DN126="Yes"),OFFSET('Sanitation Data'!$I$12,0,10*ROW('Sanitation Data'!I120)),NA())</f>
        <v>#N/A</v>
      </c>
      <c r="AZ126" s="517" t="e">
        <f ca="1">+IF(AND(ISNUMBER(OFFSET('Hygiene Data'!$D$5,0,10*ROW('Hygiene Data'!D120))),'Data Summary'!DO126="Yes"),OFFSET('Hygiene Data'!$D$5,0,10*ROW('Hygiene Data'!D120)),NA())</f>
        <v>#N/A</v>
      </c>
      <c r="BA126" s="517" t="e">
        <f ca="1">+IF(AND(ISNUMBER(OFFSET('Hygiene Data'!$D$7,0,10*ROW('Hygiene Data'!D120))),'Data Summary'!DP126="Yes"),OFFSET('Hygiene Data'!$D$7,0,10*ROW('Hygiene Data'!D120)),NA())</f>
        <v>#N/A</v>
      </c>
      <c r="BB126" s="517" t="e">
        <f ca="1">+IF(AND(ISNUMBER(OFFSET('Hygiene Data'!$D$9,0,10*ROW('Hygiene Data'!D120))),'Data Summary'!DQ126="Yes"),OFFSET('Hygiene Data'!$D$9,0,10*ROW('Hygiene Data'!D120)),NA())</f>
        <v>#N/A</v>
      </c>
      <c r="BC126" s="517" t="e">
        <f ca="1">+IF(AND(ISNUMBER(OFFSET('Hygiene Data'!$E$5,0,10*ROW('Hygiene Data'!E120))),'Data Summary'!DR126="Yes"),OFFSET('Hygiene Data'!$E$5,0,10*ROW('Hygiene Data'!E120)),NA())</f>
        <v>#N/A</v>
      </c>
      <c r="BD126" s="517" t="e">
        <f ca="1">+IF(AND(ISNUMBER(OFFSET('Hygiene Data'!$E$7,0,10*ROW('Hygiene Data'!E120))),'Data Summary'!DS126="Yes"),OFFSET('Hygiene Data'!$E$7,0,10*ROW('Hygiene Data'!E120)),NA())</f>
        <v>#N/A</v>
      </c>
      <c r="BE126" s="517" t="e">
        <f ca="1">+IF(AND(ISNUMBER(OFFSET('Hygiene Data'!$E$9,0,10*ROW('Hygiene Data'!E120))),'Data Summary'!DT126="Yes"),OFFSET('Hygiene Data'!$E$9,0,10*ROW('Hygiene Data'!E120)),NA())</f>
        <v>#N/A</v>
      </c>
      <c r="BF126" s="517" t="e">
        <f ca="1">+IF(AND(ISNUMBER(OFFSET('Hygiene Data'!$F$5,0,10*ROW('Hygiene Data'!F120))),'Data Summary'!DU126="Yes"),OFFSET('Hygiene Data'!$F$5,0,10*ROW('Hygiene Data'!F120)),NA())</f>
        <v>#N/A</v>
      </c>
      <c r="BG126" s="517" t="e">
        <f ca="1">+IF(AND(ISNUMBER(OFFSET('Hygiene Data'!$F$7,0,10*ROW('Hygiene Data'!F120))),'Data Summary'!DV126="Yes"),OFFSET('Hygiene Data'!$F$7,0,10*ROW('Hygiene Data'!F120)),NA())</f>
        <v>#N/A</v>
      </c>
      <c r="BH126" s="517" t="e">
        <f ca="1">+IF(AND(ISNUMBER(OFFSET('Hygiene Data'!$F$9,0,10*ROW('Hygiene Data'!F120))),'Data Summary'!DW126="Yes"),OFFSET('Hygiene Data'!$F$9,0,10*ROW('Hygiene Data'!F120)),NA())</f>
        <v>#N/A</v>
      </c>
      <c r="BI126" s="517" t="e">
        <f ca="1">+IF(AND(ISNUMBER(OFFSET('Hygiene Data'!$G$5,0,10*ROW('Hygiene Data'!G120))),'Data Summary'!DX126="Yes"),OFFSET('Hygiene Data'!$G$5,0,10*ROW('Hygiene Data'!G120)),NA())</f>
        <v>#N/A</v>
      </c>
      <c r="BJ126" s="517" t="e">
        <f ca="1">+IF(AND(ISNUMBER(OFFSET('Hygiene Data'!$G$7,0,10*ROW('Hygiene Data'!G120))),'Data Summary'!DY126="Yes"),OFFSET('Hygiene Data'!$G$7,0,10*ROW('Hygiene Data'!G120)),NA())</f>
        <v>#N/A</v>
      </c>
      <c r="BK126" s="517" t="e">
        <f ca="1">+IF(AND(ISNUMBER(OFFSET('Hygiene Data'!$G$9,0,10*ROW('Hygiene Data'!G120))),'Data Summary'!DZ126="Yes"),OFFSET('Hygiene Data'!$G$9,0,10*ROW('Hygiene Data'!G120)),NA())</f>
        <v>#N/A</v>
      </c>
      <c r="BL126" s="517" t="e">
        <f ca="1">+IF(AND(ISNUMBER(OFFSET('Hygiene Data'!$H$5,0,10*ROW('Hygiene Data'!H120))),'Data Summary'!EA126="Yes"),OFFSET('Hygiene Data'!$H$5,0,10*ROW('Hygiene Data'!H120)),NA())</f>
        <v>#N/A</v>
      </c>
      <c r="BM126" s="517" t="e">
        <f ca="1">+IF(AND(ISNUMBER(OFFSET('Hygiene Data'!$H$7,0,10*ROW('Hygiene Data'!H120))),'Data Summary'!EB126="Yes"),OFFSET('Hygiene Data'!$H$7,0,10*ROW('Hygiene Data'!H120)),NA())</f>
        <v>#N/A</v>
      </c>
      <c r="BN126" s="517" t="e">
        <f ca="1">+IF(AND(ISNUMBER(OFFSET('Hygiene Data'!$H$9,0,10*ROW('Hygiene Data'!H120))),'Data Summary'!EC126="Yes"),OFFSET('Hygiene Data'!$H$9,0,10*ROW('Hygiene Data'!H120)),NA())</f>
        <v>#N/A</v>
      </c>
      <c r="BO126" s="517" t="e">
        <f ca="1">+IF(AND(ISNUMBER(OFFSET('Hygiene Data'!$I$5,0,10*ROW('Hygiene Data'!I120))),'Data Summary'!ED126="Yes"),OFFSET('Hygiene Data'!$I$5,0,10*ROW('Hygiene Data'!I120)),NA())</f>
        <v>#N/A</v>
      </c>
      <c r="BP126" s="517" t="e">
        <f ca="1">+IF(AND(ISNUMBER(OFFSET('Hygiene Data'!$I$7,0,10*ROW('Hygiene Data'!I120))),'Data Summary'!EE126="Yes"),OFFSET('Hygiene Data'!$I$7,0,10*ROW('Hygiene Data'!I120)),NA())</f>
        <v>#N/A</v>
      </c>
      <c r="BQ126" s="517" t="e">
        <f ca="1">+IF(AND(ISNUMBER(OFFSET('Hygiene Data'!$I$9,0,10*ROW('Hygiene Data'!I120))),'Data Summary'!EF126="Yes"),OFFSET('Hygiene Data'!$I$9,0,10*ROW('Hygiene Data'!I120)),NA())</f>
        <v>#N/A</v>
      </c>
    </row>
    <row r="127" spans="1:69" x14ac:dyDescent="0.25">
      <c r="A127" s="513" t="e">
        <f ca="1">+RIGHT('Data Summary'!A127,LEN('Data Summary'!A127)-9)</f>
        <v>#VALUE!</v>
      </c>
      <c r="B127" s="487" t="str">
        <f ca="1">+IF(ISTEXT('Data Summary'!B127),'Data Summary'!B127,"")</f>
        <v/>
      </c>
      <c r="C127" s="514" t="e">
        <f ca="1">+VALUE('Data Summary'!C127)</f>
        <v>#VALUE!</v>
      </c>
      <c r="D127" s="515" t="e">
        <f ca="1">+IF(AND(ISNUMBER(OFFSET('Water Data'!$D$4,0,10*ROW('Water Data'!D121))),'Data Summary'!BS127="Yes"),100-OFFSET('Water Data'!$D$4,0,10*ROW('Water Data'!D121)),NA())</f>
        <v>#N/A</v>
      </c>
      <c r="E127" s="515" t="e">
        <f ca="1">+IF(AND(ISNUMBER(OFFSET('Water Data'!$D$6,0,10*ROW('Water Data'!D121))),'Data Summary'!BT127="Yes"),OFFSET('Water Data'!$D$6,0,10*ROW('Water Data'!D121)),NA())</f>
        <v>#N/A</v>
      </c>
      <c r="F127" s="515" t="e">
        <f ca="1">+IF(AND(ISNUMBER(OFFSET('Water Data'!$D$9,0,10*ROW('Water Data'!D121))),'Data Summary'!BU127="Yes"),OFFSET('Water Data'!$D$9,0,10*ROW('Water Data'!D121)),NA())</f>
        <v>#N/A</v>
      </c>
      <c r="G127" s="515" t="e">
        <f ca="1">+IF(AND(ISNUMBER(OFFSET('Water Data'!$E$4,0,10*ROW('Water Data'!E121))),'Data Summary'!BV127="Yes"),100-OFFSET('Water Data'!$E$4,0,10*ROW('Water Data'!E121)),NA())</f>
        <v>#N/A</v>
      </c>
      <c r="H127" s="515" t="e">
        <f ca="1">+IF(AND(ISNUMBER(OFFSET('Water Data'!$E$6,0,10*ROW('Water Data'!E121))),'Data Summary'!BW127="Yes"),OFFSET('Water Data'!$E$6,0,10*ROW('Water Data'!E121)),NA())</f>
        <v>#N/A</v>
      </c>
      <c r="I127" s="515" t="e">
        <f ca="1">+IF(AND(ISNUMBER(OFFSET('Water Data'!$E$9,0,10*ROW('Water Data'!E121))),'Data Summary'!BX127="Yes"),OFFSET('Water Data'!$E$9,0,10*ROW('Water Data'!E121)),NA())</f>
        <v>#N/A</v>
      </c>
      <c r="J127" s="515" t="e">
        <f ca="1">+IF(AND(ISNUMBER(OFFSET('Water Data'!$F$4,0,10*ROW('Water Data'!F121))),'Data Summary'!BY127="Yes"),100-OFFSET('Water Data'!$F$4,0,10*ROW('Water Data'!F121)),NA())</f>
        <v>#N/A</v>
      </c>
      <c r="K127" s="515" t="e">
        <f ca="1">+IF(AND(ISNUMBER(OFFSET('Water Data'!$F$6,0,10*ROW('Water Data'!F121))),'Data Summary'!BZ127="Yes"),OFFSET('Water Data'!$F$6,0,10*ROW('Water Data'!F121)),NA())</f>
        <v>#N/A</v>
      </c>
      <c r="L127" s="515" t="e">
        <f ca="1">+IF(AND(ISNUMBER(OFFSET('Water Data'!$F$9,0,10*ROW('Water Data'!F121))),'Data Summary'!CA127="Yes"),OFFSET('Water Data'!$F$9,0,10*ROW('Water Data'!F121)),NA())</f>
        <v>#N/A</v>
      </c>
      <c r="M127" s="515" t="e">
        <f ca="1">+IF(AND(ISNUMBER(OFFSET('Water Data'!$G$4,0,10*ROW('Water Data'!G121))),'Data Summary'!CB127="Yes"),100-OFFSET('Water Data'!$G$4,0,10*ROW('Water Data'!G121)),NA())</f>
        <v>#N/A</v>
      </c>
      <c r="N127" s="515" t="e">
        <f ca="1">+IF(AND(ISNUMBER(OFFSET('Water Data'!$G$6,0,10*ROW('Water Data'!G121))),'Data Summary'!CC127="Yes"),OFFSET('Water Data'!$G$6,0,10*ROW('Water Data'!G121)),NA())</f>
        <v>#N/A</v>
      </c>
      <c r="O127" s="515" t="e">
        <f ca="1">+IF(AND(ISNUMBER(OFFSET('Water Data'!$G$9,0,10*ROW('Water Data'!G121))),'Data Summary'!CD127="Yes"),OFFSET('Water Data'!$G$9,0,10*ROW('Water Data'!G121)),NA())</f>
        <v>#N/A</v>
      </c>
      <c r="P127" s="515" t="e">
        <f ca="1">+IF(AND(ISNUMBER(OFFSET('Water Data'!$H$4,0,10*ROW('Water Data'!H121))),'Data Summary'!CE127="Yes"),100-OFFSET('Water Data'!$H$4,0,10*ROW('Water Data'!H121)),NA())</f>
        <v>#N/A</v>
      </c>
      <c r="Q127" s="515" t="e">
        <f ca="1">+IF(AND(ISNUMBER(OFFSET('Water Data'!$H$6,0,10*ROW('Water Data'!H121))),'Data Summary'!CF127="Yes"),OFFSET('Water Data'!$H$6,0,10*ROW('Water Data'!H121)),NA())</f>
        <v>#N/A</v>
      </c>
      <c r="R127" s="515" t="e">
        <f ca="1">+IF(AND(ISNUMBER(OFFSET('Water Data'!$H$9,0,10*ROW('Water Data'!H121))),'Data Summary'!CG127="Yes"),OFFSET('Water Data'!$H$9,0,10*ROW('Water Data'!H121)),NA())</f>
        <v>#N/A</v>
      </c>
      <c r="S127" s="515" t="e">
        <f ca="1">+IF(AND(ISNUMBER(OFFSET('Water Data'!$I$4,0,10*ROW('Water Data'!I121))),'Data Summary'!CH127="Yes"),100-OFFSET('Water Data'!$I$4,0,10*ROW('Water Data'!I121)),NA())</f>
        <v>#N/A</v>
      </c>
      <c r="T127" s="515" t="e">
        <f ca="1">+IF(AND(ISNUMBER(OFFSET('Water Data'!$I$6,0,10*ROW('Water Data'!I121))),'Data Summary'!CI127="Yes"),OFFSET('Water Data'!$I$6,0,10*ROW('Water Data'!I121)),NA())</f>
        <v>#N/A</v>
      </c>
      <c r="U127" s="515" t="e">
        <f ca="1">+IF(AND(ISNUMBER(OFFSET('Water Data'!$I$9,0,10*ROW('Water Data'!I121))),'Data Summary'!CJ127="Yes"),OFFSET('Water Data'!$I$9,0,10*ROW('Water Data'!I121)),NA())</f>
        <v>#N/A</v>
      </c>
      <c r="V127" s="516" t="e">
        <f ca="1">+IF(AND(ISNUMBER(OFFSET('Sanitation Data'!$D$4,0,10*ROW('Sanitation Data'!D121))),'Data Summary'!CK127="Yes"),100-OFFSET('Sanitation Data'!$D$4,0,10*ROW('Sanitation Data'!D121)),NA())</f>
        <v>#N/A</v>
      </c>
      <c r="W127" s="516" t="e">
        <f ca="1">+IF(AND(ISNUMBER(OFFSET('Sanitation Data'!$D$6,0,10*ROW('Sanitation Data'!D121))),'Data Summary'!CL127="Yes"),OFFSET('Sanitation Data'!$D$6,0,10*ROW('Sanitation Data'!D121)),NA())</f>
        <v>#N/A</v>
      </c>
      <c r="X127" s="516" t="e">
        <f ca="1">+IF(AND(ISNUMBER(OFFSET('Sanitation Data'!$D$10,0,10*ROW('Sanitation Data'!D121))),'Data Summary'!CM127="Yes"),OFFSET('Sanitation Data'!$D$10,0,10*ROW('Sanitation Data'!D121)),NA())</f>
        <v>#N/A</v>
      </c>
      <c r="Y127" s="516" t="e">
        <f ca="1">+IF(AND(ISNUMBER(OFFSET('Sanitation Data'!$D$11,0,10*ROW('Sanitation Data'!D121))),'Data Summary'!CN127="Yes"),OFFSET('Sanitation Data'!$D$11,0,10*ROW('Sanitation Data'!D121)),NA())</f>
        <v>#N/A</v>
      </c>
      <c r="Z127" s="516" t="e">
        <f ca="1">+IF(AND(ISNUMBER(OFFSET('Sanitation Data'!$D$12,0,10*ROW('Sanitation Data'!D121))),'Data Summary'!CO127="Yes"),OFFSET('Sanitation Data'!$D$12,0,10*ROW('Sanitation Data'!D121)),NA())</f>
        <v>#N/A</v>
      </c>
      <c r="AA127" s="516" t="e">
        <f ca="1">+IF(AND(ISNUMBER(OFFSET('Sanitation Data'!$E$4,0,10*ROW('Sanitation Data'!E121))),'Data Summary'!CP127="Yes"),100-OFFSET('Sanitation Data'!$E$4,0,10*ROW('Sanitation Data'!E121)),NA())</f>
        <v>#N/A</v>
      </c>
      <c r="AB127" s="516" t="e">
        <f ca="1">+IF(AND(ISNUMBER(OFFSET('Sanitation Data'!$E$6,0,10*ROW('Sanitation Data'!E121))),'Data Summary'!CQ127="Yes"),OFFSET('Sanitation Data'!$E$6,0,10*ROW('Sanitation Data'!E121)),NA())</f>
        <v>#N/A</v>
      </c>
      <c r="AC127" s="516" t="e">
        <f ca="1">+IF(AND(ISNUMBER(OFFSET('Sanitation Data'!$E$10,0,10*ROW('Sanitation Data'!E121))),'Data Summary'!CR127="Yes"),OFFSET('Sanitation Data'!$E$10,0,10*ROW('Sanitation Data'!E121)),NA())</f>
        <v>#N/A</v>
      </c>
      <c r="AD127" s="516" t="e">
        <f ca="1">+IF(AND(ISNUMBER(OFFSET('Sanitation Data'!$E$11,0,10*ROW('Sanitation Data'!E121))),'Data Summary'!CS127="Yes"),OFFSET('Sanitation Data'!$E$11,0,10*ROW('Sanitation Data'!E121)),NA())</f>
        <v>#N/A</v>
      </c>
      <c r="AE127" s="516" t="e">
        <f ca="1">+IF(AND(ISNUMBER(OFFSET('Sanitation Data'!$E$12,0,10*ROW('Sanitation Data'!E121))),'Data Summary'!CT127="Yes"),OFFSET('Sanitation Data'!$E$12,0,10*ROW('Sanitation Data'!E121)),NA())</f>
        <v>#N/A</v>
      </c>
      <c r="AF127" s="516" t="e">
        <f ca="1">+IF(AND(ISNUMBER(OFFSET('Sanitation Data'!$F$4,0,10*ROW('Sanitation Data'!F121))),'Data Summary'!CU127="Yes"),100-OFFSET('Sanitation Data'!$F$4,0,10*ROW('Sanitation Data'!F121)),NA())</f>
        <v>#N/A</v>
      </c>
      <c r="AG127" s="516" t="e">
        <f ca="1">+IF(AND(ISNUMBER(OFFSET('Sanitation Data'!$F$6,0,10*ROW('Sanitation Data'!F121))),'Data Summary'!CV127="Yes"),OFFSET('Sanitation Data'!$F$6,0,10*ROW('Sanitation Data'!F121)),NA())</f>
        <v>#N/A</v>
      </c>
      <c r="AH127" s="516" t="e">
        <f ca="1">+IF(AND(ISNUMBER(OFFSET('Sanitation Data'!$F$10,0,10*ROW('Sanitation Data'!F121))),'Data Summary'!CW127="Yes"),OFFSET('Sanitation Data'!$F$10,0,10*ROW('Sanitation Data'!F121)),NA())</f>
        <v>#N/A</v>
      </c>
      <c r="AI127" s="516" t="e">
        <f ca="1">+IF(AND(ISNUMBER(OFFSET('Sanitation Data'!$F$11,0,10*ROW('Sanitation Data'!F121))),'Data Summary'!CX127="Yes"),OFFSET('Sanitation Data'!$F$11,0,10*ROW('Sanitation Data'!F121)),NA())</f>
        <v>#N/A</v>
      </c>
      <c r="AJ127" s="516" t="e">
        <f ca="1">+IF(AND(ISNUMBER(OFFSET('Sanitation Data'!$F$12,0,10*ROW('Sanitation Data'!F121))),'Data Summary'!CY127="Yes"),OFFSET('Sanitation Data'!$F$12,0,10*ROW('Sanitation Data'!F121)),NA())</f>
        <v>#N/A</v>
      </c>
      <c r="AK127" s="516" t="e">
        <f ca="1">+IF(AND(ISNUMBER(OFFSET('Sanitation Data'!$G$4,0,10*ROW('Sanitation Data'!G121))),'Data Summary'!CZ127="Yes"),100-OFFSET('Sanitation Data'!$G$4,0,10*ROW('Sanitation Data'!G121)),NA())</f>
        <v>#N/A</v>
      </c>
      <c r="AL127" s="516" t="e">
        <f ca="1">+IF(AND(ISNUMBER(OFFSET('Sanitation Data'!$G$6,0,10*ROW('Sanitation Data'!G121))),'Data Summary'!DA127="Yes"),OFFSET('Sanitation Data'!$G$6,0,10*ROW('Sanitation Data'!G121)),NA())</f>
        <v>#N/A</v>
      </c>
      <c r="AM127" s="516" t="e">
        <f ca="1">+IF(AND(ISNUMBER(OFFSET('Sanitation Data'!$G$10,0,10*ROW('Sanitation Data'!G121))),'Data Summary'!DB127="Yes"),OFFSET('Sanitation Data'!$G$10,0,10*ROW('Sanitation Data'!G121)),NA())</f>
        <v>#N/A</v>
      </c>
      <c r="AN127" s="516" t="e">
        <f ca="1">+IF(AND(ISNUMBER(OFFSET('Sanitation Data'!$G$11,0,10*ROW('Sanitation Data'!G121))),'Data Summary'!DC127="Yes"),OFFSET('Sanitation Data'!$G$11,0,10*ROW('Sanitation Data'!G121)),NA())</f>
        <v>#N/A</v>
      </c>
      <c r="AO127" s="516" t="e">
        <f ca="1">+IF(AND(ISNUMBER(OFFSET('Sanitation Data'!$G$12,0,10*ROW('Sanitation Data'!G121))),'Data Summary'!DD127="Yes"),OFFSET('Sanitation Data'!$G$12,0,10*ROW('Sanitation Data'!G121)),NA())</f>
        <v>#N/A</v>
      </c>
      <c r="AP127" s="516" t="e">
        <f ca="1">+IF(AND(ISNUMBER(OFFSET('Sanitation Data'!$H$4,0,10*ROW('Sanitation Data'!H121))),'Data Summary'!DE127="Yes"),100-OFFSET('Sanitation Data'!$H$4,0,10*ROW('Sanitation Data'!H121)),NA())</f>
        <v>#N/A</v>
      </c>
      <c r="AQ127" s="516" t="e">
        <f ca="1">+IF(AND(ISNUMBER(OFFSET('Sanitation Data'!$H$6,0,10*ROW('Sanitation Data'!H121))),'Data Summary'!DF127="Yes"),OFFSET('Sanitation Data'!$H$6,0,10*ROW('Sanitation Data'!H121)),NA())</f>
        <v>#N/A</v>
      </c>
      <c r="AR127" s="516" t="e">
        <f ca="1">+IF(AND(ISNUMBER(OFFSET('Sanitation Data'!$H$10,0,10*ROW('Sanitation Data'!H121))),'Data Summary'!DG127="Yes"),OFFSET('Sanitation Data'!$H$10,0,10*ROW('Sanitation Data'!H121)),NA())</f>
        <v>#N/A</v>
      </c>
      <c r="AS127" s="516" t="e">
        <f ca="1">+IF(AND(ISNUMBER(OFFSET('Sanitation Data'!$H$11,0,10*ROW('Sanitation Data'!H121))),'Data Summary'!DH127="Yes"),OFFSET('Sanitation Data'!$H$11,0,10*ROW('Sanitation Data'!H121)),NA())</f>
        <v>#N/A</v>
      </c>
      <c r="AT127" s="516" t="e">
        <f ca="1">+IF(AND(ISNUMBER(OFFSET('Sanitation Data'!$H$12,0,10*ROW('Sanitation Data'!H121))),'Data Summary'!DI127="Yes"),OFFSET('Sanitation Data'!$H$12,0,10*ROW('Sanitation Data'!H121)),NA())</f>
        <v>#N/A</v>
      </c>
      <c r="AU127" s="516" t="e">
        <f ca="1">+IF(AND(ISNUMBER(OFFSET('Sanitation Data'!$I$4,0,10*ROW('Sanitation Data'!I121))),'Data Summary'!DJ127="Yes"),100-OFFSET('Sanitation Data'!$I$4,0,10*ROW('Sanitation Data'!I121)),NA())</f>
        <v>#N/A</v>
      </c>
      <c r="AV127" s="516" t="e">
        <f ca="1">+IF(AND(ISNUMBER(OFFSET('Sanitation Data'!$I$6,0,10*ROW('Sanitation Data'!I121))),'Data Summary'!DK127="Yes"),OFFSET('Sanitation Data'!$I$6,0,10*ROW('Sanitation Data'!I121)),NA())</f>
        <v>#N/A</v>
      </c>
      <c r="AW127" s="516" t="e">
        <f ca="1">+IF(AND(ISNUMBER(OFFSET('Sanitation Data'!$I$10,0,10*ROW('Sanitation Data'!I121))),'Data Summary'!DL127="Yes"),OFFSET('Sanitation Data'!$I$10,0,10*ROW('Sanitation Data'!I121)),NA())</f>
        <v>#N/A</v>
      </c>
      <c r="AX127" s="516" t="e">
        <f ca="1">+IF(AND(ISNUMBER(OFFSET('Sanitation Data'!$I$11,0,10*ROW('Sanitation Data'!I121))),'Data Summary'!DM127="Yes"),OFFSET('Sanitation Data'!$I$11,0,10*ROW('Sanitation Data'!I121)),NA())</f>
        <v>#N/A</v>
      </c>
      <c r="AY127" s="516" t="e">
        <f ca="1">+IF(AND(ISNUMBER(OFFSET('Sanitation Data'!$I$12,0,10*ROW('Sanitation Data'!I121))),'Data Summary'!DN127="Yes"),OFFSET('Sanitation Data'!$I$12,0,10*ROW('Sanitation Data'!I121)),NA())</f>
        <v>#N/A</v>
      </c>
      <c r="AZ127" s="517" t="e">
        <f ca="1">+IF(AND(ISNUMBER(OFFSET('Hygiene Data'!$D$5,0,10*ROW('Hygiene Data'!D121))),'Data Summary'!DO127="Yes"),OFFSET('Hygiene Data'!$D$5,0,10*ROW('Hygiene Data'!D121)),NA())</f>
        <v>#N/A</v>
      </c>
      <c r="BA127" s="517" t="e">
        <f ca="1">+IF(AND(ISNUMBER(OFFSET('Hygiene Data'!$D$7,0,10*ROW('Hygiene Data'!D121))),'Data Summary'!DP127="Yes"),OFFSET('Hygiene Data'!$D$7,0,10*ROW('Hygiene Data'!D121)),NA())</f>
        <v>#N/A</v>
      </c>
      <c r="BB127" s="517" t="e">
        <f ca="1">+IF(AND(ISNUMBER(OFFSET('Hygiene Data'!$D$9,0,10*ROW('Hygiene Data'!D121))),'Data Summary'!DQ127="Yes"),OFFSET('Hygiene Data'!$D$9,0,10*ROW('Hygiene Data'!D121)),NA())</f>
        <v>#N/A</v>
      </c>
      <c r="BC127" s="517" t="e">
        <f ca="1">+IF(AND(ISNUMBER(OFFSET('Hygiene Data'!$E$5,0,10*ROW('Hygiene Data'!E121))),'Data Summary'!DR127="Yes"),OFFSET('Hygiene Data'!$E$5,0,10*ROW('Hygiene Data'!E121)),NA())</f>
        <v>#N/A</v>
      </c>
      <c r="BD127" s="517" t="e">
        <f ca="1">+IF(AND(ISNUMBER(OFFSET('Hygiene Data'!$E$7,0,10*ROW('Hygiene Data'!E121))),'Data Summary'!DS127="Yes"),OFFSET('Hygiene Data'!$E$7,0,10*ROW('Hygiene Data'!E121)),NA())</f>
        <v>#N/A</v>
      </c>
      <c r="BE127" s="517" t="e">
        <f ca="1">+IF(AND(ISNUMBER(OFFSET('Hygiene Data'!$E$9,0,10*ROW('Hygiene Data'!E121))),'Data Summary'!DT127="Yes"),OFFSET('Hygiene Data'!$E$9,0,10*ROW('Hygiene Data'!E121)),NA())</f>
        <v>#N/A</v>
      </c>
      <c r="BF127" s="517" t="e">
        <f ca="1">+IF(AND(ISNUMBER(OFFSET('Hygiene Data'!$F$5,0,10*ROW('Hygiene Data'!F121))),'Data Summary'!DU127="Yes"),OFFSET('Hygiene Data'!$F$5,0,10*ROW('Hygiene Data'!F121)),NA())</f>
        <v>#N/A</v>
      </c>
      <c r="BG127" s="517" t="e">
        <f ca="1">+IF(AND(ISNUMBER(OFFSET('Hygiene Data'!$F$7,0,10*ROW('Hygiene Data'!F121))),'Data Summary'!DV127="Yes"),OFFSET('Hygiene Data'!$F$7,0,10*ROW('Hygiene Data'!F121)),NA())</f>
        <v>#N/A</v>
      </c>
      <c r="BH127" s="517" t="e">
        <f ca="1">+IF(AND(ISNUMBER(OFFSET('Hygiene Data'!$F$9,0,10*ROW('Hygiene Data'!F121))),'Data Summary'!DW127="Yes"),OFFSET('Hygiene Data'!$F$9,0,10*ROW('Hygiene Data'!F121)),NA())</f>
        <v>#N/A</v>
      </c>
      <c r="BI127" s="517" t="e">
        <f ca="1">+IF(AND(ISNUMBER(OFFSET('Hygiene Data'!$G$5,0,10*ROW('Hygiene Data'!G121))),'Data Summary'!DX127="Yes"),OFFSET('Hygiene Data'!$G$5,0,10*ROW('Hygiene Data'!G121)),NA())</f>
        <v>#N/A</v>
      </c>
      <c r="BJ127" s="517" t="e">
        <f ca="1">+IF(AND(ISNUMBER(OFFSET('Hygiene Data'!$G$7,0,10*ROW('Hygiene Data'!G121))),'Data Summary'!DY127="Yes"),OFFSET('Hygiene Data'!$G$7,0,10*ROW('Hygiene Data'!G121)),NA())</f>
        <v>#N/A</v>
      </c>
      <c r="BK127" s="517" t="e">
        <f ca="1">+IF(AND(ISNUMBER(OFFSET('Hygiene Data'!$G$9,0,10*ROW('Hygiene Data'!G121))),'Data Summary'!DZ127="Yes"),OFFSET('Hygiene Data'!$G$9,0,10*ROW('Hygiene Data'!G121)),NA())</f>
        <v>#N/A</v>
      </c>
      <c r="BL127" s="517" t="e">
        <f ca="1">+IF(AND(ISNUMBER(OFFSET('Hygiene Data'!$H$5,0,10*ROW('Hygiene Data'!H121))),'Data Summary'!EA127="Yes"),OFFSET('Hygiene Data'!$H$5,0,10*ROW('Hygiene Data'!H121)),NA())</f>
        <v>#N/A</v>
      </c>
      <c r="BM127" s="517" t="e">
        <f ca="1">+IF(AND(ISNUMBER(OFFSET('Hygiene Data'!$H$7,0,10*ROW('Hygiene Data'!H121))),'Data Summary'!EB127="Yes"),OFFSET('Hygiene Data'!$H$7,0,10*ROW('Hygiene Data'!H121)),NA())</f>
        <v>#N/A</v>
      </c>
      <c r="BN127" s="517" t="e">
        <f ca="1">+IF(AND(ISNUMBER(OFFSET('Hygiene Data'!$H$9,0,10*ROW('Hygiene Data'!H121))),'Data Summary'!EC127="Yes"),OFFSET('Hygiene Data'!$H$9,0,10*ROW('Hygiene Data'!H121)),NA())</f>
        <v>#N/A</v>
      </c>
      <c r="BO127" s="517" t="e">
        <f ca="1">+IF(AND(ISNUMBER(OFFSET('Hygiene Data'!$I$5,0,10*ROW('Hygiene Data'!I121))),'Data Summary'!ED127="Yes"),OFFSET('Hygiene Data'!$I$5,0,10*ROW('Hygiene Data'!I121)),NA())</f>
        <v>#N/A</v>
      </c>
      <c r="BP127" s="517" t="e">
        <f ca="1">+IF(AND(ISNUMBER(OFFSET('Hygiene Data'!$I$7,0,10*ROW('Hygiene Data'!I121))),'Data Summary'!EE127="Yes"),OFFSET('Hygiene Data'!$I$7,0,10*ROW('Hygiene Data'!I121)),NA())</f>
        <v>#N/A</v>
      </c>
      <c r="BQ127" s="517" t="e">
        <f ca="1">+IF(AND(ISNUMBER(OFFSET('Hygiene Data'!$I$9,0,10*ROW('Hygiene Data'!I121))),'Data Summary'!EF127="Yes"),OFFSET('Hygiene Data'!$I$9,0,10*ROW('Hygiene Data'!I121)),NA())</f>
        <v>#N/A</v>
      </c>
    </row>
    <row r="128" spans="1:69" x14ac:dyDescent="0.25">
      <c r="A128" s="513" t="e">
        <f ca="1">+RIGHT('Data Summary'!A128,LEN('Data Summary'!A128)-9)</f>
        <v>#VALUE!</v>
      </c>
      <c r="B128" s="487" t="str">
        <f ca="1">+IF(ISTEXT('Data Summary'!B128),'Data Summary'!B128,"")</f>
        <v/>
      </c>
      <c r="C128" s="514" t="e">
        <f ca="1">+VALUE('Data Summary'!C128)</f>
        <v>#VALUE!</v>
      </c>
      <c r="D128" s="515" t="e">
        <f ca="1">+IF(AND(ISNUMBER(OFFSET('Water Data'!$D$4,0,10*ROW('Water Data'!D122))),'Data Summary'!BS128="Yes"),100-OFFSET('Water Data'!$D$4,0,10*ROW('Water Data'!D122)),NA())</f>
        <v>#N/A</v>
      </c>
      <c r="E128" s="515" t="e">
        <f ca="1">+IF(AND(ISNUMBER(OFFSET('Water Data'!$D$6,0,10*ROW('Water Data'!D122))),'Data Summary'!BT128="Yes"),OFFSET('Water Data'!$D$6,0,10*ROW('Water Data'!D122)),NA())</f>
        <v>#N/A</v>
      </c>
      <c r="F128" s="515" t="e">
        <f ca="1">+IF(AND(ISNUMBER(OFFSET('Water Data'!$D$9,0,10*ROW('Water Data'!D122))),'Data Summary'!BU128="Yes"),OFFSET('Water Data'!$D$9,0,10*ROW('Water Data'!D122)),NA())</f>
        <v>#N/A</v>
      </c>
      <c r="G128" s="515" t="e">
        <f ca="1">+IF(AND(ISNUMBER(OFFSET('Water Data'!$E$4,0,10*ROW('Water Data'!E122))),'Data Summary'!BV128="Yes"),100-OFFSET('Water Data'!$E$4,0,10*ROW('Water Data'!E122)),NA())</f>
        <v>#N/A</v>
      </c>
      <c r="H128" s="515" t="e">
        <f ca="1">+IF(AND(ISNUMBER(OFFSET('Water Data'!$E$6,0,10*ROW('Water Data'!E122))),'Data Summary'!BW128="Yes"),OFFSET('Water Data'!$E$6,0,10*ROW('Water Data'!E122)),NA())</f>
        <v>#N/A</v>
      </c>
      <c r="I128" s="515" t="e">
        <f ca="1">+IF(AND(ISNUMBER(OFFSET('Water Data'!$E$9,0,10*ROW('Water Data'!E122))),'Data Summary'!BX128="Yes"),OFFSET('Water Data'!$E$9,0,10*ROW('Water Data'!E122)),NA())</f>
        <v>#N/A</v>
      </c>
      <c r="J128" s="515" t="e">
        <f ca="1">+IF(AND(ISNUMBER(OFFSET('Water Data'!$F$4,0,10*ROW('Water Data'!F122))),'Data Summary'!BY128="Yes"),100-OFFSET('Water Data'!$F$4,0,10*ROW('Water Data'!F122)),NA())</f>
        <v>#N/A</v>
      </c>
      <c r="K128" s="515" t="e">
        <f ca="1">+IF(AND(ISNUMBER(OFFSET('Water Data'!$F$6,0,10*ROW('Water Data'!F122))),'Data Summary'!BZ128="Yes"),OFFSET('Water Data'!$F$6,0,10*ROW('Water Data'!F122)),NA())</f>
        <v>#N/A</v>
      </c>
      <c r="L128" s="515" t="e">
        <f ca="1">+IF(AND(ISNUMBER(OFFSET('Water Data'!$F$9,0,10*ROW('Water Data'!F122))),'Data Summary'!CA128="Yes"),OFFSET('Water Data'!$F$9,0,10*ROW('Water Data'!F122)),NA())</f>
        <v>#N/A</v>
      </c>
      <c r="M128" s="515" t="e">
        <f ca="1">+IF(AND(ISNUMBER(OFFSET('Water Data'!$G$4,0,10*ROW('Water Data'!G122))),'Data Summary'!CB128="Yes"),100-OFFSET('Water Data'!$G$4,0,10*ROW('Water Data'!G122)),NA())</f>
        <v>#N/A</v>
      </c>
      <c r="N128" s="515" t="e">
        <f ca="1">+IF(AND(ISNUMBER(OFFSET('Water Data'!$G$6,0,10*ROW('Water Data'!G122))),'Data Summary'!CC128="Yes"),OFFSET('Water Data'!$G$6,0,10*ROW('Water Data'!G122)),NA())</f>
        <v>#N/A</v>
      </c>
      <c r="O128" s="515" t="e">
        <f ca="1">+IF(AND(ISNUMBER(OFFSET('Water Data'!$G$9,0,10*ROW('Water Data'!G122))),'Data Summary'!CD128="Yes"),OFFSET('Water Data'!$G$9,0,10*ROW('Water Data'!G122)),NA())</f>
        <v>#N/A</v>
      </c>
      <c r="P128" s="515" t="e">
        <f ca="1">+IF(AND(ISNUMBER(OFFSET('Water Data'!$H$4,0,10*ROW('Water Data'!H122))),'Data Summary'!CE128="Yes"),100-OFFSET('Water Data'!$H$4,0,10*ROW('Water Data'!H122)),NA())</f>
        <v>#N/A</v>
      </c>
      <c r="Q128" s="515" t="e">
        <f ca="1">+IF(AND(ISNUMBER(OFFSET('Water Data'!$H$6,0,10*ROW('Water Data'!H122))),'Data Summary'!CF128="Yes"),OFFSET('Water Data'!$H$6,0,10*ROW('Water Data'!H122)),NA())</f>
        <v>#N/A</v>
      </c>
      <c r="R128" s="515" t="e">
        <f ca="1">+IF(AND(ISNUMBER(OFFSET('Water Data'!$H$9,0,10*ROW('Water Data'!H122))),'Data Summary'!CG128="Yes"),OFFSET('Water Data'!$H$9,0,10*ROW('Water Data'!H122)),NA())</f>
        <v>#N/A</v>
      </c>
      <c r="S128" s="515" t="e">
        <f ca="1">+IF(AND(ISNUMBER(OFFSET('Water Data'!$I$4,0,10*ROW('Water Data'!I122))),'Data Summary'!CH128="Yes"),100-OFFSET('Water Data'!$I$4,0,10*ROW('Water Data'!I122)),NA())</f>
        <v>#N/A</v>
      </c>
      <c r="T128" s="515" t="e">
        <f ca="1">+IF(AND(ISNUMBER(OFFSET('Water Data'!$I$6,0,10*ROW('Water Data'!I122))),'Data Summary'!CI128="Yes"),OFFSET('Water Data'!$I$6,0,10*ROW('Water Data'!I122)),NA())</f>
        <v>#N/A</v>
      </c>
      <c r="U128" s="515" t="e">
        <f ca="1">+IF(AND(ISNUMBER(OFFSET('Water Data'!$I$9,0,10*ROW('Water Data'!I122))),'Data Summary'!CJ128="Yes"),OFFSET('Water Data'!$I$9,0,10*ROW('Water Data'!I122)),NA())</f>
        <v>#N/A</v>
      </c>
      <c r="V128" s="516" t="e">
        <f ca="1">+IF(AND(ISNUMBER(OFFSET('Sanitation Data'!$D$4,0,10*ROW('Sanitation Data'!D122))),'Data Summary'!CK128="Yes"),100-OFFSET('Sanitation Data'!$D$4,0,10*ROW('Sanitation Data'!D122)),NA())</f>
        <v>#N/A</v>
      </c>
      <c r="W128" s="516" t="e">
        <f ca="1">+IF(AND(ISNUMBER(OFFSET('Sanitation Data'!$D$6,0,10*ROW('Sanitation Data'!D122))),'Data Summary'!CL128="Yes"),OFFSET('Sanitation Data'!$D$6,0,10*ROW('Sanitation Data'!D122)),NA())</f>
        <v>#N/A</v>
      </c>
      <c r="X128" s="516" t="e">
        <f ca="1">+IF(AND(ISNUMBER(OFFSET('Sanitation Data'!$D$10,0,10*ROW('Sanitation Data'!D122))),'Data Summary'!CM128="Yes"),OFFSET('Sanitation Data'!$D$10,0,10*ROW('Sanitation Data'!D122)),NA())</f>
        <v>#N/A</v>
      </c>
      <c r="Y128" s="516" t="e">
        <f ca="1">+IF(AND(ISNUMBER(OFFSET('Sanitation Data'!$D$11,0,10*ROW('Sanitation Data'!D122))),'Data Summary'!CN128="Yes"),OFFSET('Sanitation Data'!$D$11,0,10*ROW('Sanitation Data'!D122)),NA())</f>
        <v>#N/A</v>
      </c>
      <c r="Z128" s="516" t="e">
        <f ca="1">+IF(AND(ISNUMBER(OFFSET('Sanitation Data'!$D$12,0,10*ROW('Sanitation Data'!D122))),'Data Summary'!CO128="Yes"),OFFSET('Sanitation Data'!$D$12,0,10*ROW('Sanitation Data'!D122)),NA())</f>
        <v>#N/A</v>
      </c>
      <c r="AA128" s="516" t="e">
        <f ca="1">+IF(AND(ISNUMBER(OFFSET('Sanitation Data'!$E$4,0,10*ROW('Sanitation Data'!E122))),'Data Summary'!CP128="Yes"),100-OFFSET('Sanitation Data'!$E$4,0,10*ROW('Sanitation Data'!E122)),NA())</f>
        <v>#N/A</v>
      </c>
      <c r="AB128" s="516" t="e">
        <f ca="1">+IF(AND(ISNUMBER(OFFSET('Sanitation Data'!$E$6,0,10*ROW('Sanitation Data'!E122))),'Data Summary'!CQ128="Yes"),OFFSET('Sanitation Data'!$E$6,0,10*ROW('Sanitation Data'!E122)),NA())</f>
        <v>#N/A</v>
      </c>
      <c r="AC128" s="516" t="e">
        <f ca="1">+IF(AND(ISNUMBER(OFFSET('Sanitation Data'!$E$10,0,10*ROW('Sanitation Data'!E122))),'Data Summary'!CR128="Yes"),OFFSET('Sanitation Data'!$E$10,0,10*ROW('Sanitation Data'!E122)),NA())</f>
        <v>#N/A</v>
      </c>
      <c r="AD128" s="516" t="e">
        <f ca="1">+IF(AND(ISNUMBER(OFFSET('Sanitation Data'!$E$11,0,10*ROW('Sanitation Data'!E122))),'Data Summary'!CS128="Yes"),OFFSET('Sanitation Data'!$E$11,0,10*ROW('Sanitation Data'!E122)),NA())</f>
        <v>#N/A</v>
      </c>
      <c r="AE128" s="516" t="e">
        <f ca="1">+IF(AND(ISNUMBER(OFFSET('Sanitation Data'!$E$12,0,10*ROW('Sanitation Data'!E122))),'Data Summary'!CT128="Yes"),OFFSET('Sanitation Data'!$E$12,0,10*ROW('Sanitation Data'!E122)),NA())</f>
        <v>#N/A</v>
      </c>
      <c r="AF128" s="516" t="e">
        <f ca="1">+IF(AND(ISNUMBER(OFFSET('Sanitation Data'!$F$4,0,10*ROW('Sanitation Data'!F122))),'Data Summary'!CU128="Yes"),100-OFFSET('Sanitation Data'!$F$4,0,10*ROW('Sanitation Data'!F122)),NA())</f>
        <v>#N/A</v>
      </c>
      <c r="AG128" s="516" t="e">
        <f ca="1">+IF(AND(ISNUMBER(OFFSET('Sanitation Data'!$F$6,0,10*ROW('Sanitation Data'!F122))),'Data Summary'!CV128="Yes"),OFFSET('Sanitation Data'!$F$6,0,10*ROW('Sanitation Data'!F122)),NA())</f>
        <v>#N/A</v>
      </c>
      <c r="AH128" s="516" t="e">
        <f ca="1">+IF(AND(ISNUMBER(OFFSET('Sanitation Data'!$F$10,0,10*ROW('Sanitation Data'!F122))),'Data Summary'!CW128="Yes"),OFFSET('Sanitation Data'!$F$10,0,10*ROW('Sanitation Data'!F122)),NA())</f>
        <v>#N/A</v>
      </c>
      <c r="AI128" s="516" t="e">
        <f ca="1">+IF(AND(ISNUMBER(OFFSET('Sanitation Data'!$F$11,0,10*ROW('Sanitation Data'!F122))),'Data Summary'!CX128="Yes"),OFFSET('Sanitation Data'!$F$11,0,10*ROW('Sanitation Data'!F122)),NA())</f>
        <v>#N/A</v>
      </c>
      <c r="AJ128" s="516" t="e">
        <f ca="1">+IF(AND(ISNUMBER(OFFSET('Sanitation Data'!$F$12,0,10*ROW('Sanitation Data'!F122))),'Data Summary'!CY128="Yes"),OFFSET('Sanitation Data'!$F$12,0,10*ROW('Sanitation Data'!F122)),NA())</f>
        <v>#N/A</v>
      </c>
      <c r="AK128" s="516" t="e">
        <f ca="1">+IF(AND(ISNUMBER(OFFSET('Sanitation Data'!$G$4,0,10*ROW('Sanitation Data'!G122))),'Data Summary'!CZ128="Yes"),100-OFFSET('Sanitation Data'!$G$4,0,10*ROW('Sanitation Data'!G122)),NA())</f>
        <v>#N/A</v>
      </c>
      <c r="AL128" s="516" t="e">
        <f ca="1">+IF(AND(ISNUMBER(OFFSET('Sanitation Data'!$G$6,0,10*ROW('Sanitation Data'!G122))),'Data Summary'!DA128="Yes"),OFFSET('Sanitation Data'!$G$6,0,10*ROW('Sanitation Data'!G122)),NA())</f>
        <v>#N/A</v>
      </c>
      <c r="AM128" s="516" t="e">
        <f ca="1">+IF(AND(ISNUMBER(OFFSET('Sanitation Data'!$G$10,0,10*ROW('Sanitation Data'!G122))),'Data Summary'!DB128="Yes"),OFFSET('Sanitation Data'!$G$10,0,10*ROW('Sanitation Data'!G122)),NA())</f>
        <v>#N/A</v>
      </c>
      <c r="AN128" s="516" t="e">
        <f ca="1">+IF(AND(ISNUMBER(OFFSET('Sanitation Data'!$G$11,0,10*ROW('Sanitation Data'!G122))),'Data Summary'!DC128="Yes"),OFFSET('Sanitation Data'!$G$11,0,10*ROW('Sanitation Data'!G122)),NA())</f>
        <v>#N/A</v>
      </c>
      <c r="AO128" s="516" t="e">
        <f ca="1">+IF(AND(ISNUMBER(OFFSET('Sanitation Data'!$G$12,0,10*ROW('Sanitation Data'!G122))),'Data Summary'!DD128="Yes"),OFFSET('Sanitation Data'!$G$12,0,10*ROW('Sanitation Data'!G122)),NA())</f>
        <v>#N/A</v>
      </c>
      <c r="AP128" s="516" t="e">
        <f ca="1">+IF(AND(ISNUMBER(OFFSET('Sanitation Data'!$H$4,0,10*ROW('Sanitation Data'!H122))),'Data Summary'!DE128="Yes"),100-OFFSET('Sanitation Data'!$H$4,0,10*ROW('Sanitation Data'!H122)),NA())</f>
        <v>#N/A</v>
      </c>
      <c r="AQ128" s="516" t="e">
        <f ca="1">+IF(AND(ISNUMBER(OFFSET('Sanitation Data'!$H$6,0,10*ROW('Sanitation Data'!H122))),'Data Summary'!DF128="Yes"),OFFSET('Sanitation Data'!$H$6,0,10*ROW('Sanitation Data'!H122)),NA())</f>
        <v>#N/A</v>
      </c>
      <c r="AR128" s="516" t="e">
        <f ca="1">+IF(AND(ISNUMBER(OFFSET('Sanitation Data'!$H$10,0,10*ROW('Sanitation Data'!H122))),'Data Summary'!DG128="Yes"),OFFSET('Sanitation Data'!$H$10,0,10*ROW('Sanitation Data'!H122)),NA())</f>
        <v>#N/A</v>
      </c>
      <c r="AS128" s="516" t="e">
        <f ca="1">+IF(AND(ISNUMBER(OFFSET('Sanitation Data'!$H$11,0,10*ROW('Sanitation Data'!H122))),'Data Summary'!DH128="Yes"),OFFSET('Sanitation Data'!$H$11,0,10*ROW('Sanitation Data'!H122)),NA())</f>
        <v>#N/A</v>
      </c>
      <c r="AT128" s="516" t="e">
        <f ca="1">+IF(AND(ISNUMBER(OFFSET('Sanitation Data'!$H$12,0,10*ROW('Sanitation Data'!H122))),'Data Summary'!DI128="Yes"),OFFSET('Sanitation Data'!$H$12,0,10*ROW('Sanitation Data'!H122)),NA())</f>
        <v>#N/A</v>
      </c>
      <c r="AU128" s="516" t="e">
        <f ca="1">+IF(AND(ISNUMBER(OFFSET('Sanitation Data'!$I$4,0,10*ROW('Sanitation Data'!I122))),'Data Summary'!DJ128="Yes"),100-OFFSET('Sanitation Data'!$I$4,0,10*ROW('Sanitation Data'!I122)),NA())</f>
        <v>#N/A</v>
      </c>
      <c r="AV128" s="516" t="e">
        <f ca="1">+IF(AND(ISNUMBER(OFFSET('Sanitation Data'!$I$6,0,10*ROW('Sanitation Data'!I122))),'Data Summary'!DK128="Yes"),OFFSET('Sanitation Data'!$I$6,0,10*ROW('Sanitation Data'!I122)),NA())</f>
        <v>#N/A</v>
      </c>
      <c r="AW128" s="516" t="e">
        <f ca="1">+IF(AND(ISNUMBER(OFFSET('Sanitation Data'!$I$10,0,10*ROW('Sanitation Data'!I122))),'Data Summary'!DL128="Yes"),OFFSET('Sanitation Data'!$I$10,0,10*ROW('Sanitation Data'!I122)),NA())</f>
        <v>#N/A</v>
      </c>
      <c r="AX128" s="516" t="e">
        <f ca="1">+IF(AND(ISNUMBER(OFFSET('Sanitation Data'!$I$11,0,10*ROW('Sanitation Data'!I122))),'Data Summary'!DM128="Yes"),OFFSET('Sanitation Data'!$I$11,0,10*ROW('Sanitation Data'!I122)),NA())</f>
        <v>#N/A</v>
      </c>
      <c r="AY128" s="516" t="e">
        <f ca="1">+IF(AND(ISNUMBER(OFFSET('Sanitation Data'!$I$12,0,10*ROW('Sanitation Data'!I122))),'Data Summary'!DN128="Yes"),OFFSET('Sanitation Data'!$I$12,0,10*ROW('Sanitation Data'!I122)),NA())</f>
        <v>#N/A</v>
      </c>
      <c r="AZ128" s="517" t="e">
        <f ca="1">+IF(AND(ISNUMBER(OFFSET('Hygiene Data'!$D$5,0,10*ROW('Hygiene Data'!D122))),'Data Summary'!DO128="Yes"),OFFSET('Hygiene Data'!$D$5,0,10*ROW('Hygiene Data'!D122)),NA())</f>
        <v>#N/A</v>
      </c>
      <c r="BA128" s="517" t="e">
        <f ca="1">+IF(AND(ISNUMBER(OFFSET('Hygiene Data'!$D$7,0,10*ROW('Hygiene Data'!D122))),'Data Summary'!DP128="Yes"),OFFSET('Hygiene Data'!$D$7,0,10*ROW('Hygiene Data'!D122)),NA())</f>
        <v>#N/A</v>
      </c>
      <c r="BB128" s="517" t="e">
        <f ca="1">+IF(AND(ISNUMBER(OFFSET('Hygiene Data'!$D$9,0,10*ROW('Hygiene Data'!D122))),'Data Summary'!DQ128="Yes"),OFFSET('Hygiene Data'!$D$9,0,10*ROW('Hygiene Data'!D122)),NA())</f>
        <v>#N/A</v>
      </c>
      <c r="BC128" s="517" t="e">
        <f ca="1">+IF(AND(ISNUMBER(OFFSET('Hygiene Data'!$E$5,0,10*ROW('Hygiene Data'!E122))),'Data Summary'!DR128="Yes"),OFFSET('Hygiene Data'!$E$5,0,10*ROW('Hygiene Data'!E122)),NA())</f>
        <v>#N/A</v>
      </c>
      <c r="BD128" s="517" t="e">
        <f ca="1">+IF(AND(ISNUMBER(OFFSET('Hygiene Data'!$E$7,0,10*ROW('Hygiene Data'!E122))),'Data Summary'!DS128="Yes"),OFFSET('Hygiene Data'!$E$7,0,10*ROW('Hygiene Data'!E122)),NA())</f>
        <v>#N/A</v>
      </c>
      <c r="BE128" s="517" t="e">
        <f ca="1">+IF(AND(ISNUMBER(OFFSET('Hygiene Data'!$E$9,0,10*ROW('Hygiene Data'!E122))),'Data Summary'!DT128="Yes"),OFFSET('Hygiene Data'!$E$9,0,10*ROW('Hygiene Data'!E122)),NA())</f>
        <v>#N/A</v>
      </c>
      <c r="BF128" s="517" t="e">
        <f ca="1">+IF(AND(ISNUMBER(OFFSET('Hygiene Data'!$F$5,0,10*ROW('Hygiene Data'!F122))),'Data Summary'!DU128="Yes"),OFFSET('Hygiene Data'!$F$5,0,10*ROW('Hygiene Data'!F122)),NA())</f>
        <v>#N/A</v>
      </c>
      <c r="BG128" s="517" t="e">
        <f ca="1">+IF(AND(ISNUMBER(OFFSET('Hygiene Data'!$F$7,0,10*ROW('Hygiene Data'!F122))),'Data Summary'!DV128="Yes"),OFFSET('Hygiene Data'!$F$7,0,10*ROW('Hygiene Data'!F122)),NA())</f>
        <v>#N/A</v>
      </c>
      <c r="BH128" s="517" t="e">
        <f ca="1">+IF(AND(ISNUMBER(OFFSET('Hygiene Data'!$F$9,0,10*ROW('Hygiene Data'!F122))),'Data Summary'!DW128="Yes"),OFFSET('Hygiene Data'!$F$9,0,10*ROW('Hygiene Data'!F122)),NA())</f>
        <v>#N/A</v>
      </c>
      <c r="BI128" s="517" t="e">
        <f ca="1">+IF(AND(ISNUMBER(OFFSET('Hygiene Data'!$G$5,0,10*ROW('Hygiene Data'!G122))),'Data Summary'!DX128="Yes"),OFFSET('Hygiene Data'!$G$5,0,10*ROW('Hygiene Data'!G122)),NA())</f>
        <v>#N/A</v>
      </c>
      <c r="BJ128" s="517" t="e">
        <f ca="1">+IF(AND(ISNUMBER(OFFSET('Hygiene Data'!$G$7,0,10*ROW('Hygiene Data'!G122))),'Data Summary'!DY128="Yes"),OFFSET('Hygiene Data'!$G$7,0,10*ROW('Hygiene Data'!G122)),NA())</f>
        <v>#N/A</v>
      </c>
      <c r="BK128" s="517" t="e">
        <f ca="1">+IF(AND(ISNUMBER(OFFSET('Hygiene Data'!$G$9,0,10*ROW('Hygiene Data'!G122))),'Data Summary'!DZ128="Yes"),OFFSET('Hygiene Data'!$G$9,0,10*ROW('Hygiene Data'!G122)),NA())</f>
        <v>#N/A</v>
      </c>
      <c r="BL128" s="517" t="e">
        <f ca="1">+IF(AND(ISNUMBER(OFFSET('Hygiene Data'!$H$5,0,10*ROW('Hygiene Data'!H122))),'Data Summary'!EA128="Yes"),OFFSET('Hygiene Data'!$H$5,0,10*ROW('Hygiene Data'!H122)),NA())</f>
        <v>#N/A</v>
      </c>
      <c r="BM128" s="517" t="e">
        <f ca="1">+IF(AND(ISNUMBER(OFFSET('Hygiene Data'!$H$7,0,10*ROW('Hygiene Data'!H122))),'Data Summary'!EB128="Yes"),OFFSET('Hygiene Data'!$H$7,0,10*ROW('Hygiene Data'!H122)),NA())</f>
        <v>#N/A</v>
      </c>
      <c r="BN128" s="517" t="e">
        <f ca="1">+IF(AND(ISNUMBER(OFFSET('Hygiene Data'!$H$9,0,10*ROW('Hygiene Data'!H122))),'Data Summary'!EC128="Yes"),OFFSET('Hygiene Data'!$H$9,0,10*ROW('Hygiene Data'!H122)),NA())</f>
        <v>#N/A</v>
      </c>
      <c r="BO128" s="517" t="e">
        <f ca="1">+IF(AND(ISNUMBER(OFFSET('Hygiene Data'!$I$5,0,10*ROW('Hygiene Data'!I122))),'Data Summary'!ED128="Yes"),OFFSET('Hygiene Data'!$I$5,0,10*ROW('Hygiene Data'!I122)),NA())</f>
        <v>#N/A</v>
      </c>
      <c r="BP128" s="517" t="e">
        <f ca="1">+IF(AND(ISNUMBER(OFFSET('Hygiene Data'!$I$7,0,10*ROW('Hygiene Data'!I122))),'Data Summary'!EE128="Yes"),OFFSET('Hygiene Data'!$I$7,0,10*ROW('Hygiene Data'!I122)),NA())</f>
        <v>#N/A</v>
      </c>
      <c r="BQ128" s="517" t="e">
        <f ca="1">+IF(AND(ISNUMBER(OFFSET('Hygiene Data'!$I$9,0,10*ROW('Hygiene Data'!I122))),'Data Summary'!EF128="Yes"),OFFSET('Hygiene Data'!$I$9,0,10*ROW('Hygiene Data'!I122)),NA())</f>
        <v>#N/A</v>
      </c>
    </row>
    <row r="129" spans="1:69" x14ac:dyDescent="0.25">
      <c r="A129" s="513" t="e">
        <f ca="1">+RIGHT('Data Summary'!A129,LEN('Data Summary'!A129)-9)</f>
        <v>#VALUE!</v>
      </c>
      <c r="B129" s="487" t="str">
        <f ca="1">+IF(ISTEXT('Data Summary'!B129),'Data Summary'!B129,"")</f>
        <v/>
      </c>
      <c r="C129" s="514" t="e">
        <f ca="1">+VALUE('Data Summary'!C129)</f>
        <v>#VALUE!</v>
      </c>
      <c r="D129" s="515" t="e">
        <f ca="1">+IF(AND(ISNUMBER(OFFSET('Water Data'!$D$4,0,10*ROW('Water Data'!D123))),'Data Summary'!BS129="Yes"),100-OFFSET('Water Data'!$D$4,0,10*ROW('Water Data'!D123)),NA())</f>
        <v>#N/A</v>
      </c>
      <c r="E129" s="515" t="e">
        <f ca="1">+IF(AND(ISNUMBER(OFFSET('Water Data'!$D$6,0,10*ROW('Water Data'!D123))),'Data Summary'!BT129="Yes"),OFFSET('Water Data'!$D$6,0,10*ROW('Water Data'!D123)),NA())</f>
        <v>#N/A</v>
      </c>
      <c r="F129" s="515" t="e">
        <f ca="1">+IF(AND(ISNUMBER(OFFSET('Water Data'!$D$9,0,10*ROW('Water Data'!D123))),'Data Summary'!BU129="Yes"),OFFSET('Water Data'!$D$9,0,10*ROW('Water Data'!D123)),NA())</f>
        <v>#N/A</v>
      </c>
      <c r="G129" s="515" t="e">
        <f ca="1">+IF(AND(ISNUMBER(OFFSET('Water Data'!$E$4,0,10*ROW('Water Data'!E123))),'Data Summary'!BV129="Yes"),100-OFFSET('Water Data'!$E$4,0,10*ROW('Water Data'!E123)),NA())</f>
        <v>#N/A</v>
      </c>
      <c r="H129" s="515" t="e">
        <f ca="1">+IF(AND(ISNUMBER(OFFSET('Water Data'!$E$6,0,10*ROW('Water Data'!E123))),'Data Summary'!BW129="Yes"),OFFSET('Water Data'!$E$6,0,10*ROW('Water Data'!E123)),NA())</f>
        <v>#N/A</v>
      </c>
      <c r="I129" s="515" t="e">
        <f ca="1">+IF(AND(ISNUMBER(OFFSET('Water Data'!$E$9,0,10*ROW('Water Data'!E123))),'Data Summary'!BX129="Yes"),OFFSET('Water Data'!$E$9,0,10*ROW('Water Data'!E123)),NA())</f>
        <v>#N/A</v>
      </c>
      <c r="J129" s="515" t="e">
        <f ca="1">+IF(AND(ISNUMBER(OFFSET('Water Data'!$F$4,0,10*ROW('Water Data'!F123))),'Data Summary'!BY129="Yes"),100-OFFSET('Water Data'!$F$4,0,10*ROW('Water Data'!F123)),NA())</f>
        <v>#N/A</v>
      </c>
      <c r="K129" s="515" t="e">
        <f ca="1">+IF(AND(ISNUMBER(OFFSET('Water Data'!$F$6,0,10*ROW('Water Data'!F123))),'Data Summary'!BZ129="Yes"),OFFSET('Water Data'!$F$6,0,10*ROW('Water Data'!F123)),NA())</f>
        <v>#N/A</v>
      </c>
      <c r="L129" s="515" t="e">
        <f ca="1">+IF(AND(ISNUMBER(OFFSET('Water Data'!$F$9,0,10*ROW('Water Data'!F123))),'Data Summary'!CA129="Yes"),OFFSET('Water Data'!$F$9,0,10*ROW('Water Data'!F123)),NA())</f>
        <v>#N/A</v>
      </c>
      <c r="M129" s="515" t="e">
        <f ca="1">+IF(AND(ISNUMBER(OFFSET('Water Data'!$G$4,0,10*ROW('Water Data'!G123))),'Data Summary'!CB129="Yes"),100-OFFSET('Water Data'!$G$4,0,10*ROW('Water Data'!G123)),NA())</f>
        <v>#N/A</v>
      </c>
      <c r="N129" s="515" t="e">
        <f ca="1">+IF(AND(ISNUMBER(OFFSET('Water Data'!$G$6,0,10*ROW('Water Data'!G123))),'Data Summary'!CC129="Yes"),OFFSET('Water Data'!$G$6,0,10*ROW('Water Data'!G123)),NA())</f>
        <v>#N/A</v>
      </c>
      <c r="O129" s="515" t="e">
        <f ca="1">+IF(AND(ISNUMBER(OFFSET('Water Data'!$G$9,0,10*ROW('Water Data'!G123))),'Data Summary'!CD129="Yes"),OFFSET('Water Data'!$G$9,0,10*ROW('Water Data'!G123)),NA())</f>
        <v>#N/A</v>
      </c>
      <c r="P129" s="515" t="e">
        <f ca="1">+IF(AND(ISNUMBER(OFFSET('Water Data'!$H$4,0,10*ROW('Water Data'!H123))),'Data Summary'!CE129="Yes"),100-OFFSET('Water Data'!$H$4,0,10*ROW('Water Data'!H123)),NA())</f>
        <v>#N/A</v>
      </c>
      <c r="Q129" s="515" t="e">
        <f ca="1">+IF(AND(ISNUMBER(OFFSET('Water Data'!$H$6,0,10*ROW('Water Data'!H123))),'Data Summary'!CF129="Yes"),OFFSET('Water Data'!$H$6,0,10*ROW('Water Data'!H123)),NA())</f>
        <v>#N/A</v>
      </c>
      <c r="R129" s="515" t="e">
        <f ca="1">+IF(AND(ISNUMBER(OFFSET('Water Data'!$H$9,0,10*ROW('Water Data'!H123))),'Data Summary'!CG129="Yes"),OFFSET('Water Data'!$H$9,0,10*ROW('Water Data'!H123)),NA())</f>
        <v>#N/A</v>
      </c>
      <c r="S129" s="515" t="e">
        <f ca="1">+IF(AND(ISNUMBER(OFFSET('Water Data'!$I$4,0,10*ROW('Water Data'!I123))),'Data Summary'!CH129="Yes"),100-OFFSET('Water Data'!$I$4,0,10*ROW('Water Data'!I123)),NA())</f>
        <v>#N/A</v>
      </c>
      <c r="T129" s="515" t="e">
        <f ca="1">+IF(AND(ISNUMBER(OFFSET('Water Data'!$I$6,0,10*ROW('Water Data'!I123))),'Data Summary'!CI129="Yes"),OFFSET('Water Data'!$I$6,0,10*ROW('Water Data'!I123)),NA())</f>
        <v>#N/A</v>
      </c>
      <c r="U129" s="515" t="e">
        <f ca="1">+IF(AND(ISNUMBER(OFFSET('Water Data'!$I$9,0,10*ROW('Water Data'!I123))),'Data Summary'!CJ129="Yes"),OFFSET('Water Data'!$I$9,0,10*ROW('Water Data'!I123)),NA())</f>
        <v>#N/A</v>
      </c>
      <c r="V129" s="516" t="e">
        <f ca="1">+IF(AND(ISNUMBER(OFFSET('Sanitation Data'!$D$4,0,10*ROW('Sanitation Data'!D123))),'Data Summary'!CK129="Yes"),100-OFFSET('Sanitation Data'!$D$4,0,10*ROW('Sanitation Data'!D123)),NA())</f>
        <v>#N/A</v>
      </c>
      <c r="W129" s="516" t="e">
        <f ca="1">+IF(AND(ISNUMBER(OFFSET('Sanitation Data'!$D$6,0,10*ROW('Sanitation Data'!D123))),'Data Summary'!CL129="Yes"),OFFSET('Sanitation Data'!$D$6,0,10*ROW('Sanitation Data'!D123)),NA())</f>
        <v>#N/A</v>
      </c>
      <c r="X129" s="516" t="e">
        <f ca="1">+IF(AND(ISNUMBER(OFFSET('Sanitation Data'!$D$10,0,10*ROW('Sanitation Data'!D123))),'Data Summary'!CM129="Yes"),OFFSET('Sanitation Data'!$D$10,0,10*ROW('Sanitation Data'!D123)),NA())</f>
        <v>#N/A</v>
      </c>
      <c r="Y129" s="516" t="e">
        <f ca="1">+IF(AND(ISNUMBER(OFFSET('Sanitation Data'!$D$11,0,10*ROW('Sanitation Data'!D123))),'Data Summary'!CN129="Yes"),OFFSET('Sanitation Data'!$D$11,0,10*ROW('Sanitation Data'!D123)),NA())</f>
        <v>#N/A</v>
      </c>
      <c r="Z129" s="516" t="e">
        <f ca="1">+IF(AND(ISNUMBER(OFFSET('Sanitation Data'!$D$12,0,10*ROW('Sanitation Data'!D123))),'Data Summary'!CO129="Yes"),OFFSET('Sanitation Data'!$D$12,0,10*ROW('Sanitation Data'!D123)),NA())</f>
        <v>#N/A</v>
      </c>
      <c r="AA129" s="516" t="e">
        <f ca="1">+IF(AND(ISNUMBER(OFFSET('Sanitation Data'!$E$4,0,10*ROW('Sanitation Data'!E123))),'Data Summary'!CP129="Yes"),100-OFFSET('Sanitation Data'!$E$4,0,10*ROW('Sanitation Data'!E123)),NA())</f>
        <v>#N/A</v>
      </c>
      <c r="AB129" s="516" t="e">
        <f ca="1">+IF(AND(ISNUMBER(OFFSET('Sanitation Data'!$E$6,0,10*ROW('Sanitation Data'!E123))),'Data Summary'!CQ129="Yes"),OFFSET('Sanitation Data'!$E$6,0,10*ROW('Sanitation Data'!E123)),NA())</f>
        <v>#N/A</v>
      </c>
      <c r="AC129" s="516" t="e">
        <f ca="1">+IF(AND(ISNUMBER(OFFSET('Sanitation Data'!$E$10,0,10*ROW('Sanitation Data'!E123))),'Data Summary'!CR129="Yes"),OFFSET('Sanitation Data'!$E$10,0,10*ROW('Sanitation Data'!E123)),NA())</f>
        <v>#N/A</v>
      </c>
      <c r="AD129" s="516" t="e">
        <f ca="1">+IF(AND(ISNUMBER(OFFSET('Sanitation Data'!$E$11,0,10*ROW('Sanitation Data'!E123))),'Data Summary'!CS129="Yes"),OFFSET('Sanitation Data'!$E$11,0,10*ROW('Sanitation Data'!E123)),NA())</f>
        <v>#N/A</v>
      </c>
      <c r="AE129" s="516" t="e">
        <f ca="1">+IF(AND(ISNUMBER(OFFSET('Sanitation Data'!$E$12,0,10*ROW('Sanitation Data'!E123))),'Data Summary'!CT129="Yes"),OFFSET('Sanitation Data'!$E$12,0,10*ROW('Sanitation Data'!E123)),NA())</f>
        <v>#N/A</v>
      </c>
      <c r="AF129" s="516" t="e">
        <f ca="1">+IF(AND(ISNUMBER(OFFSET('Sanitation Data'!$F$4,0,10*ROW('Sanitation Data'!F123))),'Data Summary'!CU129="Yes"),100-OFFSET('Sanitation Data'!$F$4,0,10*ROW('Sanitation Data'!F123)),NA())</f>
        <v>#N/A</v>
      </c>
      <c r="AG129" s="516" t="e">
        <f ca="1">+IF(AND(ISNUMBER(OFFSET('Sanitation Data'!$F$6,0,10*ROW('Sanitation Data'!F123))),'Data Summary'!CV129="Yes"),OFFSET('Sanitation Data'!$F$6,0,10*ROW('Sanitation Data'!F123)),NA())</f>
        <v>#N/A</v>
      </c>
      <c r="AH129" s="516" t="e">
        <f ca="1">+IF(AND(ISNUMBER(OFFSET('Sanitation Data'!$F$10,0,10*ROW('Sanitation Data'!F123))),'Data Summary'!CW129="Yes"),OFFSET('Sanitation Data'!$F$10,0,10*ROW('Sanitation Data'!F123)),NA())</f>
        <v>#N/A</v>
      </c>
      <c r="AI129" s="516" t="e">
        <f ca="1">+IF(AND(ISNUMBER(OFFSET('Sanitation Data'!$F$11,0,10*ROW('Sanitation Data'!F123))),'Data Summary'!CX129="Yes"),OFFSET('Sanitation Data'!$F$11,0,10*ROW('Sanitation Data'!F123)),NA())</f>
        <v>#N/A</v>
      </c>
      <c r="AJ129" s="516" t="e">
        <f ca="1">+IF(AND(ISNUMBER(OFFSET('Sanitation Data'!$F$12,0,10*ROW('Sanitation Data'!F123))),'Data Summary'!CY129="Yes"),OFFSET('Sanitation Data'!$F$12,0,10*ROW('Sanitation Data'!F123)),NA())</f>
        <v>#N/A</v>
      </c>
      <c r="AK129" s="516" t="e">
        <f ca="1">+IF(AND(ISNUMBER(OFFSET('Sanitation Data'!$G$4,0,10*ROW('Sanitation Data'!G123))),'Data Summary'!CZ129="Yes"),100-OFFSET('Sanitation Data'!$G$4,0,10*ROW('Sanitation Data'!G123)),NA())</f>
        <v>#N/A</v>
      </c>
      <c r="AL129" s="516" t="e">
        <f ca="1">+IF(AND(ISNUMBER(OFFSET('Sanitation Data'!$G$6,0,10*ROW('Sanitation Data'!G123))),'Data Summary'!DA129="Yes"),OFFSET('Sanitation Data'!$G$6,0,10*ROW('Sanitation Data'!G123)),NA())</f>
        <v>#N/A</v>
      </c>
      <c r="AM129" s="516" t="e">
        <f ca="1">+IF(AND(ISNUMBER(OFFSET('Sanitation Data'!$G$10,0,10*ROW('Sanitation Data'!G123))),'Data Summary'!DB129="Yes"),OFFSET('Sanitation Data'!$G$10,0,10*ROW('Sanitation Data'!G123)),NA())</f>
        <v>#N/A</v>
      </c>
      <c r="AN129" s="516" t="e">
        <f ca="1">+IF(AND(ISNUMBER(OFFSET('Sanitation Data'!$G$11,0,10*ROW('Sanitation Data'!G123))),'Data Summary'!DC129="Yes"),OFFSET('Sanitation Data'!$G$11,0,10*ROW('Sanitation Data'!G123)),NA())</f>
        <v>#N/A</v>
      </c>
      <c r="AO129" s="516" t="e">
        <f ca="1">+IF(AND(ISNUMBER(OFFSET('Sanitation Data'!$G$12,0,10*ROW('Sanitation Data'!G123))),'Data Summary'!DD129="Yes"),OFFSET('Sanitation Data'!$G$12,0,10*ROW('Sanitation Data'!G123)),NA())</f>
        <v>#N/A</v>
      </c>
      <c r="AP129" s="516" t="e">
        <f ca="1">+IF(AND(ISNUMBER(OFFSET('Sanitation Data'!$H$4,0,10*ROW('Sanitation Data'!H123))),'Data Summary'!DE129="Yes"),100-OFFSET('Sanitation Data'!$H$4,0,10*ROW('Sanitation Data'!H123)),NA())</f>
        <v>#N/A</v>
      </c>
      <c r="AQ129" s="516" t="e">
        <f ca="1">+IF(AND(ISNUMBER(OFFSET('Sanitation Data'!$H$6,0,10*ROW('Sanitation Data'!H123))),'Data Summary'!DF129="Yes"),OFFSET('Sanitation Data'!$H$6,0,10*ROW('Sanitation Data'!H123)),NA())</f>
        <v>#N/A</v>
      </c>
      <c r="AR129" s="516" t="e">
        <f ca="1">+IF(AND(ISNUMBER(OFFSET('Sanitation Data'!$H$10,0,10*ROW('Sanitation Data'!H123))),'Data Summary'!DG129="Yes"),OFFSET('Sanitation Data'!$H$10,0,10*ROW('Sanitation Data'!H123)),NA())</f>
        <v>#N/A</v>
      </c>
      <c r="AS129" s="516" t="e">
        <f ca="1">+IF(AND(ISNUMBER(OFFSET('Sanitation Data'!$H$11,0,10*ROW('Sanitation Data'!H123))),'Data Summary'!DH129="Yes"),OFFSET('Sanitation Data'!$H$11,0,10*ROW('Sanitation Data'!H123)),NA())</f>
        <v>#N/A</v>
      </c>
      <c r="AT129" s="516" t="e">
        <f ca="1">+IF(AND(ISNUMBER(OFFSET('Sanitation Data'!$H$12,0,10*ROW('Sanitation Data'!H123))),'Data Summary'!DI129="Yes"),OFFSET('Sanitation Data'!$H$12,0,10*ROW('Sanitation Data'!H123)),NA())</f>
        <v>#N/A</v>
      </c>
      <c r="AU129" s="516" t="e">
        <f ca="1">+IF(AND(ISNUMBER(OFFSET('Sanitation Data'!$I$4,0,10*ROW('Sanitation Data'!I123))),'Data Summary'!DJ129="Yes"),100-OFFSET('Sanitation Data'!$I$4,0,10*ROW('Sanitation Data'!I123)),NA())</f>
        <v>#N/A</v>
      </c>
      <c r="AV129" s="516" t="e">
        <f ca="1">+IF(AND(ISNUMBER(OFFSET('Sanitation Data'!$I$6,0,10*ROW('Sanitation Data'!I123))),'Data Summary'!DK129="Yes"),OFFSET('Sanitation Data'!$I$6,0,10*ROW('Sanitation Data'!I123)),NA())</f>
        <v>#N/A</v>
      </c>
      <c r="AW129" s="516" t="e">
        <f ca="1">+IF(AND(ISNUMBER(OFFSET('Sanitation Data'!$I$10,0,10*ROW('Sanitation Data'!I123))),'Data Summary'!DL129="Yes"),OFFSET('Sanitation Data'!$I$10,0,10*ROW('Sanitation Data'!I123)),NA())</f>
        <v>#N/A</v>
      </c>
      <c r="AX129" s="516" t="e">
        <f ca="1">+IF(AND(ISNUMBER(OFFSET('Sanitation Data'!$I$11,0,10*ROW('Sanitation Data'!I123))),'Data Summary'!DM129="Yes"),OFFSET('Sanitation Data'!$I$11,0,10*ROW('Sanitation Data'!I123)),NA())</f>
        <v>#N/A</v>
      </c>
      <c r="AY129" s="516" t="e">
        <f ca="1">+IF(AND(ISNUMBER(OFFSET('Sanitation Data'!$I$12,0,10*ROW('Sanitation Data'!I123))),'Data Summary'!DN129="Yes"),OFFSET('Sanitation Data'!$I$12,0,10*ROW('Sanitation Data'!I123)),NA())</f>
        <v>#N/A</v>
      </c>
      <c r="AZ129" s="517" t="e">
        <f ca="1">+IF(AND(ISNUMBER(OFFSET('Hygiene Data'!$D$5,0,10*ROW('Hygiene Data'!D123))),'Data Summary'!DO129="Yes"),OFFSET('Hygiene Data'!$D$5,0,10*ROW('Hygiene Data'!D123)),NA())</f>
        <v>#N/A</v>
      </c>
      <c r="BA129" s="517" t="e">
        <f ca="1">+IF(AND(ISNUMBER(OFFSET('Hygiene Data'!$D$7,0,10*ROW('Hygiene Data'!D123))),'Data Summary'!DP129="Yes"),OFFSET('Hygiene Data'!$D$7,0,10*ROW('Hygiene Data'!D123)),NA())</f>
        <v>#N/A</v>
      </c>
      <c r="BB129" s="517" t="e">
        <f ca="1">+IF(AND(ISNUMBER(OFFSET('Hygiene Data'!$D$9,0,10*ROW('Hygiene Data'!D123))),'Data Summary'!DQ129="Yes"),OFFSET('Hygiene Data'!$D$9,0,10*ROW('Hygiene Data'!D123)),NA())</f>
        <v>#N/A</v>
      </c>
      <c r="BC129" s="517" t="e">
        <f ca="1">+IF(AND(ISNUMBER(OFFSET('Hygiene Data'!$E$5,0,10*ROW('Hygiene Data'!E123))),'Data Summary'!DR129="Yes"),OFFSET('Hygiene Data'!$E$5,0,10*ROW('Hygiene Data'!E123)),NA())</f>
        <v>#N/A</v>
      </c>
      <c r="BD129" s="517" t="e">
        <f ca="1">+IF(AND(ISNUMBER(OFFSET('Hygiene Data'!$E$7,0,10*ROW('Hygiene Data'!E123))),'Data Summary'!DS129="Yes"),OFFSET('Hygiene Data'!$E$7,0,10*ROW('Hygiene Data'!E123)),NA())</f>
        <v>#N/A</v>
      </c>
      <c r="BE129" s="517" t="e">
        <f ca="1">+IF(AND(ISNUMBER(OFFSET('Hygiene Data'!$E$9,0,10*ROW('Hygiene Data'!E123))),'Data Summary'!DT129="Yes"),OFFSET('Hygiene Data'!$E$9,0,10*ROW('Hygiene Data'!E123)),NA())</f>
        <v>#N/A</v>
      </c>
      <c r="BF129" s="517" t="e">
        <f ca="1">+IF(AND(ISNUMBER(OFFSET('Hygiene Data'!$F$5,0,10*ROW('Hygiene Data'!F123))),'Data Summary'!DU129="Yes"),OFFSET('Hygiene Data'!$F$5,0,10*ROW('Hygiene Data'!F123)),NA())</f>
        <v>#N/A</v>
      </c>
      <c r="BG129" s="517" t="e">
        <f ca="1">+IF(AND(ISNUMBER(OFFSET('Hygiene Data'!$F$7,0,10*ROW('Hygiene Data'!F123))),'Data Summary'!DV129="Yes"),OFFSET('Hygiene Data'!$F$7,0,10*ROW('Hygiene Data'!F123)),NA())</f>
        <v>#N/A</v>
      </c>
      <c r="BH129" s="517" t="e">
        <f ca="1">+IF(AND(ISNUMBER(OFFSET('Hygiene Data'!$F$9,0,10*ROW('Hygiene Data'!F123))),'Data Summary'!DW129="Yes"),OFFSET('Hygiene Data'!$F$9,0,10*ROW('Hygiene Data'!F123)),NA())</f>
        <v>#N/A</v>
      </c>
      <c r="BI129" s="517" t="e">
        <f ca="1">+IF(AND(ISNUMBER(OFFSET('Hygiene Data'!$G$5,0,10*ROW('Hygiene Data'!G123))),'Data Summary'!DX129="Yes"),OFFSET('Hygiene Data'!$G$5,0,10*ROW('Hygiene Data'!G123)),NA())</f>
        <v>#N/A</v>
      </c>
      <c r="BJ129" s="517" t="e">
        <f ca="1">+IF(AND(ISNUMBER(OFFSET('Hygiene Data'!$G$7,0,10*ROW('Hygiene Data'!G123))),'Data Summary'!DY129="Yes"),OFFSET('Hygiene Data'!$G$7,0,10*ROW('Hygiene Data'!G123)),NA())</f>
        <v>#N/A</v>
      </c>
      <c r="BK129" s="517" t="e">
        <f ca="1">+IF(AND(ISNUMBER(OFFSET('Hygiene Data'!$G$9,0,10*ROW('Hygiene Data'!G123))),'Data Summary'!DZ129="Yes"),OFFSET('Hygiene Data'!$G$9,0,10*ROW('Hygiene Data'!G123)),NA())</f>
        <v>#N/A</v>
      </c>
      <c r="BL129" s="517" t="e">
        <f ca="1">+IF(AND(ISNUMBER(OFFSET('Hygiene Data'!$H$5,0,10*ROW('Hygiene Data'!H123))),'Data Summary'!EA129="Yes"),OFFSET('Hygiene Data'!$H$5,0,10*ROW('Hygiene Data'!H123)),NA())</f>
        <v>#N/A</v>
      </c>
      <c r="BM129" s="517" t="e">
        <f ca="1">+IF(AND(ISNUMBER(OFFSET('Hygiene Data'!$H$7,0,10*ROW('Hygiene Data'!H123))),'Data Summary'!EB129="Yes"),OFFSET('Hygiene Data'!$H$7,0,10*ROW('Hygiene Data'!H123)),NA())</f>
        <v>#N/A</v>
      </c>
      <c r="BN129" s="517" t="e">
        <f ca="1">+IF(AND(ISNUMBER(OFFSET('Hygiene Data'!$H$9,0,10*ROW('Hygiene Data'!H123))),'Data Summary'!EC129="Yes"),OFFSET('Hygiene Data'!$H$9,0,10*ROW('Hygiene Data'!H123)),NA())</f>
        <v>#N/A</v>
      </c>
      <c r="BO129" s="517" t="e">
        <f ca="1">+IF(AND(ISNUMBER(OFFSET('Hygiene Data'!$I$5,0,10*ROW('Hygiene Data'!I123))),'Data Summary'!ED129="Yes"),OFFSET('Hygiene Data'!$I$5,0,10*ROW('Hygiene Data'!I123)),NA())</f>
        <v>#N/A</v>
      </c>
      <c r="BP129" s="517" t="e">
        <f ca="1">+IF(AND(ISNUMBER(OFFSET('Hygiene Data'!$I$7,0,10*ROW('Hygiene Data'!I123))),'Data Summary'!EE129="Yes"),OFFSET('Hygiene Data'!$I$7,0,10*ROW('Hygiene Data'!I123)),NA())</f>
        <v>#N/A</v>
      </c>
      <c r="BQ129" s="517" t="e">
        <f ca="1">+IF(AND(ISNUMBER(OFFSET('Hygiene Data'!$I$9,0,10*ROW('Hygiene Data'!I123))),'Data Summary'!EF129="Yes"),OFFSET('Hygiene Data'!$I$9,0,10*ROW('Hygiene Data'!I123)),NA())</f>
        <v>#N/A</v>
      </c>
    </row>
    <row r="130" spans="1:69" x14ac:dyDescent="0.25">
      <c r="A130" s="513" t="e">
        <f ca="1">+RIGHT('Data Summary'!A130,LEN('Data Summary'!A130)-9)</f>
        <v>#VALUE!</v>
      </c>
      <c r="B130" s="487" t="str">
        <f ca="1">+IF(ISTEXT('Data Summary'!B130),'Data Summary'!B130,"")</f>
        <v/>
      </c>
      <c r="C130" s="514" t="e">
        <f ca="1">+VALUE('Data Summary'!C130)</f>
        <v>#VALUE!</v>
      </c>
      <c r="D130" s="515" t="e">
        <f ca="1">+IF(AND(ISNUMBER(OFFSET('Water Data'!$D$4,0,10*ROW('Water Data'!D124))),'Data Summary'!BS130="Yes"),100-OFFSET('Water Data'!$D$4,0,10*ROW('Water Data'!D124)),NA())</f>
        <v>#N/A</v>
      </c>
      <c r="E130" s="515" t="e">
        <f ca="1">+IF(AND(ISNUMBER(OFFSET('Water Data'!$D$6,0,10*ROW('Water Data'!D124))),'Data Summary'!BT130="Yes"),OFFSET('Water Data'!$D$6,0,10*ROW('Water Data'!D124)),NA())</f>
        <v>#N/A</v>
      </c>
      <c r="F130" s="515" t="e">
        <f ca="1">+IF(AND(ISNUMBER(OFFSET('Water Data'!$D$9,0,10*ROW('Water Data'!D124))),'Data Summary'!BU130="Yes"),OFFSET('Water Data'!$D$9,0,10*ROW('Water Data'!D124)),NA())</f>
        <v>#N/A</v>
      </c>
      <c r="G130" s="515" t="e">
        <f ca="1">+IF(AND(ISNUMBER(OFFSET('Water Data'!$E$4,0,10*ROW('Water Data'!E124))),'Data Summary'!BV130="Yes"),100-OFFSET('Water Data'!$E$4,0,10*ROW('Water Data'!E124)),NA())</f>
        <v>#N/A</v>
      </c>
      <c r="H130" s="515" t="e">
        <f ca="1">+IF(AND(ISNUMBER(OFFSET('Water Data'!$E$6,0,10*ROW('Water Data'!E124))),'Data Summary'!BW130="Yes"),OFFSET('Water Data'!$E$6,0,10*ROW('Water Data'!E124)),NA())</f>
        <v>#N/A</v>
      </c>
      <c r="I130" s="515" t="e">
        <f ca="1">+IF(AND(ISNUMBER(OFFSET('Water Data'!$E$9,0,10*ROW('Water Data'!E124))),'Data Summary'!BX130="Yes"),OFFSET('Water Data'!$E$9,0,10*ROW('Water Data'!E124)),NA())</f>
        <v>#N/A</v>
      </c>
      <c r="J130" s="515" t="e">
        <f ca="1">+IF(AND(ISNUMBER(OFFSET('Water Data'!$F$4,0,10*ROW('Water Data'!F124))),'Data Summary'!BY130="Yes"),100-OFFSET('Water Data'!$F$4,0,10*ROW('Water Data'!F124)),NA())</f>
        <v>#N/A</v>
      </c>
      <c r="K130" s="515" t="e">
        <f ca="1">+IF(AND(ISNUMBER(OFFSET('Water Data'!$F$6,0,10*ROW('Water Data'!F124))),'Data Summary'!BZ130="Yes"),OFFSET('Water Data'!$F$6,0,10*ROW('Water Data'!F124)),NA())</f>
        <v>#N/A</v>
      </c>
      <c r="L130" s="515" t="e">
        <f ca="1">+IF(AND(ISNUMBER(OFFSET('Water Data'!$F$9,0,10*ROW('Water Data'!F124))),'Data Summary'!CA130="Yes"),OFFSET('Water Data'!$F$9,0,10*ROW('Water Data'!F124)),NA())</f>
        <v>#N/A</v>
      </c>
      <c r="M130" s="515" t="e">
        <f ca="1">+IF(AND(ISNUMBER(OFFSET('Water Data'!$G$4,0,10*ROW('Water Data'!G124))),'Data Summary'!CB130="Yes"),100-OFFSET('Water Data'!$G$4,0,10*ROW('Water Data'!G124)),NA())</f>
        <v>#N/A</v>
      </c>
      <c r="N130" s="515" t="e">
        <f ca="1">+IF(AND(ISNUMBER(OFFSET('Water Data'!$G$6,0,10*ROW('Water Data'!G124))),'Data Summary'!CC130="Yes"),OFFSET('Water Data'!$G$6,0,10*ROW('Water Data'!G124)),NA())</f>
        <v>#N/A</v>
      </c>
      <c r="O130" s="515" t="e">
        <f ca="1">+IF(AND(ISNUMBER(OFFSET('Water Data'!$G$9,0,10*ROW('Water Data'!G124))),'Data Summary'!CD130="Yes"),OFFSET('Water Data'!$G$9,0,10*ROW('Water Data'!G124)),NA())</f>
        <v>#N/A</v>
      </c>
      <c r="P130" s="515" t="e">
        <f ca="1">+IF(AND(ISNUMBER(OFFSET('Water Data'!$H$4,0,10*ROW('Water Data'!H124))),'Data Summary'!CE130="Yes"),100-OFFSET('Water Data'!$H$4,0,10*ROW('Water Data'!H124)),NA())</f>
        <v>#N/A</v>
      </c>
      <c r="Q130" s="515" t="e">
        <f ca="1">+IF(AND(ISNUMBER(OFFSET('Water Data'!$H$6,0,10*ROW('Water Data'!H124))),'Data Summary'!CF130="Yes"),OFFSET('Water Data'!$H$6,0,10*ROW('Water Data'!H124)),NA())</f>
        <v>#N/A</v>
      </c>
      <c r="R130" s="515" t="e">
        <f ca="1">+IF(AND(ISNUMBER(OFFSET('Water Data'!$H$9,0,10*ROW('Water Data'!H124))),'Data Summary'!CG130="Yes"),OFFSET('Water Data'!$H$9,0,10*ROW('Water Data'!H124)),NA())</f>
        <v>#N/A</v>
      </c>
      <c r="S130" s="515" t="e">
        <f ca="1">+IF(AND(ISNUMBER(OFFSET('Water Data'!$I$4,0,10*ROW('Water Data'!I124))),'Data Summary'!CH130="Yes"),100-OFFSET('Water Data'!$I$4,0,10*ROW('Water Data'!I124)),NA())</f>
        <v>#N/A</v>
      </c>
      <c r="T130" s="515" t="e">
        <f ca="1">+IF(AND(ISNUMBER(OFFSET('Water Data'!$I$6,0,10*ROW('Water Data'!I124))),'Data Summary'!CI130="Yes"),OFFSET('Water Data'!$I$6,0,10*ROW('Water Data'!I124)),NA())</f>
        <v>#N/A</v>
      </c>
      <c r="U130" s="515" t="e">
        <f ca="1">+IF(AND(ISNUMBER(OFFSET('Water Data'!$I$9,0,10*ROW('Water Data'!I124))),'Data Summary'!CJ130="Yes"),OFFSET('Water Data'!$I$9,0,10*ROW('Water Data'!I124)),NA())</f>
        <v>#N/A</v>
      </c>
      <c r="V130" s="516" t="e">
        <f ca="1">+IF(AND(ISNUMBER(OFFSET('Sanitation Data'!$D$4,0,10*ROW('Sanitation Data'!D124))),'Data Summary'!CK130="Yes"),100-OFFSET('Sanitation Data'!$D$4,0,10*ROW('Sanitation Data'!D124)),NA())</f>
        <v>#N/A</v>
      </c>
      <c r="W130" s="516" t="e">
        <f ca="1">+IF(AND(ISNUMBER(OFFSET('Sanitation Data'!$D$6,0,10*ROW('Sanitation Data'!D124))),'Data Summary'!CL130="Yes"),OFFSET('Sanitation Data'!$D$6,0,10*ROW('Sanitation Data'!D124)),NA())</f>
        <v>#N/A</v>
      </c>
      <c r="X130" s="516" t="e">
        <f ca="1">+IF(AND(ISNUMBER(OFFSET('Sanitation Data'!$D$10,0,10*ROW('Sanitation Data'!D124))),'Data Summary'!CM130="Yes"),OFFSET('Sanitation Data'!$D$10,0,10*ROW('Sanitation Data'!D124)),NA())</f>
        <v>#N/A</v>
      </c>
      <c r="Y130" s="516" t="e">
        <f ca="1">+IF(AND(ISNUMBER(OFFSET('Sanitation Data'!$D$11,0,10*ROW('Sanitation Data'!D124))),'Data Summary'!CN130="Yes"),OFFSET('Sanitation Data'!$D$11,0,10*ROW('Sanitation Data'!D124)),NA())</f>
        <v>#N/A</v>
      </c>
      <c r="Z130" s="516" t="e">
        <f ca="1">+IF(AND(ISNUMBER(OFFSET('Sanitation Data'!$D$12,0,10*ROW('Sanitation Data'!D124))),'Data Summary'!CO130="Yes"),OFFSET('Sanitation Data'!$D$12,0,10*ROW('Sanitation Data'!D124)),NA())</f>
        <v>#N/A</v>
      </c>
      <c r="AA130" s="516" t="e">
        <f ca="1">+IF(AND(ISNUMBER(OFFSET('Sanitation Data'!$E$4,0,10*ROW('Sanitation Data'!E124))),'Data Summary'!CP130="Yes"),100-OFFSET('Sanitation Data'!$E$4,0,10*ROW('Sanitation Data'!E124)),NA())</f>
        <v>#N/A</v>
      </c>
      <c r="AB130" s="516" t="e">
        <f ca="1">+IF(AND(ISNUMBER(OFFSET('Sanitation Data'!$E$6,0,10*ROW('Sanitation Data'!E124))),'Data Summary'!CQ130="Yes"),OFFSET('Sanitation Data'!$E$6,0,10*ROW('Sanitation Data'!E124)),NA())</f>
        <v>#N/A</v>
      </c>
      <c r="AC130" s="516" t="e">
        <f ca="1">+IF(AND(ISNUMBER(OFFSET('Sanitation Data'!$E$10,0,10*ROW('Sanitation Data'!E124))),'Data Summary'!CR130="Yes"),OFFSET('Sanitation Data'!$E$10,0,10*ROW('Sanitation Data'!E124)),NA())</f>
        <v>#N/A</v>
      </c>
      <c r="AD130" s="516" t="e">
        <f ca="1">+IF(AND(ISNUMBER(OFFSET('Sanitation Data'!$E$11,0,10*ROW('Sanitation Data'!E124))),'Data Summary'!CS130="Yes"),OFFSET('Sanitation Data'!$E$11,0,10*ROW('Sanitation Data'!E124)),NA())</f>
        <v>#N/A</v>
      </c>
      <c r="AE130" s="516" t="e">
        <f ca="1">+IF(AND(ISNUMBER(OFFSET('Sanitation Data'!$E$12,0,10*ROW('Sanitation Data'!E124))),'Data Summary'!CT130="Yes"),OFFSET('Sanitation Data'!$E$12,0,10*ROW('Sanitation Data'!E124)),NA())</f>
        <v>#N/A</v>
      </c>
      <c r="AF130" s="516" t="e">
        <f ca="1">+IF(AND(ISNUMBER(OFFSET('Sanitation Data'!$F$4,0,10*ROW('Sanitation Data'!F124))),'Data Summary'!CU130="Yes"),100-OFFSET('Sanitation Data'!$F$4,0,10*ROW('Sanitation Data'!F124)),NA())</f>
        <v>#N/A</v>
      </c>
      <c r="AG130" s="516" t="e">
        <f ca="1">+IF(AND(ISNUMBER(OFFSET('Sanitation Data'!$F$6,0,10*ROW('Sanitation Data'!F124))),'Data Summary'!CV130="Yes"),OFFSET('Sanitation Data'!$F$6,0,10*ROW('Sanitation Data'!F124)),NA())</f>
        <v>#N/A</v>
      </c>
      <c r="AH130" s="516" t="e">
        <f ca="1">+IF(AND(ISNUMBER(OFFSET('Sanitation Data'!$F$10,0,10*ROW('Sanitation Data'!F124))),'Data Summary'!CW130="Yes"),OFFSET('Sanitation Data'!$F$10,0,10*ROW('Sanitation Data'!F124)),NA())</f>
        <v>#N/A</v>
      </c>
      <c r="AI130" s="516" t="e">
        <f ca="1">+IF(AND(ISNUMBER(OFFSET('Sanitation Data'!$F$11,0,10*ROW('Sanitation Data'!F124))),'Data Summary'!CX130="Yes"),OFFSET('Sanitation Data'!$F$11,0,10*ROW('Sanitation Data'!F124)),NA())</f>
        <v>#N/A</v>
      </c>
      <c r="AJ130" s="516" t="e">
        <f ca="1">+IF(AND(ISNUMBER(OFFSET('Sanitation Data'!$F$12,0,10*ROW('Sanitation Data'!F124))),'Data Summary'!CY130="Yes"),OFFSET('Sanitation Data'!$F$12,0,10*ROW('Sanitation Data'!F124)),NA())</f>
        <v>#N/A</v>
      </c>
      <c r="AK130" s="516" t="e">
        <f ca="1">+IF(AND(ISNUMBER(OFFSET('Sanitation Data'!$G$4,0,10*ROW('Sanitation Data'!G124))),'Data Summary'!CZ130="Yes"),100-OFFSET('Sanitation Data'!$G$4,0,10*ROW('Sanitation Data'!G124)),NA())</f>
        <v>#N/A</v>
      </c>
      <c r="AL130" s="516" t="e">
        <f ca="1">+IF(AND(ISNUMBER(OFFSET('Sanitation Data'!$G$6,0,10*ROW('Sanitation Data'!G124))),'Data Summary'!DA130="Yes"),OFFSET('Sanitation Data'!$G$6,0,10*ROW('Sanitation Data'!G124)),NA())</f>
        <v>#N/A</v>
      </c>
      <c r="AM130" s="516" t="e">
        <f ca="1">+IF(AND(ISNUMBER(OFFSET('Sanitation Data'!$G$10,0,10*ROW('Sanitation Data'!G124))),'Data Summary'!DB130="Yes"),OFFSET('Sanitation Data'!$G$10,0,10*ROW('Sanitation Data'!G124)),NA())</f>
        <v>#N/A</v>
      </c>
      <c r="AN130" s="516" t="e">
        <f ca="1">+IF(AND(ISNUMBER(OFFSET('Sanitation Data'!$G$11,0,10*ROW('Sanitation Data'!G124))),'Data Summary'!DC130="Yes"),OFFSET('Sanitation Data'!$G$11,0,10*ROW('Sanitation Data'!G124)),NA())</f>
        <v>#N/A</v>
      </c>
      <c r="AO130" s="516" t="e">
        <f ca="1">+IF(AND(ISNUMBER(OFFSET('Sanitation Data'!$G$12,0,10*ROW('Sanitation Data'!G124))),'Data Summary'!DD130="Yes"),OFFSET('Sanitation Data'!$G$12,0,10*ROW('Sanitation Data'!G124)),NA())</f>
        <v>#N/A</v>
      </c>
      <c r="AP130" s="516" t="e">
        <f ca="1">+IF(AND(ISNUMBER(OFFSET('Sanitation Data'!$H$4,0,10*ROW('Sanitation Data'!H124))),'Data Summary'!DE130="Yes"),100-OFFSET('Sanitation Data'!$H$4,0,10*ROW('Sanitation Data'!H124)),NA())</f>
        <v>#N/A</v>
      </c>
      <c r="AQ130" s="516" t="e">
        <f ca="1">+IF(AND(ISNUMBER(OFFSET('Sanitation Data'!$H$6,0,10*ROW('Sanitation Data'!H124))),'Data Summary'!DF130="Yes"),OFFSET('Sanitation Data'!$H$6,0,10*ROW('Sanitation Data'!H124)),NA())</f>
        <v>#N/A</v>
      </c>
      <c r="AR130" s="516" t="e">
        <f ca="1">+IF(AND(ISNUMBER(OFFSET('Sanitation Data'!$H$10,0,10*ROW('Sanitation Data'!H124))),'Data Summary'!DG130="Yes"),OFFSET('Sanitation Data'!$H$10,0,10*ROW('Sanitation Data'!H124)),NA())</f>
        <v>#N/A</v>
      </c>
      <c r="AS130" s="516" t="e">
        <f ca="1">+IF(AND(ISNUMBER(OFFSET('Sanitation Data'!$H$11,0,10*ROW('Sanitation Data'!H124))),'Data Summary'!DH130="Yes"),OFFSET('Sanitation Data'!$H$11,0,10*ROW('Sanitation Data'!H124)),NA())</f>
        <v>#N/A</v>
      </c>
      <c r="AT130" s="516" t="e">
        <f ca="1">+IF(AND(ISNUMBER(OFFSET('Sanitation Data'!$H$12,0,10*ROW('Sanitation Data'!H124))),'Data Summary'!DI130="Yes"),OFFSET('Sanitation Data'!$H$12,0,10*ROW('Sanitation Data'!H124)),NA())</f>
        <v>#N/A</v>
      </c>
      <c r="AU130" s="516" t="e">
        <f ca="1">+IF(AND(ISNUMBER(OFFSET('Sanitation Data'!$I$4,0,10*ROW('Sanitation Data'!I124))),'Data Summary'!DJ130="Yes"),100-OFFSET('Sanitation Data'!$I$4,0,10*ROW('Sanitation Data'!I124)),NA())</f>
        <v>#N/A</v>
      </c>
      <c r="AV130" s="516" t="e">
        <f ca="1">+IF(AND(ISNUMBER(OFFSET('Sanitation Data'!$I$6,0,10*ROW('Sanitation Data'!I124))),'Data Summary'!DK130="Yes"),OFFSET('Sanitation Data'!$I$6,0,10*ROW('Sanitation Data'!I124)),NA())</f>
        <v>#N/A</v>
      </c>
      <c r="AW130" s="516" t="e">
        <f ca="1">+IF(AND(ISNUMBER(OFFSET('Sanitation Data'!$I$10,0,10*ROW('Sanitation Data'!I124))),'Data Summary'!DL130="Yes"),OFFSET('Sanitation Data'!$I$10,0,10*ROW('Sanitation Data'!I124)),NA())</f>
        <v>#N/A</v>
      </c>
      <c r="AX130" s="516" t="e">
        <f ca="1">+IF(AND(ISNUMBER(OFFSET('Sanitation Data'!$I$11,0,10*ROW('Sanitation Data'!I124))),'Data Summary'!DM130="Yes"),OFFSET('Sanitation Data'!$I$11,0,10*ROW('Sanitation Data'!I124)),NA())</f>
        <v>#N/A</v>
      </c>
      <c r="AY130" s="516" t="e">
        <f ca="1">+IF(AND(ISNUMBER(OFFSET('Sanitation Data'!$I$12,0,10*ROW('Sanitation Data'!I124))),'Data Summary'!DN130="Yes"),OFFSET('Sanitation Data'!$I$12,0,10*ROW('Sanitation Data'!I124)),NA())</f>
        <v>#N/A</v>
      </c>
      <c r="AZ130" s="517" t="e">
        <f ca="1">+IF(AND(ISNUMBER(OFFSET('Hygiene Data'!$D$5,0,10*ROW('Hygiene Data'!D124))),'Data Summary'!DO130="Yes"),OFFSET('Hygiene Data'!$D$5,0,10*ROW('Hygiene Data'!D124)),NA())</f>
        <v>#N/A</v>
      </c>
      <c r="BA130" s="517" t="e">
        <f ca="1">+IF(AND(ISNUMBER(OFFSET('Hygiene Data'!$D$7,0,10*ROW('Hygiene Data'!D124))),'Data Summary'!DP130="Yes"),OFFSET('Hygiene Data'!$D$7,0,10*ROW('Hygiene Data'!D124)),NA())</f>
        <v>#N/A</v>
      </c>
      <c r="BB130" s="517" t="e">
        <f ca="1">+IF(AND(ISNUMBER(OFFSET('Hygiene Data'!$D$9,0,10*ROW('Hygiene Data'!D124))),'Data Summary'!DQ130="Yes"),OFFSET('Hygiene Data'!$D$9,0,10*ROW('Hygiene Data'!D124)),NA())</f>
        <v>#N/A</v>
      </c>
      <c r="BC130" s="517" t="e">
        <f ca="1">+IF(AND(ISNUMBER(OFFSET('Hygiene Data'!$E$5,0,10*ROW('Hygiene Data'!E124))),'Data Summary'!DR130="Yes"),OFFSET('Hygiene Data'!$E$5,0,10*ROW('Hygiene Data'!E124)),NA())</f>
        <v>#N/A</v>
      </c>
      <c r="BD130" s="517" t="e">
        <f ca="1">+IF(AND(ISNUMBER(OFFSET('Hygiene Data'!$E$7,0,10*ROW('Hygiene Data'!E124))),'Data Summary'!DS130="Yes"),OFFSET('Hygiene Data'!$E$7,0,10*ROW('Hygiene Data'!E124)),NA())</f>
        <v>#N/A</v>
      </c>
      <c r="BE130" s="517" t="e">
        <f ca="1">+IF(AND(ISNUMBER(OFFSET('Hygiene Data'!$E$9,0,10*ROW('Hygiene Data'!E124))),'Data Summary'!DT130="Yes"),OFFSET('Hygiene Data'!$E$9,0,10*ROW('Hygiene Data'!E124)),NA())</f>
        <v>#N/A</v>
      </c>
      <c r="BF130" s="517" t="e">
        <f ca="1">+IF(AND(ISNUMBER(OFFSET('Hygiene Data'!$F$5,0,10*ROW('Hygiene Data'!F124))),'Data Summary'!DU130="Yes"),OFFSET('Hygiene Data'!$F$5,0,10*ROW('Hygiene Data'!F124)),NA())</f>
        <v>#N/A</v>
      </c>
      <c r="BG130" s="517" t="e">
        <f ca="1">+IF(AND(ISNUMBER(OFFSET('Hygiene Data'!$F$7,0,10*ROW('Hygiene Data'!F124))),'Data Summary'!DV130="Yes"),OFFSET('Hygiene Data'!$F$7,0,10*ROW('Hygiene Data'!F124)),NA())</f>
        <v>#N/A</v>
      </c>
      <c r="BH130" s="517" t="e">
        <f ca="1">+IF(AND(ISNUMBER(OFFSET('Hygiene Data'!$F$9,0,10*ROW('Hygiene Data'!F124))),'Data Summary'!DW130="Yes"),OFFSET('Hygiene Data'!$F$9,0,10*ROW('Hygiene Data'!F124)),NA())</f>
        <v>#N/A</v>
      </c>
      <c r="BI130" s="517" t="e">
        <f ca="1">+IF(AND(ISNUMBER(OFFSET('Hygiene Data'!$G$5,0,10*ROW('Hygiene Data'!G124))),'Data Summary'!DX130="Yes"),OFFSET('Hygiene Data'!$G$5,0,10*ROW('Hygiene Data'!G124)),NA())</f>
        <v>#N/A</v>
      </c>
      <c r="BJ130" s="517" t="e">
        <f ca="1">+IF(AND(ISNUMBER(OFFSET('Hygiene Data'!$G$7,0,10*ROW('Hygiene Data'!G124))),'Data Summary'!DY130="Yes"),OFFSET('Hygiene Data'!$G$7,0,10*ROW('Hygiene Data'!G124)),NA())</f>
        <v>#N/A</v>
      </c>
      <c r="BK130" s="517" t="e">
        <f ca="1">+IF(AND(ISNUMBER(OFFSET('Hygiene Data'!$G$9,0,10*ROW('Hygiene Data'!G124))),'Data Summary'!DZ130="Yes"),OFFSET('Hygiene Data'!$G$9,0,10*ROW('Hygiene Data'!G124)),NA())</f>
        <v>#N/A</v>
      </c>
      <c r="BL130" s="517" t="e">
        <f ca="1">+IF(AND(ISNUMBER(OFFSET('Hygiene Data'!$H$5,0,10*ROW('Hygiene Data'!H124))),'Data Summary'!EA130="Yes"),OFFSET('Hygiene Data'!$H$5,0,10*ROW('Hygiene Data'!H124)),NA())</f>
        <v>#N/A</v>
      </c>
      <c r="BM130" s="517" t="e">
        <f ca="1">+IF(AND(ISNUMBER(OFFSET('Hygiene Data'!$H$7,0,10*ROW('Hygiene Data'!H124))),'Data Summary'!EB130="Yes"),OFFSET('Hygiene Data'!$H$7,0,10*ROW('Hygiene Data'!H124)),NA())</f>
        <v>#N/A</v>
      </c>
      <c r="BN130" s="517" t="e">
        <f ca="1">+IF(AND(ISNUMBER(OFFSET('Hygiene Data'!$H$9,0,10*ROW('Hygiene Data'!H124))),'Data Summary'!EC130="Yes"),OFFSET('Hygiene Data'!$H$9,0,10*ROW('Hygiene Data'!H124)),NA())</f>
        <v>#N/A</v>
      </c>
      <c r="BO130" s="517" t="e">
        <f ca="1">+IF(AND(ISNUMBER(OFFSET('Hygiene Data'!$I$5,0,10*ROW('Hygiene Data'!I124))),'Data Summary'!ED130="Yes"),OFFSET('Hygiene Data'!$I$5,0,10*ROW('Hygiene Data'!I124)),NA())</f>
        <v>#N/A</v>
      </c>
      <c r="BP130" s="517" t="e">
        <f ca="1">+IF(AND(ISNUMBER(OFFSET('Hygiene Data'!$I$7,0,10*ROW('Hygiene Data'!I124))),'Data Summary'!EE130="Yes"),OFFSET('Hygiene Data'!$I$7,0,10*ROW('Hygiene Data'!I124)),NA())</f>
        <v>#N/A</v>
      </c>
      <c r="BQ130" s="517" t="e">
        <f ca="1">+IF(AND(ISNUMBER(OFFSET('Hygiene Data'!$I$9,0,10*ROW('Hygiene Data'!I124))),'Data Summary'!EF130="Yes"),OFFSET('Hygiene Data'!$I$9,0,10*ROW('Hygiene Data'!I124)),NA())</f>
        <v>#N/A</v>
      </c>
    </row>
    <row r="131" spans="1:69" x14ac:dyDescent="0.25">
      <c r="A131" s="513" t="e">
        <f ca="1">+RIGHT('Data Summary'!A131,LEN('Data Summary'!A131)-9)</f>
        <v>#VALUE!</v>
      </c>
      <c r="B131" s="487" t="str">
        <f ca="1">+IF(ISTEXT('Data Summary'!B131),'Data Summary'!B131,"")</f>
        <v/>
      </c>
      <c r="C131" s="514" t="e">
        <f ca="1">+VALUE('Data Summary'!C131)</f>
        <v>#VALUE!</v>
      </c>
      <c r="D131" s="515" t="e">
        <f ca="1">+IF(AND(ISNUMBER(OFFSET('Water Data'!$D$4,0,10*ROW('Water Data'!D125))),'Data Summary'!BS131="Yes"),100-OFFSET('Water Data'!$D$4,0,10*ROW('Water Data'!D125)),NA())</f>
        <v>#N/A</v>
      </c>
      <c r="E131" s="515" t="e">
        <f ca="1">+IF(AND(ISNUMBER(OFFSET('Water Data'!$D$6,0,10*ROW('Water Data'!D125))),'Data Summary'!BT131="Yes"),OFFSET('Water Data'!$D$6,0,10*ROW('Water Data'!D125)),NA())</f>
        <v>#N/A</v>
      </c>
      <c r="F131" s="515" t="e">
        <f ca="1">+IF(AND(ISNUMBER(OFFSET('Water Data'!$D$9,0,10*ROW('Water Data'!D125))),'Data Summary'!BU131="Yes"),OFFSET('Water Data'!$D$9,0,10*ROW('Water Data'!D125)),NA())</f>
        <v>#N/A</v>
      </c>
      <c r="G131" s="515" t="e">
        <f ca="1">+IF(AND(ISNUMBER(OFFSET('Water Data'!$E$4,0,10*ROW('Water Data'!E125))),'Data Summary'!BV131="Yes"),100-OFFSET('Water Data'!$E$4,0,10*ROW('Water Data'!E125)),NA())</f>
        <v>#N/A</v>
      </c>
      <c r="H131" s="515" t="e">
        <f ca="1">+IF(AND(ISNUMBER(OFFSET('Water Data'!$E$6,0,10*ROW('Water Data'!E125))),'Data Summary'!BW131="Yes"),OFFSET('Water Data'!$E$6,0,10*ROW('Water Data'!E125)),NA())</f>
        <v>#N/A</v>
      </c>
      <c r="I131" s="515" t="e">
        <f ca="1">+IF(AND(ISNUMBER(OFFSET('Water Data'!$E$9,0,10*ROW('Water Data'!E125))),'Data Summary'!BX131="Yes"),OFFSET('Water Data'!$E$9,0,10*ROW('Water Data'!E125)),NA())</f>
        <v>#N/A</v>
      </c>
      <c r="J131" s="515" t="e">
        <f ca="1">+IF(AND(ISNUMBER(OFFSET('Water Data'!$F$4,0,10*ROW('Water Data'!F125))),'Data Summary'!BY131="Yes"),100-OFFSET('Water Data'!$F$4,0,10*ROW('Water Data'!F125)),NA())</f>
        <v>#N/A</v>
      </c>
      <c r="K131" s="515" t="e">
        <f ca="1">+IF(AND(ISNUMBER(OFFSET('Water Data'!$F$6,0,10*ROW('Water Data'!F125))),'Data Summary'!BZ131="Yes"),OFFSET('Water Data'!$F$6,0,10*ROW('Water Data'!F125)),NA())</f>
        <v>#N/A</v>
      </c>
      <c r="L131" s="515" t="e">
        <f ca="1">+IF(AND(ISNUMBER(OFFSET('Water Data'!$F$9,0,10*ROW('Water Data'!F125))),'Data Summary'!CA131="Yes"),OFFSET('Water Data'!$F$9,0,10*ROW('Water Data'!F125)),NA())</f>
        <v>#N/A</v>
      </c>
      <c r="M131" s="515" t="e">
        <f ca="1">+IF(AND(ISNUMBER(OFFSET('Water Data'!$G$4,0,10*ROW('Water Data'!G125))),'Data Summary'!CB131="Yes"),100-OFFSET('Water Data'!$G$4,0,10*ROW('Water Data'!G125)),NA())</f>
        <v>#N/A</v>
      </c>
      <c r="N131" s="515" t="e">
        <f ca="1">+IF(AND(ISNUMBER(OFFSET('Water Data'!$G$6,0,10*ROW('Water Data'!G125))),'Data Summary'!CC131="Yes"),OFFSET('Water Data'!$G$6,0,10*ROW('Water Data'!G125)),NA())</f>
        <v>#N/A</v>
      </c>
      <c r="O131" s="515" t="e">
        <f ca="1">+IF(AND(ISNUMBER(OFFSET('Water Data'!$G$9,0,10*ROW('Water Data'!G125))),'Data Summary'!CD131="Yes"),OFFSET('Water Data'!$G$9,0,10*ROW('Water Data'!G125)),NA())</f>
        <v>#N/A</v>
      </c>
      <c r="P131" s="515" t="e">
        <f ca="1">+IF(AND(ISNUMBER(OFFSET('Water Data'!$H$4,0,10*ROW('Water Data'!H125))),'Data Summary'!CE131="Yes"),100-OFFSET('Water Data'!$H$4,0,10*ROW('Water Data'!H125)),NA())</f>
        <v>#N/A</v>
      </c>
      <c r="Q131" s="515" t="e">
        <f ca="1">+IF(AND(ISNUMBER(OFFSET('Water Data'!$H$6,0,10*ROW('Water Data'!H125))),'Data Summary'!CF131="Yes"),OFFSET('Water Data'!$H$6,0,10*ROW('Water Data'!H125)),NA())</f>
        <v>#N/A</v>
      </c>
      <c r="R131" s="515" t="e">
        <f ca="1">+IF(AND(ISNUMBER(OFFSET('Water Data'!$H$9,0,10*ROW('Water Data'!H125))),'Data Summary'!CG131="Yes"),OFFSET('Water Data'!$H$9,0,10*ROW('Water Data'!H125)),NA())</f>
        <v>#N/A</v>
      </c>
      <c r="S131" s="515" t="e">
        <f ca="1">+IF(AND(ISNUMBER(OFFSET('Water Data'!$I$4,0,10*ROW('Water Data'!I125))),'Data Summary'!CH131="Yes"),100-OFFSET('Water Data'!$I$4,0,10*ROW('Water Data'!I125)),NA())</f>
        <v>#N/A</v>
      </c>
      <c r="T131" s="515" t="e">
        <f ca="1">+IF(AND(ISNUMBER(OFFSET('Water Data'!$I$6,0,10*ROW('Water Data'!I125))),'Data Summary'!CI131="Yes"),OFFSET('Water Data'!$I$6,0,10*ROW('Water Data'!I125)),NA())</f>
        <v>#N/A</v>
      </c>
      <c r="U131" s="515" t="e">
        <f ca="1">+IF(AND(ISNUMBER(OFFSET('Water Data'!$I$9,0,10*ROW('Water Data'!I125))),'Data Summary'!CJ131="Yes"),OFFSET('Water Data'!$I$9,0,10*ROW('Water Data'!I125)),NA())</f>
        <v>#N/A</v>
      </c>
      <c r="V131" s="516" t="e">
        <f ca="1">+IF(AND(ISNUMBER(OFFSET('Sanitation Data'!$D$4,0,10*ROW('Sanitation Data'!D125))),'Data Summary'!CK131="Yes"),100-OFFSET('Sanitation Data'!$D$4,0,10*ROW('Sanitation Data'!D125)),NA())</f>
        <v>#N/A</v>
      </c>
      <c r="W131" s="516" t="e">
        <f ca="1">+IF(AND(ISNUMBER(OFFSET('Sanitation Data'!$D$6,0,10*ROW('Sanitation Data'!D125))),'Data Summary'!CL131="Yes"),OFFSET('Sanitation Data'!$D$6,0,10*ROW('Sanitation Data'!D125)),NA())</f>
        <v>#N/A</v>
      </c>
      <c r="X131" s="516" t="e">
        <f ca="1">+IF(AND(ISNUMBER(OFFSET('Sanitation Data'!$D$10,0,10*ROW('Sanitation Data'!D125))),'Data Summary'!CM131="Yes"),OFFSET('Sanitation Data'!$D$10,0,10*ROW('Sanitation Data'!D125)),NA())</f>
        <v>#N/A</v>
      </c>
      <c r="Y131" s="516" t="e">
        <f ca="1">+IF(AND(ISNUMBER(OFFSET('Sanitation Data'!$D$11,0,10*ROW('Sanitation Data'!D125))),'Data Summary'!CN131="Yes"),OFFSET('Sanitation Data'!$D$11,0,10*ROW('Sanitation Data'!D125)),NA())</f>
        <v>#N/A</v>
      </c>
      <c r="Z131" s="516" t="e">
        <f ca="1">+IF(AND(ISNUMBER(OFFSET('Sanitation Data'!$D$12,0,10*ROW('Sanitation Data'!D125))),'Data Summary'!CO131="Yes"),OFFSET('Sanitation Data'!$D$12,0,10*ROW('Sanitation Data'!D125)),NA())</f>
        <v>#N/A</v>
      </c>
      <c r="AA131" s="516" t="e">
        <f ca="1">+IF(AND(ISNUMBER(OFFSET('Sanitation Data'!$E$4,0,10*ROW('Sanitation Data'!E125))),'Data Summary'!CP131="Yes"),100-OFFSET('Sanitation Data'!$E$4,0,10*ROW('Sanitation Data'!E125)),NA())</f>
        <v>#N/A</v>
      </c>
      <c r="AB131" s="516" t="e">
        <f ca="1">+IF(AND(ISNUMBER(OFFSET('Sanitation Data'!$E$6,0,10*ROW('Sanitation Data'!E125))),'Data Summary'!CQ131="Yes"),OFFSET('Sanitation Data'!$E$6,0,10*ROW('Sanitation Data'!E125)),NA())</f>
        <v>#N/A</v>
      </c>
      <c r="AC131" s="516" t="e">
        <f ca="1">+IF(AND(ISNUMBER(OFFSET('Sanitation Data'!$E$10,0,10*ROW('Sanitation Data'!E125))),'Data Summary'!CR131="Yes"),OFFSET('Sanitation Data'!$E$10,0,10*ROW('Sanitation Data'!E125)),NA())</f>
        <v>#N/A</v>
      </c>
      <c r="AD131" s="516" t="e">
        <f ca="1">+IF(AND(ISNUMBER(OFFSET('Sanitation Data'!$E$11,0,10*ROW('Sanitation Data'!E125))),'Data Summary'!CS131="Yes"),OFFSET('Sanitation Data'!$E$11,0,10*ROW('Sanitation Data'!E125)),NA())</f>
        <v>#N/A</v>
      </c>
      <c r="AE131" s="516" t="e">
        <f ca="1">+IF(AND(ISNUMBER(OFFSET('Sanitation Data'!$E$12,0,10*ROW('Sanitation Data'!E125))),'Data Summary'!CT131="Yes"),OFFSET('Sanitation Data'!$E$12,0,10*ROW('Sanitation Data'!E125)),NA())</f>
        <v>#N/A</v>
      </c>
      <c r="AF131" s="516" t="e">
        <f ca="1">+IF(AND(ISNUMBER(OFFSET('Sanitation Data'!$F$4,0,10*ROW('Sanitation Data'!F125))),'Data Summary'!CU131="Yes"),100-OFFSET('Sanitation Data'!$F$4,0,10*ROW('Sanitation Data'!F125)),NA())</f>
        <v>#N/A</v>
      </c>
      <c r="AG131" s="516" t="e">
        <f ca="1">+IF(AND(ISNUMBER(OFFSET('Sanitation Data'!$F$6,0,10*ROW('Sanitation Data'!F125))),'Data Summary'!CV131="Yes"),OFFSET('Sanitation Data'!$F$6,0,10*ROW('Sanitation Data'!F125)),NA())</f>
        <v>#N/A</v>
      </c>
      <c r="AH131" s="516" t="e">
        <f ca="1">+IF(AND(ISNUMBER(OFFSET('Sanitation Data'!$F$10,0,10*ROW('Sanitation Data'!F125))),'Data Summary'!CW131="Yes"),OFFSET('Sanitation Data'!$F$10,0,10*ROW('Sanitation Data'!F125)),NA())</f>
        <v>#N/A</v>
      </c>
      <c r="AI131" s="516" t="e">
        <f ca="1">+IF(AND(ISNUMBER(OFFSET('Sanitation Data'!$F$11,0,10*ROW('Sanitation Data'!F125))),'Data Summary'!CX131="Yes"),OFFSET('Sanitation Data'!$F$11,0,10*ROW('Sanitation Data'!F125)),NA())</f>
        <v>#N/A</v>
      </c>
      <c r="AJ131" s="516" t="e">
        <f ca="1">+IF(AND(ISNUMBER(OFFSET('Sanitation Data'!$F$12,0,10*ROW('Sanitation Data'!F125))),'Data Summary'!CY131="Yes"),OFFSET('Sanitation Data'!$F$12,0,10*ROW('Sanitation Data'!F125)),NA())</f>
        <v>#N/A</v>
      </c>
      <c r="AK131" s="516" t="e">
        <f ca="1">+IF(AND(ISNUMBER(OFFSET('Sanitation Data'!$G$4,0,10*ROW('Sanitation Data'!G125))),'Data Summary'!CZ131="Yes"),100-OFFSET('Sanitation Data'!$G$4,0,10*ROW('Sanitation Data'!G125)),NA())</f>
        <v>#N/A</v>
      </c>
      <c r="AL131" s="516" t="e">
        <f ca="1">+IF(AND(ISNUMBER(OFFSET('Sanitation Data'!$G$6,0,10*ROW('Sanitation Data'!G125))),'Data Summary'!DA131="Yes"),OFFSET('Sanitation Data'!$G$6,0,10*ROW('Sanitation Data'!G125)),NA())</f>
        <v>#N/A</v>
      </c>
      <c r="AM131" s="516" t="e">
        <f ca="1">+IF(AND(ISNUMBER(OFFSET('Sanitation Data'!$G$10,0,10*ROW('Sanitation Data'!G125))),'Data Summary'!DB131="Yes"),OFFSET('Sanitation Data'!$G$10,0,10*ROW('Sanitation Data'!G125)),NA())</f>
        <v>#N/A</v>
      </c>
      <c r="AN131" s="516" t="e">
        <f ca="1">+IF(AND(ISNUMBER(OFFSET('Sanitation Data'!$G$11,0,10*ROW('Sanitation Data'!G125))),'Data Summary'!DC131="Yes"),OFFSET('Sanitation Data'!$G$11,0,10*ROW('Sanitation Data'!G125)),NA())</f>
        <v>#N/A</v>
      </c>
      <c r="AO131" s="516" t="e">
        <f ca="1">+IF(AND(ISNUMBER(OFFSET('Sanitation Data'!$G$12,0,10*ROW('Sanitation Data'!G125))),'Data Summary'!DD131="Yes"),OFFSET('Sanitation Data'!$G$12,0,10*ROW('Sanitation Data'!G125)),NA())</f>
        <v>#N/A</v>
      </c>
      <c r="AP131" s="516" t="e">
        <f ca="1">+IF(AND(ISNUMBER(OFFSET('Sanitation Data'!$H$4,0,10*ROW('Sanitation Data'!H125))),'Data Summary'!DE131="Yes"),100-OFFSET('Sanitation Data'!$H$4,0,10*ROW('Sanitation Data'!H125)),NA())</f>
        <v>#N/A</v>
      </c>
      <c r="AQ131" s="516" t="e">
        <f ca="1">+IF(AND(ISNUMBER(OFFSET('Sanitation Data'!$H$6,0,10*ROW('Sanitation Data'!H125))),'Data Summary'!DF131="Yes"),OFFSET('Sanitation Data'!$H$6,0,10*ROW('Sanitation Data'!H125)),NA())</f>
        <v>#N/A</v>
      </c>
      <c r="AR131" s="516" t="e">
        <f ca="1">+IF(AND(ISNUMBER(OFFSET('Sanitation Data'!$H$10,0,10*ROW('Sanitation Data'!H125))),'Data Summary'!DG131="Yes"),OFFSET('Sanitation Data'!$H$10,0,10*ROW('Sanitation Data'!H125)),NA())</f>
        <v>#N/A</v>
      </c>
      <c r="AS131" s="516" t="e">
        <f ca="1">+IF(AND(ISNUMBER(OFFSET('Sanitation Data'!$H$11,0,10*ROW('Sanitation Data'!H125))),'Data Summary'!DH131="Yes"),OFFSET('Sanitation Data'!$H$11,0,10*ROW('Sanitation Data'!H125)),NA())</f>
        <v>#N/A</v>
      </c>
      <c r="AT131" s="516" t="e">
        <f ca="1">+IF(AND(ISNUMBER(OFFSET('Sanitation Data'!$H$12,0,10*ROW('Sanitation Data'!H125))),'Data Summary'!DI131="Yes"),OFFSET('Sanitation Data'!$H$12,0,10*ROW('Sanitation Data'!H125)),NA())</f>
        <v>#N/A</v>
      </c>
      <c r="AU131" s="516" t="e">
        <f ca="1">+IF(AND(ISNUMBER(OFFSET('Sanitation Data'!$I$4,0,10*ROW('Sanitation Data'!I125))),'Data Summary'!DJ131="Yes"),100-OFFSET('Sanitation Data'!$I$4,0,10*ROW('Sanitation Data'!I125)),NA())</f>
        <v>#N/A</v>
      </c>
      <c r="AV131" s="516" t="e">
        <f ca="1">+IF(AND(ISNUMBER(OFFSET('Sanitation Data'!$I$6,0,10*ROW('Sanitation Data'!I125))),'Data Summary'!DK131="Yes"),OFFSET('Sanitation Data'!$I$6,0,10*ROW('Sanitation Data'!I125)),NA())</f>
        <v>#N/A</v>
      </c>
      <c r="AW131" s="516" t="e">
        <f ca="1">+IF(AND(ISNUMBER(OFFSET('Sanitation Data'!$I$10,0,10*ROW('Sanitation Data'!I125))),'Data Summary'!DL131="Yes"),OFFSET('Sanitation Data'!$I$10,0,10*ROW('Sanitation Data'!I125)),NA())</f>
        <v>#N/A</v>
      </c>
      <c r="AX131" s="516" t="e">
        <f ca="1">+IF(AND(ISNUMBER(OFFSET('Sanitation Data'!$I$11,0,10*ROW('Sanitation Data'!I125))),'Data Summary'!DM131="Yes"),OFFSET('Sanitation Data'!$I$11,0,10*ROW('Sanitation Data'!I125)),NA())</f>
        <v>#N/A</v>
      </c>
      <c r="AY131" s="516" t="e">
        <f ca="1">+IF(AND(ISNUMBER(OFFSET('Sanitation Data'!$I$12,0,10*ROW('Sanitation Data'!I125))),'Data Summary'!DN131="Yes"),OFFSET('Sanitation Data'!$I$12,0,10*ROW('Sanitation Data'!I125)),NA())</f>
        <v>#N/A</v>
      </c>
      <c r="AZ131" s="517" t="e">
        <f ca="1">+IF(AND(ISNUMBER(OFFSET('Hygiene Data'!$D$5,0,10*ROW('Hygiene Data'!D125))),'Data Summary'!DO131="Yes"),OFFSET('Hygiene Data'!$D$5,0,10*ROW('Hygiene Data'!D125)),NA())</f>
        <v>#N/A</v>
      </c>
      <c r="BA131" s="517" t="e">
        <f ca="1">+IF(AND(ISNUMBER(OFFSET('Hygiene Data'!$D$7,0,10*ROW('Hygiene Data'!D125))),'Data Summary'!DP131="Yes"),OFFSET('Hygiene Data'!$D$7,0,10*ROW('Hygiene Data'!D125)),NA())</f>
        <v>#N/A</v>
      </c>
      <c r="BB131" s="517" t="e">
        <f ca="1">+IF(AND(ISNUMBER(OFFSET('Hygiene Data'!$D$9,0,10*ROW('Hygiene Data'!D125))),'Data Summary'!DQ131="Yes"),OFFSET('Hygiene Data'!$D$9,0,10*ROW('Hygiene Data'!D125)),NA())</f>
        <v>#N/A</v>
      </c>
      <c r="BC131" s="517" t="e">
        <f ca="1">+IF(AND(ISNUMBER(OFFSET('Hygiene Data'!$E$5,0,10*ROW('Hygiene Data'!E125))),'Data Summary'!DR131="Yes"),OFFSET('Hygiene Data'!$E$5,0,10*ROW('Hygiene Data'!E125)),NA())</f>
        <v>#N/A</v>
      </c>
      <c r="BD131" s="517" t="e">
        <f ca="1">+IF(AND(ISNUMBER(OFFSET('Hygiene Data'!$E$7,0,10*ROW('Hygiene Data'!E125))),'Data Summary'!DS131="Yes"),OFFSET('Hygiene Data'!$E$7,0,10*ROW('Hygiene Data'!E125)),NA())</f>
        <v>#N/A</v>
      </c>
      <c r="BE131" s="517" t="e">
        <f ca="1">+IF(AND(ISNUMBER(OFFSET('Hygiene Data'!$E$9,0,10*ROW('Hygiene Data'!E125))),'Data Summary'!DT131="Yes"),OFFSET('Hygiene Data'!$E$9,0,10*ROW('Hygiene Data'!E125)),NA())</f>
        <v>#N/A</v>
      </c>
      <c r="BF131" s="517" t="e">
        <f ca="1">+IF(AND(ISNUMBER(OFFSET('Hygiene Data'!$F$5,0,10*ROW('Hygiene Data'!F125))),'Data Summary'!DU131="Yes"),OFFSET('Hygiene Data'!$F$5,0,10*ROW('Hygiene Data'!F125)),NA())</f>
        <v>#N/A</v>
      </c>
      <c r="BG131" s="517" t="e">
        <f ca="1">+IF(AND(ISNUMBER(OFFSET('Hygiene Data'!$F$7,0,10*ROW('Hygiene Data'!F125))),'Data Summary'!DV131="Yes"),OFFSET('Hygiene Data'!$F$7,0,10*ROW('Hygiene Data'!F125)),NA())</f>
        <v>#N/A</v>
      </c>
      <c r="BH131" s="517" t="e">
        <f ca="1">+IF(AND(ISNUMBER(OFFSET('Hygiene Data'!$F$9,0,10*ROW('Hygiene Data'!F125))),'Data Summary'!DW131="Yes"),OFFSET('Hygiene Data'!$F$9,0,10*ROW('Hygiene Data'!F125)),NA())</f>
        <v>#N/A</v>
      </c>
      <c r="BI131" s="517" t="e">
        <f ca="1">+IF(AND(ISNUMBER(OFFSET('Hygiene Data'!$G$5,0,10*ROW('Hygiene Data'!G125))),'Data Summary'!DX131="Yes"),OFFSET('Hygiene Data'!$G$5,0,10*ROW('Hygiene Data'!G125)),NA())</f>
        <v>#N/A</v>
      </c>
      <c r="BJ131" s="517" t="e">
        <f ca="1">+IF(AND(ISNUMBER(OFFSET('Hygiene Data'!$G$7,0,10*ROW('Hygiene Data'!G125))),'Data Summary'!DY131="Yes"),OFFSET('Hygiene Data'!$G$7,0,10*ROW('Hygiene Data'!G125)),NA())</f>
        <v>#N/A</v>
      </c>
      <c r="BK131" s="517" t="e">
        <f ca="1">+IF(AND(ISNUMBER(OFFSET('Hygiene Data'!$G$9,0,10*ROW('Hygiene Data'!G125))),'Data Summary'!DZ131="Yes"),OFFSET('Hygiene Data'!$G$9,0,10*ROW('Hygiene Data'!G125)),NA())</f>
        <v>#N/A</v>
      </c>
      <c r="BL131" s="517" t="e">
        <f ca="1">+IF(AND(ISNUMBER(OFFSET('Hygiene Data'!$H$5,0,10*ROW('Hygiene Data'!H125))),'Data Summary'!EA131="Yes"),OFFSET('Hygiene Data'!$H$5,0,10*ROW('Hygiene Data'!H125)),NA())</f>
        <v>#N/A</v>
      </c>
      <c r="BM131" s="517" t="e">
        <f ca="1">+IF(AND(ISNUMBER(OFFSET('Hygiene Data'!$H$7,0,10*ROW('Hygiene Data'!H125))),'Data Summary'!EB131="Yes"),OFFSET('Hygiene Data'!$H$7,0,10*ROW('Hygiene Data'!H125)),NA())</f>
        <v>#N/A</v>
      </c>
      <c r="BN131" s="517" t="e">
        <f ca="1">+IF(AND(ISNUMBER(OFFSET('Hygiene Data'!$H$9,0,10*ROW('Hygiene Data'!H125))),'Data Summary'!EC131="Yes"),OFFSET('Hygiene Data'!$H$9,0,10*ROW('Hygiene Data'!H125)),NA())</f>
        <v>#N/A</v>
      </c>
      <c r="BO131" s="517" t="e">
        <f ca="1">+IF(AND(ISNUMBER(OFFSET('Hygiene Data'!$I$5,0,10*ROW('Hygiene Data'!I125))),'Data Summary'!ED131="Yes"),OFFSET('Hygiene Data'!$I$5,0,10*ROW('Hygiene Data'!I125)),NA())</f>
        <v>#N/A</v>
      </c>
      <c r="BP131" s="517" t="e">
        <f ca="1">+IF(AND(ISNUMBER(OFFSET('Hygiene Data'!$I$7,0,10*ROW('Hygiene Data'!I125))),'Data Summary'!EE131="Yes"),OFFSET('Hygiene Data'!$I$7,0,10*ROW('Hygiene Data'!I125)),NA())</f>
        <v>#N/A</v>
      </c>
      <c r="BQ131" s="517" t="e">
        <f ca="1">+IF(AND(ISNUMBER(OFFSET('Hygiene Data'!$I$9,0,10*ROW('Hygiene Data'!I125))),'Data Summary'!EF131="Yes"),OFFSET('Hygiene Data'!$I$9,0,10*ROW('Hygiene Data'!I125)),NA())</f>
        <v>#N/A</v>
      </c>
    </row>
    <row r="132" spans="1:69" x14ac:dyDescent="0.25">
      <c r="A132" s="513" t="e">
        <f ca="1">+RIGHT('Data Summary'!A132,LEN('Data Summary'!A132)-9)</f>
        <v>#VALUE!</v>
      </c>
      <c r="B132" s="487" t="str">
        <f ca="1">+IF(ISTEXT('Data Summary'!B132),'Data Summary'!B132,"")</f>
        <v/>
      </c>
      <c r="C132" s="514" t="e">
        <f ca="1">+VALUE('Data Summary'!C132)</f>
        <v>#VALUE!</v>
      </c>
      <c r="D132" s="515" t="e">
        <f ca="1">+IF(AND(ISNUMBER(OFFSET('Water Data'!$D$4,0,10*ROW('Water Data'!D126))),'Data Summary'!BS132="Yes"),100-OFFSET('Water Data'!$D$4,0,10*ROW('Water Data'!D126)),NA())</f>
        <v>#N/A</v>
      </c>
      <c r="E132" s="515" t="e">
        <f ca="1">+IF(AND(ISNUMBER(OFFSET('Water Data'!$D$6,0,10*ROW('Water Data'!D126))),'Data Summary'!BT132="Yes"),OFFSET('Water Data'!$D$6,0,10*ROW('Water Data'!D126)),NA())</f>
        <v>#N/A</v>
      </c>
      <c r="F132" s="515" t="e">
        <f ca="1">+IF(AND(ISNUMBER(OFFSET('Water Data'!$D$9,0,10*ROW('Water Data'!D126))),'Data Summary'!BU132="Yes"),OFFSET('Water Data'!$D$9,0,10*ROW('Water Data'!D126)),NA())</f>
        <v>#N/A</v>
      </c>
      <c r="G132" s="515" t="e">
        <f ca="1">+IF(AND(ISNUMBER(OFFSET('Water Data'!$E$4,0,10*ROW('Water Data'!E126))),'Data Summary'!BV132="Yes"),100-OFFSET('Water Data'!$E$4,0,10*ROW('Water Data'!E126)),NA())</f>
        <v>#N/A</v>
      </c>
      <c r="H132" s="515" t="e">
        <f ca="1">+IF(AND(ISNUMBER(OFFSET('Water Data'!$E$6,0,10*ROW('Water Data'!E126))),'Data Summary'!BW132="Yes"),OFFSET('Water Data'!$E$6,0,10*ROW('Water Data'!E126)),NA())</f>
        <v>#N/A</v>
      </c>
      <c r="I132" s="515" t="e">
        <f ca="1">+IF(AND(ISNUMBER(OFFSET('Water Data'!$E$9,0,10*ROW('Water Data'!E126))),'Data Summary'!BX132="Yes"),OFFSET('Water Data'!$E$9,0,10*ROW('Water Data'!E126)),NA())</f>
        <v>#N/A</v>
      </c>
      <c r="J132" s="515" t="e">
        <f ca="1">+IF(AND(ISNUMBER(OFFSET('Water Data'!$F$4,0,10*ROW('Water Data'!F126))),'Data Summary'!BY132="Yes"),100-OFFSET('Water Data'!$F$4,0,10*ROW('Water Data'!F126)),NA())</f>
        <v>#N/A</v>
      </c>
      <c r="K132" s="515" t="e">
        <f ca="1">+IF(AND(ISNUMBER(OFFSET('Water Data'!$F$6,0,10*ROW('Water Data'!F126))),'Data Summary'!BZ132="Yes"),OFFSET('Water Data'!$F$6,0,10*ROW('Water Data'!F126)),NA())</f>
        <v>#N/A</v>
      </c>
      <c r="L132" s="515" t="e">
        <f ca="1">+IF(AND(ISNUMBER(OFFSET('Water Data'!$F$9,0,10*ROW('Water Data'!F126))),'Data Summary'!CA132="Yes"),OFFSET('Water Data'!$F$9,0,10*ROW('Water Data'!F126)),NA())</f>
        <v>#N/A</v>
      </c>
      <c r="M132" s="515" t="e">
        <f ca="1">+IF(AND(ISNUMBER(OFFSET('Water Data'!$G$4,0,10*ROW('Water Data'!G126))),'Data Summary'!CB132="Yes"),100-OFFSET('Water Data'!$G$4,0,10*ROW('Water Data'!G126)),NA())</f>
        <v>#N/A</v>
      </c>
      <c r="N132" s="515" t="e">
        <f ca="1">+IF(AND(ISNUMBER(OFFSET('Water Data'!$G$6,0,10*ROW('Water Data'!G126))),'Data Summary'!CC132="Yes"),OFFSET('Water Data'!$G$6,0,10*ROW('Water Data'!G126)),NA())</f>
        <v>#N/A</v>
      </c>
      <c r="O132" s="515" t="e">
        <f ca="1">+IF(AND(ISNUMBER(OFFSET('Water Data'!$G$9,0,10*ROW('Water Data'!G126))),'Data Summary'!CD132="Yes"),OFFSET('Water Data'!$G$9,0,10*ROW('Water Data'!G126)),NA())</f>
        <v>#N/A</v>
      </c>
      <c r="P132" s="515" t="e">
        <f ca="1">+IF(AND(ISNUMBER(OFFSET('Water Data'!$H$4,0,10*ROW('Water Data'!H126))),'Data Summary'!CE132="Yes"),100-OFFSET('Water Data'!$H$4,0,10*ROW('Water Data'!H126)),NA())</f>
        <v>#N/A</v>
      </c>
      <c r="Q132" s="515" t="e">
        <f ca="1">+IF(AND(ISNUMBER(OFFSET('Water Data'!$H$6,0,10*ROW('Water Data'!H126))),'Data Summary'!CF132="Yes"),OFFSET('Water Data'!$H$6,0,10*ROW('Water Data'!H126)),NA())</f>
        <v>#N/A</v>
      </c>
      <c r="R132" s="515" t="e">
        <f ca="1">+IF(AND(ISNUMBER(OFFSET('Water Data'!$H$9,0,10*ROW('Water Data'!H126))),'Data Summary'!CG132="Yes"),OFFSET('Water Data'!$H$9,0,10*ROW('Water Data'!H126)),NA())</f>
        <v>#N/A</v>
      </c>
      <c r="S132" s="515" t="e">
        <f ca="1">+IF(AND(ISNUMBER(OFFSET('Water Data'!$I$4,0,10*ROW('Water Data'!I126))),'Data Summary'!CH132="Yes"),100-OFFSET('Water Data'!$I$4,0,10*ROW('Water Data'!I126)),NA())</f>
        <v>#N/A</v>
      </c>
      <c r="T132" s="515" t="e">
        <f ca="1">+IF(AND(ISNUMBER(OFFSET('Water Data'!$I$6,0,10*ROW('Water Data'!I126))),'Data Summary'!CI132="Yes"),OFFSET('Water Data'!$I$6,0,10*ROW('Water Data'!I126)),NA())</f>
        <v>#N/A</v>
      </c>
      <c r="U132" s="515" t="e">
        <f ca="1">+IF(AND(ISNUMBER(OFFSET('Water Data'!$I$9,0,10*ROW('Water Data'!I126))),'Data Summary'!CJ132="Yes"),OFFSET('Water Data'!$I$9,0,10*ROW('Water Data'!I126)),NA())</f>
        <v>#N/A</v>
      </c>
      <c r="V132" s="516" t="e">
        <f ca="1">+IF(AND(ISNUMBER(OFFSET('Sanitation Data'!$D$4,0,10*ROW('Sanitation Data'!D126))),'Data Summary'!CK132="Yes"),100-OFFSET('Sanitation Data'!$D$4,0,10*ROW('Sanitation Data'!D126)),NA())</f>
        <v>#N/A</v>
      </c>
      <c r="W132" s="516" t="e">
        <f ca="1">+IF(AND(ISNUMBER(OFFSET('Sanitation Data'!$D$6,0,10*ROW('Sanitation Data'!D126))),'Data Summary'!CL132="Yes"),OFFSET('Sanitation Data'!$D$6,0,10*ROW('Sanitation Data'!D126)),NA())</f>
        <v>#N/A</v>
      </c>
      <c r="X132" s="516" t="e">
        <f ca="1">+IF(AND(ISNUMBER(OFFSET('Sanitation Data'!$D$10,0,10*ROW('Sanitation Data'!D126))),'Data Summary'!CM132="Yes"),OFFSET('Sanitation Data'!$D$10,0,10*ROW('Sanitation Data'!D126)),NA())</f>
        <v>#N/A</v>
      </c>
      <c r="Y132" s="516" t="e">
        <f ca="1">+IF(AND(ISNUMBER(OFFSET('Sanitation Data'!$D$11,0,10*ROW('Sanitation Data'!D126))),'Data Summary'!CN132="Yes"),OFFSET('Sanitation Data'!$D$11,0,10*ROW('Sanitation Data'!D126)),NA())</f>
        <v>#N/A</v>
      </c>
      <c r="Z132" s="516" t="e">
        <f ca="1">+IF(AND(ISNUMBER(OFFSET('Sanitation Data'!$D$12,0,10*ROW('Sanitation Data'!D126))),'Data Summary'!CO132="Yes"),OFFSET('Sanitation Data'!$D$12,0,10*ROW('Sanitation Data'!D126)),NA())</f>
        <v>#N/A</v>
      </c>
      <c r="AA132" s="516" t="e">
        <f ca="1">+IF(AND(ISNUMBER(OFFSET('Sanitation Data'!$E$4,0,10*ROW('Sanitation Data'!E126))),'Data Summary'!CP132="Yes"),100-OFFSET('Sanitation Data'!$E$4,0,10*ROW('Sanitation Data'!E126)),NA())</f>
        <v>#N/A</v>
      </c>
      <c r="AB132" s="516" t="e">
        <f ca="1">+IF(AND(ISNUMBER(OFFSET('Sanitation Data'!$E$6,0,10*ROW('Sanitation Data'!E126))),'Data Summary'!CQ132="Yes"),OFFSET('Sanitation Data'!$E$6,0,10*ROW('Sanitation Data'!E126)),NA())</f>
        <v>#N/A</v>
      </c>
      <c r="AC132" s="516" t="e">
        <f ca="1">+IF(AND(ISNUMBER(OFFSET('Sanitation Data'!$E$10,0,10*ROW('Sanitation Data'!E126))),'Data Summary'!CR132="Yes"),OFFSET('Sanitation Data'!$E$10,0,10*ROW('Sanitation Data'!E126)),NA())</f>
        <v>#N/A</v>
      </c>
      <c r="AD132" s="516" t="e">
        <f ca="1">+IF(AND(ISNUMBER(OFFSET('Sanitation Data'!$E$11,0,10*ROW('Sanitation Data'!E126))),'Data Summary'!CS132="Yes"),OFFSET('Sanitation Data'!$E$11,0,10*ROW('Sanitation Data'!E126)),NA())</f>
        <v>#N/A</v>
      </c>
      <c r="AE132" s="516" t="e">
        <f ca="1">+IF(AND(ISNUMBER(OFFSET('Sanitation Data'!$E$12,0,10*ROW('Sanitation Data'!E126))),'Data Summary'!CT132="Yes"),OFFSET('Sanitation Data'!$E$12,0,10*ROW('Sanitation Data'!E126)),NA())</f>
        <v>#N/A</v>
      </c>
      <c r="AF132" s="516" t="e">
        <f ca="1">+IF(AND(ISNUMBER(OFFSET('Sanitation Data'!$F$4,0,10*ROW('Sanitation Data'!F126))),'Data Summary'!CU132="Yes"),100-OFFSET('Sanitation Data'!$F$4,0,10*ROW('Sanitation Data'!F126)),NA())</f>
        <v>#N/A</v>
      </c>
      <c r="AG132" s="516" t="e">
        <f ca="1">+IF(AND(ISNUMBER(OFFSET('Sanitation Data'!$F$6,0,10*ROW('Sanitation Data'!F126))),'Data Summary'!CV132="Yes"),OFFSET('Sanitation Data'!$F$6,0,10*ROW('Sanitation Data'!F126)),NA())</f>
        <v>#N/A</v>
      </c>
      <c r="AH132" s="516" t="e">
        <f ca="1">+IF(AND(ISNUMBER(OFFSET('Sanitation Data'!$F$10,0,10*ROW('Sanitation Data'!F126))),'Data Summary'!CW132="Yes"),OFFSET('Sanitation Data'!$F$10,0,10*ROW('Sanitation Data'!F126)),NA())</f>
        <v>#N/A</v>
      </c>
      <c r="AI132" s="516" t="e">
        <f ca="1">+IF(AND(ISNUMBER(OFFSET('Sanitation Data'!$F$11,0,10*ROW('Sanitation Data'!F126))),'Data Summary'!CX132="Yes"),OFFSET('Sanitation Data'!$F$11,0,10*ROW('Sanitation Data'!F126)),NA())</f>
        <v>#N/A</v>
      </c>
      <c r="AJ132" s="516" t="e">
        <f ca="1">+IF(AND(ISNUMBER(OFFSET('Sanitation Data'!$F$12,0,10*ROW('Sanitation Data'!F126))),'Data Summary'!CY132="Yes"),OFFSET('Sanitation Data'!$F$12,0,10*ROW('Sanitation Data'!F126)),NA())</f>
        <v>#N/A</v>
      </c>
      <c r="AK132" s="516" t="e">
        <f ca="1">+IF(AND(ISNUMBER(OFFSET('Sanitation Data'!$G$4,0,10*ROW('Sanitation Data'!G126))),'Data Summary'!CZ132="Yes"),100-OFFSET('Sanitation Data'!$G$4,0,10*ROW('Sanitation Data'!G126)),NA())</f>
        <v>#N/A</v>
      </c>
      <c r="AL132" s="516" t="e">
        <f ca="1">+IF(AND(ISNUMBER(OFFSET('Sanitation Data'!$G$6,0,10*ROW('Sanitation Data'!G126))),'Data Summary'!DA132="Yes"),OFFSET('Sanitation Data'!$G$6,0,10*ROW('Sanitation Data'!G126)),NA())</f>
        <v>#N/A</v>
      </c>
      <c r="AM132" s="516" t="e">
        <f ca="1">+IF(AND(ISNUMBER(OFFSET('Sanitation Data'!$G$10,0,10*ROW('Sanitation Data'!G126))),'Data Summary'!DB132="Yes"),OFFSET('Sanitation Data'!$G$10,0,10*ROW('Sanitation Data'!G126)),NA())</f>
        <v>#N/A</v>
      </c>
      <c r="AN132" s="516" t="e">
        <f ca="1">+IF(AND(ISNUMBER(OFFSET('Sanitation Data'!$G$11,0,10*ROW('Sanitation Data'!G126))),'Data Summary'!DC132="Yes"),OFFSET('Sanitation Data'!$G$11,0,10*ROW('Sanitation Data'!G126)),NA())</f>
        <v>#N/A</v>
      </c>
      <c r="AO132" s="516" t="e">
        <f ca="1">+IF(AND(ISNUMBER(OFFSET('Sanitation Data'!$G$12,0,10*ROW('Sanitation Data'!G126))),'Data Summary'!DD132="Yes"),OFFSET('Sanitation Data'!$G$12,0,10*ROW('Sanitation Data'!G126)),NA())</f>
        <v>#N/A</v>
      </c>
      <c r="AP132" s="516" t="e">
        <f ca="1">+IF(AND(ISNUMBER(OFFSET('Sanitation Data'!$H$4,0,10*ROW('Sanitation Data'!H126))),'Data Summary'!DE132="Yes"),100-OFFSET('Sanitation Data'!$H$4,0,10*ROW('Sanitation Data'!H126)),NA())</f>
        <v>#N/A</v>
      </c>
      <c r="AQ132" s="516" t="e">
        <f ca="1">+IF(AND(ISNUMBER(OFFSET('Sanitation Data'!$H$6,0,10*ROW('Sanitation Data'!H126))),'Data Summary'!DF132="Yes"),OFFSET('Sanitation Data'!$H$6,0,10*ROW('Sanitation Data'!H126)),NA())</f>
        <v>#N/A</v>
      </c>
      <c r="AR132" s="516" t="e">
        <f ca="1">+IF(AND(ISNUMBER(OFFSET('Sanitation Data'!$H$10,0,10*ROW('Sanitation Data'!H126))),'Data Summary'!DG132="Yes"),OFFSET('Sanitation Data'!$H$10,0,10*ROW('Sanitation Data'!H126)),NA())</f>
        <v>#N/A</v>
      </c>
      <c r="AS132" s="516" t="e">
        <f ca="1">+IF(AND(ISNUMBER(OFFSET('Sanitation Data'!$H$11,0,10*ROW('Sanitation Data'!H126))),'Data Summary'!DH132="Yes"),OFFSET('Sanitation Data'!$H$11,0,10*ROW('Sanitation Data'!H126)),NA())</f>
        <v>#N/A</v>
      </c>
      <c r="AT132" s="516" t="e">
        <f ca="1">+IF(AND(ISNUMBER(OFFSET('Sanitation Data'!$H$12,0,10*ROW('Sanitation Data'!H126))),'Data Summary'!DI132="Yes"),OFFSET('Sanitation Data'!$H$12,0,10*ROW('Sanitation Data'!H126)),NA())</f>
        <v>#N/A</v>
      </c>
      <c r="AU132" s="516" t="e">
        <f ca="1">+IF(AND(ISNUMBER(OFFSET('Sanitation Data'!$I$4,0,10*ROW('Sanitation Data'!I126))),'Data Summary'!DJ132="Yes"),100-OFFSET('Sanitation Data'!$I$4,0,10*ROW('Sanitation Data'!I126)),NA())</f>
        <v>#N/A</v>
      </c>
      <c r="AV132" s="516" t="e">
        <f ca="1">+IF(AND(ISNUMBER(OFFSET('Sanitation Data'!$I$6,0,10*ROW('Sanitation Data'!I126))),'Data Summary'!DK132="Yes"),OFFSET('Sanitation Data'!$I$6,0,10*ROW('Sanitation Data'!I126)),NA())</f>
        <v>#N/A</v>
      </c>
      <c r="AW132" s="516" t="e">
        <f ca="1">+IF(AND(ISNUMBER(OFFSET('Sanitation Data'!$I$10,0,10*ROW('Sanitation Data'!I126))),'Data Summary'!DL132="Yes"),OFFSET('Sanitation Data'!$I$10,0,10*ROW('Sanitation Data'!I126)),NA())</f>
        <v>#N/A</v>
      </c>
      <c r="AX132" s="516" t="e">
        <f ca="1">+IF(AND(ISNUMBER(OFFSET('Sanitation Data'!$I$11,0,10*ROW('Sanitation Data'!I126))),'Data Summary'!DM132="Yes"),OFFSET('Sanitation Data'!$I$11,0,10*ROW('Sanitation Data'!I126)),NA())</f>
        <v>#N/A</v>
      </c>
      <c r="AY132" s="516" t="e">
        <f ca="1">+IF(AND(ISNUMBER(OFFSET('Sanitation Data'!$I$12,0,10*ROW('Sanitation Data'!I126))),'Data Summary'!DN132="Yes"),OFFSET('Sanitation Data'!$I$12,0,10*ROW('Sanitation Data'!I126)),NA())</f>
        <v>#N/A</v>
      </c>
      <c r="AZ132" s="517" t="e">
        <f ca="1">+IF(AND(ISNUMBER(OFFSET('Hygiene Data'!$D$5,0,10*ROW('Hygiene Data'!D126))),'Data Summary'!DO132="Yes"),OFFSET('Hygiene Data'!$D$5,0,10*ROW('Hygiene Data'!D126)),NA())</f>
        <v>#N/A</v>
      </c>
      <c r="BA132" s="517" t="e">
        <f ca="1">+IF(AND(ISNUMBER(OFFSET('Hygiene Data'!$D$7,0,10*ROW('Hygiene Data'!D126))),'Data Summary'!DP132="Yes"),OFFSET('Hygiene Data'!$D$7,0,10*ROW('Hygiene Data'!D126)),NA())</f>
        <v>#N/A</v>
      </c>
      <c r="BB132" s="517" t="e">
        <f ca="1">+IF(AND(ISNUMBER(OFFSET('Hygiene Data'!$D$9,0,10*ROW('Hygiene Data'!D126))),'Data Summary'!DQ132="Yes"),OFFSET('Hygiene Data'!$D$9,0,10*ROW('Hygiene Data'!D126)),NA())</f>
        <v>#N/A</v>
      </c>
      <c r="BC132" s="517" t="e">
        <f ca="1">+IF(AND(ISNUMBER(OFFSET('Hygiene Data'!$E$5,0,10*ROW('Hygiene Data'!E126))),'Data Summary'!DR132="Yes"),OFFSET('Hygiene Data'!$E$5,0,10*ROW('Hygiene Data'!E126)),NA())</f>
        <v>#N/A</v>
      </c>
      <c r="BD132" s="517" t="e">
        <f ca="1">+IF(AND(ISNUMBER(OFFSET('Hygiene Data'!$E$7,0,10*ROW('Hygiene Data'!E126))),'Data Summary'!DS132="Yes"),OFFSET('Hygiene Data'!$E$7,0,10*ROW('Hygiene Data'!E126)),NA())</f>
        <v>#N/A</v>
      </c>
      <c r="BE132" s="517" t="e">
        <f ca="1">+IF(AND(ISNUMBER(OFFSET('Hygiene Data'!$E$9,0,10*ROW('Hygiene Data'!E126))),'Data Summary'!DT132="Yes"),OFFSET('Hygiene Data'!$E$9,0,10*ROW('Hygiene Data'!E126)),NA())</f>
        <v>#N/A</v>
      </c>
      <c r="BF132" s="517" t="e">
        <f ca="1">+IF(AND(ISNUMBER(OFFSET('Hygiene Data'!$F$5,0,10*ROW('Hygiene Data'!F126))),'Data Summary'!DU132="Yes"),OFFSET('Hygiene Data'!$F$5,0,10*ROW('Hygiene Data'!F126)),NA())</f>
        <v>#N/A</v>
      </c>
      <c r="BG132" s="517" t="e">
        <f ca="1">+IF(AND(ISNUMBER(OFFSET('Hygiene Data'!$F$7,0,10*ROW('Hygiene Data'!F126))),'Data Summary'!DV132="Yes"),OFFSET('Hygiene Data'!$F$7,0,10*ROW('Hygiene Data'!F126)),NA())</f>
        <v>#N/A</v>
      </c>
      <c r="BH132" s="517" t="e">
        <f ca="1">+IF(AND(ISNUMBER(OFFSET('Hygiene Data'!$F$9,0,10*ROW('Hygiene Data'!F126))),'Data Summary'!DW132="Yes"),OFFSET('Hygiene Data'!$F$9,0,10*ROW('Hygiene Data'!F126)),NA())</f>
        <v>#N/A</v>
      </c>
      <c r="BI132" s="517" t="e">
        <f ca="1">+IF(AND(ISNUMBER(OFFSET('Hygiene Data'!$G$5,0,10*ROW('Hygiene Data'!G126))),'Data Summary'!DX132="Yes"),OFFSET('Hygiene Data'!$G$5,0,10*ROW('Hygiene Data'!G126)),NA())</f>
        <v>#N/A</v>
      </c>
      <c r="BJ132" s="517" t="e">
        <f ca="1">+IF(AND(ISNUMBER(OFFSET('Hygiene Data'!$G$7,0,10*ROW('Hygiene Data'!G126))),'Data Summary'!DY132="Yes"),OFFSET('Hygiene Data'!$G$7,0,10*ROW('Hygiene Data'!G126)),NA())</f>
        <v>#N/A</v>
      </c>
      <c r="BK132" s="517" t="e">
        <f ca="1">+IF(AND(ISNUMBER(OFFSET('Hygiene Data'!$G$9,0,10*ROW('Hygiene Data'!G126))),'Data Summary'!DZ132="Yes"),OFFSET('Hygiene Data'!$G$9,0,10*ROW('Hygiene Data'!G126)),NA())</f>
        <v>#N/A</v>
      </c>
      <c r="BL132" s="517" t="e">
        <f ca="1">+IF(AND(ISNUMBER(OFFSET('Hygiene Data'!$H$5,0,10*ROW('Hygiene Data'!H126))),'Data Summary'!EA132="Yes"),OFFSET('Hygiene Data'!$H$5,0,10*ROW('Hygiene Data'!H126)),NA())</f>
        <v>#N/A</v>
      </c>
      <c r="BM132" s="517" t="e">
        <f ca="1">+IF(AND(ISNUMBER(OFFSET('Hygiene Data'!$H$7,0,10*ROW('Hygiene Data'!H126))),'Data Summary'!EB132="Yes"),OFFSET('Hygiene Data'!$H$7,0,10*ROW('Hygiene Data'!H126)),NA())</f>
        <v>#N/A</v>
      </c>
      <c r="BN132" s="517" t="e">
        <f ca="1">+IF(AND(ISNUMBER(OFFSET('Hygiene Data'!$H$9,0,10*ROW('Hygiene Data'!H126))),'Data Summary'!EC132="Yes"),OFFSET('Hygiene Data'!$H$9,0,10*ROW('Hygiene Data'!H126)),NA())</f>
        <v>#N/A</v>
      </c>
      <c r="BO132" s="517" t="e">
        <f ca="1">+IF(AND(ISNUMBER(OFFSET('Hygiene Data'!$I$5,0,10*ROW('Hygiene Data'!I126))),'Data Summary'!ED132="Yes"),OFFSET('Hygiene Data'!$I$5,0,10*ROW('Hygiene Data'!I126)),NA())</f>
        <v>#N/A</v>
      </c>
      <c r="BP132" s="517" t="e">
        <f ca="1">+IF(AND(ISNUMBER(OFFSET('Hygiene Data'!$I$7,0,10*ROW('Hygiene Data'!I126))),'Data Summary'!EE132="Yes"),OFFSET('Hygiene Data'!$I$7,0,10*ROW('Hygiene Data'!I126)),NA())</f>
        <v>#N/A</v>
      </c>
      <c r="BQ132" s="517" t="e">
        <f ca="1">+IF(AND(ISNUMBER(OFFSET('Hygiene Data'!$I$9,0,10*ROW('Hygiene Data'!I126))),'Data Summary'!EF132="Yes"),OFFSET('Hygiene Data'!$I$9,0,10*ROW('Hygiene Data'!I126)),NA())</f>
        <v>#N/A</v>
      </c>
    </row>
    <row r="133" spans="1:69" x14ac:dyDescent="0.25">
      <c r="A133" s="513" t="e">
        <f ca="1">+RIGHT('Data Summary'!A133,LEN('Data Summary'!A133)-9)</f>
        <v>#VALUE!</v>
      </c>
      <c r="B133" s="487" t="str">
        <f ca="1">+IF(ISTEXT('Data Summary'!B133),'Data Summary'!B133,"")</f>
        <v/>
      </c>
      <c r="C133" s="514" t="e">
        <f ca="1">+VALUE('Data Summary'!C133)</f>
        <v>#VALUE!</v>
      </c>
      <c r="D133" s="515" t="e">
        <f ca="1">+IF(AND(ISNUMBER(OFFSET('Water Data'!$D$4,0,10*ROW('Water Data'!D127))),'Data Summary'!BS133="Yes"),100-OFFSET('Water Data'!$D$4,0,10*ROW('Water Data'!D127)),NA())</f>
        <v>#N/A</v>
      </c>
      <c r="E133" s="515" t="e">
        <f ca="1">+IF(AND(ISNUMBER(OFFSET('Water Data'!$D$6,0,10*ROW('Water Data'!D127))),'Data Summary'!BT133="Yes"),OFFSET('Water Data'!$D$6,0,10*ROW('Water Data'!D127)),NA())</f>
        <v>#N/A</v>
      </c>
      <c r="F133" s="515" t="e">
        <f ca="1">+IF(AND(ISNUMBER(OFFSET('Water Data'!$D$9,0,10*ROW('Water Data'!D127))),'Data Summary'!BU133="Yes"),OFFSET('Water Data'!$D$9,0,10*ROW('Water Data'!D127)),NA())</f>
        <v>#N/A</v>
      </c>
      <c r="G133" s="515" t="e">
        <f ca="1">+IF(AND(ISNUMBER(OFFSET('Water Data'!$E$4,0,10*ROW('Water Data'!E127))),'Data Summary'!BV133="Yes"),100-OFFSET('Water Data'!$E$4,0,10*ROW('Water Data'!E127)),NA())</f>
        <v>#N/A</v>
      </c>
      <c r="H133" s="515" t="e">
        <f ca="1">+IF(AND(ISNUMBER(OFFSET('Water Data'!$E$6,0,10*ROW('Water Data'!E127))),'Data Summary'!BW133="Yes"),OFFSET('Water Data'!$E$6,0,10*ROW('Water Data'!E127)),NA())</f>
        <v>#N/A</v>
      </c>
      <c r="I133" s="515" t="e">
        <f ca="1">+IF(AND(ISNUMBER(OFFSET('Water Data'!$E$9,0,10*ROW('Water Data'!E127))),'Data Summary'!BX133="Yes"),OFFSET('Water Data'!$E$9,0,10*ROW('Water Data'!E127)),NA())</f>
        <v>#N/A</v>
      </c>
      <c r="J133" s="515" t="e">
        <f ca="1">+IF(AND(ISNUMBER(OFFSET('Water Data'!$F$4,0,10*ROW('Water Data'!F127))),'Data Summary'!BY133="Yes"),100-OFFSET('Water Data'!$F$4,0,10*ROW('Water Data'!F127)),NA())</f>
        <v>#N/A</v>
      </c>
      <c r="K133" s="515" t="e">
        <f ca="1">+IF(AND(ISNUMBER(OFFSET('Water Data'!$F$6,0,10*ROW('Water Data'!F127))),'Data Summary'!BZ133="Yes"),OFFSET('Water Data'!$F$6,0,10*ROW('Water Data'!F127)),NA())</f>
        <v>#N/A</v>
      </c>
      <c r="L133" s="515" t="e">
        <f ca="1">+IF(AND(ISNUMBER(OFFSET('Water Data'!$F$9,0,10*ROW('Water Data'!F127))),'Data Summary'!CA133="Yes"),OFFSET('Water Data'!$F$9,0,10*ROW('Water Data'!F127)),NA())</f>
        <v>#N/A</v>
      </c>
      <c r="M133" s="515" t="e">
        <f ca="1">+IF(AND(ISNUMBER(OFFSET('Water Data'!$G$4,0,10*ROW('Water Data'!G127))),'Data Summary'!CB133="Yes"),100-OFFSET('Water Data'!$G$4,0,10*ROW('Water Data'!G127)),NA())</f>
        <v>#N/A</v>
      </c>
      <c r="N133" s="515" t="e">
        <f ca="1">+IF(AND(ISNUMBER(OFFSET('Water Data'!$G$6,0,10*ROW('Water Data'!G127))),'Data Summary'!CC133="Yes"),OFFSET('Water Data'!$G$6,0,10*ROW('Water Data'!G127)),NA())</f>
        <v>#N/A</v>
      </c>
      <c r="O133" s="515" t="e">
        <f ca="1">+IF(AND(ISNUMBER(OFFSET('Water Data'!$G$9,0,10*ROW('Water Data'!G127))),'Data Summary'!CD133="Yes"),OFFSET('Water Data'!$G$9,0,10*ROW('Water Data'!G127)),NA())</f>
        <v>#N/A</v>
      </c>
      <c r="P133" s="515" t="e">
        <f ca="1">+IF(AND(ISNUMBER(OFFSET('Water Data'!$H$4,0,10*ROW('Water Data'!H127))),'Data Summary'!CE133="Yes"),100-OFFSET('Water Data'!$H$4,0,10*ROW('Water Data'!H127)),NA())</f>
        <v>#N/A</v>
      </c>
      <c r="Q133" s="515" t="e">
        <f ca="1">+IF(AND(ISNUMBER(OFFSET('Water Data'!$H$6,0,10*ROW('Water Data'!H127))),'Data Summary'!CF133="Yes"),OFFSET('Water Data'!$H$6,0,10*ROW('Water Data'!H127)),NA())</f>
        <v>#N/A</v>
      </c>
      <c r="R133" s="515" t="e">
        <f ca="1">+IF(AND(ISNUMBER(OFFSET('Water Data'!$H$9,0,10*ROW('Water Data'!H127))),'Data Summary'!CG133="Yes"),OFFSET('Water Data'!$H$9,0,10*ROW('Water Data'!H127)),NA())</f>
        <v>#N/A</v>
      </c>
      <c r="S133" s="515" t="e">
        <f ca="1">+IF(AND(ISNUMBER(OFFSET('Water Data'!$I$4,0,10*ROW('Water Data'!I127))),'Data Summary'!CH133="Yes"),100-OFFSET('Water Data'!$I$4,0,10*ROW('Water Data'!I127)),NA())</f>
        <v>#N/A</v>
      </c>
      <c r="T133" s="515" t="e">
        <f ca="1">+IF(AND(ISNUMBER(OFFSET('Water Data'!$I$6,0,10*ROW('Water Data'!I127))),'Data Summary'!CI133="Yes"),OFFSET('Water Data'!$I$6,0,10*ROW('Water Data'!I127)),NA())</f>
        <v>#N/A</v>
      </c>
      <c r="U133" s="515" t="e">
        <f ca="1">+IF(AND(ISNUMBER(OFFSET('Water Data'!$I$9,0,10*ROW('Water Data'!I127))),'Data Summary'!CJ133="Yes"),OFFSET('Water Data'!$I$9,0,10*ROW('Water Data'!I127)),NA())</f>
        <v>#N/A</v>
      </c>
      <c r="V133" s="516" t="e">
        <f ca="1">+IF(AND(ISNUMBER(OFFSET('Sanitation Data'!$D$4,0,10*ROW('Sanitation Data'!D127))),'Data Summary'!CK133="Yes"),100-OFFSET('Sanitation Data'!$D$4,0,10*ROW('Sanitation Data'!D127)),NA())</f>
        <v>#N/A</v>
      </c>
      <c r="W133" s="516" t="e">
        <f ca="1">+IF(AND(ISNUMBER(OFFSET('Sanitation Data'!$D$6,0,10*ROW('Sanitation Data'!D127))),'Data Summary'!CL133="Yes"),OFFSET('Sanitation Data'!$D$6,0,10*ROW('Sanitation Data'!D127)),NA())</f>
        <v>#N/A</v>
      </c>
      <c r="X133" s="516" t="e">
        <f ca="1">+IF(AND(ISNUMBER(OFFSET('Sanitation Data'!$D$10,0,10*ROW('Sanitation Data'!D127))),'Data Summary'!CM133="Yes"),OFFSET('Sanitation Data'!$D$10,0,10*ROW('Sanitation Data'!D127)),NA())</f>
        <v>#N/A</v>
      </c>
      <c r="Y133" s="516" t="e">
        <f ca="1">+IF(AND(ISNUMBER(OFFSET('Sanitation Data'!$D$11,0,10*ROW('Sanitation Data'!D127))),'Data Summary'!CN133="Yes"),OFFSET('Sanitation Data'!$D$11,0,10*ROW('Sanitation Data'!D127)),NA())</f>
        <v>#N/A</v>
      </c>
      <c r="Z133" s="516" t="e">
        <f ca="1">+IF(AND(ISNUMBER(OFFSET('Sanitation Data'!$D$12,0,10*ROW('Sanitation Data'!D127))),'Data Summary'!CO133="Yes"),OFFSET('Sanitation Data'!$D$12,0,10*ROW('Sanitation Data'!D127)),NA())</f>
        <v>#N/A</v>
      </c>
      <c r="AA133" s="516" t="e">
        <f ca="1">+IF(AND(ISNUMBER(OFFSET('Sanitation Data'!$E$4,0,10*ROW('Sanitation Data'!E127))),'Data Summary'!CP133="Yes"),100-OFFSET('Sanitation Data'!$E$4,0,10*ROW('Sanitation Data'!E127)),NA())</f>
        <v>#N/A</v>
      </c>
      <c r="AB133" s="516" t="e">
        <f ca="1">+IF(AND(ISNUMBER(OFFSET('Sanitation Data'!$E$6,0,10*ROW('Sanitation Data'!E127))),'Data Summary'!CQ133="Yes"),OFFSET('Sanitation Data'!$E$6,0,10*ROW('Sanitation Data'!E127)),NA())</f>
        <v>#N/A</v>
      </c>
      <c r="AC133" s="516" t="e">
        <f ca="1">+IF(AND(ISNUMBER(OFFSET('Sanitation Data'!$E$10,0,10*ROW('Sanitation Data'!E127))),'Data Summary'!CR133="Yes"),OFFSET('Sanitation Data'!$E$10,0,10*ROW('Sanitation Data'!E127)),NA())</f>
        <v>#N/A</v>
      </c>
      <c r="AD133" s="516" t="e">
        <f ca="1">+IF(AND(ISNUMBER(OFFSET('Sanitation Data'!$E$11,0,10*ROW('Sanitation Data'!E127))),'Data Summary'!CS133="Yes"),OFFSET('Sanitation Data'!$E$11,0,10*ROW('Sanitation Data'!E127)),NA())</f>
        <v>#N/A</v>
      </c>
      <c r="AE133" s="516" t="e">
        <f ca="1">+IF(AND(ISNUMBER(OFFSET('Sanitation Data'!$E$12,0,10*ROW('Sanitation Data'!E127))),'Data Summary'!CT133="Yes"),OFFSET('Sanitation Data'!$E$12,0,10*ROW('Sanitation Data'!E127)),NA())</f>
        <v>#N/A</v>
      </c>
      <c r="AF133" s="516" t="e">
        <f ca="1">+IF(AND(ISNUMBER(OFFSET('Sanitation Data'!$F$4,0,10*ROW('Sanitation Data'!F127))),'Data Summary'!CU133="Yes"),100-OFFSET('Sanitation Data'!$F$4,0,10*ROW('Sanitation Data'!F127)),NA())</f>
        <v>#N/A</v>
      </c>
      <c r="AG133" s="516" t="e">
        <f ca="1">+IF(AND(ISNUMBER(OFFSET('Sanitation Data'!$F$6,0,10*ROW('Sanitation Data'!F127))),'Data Summary'!CV133="Yes"),OFFSET('Sanitation Data'!$F$6,0,10*ROW('Sanitation Data'!F127)),NA())</f>
        <v>#N/A</v>
      </c>
      <c r="AH133" s="516" t="e">
        <f ca="1">+IF(AND(ISNUMBER(OFFSET('Sanitation Data'!$F$10,0,10*ROW('Sanitation Data'!F127))),'Data Summary'!CW133="Yes"),OFFSET('Sanitation Data'!$F$10,0,10*ROW('Sanitation Data'!F127)),NA())</f>
        <v>#N/A</v>
      </c>
      <c r="AI133" s="516" t="e">
        <f ca="1">+IF(AND(ISNUMBER(OFFSET('Sanitation Data'!$F$11,0,10*ROW('Sanitation Data'!F127))),'Data Summary'!CX133="Yes"),OFFSET('Sanitation Data'!$F$11,0,10*ROW('Sanitation Data'!F127)),NA())</f>
        <v>#N/A</v>
      </c>
      <c r="AJ133" s="516" t="e">
        <f ca="1">+IF(AND(ISNUMBER(OFFSET('Sanitation Data'!$F$12,0,10*ROW('Sanitation Data'!F127))),'Data Summary'!CY133="Yes"),OFFSET('Sanitation Data'!$F$12,0,10*ROW('Sanitation Data'!F127)),NA())</f>
        <v>#N/A</v>
      </c>
      <c r="AK133" s="516" t="e">
        <f ca="1">+IF(AND(ISNUMBER(OFFSET('Sanitation Data'!$G$4,0,10*ROW('Sanitation Data'!G127))),'Data Summary'!CZ133="Yes"),100-OFFSET('Sanitation Data'!$G$4,0,10*ROW('Sanitation Data'!G127)),NA())</f>
        <v>#N/A</v>
      </c>
      <c r="AL133" s="516" t="e">
        <f ca="1">+IF(AND(ISNUMBER(OFFSET('Sanitation Data'!$G$6,0,10*ROW('Sanitation Data'!G127))),'Data Summary'!DA133="Yes"),OFFSET('Sanitation Data'!$G$6,0,10*ROW('Sanitation Data'!G127)),NA())</f>
        <v>#N/A</v>
      </c>
      <c r="AM133" s="516" t="e">
        <f ca="1">+IF(AND(ISNUMBER(OFFSET('Sanitation Data'!$G$10,0,10*ROW('Sanitation Data'!G127))),'Data Summary'!DB133="Yes"),OFFSET('Sanitation Data'!$G$10,0,10*ROW('Sanitation Data'!G127)),NA())</f>
        <v>#N/A</v>
      </c>
      <c r="AN133" s="516" t="e">
        <f ca="1">+IF(AND(ISNUMBER(OFFSET('Sanitation Data'!$G$11,0,10*ROW('Sanitation Data'!G127))),'Data Summary'!DC133="Yes"),OFFSET('Sanitation Data'!$G$11,0,10*ROW('Sanitation Data'!G127)),NA())</f>
        <v>#N/A</v>
      </c>
      <c r="AO133" s="516" t="e">
        <f ca="1">+IF(AND(ISNUMBER(OFFSET('Sanitation Data'!$G$12,0,10*ROW('Sanitation Data'!G127))),'Data Summary'!DD133="Yes"),OFFSET('Sanitation Data'!$G$12,0,10*ROW('Sanitation Data'!G127)),NA())</f>
        <v>#N/A</v>
      </c>
      <c r="AP133" s="516" t="e">
        <f ca="1">+IF(AND(ISNUMBER(OFFSET('Sanitation Data'!$H$4,0,10*ROW('Sanitation Data'!H127))),'Data Summary'!DE133="Yes"),100-OFFSET('Sanitation Data'!$H$4,0,10*ROW('Sanitation Data'!H127)),NA())</f>
        <v>#N/A</v>
      </c>
      <c r="AQ133" s="516" t="e">
        <f ca="1">+IF(AND(ISNUMBER(OFFSET('Sanitation Data'!$H$6,0,10*ROW('Sanitation Data'!H127))),'Data Summary'!DF133="Yes"),OFFSET('Sanitation Data'!$H$6,0,10*ROW('Sanitation Data'!H127)),NA())</f>
        <v>#N/A</v>
      </c>
      <c r="AR133" s="516" t="e">
        <f ca="1">+IF(AND(ISNUMBER(OFFSET('Sanitation Data'!$H$10,0,10*ROW('Sanitation Data'!H127))),'Data Summary'!DG133="Yes"),OFFSET('Sanitation Data'!$H$10,0,10*ROW('Sanitation Data'!H127)),NA())</f>
        <v>#N/A</v>
      </c>
      <c r="AS133" s="516" t="e">
        <f ca="1">+IF(AND(ISNUMBER(OFFSET('Sanitation Data'!$H$11,0,10*ROW('Sanitation Data'!H127))),'Data Summary'!DH133="Yes"),OFFSET('Sanitation Data'!$H$11,0,10*ROW('Sanitation Data'!H127)),NA())</f>
        <v>#N/A</v>
      </c>
      <c r="AT133" s="516" t="e">
        <f ca="1">+IF(AND(ISNUMBER(OFFSET('Sanitation Data'!$H$12,0,10*ROW('Sanitation Data'!H127))),'Data Summary'!DI133="Yes"),OFFSET('Sanitation Data'!$H$12,0,10*ROW('Sanitation Data'!H127)),NA())</f>
        <v>#N/A</v>
      </c>
      <c r="AU133" s="516" t="e">
        <f ca="1">+IF(AND(ISNUMBER(OFFSET('Sanitation Data'!$I$4,0,10*ROW('Sanitation Data'!I127))),'Data Summary'!DJ133="Yes"),100-OFFSET('Sanitation Data'!$I$4,0,10*ROW('Sanitation Data'!I127)),NA())</f>
        <v>#N/A</v>
      </c>
      <c r="AV133" s="516" t="e">
        <f ca="1">+IF(AND(ISNUMBER(OFFSET('Sanitation Data'!$I$6,0,10*ROW('Sanitation Data'!I127))),'Data Summary'!DK133="Yes"),OFFSET('Sanitation Data'!$I$6,0,10*ROW('Sanitation Data'!I127)),NA())</f>
        <v>#N/A</v>
      </c>
      <c r="AW133" s="516" t="e">
        <f ca="1">+IF(AND(ISNUMBER(OFFSET('Sanitation Data'!$I$10,0,10*ROW('Sanitation Data'!I127))),'Data Summary'!DL133="Yes"),OFFSET('Sanitation Data'!$I$10,0,10*ROW('Sanitation Data'!I127)),NA())</f>
        <v>#N/A</v>
      </c>
      <c r="AX133" s="516" t="e">
        <f ca="1">+IF(AND(ISNUMBER(OFFSET('Sanitation Data'!$I$11,0,10*ROW('Sanitation Data'!I127))),'Data Summary'!DM133="Yes"),OFFSET('Sanitation Data'!$I$11,0,10*ROW('Sanitation Data'!I127)),NA())</f>
        <v>#N/A</v>
      </c>
      <c r="AY133" s="516" t="e">
        <f ca="1">+IF(AND(ISNUMBER(OFFSET('Sanitation Data'!$I$12,0,10*ROW('Sanitation Data'!I127))),'Data Summary'!DN133="Yes"),OFFSET('Sanitation Data'!$I$12,0,10*ROW('Sanitation Data'!I127)),NA())</f>
        <v>#N/A</v>
      </c>
      <c r="AZ133" s="517" t="e">
        <f ca="1">+IF(AND(ISNUMBER(OFFSET('Hygiene Data'!$D$5,0,10*ROW('Hygiene Data'!D127))),'Data Summary'!DO133="Yes"),OFFSET('Hygiene Data'!$D$5,0,10*ROW('Hygiene Data'!D127)),NA())</f>
        <v>#N/A</v>
      </c>
      <c r="BA133" s="517" t="e">
        <f ca="1">+IF(AND(ISNUMBER(OFFSET('Hygiene Data'!$D$7,0,10*ROW('Hygiene Data'!D127))),'Data Summary'!DP133="Yes"),OFFSET('Hygiene Data'!$D$7,0,10*ROW('Hygiene Data'!D127)),NA())</f>
        <v>#N/A</v>
      </c>
      <c r="BB133" s="517" t="e">
        <f ca="1">+IF(AND(ISNUMBER(OFFSET('Hygiene Data'!$D$9,0,10*ROW('Hygiene Data'!D127))),'Data Summary'!DQ133="Yes"),OFFSET('Hygiene Data'!$D$9,0,10*ROW('Hygiene Data'!D127)),NA())</f>
        <v>#N/A</v>
      </c>
      <c r="BC133" s="517" t="e">
        <f ca="1">+IF(AND(ISNUMBER(OFFSET('Hygiene Data'!$E$5,0,10*ROW('Hygiene Data'!E127))),'Data Summary'!DR133="Yes"),OFFSET('Hygiene Data'!$E$5,0,10*ROW('Hygiene Data'!E127)),NA())</f>
        <v>#N/A</v>
      </c>
      <c r="BD133" s="517" t="e">
        <f ca="1">+IF(AND(ISNUMBER(OFFSET('Hygiene Data'!$E$7,0,10*ROW('Hygiene Data'!E127))),'Data Summary'!DS133="Yes"),OFFSET('Hygiene Data'!$E$7,0,10*ROW('Hygiene Data'!E127)),NA())</f>
        <v>#N/A</v>
      </c>
      <c r="BE133" s="517" t="e">
        <f ca="1">+IF(AND(ISNUMBER(OFFSET('Hygiene Data'!$E$9,0,10*ROW('Hygiene Data'!E127))),'Data Summary'!DT133="Yes"),OFFSET('Hygiene Data'!$E$9,0,10*ROW('Hygiene Data'!E127)),NA())</f>
        <v>#N/A</v>
      </c>
      <c r="BF133" s="517" t="e">
        <f ca="1">+IF(AND(ISNUMBER(OFFSET('Hygiene Data'!$F$5,0,10*ROW('Hygiene Data'!F127))),'Data Summary'!DU133="Yes"),OFFSET('Hygiene Data'!$F$5,0,10*ROW('Hygiene Data'!F127)),NA())</f>
        <v>#N/A</v>
      </c>
      <c r="BG133" s="517" t="e">
        <f ca="1">+IF(AND(ISNUMBER(OFFSET('Hygiene Data'!$F$7,0,10*ROW('Hygiene Data'!F127))),'Data Summary'!DV133="Yes"),OFFSET('Hygiene Data'!$F$7,0,10*ROW('Hygiene Data'!F127)),NA())</f>
        <v>#N/A</v>
      </c>
      <c r="BH133" s="517" t="e">
        <f ca="1">+IF(AND(ISNUMBER(OFFSET('Hygiene Data'!$F$9,0,10*ROW('Hygiene Data'!F127))),'Data Summary'!DW133="Yes"),OFFSET('Hygiene Data'!$F$9,0,10*ROW('Hygiene Data'!F127)),NA())</f>
        <v>#N/A</v>
      </c>
      <c r="BI133" s="517" t="e">
        <f ca="1">+IF(AND(ISNUMBER(OFFSET('Hygiene Data'!$G$5,0,10*ROW('Hygiene Data'!G127))),'Data Summary'!DX133="Yes"),OFFSET('Hygiene Data'!$G$5,0,10*ROW('Hygiene Data'!G127)),NA())</f>
        <v>#N/A</v>
      </c>
      <c r="BJ133" s="517" t="e">
        <f ca="1">+IF(AND(ISNUMBER(OFFSET('Hygiene Data'!$G$7,0,10*ROW('Hygiene Data'!G127))),'Data Summary'!DY133="Yes"),OFFSET('Hygiene Data'!$G$7,0,10*ROW('Hygiene Data'!G127)),NA())</f>
        <v>#N/A</v>
      </c>
      <c r="BK133" s="517" t="e">
        <f ca="1">+IF(AND(ISNUMBER(OFFSET('Hygiene Data'!$G$9,0,10*ROW('Hygiene Data'!G127))),'Data Summary'!DZ133="Yes"),OFFSET('Hygiene Data'!$G$9,0,10*ROW('Hygiene Data'!G127)),NA())</f>
        <v>#N/A</v>
      </c>
      <c r="BL133" s="517" t="e">
        <f ca="1">+IF(AND(ISNUMBER(OFFSET('Hygiene Data'!$H$5,0,10*ROW('Hygiene Data'!H127))),'Data Summary'!EA133="Yes"),OFFSET('Hygiene Data'!$H$5,0,10*ROW('Hygiene Data'!H127)),NA())</f>
        <v>#N/A</v>
      </c>
      <c r="BM133" s="517" t="e">
        <f ca="1">+IF(AND(ISNUMBER(OFFSET('Hygiene Data'!$H$7,0,10*ROW('Hygiene Data'!H127))),'Data Summary'!EB133="Yes"),OFFSET('Hygiene Data'!$H$7,0,10*ROW('Hygiene Data'!H127)),NA())</f>
        <v>#N/A</v>
      </c>
      <c r="BN133" s="517" t="e">
        <f ca="1">+IF(AND(ISNUMBER(OFFSET('Hygiene Data'!$H$9,0,10*ROW('Hygiene Data'!H127))),'Data Summary'!EC133="Yes"),OFFSET('Hygiene Data'!$H$9,0,10*ROW('Hygiene Data'!H127)),NA())</f>
        <v>#N/A</v>
      </c>
      <c r="BO133" s="517" t="e">
        <f ca="1">+IF(AND(ISNUMBER(OFFSET('Hygiene Data'!$I$5,0,10*ROW('Hygiene Data'!I127))),'Data Summary'!ED133="Yes"),OFFSET('Hygiene Data'!$I$5,0,10*ROW('Hygiene Data'!I127)),NA())</f>
        <v>#N/A</v>
      </c>
      <c r="BP133" s="517" t="e">
        <f ca="1">+IF(AND(ISNUMBER(OFFSET('Hygiene Data'!$I$7,0,10*ROW('Hygiene Data'!I127))),'Data Summary'!EE133="Yes"),OFFSET('Hygiene Data'!$I$7,0,10*ROW('Hygiene Data'!I127)),NA())</f>
        <v>#N/A</v>
      </c>
      <c r="BQ133" s="517" t="e">
        <f ca="1">+IF(AND(ISNUMBER(OFFSET('Hygiene Data'!$I$9,0,10*ROW('Hygiene Data'!I127))),'Data Summary'!EF133="Yes"),OFFSET('Hygiene Data'!$I$9,0,10*ROW('Hygiene Data'!I127)),NA())</f>
        <v>#N/A</v>
      </c>
    </row>
    <row r="134" spans="1:69" x14ac:dyDescent="0.25">
      <c r="A134" s="513" t="e">
        <f ca="1">+RIGHT('Data Summary'!A134,LEN('Data Summary'!A134)-9)</f>
        <v>#VALUE!</v>
      </c>
      <c r="B134" s="487" t="str">
        <f ca="1">+IF(ISTEXT('Data Summary'!B134),'Data Summary'!B134,"")</f>
        <v/>
      </c>
      <c r="C134" s="514" t="e">
        <f ca="1">+VALUE('Data Summary'!C134)</f>
        <v>#VALUE!</v>
      </c>
      <c r="D134" s="515" t="e">
        <f ca="1">+IF(AND(ISNUMBER(OFFSET('Water Data'!$D$4,0,10*ROW('Water Data'!D128))),'Data Summary'!BS134="Yes"),100-OFFSET('Water Data'!$D$4,0,10*ROW('Water Data'!D128)),NA())</f>
        <v>#N/A</v>
      </c>
      <c r="E134" s="515" t="e">
        <f ca="1">+IF(AND(ISNUMBER(OFFSET('Water Data'!$D$6,0,10*ROW('Water Data'!D128))),'Data Summary'!BT134="Yes"),OFFSET('Water Data'!$D$6,0,10*ROW('Water Data'!D128)),NA())</f>
        <v>#N/A</v>
      </c>
      <c r="F134" s="515" t="e">
        <f ca="1">+IF(AND(ISNUMBER(OFFSET('Water Data'!$D$9,0,10*ROW('Water Data'!D128))),'Data Summary'!BU134="Yes"),OFFSET('Water Data'!$D$9,0,10*ROW('Water Data'!D128)),NA())</f>
        <v>#N/A</v>
      </c>
      <c r="G134" s="515" t="e">
        <f ca="1">+IF(AND(ISNUMBER(OFFSET('Water Data'!$E$4,0,10*ROW('Water Data'!E128))),'Data Summary'!BV134="Yes"),100-OFFSET('Water Data'!$E$4,0,10*ROW('Water Data'!E128)),NA())</f>
        <v>#N/A</v>
      </c>
      <c r="H134" s="515" t="e">
        <f ca="1">+IF(AND(ISNUMBER(OFFSET('Water Data'!$E$6,0,10*ROW('Water Data'!E128))),'Data Summary'!BW134="Yes"),OFFSET('Water Data'!$E$6,0,10*ROW('Water Data'!E128)),NA())</f>
        <v>#N/A</v>
      </c>
      <c r="I134" s="515" t="e">
        <f ca="1">+IF(AND(ISNUMBER(OFFSET('Water Data'!$E$9,0,10*ROW('Water Data'!E128))),'Data Summary'!BX134="Yes"),OFFSET('Water Data'!$E$9,0,10*ROW('Water Data'!E128)),NA())</f>
        <v>#N/A</v>
      </c>
      <c r="J134" s="515" t="e">
        <f ca="1">+IF(AND(ISNUMBER(OFFSET('Water Data'!$F$4,0,10*ROW('Water Data'!F128))),'Data Summary'!BY134="Yes"),100-OFFSET('Water Data'!$F$4,0,10*ROW('Water Data'!F128)),NA())</f>
        <v>#N/A</v>
      </c>
      <c r="K134" s="515" t="e">
        <f ca="1">+IF(AND(ISNUMBER(OFFSET('Water Data'!$F$6,0,10*ROW('Water Data'!F128))),'Data Summary'!BZ134="Yes"),OFFSET('Water Data'!$F$6,0,10*ROW('Water Data'!F128)),NA())</f>
        <v>#N/A</v>
      </c>
      <c r="L134" s="515" t="e">
        <f ca="1">+IF(AND(ISNUMBER(OFFSET('Water Data'!$F$9,0,10*ROW('Water Data'!F128))),'Data Summary'!CA134="Yes"),OFFSET('Water Data'!$F$9,0,10*ROW('Water Data'!F128)),NA())</f>
        <v>#N/A</v>
      </c>
      <c r="M134" s="515" t="e">
        <f ca="1">+IF(AND(ISNUMBER(OFFSET('Water Data'!$G$4,0,10*ROW('Water Data'!G128))),'Data Summary'!CB134="Yes"),100-OFFSET('Water Data'!$G$4,0,10*ROW('Water Data'!G128)),NA())</f>
        <v>#N/A</v>
      </c>
      <c r="N134" s="515" t="e">
        <f ca="1">+IF(AND(ISNUMBER(OFFSET('Water Data'!$G$6,0,10*ROW('Water Data'!G128))),'Data Summary'!CC134="Yes"),OFFSET('Water Data'!$G$6,0,10*ROW('Water Data'!G128)),NA())</f>
        <v>#N/A</v>
      </c>
      <c r="O134" s="515" t="e">
        <f ca="1">+IF(AND(ISNUMBER(OFFSET('Water Data'!$G$9,0,10*ROW('Water Data'!G128))),'Data Summary'!CD134="Yes"),OFFSET('Water Data'!$G$9,0,10*ROW('Water Data'!G128)),NA())</f>
        <v>#N/A</v>
      </c>
      <c r="P134" s="515" t="e">
        <f ca="1">+IF(AND(ISNUMBER(OFFSET('Water Data'!$H$4,0,10*ROW('Water Data'!H128))),'Data Summary'!CE134="Yes"),100-OFFSET('Water Data'!$H$4,0,10*ROW('Water Data'!H128)),NA())</f>
        <v>#N/A</v>
      </c>
      <c r="Q134" s="515" t="e">
        <f ca="1">+IF(AND(ISNUMBER(OFFSET('Water Data'!$H$6,0,10*ROW('Water Data'!H128))),'Data Summary'!CF134="Yes"),OFFSET('Water Data'!$H$6,0,10*ROW('Water Data'!H128)),NA())</f>
        <v>#N/A</v>
      </c>
      <c r="R134" s="515" t="e">
        <f ca="1">+IF(AND(ISNUMBER(OFFSET('Water Data'!$H$9,0,10*ROW('Water Data'!H128))),'Data Summary'!CG134="Yes"),OFFSET('Water Data'!$H$9,0,10*ROW('Water Data'!H128)),NA())</f>
        <v>#N/A</v>
      </c>
      <c r="S134" s="515" t="e">
        <f ca="1">+IF(AND(ISNUMBER(OFFSET('Water Data'!$I$4,0,10*ROW('Water Data'!I128))),'Data Summary'!CH134="Yes"),100-OFFSET('Water Data'!$I$4,0,10*ROW('Water Data'!I128)),NA())</f>
        <v>#N/A</v>
      </c>
      <c r="T134" s="515" t="e">
        <f ca="1">+IF(AND(ISNUMBER(OFFSET('Water Data'!$I$6,0,10*ROW('Water Data'!I128))),'Data Summary'!CI134="Yes"),OFFSET('Water Data'!$I$6,0,10*ROW('Water Data'!I128)),NA())</f>
        <v>#N/A</v>
      </c>
      <c r="U134" s="515" t="e">
        <f ca="1">+IF(AND(ISNUMBER(OFFSET('Water Data'!$I$9,0,10*ROW('Water Data'!I128))),'Data Summary'!CJ134="Yes"),OFFSET('Water Data'!$I$9,0,10*ROW('Water Data'!I128)),NA())</f>
        <v>#N/A</v>
      </c>
      <c r="V134" s="516" t="e">
        <f ca="1">+IF(AND(ISNUMBER(OFFSET('Sanitation Data'!$D$4,0,10*ROW('Sanitation Data'!D128))),'Data Summary'!CK134="Yes"),100-OFFSET('Sanitation Data'!$D$4,0,10*ROW('Sanitation Data'!D128)),NA())</f>
        <v>#N/A</v>
      </c>
      <c r="W134" s="516" t="e">
        <f ca="1">+IF(AND(ISNUMBER(OFFSET('Sanitation Data'!$D$6,0,10*ROW('Sanitation Data'!D128))),'Data Summary'!CL134="Yes"),OFFSET('Sanitation Data'!$D$6,0,10*ROW('Sanitation Data'!D128)),NA())</f>
        <v>#N/A</v>
      </c>
      <c r="X134" s="516" t="e">
        <f ca="1">+IF(AND(ISNUMBER(OFFSET('Sanitation Data'!$D$10,0,10*ROW('Sanitation Data'!D128))),'Data Summary'!CM134="Yes"),OFFSET('Sanitation Data'!$D$10,0,10*ROW('Sanitation Data'!D128)),NA())</f>
        <v>#N/A</v>
      </c>
      <c r="Y134" s="516" t="e">
        <f ca="1">+IF(AND(ISNUMBER(OFFSET('Sanitation Data'!$D$11,0,10*ROW('Sanitation Data'!D128))),'Data Summary'!CN134="Yes"),OFFSET('Sanitation Data'!$D$11,0,10*ROW('Sanitation Data'!D128)),NA())</f>
        <v>#N/A</v>
      </c>
      <c r="Z134" s="516" t="e">
        <f ca="1">+IF(AND(ISNUMBER(OFFSET('Sanitation Data'!$D$12,0,10*ROW('Sanitation Data'!D128))),'Data Summary'!CO134="Yes"),OFFSET('Sanitation Data'!$D$12,0,10*ROW('Sanitation Data'!D128)),NA())</f>
        <v>#N/A</v>
      </c>
      <c r="AA134" s="516" t="e">
        <f ca="1">+IF(AND(ISNUMBER(OFFSET('Sanitation Data'!$E$4,0,10*ROW('Sanitation Data'!E128))),'Data Summary'!CP134="Yes"),100-OFFSET('Sanitation Data'!$E$4,0,10*ROW('Sanitation Data'!E128)),NA())</f>
        <v>#N/A</v>
      </c>
      <c r="AB134" s="516" t="e">
        <f ca="1">+IF(AND(ISNUMBER(OFFSET('Sanitation Data'!$E$6,0,10*ROW('Sanitation Data'!E128))),'Data Summary'!CQ134="Yes"),OFFSET('Sanitation Data'!$E$6,0,10*ROW('Sanitation Data'!E128)),NA())</f>
        <v>#N/A</v>
      </c>
      <c r="AC134" s="516" t="e">
        <f ca="1">+IF(AND(ISNUMBER(OFFSET('Sanitation Data'!$E$10,0,10*ROW('Sanitation Data'!E128))),'Data Summary'!CR134="Yes"),OFFSET('Sanitation Data'!$E$10,0,10*ROW('Sanitation Data'!E128)),NA())</f>
        <v>#N/A</v>
      </c>
      <c r="AD134" s="516" t="e">
        <f ca="1">+IF(AND(ISNUMBER(OFFSET('Sanitation Data'!$E$11,0,10*ROW('Sanitation Data'!E128))),'Data Summary'!CS134="Yes"),OFFSET('Sanitation Data'!$E$11,0,10*ROW('Sanitation Data'!E128)),NA())</f>
        <v>#N/A</v>
      </c>
      <c r="AE134" s="516" t="e">
        <f ca="1">+IF(AND(ISNUMBER(OFFSET('Sanitation Data'!$E$12,0,10*ROW('Sanitation Data'!E128))),'Data Summary'!CT134="Yes"),OFFSET('Sanitation Data'!$E$12,0,10*ROW('Sanitation Data'!E128)),NA())</f>
        <v>#N/A</v>
      </c>
      <c r="AF134" s="516" t="e">
        <f ca="1">+IF(AND(ISNUMBER(OFFSET('Sanitation Data'!$F$4,0,10*ROW('Sanitation Data'!F128))),'Data Summary'!CU134="Yes"),100-OFFSET('Sanitation Data'!$F$4,0,10*ROW('Sanitation Data'!F128)),NA())</f>
        <v>#N/A</v>
      </c>
      <c r="AG134" s="516" t="e">
        <f ca="1">+IF(AND(ISNUMBER(OFFSET('Sanitation Data'!$F$6,0,10*ROW('Sanitation Data'!F128))),'Data Summary'!CV134="Yes"),OFFSET('Sanitation Data'!$F$6,0,10*ROW('Sanitation Data'!F128)),NA())</f>
        <v>#N/A</v>
      </c>
      <c r="AH134" s="516" t="e">
        <f ca="1">+IF(AND(ISNUMBER(OFFSET('Sanitation Data'!$F$10,0,10*ROW('Sanitation Data'!F128))),'Data Summary'!CW134="Yes"),OFFSET('Sanitation Data'!$F$10,0,10*ROW('Sanitation Data'!F128)),NA())</f>
        <v>#N/A</v>
      </c>
      <c r="AI134" s="516" t="e">
        <f ca="1">+IF(AND(ISNUMBER(OFFSET('Sanitation Data'!$F$11,0,10*ROW('Sanitation Data'!F128))),'Data Summary'!CX134="Yes"),OFFSET('Sanitation Data'!$F$11,0,10*ROW('Sanitation Data'!F128)),NA())</f>
        <v>#N/A</v>
      </c>
      <c r="AJ134" s="516" t="e">
        <f ca="1">+IF(AND(ISNUMBER(OFFSET('Sanitation Data'!$F$12,0,10*ROW('Sanitation Data'!F128))),'Data Summary'!CY134="Yes"),OFFSET('Sanitation Data'!$F$12,0,10*ROW('Sanitation Data'!F128)),NA())</f>
        <v>#N/A</v>
      </c>
      <c r="AK134" s="516" t="e">
        <f ca="1">+IF(AND(ISNUMBER(OFFSET('Sanitation Data'!$G$4,0,10*ROW('Sanitation Data'!G128))),'Data Summary'!CZ134="Yes"),100-OFFSET('Sanitation Data'!$G$4,0,10*ROW('Sanitation Data'!G128)),NA())</f>
        <v>#N/A</v>
      </c>
      <c r="AL134" s="516" t="e">
        <f ca="1">+IF(AND(ISNUMBER(OFFSET('Sanitation Data'!$G$6,0,10*ROW('Sanitation Data'!G128))),'Data Summary'!DA134="Yes"),OFFSET('Sanitation Data'!$G$6,0,10*ROW('Sanitation Data'!G128)),NA())</f>
        <v>#N/A</v>
      </c>
      <c r="AM134" s="516" t="e">
        <f ca="1">+IF(AND(ISNUMBER(OFFSET('Sanitation Data'!$G$10,0,10*ROW('Sanitation Data'!G128))),'Data Summary'!DB134="Yes"),OFFSET('Sanitation Data'!$G$10,0,10*ROW('Sanitation Data'!G128)),NA())</f>
        <v>#N/A</v>
      </c>
      <c r="AN134" s="516" t="e">
        <f ca="1">+IF(AND(ISNUMBER(OFFSET('Sanitation Data'!$G$11,0,10*ROW('Sanitation Data'!G128))),'Data Summary'!DC134="Yes"),OFFSET('Sanitation Data'!$G$11,0,10*ROW('Sanitation Data'!G128)),NA())</f>
        <v>#N/A</v>
      </c>
      <c r="AO134" s="516" t="e">
        <f ca="1">+IF(AND(ISNUMBER(OFFSET('Sanitation Data'!$G$12,0,10*ROW('Sanitation Data'!G128))),'Data Summary'!DD134="Yes"),OFFSET('Sanitation Data'!$G$12,0,10*ROW('Sanitation Data'!G128)),NA())</f>
        <v>#N/A</v>
      </c>
      <c r="AP134" s="516" t="e">
        <f ca="1">+IF(AND(ISNUMBER(OFFSET('Sanitation Data'!$H$4,0,10*ROW('Sanitation Data'!H128))),'Data Summary'!DE134="Yes"),100-OFFSET('Sanitation Data'!$H$4,0,10*ROW('Sanitation Data'!H128)),NA())</f>
        <v>#N/A</v>
      </c>
      <c r="AQ134" s="516" t="e">
        <f ca="1">+IF(AND(ISNUMBER(OFFSET('Sanitation Data'!$H$6,0,10*ROW('Sanitation Data'!H128))),'Data Summary'!DF134="Yes"),OFFSET('Sanitation Data'!$H$6,0,10*ROW('Sanitation Data'!H128)),NA())</f>
        <v>#N/A</v>
      </c>
      <c r="AR134" s="516" t="e">
        <f ca="1">+IF(AND(ISNUMBER(OFFSET('Sanitation Data'!$H$10,0,10*ROW('Sanitation Data'!H128))),'Data Summary'!DG134="Yes"),OFFSET('Sanitation Data'!$H$10,0,10*ROW('Sanitation Data'!H128)),NA())</f>
        <v>#N/A</v>
      </c>
      <c r="AS134" s="516" t="e">
        <f ca="1">+IF(AND(ISNUMBER(OFFSET('Sanitation Data'!$H$11,0,10*ROW('Sanitation Data'!H128))),'Data Summary'!DH134="Yes"),OFFSET('Sanitation Data'!$H$11,0,10*ROW('Sanitation Data'!H128)),NA())</f>
        <v>#N/A</v>
      </c>
      <c r="AT134" s="516" t="e">
        <f ca="1">+IF(AND(ISNUMBER(OFFSET('Sanitation Data'!$H$12,0,10*ROW('Sanitation Data'!H128))),'Data Summary'!DI134="Yes"),OFFSET('Sanitation Data'!$H$12,0,10*ROW('Sanitation Data'!H128)),NA())</f>
        <v>#N/A</v>
      </c>
      <c r="AU134" s="516" t="e">
        <f ca="1">+IF(AND(ISNUMBER(OFFSET('Sanitation Data'!$I$4,0,10*ROW('Sanitation Data'!I128))),'Data Summary'!DJ134="Yes"),100-OFFSET('Sanitation Data'!$I$4,0,10*ROW('Sanitation Data'!I128)),NA())</f>
        <v>#N/A</v>
      </c>
      <c r="AV134" s="516" t="e">
        <f ca="1">+IF(AND(ISNUMBER(OFFSET('Sanitation Data'!$I$6,0,10*ROW('Sanitation Data'!I128))),'Data Summary'!DK134="Yes"),OFFSET('Sanitation Data'!$I$6,0,10*ROW('Sanitation Data'!I128)),NA())</f>
        <v>#N/A</v>
      </c>
      <c r="AW134" s="516" t="e">
        <f ca="1">+IF(AND(ISNUMBER(OFFSET('Sanitation Data'!$I$10,0,10*ROW('Sanitation Data'!I128))),'Data Summary'!DL134="Yes"),OFFSET('Sanitation Data'!$I$10,0,10*ROW('Sanitation Data'!I128)),NA())</f>
        <v>#N/A</v>
      </c>
      <c r="AX134" s="516" t="e">
        <f ca="1">+IF(AND(ISNUMBER(OFFSET('Sanitation Data'!$I$11,0,10*ROW('Sanitation Data'!I128))),'Data Summary'!DM134="Yes"),OFFSET('Sanitation Data'!$I$11,0,10*ROW('Sanitation Data'!I128)),NA())</f>
        <v>#N/A</v>
      </c>
      <c r="AY134" s="516" t="e">
        <f ca="1">+IF(AND(ISNUMBER(OFFSET('Sanitation Data'!$I$12,0,10*ROW('Sanitation Data'!I128))),'Data Summary'!DN134="Yes"),OFFSET('Sanitation Data'!$I$12,0,10*ROW('Sanitation Data'!I128)),NA())</f>
        <v>#N/A</v>
      </c>
      <c r="AZ134" s="517" t="e">
        <f ca="1">+IF(AND(ISNUMBER(OFFSET('Hygiene Data'!$D$5,0,10*ROW('Hygiene Data'!D128))),'Data Summary'!DO134="Yes"),OFFSET('Hygiene Data'!$D$5,0,10*ROW('Hygiene Data'!D128)),NA())</f>
        <v>#N/A</v>
      </c>
      <c r="BA134" s="517" t="e">
        <f ca="1">+IF(AND(ISNUMBER(OFFSET('Hygiene Data'!$D$7,0,10*ROW('Hygiene Data'!D128))),'Data Summary'!DP134="Yes"),OFFSET('Hygiene Data'!$D$7,0,10*ROW('Hygiene Data'!D128)),NA())</f>
        <v>#N/A</v>
      </c>
      <c r="BB134" s="517" t="e">
        <f ca="1">+IF(AND(ISNUMBER(OFFSET('Hygiene Data'!$D$9,0,10*ROW('Hygiene Data'!D128))),'Data Summary'!DQ134="Yes"),OFFSET('Hygiene Data'!$D$9,0,10*ROW('Hygiene Data'!D128)),NA())</f>
        <v>#N/A</v>
      </c>
      <c r="BC134" s="517" t="e">
        <f ca="1">+IF(AND(ISNUMBER(OFFSET('Hygiene Data'!$E$5,0,10*ROW('Hygiene Data'!E128))),'Data Summary'!DR134="Yes"),OFFSET('Hygiene Data'!$E$5,0,10*ROW('Hygiene Data'!E128)),NA())</f>
        <v>#N/A</v>
      </c>
      <c r="BD134" s="517" t="e">
        <f ca="1">+IF(AND(ISNUMBER(OFFSET('Hygiene Data'!$E$7,0,10*ROW('Hygiene Data'!E128))),'Data Summary'!DS134="Yes"),OFFSET('Hygiene Data'!$E$7,0,10*ROW('Hygiene Data'!E128)),NA())</f>
        <v>#N/A</v>
      </c>
      <c r="BE134" s="517" t="e">
        <f ca="1">+IF(AND(ISNUMBER(OFFSET('Hygiene Data'!$E$9,0,10*ROW('Hygiene Data'!E128))),'Data Summary'!DT134="Yes"),OFFSET('Hygiene Data'!$E$9,0,10*ROW('Hygiene Data'!E128)),NA())</f>
        <v>#N/A</v>
      </c>
      <c r="BF134" s="517" t="e">
        <f ca="1">+IF(AND(ISNUMBER(OFFSET('Hygiene Data'!$F$5,0,10*ROW('Hygiene Data'!F128))),'Data Summary'!DU134="Yes"),OFFSET('Hygiene Data'!$F$5,0,10*ROW('Hygiene Data'!F128)),NA())</f>
        <v>#N/A</v>
      </c>
      <c r="BG134" s="517" t="e">
        <f ca="1">+IF(AND(ISNUMBER(OFFSET('Hygiene Data'!$F$7,0,10*ROW('Hygiene Data'!F128))),'Data Summary'!DV134="Yes"),OFFSET('Hygiene Data'!$F$7,0,10*ROW('Hygiene Data'!F128)),NA())</f>
        <v>#N/A</v>
      </c>
      <c r="BH134" s="517" t="e">
        <f ca="1">+IF(AND(ISNUMBER(OFFSET('Hygiene Data'!$F$9,0,10*ROW('Hygiene Data'!F128))),'Data Summary'!DW134="Yes"),OFFSET('Hygiene Data'!$F$9,0,10*ROW('Hygiene Data'!F128)),NA())</f>
        <v>#N/A</v>
      </c>
      <c r="BI134" s="517" t="e">
        <f ca="1">+IF(AND(ISNUMBER(OFFSET('Hygiene Data'!$G$5,0,10*ROW('Hygiene Data'!G128))),'Data Summary'!DX134="Yes"),OFFSET('Hygiene Data'!$G$5,0,10*ROW('Hygiene Data'!G128)),NA())</f>
        <v>#N/A</v>
      </c>
      <c r="BJ134" s="517" t="e">
        <f ca="1">+IF(AND(ISNUMBER(OFFSET('Hygiene Data'!$G$7,0,10*ROW('Hygiene Data'!G128))),'Data Summary'!DY134="Yes"),OFFSET('Hygiene Data'!$G$7,0,10*ROW('Hygiene Data'!G128)),NA())</f>
        <v>#N/A</v>
      </c>
      <c r="BK134" s="517" t="e">
        <f ca="1">+IF(AND(ISNUMBER(OFFSET('Hygiene Data'!$G$9,0,10*ROW('Hygiene Data'!G128))),'Data Summary'!DZ134="Yes"),OFFSET('Hygiene Data'!$G$9,0,10*ROW('Hygiene Data'!G128)),NA())</f>
        <v>#N/A</v>
      </c>
      <c r="BL134" s="517" t="e">
        <f ca="1">+IF(AND(ISNUMBER(OFFSET('Hygiene Data'!$H$5,0,10*ROW('Hygiene Data'!H128))),'Data Summary'!EA134="Yes"),OFFSET('Hygiene Data'!$H$5,0,10*ROW('Hygiene Data'!H128)),NA())</f>
        <v>#N/A</v>
      </c>
      <c r="BM134" s="517" t="e">
        <f ca="1">+IF(AND(ISNUMBER(OFFSET('Hygiene Data'!$H$7,0,10*ROW('Hygiene Data'!H128))),'Data Summary'!EB134="Yes"),OFFSET('Hygiene Data'!$H$7,0,10*ROW('Hygiene Data'!H128)),NA())</f>
        <v>#N/A</v>
      </c>
      <c r="BN134" s="517" t="e">
        <f ca="1">+IF(AND(ISNUMBER(OFFSET('Hygiene Data'!$H$9,0,10*ROW('Hygiene Data'!H128))),'Data Summary'!EC134="Yes"),OFFSET('Hygiene Data'!$H$9,0,10*ROW('Hygiene Data'!H128)),NA())</f>
        <v>#N/A</v>
      </c>
      <c r="BO134" s="517" t="e">
        <f ca="1">+IF(AND(ISNUMBER(OFFSET('Hygiene Data'!$I$5,0,10*ROW('Hygiene Data'!I128))),'Data Summary'!ED134="Yes"),OFFSET('Hygiene Data'!$I$5,0,10*ROW('Hygiene Data'!I128)),NA())</f>
        <v>#N/A</v>
      </c>
      <c r="BP134" s="517" t="e">
        <f ca="1">+IF(AND(ISNUMBER(OFFSET('Hygiene Data'!$I$7,0,10*ROW('Hygiene Data'!I128))),'Data Summary'!EE134="Yes"),OFFSET('Hygiene Data'!$I$7,0,10*ROW('Hygiene Data'!I128)),NA())</f>
        <v>#N/A</v>
      </c>
      <c r="BQ134" s="517" t="e">
        <f ca="1">+IF(AND(ISNUMBER(OFFSET('Hygiene Data'!$I$9,0,10*ROW('Hygiene Data'!I128))),'Data Summary'!EF134="Yes"),OFFSET('Hygiene Data'!$I$9,0,10*ROW('Hygiene Data'!I128)),NA())</f>
        <v>#N/A</v>
      </c>
    </row>
    <row r="135" spans="1:69" x14ac:dyDescent="0.25">
      <c r="A135" s="513" t="e">
        <f ca="1">+RIGHT('Data Summary'!A135,LEN('Data Summary'!A135)-9)</f>
        <v>#VALUE!</v>
      </c>
      <c r="B135" s="487" t="str">
        <f ca="1">+IF(ISTEXT('Data Summary'!B135),'Data Summary'!B135,"")</f>
        <v/>
      </c>
      <c r="C135" s="514" t="e">
        <f ca="1">+VALUE('Data Summary'!C135)</f>
        <v>#VALUE!</v>
      </c>
      <c r="D135" s="515" t="e">
        <f ca="1">+IF(AND(ISNUMBER(OFFSET('Water Data'!$D$4,0,10*ROW('Water Data'!D129))),'Data Summary'!BS135="Yes"),100-OFFSET('Water Data'!$D$4,0,10*ROW('Water Data'!D129)),NA())</f>
        <v>#N/A</v>
      </c>
      <c r="E135" s="515" t="e">
        <f ca="1">+IF(AND(ISNUMBER(OFFSET('Water Data'!$D$6,0,10*ROW('Water Data'!D129))),'Data Summary'!BT135="Yes"),OFFSET('Water Data'!$D$6,0,10*ROW('Water Data'!D129)),NA())</f>
        <v>#N/A</v>
      </c>
      <c r="F135" s="515" t="e">
        <f ca="1">+IF(AND(ISNUMBER(OFFSET('Water Data'!$D$9,0,10*ROW('Water Data'!D129))),'Data Summary'!BU135="Yes"),OFFSET('Water Data'!$D$9,0,10*ROW('Water Data'!D129)),NA())</f>
        <v>#N/A</v>
      </c>
      <c r="G135" s="515" t="e">
        <f ca="1">+IF(AND(ISNUMBER(OFFSET('Water Data'!$E$4,0,10*ROW('Water Data'!E129))),'Data Summary'!BV135="Yes"),100-OFFSET('Water Data'!$E$4,0,10*ROW('Water Data'!E129)),NA())</f>
        <v>#N/A</v>
      </c>
      <c r="H135" s="515" t="e">
        <f ca="1">+IF(AND(ISNUMBER(OFFSET('Water Data'!$E$6,0,10*ROW('Water Data'!E129))),'Data Summary'!BW135="Yes"),OFFSET('Water Data'!$E$6,0,10*ROW('Water Data'!E129)),NA())</f>
        <v>#N/A</v>
      </c>
      <c r="I135" s="515" t="e">
        <f ca="1">+IF(AND(ISNUMBER(OFFSET('Water Data'!$E$9,0,10*ROW('Water Data'!E129))),'Data Summary'!BX135="Yes"),OFFSET('Water Data'!$E$9,0,10*ROW('Water Data'!E129)),NA())</f>
        <v>#N/A</v>
      </c>
      <c r="J135" s="515" t="e">
        <f ca="1">+IF(AND(ISNUMBER(OFFSET('Water Data'!$F$4,0,10*ROW('Water Data'!F129))),'Data Summary'!BY135="Yes"),100-OFFSET('Water Data'!$F$4,0,10*ROW('Water Data'!F129)),NA())</f>
        <v>#N/A</v>
      </c>
      <c r="K135" s="515" t="e">
        <f ca="1">+IF(AND(ISNUMBER(OFFSET('Water Data'!$F$6,0,10*ROW('Water Data'!F129))),'Data Summary'!BZ135="Yes"),OFFSET('Water Data'!$F$6,0,10*ROW('Water Data'!F129)),NA())</f>
        <v>#N/A</v>
      </c>
      <c r="L135" s="515" t="e">
        <f ca="1">+IF(AND(ISNUMBER(OFFSET('Water Data'!$F$9,0,10*ROW('Water Data'!F129))),'Data Summary'!CA135="Yes"),OFFSET('Water Data'!$F$9,0,10*ROW('Water Data'!F129)),NA())</f>
        <v>#N/A</v>
      </c>
      <c r="M135" s="515" t="e">
        <f ca="1">+IF(AND(ISNUMBER(OFFSET('Water Data'!$G$4,0,10*ROW('Water Data'!G129))),'Data Summary'!CB135="Yes"),100-OFFSET('Water Data'!$G$4,0,10*ROW('Water Data'!G129)),NA())</f>
        <v>#N/A</v>
      </c>
      <c r="N135" s="515" t="e">
        <f ca="1">+IF(AND(ISNUMBER(OFFSET('Water Data'!$G$6,0,10*ROW('Water Data'!G129))),'Data Summary'!CC135="Yes"),OFFSET('Water Data'!$G$6,0,10*ROW('Water Data'!G129)),NA())</f>
        <v>#N/A</v>
      </c>
      <c r="O135" s="515" t="e">
        <f ca="1">+IF(AND(ISNUMBER(OFFSET('Water Data'!$G$9,0,10*ROW('Water Data'!G129))),'Data Summary'!CD135="Yes"),OFFSET('Water Data'!$G$9,0,10*ROW('Water Data'!G129)),NA())</f>
        <v>#N/A</v>
      </c>
      <c r="P135" s="515" t="e">
        <f ca="1">+IF(AND(ISNUMBER(OFFSET('Water Data'!$H$4,0,10*ROW('Water Data'!H129))),'Data Summary'!CE135="Yes"),100-OFFSET('Water Data'!$H$4,0,10*ROW('Water Data'!H129)),NA())</f>
        <v>#N/A</v>
      </c>
      <c r="Q135" s="515" t="e">
        <f ca="1">+IF(AND(ISNUMBER(OFFSET('Water Data'!$H$6,0,10*ROW('Water Data'!H129))),'Data Summary'!CF135="Yes"),OFFSET('Water Data'!$H$6,0,10*ROW('Water Data'!H129)),NA())</f>
        <v>#N/A</v>
      </c>
      <c r="R135" s="515" t="e">
        <f ca="1">+IF(AND(ISNUMBER(OFFSET('Water Data'!$H$9,0,10*ROW('Water Data'!H129))),'Data Summary'!CG135="Yes"),OFFSET('Water Data'!$H$9,0,10*ROW('Water Data'!H129)),NA())</f>
        <v>#N/A</v>
      </c>
      <c r="S135" s="515" t="e">
        <f ca="1">+IF(AND(ISNUMBER(OFFSET('Water Data'!$I$4,0,10*ROW('Water Data'!I129))),'Data Summary'!CH135="Yes"),100-OFFSET('Water Data'!$I$4,0,10*ROW('Water Data'!I129)),NA())</f>
        <v>#N/A</v>
      </c>
      <c r="T135" s="515" t="e">
        <f ca="1">+IF(AND(ISNUMBER(OFFSET('Water Data'!$I$6,0,10*ROW('Water Data'!I129))),'Data Summary'!CI135="Yes"),OFFSET('Water Data'!$I$6,0,10*ROW('Water Data'!I129)),NA())</f>
        <v>#N/A</v>
      </c>
      <c r="U135" s="515" t="e">
        <f ca="1">+IF(AND(ISNUMBER(OFFSET('Water Data'!$I$9,0,10*ROW('Water Data'!I129))),'Data Summary'!CJ135="Yes"),OFFSET('Water Data'!$I$9,0,10*ROW('Water Data'!I129)),NA())</f>
        <v>#N/A</v>
      </c>
      <c r="V135" s="516" t="e">
        <f ca="1">+IF(AND(ISNUMBER(OFFSET('Sanitation Data'!$D$4,0,10*ROW('Sanitation Data'!D129))),'Data Summary'!CK135="Yes"),100-OFFSET('Sanitation Data'!$D$4,0,10*ROW('Sanitation Data'!D129)),NA())</f>
        <v>#N/A</v>
      </c>
      <c r="W135" s="516" t="e">
        <f ca="1">+IF(AND(ISNUMBER(OFFSET('Sanitation Data'!$D$6,0,10*ROW('Sanitation Data'!D129))),'Data Summary'!CL135="Yes"),OFFSET('Sanitation Data'!$D$6,0,10*ROW('Sanitation Data'!D129)),NA())</f>
        <v>#N/A</v>
      </c>
      <c r="X135" s="516" t="e">
        <f ca="1">+IF(AND(ISNUMBER(OFFSET('Sanitation Data'!$D$10,0,10*ROW('Sanitation Data'!D129))),'Data Summary'!CM135="Yes"),OFFSET('Sanitation Data'!$D$10,0,10*ROW('Sanitation Data'!D129)),NA())</f>
        <v>#N/A</v>
      </c>
      <c r="Y135" s="516" t="e">
        <f ca="1">+IF(AND(ISNUMBER(OFFSET('Sanitation Data'!$D$11,0,10*ROW('Sanitation Data'!D129))),'Data Summary'!CN135="Yes"),OFFSET('Sanitation Data'!$D$11,0,10*ROW('Sanitation Data'!D129)),NA())</f>
        <v>#N/A</v>
      </c>
      <c r="Z135" s="516" t="e">
        <f ca="1">+IF(AND(ISNUMBER(OFFSET('Sanitation Data'!$D$12,0,10*ROW('Sanitation Data'!D129))),'Data Summary'!CO135="Yes"),OFFSET('Sanitation Data'!$D$12,0,10*ROW('Sanitation Data'!D129)),NA())</f>
        <v>#N/A</v>
      </c>
      <c r="AA135" s="516" t="e">
        <f ca="1">+IF(AND(ISNUMBER(OFFSET('Sanitation Data'!$E$4,0,10*ROW('Sanitation Data'!E129))),'Data Summary'!CP135="Yes"),100-OFFSET('Sanitation Data'!$E$4,0,10*ROW('Sanitation Data'!E129)),NA())</f>
        <v>#N/A</v>
      </c>
      <c r="AB135" s="516" t="e">
        <f ca="1">+IF(AND(ISNUMBER(OFFSET('Sanitation Data'!$E$6,0,10*ROW('Sanitation Data'!E129))),'Data Summary'!CQ135="Yes"),OFFSET('Sanitation Data'!$E$6,0,10*ROW('Sanitation Data'!E129)),NA())</f>
        <v>#N/A</v>
      </c>
      <c r="AC135" s="516" t="e">
        <f ca="1">+IF(AND(ISNUMBER(OFFSET('Sanitation Data'!$E$10,0,10*ROW('Sanitation Data'!E129))),'Data Summary'!CR135="Yes"),OFFSET('Sanitation Data'!$E$10,0,10*ROW('Sanitation Data'!E129)),NA())</f>
        <v>#N/A</v>
      </c>
      <c r="AD135" s="516" t="e">
        <f ca="1">+IF(AND(ISNUMBER(OFFSET('Sanitation Data'!$E$11,0,10*ROW('Sanitation Data'!E129))),'Data Summary'!CS135="Yes"),OFFSET('Sanitation Data'!$E$11,0,10*ROW('Sanitation Data'!E129)),NA())</f>
        <v>#N/A</v>
      </c>
      <c r="AE135" s="516" t="e">
        <f ca="1">+IF(AND(ISNUMBER(OFFSET('Sanitation Data'!$E$12,0,10*ROW('Sanitation Data'!E129))),'Data Summary'!CT135="Yes"),OFFSET('Sanitation Data'!$E$12,0,10*ROW('Sanitation Data'!E129)),NA())</f>
        <v>#N/A</v>
      </c>
      <c r="AF135" s="516" t="e">
        <f ca="1">+IF(AND(ISNUMBER(OFFSET('Sanitation Data'!$F$4,0,10*ROW('Sanitation Data'!F129))),'Data Summary'!CU135="Yes"),100-OFFSET('Sanitation Data'!$F$4,0,10*ROW('Sanitation Data'!F129)),NA())</f>
        <v>#N/A</v>
      </c>
      <c r="AG135" s="516" t="e">
        <f ca="1">+IF(AND(ISNUMBER(OFFSET('Sanitation Data'!$F$6,0,10*ROW('Sanitation Data'!F129))),'Data Summary'!CV135="Yes"),OFFSET('Sanitation Data'!$F$6,0,10*ROW('Sanitation Data'!F129)),NA())</f>
        <v>#N/A</v>
      </c>
      <c r="AH135" s="516" t="e">
        <f ca="1">+IF(AND(ISNUMBER(OFFSET('Sanitation Data'!$F$10,0,10*ROW('Sanitation Data'!F129))),'Data Summary'!CW135="Yes"),OFFSET('Sanitation Data'!$F$10,0,10*ROW('Sanitation Data'!F129)),NA())</f>
        <v>#N/A</v>
      </c>
      <c r="AI135" s="516" t="e">
        <f ca="1">+IF(AND(ISNUMBER(OFFSET('Sanitation Data'!$F$11,0,10*ROW('Sanitation Data'!F129))),'Data Summary'!CX135="Yes"),OFFSET('Sanitation Data'!$F$11,0,10*ROW('Sanitation Data'!F129)),NA())</f>
        <v>#N/A</v>
      </c>
      <c r="AJ135" s="516" t="e">
        <f ca="1">+IF(AND(ISNUMBER(OFFSET('Sanitation Data'!$F$12,0,10*ROW('Sanitation Data'!F129))),'Data Summary'!CY135="Yes"),OFFSET('Sanitation Data'!$F$12,0,10*ROW('Sanitation Data'!F129)),NA())</f>
        <v>#N/A</v>
      </c>
      <c r="AK135" s="516" t="e">
        <f ca="1">+IF(AND(ISNUMBER(OFFSET('Sanitation Data'!$G$4,0,10*ROW('Sanitation Data'!G129))),'Data Summary'!CZ135="Yes"),100-OFFSET('Sanitation Data'!$G$4,0,10*ROW('Sanitation Data'!G129)),NA())</f>
        <v>#N/A</v>
      </c>
      <c r="AL135" s="516" t="e">
        <f ca="1">+IF(AND(ISNUMBER(OFFSET('Sanitation Data'!$G$6,0,10*ROW('Sanitation Data'!G129))),'Data Summary'!DA135="Yes"),OFFSET('Sanitation Data'!$G$6,0,10*ROW('Sanitation Data'!G129)),NA())</f>
        <v>#N/A</v>
      </c>
      <c r="AM135" s="516" t="e">
        <f ca="1">+IF(AND(ISNUMBER(OFFSET('Sanitation Data'!$G$10,0,10*ROW('Sanitation Data'!G129))),'Data Summary'!DB135="Yes"),OFFSET('Sanitation Data'!$G$10,0,10*ROW('Sanitation Data'!G129)),NA())</f>
        <v>#N/A</v>
      </c>
      <c r="AN135" s="516" t="e">
        <f ca="1">+IF(AND(ISNUMBER(OFFSET('Sanitation Data'!$G$11,0,10*ROW('Sanitation Data'!G129))),'Data Summary'!DC135="Yes"),OFFSET('Sanitation Data'!$G$11,0,10*ROW('Sanitation Data'!G129)),NA())</f>
        <v>#N/A</v>
      </c>
      <c r="AO135" s="516" t="e">
        <f ca="1">+IF(AND(ISNUMBER(OFFSET('Sanitation Data'!$G$12,0,10*ROW('Sanitation Data'!G129))),'Data Summary'!DD135="Yes"),OFFSET('Sanitation Data'!$G$12,0,10*ROW('Sanitation Data'!G129)),NA())</f>
        <v>#N/A</v>
      </c>
      <c r="AP135" s="516" t="e">
        <f ca="1">+IF(AND(ISNUMBER(OFFSET('Sanitation Data'!$H$4,0,10*ROW('Sanitation Data'!H129))),'Data Summary'!DE135="Yes"),100-OFFSET('Sanitation Data'!$H$4,0,10*ROW('Sanitation Data'!H129)),NA())</f>
        <v>#N/A</v>
      </c>
      <c r="AQ135" s="516" t="e">
        <f ca="1">+IF(AND(ISNUMBER(OFFSET('Sanitation Data'!$H$6,0,10*ROW('Sanitation Data'!H129))),'Data Summary'!DF135="Yes"),OFFSET('Sanitation Data'!$H$6,0,10*ROW('Sanitation Data'!H129)),NA())</f>
        <v>#N/A</v>
      </c>
      <c r="AR135" s="516" t="e">
        <f ca="1">+IF(AND(ISNUMBER(OFFSET('Sanitation Data'!$H$10,0,10*ROW('Sanitation Data'!H129))),'Data Summary'!DG135="Yes"),OFFSET('Sanitation Data'!$H$10,0,10*ROW('Sanitation Data'!H129)),NA())</f>
        <v>#N/A</v>
      </c>
      <c r="AS135" s="516" t="e">
        <f ca="1">+IF(AND(ISNUMBER(OFFSET('Sanitation Data'!$H$11,0,10*ROW('Sanitation Data'!H129))),'Data Summary'!DH135="Yes"),OFFSET('Sanitation Data'!$H$11,0,10*ROW('Sanitation Data'!H129)),NA())</f>
        <v>#N/A</v>
      </c>
      <c r="AT135" s="516" t="e">
        <f ca="1">+IF(AND(ISNUMBER(OFFSET('Sanitation Data'!$H$12,0,10*ROW('Sanitation Data'!H129))),'Data Summary'!DI135="Yes"),OFFSET('Sanitation Data'!$H$12,0,10*ROW('Sanitation Data'!H129)),NA())</f>
        <v>#N/A</v>
      </c>
      <c r="AU135" s="516" t="e">
        <f ca="1">+IF(AND(ISNUMBER(OFFSET('Sanitation Data'!$I$4,0,10*ROW('Sanitation Data'!I129))),'Data Summary'!DJ135="Yes"),100-OFFSET('Sanitation Data'!$I$4,0,10*ROW('Sanitation Data'!I129)),NA())</f>
        <v>#N/A</v>
      </c>
      <c r="AV135" s="516" t="e">
        <f ca="1">+IF(AND(ISNUMBER(OFFSET('Sanitation Data'!$I$6,0,10*ROW('Sanitation Data'!I129))),'Data Summary'!DK135="Yes"),OFFSET('Sanitation Data'!$I$6,0,10*ROW('Sanitation Data'!I129)),NA())</f>
        <v>#N/A</v>
      </c>
      <c r="AW135" s="516" t="e">
        <f ca="1">+IF(AND(ISNUMBER(OFFSET('Sanitation Data'!$I$10,0,10*ROW('Sanitation Data'!I129))),'Data Summary'!DL135="Yes"),OFFSET('Sanitation Data'!$I$10,0,10*ROW('Sanitation Data'!I129)),NA())</f>
        <v>#N/A</v>
      </c>
      <c r="AX135" s="516" t="e">
        <f ca="1">+IF(AND(ISNUMBER(OFFSET('Sanitation Data'!$I$11,0,10*ROW('Sanitation Data'!I129))),'Data Summary'!DM135="Yes"),OFFSET('Sanitation Data'!$I$11,0,10*ROW('Sanitation Data'!I129)),NA())</f>
        <v>#N/A</v>
      </c>
      <c r="AY135" s="516" t="e">
        <f ca="1">+IF(AND(ISNUMBER(OFFSET('Sanitation Data'!$I$12,0,10*ROW('Sanitation Data'!I129))),'Data Summary'!DN135="Yes"),OFFSET('Sanitation Data'!$I$12,0,10*ROW('Sanitation Data'!I129)),NA())</f>
        <v>#N/A</v>
      </c>
      <c r="AZ135" s="517" t="e">
        <f ca="1">+IF(AND(ISNUMBER(OFFSET('Hygiene Data'!$D$5,0,10*ROW('Hygiene Data'!D129))),'Data Summary'!DO135="Yes"),OFFSET('Hygiene Data'!$D$5,0,10*ROW('Hygiene Data'!D129)),NA())</f>
        <v>#N/A</v>
      </c>
      <c r="BA135" s="517" t="e">
        <f ca="1">+IF(AND(ISNUMBER(OFFSET('Hygiene Data'!$D$7,0,10*ROW('Hygiene Data'!D129))),'Data Summary'!DP135="Yes"),OFFSET('Hygiene Data'!$D$7,0,10*ROW('Hygiene Data'!D129)),NA())</f>
        <v>#N/A</v>
      </c>
      <c r="BB135" s="517" t="e">
        <f ca="1">+IF(AND(ISNUMBER(OFFSET('Hygiene Data'!$D$9,0,10*ROW('Hygiene Data'!D129))),'Data Summary'!DQ135="Yes"),OFFSET('Hygiene Data'!$D$9,0,10*ROW('Hygiene Data'!D129)),NA())</f>
        <v>#N/A</v>
      </c>
      <c r="BC135" s="517" t="e">
        <f ca="1">+IF(AND(ISNUMBER(OFFSET('Hygiene Data'!$E$5,0,10*ROW('Hygiene Data'!E129))),'Data Summary'!DR135="Yes"),OFFSET('Hygiene Data'!$E$5,0,10*ROW('Hygiene Data'!E129)),NA())</f>
        <v>#N/A</v>
      </c>
      <c r="BD135" s="517" t="e">
        <f ca="1">+IF(AND(ISNUMBER(OFFSET('Hygiene Data'!$E$7,0,10*ROW('Hygiene Data'!E129))),'Data Summary'!DS135="Yes"),OFFSET('Hygiene Data'!$E$7,0,10*ROW('Hygiene Data'!E129)),NA())</f>
        <v>#N/A</v>
      </c>
      <c r="BE135" s="517" t="e">
        <f ca="1">+IF(AND(ISNUMBER(OFFSET('Hygiene Data'!$E$9,0,10*ROW('Hygiene Data'!E129))),'Data Summary'!DT135="Yes"),OFFSET('Hygiene Data'!$E$9,0,10*ROW('Hygiene Data'!E129)),NA())</f>
        <v>#N/A</v>
      </c>
      <c r="BF135" s="517" t="e">
        <f ca="1">+IF(AND(ISNUMBER(OFFSET('Hygiene Data'!$F$5,0,10*ROW('Hygiene Data'!F129))),'Data Summary'!DU135="Yes"),OFFSET('Hygiene Data'!$F$5,0,10*ROW('Hygiene Data'!F129)),NA())</f>
        <v>#N/A</v>
      </c>
      <c r="BG135" s="517" t="e">
        <f ca="1">+IF(AND(ISNUMBER(OFFSET('Hygiene Data'!$F$7,0,10*ROW('Hygiene Data'!F129))),'Data Summary'!DV135="Yes"),OFFSET('Hygiene Data'!$F$7,0,10*ROW('Hygiene Data'!F129)),NA())</f>
        <v>#N/A</v>
      </c>
      <c r="BH135" s="517" t="e">
        <f ca="1">+IF(AND(ISNUMBER(OFFSET('Hygiene Data'!$F$9,0,10*ROW('Hygiene Data'!F129))),'Data Summary'!DW135="Yes"),OFFSET('Hygiene Data'!$F$9,0,10*ROW('Hygiene Data'!F129)),NA())</f>
        <v>#N/A</v>
      </c>
      <c r="BI135" s="517" t="e">
        <f ca="1">+IF(AND(ISNUMBER(OFFSET('Hygiene Data'!$G$5,0,10*ROW('Hygiene Data'!G129))),'Data Summary'!DX135="Yes"),OFFSET('Hygiene Data'!$G$5,0,10*ROW('Hygiene Data'!G129)),NA())</f>
        <v>#N/A</v>
      </c>
      <c r="BJ135" s="517" t="e">
        <f ca="1">+IF(AND(ISNUMBER(OFFSET('Hygiene Data'!$G$7,0,10*ROW('Hygiene Data'!G129))),'Data Summary'!DY135="Yes"),OFFSET('Hygiene Data'!$G$7,0,10*ROW('Hygiene Data'!G129)),NA())</f>
        <v>#N/A</v>
      </c>
      <c r="BK135" s="517" t="e">
        <f ca="1">+IF(AND(ISNUMBER(OFFSET('Hygiene Data'!$G$9,0,10*ROW('Hygiene Data'!G129))),'Data Summary'!DZ135="Yes"),OFFSET('Hygiene Data'!$G$9,0,10*ROW('Hygiene Data'!G129)),NA())</f>
        <v>#N/A</v>
      </c>
      <c r="BL135" s="517" t="e">
        <f ca="1">+IF(AND(ISNUMBER(OFFSET('Hygiene Data'!$H$5,0,10*ROW('Hygiene Data'!H129))),'Data Summary'!EA135="Yes"),OFFSET('Hygiene Data'!$H$5,0,10*ROW('Hygiene Data'!H129)),NA())</f>
        <v>#N/A</v>
      </c>
      <c r="BM135" s="517" t="e">
        <f ca="1">+IF(AND(ISNUMBER(OFFSET('Hygiene Data'!$H$7,0,10*ROW('Hygiene Data'!H129))),'Data Summary'!EB135="Yes"),OFFSET('Hygiene Data'!$H$7,0,10*ROW('Hygiene Data'!H129)),NA())</f>
        <v>#N/A</v>
      </c>
      <c r="BN135" s="517" t="e">
        <f ca="1">+IF(AND(ISNUMBER(OFFSET('Hygiene Data'!$H$9,0,10*ROW('Hygiene Data'!H129))),'Data Summary'!EC135="Yes"),OFFSET('Hygiene Data'!$H$9,0,10*ROW('Hygiene Data'!H129)),NA())</f>
        <v>#N/A</v>
      </c>
      <c r="BO135" s="517" t="e">
        <f ca="1">+IF(AND(ISNUMBER(OFFSET('Hygiene Data'!$I$5,0,10*ROW('Hygiene Data'!I129))),'Data Summary'!ED135="Yes"),OFFSET('Hygiene Data'!$I$5,0,10*ROW('Hygiene Data'!I129)),NA())</f>
        <v>#N/A</v>
      </c>
      <c r="BP135" s="517" t="e">
        <f ca="1">+IF(AND(ISNUMBER(OFFSET('Hygiene Data'!$I$7,0,10*ROW('Hygiene Data'!I129))),'Data Summary'!EE135="Yes"),OFFSET('Hygiene Data'!$I$7,0,10*ROW('Hygiene Data'!I129)),NA())</f>
        <v>#N/A</v>
      </c>
      <c r="BQ135" s="517" t="e">
        <f ca="1">+IF(AND(ISNUMBER(OFFSET('Hygiene Data'!$I$9,0,10*ROW('Hygiene Data'!I129))),'Data Summary'!EF135="Yes"),OFFSET('Hygiene Data'!$I$9,0,10*ROW('Hygiene Data'!I129)),NA())</f>
        <v>#N/A</v>
      </c>
    </row>
    <row r="136" spans="1:69" x14ac:dyDescent="0.25">
      <c r="A136" s="513" t="e">
        <f ca="1">+RIGHT('Data Summary'!A136,LEN('Data Summary'!A136)-9)</f>
        <v>#VALUE!</v>
      </c>
      <c r="B136" s="487" t="str">
        <f ca="1">+IF(ISTEXT('Data Summary'!B136),'Data Summary'!B136,"")</f>
        <v/>
      </c>
      <c r="C136" s="514" t="e">
        <f ca="1">+VALUE('Data Summary'!C136)</f>
        <v>#VALUE!</v>
      </c>
      <c r="D136" s="515" t="e">
        <f ca="1">+IF(AND(ISNUMBER(OFFSET('Water Data'!$D$4,0,10*ROW('Water Data'!D130))),'Data Summary'!BS136="Yes"),100-OFFSET('Water Data'!$D$4,0,10*ROW('Water Data'!D130)),NA())</f>
        <v>#N/A</v>
      </c>
      <c r="E136" s="515" t="e">
        <f ca="1">+IF(AND(ISNUMBER(OFFSET('Water Data'!$D$6,0,10*ROW('Water Data'!D130))),'Data Summary'!BT136="Yes"),OFFSET('Water Data'!$D$6,0,10*ROW('Water Data'!D130)),NA())</f>
        <v>#N/A</v>
      </c>
      <c r="F136" s="515" t="e">
        <f ca="1">+IF(AND(ISNUMBER(OFFSET('Water Data'!$D$9,0,10*ROW('Water Data'!D130))),'Data Summary'!BU136="Yes"),OFFSET('Water Data'!$D$9,0,10*ROW('Water Data'!D130)),NA())</f>
        <v>#N/A</v>
      </c>
      <c r="G136" s="515" t="e">
        <f ca="1">+IF(AND(ISNUMBER(OFFSET('Water Data'!$E$4,0,10*ROW('Water Data'!E130))),'Data Summary'!BV136="Yes"),100-OFFSET('Water Data'!$E$4,0,10*ROW('Water Data'!E130)),NA())</f>
        <v>#N/A</v>
      </c>
      <c r="H136" s="515" t="e">
        <f ca="1">+IF(AND(ISNUMBER(OFFSET('Water Data'!$E$6,0,10*ROW('Water Data'!E130))),'Data Summary'!BW136="Yes"),OFFSET('Water Data'!$E$6,0,10*ROW('Water Data'!E130)),NA())</f>
        <v>#N/A</v>
      </c>
      <c r="I136" s="515" t="e">
        <f ca="1">+IF(AND(ISNUMBER(OFFSET('Water Data'!$E$9,0,10*ROW('Water Data'!E130))),'Data Summary'!BX136="Yes"),OFFSET('Water Data'!$E$9,0,10*ROW('Water Data'!E130)),NA())</f>
        <v>#N/A</v>
      </c>
      <c r="J136" s="515" t="e">
        <f ca="1">+IF(AND(ISNUMBER(OFFSET('Water Data'!$F$4,0,10*ROW('Water Data'!F130))),'Data Summary'!BY136="Yes"),100-OFFSET('Water Data'!$F$4,0,10*ROW('Water Data'!F130)),NA())</f>
        <v>#N/A</v>
      </c>
      <c r="K136" s="515" t="e">
        <f ca="1">+IF(AND(ISNUMBER(OFFSET('Water Data'!$F$6,0,10*ROW('Water Data'!F130))),'Data Summary'!BZ136="Yes"),OFFSET('Water Data'!$F$6,0,10*ROW('Water Data'!F130)),NA())</f>
        <v>#N/A</v>
      </c>
      <c r="L136" s="515" t="e">
        <f ca="1">+IF(AND(ISNUMBER(OFFSET('Water Data'!$F$9,0,10*ROW('Water Data'!F130))),'Data Summary'!CA136="Yes"),OFFSET('Water Data'!$F$9,0,10*ROW('Water Data'!F130)),NA())</f>
        <v>#N/A</v>
      </c>
      <c r="M136" s="515" t="e">
        <f ca="1">+IF(AND(ISNUMBER(OFFSET('Water Data'!$G$4,0,10*ROW('Water Data'!G130))),'Data Summary'!CB136="Yes"),100-OFFSET('Water Data'!$G$4,0,10*ROW('Water Data'!G130)),NA())</f>
        <v>#N/A</v>
      </c>
      <c r="N136" s="515" t="e">
        <f ca="1">+IF(AND(ISNUMBER(OFFSET('Water Data'!$G$6,0,10*ROW('Water Data'!G130))),'Data Summary'!CC136="Yes"),OFFSET('Water Data'!$G$6,0,10*ROW('Water Data'!G130)),NA())</f>
        <v>#N/A</v>
      </c>
      <c r="O136" s="515" t="e">
        <f ca="1">+IF(AND(ISNUMBER(OFFSET('Water Data'!$G$9,0,10*ROW('Water Data'!G130))),'Data Summary'!CD136="Yes"),OFFSET('Water Data'!$G$9,0,10*ROW('Water Data'!G130)),NA())</f>
        <v>#N/A</v>
      </c>
      <c r="P136" s="515" t="e">
        <f ca="1">+IF(AND(ISNUMBER(OFFSET('Water Data'!$H$4,0,10*ROW('Water Data'!H130))),'Data Summary'!CE136="Yes"),100-OFFSET('Water Data'!$H$4,0,10*ROW('Water Data'!H130)),NA())</f>
        <v>#N/A</v>
      </c>
      <c r="Q136" s="515" t="e">
        <f ca="1">+IF(AND(ISNUMBER(OFFSET('Water Data'!$H$6,0,10*ROW('Water Data'!H130))),'Data Summary'!CF136="Yes"),OFFSET('Water Data'!$H$6,0,10*ROW('Water Data'!H130)),NA())</f>
        <v>#N/A</v>
      </c>
      <c r="R136" s="515" t="e">
        <f ca="1">+IF(AND(ISNUMBER(OFFSET('Water Data'!$H$9,0,10*ROW('Water Data'!H130))),'Data Summary'!CG136="Yes"),OFFSET('Water Data'!$H$9,0,10*ROW('Water Data'!H130)),NA())</f>
        <v>#N/A</v>
      </c>
      <c r="S136" s="515" t="e">
        <f ca="1">+IF(AND(ISNUMBER(OFFSET('Water Data'!$I$4,0,10*ROW('Water Data'!I130))),'Data Summary'!CH136="Yes"),100-OFFSET('Water Data'!$I$4,0,10*ROW('Water Data'!I130)),NA())</f>
        <v>#N/A</v>
      </c>
      <c r="T136" s="515" t="e">
        <f ca="1">+IF(AND(ISNUMBER(OFFSET('Water Data'!$I$6,0,10*ROW('Water Data'!I130))),'Data Summary'!CI136="Yes"),OFFSET('Water Data'!$I$6,0,10*ROW('Water Data'!I130)),NA())</f>
        <v>#N/A</v>
      </c>
      <c r="U136" s="515" t="e">
        <f ca="1">+IF(AND(ISNUMBER(OFFSET('Water Data'!$I$9,0,10*ROW('Water Data'!I130))),'Data Summary'!CJ136="Yes"),OFFSET('Water Data'!$I$9,0,10*ROW('Water Data'!I130)),NA())</f>
        <v>#N/A</v>
      </c>
      <c r="V136" s="516" t="e">
        <f ca="1">+IF(AND(ISNUMBER(OFFSET('Sanitation Data'!$D$4,0,10*ROW('Sanitation Data'!D130))),'Data Summary'!CK136="Yes"),100-OFFSET('Sanitation Data'!$D$4,0,10*ROW('Sanitation Data'!D130)),NA())</f>
        <v>#N/A</v>
      </c>
      <c r="W136" s="516" t="e">
        <f ca="1">+IF(AND(ISNUMBER(OFFSET('Sanitation Data'!$D$6,0,10*ROW('Sanitation Data'!D130))),'Data Summary'!CL136="Yes"),OFFSET('Sanitation Data'!$D$6,0,10*ROW('Sanitation Data'!D130)),NA())</f>
        <v>#N/A</v>
      </c>
      <c r="X136" s="516" t="e">
        <f ca="1">+IF(AND(ISNUMBER(OFFSET('Sanitation Data'!$D$10,0,10*ROW('Sanitation Data'!D130))),'Data Summary'!CM136="Yes"),OFFSET('Sanitation Data'!$D$10,0,10*ROW('Sanitation Data'!D130)),NA())</f>
        <v>#N/A</v>
      </c>
      <c r="Y136" s="516" t="e">
        <f ca="1">+IF(AND(ISNUMBER(OFFSET('Sanitation Data'!$D$11,0,10*ROW('Sanitation Data'!D130))),'Data Summary'!CN136="Yes"),OFFSET('Sanitation Data'!$D$11,0,10*ROW('Sanitation Data'!D130)),NA())</f>
        <v>#N/A</v>
      </c>
      <c r="Z136" s="516" t="e">
        <f ca="1">+IF(AND(ISNUMBER(OFFSET('Sanitation Data'!$D$12,0,10*ROW('Sanitation Data'!D130))),'Data Summary'!CO136="Yes"),OFFSET('Sanitation Data'!$D$12,0,10*ROW('Sanitation Data'!D130)),NA())</f>
        <v>#N/A</v>
      </c>
      <c r="AA136" s="516" t="e">
        <f ca="1">+IF(AND(ISNUMBER(OFFSET('Sanitation Data'!$E$4,0,10*ROW('Sanitation Data'!E130))),'Data Summary'!CP136="Yes"),100-OFFSET('Sanitation Data'!$E$4,0,10*ROW('Sanitation Data'!E130)),NA())</f>
        <v>#N/A</v>
      </c>
      <c r="AB136" s="516" t="e">
        <f ca="1">+IF(AND(ISNUMBER(OFFSET('Sanitation Data'!$E$6,0,10*ROW('Sanitation Data'!E130))),'Data Summary'!CQ136="Yes"),OFFSET('Sanitation Data'!$E$6,0,10*ROW('Sanitation Data'!E130)),NA())</f>
        <v>#N/A</v>
      </c>
      <c r="AC136" s="516" t="e">
        <f ca="1">+IF(AND(ISNUMBER(OFFSET('Sanitation Data'!$E$10,0,10*ROW('Sanitation Data'!E130))),'Data Summary'!CR136="Yes"),OFFSET('Sanitation Data'!$E$10,0,10*ROW('Sanitation Data'!E130)),NA())</f>
        <v>#N/A</v>
      </c>
      <c r="AD136" s="516" t="e">
        <f ca="1">+IF(AND(ISNUMBER(OFFSET('Sanitation Data'!$E$11,0,10*ROW('Sanitation Data'!E130))),'Data Summary'!CS136="Yes"),OFFSET('Sanitation Data'!$E$11,0,10*ROW('Sanitation Data'!E130)),NA())</f>
        <v>#N/A</v>
      </c>
      <c r="AE136" s="516" t="e">
        <f ca="1">+IF(AND(ISNUMBER(OFFSET('Sanitation Data'!$E$12,0,10*ROW('Sanitation Data'!E130))),'Data Summary'!CT136="Yes"),OFFSET('Sanitation Data'!$E$12,0,10*ROW('Sanitation Data'!E130)),NA())</f>
        <v>#N/A</v>
      </c>
      <c r="AF136" s="516" t="e">
        <f ca="1">+IF(AND(ISNUMBER(OFFSET('Sanitation Data'!$F$4,0,10*ROW('Sanitation Data'!F130))),'Data Summary'!CU136="Yes"),100-OFFSET('Sanitation Data'!$F$4,0,10*ROW('Sanitation Data'!F130)),NA())</f>
        <v>#N/A</v>
      </c>
      <c r="AG136" s="516" t="e">
        <f ca="1">+IF(AND(ISNUMBER(OFFSET('Sanitation Data'!$F$6,0,10*ROW('Sanitation Data'!F130))),'Data Summary'!CV136="Yes"),OFFSET('Sanitation Data'!$F$6,0,10*ROW('Sanitation Data'!F130)),NA())</f>
        <v>#N/A</v>
      </c>
      <c r="AH136" s="516" t="e">
        <f ca="1">+IF(AND(ISNUMBER(OFFSET('Sanitation Data'!$F$10,0,10*ROW('Sanitation Data'!F130))),'Data Summary'!CW136="Yes"),OFFSET('Sanitation Data'!$F$10,0,10*ROW('Sanitation Data'!F130)),NA())</f>
        <v>#N/A</v>
      </c>
      <c r="AI136" s="516" t="e">
        <f ca="1">+IF(AND(ISNUMBER(OFFSET('Sanitation Data'!$F$11,0,10*ROW('Sanitation Data'!F130))),'Data Summary'!CX136="Yes"),OFFSET('Sanitation Data'!$F$11,0,10*ROW('Sanitation Data'!F130)),NA())</f>
        <v>#N/A</v>
      </c>
      <c r="AJ136" s="516" t="e">
        <f ca="1">+IF(AND(ISNUMBER(OFFSET('Sanitation Data'!$F$12,0,10*ROW('Sanitation Data'!F130))),'Data Summary'!CY136="Yes"),OFFSET('Sanitation Data'!$F$12,0,10*ROW('Sanitation Data'!F130)),NA())</f>
        <v>#N/A</v>
      </c>
      <c r="AK136" s="516" t="e">
        <f ca="1">+IF(AND(ISNUMBER(OFFSET('Sanitation Data'!$G$4,0,10*ROW('Sanitation Data'!G130))),'Data Summary'!CZ136="Yes"),100-OFFSET('Sanitation Data'!$G$4,0,10*ROW('Sanitation Data'!G130)),NA())</f>
        <v>#N/A</v>
      </c>
      <c r="AL136" s="516" t="e">
        <f ca="1">+IF(AND(ISNUMBER(OFFSET('Sanitation Data'!$G$6,0,10*ROW('Sanitation Data'!G130))),'Data Summary'!DA136="Yes"),OFFSET('Sanitation Data'!$G$6,0,10*ROW('Sanitation Data'!G130)),NA())</f>
        <v>#N/A</v>
      </c>
      <c r="AM136" s="516" t="e">
        <f ca="1">+IF(AND(ISNUMBER(OFFSET('Sanitation Data'!$G$10,0,10*ROW('Sanitation Data'!G130))),'Data Summary'!DB136="Yes"),OFFSET('Sanitation Data'!$G$10,0,10*ROW('Sanitation Data'!G130)),NA())</f>
        <v>#N/A</v>
      </c>
      <c r="AN136" s="516" t="e">
        <f ca="1">+IF(AND(ISNUMBER(OFFSET('Sanitation Data'!$G$11,0,10*ROW('Sanitation Data'!G130))),'Data Summary'!DC136="Yes"),OFFSET('Sanitation Data'!$G$11,0,10*ROW('Sanitation Data'!G130)),NA())</f>
        <v>#N/A</v>
      </c>
      <c r="AO136" s="516" t="e">
        <f ca="1">+IF(AND(ISNUMBER(OFFSET('Sanitation Data'!$G$12,0,10*ROW('Sanitation Data'!G130))),'Data Summary'!DD136="Yes"),OFFSET('Sanitation Data'!$G$12,0,10*ROW('Sanitation Data'!G130)),NA())</f>
        <v>#N/A</v>
      </c>
      <c r="AP136" s="516" t="e">
        <f ca="1">+IF(AND(ISNUMBER(OFFSET('Sanitation Data'!$H$4,0,10*ROW('Sanitation Data'!H130))),'Data Summary'!DE136="Yes"),100-OFFSET('Sanitation Data'!$H$4,0,10*ROW('Sanitation Data'!H130)),NA())</f>
        <v>#N/A</v>
      </c>
      <c r="AQ136" s="516" t="e">
        <f ca="1">+IF(AND(ISNUMBER(OFFSET('Sanitation Data'!$H$6,0,10*ROW('Sanitation Data'!H130))),'Data Summary'!DF136="Yes"),OFFSET('Sanitation Data'!$H$6,0,10*ROW('Sanitation Data'!H130)),NA())</f>
        <v>#N/A</v>
      </c>
      <c r="AR136" s="516" t="e">
        <f ca="1">+IF(AND(ISNUMBER(OFFSET('Sanitation Data'!$H$10,0,10*ROW('Sanitation Data'!H130))),'Data Summary'!DG136="Yes"),OFFSET('Sanitation Data'!$H$10,0,10*ROW('Sanitation Data'!H130)),NA())</f>
        <v>#N/A</v>
      </c>
      <c r="AS136" s="516" t="e">
        <f ca="1">+IF(AND(ISNUMBER(OFFSET('Sanitation Data'!$H$11,0,10*ROW('Sanitation Data'!H130))),'Data Summary'!DH136="Yes"),OFFSET('Sanitation Data'!$H$11,0,10*ROW('Sanitation Data'!H130)),NA())</f>
        <v>#N/A</v>
      </c>
      <c r="AT136" s="516" t="e">
        <f ca="1">+IF(AND(ISNUMBER(OFFSET('Sanitation Data'!$H$12,0,10*ROW('Sanitation Data'!H130))),'Data Summary'!DI136="Yes"),OFFSET('Sanitation Data'!$H$12,0,10*ROW('Sanitation Data'!H130)),NA())</f>
        <v>#N/A</v>
      </c>
      <c r="AU136" s="516" t="e">
        <f ca="1">+IF(AND(ISNUMBER(OFFSET('Sanitation Data'!$I$4,0,10*ROW('Sanitation Data'!I130))),'Data Summary'!DJ136="Yes"),100-OFFSET('Sanitation Data'!$I$4,0,10*ROW('Sanitation Data'!I130)),NA())</f>
        <v>#N/A</v>
      </c>
      <c r="AV136" s="516" t="e">
        <f ca="1">+IF(AND(ISNUMBER(OFFSET('Sanitation Data'!$I$6,0,10*ROW('Sanitation Data'!I130))),'Data Summary'!DK136="Yes"),OFFSET('Sanitation Data'!$I$6,0,10*ROW('Sanitation Data'!I130)),NA())</f>
        <v>#N/A</v>
      </c>
      <c r="AW136" s="516" t="e">
        <f ca="1">+IF(AND(ISNUMBER(OFFSET('Sanitation Data'!$I$10,0,10*ROW('Sanitation Data'!I130))),'Data Summary'!DL136="Yes"),OFFSET('Sanitation Data'!$I$10,0,10*ROW('Sanitation Data'!I130)),NA())</f>
        <v>#N/A</v>
      </c>
      <c r="AX136" s="516" t="e">
        <f ca="1">+IF(AND(ISNUMBER(OFFSET('Sanitation Data'!$I$11,0,10*ROW('Sanitation Data'!I130))),'Data Summary'!DM136="Yes"),OFFSET('Sanitation Data'!$I$11,0,10*ROW('Sanitation Data'!I130)),NA())</f>
        <v>#N/A</v>
      </c>
      <c r="AY136" s="516" t="e">
        <f ca="1">+IF(AND(ISNUMBER(OFFSET('Sanitation Data'!$I$12,0,10*ROW('Sanitation Data'!I130))),'Data Summary'!DN136="Yes"),OFFSET('Sanitation Data'!$I$12,0,10*ROW('Sanitation Data'!I130)),NA())</f>
        <v>#N/A</v>
      </c>
      <c r="AZ136" s="517" t="e">
        <f ca="1">+IF(AND(ISNUMBER(OFFSET('Hygiene Data'!$D$5,0,10*ROW('Hygiene Data'!D130))),'Data Summary'!DO136="Yes"),OFFSET('Hygiene Data'!$D$5,0,10*ROW('Hygiene Data'!D130)),NA())</f>
        <v>#N/A</v>
      </c>
      <c r="BA136" s="517" t="e">
        <f ca="1">+IF(AND(ISNUMBER(OFFSET('Hygiene Data'!$D$7,0,10*ROW('Hygiene Data'!D130))),'Data Summary'!DP136="Yes"),OFFSET('Hygiene Data'!$D$7,0,10*ROW('Hygiene Data'!D130)),NA())</f>
        <v>#N/A</v>
      </c>
      <c r="BB136" s="517" t="e">
        <f ca="1">+IF(AND(ISNUMBER(OFFSET('Hygiene Data'!$D$9,0,10*ROW('Hygiene Data'!D130))),'Data Summary'!DQ136="Yes"),OFFSET('Hygiene Data'!$D$9,0,10*ROW('Hygiene Data'!D130)),NA())</f>
        <v>#N/A</v>
      </c>
      <c r="BC136" s="517" t="e">
        <f ca="1">+IF(AND(ISNUMBER(OFFSET('Hygiene Data'!$E$5,0,10*ROW('Hygiene Data'!E130))),'Data Summary'!DR136="Yes"),OFFSET('Hygiene Data'!$E$5,0,10*ROW('Hygiene Data'!E130)),NA())</f>
        <v>#N/A</v>
      </c>
      <c r="BD136" s="517" t="e">
        <f ca="1">+IF(AND(ISNUMBER(OFFSET('Hygiene Data'!$E$7,0,10*ROW('Hygiene Data'!E130))),'Data Summary'!DS136="Yes"),OFFSET('Hygiene Data'!$E$7,0,10*ROW('Hygiene Data'!E130)),NA())</f>
        <v>#N/A</v>
      </c>
      <c r="BE136" s="517" t="e">
        <f ca="1">+IF(AND(ISNUMBER(OFFSET('Hygiene Data'!$E$9,0,10*ROW('Hygiene Data'!E130))),'Data Summary'!DT136="Yes"),OFFSET('Hygiene Data'!$E$9,0,10*ROW('Hygiene Data'!E130)),NA())</f>
        <v>#N/A</v>
      </c>
      <c r="BF136" s="517" t="e">
        <f ca="1">+IF(AND(ISNUMBER(OFFSET('Hygiene Data'!$F$5,0,10*ROW('Hygiene Data'!F130))),'Data Summary'!DU136="Yes"),OFFSET('Hygiene Data'!$F$5,0,10*ROW('Hygiene Data'!F130)),NA())</f>
        <v>#N/A</v>
      </c>
      <c r="BG136" s="517" t="e">
        <f ca="1">+IF(AND(ISNUMBER(OFFSET('Hygiene Data'!$F$7,0,10*ROW('Hygiene Data'!F130))),'Data Summary'!DV136="Yes"),OFFSET('Hygiene Data'!$F$7,0,10*ROW('Hygiene Data'!F130)),NA())</f>
        <v>#N/A</v>
      </c>
      <c r="BH136" s="517" t="e">
        <f ca="1">+IF(AND(ISNUMBER(OFFSET('Hygiene Data'!$F$9,0,10*ROW('Hygiene Data'!F130))),'Data Summary'!DW136="Yes"),OFFSET('Hygiene Data'!$F$9,0,10*ROW('Hygiene Data'!F130)),NA())</f>
        <v>#N/A</v>
      </c>
      <c r="BI136" s="517" t="e">
        <f ca="1">+IF(AND(ISNUMBER(OFFSET('Hygiene Data'!$G$5,0,10*ROW('Hygiene Data'!G130))),'Data Summary'!DX136="Yes"),OFFSET('Hygiene Data'!$G$5,0,10*ROW('Hygiene Data'!G130)),NA())</f>
        <v>#N/A</v>
      </c>
      <c r="BJ136" s="517" t="e">
        <f ca="1">+IF(AND(ISNUMBER(OFFSET('Hygiene Data'!$G$7,0,10*ROW('Hygiene Data'!G130))),'Data Summary'!DY136="Yes"),OFFSET('Hygiene Data'!$G$7,0,10*ROW('Hygiene Data'!G130)),NA())</f>
        <v>#N/A</v>
      </c>
      <c r="BK136" s="517" t="e">
        <f ca="1">+IF(AND(ISNUMBER(OFFSET('Hygiene Data'!$G$9,0,10*ROW('Hygiene Data'!G130))),'Data Summary'!DZ136="Yes"),OFFSET('Hygiene Data'!$G$9,0,10*ROW('Hygiene Data'!G130)),NA())</f>
        <v>#N/A</v>
      </c>
      <c r="BL136" s="517" t="e">
        <f ca="1">+IF(AND(ISNUMBER(OFFSET('Hygiene Data'!$H$5,0,10*ROW('Hygiene Data'!H130))),'Data Summary'!EA136="Yes"),OFFSET('Hygiene Data'!$H$5,0,10*ROW('Hygiene Data'!H130)),NA())</f>
        <v>#N/A</v>
      </c>
      <c r="BM136" s="517" t="e">
        <f ca="1">+IF(AND(ISNUMBER(OFFSET('Hygiene Data'!$H$7,0,10*ROW('Hygiene Data'!H130))),'Data Summary'!EB136="Yes"),OFFSET('Hygiene Data'!$H$7,0,10*ROW('Hygiene Data'!H130)),NA())</f>
        <v>#N/A</v>
      </c>
      <c r="BN136" s="517" t="e">
        <f ca="1">+IF(AND(ISNUMBER(OFFSET('Hygiene Data'!$H$9,0,10*ROW('Hygiene Data'!H130))),'Data Summary'!EC136="Yes"),OFFSET('Hygiene Data'!$H$9,0,10*ROW('Hygiene Data'!H130)),NA())</f>
        <v>#N/A</v>
      </c>
      <c r="BO136" s="517" t="e">
        <f ca="1">+IF(AND(ISNUMBER(OFFSET('Hygiene Data'!$I$5,0,10*ROW('Hygiene Data'!I130))),'Data Summary'!ED136="Yes"),OFFSET('Hygiene Data'!$I$5,0,10*ROW('Hygiene Data'!I130)),NA())</f>
        <v>#N/A</v>
      </c>
      <c r="BP136" s="517" t="e">
        <f ca="1">+IF(AND(ISNUMBER(OFFSET('Hygiene Data'!$I$7,0,10*ROW('Hygiene Data'!I130))),'Data Summary'!EE136="Yes"),OFFSET('Hygiene Data'!$I$7,0,10*ROW('Hygiene Data'!I130)),NA())</f>
        <v>#N/A</v>
      </c>
      <c r="BQ136" s="517" t="e">
        <f ca="1">+IF(AND(ISNUMBER(OFFSET('Hygiene Data'!$I$9,0,10*ROW('Hygiene Data'!I130))),'Data Summary'!EF136="Yes"),OFFSET('Hygiene Data'!$I$9,0,10*ROW('Hygiene Data'!I130)),NA())</f>
        <v>#N/A</v>
      </c>
    </row>
    <row r="137" spans="1:69" x14ac:dyDescent="0.25">
      <c r="A137" s="513" t="e">
        <f ca="1">+RIGHT('Data Summary'!A137,LEN('Data Summary'!A137)-9)</f>
        <v>#VALUE!</v>
      </c>
      <c r="B137" s="487" t="str">
        <f ca="1">+IF(ISTEXT('Data Summary'!B137),'Data Summary'!B137,"")</f>
        <v/>
      </c>
      <c r="C137" s="514" t="e">
        <f ca="1">+VALUE('Data Summary'!C137)</f>
        <v>#VALUE!</v>
      </c>
      <c r="D137" s="515" t="e">
        <f ca="1">+IF(AND(ISNUMBER(OFFSET('Water Data'!$D$4,0,10*ROW('Water Data'!D131))),'Data Summary'!BS137="Yes"),100-OFFSET('Water Data'!$D$4,0,10*ROW('Water Data'!D131)),NA())</f>
        <v>#N/A</v>
      </c>
      <c r="E137" s="515" t="e">
        <f ca="1">+IF(AND(ISNUMBER(OFFSET('Water Data'!$D$6,0,10*ROW('Water Data'!D131))),'Data Summary'!BT137="Yes"),OFFSET('Water Data'!$D$6,0,10*ROW('Water Data'!D131)),NA())</f>
        <v>#N/A</v>
      </c>
      <c r="F137" s="515" t="e">
        <f ca="1">+IF(AND(ISNUMBER(OFFSET('Water Data'!$D$9,0,10*ROW('Water Data'!D131))),'Data Summary'!BU137="Yes"),OFFSET('Water Data'!$D$9,0,10*ROW('Water Data'!D131)),NA())</f>
        <v>#N/A</v>
      </c>
      <c r="G137" s="515" t="e">
        <f ca="1">+IF(AND(ISNUMBER(OFFSET('Water Data'!$E$4,0,10*ROW('Water Data'!E131))),'Data Summary'!BV137="Yes"),100-OFFSET('Water Data'!$E$4,0,10*ROW('Water Data'!E131)),NA())</f>
        <v>#N/A</v>
      </c>
      <c r="H137" s="515" t="e">
        <f ca="1">+IF(AND(ISNUMBER(OFFSET('Water Data'!$E$6,0,10*ROW('Water Data'!E131))),'Data Summary'!BW137="Yes"),OFFSET('Water Data'!$E$6,0,10*ROW('Water Data'!E131)),NA())</f>
        <v>#N/A</v>
      </c>
      <c r="I137" s="515" t="e">
        <f ca="1">+IF(AND(ISNUMBER(OFFSET('Water Data'!$E$9,0,10*ROW('Water Data'!E131))),'Data Summary'!BX137="Yes"),OFFSET('Water Data'!$E$9,0,10*ROW('Water Data'!E131)),NA())</f>
        <v>#N/A</v>
      </c>
      <c r="J137" s="515" t="e">
        <f ca="1">+IF(AND(ISNUMBER(OFFSET('Water Data'!$F$4,0,10*ROW('Water Data'!F131))),'Data Summary'!BY137="Yes"),100-OFFSET('Water Data'!$F$4,0,10*ROW('Water Data'!F131)),NA())</f>
        <v>#N/A</v>
      </c>
      <c r="K137" s="515" t="e">
        <f ca="1">+IF(AND(ISNUMBER(OFFSET('Water Data'!$F$6,0,10*ROW('Water Data'!F131))),'Data Summary'!BZ137="Yes"),OFFSET('Water Data'!$F$6,0,10*ROW('Water Data'!F131)),NA())</f>
        <v>#N/A</v>
      </c>
      <c r="L137" s="515" t="e">
        <f ca="1">+IF(AND(ISNUMBER(OFFSET('Water Data'!$F$9,0,10*ROW('Water Data'!F131))),'Data Summary'!CA137="Yes"),OFFSET('Water Data'!$F$9,0,10*ROW('Water Data'!F131)),NA())</f>
        <v>#N/A</v>
      </c>
      <c r="M137" s="515" t="e">
        <f ca="1">+IF(AND(ISNUMBER(OFFSET('Water Data'!$G$4,0,10*ROW('Water Data'!G131))),'Data Summary'!CB137="Yes"),100-OFFSET('Water Data'!$G$4,0,10*ROW('Water Data'!G131)),NA())</f>
        <v>#N/A</v>
      </c>
      <c r="N137" s="515" t="e">
        <f ca="1">+IF(AND(ISNUMBER(OFFSET('Water Data'!$G$6,0,10*ROW('Water Data'!G131))),'Data Summary'!CC137="Yes"),OFFSET('Water Data'!$G$6,0,10*ROW('Water Data'!G131)),NA())</f>
        <v>#N/A</v>
      </c>
      <c r="O137" s="515" t="e">
        <f ca="1">+IF(AND(ISNUMBER(OFFSET('Water Data'!$G$9,0,10*ROW('Water Data'!G131))),'Data Summary'!CD137="Yes"),OFFSET('Water Data'!$G$9,0,10*ROW('Water Data'!G131)),NA())</f>
        <v>#N/A</v>
      </c>
      <c r="P137" s="515" t="e">
        <f ca="1">+IF(AND(ISNUMBER(OFFSET('Water Data'!$H$4,0,10*ROW('Water Data'!H131))),'Data Summary'!CE137="Yes"),100-OFFSET('Water Data'!$H$4,0,10*ROW('Water Data'!H131)),NA())</f>
        <v>#N/A</v>
      </c>
      <c r="Q137" s="515" t="e">
        <f ca="1">+IF(AND(ISNUMBER(OFFSET('Water Data'!$H$6,0,10*ROW('Water Data'!H131))),'Data Summary'!CF137="Yes"),OFFSET('Water Data'!$H$6,0,10*ROW('Water Data'!H131)),NA())</f>
        <v>#N/A</v>
      </c>
      <c r="R137" s="515" t="e">
        <f ca="1">+IF(AND(ISNUMBER(OFFSET('Water Data'!$H$9,0,10*ROW('Water Data'!H131))),'Data Summary'!CG137="Yes"),OFFSET('Water Data'!$H$9,0,10*ROW('Water Data'!H131)),NA())</f>
        <v>#N/A</v>
      </c>
      <c r="S137" s="515" t="e">
        <f ca="1">+IF(AND(ISNUMBER(OFFSET('Water Data'!$I$4,0,10*ROW('Water Data'!I131))),'Data Summary'!CH137="Yes"),100-OFFSET('Water Data'!$I$4,0,10*ROW('Water Data'!I131)),NA())</f>
        <v>#N/A</v>
      </c>
      <c r="T137" s="515" t="e">
        <f ca="1">+IF(AND(ISNUMBER(OFFSET('Water Data'!$I$6,0,10*ROW('Water Data'!I131))),'Data Summary'!CI137="Yes"),OFFSET('Water Data'!$I$6,0,10*ROW('Water Data'!I131)),NA())</f>
        <v>#N/A</v>
      </c>
      <c r="U137" s="515" t="e">
        <f ca="1">+IF(AND(ISNUMBER(OFFSET('Water Data'!$I$9,0,10*ROW('Water Data'!I131))),'Data Summary'!CJ137="Yes"),OFFSET('Water Data'!$I$9,0,10*ROW('Water Data'!I131)),NA())</f>
        <v>#N/A</v>
      </c>
      <c r="V137" s="516" t="e">
        <f ca="1">+IF(AND(ISNUMBER(OFFSET('Sanitation Data'!$D$4,0,10*ROW('Sanitation Data'!D131))),'Data Summary'!CK137="Yes"),100-OFFSET('Sanitation Data'!$D$4,0,10*ROW('Sanitation Data'!D131)),NA())</f>
        <v>#N/A</v>
      </c>
      <c r="W137" s="516" t="e">
        <f ca="1">+IF(AND(ISNUMBER(OFFSET('Sanitation Data'!$D$6,0,10*ROW('Sanitation Data'!D131))),'Data Summary'!CL137="Yes"),OFFSET('Sanitation Data'!$D$6,0,10*ROW('Sanitation Data'!D131)),NA())</f>
        <v>#N/A</v>
      </c>
      <c r="X137" s="516" t="e">
        <f ca="1">+IF(AND(ISNUMBER(OFFSET('Sanitation Data'!$D$10,0,10*ROW('Sanitation Data'!D131))),'Data Summary'!CM137="Yes"),OFFSET('Sanitation Data'!$D$10,0,10*ROW('Sanitation Data'!D131)),NA())</f>
        <v>#N/A</v>
      </c>
      <c r="Y137" s="516" t="e">
        <f ca="1">+IF(AND(ISNUMBER(OFFSET('Sanitation Data'!$D$11,0,10*ROW('Sanitation Data'!D131))),'Data Summary'!CN137="Yes"),OFFSET('Sanitation Data'!$D$11,0,10*ROW('Sanitation Data'!D131)),NA())</f>
        <v>#N/A</v>
      </c>
      <c r="Z137" s="516" t="e">
        <f ca="1">+IF(AND(ISNUMBER(OFFSET('Sanitation Data'!$D$12,0,10*ROW('Sanitation Data'!D131))),'Data Summary'!CO137="Yes"),OFFSET('Sanitation Data'!$D$12,0,10*ROW('Sanitation Data'!D131)),NA())</f>
        <v>#N/A</v>
      </c>
      <c r="AA137" s="516" t="e">
        <f ca="1">+IF(AND(ISNUMBER(OFFSET('Sanitation Data'!$E$4,0,10*ROW('Sanitation Data'!E131))),'Data Summary'!CP137="Yes"),100-OFFSET('Sanitation Data'!$E$4,0,10*ROW('Sanitation Data'!E131)),NA())</f>
        <v>#N/A</v>
      </c>
      <c r="AB137" s="516" t="e">
        <f ca="1">+IF(AND(ISNUMBER(OFFSET('Sanitation Data'!$E$6,0,10*ROW('Sanitation Data'!E131))),'Data Summary'!CQ137="Yes"),OFFSET('Sanitation Data'!$E$6,0,10*ROW('Sanitation Data'!E131)),NA())</f>
        <v>#N/A</v>
      </c>
      <c r="AC137" s="516" t="e">
        <f ca="1">+IF(AND(ISNUMBER(OFFSET('Sanitation Data'!$E$10,0,10*ROW('Sanitation Data'!E131))),'Data Summary'!CR137="Yes"),OFFSET('Sanitation Data'!$E$10,0,10*ROW('Sanitation Data'!E131)),NA())</f>
        <v>#N/A</v>
      </c>
      <c r="AD137" s="516" t="e">
        <f ca="1">+IF(AND(ISNUMBER(OFFSET('Sanitation Data'!$E$11,0,10*ROW('Sanitation Data'!E131))),'Data Summary'!CS137="Yes"),OFFSET('Sanitation Data'!$E$11,0,10*ROW('Sanitation Data'!E131)),NA())</f>
        <v>#N/A</v>
      </c>
      <c r="AE137" s="516" t="e">
        <f ca="1">+IF(AND(ISNUMBER(OFFSET('Sanitation Data'!$E$12,0,10*ROW('Sanitation Data'!E131))),'Data Summary'!CT137="Yes"),OFFSET('Sanitation Data'!$E$12,0,10*ROW('Sanitation Data'!E131)),NA())</f>
        <v>#N/A</v>
      </c>
      <c r="AF137" s="516" t="e">
        <f ca="1">+IF(AND(ISNUMBER(OFFSET('Sanitation Data'!$F$4,0,10*ROW('Sanitation Data'!F131))),'Data Summary'!CU137="Yes"),100-OFFSET('Sanitation Data'!$F$4,0,10*ROW('Sanitation Data'!F131)),NA())</f>
        <v>#N/A</v>
      </c>
      <c r="AG137" s="516" t="e">
        <f ca="1">+IF(AND(ISNUMBER(OFFSET('Sanitation Data'!$F$6,0,10*ROW('Sanitation Data'!F131))),'Data Summary'!CV137="Yes"),OFFSET('Sanitation Data'!$F$6,0,10*ROW('Sanitation Data'!F131)),NA())</f>
        <v>#N/A</v>
      </c>
      <c r="AH137" s="516" t="e">
        <f ca="1">+IF(AND(ISNUMBER(OFFSET('Sanitation Data'!$F$10,0,10*ROW('Sanitation Data'!F131))),'Data Summary'!CW137="Yes"),OFFSET('Sanitation Data'!$F$10,0,10*ROW('Sanitation Data'!F131)),NA())</f>
        <v>#N/A</v>
      </c>
      <c r="AI137" s="516" t="e">
        <f ca="1">+IF(AND(ISNUMBER(OFFSET('Sanitation Data'!$F$11,0,10*ROW('Sanitation Data'!F131))),'Data Summary'!CX137="Yes"),OFFSET('Sanitation Data'!$F$11,0,10*ROW('Sanitation Data'!F131)),NA())</f>
        <v>#N/A</v>
      </c>
      <c r="AJ137" s="516" t="e">
        <f ca="1">+IF(AND(ISNUMBER(OFFSET('Sanitation Data'!$F$12,0,10*ROW('Sanitation Data'!F131))),'Data Summary'!CY137="Yes"),OFFSET('Sanitation Data'!$F$12,0,10*ROW('Sanitation Data'!F131)),NA())</f>
        <v>#N/A</v>
      </c>
      <c r="AK137" s="516" t="e">
        <f ca="1">+IF(AND(ISNUMBER(OFFSET('Sanitation Data'!$G$4,0,10*ROW('Sanitation Data'!G131))),'Data Summary'!CZ137="Yes"),100-OFFSET('Sanitation Data'!$G$4,0,10*ROW('Sanitation Data'!G131)),NA())</f>
        <v>#N/A</v>
      </c>
      <c r="AL137" s="516" t="e">
        <f ca="1">+IF(AND(ISNUMBER(OFFSET('Sanitation Data'!$G$6,0,10*ROW('Sanitation Data'!G131))),'Data Summary'!DA137="Yes"),OFFSET('Sanitation Data'!$G$6,0,10*ROW('Sanitation Data'!G131)),NA())</f>
        <v>#N/A</v>
      </c>
      <c r="AM137" s="516" t="e">
        <f ca="1">+IF(AND(ISNUMBER(OFFSET('Sanitation Data'!$G$10,0,10*ROW('Sanitation Data'!G131))),'Data Summary'!DB137="Yes"),OFFSET('Sanitation Data'!$G$10,0,10*ROW('Sanitation Data'!G131)),NA())</f>
        <v>#N/A</v>
      </c>
      <c r="AN137" s="516" t="e">
        <f ca="1">+IF(AND(ISNUMBER(OFFSET('Sanitation Data'!$G$11,0,10*ROW('Sanitation Data'!G131))),'Data Summary'!DC137="Yes"),OFFSET('Sanitation Data'!$G$11,0,10*ROW('Sanitation Data'!G131)),NA())</f>
        <v>#N/A</v>
      </c>
      <c r="AO137" s="516" t="e">
        <f ca="1">+IF(AND(ISNUMBER(OFFSET('Sanitation Data'!$G$12,0,10*ROW('Sanitation Data'!G131))),'Data Summary'!DD137="Yes"),OFFSET('Sanitation Data'!$G$12,0,10*ROW('Sanitation Data'!G131)),NA())</f>
        <v>#N/A</v>
      </c>
      <c r="AP137" s="516" t="e">
        <f ca="1">+IF(AND(ISNUMBER(OFFSET('Sanitation Data'!$H$4,0,10*ROW('Sanitation Data'!H131))),'Data Summary'!DE137="Yes"),100-OFFSET('Sanitation Data'!$H$4,0,10*ROW('Sanitation Data'!H131)),NA())</f>
        <v>#N/A</v>
      </c>
      <c r="AQ137" s="516" t="e">
        <f ca="1">+IF(AND(ISNUMBER(OFFSET('Sanitation Data'!$H$6,0,10*ROW('Sanitation Data'!H131))),'Data Summary'!DF137="Yes"),OFFSET('Sanitation Data'!$H$6,0,10*ROW('Sanitation Data'!H131)),NA())</f>
        <v>#N/A</v>
      </c>
      <c r="AR137" s="516" t="e">
        <f ca="1">+IF(AND(ISNUMBER(OFFSET('Sanitation Data'!$H$10,0,10*ROW('Sanitation Data'!H131))),'Data Summary'!DG137="Yes"),OFFSET('Sanitation Data'!$H$10,0,10*ROW('Sanitation Data'!H131)),NA())</f>
        <v>#N/A</v>
      </c>
      <c r="AS137" s="516" t="e">
        <f ca="1">+IF(AND(ISNUMBER(OFFSET('Sanitation Data'!$H$11,0,10*ROW('Sanitation Data'!H131))),'Data Summary'!DH137="Yes"),OFFSET('Sanitation Data'!$H$11,0,10*ROW('Sanitation Data'!H131)),NA())</f>
        <v>#N/A</v>
      </c>
      <c r="AT137" s="516" t="e">
        <f ca="1">+IF(AND(ISNUMBER(OFFSET('Sanitation Data'!$H$12,0,10*ROW('Sanitation Data'!H131))),'Data Summary'!DI137="Yes"),OFFSET('Sanitation Data'!$H$12,0,10*ROW('Sanitation Data'!H131)),NA())</f>
        <v>#N/A</v>
      </c>
      <c r="AU137" s="516" t="e">
        <f ca="1">+IF(AND(ISNUMBER(OFFSET('Sanitation Data'!$I$4,0,10*ROW('Sanitation Data'!I131))),'Data Summary'!DJ137="Yes"),100-OFFSET('Sanitation Data'!$I$4,0,10*ROW('Sanitation Data'!I131)),NA())</f>
        <v>#N/A</v>
      </c>
      <c r="AV137" s="516" t="e">
        <f ca="1">+IF(AND(ISNUMBER(OFFSET('Sanitation Data'!$I$6,0,10*ROW('Sanitation Data'!I131))),'Data Summary'!DK137="Yes"),OFFSET('Sanitation Data'!$I$6,0,10*ROW('Sanitation Data'!I131)),NA())</f>
        <v>#N/A</v>
      </c>
      <c r="AW137" s="516" t="e">
        <f ca="1">+IF(AND(ISNUMBER(OFFSET('Sanitation Data'!$I$10,0,10*ROW('Sanitation Data'!I131))),'Data Summary'!DL137="Yes"),OFFSET('Sanitation Data'!$I$10,0,10*ROW('Sanitation Data'!I131)),NA())</f>
        <v>#N/A</v>
      </c>
      <c r="AX137" s="516" t="e">
        <f ca="1">+IF(AND(ISNUMBER(OFFSET('Sanitation Data'!$I$11,0,10*ROW('Sanitation Data'!I131))),'Data Summary'!DM137="Yes"),OFFSET('Sanitation Data'!$I$11,0,10*ROW('Sanitation Data'!I131)),NA())</f>
        <v>#N/A</v>
      </c>
      <c r="AY137" s="516" t="e">
        <f ca="1">+IF(AND(ISNUMBER(OFFSET('Sanitation Data'!$I$12,0,10*ROW('Sanitation Data'!I131))),'Data Summary'!DN137="Yes"),OFFSET('Sanitation Data'!$I$12,0,10*ROW('Sanitation Data'!I131)),NA())</f>
        <v>#N/A</v>
      </c>
      <c r="AZ137" s="517" t="e">
        <f ca="1">+IF(AND(ISNUMBER(OFFSET('Hygiene Data'!$D$5,0,10*ROW('Hygiene Data'!D131))),'Data Summary'!DO137="Yes"),OFFSET('Hygiene Data'!$D$5,0,10*ROW('Hygiene Data'!D131)),NA())</f>
        <v>#N/A</v>
      </c>
      <c r="BA137" s="517" t="e">
        <f ca="1">+IF(AND(ISNUMBER(OFFSET('Hygiene Data'!$D$7,0,10*ROW('Hygiene Data'!D131))),'Data Summary'!DP137="Yes"),OFFSET('Hygiene Data'!$D$7,0,10*ROW('Hygiene Data'!D131)),NA())</f>
        <v>#N/A</v>
      </c>
      <c r="BB137" s="517" t="e">
        <f ca="1">+IF(AND(ISNUMBER(OFFSET('Hygiene Data'!$D$9,0,10*ROW('Hygiene Data'!D131))),'Data Summary'!DQ137="Yes"),OFFSET('Hygiene Data'!$D$9,0,10*ROW('Hygiene Data'!D131)),NA())</f>
        <v>#N/A</v>
      </c>
      <c r="BC137" s="517" t="e">
        <f ca="1">+IF(AND(ISNUMBER(OFFSET('Hygiene Data'!$E$5,0,10*ROW('Hygiene Data'!E131))),'Data Summary'!DR137="Yes"),OFFSET('Hygiene Data'!$E$5,0,10*ROW('Hygiene Data'!E131)),NA())</f>
        <v>#N/A</v>
      </c>
      <c r="BD137" s="517" t="e">
        <f ca="1">+IF(AND(ISNUMBER(OFFSET('Hygiene Data'!$E$7,0,10*ROW('Hygiene Data'!E131))),'Data Summary'!DS137="Yes"),OFFSET('Hygiene Data'!$E$7,0,10*ROW('Hygiene Data'!E131)),NA())</f>
        <v>#N/A</v>
      </c>
      <c r="BE137" s="517" t="e">
        <f ca="1">+IF(AND(ISNUMBER(OFFSET('Hygiene Data'!$E$9,0,10*ROW('Hygiene Data'!E131))),'Data Summary'!DT137="Yes"),OFFSET('Hygiene Data'!$E$9,0,10*ROW('Hygiene Data'!E131)),NA())</f>
        <v>#N/A</v>
      </c>
      <c r="BF137" s="517" t="e">
        <f ca="1">+IF(AND(ISNUMBER(OFFSET('Hygiene Data'!$F$5,0,10*ROW('Hygiene Data'!F131))),'Data Summary'!DU137="Yes"),OFFSET('Hygiene Data'!$F$5,0,10*ROW('Hygiene Data'!F131)),NA())</f>
        <v>#N/A</v>
      </c>
      <c r="BG137" s="517" t="e">
        <f ca="1">+IF(AND(ISNUMBER(OFFSET('Hygiene Data'!$F$7,0,10*ROW('Hygiene Data'!F131))),'Data Summary'!DV137="Yes"),OFFSET('Hygiene Data'!$F$7,0,10*ROW('Hygiene Data'!F131)),NA())</f>
        <v>#N/A</v>
      </c>
      <c r="BH137" s="517" t="e">
        <f ca="1">+IF(AND(ISNUMBER(OFFSET('Hygiene Data'!$F$9,0,10*ROW('Hygiene Data'!F131))),'Data Summary'!DW137="Yes"),OFFSET('Hygiene Data'!$F$9,0,10*ROW('Hygiene Data'!F131)),NA())</f>
        <v>#N/A</v>
      </c>
      <c r="BI137" s="517" t="e">
        <f ca="1">+IF(AND(ISNUMBER(OFFSET('Hygiene Data'!$G$5,0,10*ROW('Hygiene Data'!G131))),'Data Summary'!DX137="Yes"),OFFSET('Hygiene Data'!$G$5,0,10*ROW('Hygiene Data'!G131)),NA())</f>
        <v>#N/A</v>
      </c>
      <c r="BJ137" s="517" t="e">
        <f ca="1">+IF(AND(ISNUMBER(OFFSET('Hygiene Data'!$G$7,0,10*ROW('Hygiene Data'!G131))),'Data Summary'!DY137="Yes"),OFFSET('Hygiene Data'!$G$7,0,10*ROW('Hygiene Data'!G131)),NA())</f>
        <v>#N/A</v>
      </c>
      <c r="BK137" s="517" t="e">
        <f ca="1">+IF(AND(ISNUMBER(OFFSET('Hygiene Data'!$G$9,0,10*ROW('Hygiene Data'!G131))),'Data Summary'!DZ137="Yes"),OFFSET('Hygiene Data'!$G$9,0,10*ROW('Hygiene Data'!G131)),NA())</f>
        <v>#N/A</v>
      </c>
      <c r="BL137" s="517" t="e">
        <f ca="1">+IF(AND(ISNUMBER(OFFSET('Hygiene Data'!$H$5,0,10*ROW('Hygiene Data'!H131))),'Data Summary'!EA137="Yes"),OFFSET('Hygiene Data'!$H$5,0,10*ROW('Hygiene Data'!H131)),NA())</f>
        <v>#N/A</v>
      </c>
      <c r="BM137" s="517" t="e">
        <f ca="1">+IF(AND(ISNUMBER(OFFSET('Hygiene Data'!$H$7,0,10*ROW('Hygiene Data'!H131))),'Data Summary'!EB137="Yes"),OFFSET('Hygiene Data'!$H$7,0,10*ROW('Hygiene Data'!H131)),NA())</f>
        <v>#N/A</v>
      </c>
      <c r="BN137" s="517" t="e">
        <f ca="1">+IF(AND(ISNUMBER(OFFSET('Hygiene Data'!$H$9,0,10*ROW('Hygiene Data'!H131))),'Data Summary'!EC137="Yes"),OFFSET('Hygiene Data'!$H$9,0,10*ROW('Hygiene Data'!H131)),NA())</f>
        <v>#N/A</v>
      </c>
      <c r="BO137" s="517" t="e">
        <f ca="1">+IF(AND(ISNUMBER(OFFSET('Hygiene Data'!$I$5,0,10*ROW('Hygiene Data'!I131))),'Data Summary'!ED137="Yes"),OFFSET('Hygiene Data'!$I$5,0,10*ROW('Hygiene Data'!I131)),NA())</f>
        <v>#N/A</v>
      </c>
      <c r="BP137" s="517" t="e">
        <f ca="1">+IF(AND(ISNUMBER(OFFSET('Hygiene Data'!$I$7,0,10*ROW('Hygiene Data'!I131))),'Data Summary'!EE137="Yes"),OFFSET('Hygiene Data'!$I$7,0,10*ROW('Hygiene Data'!I131)),NA())</f>
        <v>#N/A</v>
      </c>
      <c r="BQ137" s="517" t="e">
        <f ca="1">+IF(AND(ISNUMBER(OFFSET('Hygiene Data'!$I$9,0,10*ROW('Hygiene Data'!I131))),'Data Summary'!EF137="Yes"),OFFSET('Hygiene Data'!$I$9,0,10*ROW('Hygiene Data'!I131)),NA())</f>
        <v>#N/A</v>
      </c>
    </row>
    <row r="138" spans="1:69" x14ac:dyDescent="0.25">
      <c r="A138" s="513" t="e">
        <f ca="1">+RIGHT('Data Summary'!A138,LEN('Data Summary'!A138)-9)</f>
        <v>#VALUE!</v>
      </c>
      <c r="B138" s="487" t="str">
        <f ca="1">+IF(ISTEXT('Data Summary'!B138),'Data Summary'!B138,"")</f>
        <v/>
      </c>
      <c r="C138" s="514" t="e">
        <f ca="1">+VALUE('Data Summary'!C138)</f>
        <v>#VALUE!</v>
      </c>
      <c r="D138" s="515" t="e">
        <f ca="1">+IF(AND(ISNUMBER(OFFSET('Water Data'!$D$4,0,10*ROW('Water Data'!D132))),'Data Summary'!BS138="Yes"),100-OFFSET('Water Data'!$D$4,0,10*ROW('Water Data'!D132)),NA())</f>
        <v>#N/A</v>
      </c>
      <c r="E138" s="515" t="e">
        <f ca="1">+IF(AND(ISNUMBER(OFFSET('Water Data'!$D$6,0,10*ROW('Water Data'!D132))),'Data Summary'!BT138="Yes"),OFFSET('Water Data'!$D$6,0,10*ROW('Water Data'!D132)),NA())</f>
        <v>#N/A</v>
      </c>
      <c r="F138" s="515" t="e">
        <f ca="1">+IF(AND(ISNUMBER(OFFSET('Water Data'!$D$9,0,10*ROW('Water Data'!D132))),'Data Summary'!BU138="Yes"),OFFSET('Water Data'!$D$9,0,10*ROW('Water Data'!D132)),NA())</f>
        <v>#N/A</v>
      </c>
      <c r="G138" s="515" t="e">
        <f ca="1">+IF(AND(ISNUMBER(OFFSET('Water Data'!$E$4,0,10*ROW('Water Data'!E132))),'Data Summary'!BV138="Yes"),100-OFFSET('Water Data'!$E$4,0,10*ROW('Water Data'!E132)),NA())</f>
        <v>#N/A</v>
      </c>
      <c r="H138" s="515" t="e">
        <f ca="1">+IF(AND(ISNUMBER(OFFSET('Water Data'!$E$6,0,10*ROW('Water Data'!E132))),'Data Summary'!BW138="Yes"),OFFSET('Water Data'!$E$6,0,10*ROW('Water Data'!E132)),NA())</f>
        <v>#N/A</v>
      </c>
      <c r="I138" s="515" t="e">
        <f ca="1">+IF(AND(ISNUMBER(OFFSET('Water Data'!$E$9,0,10*ROW('Water Data'!E132))),'Data Summary'!BX138="Yes"),OFFSET('Water Data'!$E$9,0,10*ROW('Water Data'!E132)),NA())</f>
        <v>#N/A</v>
      </c>
      <c r="J138" s="515" t="e">
        <f ca="1">+IF(AND(ISNUMBER(OFFSET('Water Data'!$F$4,0,10*ROW('Water Data'!F132))),'Data Summary'!BY138="Yes"),100-OFFSET('Water Data'!$F$4,0,10*ROW('Water Data'!F132)),NA())</f>
        <v>#N/A</v>
      </c>
      <c r="K138" s="515" t="e">
        <f ca="1">+IF(AND(ISNUMBER(OFFSET('Water Data'!$F$6,0,10*ROW('Water Data'!F132))),'Data Summary'!BZ138="Yes"),OFFSET('Water Data'!$F$6,0,10*ROW('Water Data'!F132)),NA())</f>
        <v>#N/A</v>
      </c>
      <c r="L138" s="515" t="e">
        <f ca="1">+IF(AND(ISNUMBER(OFFSET('Water Data'!$F$9,0,10*ROW('Water Data'!F132))),'Data Summary'!CA138="Yes"),OFFSET('Water Data'!$F$9,0,10*ROW('Water Data'!F132)),NA())</f>
        <v>#N/A</v>
      </c>
      <c r="M138" s="515" t="e">
        <f ca="1">+IF(AND(ISNUMBER(OFFSET('Water Data'!$G$4,0,10*ROW('Water Data'!G132))),'Data Summary'!CB138="Yes"),100-OFFSET('Water Data'!$G$4,0,10*ROW('Water Data'!G132)),NA())</f>
        <v>#N/A</v>
      </c>
      <c r="N138" s="515" t="e">
        <f ca="1">+IF(AND(ISNUMBER(OFFSET('Water Data'!$G$6,0,10*ROW('Water Data'!G132))),'Data Summary'!CC138="Yes"),OFFSET('Water Data'!$G$6,0,10*ROW('Water Data'!G132)),NA())</f>
        <v>#N/A</v>
      </c>
      <c r="O138" s="515" t="e">
        <f ca="1">+IF(AND(ISNUMBER(OFFSET('Water Data'!$G$9,0,10*ROW('Water Data'!G132))),'Data Summary'!CD138="Yes"),OFFSET('Water Data'!$G$9,0,10*ROW('Water Data'!G132)),NA())</f>
        <v>#N/A</v>
      </c>
      <c r="P138" s="515" t="e">
        <f ca="1">+IF(AND(ISNUMBER(OFFSET('Water Data'!$H$4,0,10*ROW('Water Data'!H132))),'Data Summary'!CE138="Yes"),100-OFFSET('Water Data'!$H$4,0,10*ROW('Water Data'!H132)),NA())</f>
        <v>#N/A</v>
      </c>
      <c r="Q138" s="515" t="e">
        <f ca="1">+IF(AND(ISNUMBER(OFFSET('Water Data'!$H$6,0,10*ROW('Water Data'!H132))),'Data Summary'!CF138="Yes"),OFFSET('Water Data'!$H$6,0,10*ROW('Water Data'!H132)),NA())</f>
        <v>#N/A</v>
      </c>
      <c r="R138" s="515" t="e">
        <f ca="1">+IF(AND(ISNUMBER(OFFSET('Water Data'!$H$9,0,10*ROW('Water Data'!H132))),'Data Summary'!CG138="Yes"),OFFSET('Water Data'!$H$9,0,10*ROW('Water Data'!H132)),NA())</f>
        <v>#N/A</v>
      </c>
      <c r="S138" s="515" t="e">
        <f ca="1">+IF(AND(ISNUMBER(OFFSET('Water Data'!$I$4,0,10*ROW('Water Data'!I132))),'Data Summary'!CH138="Yes"),100-OFFSET('Water Data'!$I$4,0,10*ROW('Water Data'!I132)),NA())</f>
        <v>#N/A</v>
      </c>
      <c r="T138" s="515" t="e">
        <f ca="1">+IF(AND(ISNUMBER(OFFSET('Water Data'!$I$6,0,10*ROW('Water Data'!I132))),'Data Summary'!CI138="Yes"),OFFSET('Water Data'!$I$6,0,10*ROW('Water Data'!I132)),NA())</f>
        <v>#N/A</v>
      </c>
      <c r="U138" s="515" t="e">
        <f ca="1">+IF(AND(ISNUMBER(OFFSET('Water Data'!$I$9,0,10*ROW('Water Data'!I132))),'Data Summary'!CJ138="Yes"),OFFSET('Water Data'!$I$9,0,10*ROW('Water Data'!I132)),NA())</f>
        <v>#N/A</v>
      </c>
      <c r="V138" s="516" t="e">
        <f ca="1">+IF(AND(ISNUMBER(OFFSET('Sanitation Data'!$D$4,0,10*ROW('Sanitation Data'!D132))),'Data Summary'!CK138="Yes"),100-OFFSET('Sanitation Data'!$D$4,0,10*ROW('Sanitation Data'!D132)),NA())</f>
        <v>#N/A</v>
      </c>
      <c r="W138" s="516" t="e">
        <f ca="1">+IF(AND(ISNUMBER(OFFSET('Sanitation Data'!$D$6,0,10*ROW('Sanitation Data'!D132))),'Data Summary'!CL138="Yes"),OFFSET('Sanitation Data'!$D$6,0,10*ROW('Sanitation Data'!D132)),NA())</f>
        <v>#N/A</v>
      </c>
      <c r="X138" s="516" t="e">
        <f ca="1">+IF(AND(ISNUMBER(OFFSET('Sanitation Data'!$D$10,0,10*ROW('Sanitation Data'!D132))),'Data Summary'!CM138="Yes"),OFFSET('Sanitation Data'!$D$10,0,10*ROW('Sanitation Data'!D132)),NA())</f>
        <v>#N/A</v>
      </c>
      <c r="Y138" s="516" t="e">
        <f ca="1">+IF(AND(ISNUMBER(OFFSET('Sanitation Data'!$D$11,0,10*ROW('Sanitation Data'!D132))),'Data Summary'!CN138="Yes"),OFFSET('Sanitation Data'!$D$11,0,10*ROW('Sanitation Data'!D132)),NA())</f>
        <v>#N/A</v>
      </c>
      <c r="Z138" s="516" t="e">
        <f ca="1">+IF(AND(ISNUMBER(OFFSET('Sanitation Data'!$D$12,0,10*ROW('Sanitation Data'!D132))),'Data Summary'!CO138="Yes"),OFFSET('Sanitation Data'!$D$12,0,10*ROW('Sanitation Data'!D132)),NA())</f>
        <v>#N/A</v>
      </c>
      <c r="AA138" s="516" t="e">
        <f ca="1">+IF(AND(ISNUMBER(OFFSET('Sanitation Data'!$E$4,0,10*ROW('Sanitation Data'!E132))),'Data Summary'!CP138="Yes"),100-OFFSET('Sanitation Data'!$E$4,0,10*ROW('Sanitation Data'!E132)),NA())</f>
        <v>#N/A</v>
      </c>
      <c r="AB138" s="516" t="e">
        <f ca="1">+IF(AND(ISNUMBER(OFFSET('Sanitation Data'!$E$6,0,10*ROW('Sanitation Data'!E132))),'Data Summary'!CQ138="Yes"),OFFSET('Sanitation Data'!$E$6,0,10*ROW('Sanitation Data'!E132)),NA())</f>
        <v>#N/A</v>
      </c>
      <c r="AC138" s="516" t="e">
        <f ca="1">+IF(AND(ISNUMBER(OFFSET('Sanitation Data'!$E$10,0,10*ROW('Sanitation Data'!E132))),'Data Summary'!CR138="Yes"),OFFSET('Sanitation Data'!$E$10,0,10*ROW('Sanitation Data'!E132)),NA())</f>
        <v>#N/A</v>
      </c>
      <c r="AD138" s="516" t="e">
        <f ca="1">+IF(AND(ISNUMBER(OFFSET('Sanitation Data'!$E$11,0,10*ROW('Sanitation Data'!E132))),'Data Summary'!CS138="Yes"),OFFSET('Sanitation Data'!$E$11,0,10*ROW('Sanitation Data'!E132)),NA())</f>
        <v>#N/A</v>
      </c>
      <c r="AE138" s="516" t="e">
        <f ca="1">+IF(AND(ISNUMBER(OFFSET('Sanitation Data'!$E$12,0,10*ROW('Sanitation Data'!E132))),'Data Summary'!CT138="Yes"),OFFSET('Sanitation Data'!$E$12,0,10*ROW('Sanitation Data'!E132)),NA())</f>
        <v>#N/A</v>
      </c>
      <c r="AF138" s="516" t="e">
        <f ca="1">+IF(AND(ISNUMBER(OFFSET('Sanitation Data'!$F$4,0,10*ROW('Sanitation Data'!F132))),'Data Summary'!CU138="Yes"),100-OFFSET('Sanitation Data'!$F$4,0,10*ROW('Sanitation Data'!F132)),NA())</f>
        <v>#N/A</v>
      </c>
      <c r="AG138" s="516" t="e">
        <f ca="1">+IF(AND(ISNUMBER(OFFSET('Sanitation Data'!$F$6,0,10*ROW('Sanitation Data'!F132))),'Data Summary'!CV138="Yes"),OFFSET('Sanitation Data'!$F$6,0,10*ROW('Sanitation Data'!F132)),NA())</f>
        <v>#N/A</v>
      </c>
      <c r="AH138" s="516" t="e">
        <f ca="1">+IF(AND(ISNUMBER(OFFSET('Sanitation Data'!$F$10,0,10*ROW('Sanitation Data'!F132))),'Data Summary'!CW138="Yes"),OFFSET('Sanitation Data'!$F$10,0,10*ROW('Sanitation Data'!F132)),NA())</f>
        <v>#N/A</v>
      </c>
      <c r="AI138" s="516" t="e">
        <f ca="1">+IF(AND(ISNUMBER(OFFSET('Sanitation Data'!$F$11,0,10*ROW('Sanitation Data'!F132))),'Data Summary'!CX138="Yes"),OFFSET('Sanitation Data'!$F$11,0,10*ROW('Sanitation Data'!F132)),NA())</f>
        <v>#N/A</v>
      </c>
      <c r="AJ138" s="516" t="e">
        <f ca="1">+IF(AND(ISNUMBER(OFFSET('Sanitation Data'!$F$12,0,10*ROW('Sanitation Data'!F132))),'Data Summary'!CY138="Yes"),OFFSET('Sanitation Data'!$F$12,0,10*ROW('Sanitation Data'!F132)),NA())</f>
        <v>#N/A</v>
      </c>
      <c r="AK138" s="516" t="e">
        <f ca="1">+IF(AND(ISNUMBER(OFFSET('Sanitation Data'!$G$4,0,10*ROW('Sanitation Data'!G132))),'Data Summary'!CZ138="Yes"),100-OFFSET('Sanitation Data'!$G$4,0,10*ROW('Sanitation Data'!G132)),NA())</f>
        <v>#N/A</v>
      </c>
      <c r="AL138" s="516" t="e">
        <f ca="1">+IF(AND(ISNUMBER(OFFSET('Sanitation Data'!$G$6,0,10*ROW('Sanitation Data'!G132))),'Data Summary'!DA138="Yes"),OFFSET('Sanitation Data'!$G$6,0,10*ROW('Sanitation Data'!G132)),NA())</f>
        <v>#N/A</v>
      </c>
      <c r="AM138" s="516" t="e">
        <f ca="1">+IF(AND(ISNUMBER(OFFSET('Sanitation Data'!$G$10,0,10*ROW('Sanitation Data'!G132))),'Data Summary'!DB138="Yes"),OFFSET('Sanitation Data'!$G$10,0,10*ROW('Sanitation Data'!G132)),NA())</f>
        <v>#N/A</v>
      </c>
      <c r="AN138" s="516" t="e">
        <f ca="1">+IF(AND(ISNUMBER(OFFSET('Sanitation Data'!$G$11,0,10*ROW('Sanitation Data'!G132))),'Data Summary'!DC138="Yes"),OFFSET('Sanitation Data'!$G$11,0,10*ROW('Sanitation Data'!G132)),NA())</f>
        <v>#N/A</v>
      </c>
      <c r="AO138" s="516" t="e">
        <f ca="1">+IF(AND(ISNUMBER(OFFSET('Sanitation Data'!$G$12,0,10*ROW('Sanitation Data'!G132))),'Data Summary'!DD138="Yes"),OFFSET('Sanitation Data'!$G$12,0,10*ROW('Sanitation Data'!G132)),NA())</f>
        <v>#N/A</v>
      </c>
      <c r="AP138" s="516" t="e">
        <f ca="1">+IF(AND(ISNUMBER(OFFSET('Sanitation Data'!$H$4,0,10*ROW('Sanitation Data'!H132))),'Data Summary'!DE138="Yes"),100-OFFSET('Sanitation Data'!$H$4,0,10*ROW('Sanitation Data'!H132)),NA())</f>
        <v>#N/A</v>
      </c>
      <c r="AQ138" s="516" t="e">
        <f ca="1">+IF(AND(ISNUMBER(OFFSET('Sanitation Data'!$H$6,0,10*ROW('Sanitation Data'!H132))),'Data Summary'!DF138="Yes"),OFFSET('Sanitation Data'!$H$6,0,10*ROW('Sanitation Data'!H132)),NA())</f>
        <v>#N/A</v>
      </c>
      <c r="AR138" s="516" t="e">
        <f ca="1">+IF(AND(ISNUMBER(OFFSET('Sanitation Data'!$H$10,0,10*ROW('Sanitation Data'!H132))),'Data Summary'!DG138="Yes"),OFFSET('Sanitation Data'!$H$10,0,10*ROW('Sanitation Data'!H132)),NA())</f>
        <v>#N/A</v>
      </c>
      <c r="AS138" s="516" t="e">
        <f ca="1">+IF(AND(ISNUMBER(OFFSET('Sanitation Data'!$H$11,0,10*ROW('Sanitation Data'!H132))),'Data Summary'!DH138="Yes"),OFFSET('Sanitation Data'!$H$11,0,10*ROW('Sanitation Data'!H132)),NA())</f>
        <v>#N/A</v>
      </c>
      <c r="AT138" s="516" t="e">
        <f ca="1">+IF(AND(ISNUMBER(OFFSET('Sanitation Data'!$H$12,0,10*ROW('Sanitation Data'!H132))),'Data Summary'!DI138="Yes"),OFFSET('Sanitation Data'!$H$12,0,10*ROW('Sanitation Data'!H132)),NA())</f>
        <v>#N/A</v>
      </c>
      <c r="AU138" s="516" t="e">
        <f ca="1">+IF(AND(ISNUMBER(OFFSET('Sanitation Data'!$I$4,0,10*ROW('Sanitation Data'!I132))),'Data Summary'!DJ138="Yes"),100-OFFSET('Sanitation Data'!$I$4,0,10*ROW('Sanitation Data'!I132)),NA())</f>
        <v>#N/A</v>
      </c>
      <c r="AV138" s="516" t="e">
        <f ca="1">+IF(AND(ISNUMBER(OFFSET('Sanitation Data'!$I$6,0,10*ROW('Sanitation Data'!I132))),'Data Summary'!DK138="Yes"),OFFSET('Sanitation Data'!$I$6,0,10*ROW('Sanitation Data'!I132)),NA())</f>
        <v>#N/A</v>
      </c>
      <c r="AW138" s="516" t="e">
        <f ca="1">+IF(AND(ISNUMBER(OFFSET('Sanitation Data'!$I$10,0,10*ROW('Sanitation Data'!I132))),'Data Summary'!DL138="Yes"),OFFSET('Sanitation Data'!$I$10,0,10*ROW('Sanitation Data'!I132)),NA())</f>
        <v>#N/A</v>
      </c>
      <c r="AX138" s="516" t="e">
        <f ca="1">+IF(AND(ISNUMBER(OFFSET('Sanitation Data'!$I$11,0,10*ROW('Sanitation Data'!I132))),'Data Summary'!DM138="Yes"),OFFSET('Sanitation Data'!$I$11,0,10*ROW('Sanitation Data'!I132)),NA())</f>
        <v>#N/A</v>
      </c>
      <c r="AY138" s="516" t="e">
        <f ca="1">+IF(AND(ISNUMBER(OFFSET('Sanitation Data'!$I$12,0,10*ROW('Sanitation Data'!I132))),'Data Summary'!DN138="Yes"),OFFSET('Sanitation Data'!$I$12,0,10*ROW('Sanitation Data'!I132)),NA())</f>
        <v>#N/A</v>
      </c>
      <c r="AZ138" s="517" t="e">
        <f ca="1">+IF(AND(ISNUMBER(OFFSET('Hygiene Data'!$D$5,0,10*ROW('Hygiene Data'!D132))),'Data Summary'!DO138="Yes"),OFFSET('Hygiene Data'!$D$5,0,10*ROW('Hygiene Data'!D132)),NA())</f>
        <v>#N/A</v>
      </c>
      <c r="BA138" s="517" t="e">
        <f ca="1">+IF(AND(ISNUMBER(OFFSET('Hygiene Data'!$D$7,0,10*ROW('Hygiene Data'!D132))),'Data Summary'!DP138="Yes"),OFFSET('Hygiene Data'!$D$7,0,10*ROW('Hygiene Data'!D132)),NA())</f>
        <v>#N/A</v>
      </c>
      <c r="BB138" s="517" t="e">
        <f ca="1">+IF(AND(ISNUMBER(OFFSET('Hygiene Data'!$D$9,0,10*ROW('Hygiene Data'!D132))),'Data Summary'!DQ138="Yes"),OFFSET('Hygiene Data'!$D$9,0,10*ROW('Hygiene Data'!D132)),NA())</f>
        <v>#N/A</v>
      </c>
      <c r="BC138" s="517" t="e">
        <f ca="1">+IF(AND(ISNUMBER(OFFSET('Hygiene Data'!$E$5,0,10*ROW('Hygiene Data'!E132))),'Data Summary'!DR138="Yes"),OFFSET('Hygiene Data'!$E$5,0,10*ROW('Hygiene Data'!E132)),NA())</f>
        <v>#N/A</v>
      </c>
      <c r="BD138" s="517" t="e">
        <f ca="1">+IF(AND(ISNUMBER(OFFSET('Hygiene Data'!$E$7,0,10*ROW('Hygiene Data'!E132))),'Data Summary'!DS138="Yes"),OFFSET('Hygiene Data'!$E$7,0,10*ROW('Hygiene Data'!E132)),NA())</f>
        <v>#N/A</v>
      </c>
      <c r="BE138" s="517" t="e">
        <f ca="1">+IF(AND(ISNUMBER(OFFSET('Hygiene Data'!$E$9,0,10*ROW('Hygiene Data'!E132))),'Data Summary'!DT138="Yes"),OFFSET('Hygiene Data'!$E$9,0,10*ROW('Hygiene Data'!E132)),NA())</f>
        <v>#N/A</v>
      </c>
      <c r="BF138" s="517" t="e">
        <f ca="1">+IF(AND(ISNUMBER(OFFSET('Hygiene Data'!$F$5,0,10*ROW('Hygiene Data'!F132))),'Data Summary'!DU138="Yes"),OFFSET('Hygiene Data'!$F$5,0,10*ROW('Hygiene Data'!F132)),NA())</f>
        <v>#N/A</v>
      </c>
      <c r="BG138" s="517" t="e">
        <f ca="1">+IF(AND(ISNUMBER(OFFSET('Hygiene Data'!$F$7,0,10*ROW('Hygiene Data'!F132))),'Data Summary'!DV138="Yes"),OFFSET('Hygiene Data'!$F$7,0,10*ROW('Hygiene Data'!F132)),NA())</f>
        <v>#N/A</v>
      </c>
      <c r="BH138" s="517" t="e">
        <f ca="1">+IF(AND(ISNUMBER(OFFSET('Hygiene Data'!$F$9,0,10*ROW('Hygiene Data'!F132))),'Data Summary'!DW138="Yes"),OFFSET('Hygiene Data'!$F$9,0,10*ROW('Hygiene Data'!F132)),NA())</f>
        <v>#N/A</v>
      </c>
      <c r="BI138" s="517" t="e">
        <f ca="1">+IF(AND(ISNUMBER(OFFSET('Hygiene Data'!$G$5,0,10*ROW('Hygiene Data'!G132))),'Data Summary'!DX138="Yes"),OFFSET('Hygiene Data'!$G$5,0,10*ROW('Hygiene Data'!G132)),NA())</f>
        <v>#N/A</v>
      </c>
      <c r="BJ138" s="517" t="e">
        <f ca="1">+IF(AND(ISNUMBER(OFFSET('Hygiene Data'!$G$7,0,10*ROW('Hygiene Data'!G132))),'Data Summary'!DY138="Yes"),OFFSET('Hygiene Data'!$G$7,0,10*ROW('Hygiene Data'!G132)),NA())</f>
        <v>#N/A</v>
      </c>
      <c r="BK138" s="517" t="e">
        <f ca="1">+IF(AND(ISNUMBER(OFFSET('Hygiene Data'!$G$9,0,10*ROW('Hygiene Data'!G132))),'Data Summary'!DZ138="Yes"),OFFSET('Hygiene Data'!$G$9,0,10*ROW('Hygiene Data'!G132)),NA())</f>
        <v>#N/A</v>
      </c>
      <c r="BL138" s="517" t="e">
        <f ca="1">+IF(AND(ISNUMBER(OFFSET('Hygiene Data'!$H$5,0,10*ROW('Hygiene Data'!H132))),'Data Summary'!EA138="Yes"),OFFSET('Hygiene Data'!$H$5,0,10*ROW('Hygiene Data'!H132)),NA())</f>
        <v>#N/A</v>
      </c>
      <c r="BM138" s="517" t="e">
        <f ca="1">+IF(AND(ISNUMBER(OFFSET('Hygiene Data'!$H$7,0,10*ROW('Hygiene Data'!H132))),'Data Summary'!EB138="Yes"),OFFSET('Hygiene Data'!$H$7,0,10*ROW('Hygiene Data'!H132)),NA())</f>
        <v>#N/A</v>
      </c>
      <c r="BN138" s="517" t="e">
        <f ca="1">+IF(AND(ISNUMBER(OFFSET('Hygiene Data'!$H$9,0,10*ROW('Hygiene Data'!H132))),'Data Summary'!EC138="Yes"),OFFSET('Hygiene Data'!$H$9,0,10*ROW('Hygiene Data'!H132)),NA())</f>
        <v>#N/A</v>
      </c>
      <c r="BO138" s="517" t="e">
        <f ca="1">+IF(AND(ISNUMBER(OFFSET('Hygiene Data'!$I$5,0,10*ROW('Hygiene Data'!I132))),'Data Summary'!ED138="Yes"),OFFSET('Hygiene Data'!$I$5,0,10*ROW('Hygiene Data'!I132)),NA())</f>
        <v>#N/A</v>
      </c>
      <c r="BP138" s="517" t="e">
        <f ca="1">+IF(AND(ISNUMBER(OFFSET('Hygiene Data'!$I$7,0,10*ROW('Hygiene Data'!I132))),'Data Summary'!EE138="Yes"),OFFSET('Hygiene Data'!$I$7,0,10*ROW('Hygiene Data'!I132)),NA())</f>
        <v>#N/A</v>
      </c>
      <c r="BQ138" s="517" t="e">
        <f ca="1">+IF(AND(ISNUMBER(OFFSET('Hygiene Data'!$I$9,0,10*ROW('Hygiene Data'!I132))),'Data Summary'!EF138="Yes"),OFFSET('Hygiene Data'!$I$9,0,10*ROW('Hygiene Data'!I132)),NA())</f>
        <v>#N/A</v>
      </c>
    </row>
    <row r="139" spans="1:69" x14ac:dyDescent="0.25">
      <c r="A139" s="513" t="e">
        <f ca="1">+RIGHT('Data Summary'!A139,LEN('Data Summary'!A139)-9)</f>
        <v>#VALUE!</v>
      </c>
      <c r="B139" s="487" t="str">
        <f ca="1">+IF(ISTEXT('Data Summary'!B139),'Data Summary'!B139,"")</f>
        <v/>
      </c>
      <c r="C139" s="514" t="e">
        <f ca="1">+VALUE('Data Summary'!C139)</f>
        <v>#VALUE!</v>
      </c>
      <c r="D139" s="515" t="e">
        <f ca="1">+IF(AND(ISNUMBER(OFFSET('Water Data'!$D$4,0,10*ROW('Water Data'!D133))),'Data Summary'!BS139="Yes"),100-OFFSET('Water Data'!$D$4,0,10*ROW('Water Data'!D133)),NA())</f>
        <v>#N/A</v>
      </c>
      <c r="E139" s="515" t="e">
        <f ca="1">+IF(AND(ISNUMBER(OFFSET('Water Data'!$D$6,0,10*ROW('Water Data'!D133))),'Data Summary'!BT139="Yes"),OFFSET('Water Data'!$D$6,0,10*ROW('Water Data'!D133)),NA())</f>
        <v>#N/A</v>
      </c>
      <c r="F139" s="515" t="e">
        <f ca="1">+IF(AND(ISNUMBER(OFFSET('Water Data'!$D$9,0,10*ROW('Water Data'!D133))),'Data Summary'!BU139="Yes"),OFFSET('Water Data'!$D$9,0,10*ROW('Water Data'!D133)),NA())</f>
        <v>#N/A</v>
      </c>
      <c r="G139" s="515" t="e">
        <f ca="1">+IF(AND(ISNUMBER(OFFSET('Water Data'!$E$4,0,10*ROW('Water Data'!E133))),'Data Summary'!BV139="Yes"),100-OFFSET('Water Data'!$E$4,0,10*ROW('Water Data'!E133)),NA())</f>
        <v>#N/A</v>
      </c>
      <c r="H139" s="515" t="e">
        <f ca="1">+IF(AND(ISNUMBER(OFFSET('Water Data'!$E$6,0,10*ROW('Water Data'!E133))),'Data Summary'!BW139="Yes"),OFFSET('Water Data'!$E$6,0,10*ROW('Water Data'!E133)),NA())</f>
        <v>#N/A</v>
      </c>
      <c r="I139" s="515" t="e">
        <f ca="1">+IF(AND(ISNUMBER(OFFSET('Water Data'!$E$9,0,10*ROW('Water Data'!E133))),'Data Summary'!BX139="Yes"),OFFSET('Water Data'!$E$9,0,10*ROW('Water Data'!E133)),NA())</f>
        <v>#N/A</v>
      </c>
      <c r="J139" s="515" t="e">
        <f ca="1">+IF(AND(ISNUMBER(OFFSET('Water Data'!$F$4,0,10*ROW('Water Data'!F133))),'Data Summary'!BY139="Yes"),100-OFFSET('Water Data'!$F$4,0,10*ROW('Water Data'!F133)),NA())</f>
        <v>#N/A</v>
      </c>
      <c r="K139" s="515" t="e">
        <f ca="1">+IF(AND(ISNUMBER(OFFSET('Water Data'!$F$6,0,10*ROW('Water Data'!F133))),'Data Summary'!BZ139="Yes"),OFFSET('Water Data'!$F$6,0,10*ROW('Water Data'!F133)),NA())</f>
        <v>#N/A</v>
      </c>
      <c r="L139" s="515" t="e">
        <f ca="1">+IF(AND(ISNUMBER(OFFSET('Water Data'!$F$9,0,10*ROW('Water Data'!F133))),'Data Summary'!CA139="Yes"),OFFSET('Water Data'!$F$9,0,10*ROW('Water Data'!F133)),NA())</f>
        <v>#N/A</v>
      </c>
      <c r="M139" s="515" t="e">
        <f ca="1">+IF(AND(ISNUMBER(OFFSET('Water Data'!$G$4,0,10*ROW('Water Data'!G133))),'Data Summary'!CB139="Yes"),100-OFFSET('Water Data'!$G$4,0,10*ROW('Water Data'!G133)),NA())</f>
        <v>#N/A</v>
      </c>
      <c r="N139" s="515" t="e">
        <f ca="1">+IF(AND(ISNUMBER(OFFSET('Water Data'!$G$6,0,10*ROW('Water Data'!G133))),'Data Summary'!CC139="Yes"),OFFSET('Water Data'!$G$6,0,10*ROW('Water Data'!G133)),NA())</f>
        <v>#N/A</v>
      </c>
      <c r="O139" s="515" t="e">
        <f ca="1">+IF(AND(ISNUMBER(OFFSET('Water Data'!$G$9,0,10*ROW('Water Data'!G133))),'Data Summary'!CD139="Yes"),OFFSET('Water Data'!$G$9,0,10*ROW('Water Data'!G133)),NA())</f>
        <v>#N/A</v>
      </c>
      <c r="P139" s="515" t="e">
        <f ca="1">+IF(AND(ISNUMBER(OFFSET('Water Data'!$H$4,0,10*ROW('Water Data'!H133))),'Data Summary'!CE139="Yes"),100-OFFSET('Water Data'!$H$4,0,10*ROW('Water Data'!H133)),NA())</f>
        <v>#N/A</v>
      </c>
      <c r="Q139" s="515" t="e">
        <f ca="1">+IF(AND(ISNUMBER(OFFSET('Water Data'!$H$6,0,10*ROW('Water Data'!H133))),'Data Summary'!CF139="Yes"),OFFSET('Water Data'!$H$6,0,10*ROW('Water Data'!H133)),NA())</f>
        <v>#N/A</v>
      </c>
      <c r="R139" s="515" t="e">
        <f ca="1">+IF(AND(ISNUMBER(OFFSET('Water Data'!$H$9,0,10*ROW('Water Data'!H133))),'Data Summary'!CG139="Yes"),OFFSET('Water Data'!$H$9,0,10*ROW('Water Data'!H133)),NA())</f>
        <v>#N/A</v>
      </c>
      <c r="S139" s="515" t="e">
        <f ca="1">+IF(AND(ISNUMBER(OFFSET('Water Data'!$I$4,0,10*ROW('Water Data'!I133))),'Data Summary'!CH139="Yes"),100-OFFSET('Water Data'!$I$4,0,10*ROW('Water Data'!I133)),NA())</f>
        <v>#N/A</v>
      </c>
      <c r="T139" s="515" t="e">
        <f ca="1">+IF(AND(ISNUMBER(OFFSET('Water Data'!$I$6,0,10*ROW('Water Data'!I133))),'Data Summary'!CI139="Yes"),OFFSET('Water Data'!$I$6,0,10*ROW('Water Data'!I133)),NA())</f>
        <v>#N/A</v>
      </c>
      <c r="U139" s="515" t="e">
        <f ca="1">+IF(AND(ISNUMBER(OFFSET('Water Data'!$I$9,0,10*ROW('Water Data'!I133))),'Data Summary'!CJ139="Yes"),OFFSET('Water Data'!$I$9,0,10*ROW('Water Data'!I133)),NA())</f>
        <v>#N/A</v>
      </c>
      <c r="V139" s="516" t="e">
        <f ca="1">+IF(AND(ISNUMBER(OFFSET('Sanitation Data'!$D$4,0,10*ROW('Sanitation Data'!D133))),'Data Summary'!CK139="Yes"),100-OFFSET('Sanitation Data'!$D$4,0,10*ROW('Sanitation Data'!D133)),NA())</f>
        <v>#N/A</v>
      </c>
      <c r="W139" s="516" t="e">
        <f ca="1">+IF(AND(ISNUMBER(OFFSET('Sanitation Data'!$D$6,0,10*ROW('Sanitation Data'!D133))),'Data Summary'!CL139="Yes"),OFFSET('Sanitation Data'!$D$6,0,10*ROW('Sanitation Data'!D133)),NA())</f>
        <v>#N/A</v>
      </c>
      <c r="X139" s="516" t="e">
        <f ca="1">+IF(AND(ISNUMBER(OFFSET('Sanitation Data'!$D$10,0,10*ROW('Sanitation Data'!D133))),'Data Summary'!CM139="Yes"),OFFSET('Sanitation Data'!$D$10,0,10*ROW('Sanitation Data'!D133)),NA())</f>
        <v>#N/A</v>
      </c>
      <c r="Y139" s="516" t="e">
        <f ca="1">+IF(AND(ISNUMBER(OFFSET('Sanitation Data'!$D$11,0,10*ROW('Sanitation Data'!D133))),'Data Summary'!CN139="Yes"),OFFSET('Sanitation Data'!$D$11,0,10*ROW('Sanitation Data'!D133)),NA())</f>
        <v>#N/A</v>
      </c>
      <c r="Z139" s="516" t="e">
        <f ca="1">+IF(AND(ISNUMBER(OFFSET('Sanitation Data'!$D$12,0,10*ROW('Sanitation Data'!D133))),'Data Summary'!CO139="Yes"),OFFSET('Sanitation Data'!$D$12,0,10*ROW('Sanitation Data'!D133)),NA())</f>
        <v>#N/A</v>
      </c>
      <c r="AA139" s="516" t="e">
        <f ca="1">+IF(AND(ISNUMBER(OFFSET('Sanitation Data'!$E$4,0,10*ROW('Sanitation Data'!E133))),'Data Summary'!CP139="Yes"),100-OFFSET('Sanitation Data'!$E$4,0,10*ROW('Sanitation Data'!E133)),NA())</f>
        <v>#N/A</v>
      </c>
      <c r="AB139" s="516" t="e">
        <f ca="1">+IF(AND(ISNUMBER(OFFSET('Sanitation Data'!$E$6,0,10*ROW('Sanitation Data'!E133))),'Data Summary'!CQ139="Yes"),OFFSET('Sanitation Data'!$E$6,0,10*ROW('Sanitation Data'!E133)),NA())</f>
        <v>#N/A</v>
      </c>
      <c r="AC139" s="516" t="e">
        <f ca="1">+IF(AND(ISNUMBER(OFFSET('Sanitation Data'!$E$10,0,10*ROW('Sanitation Data'!E133))),'Data Summary'!CR139="Yes"),OFFSET('Sanitation Data'!$E$10,0,10*ROW('Sanitation Data'!E133)),NA())</f>
        <v>#N/A</v>
      </c>
      <c r="AD139" s="516" t="e">
        <f ca="1">+IF(AND(ISNUMBER(OFFSET('Sanitation Data'!$E$11,0,10*ROW('Sanitation Data'!E133))),'Data Summary'!CS139="Yes"),OFFSET('Sanitation Data'!$E$11,0,10*ROW('Sanitation Data'!E133)),NA())</f>
        <v>#N/A</v>
      </c>
      <c r="AE139" s="516" t="e">
        <f ca="1">+IF(AND(ISNUMBER(OFFSET('Sanitation Data'!$E$12,0,10*ROW('Sanitation Data'!E133))),'Data Summary'!CT139="Yes"),OFFSET('Sanitation Data'!$E$12,0,10*ROW('Sanitation Data'!E133)),NA())</f>
        <v>#N/A</v>
      </c>
      <c r="AF139" s="516" t="e">
        <f ca="1">+IF(AND(ISNUMBER(OFFSET('Sanitation Data'!$F$4,0,10*ROW('Sanitation Data'!F133))),'Data Summary'!CU139="Yes"),100-OFFSET('Sanitation Data'!$F$4,0,10*ROW('Sanitation Data'!F133)),NA())</f>
        <v>#N/A</v>
      </c>
      <c r="AG139" s="516" t="e">
        <f ca="1">+IF(AND(ISNUMBER(OFFSET('Sanitation Data'!$F$6,0,10*ROW('Sanitation Data'!F133))),'Data Summary'!CV139="Yes"),OFFSET('Sanitation Data'!$F$6,0,10*ROW('Sanitation Data'!F133)),NA())</f>
        <v>#N/A</v>
      </c>
      <c r="AH139" s="516" t="e">
        <f ca="1">+IF(AND(ISNUMBER(OFFSET('Sanitation Data'!$F$10,0,10*ROW('Sanitation Data'!F133))),'Data Summary'!CW139="Yes"),OFFSET('Sanitation Data'!$F$10,0,10*ROW('Sanitation Data'!F133)),NA())</f>
        <v>#N/A</v>
      </c>
      <c r="AI139" s="516" t="e">
        <f ca="1">+IF(AND(ISNUMBER(OFFSET('Sanitation Data'!$F$11,0,10*ROW('Sanitation Data'!F133))),'Data Summary'!CX139="Yes"),OFFSET('Sanitation Data'!$F$11,0,10*ROW('Sanitation Data'!F133)),NA())</f>
        <v>#N/A</v>
      </c>
      <c r="AJ139" s="516" t="e">
        <f ca="1">+IF(AND(ISNUMBER(OFFSET('Sanitation Data'!$F$12,0,10*ROW('Sanitation Data'!F133))),'Data Summary'!CY139="Yes"),OFFSET('Sanitation Data'!$F$12,0,10*ROW('Sanitation Data'!F133)),NA())</f>
        <v>#N/A</v>
      </c>
      <c r="AK139" s="516" t="e">
        <f ca="1">+IF(AND(ISNUMBER(OFFSET('Sanitation Data'!$G$4,0,10*ROW('Sanitation Data'!G133))),'Data Summary'!CZ139="Yes"),100-OFFSET('Sanitation Data'!$G$4,0,10*ROW('Sanitation Data'!G133)),NA())</f>
        <v>#N/A</v>
      </c>
      <c r="AL139" s="516" t="e">
        <f ca="1">+IF(AND(ISNUMBER(OFFSET('Sanitation Data'!$G$6,0,10*ROW('Sanitation Data'!G133))),'Data Summary'!DA139="Yes"),OFFSET('Sanitation Data'!$G$6,0,10*ROW('Sanitation Data'!G133)),NA())</f>
        <v>#N/A</v>
      </c>
      <c r="AM139" s="516" t="e">
        <f ca="1">+IF(AND(ISNUMBER(OFFSET('Sanitation Data'!$G$10,0,10*ROW('Sanitation Data'!G133))),'Data Summary'!DB139="Yes"),OFFSET('Sanitation Data'!$G$10,0,10*ROW('Sanitation Data'!G133)),NA())</f>
        <v>#N/A</v>
      </c>
      <c r="AN139" s="516" t="e">
        <f ca="1">+IF(AND(ISNUMBER(OFFSET('Sanitation Data'!$G$11,0,10*ROW('Sanitation Data'!G133))),'Data Summary'!DC139="Yes"),OFFSET('Sanitation Data'!$G$11,0,10*ROW('Sanitation Data'!G133)),NA())</f>
        <v>#N/A</v>
      </c>
      <c r="AO139" s="516" t="e">
        <f ca="1">+IF(AND(ISNUMBER(OFFSET('Sanitation Data'!$G$12,0,10*ROW('Sanitation Data'!G133))),'Data Summary'!DD139="Yes"),OFFSET('Sanitation Data'!$G$12,0,10*ROW('Sanitation Data'!G133)),NA())</f>
        <v>#N/A</v>
      </c>
      <c r="AP139" s="516" t="e">
        <f ca="1">+IF(AND(ISNUMBER(OFFSET('Sanitation Data'!$H$4,0,10*ROW('Sanitation Data'!H133))),'Data Summary'!DE139="Yes"),100-OFFSET('Sanitation Data'!$H$4,0,10*ROW('Sanitation Data'!H133)),NA())</f>
        <v>#N/A</v>
      </c>
      <c r="AQ139" s="516" t="e">
        <f ca="1">+IF(AND(ISNUMBER(OFFSET('Sanitation Data'!$H$6,0,10*ROW('Sanitation Data'!H133))),'Data Summary'!DF139="Yes"),OFFSET('Sanitation Data'!$H$6,0,10*ROW('Sanitation Data'!H133)),NA())</f>
        <v>#N/A</v>
      </c>
      <c r="AR139" s="516" t="e">
        <f ca="1">+IF(AND(ISNUMBER(OFFSET('Sanitation Data'!$H$10,0,10*ROW('Sanitation Data'!H133))),'Data Summary'!DG139="Yes"),OFFSET('Sanitation Data'!$H$10,0,10*ROW('Sanitation Data'!H133)),NA())</f>
        <v>#N/A</v>
      </c>
      <c r="AS139" s="516" t="e">
        <f ca="1">+IF(AND(ISNUMBER(OFFSET('Sanitation Data'!$H$11,0,10*ROW('Sanitation Data'!H133))),'Data Summary'!DH139="Yes"),OFFSET('Sanitation Data'!$H$11,0,10*ROW('Sanitation Data'!H133)),NA())</f>
        <v>#N/A</v>
      </c>
      <c r="AT139" s="516" t="e">
        <f ca="1">+IF(AND(ISNUMBER(OFFSET('Sanitation Data'!$H$12,0,10*ROW('Sanitation Data'!H133))),'Data Summary'!DI139="Yes"),OFFSET('Sanitation Data'!$H$12,0,10*ROW('Sanitation Data'!H133)),NA())</f>
        <v>#N/A</v>
      </c>
      <c r="AU139" s="516" t="e">
        <f ca="1">+IF(AND(ISNUMBER(OFFSET('Sanitation Data'!$I$4,0,10*ROW('Sanitation Data'!I133))),'Data Summary'!DJ139="Yes"),100-OFFSET('Sanitation Data'!$I$4,0,10*ROW('Sanitation Data'!I133)),NA())</f>
        <v>#N/A</v>
      </c>
      <c r="AV139" s="516" t="e">
        <f ca="1">+IF(AND(ISNUMBER(OFFSET('Sanitation Data'!$I$6,0,10*ROW('Sanitation Data'!I133))),'Data Summary'!DK139="Yes"),OFFSET('Sanitation Data'!$I$6,0,10*ROW('Sanitation Data'!I133)),NA())</f>
        <v>#N/A</v>
      </c>
      <c r="AW139" s="516" t="e">
        <f ca="1">+IF(AND(ISNUMBER(OFFSET('Sanitation Data'!$I$10,0,10*ROW('Sanitation Data'!I133))),'Data Summary'!DL139="Yes"),OFFSET('Sanitation Data'!$I$10,0,10*ROW('Sanitation Data'!I133)),NA())</f>
        <v>#N/A</v>
      </c>
      <c r="AX139" s="516" t="e">
        <f ca="1">+IF(AND(ISNUMBER(OFFSET('Sanitation Data'!$I$11,0,10*ROW('Sanitation Data'!I133))),'Data Summary'!DM139="Yes"),OFFSET('Sanitation Data'!$I$11,0,10*ROW('Sanitation Data'!I133)),NA())</f>
        <v>#N/A</v>
      </c>
      <c r="AY139" s="516" t="e">
        <f ca="1">+IF(AND(ISNUMBER(OFFSET('Sanitation Data'!$I$12,0,10*ROW('Sanitation Data'!I133))),'Data Summary'!DN139="Yes"),OFFSET('Sanitation Data'!$I$12,0,10*ROW('Sanitation Data'!I133)),NA())</f>
        <v>#N/A</v>
      </c>
      <c r="AZ139" s="517" t="e">
        <f ca="1">+IF(AND(ISNUMBER(OFFSET('Hygiene Data'!$D$5,0,10*ROW('Hygiene Data'!D133))),'Data Summary'!DO139="Yes"),OFFSET('Hygiene Data'!$D$5,0,10*ROW('Hygiene Data'!D133)),NA())</f>
        <v>#N/A</v>
      </c>
      <c r="BA139" s="517" t="e">
        <f ca="1">+IF(AND(ISNUMBER(OFFSET('Hygiene Data'!$D$7,0,10*ROW('Hygiene Data'!D133))),'Data Summary'!DP139="Yes"),OFFSET('Hygiene Data'!$D$7,0,10*ROW('Hygiene Data'!D133)),NA())</f>
        <v>#N/A</v>
      </c>
      <c r="BB139" s="517" t="e">
        <f ca="1">+IF(AND(ISNUMBER(OFFSET('Hygiene Data'!$D$9,0,10*ROW('Hygiene Data'!D133))),'Data Summary'!DQ139="Yes"),OFFSET('Hygiene Data'!$D$9,0,10*ROW('Hygiene Data'!D133)),NA())</f>
        <v>#N/A</v>
      </c>
      <c r="BC139" s="517" t="e">
        <f ca="1">+IF(AND(ISNUMBER(OFFSET('Hygiene Data'!$E$5,0,10*ROW('Hygiene Data'!E133))),'Data Summary'!DR139="Yes"),OFFSET('Hygiene Data'!$E$5,0,10*ROW('Hygiene Data'!E133)),NA())</f>
        <v>#N/A</v>
      </c>
      <c r="BD139" s="517" t="e">
        <f ca="1">+IF(AND(ISNUMBER(OFFSET('Hygiene Data'!$E$7,0,10*ROW('Hygiene Data'!E133))),'Data Summary'!DS139="Yes"),OFFSET('Hygiene Data'!$E$7,0,10*ROW('Hygiene Data'!E133)),NA())</f>
        <v>#N/A</v>
      </c>
      <c r="BE139" s="517" t="e">
        <f ca="1">+IF(AND(ISNUMBER(OFFSET('Hygiene Data'!$E$9,0,10*ROW('Hygiene Data'!E133))),'Data Summary'!DT139="Yes"),OFFSET('Hygiene Data'!$E$9,0,10*ROW('Hygiene Data'!E133)),NA())</f>
        <v>#N/A</v>
      </c>
      <c r="BF139" s="517" t="e">
        <f ca="1">+IF(AND(ISNUMBER(OFFSET('Hygiene Data'!$F$5,0,10*ROW('Hygiene Data'!F133))),'Data Summary'!DU139="Yes"),OFFSET('Hygiene Data'!$F$5,0,10*ROW('Hygiene Data'!F133)),NA())</f>
        <v>#N/A</v>
      </c>
      <c r="BG139" s="517" t="e">
        <f ca="1">+IF(AND(ISNUMBER(OFFSET('Hygiene Data'!$F$7,0,10*ROW('Hygiene Data'!F133))),'Data Summary'!DV139="Yes"),OFFSET('Hygiene Data'!$F$7,0,10*ROW('Hygiene Data'!F133)),NA())</f>
        <v>#N/A</v>
      </c>
      <c r="BH139" s="517" t="e">
        <f ca="1">+IF(AND(ISNUMBER(OFFSET('Hygiene Data'!$F$9,0,10*ROW('Hygiene Data'!F133))),'Data Summary'!DW139="Yes"),OFFSET('Hygiene Data'!$F$9,0,10*ROW('Hygiene Data'!F133)),NA())</f>
        <v>#N/A</v>
      </c>
      <c r="BI139" s="517" t="e">
        <f ca="1">+IF(AND(ISNUMBER(OFFSET('Hygiene Data'!$G$5,0,10*ROW('Hygiene Data'!G133))),'Data Summary'!DX139="Yes"),OFFSET('Hygiene Data'!$G$5,0,10*ROW('Hygiene Data'!G133)),NA())</f>
        <v>#N/A</v>
      </c>
      <c r="BJ139" s="517" t="e">
        <f ca="1">+IF(AND(ISNUMBER(OFFSET('Hygiene Data'!$G$7,0,10*ROW('Hygiene Data'!G133))),'Data Summary'!DY139="Yes"),OFFSET('Hygiene Data'!$G$7,0,10*ROW('Hygiene Data'!G133)),NA())</f>
        <v>#N/A</v>
      </c>
      <c r="BK139" s="517" t="e">
        <f ca="1">+IF(AND(ISNUMBER(OFFSET('Hygiene Data'!$G$9,0,10*ROW('Hygiene Data'!G133))),'Data Summary'!DZ139="Yes"),OFFSET('Hygiene Data'!$G$9,0,10*ROW('Hygiene Data'!G133)),NA())</f>
        <v>#N/A</v>
      </c>
      <c r="BL139" s="517" t="e">
        <f ca="1">+IF(AND(ISNUMBER(OFFSET('Hygiene Data'!$H$5,0,10*ROW('Hygiene Data'!H133))),'Data Summary'!EA139="Yes"),OFFSET('Hygiene Data'!$H$5,0,10*ROW('Hygiene Data'!H133)),NA())</f>
        <v>#N/A</v>
      </c>
      <c r="BM139" s="517" t="e">
        <f ca="1">+IF(AND(ISNUMBER(OFFSET('Hygiene Data'!$H$7,0,10*ROW('Hygiene Data'!H133))),'Data Summary'!EB139="Yes"),OFFSET('Hygiene Data'!$H$7,0,10*ROW('Hygiene Data'!H133)),NA())</f>
        <v>#N/A</v>
      </c>
      <c r="BN139" s="517" t="e">
        <f ca="1">+IF(AND(ISNUMBER(OFFSET('Hygiene Data'!$H$9,0,10*ROW('Hygiene Data'!H133))),'Data Summary'!EC139="Yes"),OFFSET('Hygiene Data'!$H$9,0,10*ROW('Hygiene Data'!H133)),NA())</f>
        <v>#N/A</v>
      </c>
      <c r="BO139" s="517" t="e">
        <f ca="1">+IF(AND(ISNUMBER(OFFSET('Hygiene Data'!$I$5,0,10*ROW('Hygiene Data'!I133))),'Data Summary'!ED139="Yes"),OFFSET('Hygiene Data'!$I$5,0,10*ROW('Hygiene Data'!I133)),NA())</f>
        <v>#N/A</v>
      </c>
      <c r="BP139" s="517" t="e">
        <f ca="1">+IF(AND(ISNUMBER(OFFSET('Hygiene Data'!$I$7,0,10*ROW('Hygiene Data'!I133))),'Data Summary'!EE139="Yes"),OFFSET('Hygiene Data'!$I$7,0,10*ROW('Hygiene Data'!I133)),NA())</f>
        <v>#N/A</v>
      </c>
      <c r="BQ139" s="517" t="e">
        <f ca="1">+IF(AND(ISNUMBER(OFFSET('Hygiene Data'!$I$9,0,10*ROW('Hygiene Data'!I133))),'Data Summary'!EF139="Yes"),OFFSET('Hygiene Data'!$I$9,0,10*ROW('Hygiene Data'!I133)),NA())</f>
        <v>#N/A</v>
      </c>
    </row>
    <row r="140" spans="1:69" x14ac:dyDescent="0.25">
      <c r="A140" s="513" t="e">
        <f ca="1">+RIGHT('Data Summary'!A140,LEN('Data Summary'!A140)-9)</f>
        <v>#VALUE!</v>
      </c>
      <c r="B140" s="487" t="str">
        <f ca="1">+IF(ISTEXT('Data Summary'!B140),'Data Summary'!B140,"")</f>
        <v/>
      </c>
      <c r="C140" s="514" t="e">
        <f ca="1">+VALUE('Data Summary'!C140)</f>
        <v>#VALUE!</v>
      </c>
      <c r="D140" s="515" t="e">
        <f ca="1">+IF(AND(ISNUMBER(OFFSET('Water Data'!$D$4,0,10*ROW('Water Data'!D134))),'Data Summary'!BS140="Yes"),100-OFFSET('Water Data'!$D$4,0,10*ROW('Water Data'!D134)),NA())</f>
        <v>#N/A</v>
      </c>
      <c r="E140" s="515" t="e">
        <f ca="1">+IF(AND(ISNUMBER(OFFSET('Water Data'!$D$6,0,10*ROW('Water Data'!D134))),'Data Summary'!BT140="Yes"),OFFSET('Water Data'!$D$6,0,10*ROW('Water Data'!D134)),NA())</f>
        <v>#N/A</v>
      </c>
      <c r="F140" s="515" t="e">
        <f ca="1">+IF(AND(ISNUMBER(OFFSET('Water Data'!$D$9,0,10*ROW('Water Data'!D134))),'Data Summary'!BU140="Yes"),OFFSET('Water Data'!$D$9,0,10*ROW('Water Data'!D134)),NA())</f>
        <v>#N/A</v>
      </c>
      <c r="G140" s="515" t="e">
        <f ca="1">+IF(AND(ISNUMBER(OFFSET('Water Data'!$E$4,0,10*ROW('Water Data'!E134))),'Data Summary'!BV140="Yes"),100-OFFSET('Water Data'!$E$4,0,10*ROW('Water Data'!E134)),NA())</f>
        <v>#N/A</v>
      </c>
      <c r="H140" s="515" t="e">
        <f ca="1">+IF(AND(ISNUMBER(OFFSET('Water Data'!$E$6,0,10*ROW('Water Data'!E134))),'Data Summary'!BW140="Yes"),OFFSET('Water Data'!$E$6,0,10*ROW('Water Data'!E134)),NA())</f>
        <v>#N/A</v>
      </c>
      <c r="I140" s="515" t="e">
        <f ca="1">+IF(AND(ISNUMBER(OFFSET('Water Data'!$E$9,0,10*ROW('Water Data'!E134))),'Data Summary'!BX140="Yes"),OFFSET('Water Data'!$E$9,0,10*ROW('Water Data'!E134)),NA())</f>
        <v>#N/A</v>
      </c>
      <c r="J140" s="515" t="e">
        <f ca="1">+IF(AND(ISNUMBER(OFFSET('Water Data'!$F$4,0,10*ROW('Water Data'!F134))),'Data Summary'!BY140="Yes"),100-OFFSET('Water Data'!$F$4,0,10*ROW('Water Data'!F134)),NA())</f>
        <v>#N/A</v>
      </c>
      <c r="K140" s="515" t="e">
        <f ca="1">+IF(AND(ISNUMBER(OFFSET('Water Data'!$F$6,0,10*ROW('Water Data'!F134))),'Data Summary'!BZ140="Yes"),OFFSET('Water Data'!$F$6,0,10*ROW('Water Data'!F134)),NA())</f>
        <v>#N/A</v>
      </c>
      <c r="L140" s="515" t="e">
        <f ca="1">+IF(AND(ISNUMBER(OFFSET('Water Data'!$F$9,0,10*ROW('Water Data'!F134))),'Data Summary'!CA140="Yes"),OFFSET('Water Data'!$F$9,0,10*ROW('Water Data'!F134)),NA())</f>
        <v>#N/A</v>
      </c>
      <c r="M140" s="515" t="e">
        <f ca="1">+IF(AND(ISNUMBER(OFFSET('Water Data'!$G$4,0,10*ROW('Water Data'!G134))),'Data Summary'!CB140="Yes"),100-OFFSET('Water Data'!$G$4,0,10*ROW('Water Data'!G134)),NA())</f>
        <v>#N/A</v>
      </c>
      <c r="N140" s="515" t="e">
        <f ca="1">+IF(AND(ISNUMBER(OFFSET('Water Data'!$G$6,0,10*ROW('Water Data'!G134))),'Data Summary'!CC140="Yes"),OFFSET('Water Data'!$G$6,0,10*ROW('Water Data'!G134)),NA())</f>
        <v>#N/A</v>
      </c>
      <c r="O140" s="515" t="e">
        <f ca="1">+IF(AND(ISNUMBER(OFFSET('Water Data'!$G$9,0,10*ROW('Water Data'!G134))),'Data Summary'!CD140="Yes"),OFFSET('Water Data'!$G$9,0,10*ROW('Water Data'!G134)),NA())</f>
        <v>#N/A</v>
      </c>
      <c r="P140" s="515" t="e">
        <f ca="1">+IF(AND(ISNUMBER(OFFSET('Water Data'!$H$4,0,10*ROW('Water Data'!H134))),'Data Summary'!CE140="Yes"),100-OFFSET('Water Data'!$H$4,0,10*ROW('Water Data'!H134)),NA())</f>
        <v>#N/A</v>
      </c>
      <c r="Q140" s="515" t="e">
        <f ca="1">+IF(AND(ISNUMBER(OFFSET('Water Data'!$H$6,0,10*ROW('Water Data'!H134))),'Data Summary'!CF140="Yes"),OFFSET('Water Data'!$H$6,0,10*ROW('Water Data'!H134)),NA())</f>
        <v>#N/A</v>
      </c>
      <c r="R140" s="515" t="e">
        <f ca="1">+IF(AND(ISNUMBER(OFFSET('Water Data'!$H$9,0,10*ROW('Water Data'!H134))),'Data Summary'!CG140="Yes"),OFFSET('Water Data'!$H$9,0,10*ROW('Water Data'!H134)),NA())</f>
        <v>#N/A</v>
      </c>
      <c r="S140" s="515" t="e">
        <f ca="1">+IF(AND(ISNUMBER(OFFSET('Water Data'!$I$4,0,10*ROW('Water Data'!I134))),'Data Summary'!CH140="Yes"),100-OFFSET('Water Data'!$I$4,0,10*ROW('Water Data'!I134)),NA())</f>
        <v>#N/A</v>
      </c>
      <c r="T140" s="515" t="e">
        <f ca="1">+IF(AND(ISNUMBER(OFFSET('Water Data'!$I$6,0,10*ROW('Water Data'!I134))),'Data Summary'!CI140="Yes"),OFFSET('Water Data'!$I$6,0,10*ROW('Water Data'!I134)),NA())</f>
        <v>#N/A</v>
      </c>
      <c r="U140" s="515" t="e">
        <f ca="1">+IF(AND(ISNUMBER(OFFSET('Water Data'!$I$9,0,10*ROW('Water Data'!I134))),'Data Summary'!CJ140="Yes"),OFFSET('Water Data'!$I$9,0,10*ROW('Water Data'!I134)),NA())</f>
        <v>#N/A</v>
      </c>
      <c r="V140" s="516" t="e">
        <f ca="1">+IF(AND(ISNUMBER(OFFSET('Sanitation Data'!$D$4,0,10*ROW('Sanitation Data'!D134))),'Data Summary'!CK140="Yes"),100-OFFSET('Sanitation Data'!$D$4,0,10*ROW('Sanitation Data'!D134)),NA())</f>
        <v>#N/A</v>
      </c>
      <c r="W140" s="516" t="e">
        <f ca="1">+IF(AND(ISNUMBER(OFFSET('Sanitation Data'!$D$6,0,10*ROW('Sanitation Data'!D134))),'Data Summary'!CL140="Yes"),OFFSET('Sanitation Data'!$D$6,0,10*ROW('Sanitation Data'!D134)),NA())</f>
        <v>#N/A</v>
      </c>
      <c r="X140" s="516" t="e">
        <f ca="1">+IF(AND(ISNUMBER(OFFSET('Sanitation Data'!$D$10,0,10*ROW('Sanitation Data'!D134))),'Data Summary'!CM140="Yes"),OFFSET('Sanitation Data'!$D$10,0,10*ROW('Sanitation Data'!D134)),NA())</f>
        <v>#N/A</v>
      </c>
      <c r="Y140" s="516" t="e">
        <f ca="1">+IF(AND(ISNUMBER(OFFSET('Sanitation Data'!$D$11,0,10*ROW('Sanitation Data'!D134))),'Data Summary'!CN140="Yes"),OFFSET('Sanitation Data'!$D$11,0,10*ROW('Sanitation Data'!D134)),NA())</f>
        <v>#N/A</v>
      </c>
      <c r="Z140" s="516" t="e">
        <f ca="1">+IF(AND(ISNUMBER(OFFSET('Sanitation Data'!$D$12,0,10*ROW('Sanitation Data'!D134))),'Data Summary'!CO140="Yes"),OFFSET('Sanitation Data'!$D$12,0,10*ROW('Sanitation Data'!D134)),NA())</f>
        <v>#N/A</v>
      </c>
      <c r="AA140" s="516" t="e">
        <f ca="1">+IF(AND(ISNUMBER(OFFSET('Sanitation Data'!$E$4,0,10*ROW('Sanitation Data'!E134))),'Data Summary'!CP140="Yes"),100-OFFSET('Sanitation Data'!$E$4,0,10*ROW('Sanitation Data'!E134)),NA())</f>
        <v>#N/A</v>
      </c>
      <c r="AB140" s="516" t="e">
        <f ca="1">+IF(AND(ISNUMBER(OFFSET('Sanitation Data'!$E$6,0,10*ROW('Sanitation Data'!E134))),'Data Summary'!CQ140="Yes"),OFFSET('Sanitation Data'!$E$6,0,10*ROW('Sanitation Data'!E134)),NA())</f>
        <v>#N/A</v>
      </c>
      <c r="AC140" s="516" t="e">
        <f ca="1">+IF(AND(ISNUMBER(OFFSET('Sanitation Data'!$E$10,0,10*ROW('Sanitation Data'!E134))),'Data Summary'!CR140="Yes"),OFFSET('Sanitation Data'!$E$10,0,10*ROW('Sanitation Data'!E134)),NA())</f>
        <v>#N/A</v>
      </c>
      <c r="AD140" s="516" t="e">
        <f ca="1">+IF(AND(ISNUMBER(OFFSET('Sanitation Data'!$E$11,0,10*ROW('Sanitation Data'!E134))),'Data Summary'!CS140="Yes"),OFFSET('Sanitation Data'!$E$11,0,10*ROW('Sanitation Data'!E134)),NA())</f>
        <v>#N/A</v>
      </c>
      <c r="AE140" s="516" t="e">
        <f ca="1">+IF(AND(ISNUMBER(OFFSET('Sanitation Data'!$E$12,0,10*ROW('Sanitation Data'!E134))),'Data Summary'!CT140="Yes"),OFFSET('Sanitation Data'!$E$12,0,10*ROW('Sanitation Data'!E134)),NA())</f>
        <v>#N/A</v>
      </c>
      <c r="AF140" s="516" t="e">
        <f ca="1">+IF(AND(ISNUMBER(OFFSET('Sanitation Data'!$F$4,0,10*ROW('Sanitation Data'!F134))),'Data Summary'!CU140="Yes"),100-OFFSET('Sanitation Data'!$F$4,0,10*ROW('Sanitation Data'!F134)),NA())</f>
        <v>#N/A</v>
      </c>
      <c r="AG140" s="516" t="e">
        <f ca="1">+IF(AND(ISNUMBER(OFFSET('Sanitation Data'!$F$6,0,10*ROW('Sanitation Data'!F134))),'Data Summary'!CV140="Yes"),OFFSET('Sanitation Data'!$F$6,0,10*ROW('Sanitation Data'!F134)),NA())</f>
        <v>#N/A</v>
      </c>
      <c r="AH140" s="516" t="e">
        <f ca="1">+IF(AND(ISNUMBER(OFFSET('Sanitation Data'!$F$10,0,10*ROW('Sanitation Data'!F134))),'Data Summary'!CW140="Yes"),OFFSET('Sanitation Data'!$F$10,0,10*ROW('Sanitation Data'!F134)),NA())</f>
        <v>#N/A</v>
      </c>
      <c r="AI140" s="516" t="e">
        <f ca="1">+IF(AND(ISNUMBER(OFFSET('Sanitation Data'!$F$11,0,10*ROW('Sanitation Data'!F134))),'Data Summary'!CX140="Yes"),OFFSET('Sanitation Data'!$F$11,0,10*ROW('Sanitation Data'!F134)),NA())</f>
        <v>#N/A</v>
      </c>
      <c r="AJ140" s="516" t="e">
        <f ca="1">+IF(AND(ISNUMBER(OFFSET('Sanitation Data'!$F$12,0,10*ROW('Sanitation Data'!F134))),'Data Summary'!CY140="Yes"),OFFSET('Sanitation Data'!$F$12,0,10*ROW('Sanitation Data'!F134)),NA())</f>
        <v>#N/A</v>
      </c>
      <c r="AK140" s="516" t="e">
        <f ca="1">+IF(AND(ISNUMBER(OFFSET('Sanitation Data'!$G$4,0,10*ROW('Sanitation Data'!G134))),'Data Summary'!CZ140="Yes"),100-OFFSET('Sanitation Data'!$G$4,0,10*ROW('Sanitation Data'!G134)),NA())</f>
        <v>#N/A</v>
      </c>
      <c r="AL140" s="516" t="e">
        <f ca="1">+IF(AND(ISNUMBER(OFFSET('Sanitation Data'!$G$6,0,10*ROW('Sanitation Data'!G134))),'Data Summary'!DA140="Yes"),OFFSET('Sanitation Data'!$G$6,0,10*ROW('Sanitation Data'!G134)),NA())</f>
        <v>#N/A</v>
      </c>
      <c r="AM140" s="516" t="e">
        <f ca="1">+IF(AND(ISNUMBER(OFFSET('Sanitation Data'!$G$10,0,10*ROW('Sanitation Data'!G134))),'Data Summary'!DB140="Yes"),OFFSET('Sanitation Data'!$G$10,0,10*ROW('Sanitation Data'!G134)),NA())</f>
        <v>#N/A</v>
      </c>
      <c r="AN140" s="516" t="e">
        <f ca="1">+IF(AND(ISNUMBER(OFFSET('Sanitation Data'!$G$11,0,10*ROW('Sanitation Data'!G134))),'Data Summary'!DC140="Yes"),OFFSET('Sanitation Data'!$G$11,0,10*ROW('Sanitation Data'!G134)),NA())</f>
        <v>#N/A</v>
      </c>
      <c r="AO140" s="516" t="e">
        <f ca="1">+IF(AND(ISNUMBER(OFFSET('Sanitation Data'!$G$12,0,10*ROW('Sanitation Data'!G134))),'Data Summary'!DD140="Yes"),OFFSET('Sanitation Data'!$G$12,0,10*ROW('Sanitation Data'!G134)),NA())</f>
        <v>#N/A</v>
      </c>
      <c r="AP140" s="516" t="e">
        <f ca="1">+IF(AND(ISNUMBER(OFFSET('Sanitation Data'!$H$4,0,10*ROW('Sanitation Data'!H134))),'Data Summary'!DE140="Yes"),100-OFFSET('Sanitation Data'!$H$4,0,10*ROW('Sanitation Data'!H134)),NA())</f>
        <v>#N/A</v>
      </c>
      <c r="AQ140" s="516" t="e">
        <f ca="1">+IF(AND(ISNUMBER(OFFSET('Sanitation Data'!$H$6,0,10*ROW('Sanitation Data'!H134))),'Data Summary'!DF140="Yes"),OFFSET('Sanitation Data'!$H$6,0,10*ROW('Sanitation Data'!H134)),NA())</f>
        <v>#N/A</v>
      </c>
      <c r="AR140" s="516" t="e">
        <f ca="1">+IF(AND(ISNUMBER(OFFSET('Sanitation Data'!$H$10,0,10*ROW('Sanitation Data'!H134))),'Data Summary'!DG140="Yes"),OFFSET('Sanitation Data'!$H$10,0,10*ROW('Sanitation Data'!H134)),NA())</f>
        <v>#N/A</v>
      </c>
      <c r="AS140" s="516" t="e">
        <f ca="1">+IF(AND(ISNUMBER(OFFSET('Sanitation Data'!$H$11,0,10*ROW('Sanitation Data'!H134))),'Data Summary'!DH140="Yes"),OFFSET('Sanitation Data'!$H$11,0,10*ROW('Sanitation Data'!H134)),NA())</f>
        <v>#N/A</v>
      </c>
      <c r="AT140" s="516" t="e">
        <f ca="1">+IF(AND(ISNUMBER(OFFSET('Sanitation Data'!$H$12,0,10*ROW('Sanitation Data'!H134))),'Data Summary'!DI140="Yes"),OFFSET('Sanitation Data'!$H$12,0,10*ROW('Sanitation Data'!H134)),NA())</f>
        <v>#N/A</v>
      </c>
      <c r="AU140" s="516" t="e">
        <f ca="1">+IF(AND(ISNUMBER(OFFSET('Sanitation Data'!$I$4,0,10*ROW('Sanitation Data'!I134))),'Data Summary'!DJ140="Yes"),100-OFFSET('Sanitation Data'!$I$4,0,10*ROW('Sanitation Data'!I134)),NA())</f>
        <v>#N/A</v>
      </c>
      <c r="AV140" s="516" t="e">
        <f ca="1">+IF(AND(ISNUMBER(OFFSET('Sanitation Data'!$I$6,0,10*ROW('Sanitation Data'!I134))),'Data Summary'!DK140="Yes"),OFFSET('Sanitation Data'!$I$6,0,10*ROW('Sanitation Data'!I134)),NA())</f>
        <v>#N/A</v>
      </c>
      <c r="AW140" s="516" t="e">
        <f ca="1">+IF(AND(ISNUMBER(OFFSET('Sanitation Data'!$I$10,0,10*ROW('Sanitation Data'!I134))),'Data Summary'!DL140="Yes"),OFFSET('Sanitation Data'!$I$10,0,10*ROW('Sanitation Data'!I134)),NA())</f>
        <v>#N/A</v>
      </c>
      <c r="AX140" s="516" t="e">
        <f ca="1">+IF(AND(ISNUMBER(OFFSET('Sanitation Data'!$I$11,0,10*ROW('Sanitation Data'!I134))),'Data Summary'!DM140="Yes"),OFFSET('Sanitation Data'!$I$11,0,10*ROW('Sanitation Data'!I134)),NA())</f>
        <v>#N/A</v>
      </c>
      <c r="AY140" s="516" t="e">
        <f ca="1">+IF(AND(ISNUMBER(OFFSET('Sanitation Data'!$I$12,0,10*ROW('Sanitation Data'!I134))),'Data Summary'!DN140="Yes"),OFFSET('Sanitation Data'!$I$12,0,10*ROW('Sanitation Data'!I134)),NA())</f>
        <v>#N/A</v>
      </c>
      <c r="AZ140" s="517" t="e">
        <f ca="1">+IF(AND(ISNUMBER(OFFSET('Hygiene Data'!$D$5,0,10*ROW('Hygiene Data'!D134))),'Data Summary'!DO140="Yes"),OFFSET('Hygiene Data'!$D$5,0,10*ROW('Hygiene Data'!D134)),NA())</f>
        <v>#N/A</v>
      </c>
      <c r="BA140" s="517" t="e">
        <f ca="1">+IF(AND(ISNUMBER(OFFSET('Hygiene Data'!$D$7,0,10*ROW('Hygiene Data'!D134))),'Data Summary'!DP140="Yes"),OFFSET('Hygiene Data'!$D$7,0,10*ROW('Hygiene Data'!D134)),NA())</f>
        <v>#N/A</v>
      </c>
      <c r="BB140" s="517" t="e">
        <f ca="1">+IF(AND(ISNUMBER(OFFSET('Hygiene Data'!$D$9,0,10*ROW('Hygiene Data'!D134))),'Data Summary'!DQ140="Yes"),OFFSET('Hygiene Data'!$D$9,0,10*ROW('Hygiene Data'!D134)),NA())</f>
        <v>#N/A</v>
      </c>
      <c r="BC140" s="517" t="e">
        <f ca="1">+IF(AND(ISNUMBER(OFFSET('Hygiene Data'!$E$5,0,10*ROW('Hygiene Data'!E134))),'Data Summary'!DR140="Yes"),OFFSET('Hygiene Data'!$E$5,0,10*ROW('Hygiene Data'!E134)),NA())</f>
        <v>#N/A</v>
      </c>
      <c r="BD140" s="517" t="e">
        <f ca="1">+IF(AND(ISNUMBER(OFFSET('Hygiene Data'!$E$7,0,10*ROW('Hygiene Data'!E134))),'Data Summary'!DS140="Yes"),OFFSET('Hygiene Data'!$E$7,0,10*ROW('Hygiene Data'!E134)),NA())</f>
        <v>#N/A</v>
      </c>
      <c r="BE140" s="517" t="e">
        <f ca="1">+IF(AND(ISNUMBER(OFFSET('Hygiene Data'!$E$9,0,10*ROW('Hygiene Data'!E134))),'Data Summary'!DT140="Yes"),OFFSET('Hygiene Data'!$E$9,0,10*ROW('Hygiene Data'!E134)),NA())</f>
        <v>#N/A</v>
      </c>
      <c r="BF140" s="517" t="e">
        <f ca="1">+IF(AND(ISNUMBER(OFFSET('Hygiene Data'!$F$5,0,10*ROW('Hygiene Data'!F134))),'Data Summary'!DU140="Yes"),OFFSET('Hygiene Data'!$F$5,0,10*ROW('Hygiene Data'!F134)),NA())</f>
        <v>#N/A</v>
      </c>
      <c r="BG140" s="517" t="e">
        <f ca="1">+IF(AND(ISNUMBER(OFFSET('Hygiene Data'!$F$7,0,10*ROW('Hygiene Data'!F134))),'Data Summary'!DV140="Yes"),OFFSET('Hygiene Data'!$F$7,0,10*ROW('Hygiene Data'!F134)),NA())</f>
        <v>#N/A</v>
      </c>
      <c r="BH140" s="517" t="e">
        <f ca="1">+IF(AND(ISNUMBER(OFFSET('Hygiene Data'!$F$9,0,10*ROW('Hygiene Data'!F134))),'Data Summary'!DW140="Yes"),OFFSET('Hygiene Data'!$F$9,0,10*ROW('Hygiene Data'!F134)),NA())</f>
        <v>#N/A</v>
      </c>
      <c r="BI140" s="517" t="e">
        <f ca="1">+IF(AND(ISNUMBER(OFFSET('Hygiene Data'!$G$5,0,10*ROW('Hygiene Data'!G134))),'Data Summary'!DX140="Yes"),OFFSET('Hygiene Data'!$G$5,0,10*ROW('Hygiene Data'!G134)),NA())</f>
        <v>#N/A</v>
      </c>
      <c r="BJ140" s="517" t="e">
        <f ca="1">+IF(AND(ISNUMBER(OFFSET('Hygiene Data'!$G$7,0,10*ROW('Hygiene Data'!G134))),'Data Summary'!DY140="Yes"),OFFSET('Hygiene Data'!$G$7,0,10*ROW('Hygiene Data'!G134)),NA())</f>
        <v>#N/A</v>
      </c>
      <c r="BK140" s="517" t="e">
        <f ca="1">+IF(AND(ISNUMBER(OFFSET('Hygiene Data'!$G$9,0,10*ROW('Hygiene Data'!G134))),'Data Summary'!DZ140="Yes"),OFFSET('Hygiene Data'!$G$9,0,10*ROW('Hygiene Data'!G134)),NA())</f>
        <v>#N/A</v>
      </c>
      <c r="BL140" s="517" t="e">
        <f ca="1">+IF(AND(ISNUMBER(OFFSET('Hygiene Data'!$H$5,0,10*ROW('Hygiene Data'!H134))),'Data Summary'!EA140="Yes"),OFFSET('Hygiene Data'!$H$5,0,10*ROW('Hygiene Data'!H134)),NA())</f>
        <v>#N/A</v>
      </c>
      <c r="BM140" s="517" t="e">
        <f ca="1">+IF(AND(ISNUMBER(OFFSET('Hygiene Data'!$H$7,0,10*ROW('Hygiene Data'!H134))),'Data Summary'!EB140="Yes"),OFFSET('Hygiene Data'!$H$7,0,10*ROW('Hygiene Data'!H134)),NA())</f>
        <v>#N/A</v>
      </c>
      <c r="BN140" s="517" t="e">
        <f ca="1">+IF(AND(ISNUMBER(OFFSET('Hygiene Data'!$H$9,0,10*ROW('Hygiene Data'!H134))),'Data Summary'!EC140="Yes"),OFFSET('Hygiene Data'!$H$9,0,10*ROW('Hygiene Data'!H134)),NA())</f>
        <v>#N/A</v>
      </c>
      <c r="BO140" s="517" t="e">
        <f ca="1">+IF(AND(ISNUMBER(OFFSET('Hygiene Data'!$I$5,0,10*ROW('Hygiene Data'!I134))),'Data Summary'!ED140="Yes"),OFFSET('Hygiene Data'!$I$5,0,10*ROW('Hygiene Data'!I134)),NA())</f>
        <v>#N/A</v>
      </c>
      <c r="BP140" s="517" t="e">
        <f ca="1">+IF(AND(ISNUMBER(OFFSET('Hygiene Data'!$I$7,0,10*ROW('Hygiene Data'!I134))),'Data Summary'!EE140="Yes"),OFFSET('Hygiene Data'!$I$7,0,10*ROW('Hygiene Data'!I134)),NA())</f>
        <v>#N/A</v>
      </c>
      <c r="BQ140" s="517" t="e">
        <f ca="1">+IF(AND(ISNUMBER(OFFSET('Hygiene Data'!$I$9,0,10*ROW('Hygiene Data'!I134))),'Data Summary'!EF140="Yes"),OFFSET('Hygiene Data'!$I$9,0,10*ROW('Hygiene Data'!I134)),NA())</f>
        <v>#N/A</v>
      </c>
    </row>
    <row r="141" spans="1:69" x14ac:dyDescent="0.25">
      <c r="A141" s="513" t="e">
        <f ca="1">+RIGHT('Data Summary'!A141,LEN('Data Summary'!A141)-9)</f>
        <v>#VALUE!</v>
      </c>
      <c r="B141" s="487" t="str">
        <f ca="1">+IF(ISTEXT('Data Summary'!B141),'Data Summary'!B141,"")</f>
        <v/>
      </c>
      <c r="C141" s="514" t="e">
        <f ca="1">+VALUE('Data Summary'!C141)</f>
        <v>#VALUE!</v>
      </c>
      <c r="D141" s="515" t="e">
        <f ca="1">+IF(AND(ISNUMBER(OFFSET('Water Data'!$D$4,0,10*ROW('Water Data'!D135))),'Data Summary'!BS141="Yes"),100-OFFSET('Water Data'!$D$4,0,10*ROW('Water Data'!D135)),NA())</f>
        <v>#N/A</v>
      </c>
      <c r="E141" s="515" t="e">
        <f ca="1">+IF(AND(ISNUMBER(OFFSET('Water Data'!$D$6,0,10*ROW('Water Data'!D135))),'Data Summary'!BT141="Yes"),OFFSET('Water Data'!$D$6,0,10*ROW('Water Data'!D135)),NA())</f>
        <v>#N/A</v>
      </c>
      <c r="F141" s="515" t="e">
        <f ca="1">+IF(AND(ISNUMBER(OFFSET('Water Data'!$D$9,0,10*ROW('Water Data'!D135))),'Data Summary'!BU141="Yes"),OFFSET('Water Data'!$D$9,0,10*ROW('Water Data'!D135)),NA())</f>
        <v>#N/A</v>
      </c>
      <c r="G141" s="515" t="e">
        <f ca="1">+IF(AND(ISNUMBER(OFFSET('Water Data'!$E$4,0,10*ROW('Water Data'!E135))),'Data Summary'!BV141="Yes"),100-OFFSET('Water Data'!$E$4,0,10*ROW('Water Data'!E135)),NA())</f>
        <v>#N/A</v>
      </c>
      <c r="H141" s="515" t="e">
        <f ca="1">+IF(AND(ISNUMBER(OFFSET('Water Data'!$E$6,0,10*ROW('Water Data'!E135))),'Data Summary'!BW141="Yes"),OFFSET('Water Data'!$E$6,0,10*ROW('Water Data'!E135)),NA())</f>
        <v>#N/A</v>
      </c>
      <c r="I141" s="515" t="e">
        <f ca="1">+IF(AND(ISNUMBER(OFFSET('Water Data'!$E$9,0,10*ROW('Water Data'!E135))),'Data Summary'!BX141="Yes"),OFFSET('Water Data'!$E$9,0,10*ROW('Water Data'!E135)),NA())</f>
        <v>#N/A</v>
      </c>
      <c r="J141" s="515" t="e">
        <f ca="1">+IF(AND(ISNUMBER(OFFSET('Water Data'!$F$4,0,10*ROW('Water Data'!F135))),'Data Summary'!BY141="Yes"),100-OFFSET('Water Data'!$F$4,0,10*ROW('Water Data'!F135)),NA())</f>
        <v>#N/A</v>
      </c>
      <c r="K141" s="515" t="e">
        <f ca="1">+IF(AND(ISNUMBER(OFFSET('Water Data'!$F$6,0,10*ROW('Water Data'!F135))),'Data Summary'!BZ141="Yes"),OFFSET('Water Data'!$F$6,0,10*ROW('Water Data'!F135)),NA())</f>
        <v>#N/A</v>
      </c>
      <c r="L141" s="515" t="e">
        <f ca="1">+IF(AND(ISNUMBER(OFFSET('Water Data'!$F$9,0,10*ROW('Water Data'!F135))),'Data Summary'!CA141="Yes"),OFFSET('Water Data'!$F$9,0,10*ROW('Water Data'!F135)),NA())</f>
        <v>#N/A</v>
      </c>
      <c r="M141" s="515" t="e">
        <f ca="1">+IF(AND(ISNUMBER(OFFSET('Water Data'!$G$4,0,10*ROW('Water Data'!G135))),'Data Summary'!CB141="Yes"),100-OFFSET('Water Data'!$G$4,0,10*ROW('Water Data'!G135)),NA())</f>
        <v>#N/A</v>
      </c>
      <c r="N141" s="515" t="e">
        <f ca="1">+IF(AND(ISNUMBER(OFFSET('Water Data'!$G$6,0,10*ROW('Water Data'!G135))),'Data Summary'!CC141="Yes"),OFFSET('Water Data'!$G$6,0,10*ROW('Water Data'!G135)),NA())</f>
        <v>#N/A</v>
      </c>
      <c r="O141" s="515" t="e">
        <f ca="1">+IF(AND(ISNUMBER(OFFSET('Water Data'!$G$9,0,10*ROW('Water Data'!G135))),'Data Summary'!CD141="Yes"),OFFSET('Water Data'!$G$9,0,10*ROW('Water Data'!G135)),NA())</f>
        <v>#N/A</v>
      </c>
      <c r="P141" s="515" t="e">
        <f ca="1">+IF(AND(ISNUMBER(OFFSET('Water Data'!$H$4,0,10*ROW('Water Data'!H135))),'Data Summary'!CE141="Yes"),100-OFFSET('Water Data'!$H$4,0,10*ROW('Water Data'!H135)),NA())</f>
        <v>#N/A</v>
      </c>
      <c r="Q141" s="515" t="e">
        <f ca="1">+IF(AND(ISNUMBER(OFFSET('Water Data'!$H$6,0,10*ROW('Water Data'!H135))),'Data Summary'!CF141="Yes"),OFFSET('Water Data'!$H$6,0,10*ROW('Water Data'!H135)),NA())</f>
        <v>#N/A</v>
      </c>
      <c r="R141" s="515" t="e">
        <f ca="1">+IF(AND(ISNUMBER(OFFSET('Water Data'!$H$9,0,10*ROW('Water Data'!H135))),'Data Summary'!CG141="Yes"),OFFSET('Water Data'!$H$9,0,10*ROW('Water Data'!H135)),NA())</f>
        <v>#N/A</v>
      </c>
      <c r="S141" s="515" t="e">
        <f ca="1">+IF(AND(ISNUMBER(OFFSET('Water Data'!$I$4,0,10*ROW('Water Data'!I135))),'Data Summary'!CH141="Yes"),100-OFFSET('Water Data'!$I$4,0,10*ROW('Water Data'!I135)),NA())</f>
        <v>#N/A</v>
      </c>
      <c r="T141" s="515" t="e">
        <f ca="1">+IF(AND(ISNUMBER(OFFSET('Water Data'!$I$6,0,10*ROW('Water Data'!I135))),'Data Summary'!CI141="Yes"),OFFSET('Water Data'!$I$6,0,10*ROW('Water Data'!I135)),NA())</f>
        <v>#N/A</v>
      </c>
      <c r="U141" s="515" t="e">
        <f ca="1">+IF(AND(ISNUMBER(OFFSET('Water Data'!$I$9,0,10*ROW('Water Data'!I135))),'Data Summary'!CJ141="Yes"),OFFSET('Water Data'!$I$9,0,10*ROW('Water Data'!I135)),NA())</f>
        <v>#N/A</v>
      </c>
      <c r="V141" s="516" t="e">
        <f ca="1">+IF(AND(ISNUMBER(OFFSET('Sanitation Data'!$D$4,0,10*ROW('Sanitation Data'!D135))),'Data Summary'!CK141="Yes"),100-OFFSET('Sanitation Data'!$D$4,0,10*ROW('Sanitation Data'!D135)),NA())</f>
        <v>#N/A</v>
      </c>
      <c r="W141" s="516" t="e">
        <f ca="1">+IF(AND(ISNUMBER(OFFSET('Sanitation Data'!$D$6,0,10*ROW('Sanitation Data'!D135))),'Data Summary'!CL141="Yes"),OFFSET('Sanitation Data'!$D$6,0,10*ROW('Sanitation Data'!D135)),NA())</f>
        <v>#N/A</v>
      </c>
      <c r="X141" s="516" t="e">
        <f ca="1">+IF(AND(ISNUMBER(OFFSET('Sanitation Data'!$D$10,0,10*ROW('Sanitation Data'!D135))),'Data Summary'!CM141="Yes"),OFFSET('Sanitation Data'!$D$10,0,10*ROW('Sanitation Data'!D135)),NA())</f>
        <v>#N/A</v>
      </c>
      <c r="Y141" s="516" t="e">
        <f ca="1">+IF(AND(ISNUMBER(OFFSET('Sanitation Data'!$D$11,0,10*ROW('Sanitation Data'!D135))),'Data Summary'!CN141="Yes"),OFFSET('Sanitation Data'!$D$11,0,10*ROW('Sanitation Data'!D135)),NA())</f>
        <v>#N/A</v>
      </c>
      <c r="Z141" s="516" t="e">
        <f ca="1">+IF(AND(ISNUMBER(OFFSET('Sanitation Data'!$D$12,0,10*ROW('Sanitation Data'!D135))),'Data Summary'!CO141="Yes"),OFFSET('Sanitation Data'!$D$12,0,10*ROW('Sanitation Data'!D135)),NA())</f>
        <v>#N/A</v>
      </c>
      <c r="AA141" s="516" t="e">
        <f ca="1">+IF(AND(ISNUMBER(OFFSET('Sanitation Data'!$E$4,0,10*ROW('Sanitation Data'!E135))),'Data Summary'!CP141="Yes"),100-OFFSET('Sanitation Data'!$E$4,0,10*ROW('Sanitation Data'!E135)),NA())</f>
        <v>#N/A</v>
      </c>
      <c r="AB141" s="516" t="e">
        <f ca="1">+IF(AND(ISNUMBER(OFFSET('Sanitation Data'!$E$6,0,10*ROW('Sanitation Data'!E135))),'Data Summary'!CQ141="Yes"),OFFSET('Sanitation Data'!$E$6,0,10*ROW('Sanitation Data'!E135)),NA())</f>
        <v>#N/A</v>
      </c>
      <c r="AC141" s="516" t="e">
        <f ca="1">+IF(AND(ISNUMBER(OFFSET('Sanitation Data'!$E$10,0,10*ROW('Sanitation Data'!E135))),'Data Summary'!CR141="Yes"),OFFSET('Sanitation Data'!$E$10,0,10*ROW('Sanitation Data'!E135)),NA())</f>
        <v>#N/A</v>
      </c>
      <c r="AD141" s="516" t="e">
        <f ca="1">+IF(AND(ISNUMBER(OFFSET('Sanitation Data'!$E$11,0,10*ROW('Sanitation Data'!E135))),'Data Summary'!CS141="Yes"),OFFSET('Sanitation Data'!$E$11,0,10*ROW('Sanitation Data'!E135)),NA())</f>
        <v>#N/A</v>
      </c>
      <c r="AE141" s="516" t="e">
        <f ca="1">+IF(AND(ISNUMBER(OFFSET('Sanitation Data'!$E$12,0,10*ROW('Sanitation Data'!E135))),'Data Summary'!CT141="Yes"),OFFSET('Sanitation Data'!$E$12,0,10*ROW('Sanitation Data'!E135)),NA())</f>
        <v>#N/A</v>
      </c>
      <c r="AF141" s="516" t="e">
        <f ca="1">+IF(AND(ISNUMBER(OFFSET('Sanitation Data'!$F$4,0,10*ROW('Sanitation Data'!F135))),'Data Summary'!CU141="Yes"),100-OFFSET('Sanitation Data'!$F$4,0,10*ROW('Sanitation Data'!F135)),NA())</f>
        <v>#N/A</v>
      </c>
      <c r="AG141" s="516" t="e">
        <f ca="1">+IF(AND(ISNUMBER(OFFSET('Sanitation Data'!$F$6,0,10*ROW('Sanitation Data'!F135))),'Data Summary'!CV141="Yes"),OFFSET('Sanitation Data'!$F$6,0,10*ROW('Sanitation Data'!F135)),NA())</f>
        <v>#N/A</v>
      </c>
      <c r="AH141" s="516" t="e">
        <f ca="1">+IF(AND(ISNUMBER(OFFSET('Sanitation Data'!$F$10,0,10*ROW('Sanitation Data'!F135))),'Data Summary'!CW141="Yes"),OFFSET('Sanitation Data'!$F$10,0,10*ROW('Sanitation Data'!F135)),NA())</f>
        <v>#N/A</v>
      </c>
      <c r="AI141" s="516" t="e">
        <f ca="1">+IF(AND(ISNUMBER(OFFSET('Sanitation Data'!$F$11,0,10*ROW('Sanitation Data'!F135))),'Data Summary'!CX141="Yes"),OFFSET('Sanitation Data'!$F$11,0,10*ROW('Sanitation Data'!F135)),NA())</f>
        <v>#N/A</v>
      </c>
      <c r="AJ141" s="516" t="e">
        <f ca="1">+IF(AND(ISNUMBER(OFFSET('Sanitation Data'!$F$12,0,10*ROW('Sanitation Data'!F135))),'Data Summary'!CY141="Yes"),OFFSET('Sanitation Data'!$F$12,0,10*ROW('Sanitation Data'!F135)),NA())</f>
        <v>#N/A</v>
      </c>
      <c r="AK141" s="516" t="e">
        <f ca="1">+IF(AND(ISNUMBER(OFFSET('Sanitation Data'!$G$4,0,10*ROW('Sanitation Data'!G135))),'Data Summary'!CZ141="Yes"),100-OFFSET('Sanitation Data'!$G$4,0,10*ROW('Sanitation Data'!G135)),NA())</f>
        <v>#N/A</v>
      </c>
      <c r="AL141" s="516" t="e">
        <f ca="1">+IF(AND(ISNUMBER(OFFSET('Sanitation Data'!$G$6,0,10*ROW('Sanitation Data'!G135))),'Data Summary'!DA141="Yes"),OFFSET('Sanitation Data'!$G$6,0,10*ROW('Sanitation Data'!G135)),NA())</f>
        <v>#N/A</v>
      </c>
      <c r="AM141" s="516" t="e">
        <f ca="1">+IF(AND(ISNUMBER(OFFSET('Sanitation Data'!$G$10,0,10*ROW('Sanitation Data'!G135))),'Data Summary'!DB141="Yes"),OFFSET('Sanitation Data'!$G$10,0,10*ROW('Sanitation Data'!G135)),NA())</f>
        <v>#N/A</v>
      </c>
      <c r="AN141" s="516" t="e">
        <f ca="1">+IF(AND(ISNUMBER(OFFSET('Sanitation Data'!$G$11,0,10*ROW('Sanitation Data'!G135))),'Data Summary'!DC141="Yes"),OFFSET('Sanitation Data'!$G$11,0,10*ROW('Sanitation Data'!G135)),NA())</f>
        <v>#N/A</v>
      </c>
      <c r="AO141" s="516" t="e">
        <f ca="1">+IF(AND(ISNUMBER(OFFSET('Sanitation Data'!$G$12,0,10*ROW('Sanitation Data'!G135))),'Data Summary'!DD141="Yes"),OFFSET('Sanitation Data'!$G$12,0,10*ROW('Sanitation Data'!G135)),NA())</f>
        <v>#N/A</v>
      </c>
      <c r="AP141" s="516" t="e">
        <f ca="1">+IF(AND(ISNUMBER(OFFSET('Sanitation Data'!$H$4,0,10*ROW('Sanitation Data'!H135))),'Data Summary'!DE141="Yes"),100-OFFSET('Sanitation Data'!$H$4,0,10*ROW('Sanitation Data'!H135)),NA())</f>
        <v>#N/A</v>
      </c>
      <c r="AQ141" s="516" t="e">
        <f ca="1">+IF(AND(ISNUMBER(OFFSET('Sanitation Data'!$H$6,0,10*ROW('Sanitation Data'!H135))),'Data Summary'!DF141="Yes"),OFFSET('Sanitation Data'!$H$6,0,10*ROW('Sanitation Data'!H135)),NA())</f>
        <v>#N/A</v>
      </c>
      <c r="AR141" s="516" t="e">
        <f ca="1">+IF(AND(ISNUMBER(OFFSET('Sanitation Data'!$H$10,0,10*ROW('Sanitation Data'!H135))),'Data Summary'!DG141="Yes"),OFFSET('Sanitation Data'!$H$10,0,10*ROW('Sanitation Data'!H135)),NA())</f>
        <v>#N/A</v>
      </c>
      <c r="AS141" s="516" t="e">
        <f ca="1">+IF(AND(ISNUMBER(OFFSET('Sanitation Data'!$H$11,0,10*ROW('Sanitation Data'!H135))),'Data Summary'!DH141="Yes"),OFFSET('Sanitation Data'!$H$11,0,10*ROW('Sanitation Data'!H135)),NA())</f>
        <v>#N/A</v>
      </c>
      <c r="AT141" s="516" t="e">
        <f ca="1">+IF(AND(ISNUMBER(OFFSET('Sanitation Data'!$H$12,0,10*ROW('Sanitation Data'!H135))),'Data Summary'!DI141="Yes"),OFFSET('Sanitation Data'!$H$12,0,10*ROW('Sanitation Data'!H135)),NA())</f>
        <v>#N/A</v>
      </c>
      <c r="AU141" s="516" t="e">
        <f ca="1">+IF(AND(ISNUMBER(OFFSET('Sanitation Data'!$I$4,0,10*ROW('Sanitation Data'!I135))),'Data Summary'!DJ141="Yes"),100-OFFSET('Sanitation Data'!$I$4,0,10*ROW('Sanitation Data'!I135)),NA())</f>
        <v>#N/A</v>
      </c>
      <c r="AV141" s="516" t="e">
        <f ca="1">+IF(AND(ISNUMBER(OFFSET('Sanitation Data'!$I$6,0,10*ROW('Sanitation Data'!I135))),'Data Summary'!DK141="Yes"),OFFSET('Sanitation Data'!$I$6,0,10*ROW('Sanitation Data'!I135)),NA())</f>
        <v>#N/A</v>
      </c>
      <c r="AW141" s="516" t="e">
        <f ca="1">+IF(AND(ISNUMBER(OFFSET('Sanitation Data'!$I$10,0,10*ROW('Sanitation Data'!I135))),'Data Summary'!DL141="Yes"),OFFSET('Sanitation Data'!$I$10,0,10*ROW('Sanitation Data'!I135)),NA())</f>
        <v>#N/A</v>
      </c>
      <c r="AX141" s="516" t="e">
        <f ca="1">+IF(AND(ISNUMBER(OFFSET('Sanitation Data'!$I$11,0,10*ROW('Sanitation Data'!I135))),'Data Summary'!DM141="Yes"),OFFSET('Sanitation Data'!$I$11,0,10*ROW('Sanitation Data'!I135)),NA())</f>
        <v>#N/A</v>
      </c>
      <c r="AY141" s="516" t="e">
        <f ca="1">+IF(AND(ISNUMBER(OFFSET('Sanitation Data'!$I$12,0,10*ROW('Sanitation Data'!I135))),'Data Summary'!DN141="Yes"),OFFSET('Sanitation Data'!$I$12,0,10*ROW('Sanitation Data'!I135)),NA())</f>
        <v>#N/A</v>
      </c>
      <c r="AZ141" s="517" t="e">
        <f ca="1">+IF(AND(ISNUMBER(OFFSET('Hygiene Data'!$D$5,0,10*ROW('Hygiene Data'!D135))),'Data Summary'!DO141="Yes"),OFFSET('Hygiene Data'!$D$5,0,10*ROW('Hygiene Data'!D135)),NA())</f>
        <v>#N/A</v>
      </c>
      <c r="BA141" s="517" t="e">
        <f ca="1">+IF(AND(ISNUMBER(OFFSET('Hygiene Data'!$D$7,0,10*ROW('Hygiene Data'!D135))),'Data Summary'!DP141="Yes"),OFFSET('Hygiene Data'!$D$7,0,10*ROW('Hygiene Data'!D135)),NA())</f>
        <v>#N/A</v>
      </c>
      <c r="BB141" s="517" t="e">
        <f ca="1">+IF(AND(ISNUMBER(OFFSET('Hygiene Data'!$D$9,0,10*ROW('Hygiene Data'!D135))),'Data Summary'!DQ141="Yes"),OFFSET('Hygiene Data'!$D$9,0,10*ROW('Hygiene Data'!D135)),NA())</f>
        <v>#N/A</v>
      </c>
      <c r="BC141" s="517" t="e">
        <f ca="1">+IF(AND(ISNUMBER(OFFSET('Hygiene Data'!$E$5,0,10*ROW('Hygiene Data'!E135))),'Data Summary'!DR141="Yes"),OFFSET('Hygiene Data'!$E$5,0,10*ROW('Hygiene Data'!E135)),NA())</f>
        <v>#N/A</v>
      </c>
      <c r="BD141" s="517" t="e">
        <f ca="1">+IF(AND(ISNUMBER(OFFSET('Hygiene Data'!$E$7,0,10*ROW('Hygiene Data'!E135))),'Data Summary'!DS141="Yes"),OFFSET('Hygiene Data'!$E$7,0,10*ROW('Hygiene Data'!E135)),NA())</f>
        <v>#N/A</v>
      </c>
      <c r="BE141" s="517" t="e">
        <f ca="1">+IF(AND(ISNUMBER(OFFSET('Hygiene Data'!$E$9,0,10*ROW('Hygiene Data'!E135))),'Data Summary'!DT141="Yes"),OFFSET('Hygiene Data'!$E$9,0,10*ROW('Hygiene Data'!E135)),NA())</f>
        <v>#N/A</v>
      </c>
      <c r="BF141" s="517" t="e">
        <f ca="1">+IF(AND(ISNUMBER(OFFSET('Hygiene Data'!$F$5,0,10*ROW('Hygiene Data'!F135))),'Data Summary'!DU141="Yes"),OFFSET('Hygiene Data'!$F$5,0,10*ROW('Hygiene Data'!F135)),NA())</f>
        <v>#N/A</v>
      </c>
      <c r="BG141" s="517" t="e">
        <f ca="1">+IF(AND(ISNUMBER(OFFSET('Hygiene Data'!$F$7,0,10*ROW('Hygiene Data'!F135))),'Data Summary'!DV141="Yes"),OFFSET('Hygiene Data'!$F$7,0,10*ROW('Hygiene Data'!F135)),NA())</f>
        <v>#N/A</v>
      </c>
      <c r="BH141" s="517" t="e">
        <f ca="1">+IF(AND(ISNUMBER(OFFSET('Hygiene Data'!$F$9,0,10*ROW('Hygiene Data'!F135))),'Data Summary'!DW141="Yes"),OFFSET('Hygiene Data'!$F$9,0,10*ROW('Hygiene Data'!F135)),NA())</f>
        <v>#N/A</v>
      </c>
      <c r="BI141" s="517" t="e">
        <f ca="1">+IF(AND(ISNUMBER(OFFSET('Hygiene Data'!$G$5,0,10*ROW('Hygiene Data'!G135))),'Data Summary'!DX141="Yes"),OFFSET('Hygiene Data'!$G$5,0,10*ROW('Hygiene Data'!G135)),NA())</f>
        <v>#N/A</v>
      </c>
      <c r="BJ141" s="517" t="e">
        <f ca="1">+IF(AND(ISNUMBER(OFFSET('Hygiene Data'!$G$7,0,10*ROW('Hygiene Data'!G135))),'Data Summary'!DY141="Yes"),OFFSET('Hygiene Data'!$G$7,0,10*ROW('Hygiene Data'!G135)),NA())</f>
        <v>#N/A</v>
      </c>
      <c r="BK141" s="517" t="e">
        <f ca="1">+IF(AND(ISNUMBER(OFFSET('Hygiene Data'!$G$9,0,10*ROW('Hygiene Data'!G135))),'Data Summary'!DZ141="Yes"),OFFSET('Hygiene Data'!$G$9,0,10*ROW('Hygiene Data'!G135)),NA())</f>
        <v>#N/A</v>
      </c>
      <c r="BL141" s="517" t="e">
        <f ca="1">+IF(AND(ISNUMBER(OFFSET('Hygiene Data'!$H$5,0,10*ROW('Hygiene Data'!H135))),'Data Summary'!EA141="Yes"),OFFSET('Hygiene Data'!$H$5,0,10*ROW('Hygiene Data'!H135)),NA())</f>
        <v>#N/A</v>
      </c>
      <c r="BM141" s="517" t="e">
        <f ca="1">+IF(AND(ISNUMBER(OFFSET('Hygiene Data'!$H$7,0,10*ROW('Hygiene Data'!H135))),'Data Summary'!EB141="Yes"),OFFSET('Hygiene Data'!$H$7,0,10*ROW('Hygiene Data'!H135)),NA())</f>
        <v>#N/A</v>
      </c>
      <c r="BN141" s="517" t="e">
        <f ca="1">+IF(AND(ISNUMBER(OFFSET('Hygiene Data'!$H$9,0,10*ROW('Hygiene Data'!H135))),'Data Summary'!EC141="Yes"),OFFSET('Hygiene Data'!$H$9,0,10*ROW('Hygiene Data'!H135)),NA())</f>
        <v>#N/A</v>
      </c>
      <c r="BO141" s="517" t="e">
        <f ca="1">+IF(AND(ISNUMBER(OFFSET('Hygiene Data'!$I$5,0,10*ROW('Hygiene Data'!I135))),'Data Summary'!ED141="Yes"),OFFSET('Hygiene Data'!$I$5,0,10*ROW('Hygiene Data'!I135)),NA())</f>
        <v>#N/A</v>
      </c>
      <c r="BP141" s="517" t="e">
        <f ca="1">+IF(AND(ISNUMBER(OFFSET('Hygiene Data'!$I$7,0,10*ROW('Hygiene Data'!I135))),'Data Summary'!EE141="Yes"),OFFSET('Hygiene Data'!$I$7,0,10*ROW('Hygiene Data'!I135)),NA())</f>
        <v>#N/A</v>
      </c>
      <c r="BQ141" s="517" t="e">
        <f ca="1">+IF(AND(ISNUMBER(OFFSET('Hygiene Data'!$I$9,0,10*ROW('Hygiene Data'!I135))),'Data Summary'!EF141="Yes"),OFFSET('Hygiene Data'!$I$9,0,10*ROW('Hygiene Data'!I135)),NA())</f>
        <v>#N/A</v>
      </c>
    </row>
    <row r="142" spans="1:69" x14ac:dyDescent="0.25">
      <c r="A142" s="513" t="e">
        <f ca="1">+RIGHT('Data Summary'!A142,LEN('Data Summary'!A142)-9)</f>
        <v>#VALUE!</v>
      </c>
      <c r="B142" s="487" t="str">
        <f ca="1">+IF(ISTEXT('Data Summary'!B142),'Data Summary'!B142,"")</f>
        <v/>
      </c>
      <c r="C142" s="514" t="e">
        <f ca="1">+VALUE('Data Summary'!C142)</f>
        <v>#VALUE!</v>
      </c>
      <c r="D142" s="515" t="e">
        <f ca="1">+IF(AND(ISNUMBER(OFFSET('Water Data'!$D$4,0,10*ROW('Water Data'!D136))),'Data Summary'!BS142="Yes"),100-OFFSET('Water Data'!$D$4,0,10*ROW('Water Data'!D136)),NA())</f>
        <v>#N/A</v>
      </c>
      <c r="E142" s="515" t="e">
        <f ca="1">+IF(AND(ISNUMBER(OFFSET('Water Data'!$D$6,0,10*ROW('Water Data'!D136))),'Data Summary'!BT142="Yes"),OFFSET('Water Data'!$D$6,0,10*ROW('Water Data'!D136)),NA())</f>
        <v>#N/A</v>
      </c>
      <c r="F142" s="515" t="e">
        <f ca="1">+IF(AND(ISNUMBER(OFFSET('Water Data'!$D$9,0,10*ROW('Water Data'!D136))),'Data Summary'!BU142="Yes"),OFFSET('Water Data'!$D$9,0,10*ROW('Water Data'!D136)),NA())</f>
        <v>#N/A</v>
      </c>
      <c r="G142" s="515" t="e">
        <f ca="1">+IF(AND(ISNUMBER(OFFSET('Water Data'!$E$4,0,10*ROW('Water Data'!E136))),'Data Summary'!BV142="Yes"),100-OFFSET('Water Data'!$E$4,0,10*ROW('Water Data'!E136)),NA())</f>
        <v>#N/A</v>
      </c>
      <c r="H142" s="515" t="e">
        <f ca="1">+IF(AND(ISNUMBER(OFFSET('Water Data'!$E$6,0,10*ROW('Water Data'!E136))),'Data Summary'!BW142="Yes"),OFFSET('Water Data'!$E$6,0,10*ROW('Water Data'!E136)),NA())</f>
        <v>#N/A</v>
      </c>
      <c r="I142" s="515" t="e">
        <f ca="1">+IF(AND(ISNUMBER(OFFSET('Water Data'!$E$9,0,10*ROW('Water Data'!E136))),'Data Summary'!BX142="Yes"),OFFSET('Water Data'!$E$9,0,10*ROW('Water Data'!E136)),NA())</f>
        <v>#N/A</v>
      </c>
      <c r="J142" s="515" t="e">
        <f ca="1">+IF(AND(ISNUMBER(OFFSET('Water Data'!$F$4,0,10*ROW('Water Data'!F136))),'Data Summary'!BY142="Yes"),100-OFFSET('Water Data'!$F$4,0,10*ROW('Water Data'!F136)),NA())</f>
        <v>#N/A</v>
      </c>
      <c r="K142" s="515" t="e">
        <f ca="1">+IF(AND(ISNUMBER(OFFSET('Water Data'!$F$6,0,10*ROW('Water Data'!F136))),'Data Summary'!BZ142="Yes"),OFFSET('Water Data'!$F$6,0,10*ROW('Water Data'!F136)),NA())</f>
        <v>#N/A</v>
      </c>
      <c r="L142" s="515" t="e">
        <f ca="1">+IF(AND(ISNUMBER(OFFSET('Water Data'!$F$9,0,10*ROW('Water Data'!F136))),'Data Summary'!CA142="Yes"),OFFSET('Water Data'!$F$9,0,10*ROW('Water Data'!F136)),NA())</f>
        <v>#N/A</v>
      </c>
      <c r="M142" s="515" t="e">
        <f ca="1">+IF(AND(ISNUMBER(OFFSET('Water Data'!$G$4,0,10*ROW('Water Data'!G136))),'Data Summary'!CB142="Yes"),100-OFFSET('Water Data'!$G$4,0,10*ROW('Water Data'!G136)),NA())</f>
        <v>#N/A</v>
      </c>
      <c r="N142" s="515" t="e">
        <f ca="1">+IF(AND(ISNUMBER(OFFSET('Water Data'!$G$6,0,10*ROW('Water Data'!G136))),'Data Summary'!CC142="Yes"),OFFSET('Water Data'!$G$6,0,10*ROW('Water Data'!G136)),NA())</f>
        <v>#N/A</v>
      </c>
      <c r="O142" s="515" t="e">
        <f ca="1">+IF(AND(ISNUMBER(OFFSET('Water Data'!$G$9,0,10*ROW('Water Data'!G136))),'Data Summary'!CD142="Yes"),OFFSET('Water Data'!$G$9,0,10*ROW('Water Data'!G136)),NA())</f>
        <v>#N/A</v>
      </c>
      <c r="P142" s="515" t="e">
        <f ca="1">+IF(AND(ISNUMBER(OFFSET('Water Data'!$H$4,0,10*ROW('Water Data'!H136))),'Data Summary'!CE142="Yes"),100-OFFSET('Water Data'!$H$4,0,10*ROW('Water Data'!H136)),NA())</f>
        <v>#N/A</v>
      </c>
      <c r="Q142" s="515" t="e">
        <f ca="1">+IF(AND(ISNUMBER(OFFSET('Water Data'!$H$6,0,10*ROW('Water Data'!H136))),'Data Summary'!CF142="Yes"),OFFSET('Water Data'!$H$6,0,10*ROW('Water Data'!H136)),NA())</f>
        <v>#N/A</v>
      </c>
      <c r="R142" s="515" t="e">
        <f ca="1">+IF(AND(ISNUMBER(OFFSET('Water Data'!$H$9,0,10*ROW('Water Data'!H136))),'Data Summary'!CG142="Yes"),OFFSET('Water Data'!$H$9,0,10*ROW('Water Data'!H136)),NA())</f>
        <v>#N/A</v>
      </c>
      <c r="S142" s="515" t="e">
        <f ca="1">+IF(AND(ISNUMBER(OFFSET('Water Data'!$I$4,0,10*ROW('Water Data'!I136))),'Data Summary'!CH142="Yes"),100-OFFSET('Water Data'!$I$4,0,10*ROW('Water Data'!I136)),NA())</f>
        <v>#N/A</v>
      </c>
      <c r="T142" s="515" t="e">
        <f ca="1">+IF(AND(ISNUMBER(OFFSET('Water Data'!$I$6,0,10*ROW('Water Data'!I136))),'Data Summary'!CI142="Yes"),OFFSET('Water Data'!$I$6,0,10*ROW('Water Data'!I136)),NA())</f>
        <v>#N/A</v>
      </c>
      <c r="U142" s="515" t="e">
        <f ca="1">+IF(AND(ISNUMBER(OFFSET('Water Data'!$I$9,0,10*ROW('Water Data'!I136))),'Data Summary'!CJ142="Yes"),OFFSET('Water Data'!$I$9,0,10*ROW('Water Data'!I136)),NA())</f>
        <v>#N/A</v>
      </c>
      <c r="V142" s="516" t="e">
        <f ca="1">+IF(AND(ISNUMBER(OFFSET('Sanitation Data'!$D$4,0,10*ROW('Sanitation Data'!D136))),'Data Summary'!CK142="Yes"),100-OFFSET('Sanitation Data'!$D$4,0,10*ROW('Sanitation Data'!D136)),NA())</f>
        <v>#N/A</v>
      </c>
      <c r="W142" s="516" t="e">
        <f ca="1">+IF(AND(ISNUMBER(OFFSET('Sanitation Data'!$D$6,0,10*ROW('Sanitation Data'!D136))),'Data Summary'!CL142="Yes"),OFFSET('Sanitation Data'!$D$6,0,10*ROW('Sanitation Data'!D136)),NA())</f>
        <v>#N/A</v>
      </c>
      <c r="X142" s="516" t="e">
        <f ca="1">+IF(AND(ISNUMBER(OFFSET('Sanitation Data'!$D$10,0,10*ROW('Sanitation Data'!D136))),'Data Summary'!CM142="Yes"),OFFSET('Sanitation Data'!$D$10,0,10*ROW('Sanitation Data'!D136)),NA())</f>
        <v>#N/A</v>
      </c>
      <c r="Y142" s="516" t="e">
        <f ca="1">+IF(AND(ISNUMBER(OFFSET('Sanitation Data'!$D$11,0,10*ROW('Sanitation Data'!D136))),'Data Summary'!CN142="Yes"),OFFSET('Sanitation Data'!$D$11,0,10*ROW('Sanitation Data'!D136)),NA())</f>
        <v>#N/A</v>
      </c>
      <c r="Z142" s="516" t="e">
        <f ca="1">+IF(AND(ISNUMBER(OFFSET('Sanitation Data'!$D$12,0,10*ROW('Sanitation Data'!D136))),'Data Summary'!CO142="Yes"),OFFSET('Sanitation Data'!$D$12,0,10*ROW('Sanitation Data'!D136)),NA())</f>
        <v>#N/A</v>
      </c>
      <c r="AA142" s="516" t="e">
        <f ca="1">+IF(AND(ISNUMBER(OFFSET('Sanitation Data'!$E$4,0,10*ROW('Sanitation Data'!E136))),'Data Summary'!CP142="Yes"),100-OFFSET('Sanitation Data'!$E$4,0,10*ROW('Sanitation Data'!E136)),NA())</f>
        <v>#N/A</v>
      </c>
      <c r="AB142" s="516" t="e">
        <f ca="1">+IF(AND(ISNUMBER(OFFSET('Sanitation Data'!$E$6,0,10*ROW('Sanitation Data'!E136))),'Data Summary'!CQ142="Yes"),OFFSET('Sanitation Data'!$E$6,0,10*ROW('Sanitation Data'!E136)),NA())</f>
        <v>#N/A</v>
      </c>
      <c r="AC142" s="516" t="e">
        <f ca="1">+IF(AND(ISNUMBER(OFFSET('Sanitation Data'!$E$10,0,10*ROW('Sanitation Data'!E136))),'Data Summary'!CR142="Yes"),OFFSET('Sanitation Data'!$E$10,0,10*ROW('Sanitation Data'!E136)),NA())</f>
        <v>#N/A</v>
      </c>
      <c r="AD142" s="516" t="e">
        <f ca="1">+IF(AND(ISNUMBER(OFFSET('Sanitation Data'!$E$11,0,10*ROW('Sanitation Data'!E136))),'Data Summary'!CS142="Yes"),OFFSET('Sanitation Data'!$E$11,0,10*ROW('Sanitation Data'!E136)),NA())</f>
        <v>#N/A</v>
      </c>
      <c r="AE142" s="516" t="e">
        <f ca="1">+IF(AND(ISNUMBER(OFFSET('Sanitation Data'!$E$12,0,10*ROW('Sanitation Data'!E136))),'Data Summary'!CT142="Yes"),OFFSET('Sanitation Data'!$E$12,0,10*ROW('Sanitation Data'!E136)),NA())</f>
        <v>#N/A</v>
      </c>
      <c r="AF142" s="516" t="e">
        <f ca="1">+IF(AND(ISNUMBER(OFFSET('Sanitation Data'!$F$4,0,10*ROW('Sanitation Data'!F136))),'Data Summary'!CU142="Yes"),100-OFFSET('Sanitation Data'!$F$4,0,10*ROW('Sanitation Data'!F136)),NA())</f>
        <v>#N/A</v>
      </c>
      <c r="AG142" s="516" t="e">
        <f ca="1">+IF(AND(ISNUMBER(OFFSET('Sanitation Data'!$F$6,0,10*ROW('Sanitation Data'!F136))),'Data Summary'!CV142="Yes"),OFFSET('Sanitation Data'!$F$6,0,10*ROW('Sanitation Data'!F136)),NA())</f>
        <v>#N/A</v>
      </c>
      <c r="AH142" s="516" t="e">
        <f ca="1">+IF(AND(ISNUMBER(OFFSET('Sanitation Data'!$F$10,0,10*ROW('Sanitation Data'!F136))),'Data Summary'!CW142="Yes"),OFFSET('Sanitation Data'!$F$10,0,10*ROW('Sanitation Data'!F136)),NA())</f>
        <v>#N/A</v>
      </c>
      <c r="AI142" s="516" t="e">
        <f ca="1">+IF(AND(ISNUMBER(OFFSET('Sanitation Data'!$F$11,0,10*ROW('Sanitation Data'!F136))),'Data Summary'!CX142="Yes"),OFFSET('Sanitation Data'!$F$11,0,10*ROW('Sanitation Data'!F136)),NA())</f>
        <v>#N/A</v>
      </c>
      <c r="AJ142" s="516" t="e">
        <f ca="1">+IF(AND(ISNUMBER(OFFSET('Sanitation Data'!$F$12,0,10*ROW('Sanitation Data'!F136))),'Data Summary'!CY142="Yes"),OFFSET('Sanitation Data'!$F$12,0,10*ROW('Sanitation Data'!F136)),NA())</f>
        <v>#N/A</v>
      </c>
      <c r="AK142" s="516" t="e">
        <f ca="1">+IF(AND(ISNUMBER(OFFSET('Sanitation Data'!$G$4,0,10*ROW('Sanitation Data'!G136))),'Data Summary'!CZ142="Yes"),100-OFFSET('Sanitation Data'!$G$4,0,10*ROW('Sanitation Data'!G136)),NA())</f>
        <v>#N/A</v>
      </c>
      <c r="AL142" s="516" t="e">
        <f ca="1">+IF(AND(ISNUMBER(OFFSET('Sanitation Data'!$G$6,0,10*ROW('Sanitation Data'!G136))),'Data Summary'!DA142="Yes"),OFFSET('Sanitation Data'!$G$6,0,10*ROW('Sanitation Data'!G136)),NA())</f>
        <v>#N/A</v>
      </c>
      <c r="AM142" s="516" t="e">
        <f ca="1">+IF(AND(ISNUMBER(OFFSET('Sanitation Data'!$G$10,0,10*ROW('Sanitation Data'!G136))),'Data Summary'!DB142="Yes"),OFFSET('Sanitation Data'!$G$10,0,10*ROW('Sanitation Data'!G136)),NA())</f>
        <v>#N/A</v>
      </c>
      <c r="AN142" s="516" t="e">
        <f ca="1">+IF(AND(ISNUMBER(OFFSET('Sanitation Data'!$G$11,0,10*ROW('Sanitation Data'!G136))),'Data Summary'!DC142="Yes"),OFFSET('Sanitation Data'!$G$11,0,10*ROW('Sanitation Data'!G136)),NA())</f>
        <v>#N/A</v>
      </c>
      <c r="AO142" s="516" t="e">
        <f ca="1">+IF(AND(ISNUMBER(OFFSET('Sanitation Data'!$G$12,0,10*ROW('Sanitation Data'!G136))),'Data Summary'!DD142="Yes"),OFFSET('Sanitation Data'!$G$12,0,10*ROW('Sanitation Data'!G136)),NA())</f>
        <v>#N/A</v>
      </c>
      <c r="AP142" s="516" t="e">
        <f ca="1">+IF(AND(ISNUMBER(OFFSET('Sanitation Data'!$H$4,0,10*ROW('Sanitation Data'!H136))),'Data Summary'!DE142="Yes"),100-OFFSET('Sanitation Data'!$H$4,0,10*ROW('Sanitation Data'!H136)),NA())</f>
        <v>#N/A</v>
      </c>
      <c r="AQ142" s="516" t="e">
        <f ca="1">+IF(AND(ISNUMBER(OFFSET('Sanitation Data'!$H$6,0,10*ROW('Sanitation Data'!H136))),'Data Summary'!DF142="Yes"),OFFSET('Sanitation Data'!$H$6,0,10*ROW('Sanitation Data'!H136)),NA())</f>
        <v>#N/A</v>
      </c>
      <c r="AR142" s="516" t="e">
        <f ca="1">+IF(AND(ISNUMBER(OFFSET('Sanitation Data'!$H$10,0,10*ROW('Sanitation Data'!H136))),'Data Summary'!DG142="Yes"),OFFSET('Sanitation Data'!$H$10,0,10*ROW('Sanitation Data'!H136)),NA())</f>
        <v>#N/A</v>
      </c>
      <c r="AS142" s="516" t="e">
        <f ca="1">+IF(AND(ISNUMBER(OFFSET('Sanitation Data'!$H$11,0,10*ROW('Sanitation Data'!H136))),'Data Summary'!DH142="Yes"),OFFSET('Sanitation Data'!$H$11,0,10*ROW('Sanitation Data'!H136)),NA())</f>
        <v>#N/A</v>
      </c>
      <c r="AT142" s="516" t="e">
        <f ca="1">+IF(AND(ISNUMBER(OFFSET('Sanitation Data'!$H$12,0,10*ROW('Sanitation Data'!H136))),'Data Summary'!DI142="Yes"),OFFSET('Sanitation Data'!$H$12,0,10*ROW('Sanitation Data'!H136)),NA())</f>
        <v>#N/A</v>
      </c>
      <c r="AU142" s="516" t="e">
        <f ca="1">+IF(AND(ISNUMBER(OFFSET('Sanitation Data'!$I$4,0,10*ROW('Sanitation Data'!I136))),'Data Summary'!DJ142="Yes"),100-OFFSET('Sanitation Data'!$I$4,0,10*ROW('Sanitation Data'!I136)),NA())</f>
        <v>#N/A</v>
      </c>
      <c r="AV142" s="516" t="e">
        <f ca="1">+IF(AND(ISNUMBER(OFFSET('Sanitation Data'!$I$6,0,10*ROW('Sanitation Data'!I136))),'Data Summary'!DK142="Yes"),OFFSET('Sanitation Data'!$I$6,0,10*ROW('Sanitation Data'!I136)),NA())</f>
        <v>#N/A</v>
      </c>
      <c r="AW142" s="516" t="e">
        <f ca="1">+IF(AND(ISNUMBER(OFFSET('Sanitation Data'!$I$10,0,10*ROW('Sanitation Data'!I136))),'Data Summary'!DL142="Yes"),OFFSET('Sanitation Data'!$I$10,0,10*ROW('Sanitation Data'!I136)),NA())</f>
        <v>#N/A</v>
      </c>
      <c r="AX142" s="516" t="e">
        <f ca="1">+IF(AND(ISNUMBER(OFFSET('Sanitation Data'!$I$11,0,10*ROW('Sanitation Data'!I136))),'Data Summary'!DM142="Yes"),OFFSET('Sanitation Data'!$I$11,0,10*ROW('Sanitation Data'!I136)),NA())</f>
        <v>#N/A</v>
      </c>
      <c r="AY142" s="516" t="e">
        <f ca="1">+IF(AND(ISNUMBER(OFFSET('Sanitation Data'!$I$12,0,10*ROW('Sanitation Data'!I136))),'Data Summary'!DN142="Yes"),OFFSET('Sanitation Data'!$I$12,0,10*ROW('Sanitation Data'!I136)),NA())</f>
        <v>#N/A</v>
      </c>
      <c r="AZ142" s="517" t="e">
        <f ca="1">+IF(AND(ISNUMBER(OFFSET('Hygiene Data'!$D$5,0,10*ROW('Hygiene Data'!D136))),'Data Summary'!DO142="Yes"),OFFSET('Hygiene Data'!$D$5,0,10*ROW('Hygiene Data'!D136)),NA())</f>
        <v>#N/A</v>
      </c>
      <c r="BA142" s="517" t="e">
        <f ca="1">+IF(AND(ISNUMBER(OFFSET('Hygiene Data'!$D$7,0,10*ROW('Hygiene Data'!D136))),'Data Summary'!DP142="Yes"),OFFSET('Hygiene Data'!$D$7,0,10*ROW('Hygiene Data'!D136)),NA())</f>
        <v>#N/A</v>
      </c>
      <c r="BB142" s="517" t="e">
        <f ca="1">+IF(AND(ISNUMBER(OFFSET('Hygiene Data'!$D$9,0,10*ROW('Hygiene Data'!D136))),'Data Summary'!DQ142="Yes"),OFFSET('Hygiene Data'!$D$9,0,10*ROW('Hygiene Data'!D136)),NA())</f>
        <v>#N/A</v>
      </c>
      <c r="BC142" s="517" t="e">
        <f ca="1">+IF(AND(ISNUMBER(OFFSET('Hygiene Data'!$E$5,0,10*ROW('Hygiene Data'!E136))),'Data Summary'!DR142="Yes"),OFFSET('Hygiene Data'!$E$5,0,10*ROW('Hygiene Data'!E136)),NA())</f>
        <v>#N/A</v>
      </c>
      <c r="BD142" s="517" t="e">
        <f ca="1">+IF(AND(ISNUMBER(OFFSET('Hygiene Data'!$E$7,0,10*ROW('Hygiene Data'!E136))),'Data Summary'!DS142="Yes"),OFFSET('Hygiene Data'!$E$7,0,10*ROW('Hygiene Data'!E136)),NA())</f>
        <v>#N/A</v>
      </c>
      <c r="BE142" s="517" t="e">
        <f ca="1">+IF(AND(ISNUMBER(OFFSET('Hygiene Data'!$E$9,0,10*ROW('Hygiene Data'!E136))),'Data Summary'!DT142="Yes"),OFFSET('Hygiene Data'!$E$9,0,10*ROW('Hygiene Data'!E136)),NA())</f>
        <v>#N/A</v>
      </c>
      <c r="BF142" s="517" t="e">
        <f ca="1">+IF(AND(ISNUMBER(OFFSET('Hygiene Data'!$F$5,0,10*ROW('Hygiene Data'!F136))),'Data Summary'!DU142="Yes"),OFFSET('Hygiene Data'!$F$5,0,10*ROW('Hygiene Data'!F136)),NA())</f>
        <v>#N/A</v>
      </c>
      <c r="BG142" s="517" t="e">
        <f ca="1">+IF(AND(ISNUMBER(OFFSET('Hygiene Data'!$F$7,0,10*ROW('Hygiene Data'!F136))),'Data Summary'!DV142="Yes"),OFFSET('Hygiene Data'!$F$7,0,10*ROW('Hygiene Data'!F136)),NA())</f>
        <v>#N/A</v>
      </c>
      <c r="BH142" s="517" t="e">
        <f ca="1">+IF(AND(ISNUMBER(OFFSET('Hygiene Data'!$F$9,0,10*ROW('Hygiene Data'!F136))),'Data Summary'!DW142="Yes"),OFFSET('Hygiene Data'!$F$9,0,10*ROW('Hygiene Data'!F136)),NA())</f>
        <v>#N/A</v>
      </c>
      <c r="BI142" s="517" t="e">
        <f ca="1">+IF(AND(ISNUMBER(OFFSET('Hygiene Data'!$G$5,0,10*ROW('Hygiene Data'!G136))),'Data Summary'!DX142="Yes"),OFFSET('Hygiene Data'!$G$5,0,10*ROW('Hygiene Data'!G136)),NA())</f>
        <v>#N/A</v>
      </c>
      <c r="BJ142" s="517" t="e">
        <f ca="1">+IF(AND(ISNUMBER(OFFSET('Hygiene Data'!$G$7,0,10*ROW('Hygiene Data'!G136))),'Data Summary'!DY142="Yes"),OFFSET('Hygiene Data'!$G$7,0,10*ROW('Hygiene Data'!G136)),NA())</f>
        <v>#N/A</v>
      </c>
      <c r="BK142" s="517" t="e">
        <f ca="1">+IF(AND(ISNUMBER(OFFSET('Hygiene Data'!$G$9,0,10*ROW('Hygiene Data'!G136))),'Data Summary'!DZ142="Yes"),OFFSET('Hygiene Data'!$G$9,0,10*ROW('Hygiene Data'!G136)),NA())</f>
        <v>#N/A</v>
      </c>
      <c r="BL142" s="517" t="e">
        <f ca="1">+IF(AND(ISNUMBER(OFFSET('Hygiene Data'!$H$5,0,10*ROW('Hygiene Data'!H136))),'Data Summary'!EA142="Yes"),OFFSET('Hygiene Data'!$H$5,0,10*ROW('Hygiene Data'!H136)),NA())</f>
        <v>#N/A</v>
      </c>
      <c r="BM142" s="517" t="e">
        <f ca="1">+IF(AND(ISNUMBER(OFFSET('Hygiene Data'!$H$7,0,10*ROW('Hygiene Data'!H136))),'Data Summary'!EB142="Yes"),OFFSET('Hygiene Data'!$H$7,0,10*ROW('Hygiene Data'!H136)),NA())</f>
        <v>#N/A</v>
      </c>
      <c r="BN142" s="517" t="e">
        <f ca="1">+IF(AND(ISNUMBER(OFFSET('Hygiene Data'!$H$9,0,10*ROW('Hygiene Data'!H136))),'Data Summary'!EC142="Yes"),OFFSET('Hygiene Data'!$H$9,0,10*ROW('Hygiene Data'!H136)),NA())</f>
        <v>#N/A</v>
      </c>
      <c r="BO142" s="517" t="e">
        <f ca="1">+IF(AND(ISNUMBER(OFFSET('Hygiene Data'!$I$5,0,10*ROW('Hygiene Data'!I136))),'Data Summary'!ED142="Yes"),OFFSET('Hygiene Data'!$I$5,0,10*ROW('Hygiene Data'!I136)),NA())</f>
        <v>#N/A</v>
      </c>
      <c r="BP142" s="517" t="e">
        <f ca="1">+IF(AND(ISNUMBER(OFFSET('Hygiene Data'!$I$7,0,10*ROW('Hygiene Data'!I136))),'Data Summary'!EE142="Yes"),OFFSET('Hygiene Data'!$I$7,0,10*ROW('Hygiene Data'!I136)),NA())</f>
        <v>#N/A</v>
      </c>
      <c r="BQ142" s="517" t="e">
        <f ca="1">+IF(AND(ISNUMBER(OFFSET('Hygiene Data'!$I$9,0,10*ROW('Hygiene Data'!I136))),'Data Summary'!EF142="Yes"),OFFSET('Hygiene Data'!$I$9,0,10*ROW('Hygiene Data'!I136)),NA())</f>
        <v>#N/A</v>
      </c>
    </row>
    <row r="143" spans="1:69" x14ac:dyDescent="0.25">
      <c r="A143" s="513" t="e">
        <f ca="1">+RIGHT('Data Summary'!A143,LEN('Data Summary'!A143)-9)</f>
        <v>#VALUE!</v>
      </c>
      <c r="B143" s="487" t="str">
        <f ca="1">+IF(ISTEXT('Data Summary'!B143),'Data Summary'!B143,"")</f>
        <v/>
      </c>
      <c r="C143" s="514" t="e">
        <f ca="1">+VALUE('Data Summary'!C143)</f>
        <v>#VALUE!</v>
      </c>
      <c r="D143" s="515" t="e">
        <f ca="1">+IF(AND(ISNUMBER(OFFSET('Water Data'!$D$4,0,10*ROW('Water Data'!D137))),'Data Summary'!BS143="Yes"),100-OFFSET('Water Data'!$D$4,0,10*ROW('Water Data'!D137)),NA())</f>
        <v>#N/A</v>
      </c>
      <c r="E143" s="515" t="e">
        <f ca="1">+IF(AND(ISNUMBER(OFFSET('Water Data'!$D$6,0,10*ROW('Water Data'!D137))),'Data Summary'!BT143="Yes"),OFFSET('Water Data'!$D$6,0,10*ROW('Water Data'!D137)),NA())</f>
        <v>#N/A</v>
      </c>
      <c r="F143" s="515" t="e">
        <f ca="1">+IF(AND(ISNUMBER(OFFSET('Water Data'!$D$9,0,10*ROW('Water Data'!D137))),'Data Summary'!BU143="Yes"),OFFSET('Water Data'!$D$9,0,10*ROW('Water Data'!D137)),NA())</f>
        <v>#N/A</v>
      </c>
      <c r="G143" s="515" t="e">
        <f ca="1">+IF(AND(ISNUMBER(OFFSET('Water Data'!$E$4,0,10*ROW('Water Data'!E137))),'Data Summary'!BV143="Yes"),100-OFFSET('Water Data'!$E$4,0,10*ROW('Water Data'!E137)),NA())</f>
        <v>#N/A</v>
      </c>
      <c r="H143" s="515" t="e">
        <f ca="1">+IF(AND(ISNUMBER(OFFSET('Water Data'!$E$6,0,10*ROW('Water Data'!E137))),'Data Summary'!BW143="Yes"),OFFSET('Water Data'!$E$6,0,10*ROW('Water Data'!E137)),NA())</f>
        <v>#N/A</v>
      </c>
      <c r="I143" s="515" t="e">
        <f ca="1">+IF(AND(ISNUMBER(OFFSET('Water Data'!$E$9,0,10*ROW('Water Data'!E137))),'Data Summary'!BX143="Yes"),OFFSET('Water Data'!$E$9,0,10*ROW('Water Data'!E137)),NA())</f>
        <v>#N/A</v>
      </c>
      <c r="J143" s="515" t="e">
        <f ca="1">+IF(AND(ISNUMBER(OFFSET('Water Data'!$F$4,0,10*ROW('Water Data'!F137))),'Data Summary'!BY143="Yes"),100-OFFSET('Water Data'!$F$4,0,10*ROW('Water Data'!F137)),NA())</f>
        <v>#N/A</v>
      </c>
      <c r="K143" s="515" t="e">
        <f ca="1">+IF(AND(ISNUMBER(OFFSET('Water Data'!$F$6,0,10*ROW('Water Data'!F137))),'Data Summary'!BZ143="Yes"),OFFSET('Water Data'!$F$6,0,10*ROW('Water Data'!F137)),NA())</f>
        <v>#N/A</v>
      </c>
      <c r="L143" s="515" t="e">
        <f ca="1">+IF(AND(ISNUMBER(OFFSET('Water Data'!$F$9,0,10*ROW('Water Data'!F137))),'Data Summary'!CA143="Yes"),OFFSET('Water Data'!$F$9,0,10*ROW('Water Data'!F137)),NA())</f>
        <v>#N/A</v>
      </c>
      <c r="M143" s="515" t="e">
        <f ca="1">+IF(AND(ISNUMBER(OFFSET('Water Data'!$G$4,0,10*ROW('Water Data'!G137))),'Data Summary'!CB143="Yes"),100-OFFSET('Water Data'!$G$4,0,10*ROW('Water Data'!G137)),NA())</f>
        <v>#N/A</v>
      </c>
      <c r="N143" s="515" t="e">
        <f ca="1">+IF(AND(ISNUMBER(OFFSET('Water Data'!$G$6,0,10*ROW('Water Data'!G137))),'Data Summary'!CC143="Yes"),OFFSET('Water Data'!$G$6,0,10*ROW('Water Data'!G137)),NA())</f>
        <v>#N/A</v>
      </c>
      <c r="O143" s="515" t="e">
        <f ca="1">+IF(AND(ISNUMBER(OFFSET('Water Data'!$G$9,0,10*ROW('Water Data'!G137))),'Data Summary'!CD143="Yes"),OFFSET('Water Data'!$G$9,0,10*ROW('Water Data'!G137)),NA())</f>
        <v>#N/A</v>
      </c>
      <c r="P143" s="515" t="e">
        <f ca="1">+IF(AND(ISNUMBER(OFFSET('Water Data'!$H$4,0,10*ROW('Water Data'!H137))),'Data Summary'!CE143="Yes"),100-OFFSET('Water Data'!$H$4,0,10*ROW('Water Data'!H137)),NA())</f>
        <v>#N/A</v>
      </c>
      <c r="Q143" s="515" t="e">
        <f ca="1">+IF(AND(ISNUMBER(OFFSET('Water Data'!$H$6,0,10*ROW('Water Data'!H137))),'Data Summary'!CF143="Yes"),OFFSET('Water Data'!$H$6,0,10*ROW('Water Data'!H137)),NA())</f>
        <v>#N/A</v>
      </c>
      <c r="R143" s="515" t="e">
        <f ca="1">+IF(AND(ISNUMBER(OFFSET('Water Data'!$H$9,0,10*ROW('Water Data'!H137))),'Data Summary'!CG143="Yes"),OFFSET('Water Data'!$H$9,0,10*ROW('Water Data'!H137)),NA())</f>
        <v>#N/A</v>
      </c>
      <c r="S143" s="515" t="e">
        <f ca="1">+IF(AND(ISNUMBER(OFFSET('Water Data'!$I$4,0,10*ROW('Water Data'!I137))),'Data Summary'!CH143="Yes"),100-OFFSET('Water Data'!$I$4,0,10*ROW('Water Data'!I137)),NA())</f>
        <v>#N/A</v>
      </c>
      <c r="T143" s="515" t="e">
        <f ca="1">+IF(AND(ISNUMBER(OFFSET('Water Data'!$I$6,0,10*ROW('Water Data'!I137))),'Data Summary'!CI143="Yes"),OFFSET('Water Data'!$I$6,0,10*ROW('Water Data'!I137)),NA())</f>
        <v>#N/A</v>
      </c>
      <c r="U143" s="515" t="e">
        <f ca="1">+IF(AND(ISNUMBER(OFFSET('Water Data'!$I$9,0,10*ROW('Water Data'!I137))),'Data Summary'!CJ143="Yes"),OFFSET('Water Data'!$I$9,0,10*ROW('Water Data'!I137)),NA())</f>
        <v>#N/A</v>
      </c>
      <c r="V143" s="516" t="e">
        <f ca="1">+IF(AND(ISNUMBER(OFFSET('Sanitation Data'!$D$4,0,10*ROW('Sanitation Data'!D137))),'Data Summary'!CK143="Yes"),100-OFFSET('Sanitation Data'!$D$4,0,10*ROW('Sanitation Data'!D137)),NA())</f>
        <v>#N/A</v>
      </c>
      <c r="W143" s="516" t="e">
        <f ca="1">+IF(AND(ISNUMBER(OFFSET('Sanitation Data'!$D$6,0,10*ROW('Sanitation Data'!D137))),'Data Summary'!CL143="Yes"),OFFSET('Sanitation Data'!$D$6,0,10*ROW('Sanitation Data'!D137)),NA())</f>
        <v>#N/A</v>
      </c>
      <c r="X143" s="516" t="e">
        <f ca="1">+IF(AND(ISNUMBER(OFFSET('Sanitation Data'!$D$10,0,10*ROW('Sanitation Data'!D137))),'Data Summary'!CM143="Yes"),OFFSET('Sanitation Data'!$D$10,0,10*ROW('Sanitation Data'!D137)),NA())</f>
        <v>#N/A</v>
      </c>
      <c r="Y143" s="516" t="e">
        <f ca="1">+IF(AND(ISNUMBER(OFFSET('Sanitation Data'!$D$11,0,10*ROW('Sanitation Data'!D137))),'Data Summary'!CN143="Yes"),OFFSET('Sanitation Data'!$D$11,0,10*ROW('Sanitation Data'!D137)),NA())</f>
        <v>#N/A</v>
      </c>
      <c r="Z143" s="516" t="e">
        <f ca="1">+IF(AND(ISNUMBER(OFFSET('Sanitation Data'!$D$12,0,10*ROW('Sanitation Data'!D137))),'Data Summary'!CO143="Yes"),OFFSET('Sanitation Data'!$D$12,0,10*ROW('Sanitation Data'!D137)),NA())</f>
        <v>#N/A</v>
      </c>
      <c r="AA143" s="516" t="e">
        <f ca="1">+IF(AND(ISNUMBER(OFFSET('Sanitation Data'!$E$4,0,10*ROW('Sanitation Data'!E137))),'Data Summary'!CP143="Yes"),100-OFFSET('Sanitation Data'!$E$4,0,10*ROW('Sanitation Data'!E137)),NA())</f>
        <v>#N/A</v>
      </c>
      <c r="AB143" s="516" t="e">
        <f ca="1">+IF(AND(ISNUMBER(OFFSET('Sanitation Data'!$E$6,0,10*ROW('Sanitation Data'!E137))),'Data Summary'!CQ143="Yes"),OFFSET('Sanitation Data'!$E$6,0,10*ROW('Sanitation Data'!E137)),NA())</f>
        <v>#N/A</v>
      </c>
      <c r="AC143" s="516" t="e">
        <f ca="1">+IF(AND(ISNUMBER(OFFSET('Sanitation Data'!$E$10,0,10*ROW('Sanitation Data'!E137))),'Data Summary'!CR143="Yes"),OFFSET('Sanitation Data'!$E$10,0,10*ROW('Sanitation Data'!E137)),NA())</f>
        <v>#N/A</v>
      </c>
      <c r="AD143" s="516" t="e">
        <f ca="1">+IF(AND(ISNUMBER(OFFSET('Sanitation Data'!$E$11,0,10*ROW('Sanitation Data'!E137))),'Data Summary'!CS143="Yes"),OFFSET('Sanitation Data'!$E$11,0,10*ROW('Sanitation Data'!E137)),NA())</f>
        <v>#N/A</v>
      </c>
      <c r="AE143" s="516" t="e">
        <f ca="1">+IF(AND(ISNUMBER(OFFSET('Sanitation Data'!$E$12,0,10*ROW('Sanitation Data'!E137))),'Data Summary'!CT143="Yes"),OFFSET('Sanitation Data'!$E$12,0,10*ROW('Sanitation Data'!E137)),NA())</f>
        <v>#N/A</v>
      </c>
      <c r="AF143" s="516" t="e">
        <f ca="1">+IF(AND(ISNUMBER(OFFSET('Sanitation Data'!$F$4,0,10*ROW('Sanitation Data'!F137))),'Data Summary'!CU143="Yes"),100-OFFSET('Sanitation Data'!$F$4,0,10*ROW('Sanitation Data'!F137)),NA())</f>
        <v>#N/A</v>
      </c>
      <c r="AG143" s="516" t="e">
        <f ca="1">+IF(AND(ISNUMBER(OFFSET('Sanitation Data'!$F$6,0,10*ROW('Sanitation Data'!F137))),'Data Summary'!CV143="Yes"),OFFSET('Sanitation Data'!$F$6,0,10*ROW('Sanitation Data'!F137)),NA())</f>
        <v>#N/A</v>
      </c>
      <c r="AH143" s="516" t="e">
        <f ca="1">+IF(AND(ISNUMBER(OFFSET('Sanitation Data'!$F$10,0,10*ROW('Sanitation Data'!F137))),'Data Summary'!CW143="Yes"),OFFSET('Sanitation Data'!$F$10,0,10*ROW('Sanitation Data'!F137)),NA())</f>
        <v>#N/A</v>
      </c>
      <c r="AI143" s="516" t="e">
        <f ca="1">+IF(AND(ISNUMBER(OFFSET('Sanitation Data'!$F$11,0,10*ROW('Sanitation Data'!F137))),'Data Summary'!CX143="Yes"),OFFSET('Sanitation Data'!$F$11,0,10*ROW('Sanitation Data'!F137)),NA())</f>
        <v>#N/A</v>
      </c>
      <c r="AJ143" s="516" t="e">
        <f ca="1">+IF(AND(ISNUMBER(OFFSET('Sanitation Data'!$F$12,0,10*ROW('Sanitation Data'!F137))),'Data Summary'!CY143="Yes"),OFFSET('Sanitation Data'!$F$12,0,10*ROW('Sanitation Data'!F137)),NA())</f>
        <v>#N/A</v>
      </c>
      <c r="AK143" s="516" t="e">
        <f ca="1">+IF(AND(ISNUMBER(OFFSET('Sanitation Data'!$G$4,0,10*ROW('Sanitation Data'!G137))),'Data Summary'!CZ143="Yes"),100-OFFSET('Sanitation Data'!$G$4,0,10*ROW('Sanitation Data'!G137)),NA())</f>
        <v>#N/A</v>
      </c>
      <c r="AL143" s="516" t="e">
        <f ca="1">+IF(AND(ISNUMBER(OFFSET('Sanitation Data'!$G$6,0,10*ROW('Sanitation Data'!G137))),'Data Summary'!DA143="Yes"),OFFSET('Sanitation Data'!$G$6,0,10*ROW('Sanitation Data'!G137)),NA())</f>
        <v>#N/A</v>
      </c>
      <c r="AM143" s="516" t="e">
        <f ca="1">+IF(AND(ISNUMBER(OFFSET('Sanitation Data'!$G$10,0,10*ROW('Sanitation Data'!G137))),'Data Summary'!DB143="Yes"),OFFSET('Sanitation Data'!$G$10,0,10*ROW('Sanitation Data'!G137)),NA())</f>
        <v>#N/A</v>
      </c>
      <c r="AN143" s="516" t="e">
        <f ca="1">+IF(AND(ISNUMBER(OFFSET('Sanitation Data'!$G$11,0,10*ROW('Sanitation Data'!G137))),'Data Summary'!DC143="Yes"),OFFSET('Sanitation Data'!$G$11,0,10*ROW('Sanitation Data'!G137)),NA())</f>
        <v>#N/A</v>
      </c>
      <c r="AO143" s="516" t="e">
        <f ca="1">+IF(AND(ISNUMBER(OFFSET('Sanitation Data'!$G$12,0,10*ROW('Sanitation Data'!G137))),'Data Summary'!DD143="Yes"),OFFSET('Sanitation Data'!$G$12,0,10*ROW('Sanitation Data'!G137)),NA())</f>
        <v>#N/A</v>
      </c>
      <c r="AP143" s="516" t="e">
        <f ca="1">+IF(AND(ISNUMBER(OFFSET('Sanitation Data'!$H$4,0,10*ROW('Sanitation Data'!H137))),'Data Summary'!DE143="Yes"),100-OFFSET('Sanitation Data'!$H$4,0,10*ROW('Sanitation Data'!H137)),NA())</f>
        <v>#N/A</v>
      </c>
      <c r="AQ143" s="516" t="e">
        <f ca="1">+IF(AND(ISNUMBER(OFFSET('Sanitation Data'!$H$6,0,10*ROW('Sanitation Data'!H137))),'Data Summary'!DF143="Yes"),OFFSET('Sanitation Data'!$H$6,0,10*ROW('Sanitation Data'!H137)),NA())</f>
        <v>#N/A</v>
      </c>
      <c r="AR143" s="516" t="e">
        <f ca="1">+IF(AND(ISNUMBER(OFFSET('Sanitation Data'!$H$10,0,10*ROW('Sanitation Data'!H137))),'Data Summary'!DG143="Yes"),OFFSET('Sanitation Data'!$H$10,0,10*ROW('Sanitation Data'!H137)),NA())</f>
        <v>#N/A</v>
      </c>
      <c r="AS143" s="516" t="e">
        <f ca="1">+IF(AND(ISNUMBER(OFFSET('Sanitation Data'!$H$11,0,10*ROW('Sanitation Data'!H137))),'Data Summary'!DH143="Yes"),OFFSET('Sanitation Data'!$H$11,0,10*ROW('Sanitation Data'!H137)),NA())</f>
        <v>#N/A</v>
      </c>
      <c r="AT143" s="516" t="e">
        <f ca="1">+IF(AND(ISNUMBER(OFFSET('Sanitation Data'!$H$12,0,10*ROW('Sanitation Data'!H137))),'Data Summary'!DI143="Yes"),OFFSET('Sanitation Data'!$H$12,0,10*ROW('Sanitation Data'!H137)),NA())</f>
        <v>#N/A</v>
      </c>
      <c r="AU143" s="516" t="e">
        <f ca="1">+IF(AND(ISNUMBER(OFFSET('Sanitation Data'!$I$4,0,10*ROW('Sanitation Data'!I137))),'Data Summary'!DJ143="Yes"),100-OFFSET('Sanitation Data'!$I$4,0,10*ROW('Sanitation Data'!I137)),NA())</f>
        <v>#N/A</v>
      </c>
      <c r="AV143" s="516" t="e">
        <f ca="1">+IF(AND(ISNUMBER(OFFSET('Sanitation Data'!$I$6,0,10*ROW('Sanitation Data'!I137))),'Data Summary'!DK143="Yes"),OFFSET('Sanitation Data'!$I$6,0,10*ROW('Sanitation Data'!I137)),NA())</f>
        <v>#N/A</v>
      </c>
      <c r="AW143" s="516" t="e">
        <f ca="1">+IF(AND(ISNUMBER(OFFSET('Sanitation Data'!$I$10,0,10*ROW('Sanitation Data'!I137))),'Data Summary'!DL143="Yes"),OFFSET('Sanitation Data'!$I$10,0,10*ROW('Sanitation Data'!I137)),NA())</f>
        <v>#N/A</v>
      </c>
      <c r="AX143" s="516" t="e">
        <f ca="1">+IF(AND(ISNUMBER(OFFSET('Sanitation Data'!$I$11,0,10*ROW('Sanitation Data'!I137))),'Data Summary'!DM143="Yes"),OFFSET('Sanitation Data'!$I$11,0,10*ROW('Sanitation Data'!I137)),NA())</f>
        <v>#N/A</v>
      </c>
      <c r="AY143" s="516" t="e">
        <f ca="1">+IF(AND(ISNUMBER(OFFSET('Sanitation Data'!$I$12,0,10*ROW('Sanitation Data'!I137))),'Data Summary'!DN143="Yes"),OFFSET('Sanitation Data'!$I$12,0,10*ROW('Sanitation Data'!I137)),NA())</f>
        <v>#N/A</v>
      </c>
      <c r="AZ143" s="517" t="e">
        <f ca="1">+IF(AND(ISNUMBER(OFFSET('Hygiene Data'!$D$5,0,10*ROW('Hygiene Data'!D137))),'Data Summary'!DO143="Yes"),OFFSET('Hygiene Data'!$D$5,0,10*ROW('Hygiene Data'!D137)),NA())</f>
        <v>#N/A</v>
      </c>
      <c r="BA143" s="517" t="e">
        <f ca="1">+IF(AND(ISNUMBER(OFFSET('Hygiene Data'!$D$7,0,10*ROW('Hygiene Data'!D137))),'Data Summary'!DP143="Yes"),OFFSET('Hygiene Data'!$D$7,0,10*ROW('Hygiene Data'!D137)),NA())</f>
        <v>#N/A</v>
      </c>
      <c r="BB143" s="517" t="e">
        <f ca="1">+IF(AND(ISNUMBER(OFFSET('Hygiene Data'!$D$9,0,10*ROW('Hygiene Data'!D137))),'Data Summary'!DQ143="Yes"),OFFSET('Hygiene Data'!$D$9,0,10*ROW('Hygiene Data'!D137)),NA())</f>
        <v>#N/A</v>
      </c>
      <c r="BC143" s="517" t="e">
        <f ca="1">+IF(AND(ISNUMBER(OFFSET('Hygiene Data'!$E$5,0,10*ROW('Hygiene Data'!E137))),'Data Summary'!DR143="Yes"),OFFSET('Hygiene Data'!$E$5,0,10*ROW('Hygiene Data'!E137)),NA())</f>
        <v>#N/A</v>
      </c>
      <c r="BD143" s="517" t="e">
        <f ca="1">+IF(AND(ISNUMBER(OFFSET('Hygiene Data'!$E$7,0,10*ROW('Hygiene Data'!E137))),'Data Summary'!DS143="Yes"),OFFSET('Hygiene Data'!$E$7,0,10*ROW('Hygiene Data'!E137)),NA())</f>
        <v>#N/A</v>
      </c>
      <c r="BE143" s="517" t="e">
        <f ca="1">+IF(AND(ISNUMBER(OFFSET('Hygiene Data'!$E$9,0,10*ROW('Hygiene Data'!E137))),'Data Summary'!DT143="Yes"),OFFSET('Hygiene Data'!$E$9,0,10*ROW('Hygiene Data'!E137)),NA())</f>
        <v>#N/A</v>
      </c>
      <c r="BF143" s="517" t="e">
        <f ca="1">+IF(AND(ISNUMBER(OFFSET('Hygiene Data'!$F$5,0,10*ROW('Hygiene Data'!F137))),'Data Summary'!DU143="Yes"),OFFSET('Hygiene Data'!$F$5,0,10*ROW('Hygiene Data'!F137)),NA())</f>
        <v>#N/A</v>
      </c>
      <c r="BG143" s="517" t="e">
        <f ca="1">+IF(AND(ISNUMBER(OFFSET('Hygiene Data'!$F$7,0,10*ROW('Hygiene Data'!F137))),'Data Summary'!DV143="Yes"),OFFSET('Hygiene Data'!$F$7,0,10*ROW('Hygiene Data'!F137)),NA())</f>
        <v>#N/A</v>
      </c>
      <c r="BH143" s="517" t="e">
        <f ca="1">+IF(AND(ISNUMBER(OFFSET('Hygiene Data'!$F$9,0,10*ROW('Hygiene Data'!F137))),'Data Summary'!DW143="Yes"),OFFSET('Hygiene Data'!$F$9,0,10*ROW('Hygiene Data'!F137)),NA())</f>
        <v>#N/A</v>
      </c>
      <c r="BI143" s="517" t="e">
        <f ca="1">+IF(AND(ISNUMBER(OFFSET('Hygiene Data'!$G$5,0,10*ROW('Hygiene Data'!G137))),'Data Summary'!DX143="Yes"),OFFSET('Hygiene Data'!$G$5,0,10*ROW('Hygiene Data'!G137)),NA())</f>
        <v>#N/A</v>
      </c>
      <c r="BJ143" s="517" t="e">
        <f ca="1">+IF(AND(ISNUMBER(OFFSET('Hygiene Data'!$G$7,0,10*ROW('Hygiene Data'!G137))),'Data Summary'!DY143="Yes"),OFFSET('Hygiene Data'!$G$7,0,10*ROW('Hygiene Data'!G137)),NA())</f>
        <v>#N/A</v>
      </c>
      <c r="BK143" s="517" t="e">
        <f ca="1">+IF(AND(ISNUMBER(OFFSET('Hygiene Data'!$G$9,0,10*ROW('Hygiene Data'!G137))),'Data Summary'!DZ143="Yes"),OFFSET('Hygiene Data'!$G$9,0,10*ROW('Hygiene Data'!G137)),NA())</f>
        <v>#N/A</v>
      </c>
      <c r="BL143" s="517" t="e">
        <f ca="1">+IF(AND(ISNUMBER(OFFSET('Hygiene Data'!$H$5,0,10*ROW('Hygiene Data'!H137))),'Data Summary'!EA143="Yes"),OFFSET('Hygiene Data'!$H$5,0,10*ROW('Hygiene Data'!H137)),NA())</f>
        <v>#N/A</v>
      </c>
      <c r="BM143" s="517" t="e">
        <f ca="1">+IF(AND(ISNUMBER(OFFSET('Hygiene Data'!$H$7,0,10*ROW('Hygiene Data'!H137))),'Data Summary'!EB143="Yes"),OFFSET('Hygiene Data'!$H$7,0,10*ROW('Hygiene Data'!H137)),NA())</f>
        <v>#N/A</v>
      </c>
      <c r="BN143" s="517" t="e">
        <f ca="1">+IF(AND(ISNUMBER(OFFSET('Hygiene Data'!$H$9,0,10*ROW('Hygiene Data'!H137))),'Data Summary'!EC143="Yes"),OFFSET('Hygiene Data'!$H$9,0,10*ROW('Hygiene Data'!H137)),NA())</f>
        <v>#N/A</v>
      </c>
      <c r="BO143" s="517" t="e">
        <f ca="1">+IF(AND(ISNUMBER(OFFSET('Hygiene Data'!$I$5,0,10*ROW('Hygiene Data'!I137))),'Data Summary'!ED143="Yes"),OFFSET('Hygiene Data'!$I$5,0,10*ROW('Hygiene Data'!I137)),NA())</f>
        <v>#N/A</v>
      </c>
      <c r="BP143" s="517" t="e">
        <f ca="1">+IF(AND(ISNUMBER(OFFSET('Hygiene Data'!$I$7,0,10*ROW('Hygiene Data'!I137))),'Data Summary'!EE143="Yes"),OFFSET('Hygiene Data'!$I$7,0,10*ROW('Hygiene Data'!I137)),NA())</f>
        <v>#N/A</v>
      </c>
      <c r="BQ143" s="517" t="e">
        <f ca="1">+IF(AND(ISNUMBER(OFFSET('Hygiene Data'!$I$9,0,10*ROW('Hygiene Data'!I137))),'Data Summary'!EF143="Yes"),OFFSET('Hygiene Data'!$I$9,0,10*ROW('Hygiene Data'!I137)),NA())</f>
        <v>#N/A</v>
      </c>
    </row>
    <row r="144" spans="1:69" x14ac:dyDescent="0.25">
      <c r="A144" s="513" t="e">
        <f ca="1">+RIGHT('Data Summary'!A144,LEN('Data Summary'!A144)-9)</f>
        <v>#VALUE!</v>
      </c>
      <c r="B144" s="487" t="str">
        <f ca="1">+IF(ISTEXT('Data Summary'!B144),'Data Summary'!B144,"")</f>
        <v/>
      </c>
      <c r="C144" s="514" t="e">
        <f ca="1">+VALUE('Data Summary'!C144)</f>
        <v>#VALUE!</v>
      </c>
      <c r="D144" s="515" t="e">
        <f ca="1">+IF(AND(ISNUMBER(OFFSET('Water Data'!$D$4,0,10*ROW('Water Data'!D138))),'Data Summary'!BS144="Yes"),100-OFFSET('Water Data'!$D$4,0,10*ROW('Water Data'!D138)),NA())</f>
        <v>#N/A</v>
      </c>
      <c r="E144" s="515" t="e">
        <f ca="1">+IF(AND(ISNUMBER(OFFSET('Water Data'!$D$6,0,10*ROW('Water Data'!D138))),'Data Summary'!BT144="Yes"),OFFSET('Water Data'!$D$6,0,10*ROW('Water Data'!D138)),NA())</f>
        <v>#N/A</v>
      </c>
      <c r="F144" s="515" t="e">
        <f ca="1">+IF(AND(ISNUMBER(OFFSET('Water Data'!$D$9,0,10*ROW('Water Data'!D138))),'Data Summary'!BU144="Yes"),OFFSET('Water Data'!$D$9,0,10*ROW('Water Data'!D138)),NA())</f>
        <v>#N/A</v>
      </c>
      <c r="G144" s="515" t="e">
        <f ca="1">+IF(AND(ISNUMBER(OFFSET('Water Data'!$E$4,0,10*ROW('Water Data'!E138))),'Data Summary'!BV144="Yes"),100-OFFSET('Water Data'!$E$4,0,10*ROW('Water Data'!E138)),NA())</f>
        <v>#N/A</v>
      </c>
      <c r="H144" s="515" t="e">
        <f ca="1">+IF(AND(ISNUMBER(OFFSET('Water Data'!$E$6,0,10*ROW('Water Data'!E138))),'Data Summary'!BW144="Yes"),OFFSET('Water Data'!$E$6,0,10*ROW('Water Data'!E138)),NA())</f>
        <v>#N/A</v>
      </c>
      <c r="I144" s="515" t="e">
        <f ca="1">+IF(AND(ISNUMBER(OFFSET('Water Data'!$E$9,0,10*ROW('Water Data'!E138))),'Data Summary'!BX144="Yes"),OFFSET('Water Data'!$E$9,0,10*ROW('Water Data'!E138)),NA())</f>
        <v>#N/A</v>
      </c>
      <c r="J144" s="515" t="e">
        <f ca="1">+IF(AND(ISNUMBER(OFFSET('Water Data'!$F$4,0,10*ROW('Water Data'!F138))),'Data Summary'!BY144="Yes"),100-OFFSET('Water Data'!$F$4,0,10*ROW('Water Data'!F138)),NA())</f>
        <v>#N/A</v>
      </c>
      <c r="K144" s="515" t="e">
        <f ca="1">+IF(AND(ISNUMBER(OFFSET('Water Data'!$F$6,0,10*ROW('Water Data'!F138))),'Data Summary'!BZ144="Yes"),OFFSET('Water Data'!$F$6,0,10*ROW('Water Data'!F138)),NA())</f>
        <v>#N/A</v>
      </c>
      <c r="L144" s="515" t="e">
        <f ca="1">+IF(AND(ISNUMBER(OFFSET('Water Data'!$F$9,0,10*ROW('Water Data'!F138))),'Data Summary'!CA144="Yes"),OFFSET('Water Data'!$F$9,0,10*ROW('Water Data'!F138)),NA())</f>
        <v>#N/A</v>
      </c>
      <c r="M144" s="515" t="e">
        <f ca="1">+IF(AND(ISNUMBER(OFFSET('Water Data'!$G$4,0,10*ROW('Water Data'!G138))),'Data Summary'!CB144="Yes"),100-OFFSET('Water Data'!$G$4,0,10*ROW('Water Data'!G138)),NA())</f>
        <v>#N/A</v>
      </c>
      <c r="N144" s="515" t="e">
        <f ca="1">+IF(AND(ISNUMBER(OFFSET('Water Data'!$G$6,0,10*ROW('Water Data'!G138))),'Data Summary'!CC144="Yes"),OFFSET('Water Data'!$G$6,0,10*ROW('Water Data'!G138)),NA())</f>
        <v>#N/A</v>
      </c>
      <c r="O144" s="515" t="e">
        <f ca="1">+IF(AND(ISNUMBER(OFFSET('Water Data'!$G$9,0,10*ROW('Water Data'!G138))),'Data Summary'!CD144="Yes"),OFFSET('Water Data'!$G$9,0,10*ROW('Water Data'!G138)),NA())</f>
        <v>#N/A</v>
      </c>
      <c r="P144" s="515" t="e">
        <f ca="1">+IF(AND(ISNUMBER(OFFSET('Water Data'!$H$4,0,10*ROW('Water Data'!H138))),'Data Summary'!CE144="Yes"),100-OFFSET('Water Data'!$H$4,0,10*ROW('Water Data'!H138)),NA())</f>
        <v>#N/A</v>
      </c>
      <c r="Q144" s="515" t="e">
        <f ca="1">+IF(AND(ISNUMBER(OFFSET('Water Data'!$H$6,0,10*ROW('Water Data'!H138))),'Data Summary'!CF144="Yes"),OFFSET('Water Data'!$H$6,0,10*ROW('Water Data'!H138)),NA())</f>
        <v>#N/A</v>
      </c>
      <c r="R144" s="515" t="e">
        <f ca="1">+IF(AND(ISNUMBER(OFFSET('Water Data'!$H$9,0,10*ROW('Water Data'!H138))),'Data Summary'!CG144="Yes"),OFFSET('Water Data'!$H$9,0,10*ROW('Water Data'!H138)),NA())</f>
        <v>#N/A</v>
      </c>
      <c r="S144" s="515" t="e">
        <f ca="1">+IF(AND(ISNUMBER(OFFSET('Water Data'!$I$4,0,10*ROW('Water Data'!I138))),'Data Summary'!CH144="Yes"),100-OFFSET('Water Data'!$I$4,0,10*ROW('Water Data'!I138)),NA())</f>
        <v>#N/A</v>
      </c>
      <c r="T144" s="515" t="e">
        <f ca="1">+IF(AND(ISNUMBER(OFFSET('Water Data'!$I$6,0,10*ROW('Water Data'!I138))),'Data Summary'!CI144="Yes"),OFFSET('Water Data'!$I$6,0,10*ROW('Water Data'!I138)),NA())</f>
        <v>#N/A</v>
      </c>
      <c r="U144" s="515" t="e">
        <f ca="1">+IF(AND(ISNUMBER(OFFSET('Water Data'!$I$9,0,10*ROW('Water Data'!I138))),'Data Summary'!CJ144="Yes"),OFFSET('Water Data'!$I$9,0,10*ROW('Water Data'!I138)),NA())</f>
        <v>#N/A</v>
      </c>
      <c r="V144" s="516" t="e">
        <f ca="1">+IF(AND(ISNUMBER(OFFSET('Sanitation Data'!$D$4,0,10*ROW('Sanitation Data'!D138))),'Data Summary'!CK144="Yes"),100-OFFSET('Sanitation Data'!$D$4,0,10*ROW('Sanitation Data'!D138)),NA())</f>
        <v>#N/A</v>
      </c>
      <c r="W144" s="516" t="e">
        <f ca="1">+IF(AND(ISNUMBER(OFFSET('Sanitation Data'!$D$6,0,10*ROW('Sanitation Data'!D138))),'Data Summary'!CL144="Yes"),OFFSET('Sanitation Data'!$D$6,0,10*ROW('Sanitation Data'!D138)),NA())</f>
        <v>#N/A</v>
      </c>
      <c r="X144" s="516" t="e">
        <f ca="1">+IF(AND(ISNUMBER(OFFSET('Sanitation Data'!$D$10,0,10*ROW('Sanitation Data'!D138))),'Data Summary'!CM144="Yes"),OFFSET('Sanitation Data'!$D$10,0,10*ROW('Sanitation Data'!D138)),NA())</f>
        <v>#N/A</v>
      </c>
      <c r="Y144" s="516" t="e">
        <f ca="1">+IF(AND(ISNUMBER(OFFSET('Sanitation Data'!$D$11,0,10*ROW('Sanitation Data'!D138))),'Data Summary'!CN144="Yes"),OFFSET('Sanitation Data'!$D$11,0,10*ROW('Sanitation Data'!D138)),NA())</f>
        <v>#N/A</v>
      </c>
      <c r="Z144" s="516" t="e">
        <f ca="1">+IF(AND(ISNUMBER(OFFSET('Sanitation Data'!$D$12,0,10*ROW('Sanitation Data'!D138))),'Data Summary'!CO144="Yes"),OFFSET('Sanitation Data'!$D$12,0,10*ROW('Sanitation Data'!D138)),NA())</f>
        <v>#N/A</v>
      </c>
      <c r="AA144" s="516" t="e">
        <f ca="1">+IF(AND(ISNUMBER(OFFSET('Sanitation Data'!$E$4,0,10*ROW('Sanitation Data'!E138))),'Data Summary'!CP144="Yes"),100-OFFSET('Sanitation Data'!$E$4,0,10*ROW('Sanitation Data'!E138)),NA())</f>
        <v>#N/A</v>
      </c>
      <c r="AB144" s="516" t="e">
        <f ca="1">+IF(AND(ISNUMBER(OFFSET('Sanitation Data'!$E$6,0,10*ROW('Sanitation Data'!E138))),'Data Summary'!CQ144="Yes"),OFFSET('Sanitation Data'!$E$6,0,10*ROW('Sanitation Data'!E138)),NA())</f>
        <v>#N/A</v>
      </c>
      <c r="AC144" s="516" t="e">
        <f ca="1">+IF(AND(ISNUMBER(OFFSET('Sanitation Data'!$E$10,0,10*ROW('Sanitation Data'!E138))),'Data Summary'!CR144="Yes"),OFFSET('Sanitation Data'!$E$10,0,10*ROW('Sanitation Data'!E138)),NA())</f>
        <v>#N/A</v>
      </c>
      <c r="AD144" s="516" t="e">
        <f ca="1">+IF(AND(ISNUMBER(OFFSET('Sanitation Data'!$E$11,0,10*ROW('Sanitation Data'!E138))),'Data Summary'!CS144="Yes"),OFFSET('Sanitation Data'!$E$11,0,10*ROW('Sanitation Data'!E138)),NA())</f>
        <v>#N/A</v>
      </c>
      <c r="AE144" s="516" t="e">
        <f ca="1">+IF(AND(ISNUMBER(OFFSET('Sanitation Data'!$E$12,0,10*ROW('Sanitation Data'!E138))),'Data Summary'!CT144="Yes"),OFFSET('Sanitation Data'!$E$12,0,10*ROW('Sanitation Data'!E138)),NA())</f>
        <v>#N/A</v>
      </c>
      <c r="AF144" s="516" t="e">
        <f ca="1">+IF(AND(ISNUMBER(OFFSET('Sanitation Data'!$F$4,0,10*ROW('Sanitation Data'!F138))),'Data Summary'!CU144="Yes"),100-OFFSET('Sanitation Data'!$F$4,0,10*ROW('Sanitation Data'!F138)),NA())</f>
        <v>#N/A</v>
      </c>
      <c r="AG144" s="516" t="e">
        <f ca="1">+IF(AND(ISNUMBER(OFFSET('Sanitation Data'!$F$6,0,10*ROW('Sanitation Data'!F138))),'Data Summary'!CV144="Yes"),OFFSET('Sanitation Data'!$F$6,0,10*ROW('Sanitation Data'!F138)),NA())</f>
        <v>#N/A</v>
      </c>
      <c r="AH144" s="516" t="e">
        <f ca="1">+IF(AND(ISNUMBER(OFFSET('Sanitation Data'!$F$10,0,10*ROW('Sanitation Data'!F138))),'Data Summary'!CW144="Yes"),OFFSET('Sanitation Data'!$F$10,0,10*ROW('Sanitation Data'!F138)),NA())</f>
        <v>#N/A</v>
      </c>
      <c r="AI144" s="516" t="e">
        <f ca="1">+IF(AND(ISNUMBER(OFFSET('Sanitation Data'!$F$11,0,10*ROW('Sanitation Data'!F138))),'Data Summary'!CX144="Yes"),OFFSET('Sanitation Data'!$F$11,0,10*ROW('Sanitation Data'!F138)),NA())</f>
        <v>#N/A</v>
      </c>
      <c r="AJ144" s="516" t="e">
        <f ca="1">+IF(AND(ISNUMBER(OFFSET('Sanitation Data'!$F$12,0,10*ROW('Sanitation Data'!F138))),'Data Summary'!CY144="Yes"),OFFSET('Sanitation Data'!$F$12,0,10*ROW('Sanitation Data'!F138)),NA())</f>
        <v>#N/A</v>
      </c>
      <c r="AK144" s="516" t="e">
        <f ca="1">+IF(AND(ISNUMBER(OFFSET('Sanitation Data'!$G$4,0,10*ROW('Sanitation Data'!G138))),'Data Summary'!CZ144="Yes"),100-OFFSET('Sanitation Data'!$G$4,0,10*ROW('Sanitation Data'!G138)),NA())</f>
        <v>#N/A</v>
      </c>
      <c r="AL144" s="516" t="e">
        <f ca="1">+IF(AND(ISNUMBER(OFFSET('Sanitation Data'!$G$6,0,10*ROW('Sanitation Data'!G138))),'Data Summary'!DA144="Yes"),OFFSET('Sanitation Data'!$G$6,0,10*ROW('Sanitation Data'!G138)),NA())</f>
        <v>#N/A</v>
      </c>
      <c r="AM144" s="516" t="e">
        <f ca="1">+IF(AND(ISNUMBER(OFFSET('Sanitation Data'!$G$10,0,10*ROW('Sanitation Data'!G138))),'Data Summary'!DB144="Yes"),OFFSET('Sanitation Data'!$G$10,0,10*ROW('Sanitation Data'!G138)),NA())</f>
        <v>#N/A</v>
      </c>
      <c r="AN144" s="516" t="e">
        <f ca="1">+IF(AND(ISNUMBER(OFFSET('Sanitation Data'!$G$11,0,10*ROW('Sanitation Data'!G138))),'Data Summary'!DC144="Yes"),OFFSET('Sanitation Data'!$G$11,0,10*ROW('Sanitation Data'!G138)),NA())</f>
        <v>#N/A</v>
      </c>
      <c r="AO144" s="516" t="e">
        <f ca="1">+IF(AND(ISNUMBER(OFFSET('Sanitation Data'!$G$12,0,10*ROW('Sanitation Data'!G138))),'Data Summary'!DD144="Yes"),OFFSET('Sanitation Data'!$G$12,0,10*ROW('Sanitation Data'!G138)),NA())</f>
        <v>#N/A</v>
      </c>
      <c r="AP144" s="516" t="e">
        <f ca="1">+IF(AND(ISNUMBER(OFFSET('Sanitation Data'!$H$4,0,10*ROW('Sanitation Data'!H138))),'Data Summary'!DE144="Yes"),100-OFFSET('Sanitation Data'!$H$4,0,10*ROW('Sanitation Data'!H138)),NA())</f>
        <v>#N/A</v>
      </c>
      <c r="AQ144" s="516" t="e">
        <f ca="1">+IF(AND(ISNUMBER(OFFSET('Sanitation Data'!$H$6,0,10*ROW('Sanitation Data'!H138))),'Data Summary'!DF144="Yes"),OFFSET('Sanitation Data'!$H$6,0,10*ROW('Sanitation Data'!H138)),NA())</f>
        <v>#N/A</v>
      </c>
      <c r="AR144" s="516" t="e">
        <f ca="1">+IF(AND(ISNUMBER(OFFSET('Sanitation Data'!$H$10,0,10*ROW('Sanitation Data'!H138))),'Data Summary'!DG144="Yes"),OFFSET('Sanitation Data'!$H$10,0,10*ROW('Sanitation Data'!H138)),NA())</f>
        <v>#N/A</v>
      </c>
      <c r="AS144" s="516" t="e">
        <f ca="1">+IF(AND(ISNUMBER(OFFSET('Sanitation Data'!$H$11,0,10*ROW('Sanitation Data'!H138))),'Data Summary'!DH144="Yes"),OFFSET('Sanitation Data'!$H$11,0,10*ROW('Sanitation Data'!H138)),NA())</f>
        <v>#N/A</v>
      </c>
      <c r="AT144" s="516" t="e">
        <f ca="1">+IF(AND(ISNUMBER(OFFSET('Sanitation Data'!$H$12,0,10*ROW('Sanitation Data'!H138))),'Data Summary'!DI144="Yes"),OFFSET('Sanitation Data'!$H$12,0,10*ROW('Sanitation Data'!H138)),NA())</f>
        <v>#N/A</v>
      </c>
      <c r="AU144" s="516" t="e">
        <f ca="1">+IF(AND(ISNUMBER(OFFSET('Sanitation Data'!$I$4,0,10*ROW('Sanitation Data'!I138))),'Data Summary'!DJ144="Yes"),100-OFFSET('Sanitation Data'!$I$4,0,10*ROW('Sanitation Data'!I138)),NA())</f>
        <v>#N/A</v>
      </c>
      <c r="AV144" s="516" t="e">
        <f ca="1">+IF(AND(ISNUMBER(OFFSET('Sanitation Data'!$I$6,0,10*ROW('Sanitation Data'!I138))),'Data Summary'!DK144="Yes"),OFFSET('Sanitation Data'!$I$6,0,10*ROW('Sanitation Data'!I138)),NA())</f>
        <v>#N/A</v>
      </c>
      <c r="AW144" s="516" t="e">
        <f ca="1">+IF(AND(ISNUMBER(OFFSET('Sanitation Data'!$I$10,0,10*ROW('Sanitation Data'!I138))),'Data Summary'!DL144="Yes"),OFFSET('Sanitation Data'!$I$10,0,10*ROW('Sanitation Data'!I138)),NA())</f>
        <v>#N/A</v>
      </c>
      <c r="AX144" s="516" t="e">
        <f ca="1">+IF(AND(ISNUMBER(OFFSET('Sanitation Data'!$I$11,0,10*ROW('Sanitation Data'!I138))),'Data Summary'!DM144="Yes"),OFFSET('Sanitation Data'!$I$11,0,10*ROW('Sanitation Data'!I138)),NA())</f>
        <v>#N/A</v>
      </c>
      <c r="AY144" s="516" t="e">
        <f ca="1">+IF(AND(ISNUMBER(OFFSET('Sanitation Data'!$I$12,0,10*ROW('Sanitation Data'!I138))),'Data Summary'!DN144="Yes"),OFFSET('Sanitation Data'!$I$12,0,10*ROW('Sanitation Data'!I138)),NA())</f>
        <v>#N/A</v>
      </c>
      <c r="AZ144" s="517" t="e">
        <f ca="1">+IF(AND(ISNUMBER(OFFSET('Hygiene Data'!$D$5,0,10*ROW('Hygiene Data'!D138))),'Data Summary'!DO144="Yes"),OFFSET('Hygiene Data'!$D$5,0,10*ROW('Hygiene Data'!D138)),NA())</f>
        <v>#N/A</v>
      </c>
      <c r="BA144" s="517" t="e">
        <f ca="1">+IF(AND(ISNUMBER(OFFSET('Hygiene Data'!$D$7,0,10*ROW('Hygiene Data'!D138))),'Data Summary'!DP144="Yes"),OFFSET('Hygiene Data'!$D$7,0,10*ROW('Hygiene Data'!D138)),NA())</f>
        <v>#N/A</v>
      </c>
      <c r="BB144" s="517" t="e">
        <f ca="1">+IF(AND(ISNUMBER(OFFSET('Hygiene Data'!$D$9,0,10*ROW('Hygiene Data'!D138))),'Data Summary'!DQ144="Yes"),OFFSET('Hygiene Data'!$D$9,0,10*ROW('Hygiene Data'!D138)),NA())</f>
        <v>#N/A</v>
      </c>
      <c r="BC144" s="517" t="e">
        <f ca="1">+IF(AND(ISNUMBER(OFFSET('Hygiene Data'!$E$5,0,10*ROW('Hygiene Data'!E138))),'Data Summary'!DR144="Yes"),OFFSET('Hygiene Data'!$E$5,0,10*ROW('Hygiene Data'!E138)),NA())</f>
        <v>#N/A</v>
      </c>
      <c r="BD144" s="517" t="e">
        <f ca="1">+IF(AND(ISNUMBER(OFFSET('Hygiene Data'!$E$7,0,10*ROW('Hygiene Data'!E138))),'Data Summary'!DS144="Yes"),OFFSET('Hygiene Data'!$E$7,0,10*ROW('Hygiene Data'!E138)),NA())</f>
        <v>#N/A</v>
      </c>
      <c r="BE144" s="517" t="e">
        <f ca="1">+IF(AND(ISNUMBER(OFFSET('Hygiene Data'!$E$9,0,10*ROW('Hygiene Data'!E138))),'Data Summary'!DT144="Yes"),OFFSET('Hygiene Data'!$E$9,0,10*ROW('Hygiene Data'!E138)),NA())</f>
        <v>#N/A</v>
      </c>
      <c r="BF144" s="517" t="e">
        <f ca="1">+IF(AND(ISNUMBER(OFFSET('Hygiene Data'!$F$5,0,10*ROW('Hygiene Data'!F138))),'Data Summary'!DU144="Yes"),OFFSET('Hygiene Data'!$F$5,0,10*ROW('Hygiene Data'!F138)),NA())</f>
        <v>#N/A</v>
      </c>
      <c r="BG144" s="517" t="e">
        <f ca="1">+IF(AND(ISNUMBER(OFFSET('Hygiene Data'!$F$7,0,10*ROW('Hygiene Data'!F138))),'Data Summary'!DV144="Yes"),OFFSET('Hygiene Data'!$F$7,0,10*ROW('Hygiene Data'!F138)),NA())</f>
        <v>#N/A</v>
      </c>
      <c r="BH144" s="517" t="e">
        <f ca="1">+IF(AND(ISNUMBER(OFFSET('Hygiene Data'!$F$9,0,10*ROW('Hygiene Data'!F138))),'Data Summary'!DW144="Yes"),OFFSET('Hygiene Data'!$F$9,0,10*ROW('Hygiene Data'!F138)),NA())</f>
        <v>#N/A</v>
      </c>
      <c r="BI144" s="517" t="e">
        <f ca="1">+IF(AND(ISNUMBER(OFFSET('Hygiene Data'!$G$5,0,10*ROW('Hygiene Data'!G138))),'Data Summary'!DX144="Yes"),OFFSET('Hygiene Data'!$G$5,0,10*ROW('Hygiene Data'!G138)),NA())</f>
        <v>#N/A</v>
      </c>
      <c r="BJ144" s="517" t="e">
        <f ca="1">+IF(AND(ISNUMBER(OFFSET('Hygiene Data'!$G$7,0,10*ROW('Hygiene Data'!G138))),'Data Summary'!DY144="Yes"),OFFSET('Hygiene Data'!$G$7,0,10*ROW('Hygiene Data'!G138)),NA())</f>
        <v>#N/A</v>
      </c>
      <c r="BK144" s="517" t="e">
        <f ca="1">+IF(AND(ISNUMBER(OFFSET('Hygiene Data'!$G$9,0,10*ROW('Hygiene Data'!G138))),'Data Summary'!DZ144="Yes"),OFFSET('Hygiene Data'!$G$9,0,10*ROW('Hygiene Data'!G138)),NA())</f>
        <v>#N/A</v>
      </c>
      <c r="BL144" s="517" t="e">
        <f ca="1">+IF(AND(ISNUMBER(OFFSET('Hygiene Data'!$H$5,0,10*ROW('Hygiene Data'!H138))),'Data Summary'!EA144="Yes"),OFFSET('Hygiene Data'!$H$5,0,10*ROW('Hygiene Data'!H138)),NA())</f>
        <v>#N/A</v>
      </c>
      <c r="BM144" s="517" t="e">
        <f ca="1">+IF(AND(ISNUMBER(OFFSET('Hygiene Data'!$H$7,0,10*ROW('Hygiene Data'!H138))),'Data Summary'!EB144="Yes"),OFFSET('Hygiene Data'!$H$7,0,10*ROW('Hygiene Data'!H138)),NA())</f>
        <v>#N/A</v>
      </c>
      <c r="BN144" s="517" t="e">
        <f ca="1">+IF(AND(ISNUMBER(OFFSET('Hygiene Data'!$H$9,0,10*ROW('Hygiene Data'!H138))),'Data Summary'!EC144="Yes"),OFFSET('Hygiene Data'!$H$9,0,10*ROW('Hygiene Data'!H138)),NA())</f>
        <v>#N/A</v>
      </c>
      <c r="BO144" s="517" t="e">
        <f ca="1">+IF(AND(ISNUMBER(OFFSET('Hygiene Data'!$I$5,0,10*ROW('Hygiene Data'!I138))),'Data Summary'!ED144="Yes"),OFFSET('Hygiene Data'!$I$5,0,10*ROW('Hygiene Data'!I138)),NA())</f>
        <v>#N/A</v>
      </c>
      <c r="BP144" s="517" t="e">
        <f ca="1">+IF(AND(ISNUMBER(OFFSET('Hygiene Data'!$I$7,0,10*ROW('Hygiene Data'!I138))),'Data Summary'!EE144="Yes"),OFFSET('Hygiene Data'!$I$7,0,10*ROW('Hygiene Data'!I138)),NA())</f>
        <v>#N/A</v>
      </c>
      <c r="BQ144" s="517" t="e">
        <f ca="1">+IF(AND(ISNUMBER(OFFSET('Hygiene Data'!$I$9,0,10*ROW('Hygiene Data'!I138))),'Data Summary'!EF144="Yes"),OFFSET('Hygiene Data'!$I$9,0,10*ROW('Hygiene Data'!I138)),NA())</f>
        <v>#N/A</v>
      </c>
    </row>
    <row r="145" spans="1:69" x14ac:dyDescent="0.25">
      <c r="A145" s="513" t="e">
        <f ca="1">+RIGHT('Data Summary'!A145,LEN('Data Summary'!A145)-9)</f>
        <v>#VALUE!</v>
      </c>
      <c r="B145" s="487" t="str">
        <f ca="1">+IF(ISTEXT('Data Summary'!B145),'Data Summary'!B145,"")</f>
        <v/>
      </c>
      <c r="C145" s="514" t="e">
        <f ca="1">+VALUE('Data Summary'!C145)</f>
        <v>#VALUE!</v>
      </c>
      <c r="D145" s="515" t="e">
        <f ca="1">+IF(AND(ISNUMBER(OFFSET('Water Data'!$D$4,0,10*ROW('Water Data'!D139))),'Data Summary'!BS145="Yes"),100-OFFSET('Water Data'!$D$4,0,10*ROW('Water Data'!D139)),NA())</f>
        <v>#N/A</v>
      </c>
      <c r="E145" s="515" t="e">
        <f ca="1">+IF(AND(ISNUMBER(OFFSET('Water Data'!$D$6,0,10*ROW('Water Data'!D139))),'Data Summary'!BT145="Yes"),OFFSET('Water Data'!$D$6,0,10*ROW('Water Data'!D139)),NA())</f>
        <v>#N/A</v>
      </c>
      <c r="F145" s="515" t="e">
        <f ca="1">+IF(AND(ISNUMBER(OFFSET('Water Data'!$D$9,0,10*ROW('Water Data'!D139))),'Data Summary'!BU145="Yes"),OFFSET('Water Data'!$D$9,0,10*ROW('Water Data'!D139)),NA())</f>
        <v>#N/A</v>
      </c>
      <c r="G145" s="515" t="e">
        <f ca="1">+IF(AND(ISNUMBER(OFFSET('Water Data'!$E$4,0,10*ROW('Water Data'!E139))),'Data Summary'!BV145="Yes"),100-OFFSET('Water Data'!$E$4,0,10*ROW('Water Data'!E139)),NA())</f>
        <v>#N/A</v>
      </c>
      <c r="H145" s="515" t="e">
        <f ca="1">+IF(AND(ISNUMBER(OFFSET('Water Data'!$E$6,0,10*ROW('Water Data'!E139))),'Data Summary'!BW145="Yes"),OFFSET('Water Data'!$E$6,0,10*ROW('Water Data'!E139)),NA())</f>
        <v>#N/A</v>
      </c>
      <c r="I145" s="515" t="e">
        <f ca="1">+IF(AND(ISNUMBER(OFFSET('Water Data'!$E$9,0,10*ROW('Water Data'!E139))),'Data Summary'!BX145="Yes"),OFFSET('Water Data'!$E$9,0,10*ROW('Water Data'!E139)),NA())</f>
        <v>#N/A</v>
      </c>
      <c r="J145" s="515" t="e">
        <f ca="1">+IF(AND(ISNUMBER(OFFSET('Water Data'!$F$4,0,10*ROW('Water Data'!F139))),'Data Summary'!BY145="Yes"),100-OFFSET('Water Data'!$F$4,0,10*ROW('Water Data'!F139)),NA())</f>
        <v>#N/A</v>
      </c>
      <c r="K145" s="515" t="e">
        <f ca="1">+IF(AND(ISNUMBER(OFFSET('Water Data'!$F$6,0,10*ROW('Water Data'!F139))),'Data Summary'!BZ145="Yes"),OFFSET('Water Data'!$F$6,0,10*ROW('Water Data'!F139)),NA())</f>
        <v>#N/A</v>
      </c>
      <c r="L145" s="515" t="e">
        <f ca="1">+IF(AND(ISNUMBER(OFFSET('Water Data'!$F$9,0,10*ROW('Water Data'!F139))),'Data Summary'!CA145="Yes"),OFFSET('Water Data'!$F$9,0,10*ROW('Water Data'!F139)),NA())</f>
        <v>#N/A</v>
      </c>
      <c r="M145" s="515" t="e">
        <f ca="1">+IF(AND(ISNUMBER(OFFSET('Water Data'!$G$4,0,10*ROW('Water Data'!G139))),'Data Summary'!CB145="Yes"),100-OFFSET('Water Data'!$G$4,0,10*ROW('Water Data'!G139)),NA())</f>
        <v>#N/A</v>
      </c>
      <c r="N145" s="515" t="e">
        <f ca="1">+IF(AND(ISNUMBER(OFFSET('Water Data'!$G$6,0,10*ROW('Water Data'!G139))),'Data Summary'!CC145="Yes"),OFFSET('Water Data'!$G$6,0,10*ROW('Water Data'!G139)),NA())</f>
        <v>#N/A</v>
      </c>
      <c r="O145" s="515" t="e">
        <f ca="1">+IF(AND(ISNUMBER(OFFSET('Water Data'!$G$9,0,10*ROW('Water Data'!G139))),'Data Summary'!CD145="Yes"),OFFSET('Water Data'!$G$9,0,10*ROW('Water Data'!G139)),NA())</f>
        <v>#N/A</v>
      </c>
      <c r="P145" s="515" t="e">
        <f ca="1">+IF(AND(ISNUMBER(OFFSET('Water Data'!$H$4,0,10*ROW('Water Data'!H139))),'Data Summary'!CE145="Yes"),100-OFFSET('Water Data'!$H$4,0,10*ROW('Water Data'!H139)),NA())</f>
        <v>#N/A</v>
      </c>
      <c r="Q145" s="515" t="e">
        <f ca="1">+IF(AND(ISNUMBER(OFFSET('Water Data'!$H$6,0,10*ROW('Water Data'!H139))),'Data Summary'!CF145="Yes"),OFFSET('Water Data'!$H$6,0,10*ROW('Water Data'!H139)),NA())</f>
        <v>#N/A</v>
      </c>
      <c r="R145" s="515" t="e">
        <f ca="1">+IF(AND(ISNUMBER(OFFSET('Water Data'!$H$9,0,10*ROW('Water Data'!H139))),'Data Summary'!CG145="Yes"),OFFSET('Water Data'!$H$9,0,10*ROW('Water Data'!H139)),NA())</f>
        <v>#N/A</v>
      </c>
      <c r="S145" s="515" t="e">
        <f ca="1">+IF(AND(ISNUMBER(OFFSET('Water Data'!$I$4,0,10*ROW('Water Data'!I139))),'Data Summary'!CH145="Yes"),100-OFFSET('Water Data'!$I$4,0,10*ROW('Water Data'!I139)),NA())</f>
        <v>#N/A</v>
      </c>
      <c r="T145" s="515" t="e">
        <f ca="1">+IF(AND(ISNUMBER(OFFSET('Water Data'!$I$6,0,10*ROW('Water Data'!I139))),'Data Summary'!CI145="Yes"),OFFSET('Water Data'!$I$6,0,10*ROW('Water Data'!I139)),NA())</f>
        <v>#N/A</v>
      </c>
      <c r="U145" s="515" t="e">
        <f ca="1">+IF(AND(ISNUMBER(OFFSET('Water Data'!$I$9,0,10*ROW('Water Data'!I139))),'Data Summary'!CJ145="Yes"),OFFSET('Water Data'!$I$9,0,10*ROW('Water Data'!I139)),NA())</f>
        <v>#N/A</v>
      </c>
      <c r="V145" s="516" t="e">
        <f ca="1">+IF(AND(ISNUMBER(OFFSET('Sanitation Data'!$D$4,0,10*ROW('Sanitation Data'!D139))),'Data Summary'!CK145="Yes"),100-OFFSET('Sanitation Data'!$D$4,0,10*ROW('Sanitation Data'!D139)),NA())</f>
        <v>#N/A</v>
      </c>
      <c r="W145" s="516" t="e">
        <f ca="1">+IF(AND(ISNUMBER(OFFSET('Sanitation Data'!$D$6,0,10*ROW('Sanitation Data'!D139))),'Data Summary'!CL145="Yes"),OFFSET('Sanitation Data'!$D$6,0,10*ROW('Sanitation Data'!D139)),NA())</f>
        <v>#N/A</v>
      </c>
      <c r="X145" s="516" t="e">
        <f ca="1">+IF(AND(ISNUMBER(OFFSET('Sanitation Data'!$D$10,0,10*ROW('Sanitation Data'!D139))),'Data Summary'!CM145="Yes"),OFFSET('Sanitation Data'!$D$10,0,10*ROW('Sanitation Data'!D139)),NA())</f>
        <v>#N/A</v>
      </c>
      <c r="Y145" s="516" t="e">
        <f ca="1">+IF(AND(ISNUMBER(OFFSET('Sanitation Data'!$D$11,0,10*ROW('Sanitation Data'!D139))),'Data Summary'!CN145="Yes"),OFFSET('Sanitation Data'!$D$11,0,10*ROW('Sanitation Data'!D139)),NA())</f>
        <v>#N/A</v>
      </c>
      <c r="Z145" s="516" t="e">
        <f ca="1">+IF(AND(ISNUMBER(OFFSET('Sanitation Data'!$D$12,0,10*ROW('Sanitation Data'!D139))),'Data Summary'!CO145="Yes"),OFFSET('Sanitation Data'!$D$12,0,10*ROW('Sanitation Data'!D139)),NA())</f>
        <v>#N/A</v>
      </c>
      <c r="AA145" s="516" t="e">
        <f ca="1">+IF(AND(ISNUMBER(OFFSET('Sanitation Data'!$E$4,0,10*ROW('Sanitation Data'!E139))),'Data Summary'!CP145="Yes"),100-OFFSET('Sanitation Data'!$E$4,0,10*ROW('Sanitation Data'!E139)),NA())</f>
        <v>#N/A</v>
      </c>
      <c r="AB145" s="516" t="e">
        <f ca="1">+IF(AND(ISNUMBER(OFFSET('Sanitation Data'!$E$6,0,10*ROW('Sanitation Data'!E139))),'Data Summary'!CQ145="Yes"),OFFSET('Sanitation Data'!$E$6,0,10*ROW('Sanitation Data'!E139)),NA())</f>
        <v>#N/A</v>
      </c>
      <c r="AC145" s="516" t="e">
        <f ca="1">+IF(AND(ISNUMBER(OFFSET('Sanitation Data'!$E$10,0,10*ROW('Sanitation Data'!E139))),'Data Summary'!CR145="Yes"),OFFSET('Sanitation Data'!$E$10,0,10*ROW('Sanitation Data'!E139)),NA())</f>
        <v>#N/A</v>
      </c>
      <c r="AD145" s="516" t="e">
        <f ca="1">+IF(AND(ISNUMBER(OFFSET('Sanitation Data'!$E$11,0,10*ROW('Sanitation Data'!E139))),'Data Summary'!CS145="Yes"),OFFSET('Sanitation Data'!$E$11,0,10*ROW('Sanitation Data'!E139)),NA())</f>
        <v>#N/A</v>
      </c>
      <c r="AE145" s="516" t="e">
        <f ca="1">+IF(AND(ISNUMBER(OFFSET('Sanitation Data'!$E$12,0,10*ROW('Sanitation Data'!E139))),'Data Summary'!CT145="Yes"),OFFSET('Sanitation Data'!$E$12,0,10*ROW('Sanitation Data'!E139)),NA())</f>
        <v>#N/A</v>
      </c>
      <c r="AF145" s="516" t="e">
        <f ca="1">+IF(AND(ISNUMBER(OFFSET('Sanitation Data'!$F$4,0,10*ROW('Sanitation Data'!F139))),'Data Summary'!CU145="Yes"),100-OFFSET('Sanitation Data'!$F$4,0,10*ROW('Sanitation Data'!F139)),NA())</f>
        <v>#N/A</v>
      </c>
      <c r="AG145" s="516" t="e">
        <f ca="1">+IF(AND(ISNUMBER(OFFSET('Sanitation Data'!$F$6,0,10*ROW('Sanitation Data'!F139))),'Data Summary'!CV145="Yes"),OFFSET('Sanitation Data'!$F$6,0,10*ROW('Sanitation Data'!F139)),NA())</f>
        <v>#N/A</v>
      </c>
      <c r="AH145" s="516" t="e">
        <f ca="1">+IF(AND(ISNUMBER(OFFSET('Sanitation Data'!$F$10,0,10*ROW('Sanitation Data'!F139))),'Data Summary'!CW145="Yes"),OFFSET('Sanitation Data'!$F$10,0,10*ROW('Sanitation Data'!F139)),NA())</f>
        <v>#N/A</v>
      </c>
      <c r="AI145" s="516" t="e">
        <f ca="1">+IF(AND(ISNUMBER(OFFSET('Sanitation Data'!$F$11,0,10*ROW('Sanitation Data'!F139))),'Data Summary'!CX145="Yes"),OFFSET('Sanitation Data'!$F$11,0,10*ROW('Sanitation Data'!F139)),NA())</f>
        <v>#N/A</v>
      </c>
      <c r="AJ145" s="516" t="e">
        <f ca="1">+IF(AND(ISNUMBER(OFFSET('Sanitation Data'!$F$12,0,10*ROW('Sanitation Data'!F139))),'Data Summary'!CY145="Yes"),OFFSET('Sanitation Data'!$F$12,0,10*ROW('Sanitation Data'!F139)),NA())</f>
        <v>#N/A</v>
      </c>
      <c r="AK145" s="516" t="e">
        <f ca="1">+IF(AND(ISNUMBER(OFFSET('Sanitation Data'!$G$4,0,10*ROW('Sanitation Data'!G139))),'Data Summary'!CZ145="Yes"),100-OFFSET('Sanitation Data'!$G$4,0,10*ROW('Sanitation Data'!G139)),NA())</f>
        <v>#N/A</v>
      </c>
      <c r="AL145" s="516" t="e">
        <f ca="1">+IF(AND(ISNUMBER(OFFSET('Sanitation Data'!$G$6,0,10*ROW('Sanitation Data'!G139))),'Data Summary'!DA145="Yes"),OFFSET('Sanitation Data'!$G$6,0,10*ROW('Sanitation Data'!G139)),NA())</f>
        <v>#N/A</v>
      </c>
      <c r="AM145" s="516" t="e">
        <f ca="1">+IF(AND(ISNUMBER(OFFSET('Sanitation Data'!$G$10,0,10*ROW('Sanitation Data'!G139))),'Data Summary'!DB145="Yes"),OFFSET('Sanitation Data'!$G$10,0,10*ROW('Sanitation Data'!G139)),NA())</f>
        <v>#N/A</v>
      </c>
      <c r="AN145" s="516" t="e">
        <f ca="1">+IF(AND(ISNUMBER(OFFSET('Sanitation Data'!$G$11,0,10*ROW('Sanitation Data'!G139))),'Data Summary'!DC145="Yes"),OFFSET('Sanitation Data'!$G$11,0,10*ROW('Sanitation Data'!G139)),NA())</f>
        <v>#N/A</v>
      </c>
      <c r="AO145" s="516" t="e">
        <f ca="1">+IF(AND(ISNUMBER(OFFSET('Sanitation Data'!$G$12,0,10*ROW('Sanitation Data'!G139))),'Data Summary'!DD145="Yes"),OFFSET('Sanitation Data'!$G$12,0,10*ROW('Sanitation Data'!G139)),NA())</f>
        <v>#N/A</v>
      </c>
      <c r="AP145" s="516" t="e">
        <f ca="1">+IF(AND(ISNUMBER(OFFSET('Sanitation Data'!$H$4,0,10*ROW('Sanitation Data'!H139))),'Data Summary'!DE145="Yes"),100-OFFSET('Sanitation Data'!$H$4,0,10*ROW('Sanitation Data'!H139)),NA())</f>
        <v>#N/A</v>
      </c>
      <c r="AQ145" s="516" t="e">
        <f ca="1">+IF(AND(ISNUMBER(OFFSET('Sanitation Data'!$H$6,0,10*ROW('Sanitation Data'!H139))),'Data Summary'!DF145="Yes"),OFFSET('Sanitation Data'!$H$6,0,10*ROW('Sanitation Data'!H139)),NA())</f>
        <v>#N/A</v>
      </c>
      <c r="AR145" s="516" t="e">
        <f ca="1">+IF(AND(ISNUMBER(OFFSET('Sanitation Data'!$H$10,0,10*ROW('Sanitation Data'!H139))),'Data Summary'!DG145="Yes"),OFFSET('Sanitation Data'!$H$10,0,10*ROW('Sanitation Data'!H139)),NA())</f>
        <v>#N/A</v>
      </c>
      <c r="AS145" s="516" t="e">
        <f ca="1">+IF(AND(ISNUMBER(OFFSET('Sanitation Data'!$H$11,0,10*ROW('Sanitation Data'!H139))),'Data Summary'!DH145="Yes"),OFFSET('Sanitation Data'!$H$11,0,10*ROW('Sanitation Data'!H139)),NA())</f>
        <v>#N/A</v>
      </c>
      <c r="AT145" s="516" t="e">
        <f ca="1">+IF(AND(ISNUMBER(OFFSET('Sanitation Data'!$H$12,0,10*ROW('Sanitation Data'!H139))),'Data Summary'!DI145="Yes"),OFFSET('Sanitation Data'!$H$12,0,10*ROW('Sanitation Data'!H139)),NA())</f>
        <v>#N/A</v>
      </c>
      <c r="AU145" s="516" t="e">
        <f ca="1">+IF(AND(ISNUMBER(OFFSET('Sanitation Data'!$I$4,0,10*ROW('Sanitation Data'!I139))),'Data Summary'!DJ145="Yes"),100-OFFSET('Sanitation Data'!$I$4,0,10*ROW('Sanitation Data'!I139)),NA())</f>
        <v>#N/A</v>
      </c>
      <c r="AV145" s="516" t="e">
        <f ca="1">+IF(AND(ISNUMBER(OFFSET('Sanitation Data'!$I$6,0,10*ROW('Sanitation Data'!I139))),'Data Summary'!DK145="Yes"),OFFSET('Sanitation Data'!$I$6,0,10*ROW('Sanitation Data'!I139)),NA())</f>
        <v>#N/A</v>
      </c>
      <c r="AW145" s="516" t="e">
        <f ca="1">+IF(AND(ISNUMBER(OFFSET('Sanitation Data'!$I$10,0,10*ROW('Sanitation Data'!I139))),'Data Summary'!DL145="Yes"),OFFSET('Sanitation Data'!$I$10,0,10*ROW('Sanitation Data'!I139)),NA())</f>
        <v>#N/A</v>
      </c>
      <c r="AX145" s="516" t="e">
        <f ca="1">+IF(AND(ISNUMBER(OFFSET('Sanitation Data'!$I$11,0,10*ROW('Sanitation Data'!I139))),'Data Summary'!DM145="Yes"),OFFSET('Sanitation Data'!$I$11,0,10*ROW('Sanitation Data'!I139)),NA())</f>
        <v>#N/A</v>
      </c>
      <c r="AY145" s="516" t="e">
        <f ca="1">+IF(AND(ISNUMBER(OFFSET('Sanitation Data'!$I$12,0,10*ROW('Sanitation Data'!I139))),'Data Summary'!DN145="Yes"),OFFSET('Sanitation Data'!$I$12,0,10*ROW('Sanitation Data'!I139)),NA())</f>
        <v>#N/A</v>
      </c>
      <c r="AZ145" s="517" t="e">
        <f ca="1">+IF(AND(ISNUMBER(OFFSET('Hygiene Data'!$D$5,0,10*ROW('Hygiene Data'!D139))),'Data Summary'!DO145="Yes"),OFFSET('Hygiene Data'!$D$5,0,10*ROW('Hygiene Data'!D139)),NA())</f>
        <v>#N/A</v>
      </c>
      <c r="BA145" s="517" t="e">
        <f ca="1">+IF(AND(ISNUMBER(OFFSET('Hygiene Data'!$D$7,0,10*ROW('Hygiene Data'!D139))),'Data Summary'!DP145="Yes"),OFFSET('Hygiene Data'!$D$7,0,10*ROW('Hygiene Data'!D139)),NA())</f>
        <v>#N/A</v>
      </c>
      <c r="BB145" s="517" t="e">
        <f ca="1">+IF(AND(ISNUMBER(OFFSET('Hygiene Data'!$D$9,0,10*ROW('Hygiene Data'!D139))),'Data Summary'!DQ145="Yes"),OFFSET('Hygiene Data'!$D$9,0,10*ROW('Hygiene Data'!D139)),NA())</f>
        <v>#N/A</v>
      </c>
      <c r="BC145" s="517" t="e">
        <f ca="1">+IF(AND(ISNUMBER(OFFSET('Hygiene Data'!$E$5,0,10*ROW('Hygiene Data'!E139))),'Data Summary'!DR145="Yes"),OFFSET('Hygiene Data'!$E$5,0,10*ROW('Hygiene Data'!E139)),NA())</f>
        <v>#N/A</v>
      </c>
      <c r="BD145" s="517" t="e">
        <f ca="1">+IF(AND(ISNUMBER(OFFSET('Hygiene Data'!$E$7,0,10*ROW('Hygiene Data'!E139))),'Data Summary'!DS145="Yes"),OFFSET('Hygiene Data'!$E$7,0,10*ROW('Hygiene Data'!E139)),NA())</f>
        <v>#N/A</v>
      </c>
      <c r="BE145" s="517" t="e">
        <f ca="1">+IF(AND(ISNUMBER(OFFSET('Hygiene Data'!$E$9,0,10*ROW('Hygiene Data'!E139))),'Data Summary'!DT145="Yes"),OFFSET('Hygiene Data'!$E$9,0,10*ROW('Hygiene Data'!E139)),NA())</f>
        <v>#N/A</v>
      </c>
      <c r="BF145" s="517" t="e">
        <f ca="1">+IF(AND(ISNUMBER(OFFSET('Hygiene Data'!$F$5,0,10*ROW('Hygiene Data'!F139))),'Data Summary'!DU145="Yes"),OFFSET('Hygiene Data'!$F$5,0,10*ROW('Hygiene Data'!F139)),NA())</f>
        <v>#N/A</v>
      </c>
      <c r="BG145" s="517" t="e">
        <f ca="1">+IF(AND(ISNUMBER(OFFSET('Hygiene Data'!$F$7,0,10*ROW('Hygiene Data'!F139))),'Data Summary'!DV145="Yes"),OFFSET('Hygiene Data'!$F$7,0,10*ROW('Hygiene Data'!F139)),NA())</f>
        <v>#N/A</v>
      </c>
      <c r="BH145" s="517" t="e">
        <f ca="1">+IF(AND(ISNUMBER(OFFSET('Hygiene Data'!$F$9,0,10*ROW('Hygiene Data'!F139))),'Data Summary'!DW145="Yes"),OFFSET('Hygiene Data'!$F$9,0,10*ROW('Hygiene Data'!F139)),NA())</f>
        <v>#N/A</v>
      </c>
      <c r="BI145" s="517" t="e">
        <f ca="1">+IF(AND(ISNUMBER(OFFSET('Hygiene Data'!$G$5,0,10*ROW('Hygiene Data'!G139))),'Data Summary'!DX145="Yes"),OFFSET('Hygiene Data'!$G$5,0,10*ROW('Hygiene Data'!G139)),NA())</f>
        <v>#N/A</v>
      </c>
      <c r="BJ145" s="517" t="e">
        <f ca="1">+IF(AND(ISNUMBER(OFFSET('Hygiene Data'!$G$7,0,10*ROW('Hygiene Data'!G139))),'Data Summary'!DY145="Yes"),OFFSET('Hygiene Data'!$G$7,0,10*ROW('Hygiene Data'!G139)),NA())</f>
        <v>#N/A</v>
      </c>
      <c r="BK145" s="517" t="e">
        <f ca="1">+IF(AND(ISNUMBER(OFFSET('Hygiene Data'!$G$9,0,10*ROW('Hygiene Data'!G139))),'Data Summary'!DZ145="Yes"),OFFSET('Hygiene Data'!$G$9,0,10*ROW('Hygiene Data'!G139)),NA())</f>
        <v>#N/A</v>
      </c>
      <c r="BL145" s="517" t="e">
        <f ca="1">+IF(AND(ISNUMBER(OFFSET('Hygiene Data'!$H$5,0,10*ROW('Hygiene Data'!H139))),'Data Summary'!EA145="Yes"),OFFSET('Hygiene Data'!$H$5,0,10*ROW('Hygiene Data'!H139)),NA())</f>
        <v>#N/A</v>
      </c>
      <c r="BM145" s="517" t="e">
        <f ca="1">+IF(AND(ISNUMBER(OFFSET('Hygiene Data'!$H$7,0,10*ROW('Hygiene Data'!H139))),'Data Summary'!EB145="Yes"),OFFSET('Hygiene Data'!$H$7,0,10*ROW('Hygiene Data'!H139)),NA())</f>
        <v>#N/A</v>
      </c>
      <c r="BN145" s="517" t="e">
        <f ca="1">+IF(AND(ISNUMBER(OFFSET('Hygiene Data'!$H$9,0,10*ROW('Hygiene Data'!H139))),'Data Summary'!EC145="Yes"),OFFSET('Hygiene Data'!$H$9,0,10*ROW('Hygiene Data'!H139)),NA())</f>
        <v>#N/A</v>
      </c>
      <c r="BO145" s="517" t="e">
        <f ca="1">+IF(AND(ISNUMBER(OFFSET('Hygiene Data'!$I$5,0,10*ROW('Hygiene Data'!I139))),'Data Summary'!ED145="Yes"),OFFSET('Hygiene Data'!$I$5,0,10*ROW('Hygiene Data'!I139)),NA())</f>
        <v>#N/A</v>
      </c>
      <c r="BP145" s="517" t="e">
        <f ca="1">+IF(AND(ISNUMBER(OFFSET('Hygiene Data'!$I$7,0,10*ROW('Hygiene Data'!I139))),'Data Summary'!EE145="Yes"),OFFSET('Hygiene Data'!$I$7,0,10*ROW('Hygiene Data'!I139)),NA())</f>
        <v>#N/A</v>
      </c>
      <c r="BQ145" s="517" t="e">
        <f ca="1">+IF(AND(ISNUMBER(OFFSET('Hygiene Data'!$I$9,0,10*ROW('Hygiene Data'!I139))),'Data Summary'!EF145="Yes"),OFFSET('Hygiene Data'!$I$9,0,10*ROW('Hygiene Data'!I139)),NA())</f>
        <v>#N/A</v>
      </c>
    </row>
    <row r="146" spans="1:69" x14ac:dyDescent="0.25">
      <c r="A146" s="513" t="e">
        <f ca="1">+RIGHT('Data Summary'!A146,LEN('Data Summary'!A146)-9)</f>
        <v>#VALUE!</v>
      </c>
      <c r="B146" s="487" t="str">
        <f ca="1">+IF(ISTEXT('Data Summary'!B146),'Data Summary'!B146,"")</f>
        <v/>
      </c>
      <c r="C146" s="514" t="e">
        <f ca="1">+VALUE('Data Summary'!C146)</f>
        <v>#VALUE!</v>
      </c>
      <c r="D146" s="515" t="e">
        <f ca="1">+IF(AND(ISNUMBER(OFFSET('Water Data'!$D$4,0,10*ROW('Water Data'!D140))),'Data Summary'!BS146="Yes"),100-OFFSET('Water Data'!$D$4,0,10*ROW('Water Data'!D140)),NA())</f>
        <v>#N/A</v>
      </c>
      <c r="E146" s="515" t="e">
        <f ca="1">+IF(AND(ISNUMBER(OFFSET('Water Data'!$D$6,0,10*ROW('Water Data'!D140))),'Data Summary'!BT146="Yes"),OFFSET('Water Data'!$D$6,0,10*ROW('Water Data'!D140)),NA())</f>
        <v>#N/A</v>
      </c>
      <c r="F146" s="515" t="e">
        <f ca="1">+IF(AND(ISNUMBER(OFFSET('Water Data'!$D$9,0,10*ROW('Water Data'!D140))),'Data Summary'!BU146="Yes"),OFFSET('Water Data'!$D$9,0,10*ROW('Water Data'!D140)),NA())</f>
        <v>#N/A</v>
      </c>
      <c r="G146" s="515" t="e">
        <f ca="1">+IF(AND(ISNUMBER(OFFSET('Water Data'!$E$4,0,10*ROW('Water Data'!E140))),'Data Summary'!BV146="Yes"),100-OFFSET('Water Data'!$E$4,0,10*ROW('Water Data'!E140)),NA())</f>
        <v>#N/A</v>
      </c>
      <c r="H146" s="515" t="e">
        <f ca="1">+IF(AND(ISNUMBER(OFFSET('Water Data'!$E$6,0,10*ROW('Water Data'!E140))),'Data Summary'!BW146="Yes"),OFFSET('Water Data'!$E$6,0,10*ROW('Water Data'!E140)),NA())</f>
        <v>#N/A</v>
      </c>
      <c r="I146" s="515" t="e">
        <f ca="1">+IF(AND(ISNUMBER(OFFSET('Water Data'!$E$9,0,10*ROW('Water Data'!E140))),'Data Summary'!BX146="Yes"),OFFSET('Water Data'!$E$9,0,10*ROW('Water Data'!E140)),NA())</f>
        <v>#N/A</v>
      </c>
      <c r="J146" s="515" t="e">
        <f ca="1">+IF(AND(ISNUMBER(OFFSET('Water Data'!$F$4,0,10*ROW('Water Data'!F140))),'Data Summary'!BY146="Yes"),100-OFFSET('Water Data'!$F$4,0,10*ROW('Water Data'!F140)),NA())</f>
        <v>#N/A</v>
      </c>
      <c r="K146" s="515" t="e">
        <f ca="1">+IF(AND(ISNUMBER(OFFSET('Water Data'!$F$6,0,10*ROW('Water Data'!F140))),'Data Summary'!BZ146="Yes"),OFFSET('Water Data'!$F$6,0,10*ROW('Water Data'!F140)),NA())</f>
        <v>#N/A</v>
      </c>
      <c r="L146" s="515" t="e">
        <f ca="1">+IF(AND(ISNUMBER(OFFSET('Water Data'!$F$9,0,10*ROW('Water Data'!F140))),'Data Summary'!CA146="Yes"),OFFSET('Water Data'!$F$9,0,10*ROW('Water Data'!F140)),NA())</f>
        <v>#N/A</v>
      </c>
      <c r="M146" s="515" t="e">
        <f ca="1">+IF(AND(ISNUMBER(OFFSET('Water Data'!$G$4,0,10*ROW('Water Data'!G140))),'Data Summary'!CB146="Yes"),100-OFFSET('Water Data'!$G$4,0,10*ROW('Water Data'!G140)),NA())</f>
        <v>#N/A</v>
      </c>
      <c r="N146" s="515" t="e">
        <f ca="1">+IF(AND(ISNUMBER(OFFSET('Water Data'!$G$6,0,10*ROW('Water Data'!G140))),'Data Summary'!CC146="Yes"),OFFSET('Water Data'!$G$6,0,10*ROW('Water Data'!G140)),NA())</f>
        <v>#N/A</v>
      </c>
      <c r="O146" s="515" t="e">
        <f ca="1">+IF(AND(ISNUMBER(OFFSET('Water Data'!$G$9,0,10*ROW('Water Data'!G140))),'Data Summary'!CD146="Yes"),OFFSET('Water Data'!$G$9,0,10*ROW('Water Data'!G140)),NA())</f>
        <v>#N/A</v>
      </c>
      <c r="P146" s="515" t="e">
        <f ca="1">+IF(AND(ISNUMBER(OFFSET('Water Data'!$H$4,0,10*ROW('Water Data'!H140))),'Data Summary'!CE146="Yes"),100-OFFSET('Water Data'!$H$4,0,10*ROW('Water Data'!H140)),NA())</f>
        <v>#N/A</v>
      </c>
      <c r="Q146" s="515" t="e">
        <f ca="1">+IF(AND(ISNUMBER(OFFSET('Water Data'!$H$6,0,10*ROW('Water Data'!H140))),'Data Summary'!CF146="Yes"),OFFSET('Water Data'!$H$6,0,10*ROW('Water Data'!H140)),NA())</f>
        <v>#N/A</v>
      </c>
      <c r="R146" s="515" t="e">
        <f ca="1">+IF(AND(ISNUMBER(OFFSET('Water Data'!$H$9,0,10*ROW('Water Data'!H140))),'Data Summary'!CG146="Yes"),OFFSET('Water Data'!$H$9,0,10*ROW('Water Data'!H140)),NA())</f>
        <v>#N/A</v>
      </c>
      <c r="S146" s="515" t="e">
        <f ca="1">+IF(AND(ISNUMBER(OFFSET('Water Data'!$I$4,0,10*ROW('Water Data'!I140))),'Data Summary'!CH146="Yes"),100-OFFSET('Water Data'!$I$4,0,10*ROW('Water Data'!I140)),NA())</f>
        <v>#N/A</v>
      </c>
      <c r="T146" s="515" t="e">
        <f ca="1">+IF(AND(ISNUMBER(OFFSET('Water Data'!$I$6,0,10*ROW('Water Data'!I140))),'Data Summary'!CI146="Yes"),OFFSET('Water Data'!$I$6,0,10*ROW('Water Data'!I140)),NA())</f>
        <v>#N/A</v>
      </c>
      <c r="U146" s="515" t="e">
        <f ca="1">+IF(AND(ISNUMBER(OFFSET('Water Data'!$I$9,0,10*ROW('Water Data'!I140))),'Data Summary'!CJ146="Yes"),OFFSET('Water Data'!$I$9,0,10*ROW('Water Data'!I140)),NA())</f>
        <v>#N/A</v>
      </c>
      <c r="V146" s="516" t="e">
        <f ca="1">+IF(AND(ISNUMBER(OFFSET('Sanitation Data'!$D$4,0,10*ROW('Sanitation Data'!D140))),'Data Summary'!CK146="Yes"),100-OFFSET('Sanitation Data'!$D$4,0,10*ROW('Sanitation Data'!D140)),NA())</f>
        <v>#N/A</v>
      </c>
      <c r="W146" s="516" t="e">
        <f ca="1">+IF(AND(ISNUMBER(OFFSET('Sanitation Data'!$D$6,0,10*ROW('Sanitation Data'!D140))),'Data Summary'!CL146="Yes"),OFFSET('Sanitation Data'!$D$6,0,10*ROW('Sanitation Data'!D140)),NA())</f>
        <v>#N/A</v>
      </c>
      <c r="X146" s="516" t="e">
        <f ca="1">+IF(AND(ISNUMBER(OFFSET('Sanitation Data'!$D$10,0,10*ROW('Sanitation Data'!D140))),'Data Summary'!CM146="Yes"),OFFSET('Sanitation Data'!$D$10,0,10*ROW('Sanitation Data'!D140)),NA())</f>
        <v>#N/A</v>
      </c>
      <c r="Y146" s="516" t="e">
        <f ca="1">+IF(AND(ISNUMBER(OFFSET('Sanitation Data'!$D$11,0,10*ROW('Sanitation Data'!D140))),'Data Summary'!CN146="Yes"),OFFSET('Sanitation Data'!$D$11,0,10*ROW('Sanitation Data'!D140)),NA())</f>
        <v>#N/A</v>
      </c>
      <c r="Z146" s="516" t="e">
        <f ca="1">+IF(AND(ISNUMBER(OFFSET('Sanitation Data'!$D$12,0,10*ROW('Sanitation Data'!D140))),'Data Summary'!CO146="Yes"),OFFSET('Sanitation Data'!$D$12,0,10*ROW('Sanitation Data'!D140)),NA())</f>
        <v>#N/A</v>
      </c>
      <c r="AA146" s="516" t="e">
        <f ca="1">+IF(AND(ISNUMBER(OFFSET('Sanitation Data'!$E$4,0,10*ROW('Sanitation Data'!E140))),'Data Summary'!CP146="Yes"),100-OFFSET('Sanitation Data'!$E$4,0,10*ROW('Sanitation Data'!E140)),NA())</f>
        <v>#N/A</v>
      </c>
      <c r="AB146" s="516" t="e">
        <f ca="1">+IF(AND(ISNUMBER(OFFSET('Sanitation Data'!$E$6,0,10*ROW('Sanitation Data'!E140))),'Data Summary'!CQ146="Yes"),OFFSET('Sanitation Data'!$E$6,0,10*ROW('Sanitation Data'!E140)),NA())</f>
        <v>#N/A</v>
      </c>
      <c r="AC146" s="516" t="e">
        <f ca="1">+IF(AND(ISNUMBER(OFFSET('Sanitation Data'!$E$10,0,10*ROW('Sanitation Data'!E140))),'Data Summary'!CR146="Yes"),OFFSET('Sanitation Data'!$E$10,0,10*ROW('Sanitation Data'!E140)),NA())</f>
        <v>#N/A</v>
      </c>
      <c r="AD146" s="516" t="e">
        <f ca="1">+IF(AND(ISNUMBER(OFFSET('Sanitation Data'!$E$11,0,10*ROW('Sanitation Data'!E140))),'Data Summary'!CS146="Yes"),OFFSET('Sanitation Data'!$E$11,0,10*ROW('Sanitation Data'!E140)),NA())</f>
        <v>#N/A</v>
      </c>
      <c r="AE146" s="516" t="e">
        <f ca="1">+IF(AND(ISNUMBER(OFFSET('Sanitation Data'!$E$12,0,10*ROW('Sanitation Data'!E140))),'Data Summary'!CT146="Yes"),OFFSET('Sanitation Data'!$E$12,0,10*ROW('Sanitation Data'!E140)),NA())</f>
        <v>#N/A</v>
      </c>
      <c r="AF146" s="516" t="e">
        <f ca="1">+IF(AND(ISNUMBER(OFFSET('Sanitation Data'!$F$4,0,10*ROW('Sanitation Data'!F140))),'Data Summary'!CU146="Yes"),100-OFFSET('Sanitation Data'!$F$4,0,10*ROW('Sanitation Data'!F140)),NA())</f>
        <v>#N/A</v>
      </c>
      <c r="AG146" s="516" t="e">
        <f ca="1">+IF(AND(ISNUMBER(OFFSET('Sanitation Data'!$F$6,0,10*ROW('Sanitation Data'!F140))),'Data Summary'!CV146="Yes"),OFFSET('Sanitation Data'!$F$6,0,10*ROW('Sanitation Data'!F140)),NA())</f>
        <v>#N/A</v>
      </c>
      <c r="AH146" s="516" t="e">
        <f ca="1">+IF(AND(ISNUMBER(OFFSET('Sanitation Data'!$F$10,0,10*ROW('Sanitation Data'!F140))),'Data Summary'!CW146="Yes"),OFFSET('Sanitation Data'!$F$10,0,10*ROW('Sanitation Data'!F140)),NA())</f>
        <v>#N/A</v>
      </c>
      <c r="AI146" s="516" t="e">
        <f ca="1">+IF(AND(ISNUMBER(OFFSET('Sanitation Data'!$F$11,0,10*ROW('Sanitation Data'!F140))),'Data Summary'!CX146="Yes"),OFFSET('Sanitation Data'!$F$11,0,10*ROW('Sanitation Data'!F140)),NA())</f>
        <v>#N/A</v>
      </c>
      <c r="AJ146" s="516" t="e">
        <f ca="1">+IF(AND(ISNUMBER(OFFSET('Sanitation Data'!$F$12,0,10*ROW('Sanitation Data'!F140))),'Data Summary'!CY146="Yes"),OFFSET('Sanitation Data'!$F$12,0,10*ROW('Sanitation Data'!F140)),NA())</f>
        <v>#N/A</v>
      </c>
      <c r="AK146" s="516" t="e">
        <f ca="1">+IF(AND(ISNUMBER(OFFSET('Sanitation Data'!$G$4,0,10*ROW('Sanitation Data'!G140))),'Data Summary'!CZ146="Yes"),100-OFFSET('Sanitation Data'!$G$4,0,10*ROW('Sanitation Data'!G140)),NA())</f>
        <v>#N/A</v>
      </c>
      <c r="AL146" s="516" t="e">
        <f ca="1">+IF(AND(ISNUMBER(OFFSET('Sanitation Data'!$G$6,0,10*ROW('Sanitation Data'!G140))),'Data Summary'!DA146="Yes"),OFFSET('Sanitation Data'!$G$6,0,10*ROW('Sanitation Data'!G140)),NA())</f>
        <v>#N/A</v>
      </c>
      <c r="AM146" s="516" t="e">
        <f ca="1">+IF(AND(ISNUMBER(OFFSET('Sanitation Data'!$G$10,0,10*ROW('Sanitation Data'!G140))),'Data Summary'!DB146="Yes"),OFFSET('Sanitation Data'!$G$10,0,10*ROW('Sanitation Data'!G140)),NA())</f>
        <v>#N/A</v>
      </c>
      <c r="AN146" s="516" t="e">
        <f ca="1">+IF(AND(ISNUMBER(OFFSET('Sanitation Data'!$G$11,0,10*ROW('Sanitation Data'!G140))),'Data Summary'!DC146="Yes"),OFFSET('Sanitation Data'!$G$11,0,10*ROW('Sanitation Data'!G140)),NA())</f>
        <v>#N/A</v>
      </c>
      <c r="AO146" s="516" t="e">
        <f ca="1">+IF(AND(ISNUMBER(OFFSET('Sanitation Data'!$G$12,0,10*ROW('Sanitation Data'!G140))),'Data Summary'!DD146="Yes"),OFFSET('Sanitation Data'!$G$12,0,10*ROW('Sanitation Data'!G140)),NA())</f>
        <v>#N/A</v>
      </c>
      <c r="AP146" s="516" t="e">
        <f ca="1">+IF(AND(ISNUMBER(OFFSET('Sanitation Data'!$H$4,0,10*ROW('Sanitation Data'!H140))),'Data Summary'!DE146="Yes"),100-OFFSET('Sanitation Data'!$H$4,0,10*ROW('Sanitation Data'!H140)),NA())</f>
        <v>#N/A</v>
      </c>
      <c r="AQ146" s="516" t="e">
        <f ca="1">+IF(AND(ISNUMBER(OFFSET('Sanitation Data'!$H$6,0,10*ROW('Sanitation Data'!H140))),'Data Summary'!DF146="Yes"),OFFSET('Sanitation Data'!$H$6,0,10*ROW('Sanitation Data'!H140)),NA())</f>
        <v>#N/A</v>
      </c>
      <c r="AR146" s="516" t="e">
        <f ca="1">+IF(AND(ISNUMBER(OFFSET('Sanitation Data'!$H$10,0,10*ROW('Sanitation Data'!H140))),'Data Summary'!DG146="Yes"),OFFSET('Sanitation Data'!$H$10,0,10*ROW('Sanitation Data'!H140)),NA())</f>
        <v>#N/A</v>
      </c>
      <c r="AS146" s="516" t="e">
        <f ca="1">+IF(AND(ISNUMBER(OFFSET('Sanitation Data'!$H$11,0,10*ROW('Sanitation Data'!H140))),'Data Summary'!DH146="Yes"),OFFSET('Sanitation Data'!$H$11,0,10*ROW('Sanitation Data'!H140)),NA())</f>
        <v>#N/A</v>
      </c>
      <c r="AT146" s="516" t="e">
        <f ca="1">+IF(AND(ISNUMBER(OFFSET('Sanitation Data'!$H$12,0,10*ROW('Sanitation Data'!H140))),'Data Summary'!DI146="Yes"),OFFSET('Sanitation Data'!$H$12,0,10*ROW('Sanitation Data'!H140)),NA())</f>
        <v>#N/A</v>
      </c>
      <c r="AU146" s="516" t="e">
        <f ca="1">+IF(AND(ISNUMBER(OFFSET('Sanitation Data'!$I$4,0,10*ROW('Sanitation Data'!I140))),'Data Summary'!DJ146="Yes"),100-OFFSET('Sanitation Data'!$I$4,0,10*ROW('Sanitation Data'!I140)),NA())</f>
        <v>#N/A</v>
      </c>
      <c r="AV146" s="516" t="e">
        <f ca="1">+IF(AND(ISNUMBER(OFFSET('Sanitation Data'!$I$6,0,10*ROW('Sanitation Data'!I140))),'Data Summary'!DK146="Yes"),OFFSET('Sanitation Data'!$I$6,0,10*ROW('Sanitation Data'!I140)),NA())</f>
        <v>#N/A</v>
      </c>
      <c r="AW146" s="516" t="e">
        <f ca="1">+IF(AND(ISNUMBER(OFFSET('Sanitation Data'!$I$10,0,10*ROW('Sanitation Data'!I140))),'Data Summary'!DL146="Yes"),OFFSET('Sanitation Data'!$I$10,0,10*ROW('Sanitation Data'!I140)),NA())</f>
        <v>#N/A</v>
      </c>
      <c r="AX146" s="516" t="e">
        <f ca="1">+IF(AND(ISNUMBER(OFFSET('Sanitation Data'!$I$11,0,10*ROW('Sanitation Data'!I140))),'Data Summary'!DM146="Yes"),OFFSET('Sanitation Data'!$I$11,0,10*ROW('Sanitation Data'!I140)),NA())</f>
        <v>#N/A</v>
      </c>
      <c r="AY146" s="516" t="e">
        <f ca="1">+IF(AND(ISNUMBER(OFFSET('Sanitation Data'!$I$12,0,10*ROW('Sanitation Data'!I140))),'Data Summary'!DN146="Yes"),OFFSET('Sanitation Data'!$I$12,0,10*ROW('Sanitation Data'!I140)),NA())</f>
        <v>#N/A</v>
      </c>
      <c r="AZ146" s="517" t="e">
        <f ca="1">+IF(AND(ISNUMBER(OFFSET('Hygiene Data'!$D$5,0,10*ROW('Hygiene Data'!D140))),'Data Summary'!DO146="Yes"),OFFSET('Hygiene Data'!$D$5,0,10*ROW('Hygiene Data'!D140)),NA())</f>
        <v>#N/A</v>
      </c>
      <c r="BA146" s="517" t="e">
        <f ca="1">+IF(AND(ISNUMBER(OFFSET('Hygiene Data'!$D$7,0,10*ROW('Hygiene Data'!D140))),'Data Summary'!DP146="Yes"),OFFSET('Hygiene Data'!$D$7,0,10*ROW('Hygiene Data'!D140)),NA())</f>
        <v>#N/A</v>
      </c>
      <c r="BB146" s="517" t="e">
        <f ca="1">+IF(AND(ISNUMBER(OFFSET('Hygiene Data'!$D$9,0,10*ROW('Hygiene Data'!D140))),'Data Summary'!DQ146="Yes"),OFFSET('Hygiene Data'!$D$9,0,10*ROW('Hygiene Data'!D140)),NA())</f>
        <v>#N/A</v>
      </c>
      <c r="BC146" s="517" t="e">
        <f ca="1">+IF(AND(ISNUMBER(OFFSET('Hygiene Data'!$E$5,0,10*ROW('Hygiene Data'!E140))),'Data Summary'!DR146="Yes"),OFFSET('Hygiene Data'!$E$5,0,10*ROW('Hygiene Data'!E140)),NA())</f>
        <v>#N/A</v>
      </c>
      <c r="BD146" s="517" t="e">
        <f ca="1">+IF(AND(ISNUMBER(OFFSET('Hygiene Data'!$E$7,0,10*ROW('Hygiene Data'!E140))),'Data Summary'!DS146="Yes"),OFFSET('Hygiene Data'!$E$7,0,10*ROW('Hygiene Data'!E140)),NA())</f>
        <v>#N/A</v>
      </c>
      <c r="BE146" s="517" t="e">
        <f ca="1">+IF(AND(ISNUMBER(OFFSET('Hygiene Data'!$E$9,0,10*ROW('Hygiene Data'!E140))),'Data Summary'!DT146="Yes"),OFFSET('Hygiene Data'!$E$9,0,10*ROW('Hygiene Data'!E140)),NA())</f>
        <v>#N/A</v>
      </c>
      <c r="BF146" s="517" t="e">
        <f ca="1">+IF(AND(ISNUMBER(OFFSET('Hygiene Data'!$F$5,0,10*ROW('Hygiene Data'!F140))),'Data Summary'!DU146="Yes"),OFFSET('Hygiene Data'!$F$5,0,10*ROW('Hygiene Data'!F140)),NA())</f>
        <v>#N/A</v>
      </c>
      <c r="BG146" s="517" t="e">
        <f ca="1">+IF(AND(ISNUMBER(OFFSET('Hygiene Data'!$F$7,0,10*ROW('Hygiene Data'!F140))),'Data Summary'!DV146="Yes"),OFFSET('Hygiene Data'!$F$7,0,10*ROW('Hygiene Data'!F140)),NA())</f>
        <v>#N/A</v>
      </c>
      <c r="BH146" s="517" t="e">
        <f ca="1">+IF(AND(ISNUMBER(OFFSET('Hygiene Data'!$F$9,0,10*ROW('Hygiene Data'!F140))),'Data Summary'!DW146="Yes"),OFFSET('Hygiene Data'!$F$9,0,10*ROW('Hygiene Data'!F140)),NA())</f>
        <v>#N/A</v>
      </c>
      <c r="BI146" s="517" t="e">
        <f ca="1">+IF(AND(ISNUMBER(OFFSET('Hygiene Data'!$G$5,0,10*ROW('Hygiene Data'!G140))),'Data Summary'!DX146="Yes"),OFFSET('Hygiene Data'!$G$5,0,10*ROW('Hygiene Data'!G140)),NA())</f>
        <v>#N/A</v>
      </c>
      <c r="BJ146" s="517" t="e">
        <f ca="1">+IF(AND(ISNUMBER(OFFSET('Hygiene Data'!$G$7,0,10*ROW('Hygiene Data'!G140))),'Data Summary'!DY146="Yes"),OFFSET('Hygiene Data'!$G$7,0,10*ROW('Hygiene Data'!G140)),NA())</f>
        <v>#N/A</v>
      </c>
      <c r="BK146" s="517" t="e">
        <f ca="1">+IF(AND(ISNUMBER(OFFSET('Hygiene Data'!$G$9,0,10*ROW('Hygiene Data'!G140))),'Data Summary'!DZ146="Yes"),OFFSET('Hygiene Data'!$G$9,0,10*ROW('Hygiene Data'!G140)),NA())</f>
        <v>#N/A</v>
      </c>
      <c r="BL146" s="517" t="e">
        <f ca="1">+IF(AND(ISNUMBER(OFFSET('Hygiene Data'!$H$5,0,10*ROW('Hygiene Data'!H140))),'Data Summary'!EA146="Yes"),OFFSET('Hygiene Data'!$H$5,0,10*ROW('Hygiene Data'!H140)),NA())</f>
        <v>#N/A</v>
      </c>
      <c r="BM146" s="517" t="e">
        <f ca="1">+IF(AND(ISNUMBER(OFFSET('Hygiene Data'!$H$7,0,10*ROW('Hygiene Data'!H140))),'Data Summary'!EB146="Yes"),OFFSET('Hygiene Data'!$H$7,0,10*ROW('Hygiene Data'!H140)),NA())</f>
        <v>#N/A</v>
      </c>
      <c r="BN146" s="517" t="e">
        <f ca="1">+IF(AND(ISNUMBER(OFFSET('Hygiene Data'!$H$9,0,10*ROW('Hygiene Data'!H140))),'Data Summary'!EC146="Yes"),OFFSET('Hygiene Data'!$H$9,0,10*ROW('Hygiene Data'!H140)),NA())</f>
        <v>#N/A</v>
      </c>
      <c r="BO146" s="517" t="e">
        <f ca="1">+IF(AND(ISNUMBER(OFFSET('Hygiene Data'!$I$5,0,10*ROW('Hygiene Data'!I140))),'Data Summary'!ED146="Yes"),OFFSET('Hygiene Data'!$I$5,0,10*ROW('Hygiene Data'!I140)),NA())</f>
        <v>#N/A</v>
      </c>
      <c r="BP146" s="517" t="e">
        <f ca="1">+IF(AND(ISNUMBER(OFFSET('Hygiene Data'!$I$7,0,10*ROW('Hygiene Data'!I140))),'Data Summary'!EE146="Yes"),OFFSET('Hygiene Data'!$I$7,0,10*ROW('Hygiene Data'!I140)),NA())</f>
        <v>#N/A</v>
      </c>
      <c r="BQ146" s="517" t="e">
        <f ca="1">+IF(AND(ISNUMBER(OFFSET('Hygiene Data'!$I$9,0,10*ROW('Hygiene Data'!I140))),'Data Summary'!EF146="Yes"),OFFSET('Hygiene Data'!$I$9,0,10*ROW('Hygiene Data'!I140)),NA())</f>
        <v>#N/A</v>
      </c>
    </row>
    <row r="147" spans="1:69" x14ac:dyDescent="0.25">
      <c r="A147" s="513" t="e">
        <f ca="1">+RIGHT('Data Summary'!A147,LEN('Data Summary'!A147)-9)</f>
        <v>#VALUE!</v>
      </c>
      <c r="B147" s="487" t="str">
        <f ca="1">+IF(ISTEXT('Data Summary'!B147),'Data Summary'!B147,"")</f>
        <v/>
      </c>
      <c r="C147" s="514" t="e">
        <f ca="1">+VALUE('Data Summary'!C147)</f>
        <v>#VALUE!</v>
      </c>
      <c r="D147" s="515" t="e">
        <f ca="1">+IF(AND(ISNUMBER(OFFSET('Water Data'!$D$4,0,10*ROW('Water Data'!D141))),'Data Summary'!BS147="Yes"),100-OFFSET('Water Data'!$D$4,0,10*ROW('Water Data'!D141)),NA())</f>
        <v>#N/A</v>
      </c>
      <c r="E147" s="515" t="e">
        <f ca="1">+IF(AND(ISNUMBER(OFFSET('Water Data'!$D$6,0,10*ROW('Water Data'!D141))),'Data Summary'!BT147="Yes"),OFFSET('Water Data'!$D$6,0,10*ROW('Water Data'!D141)),NA())</f>
        <v>#N/A</v>
      </c>
      <c r="F147" s="515" t="e">
        <f ca="1">+IF(AND(ISNUMBER(OFFSET('Water Data'!$D$9,0,10*ROW('Water Data'!D141))),'Data Summary'!BU147="Yes"),OFFSET('Water Data'!$D$9,0,10*ROW('Water Data'!D141)),NA())</f>
        <v>#N/A</v>
      </c>
      <c r="G147" s="515" t="e">
        <f ca="1">+IF(AND(ISNUMBER(OFFSET('Water Data'!$E$4,0,10*ROW('Water Data'!E141))),'Data Summary'!BV147="Yes"),100-OFFSET('Water Data'!$E$4,0,10*ROW('Water Data'!E141)),NA())</f>
        <v>#N/A</v>
      </c>
      <c r="H147" s="515" t="e">
        <f ca="1">+IF(AND(ISNUMBER(OFFSET('Water Data'!$E$6,0,10*ROW('Water Data'!E141))),'Data Summary'!BW147="Yes"),OFFSET('Water Data'!$E$6,0,10*ROW('Water Data'!E141)),NA())</f>
        <v>#N/A</v>
      </c>
      <c r="I147" s="515" t="e">
        <f ca="1">+IF(AND(ISNUMBER(OFFSET('Water Data'!$E$9,0,10*ROW('Water Data'!E141))),'Data Summary'!BX147="Yes"),OFFSET('Water Data'!$E$9,0,10*ROW('Water Data'!E141)),NA())</f>
        <v>#N/A</v>
      </c>
      <c r="J147" s="515" t="e">
        <f ca="1">+IF(AND(ISNUMBER(OFFSET('Water Data'!$F$4,0,10*ROW('Water Data'!F141))),'Data Summary'!BY147="Yes"),100-OFFSET('Water Data'!$F$4,0,10*ROW('Water Data'!F141)),NA())</f>
        <v>#N/A</v>
      </c>
      <c r="K147" s="515" t="e">
        <f ca="1">+IF(AND(ISNUMBER(OFFSET('Water Data'!$F$6,0,10*ROW('Water Data'!F141))),'Data Summary'!BZ147="Yes"),OFFSET('Water Data'!$F$6,0,10*ROW('Water Data'!F141)),NA())</f>
        <v>#N/A</v>
      </c>
      <c r="L147" s="515" t="e">
        <f ca="1">+IF(AND(ISNUMBER(OFFSET('Water Data'!$F$9,0,10*ROW('Water Data'!F141))),'Data Summary'!CA147="Yes"),OFFSET('Water Data'!$F$9,0,10*ROW('Water Data'!F141)),NA())</f>
        <v>#N/A</v>
      </c>
      <c r="M147" s="515" t="e">
        <f ca="1">+IF(AND(ISNUMBER(OFFSET('Water Data'!$G$4,0,10*ROW('Water Data'!G141))),'Data Summary'!CB147="Yes"),100-OFFSET('Water Data'!$G$4,0,10*ROW('Water Data'!G141)),NA())</f>
        <v>#N/A</v>
      </c>
      <c r="N147" s="515" t="e">
        <f ca="1">+IF(AND(ISNUMBER(OFFSET('Water Data'!$G$6,0,10*ROW('Water Data'!G141))),'Data Summary'!CC147="Yes"),OFFSET('Water Data'!$G$6,0,10*ROW('Water Data'!G141)),NA())</f>
        <v>#N/A</v>
      </c>
      <c r="O147" s="515" t="e">
        <f ca="1">+IF(AND(ISNUMBER(OFFSET('Water Data'!$G$9,0,10*ROW('Water Data'!G141))),'Data Summary'!CD147="Yes"),OFFSET('Water Data'!$G$9,0,10*ROW('Water Data'!G141)),NA())</f>
        <v>#N/A</v>
      </c>
      <c r="P147" s="515" t="e">
        <f ca="1">+IF(AND(ISNUMBER(OFFSET('Water Data'!$H$4,0,10*ROW('Water Data'!H141))),'Data Summary'!CE147="Yes"),100-OFFSET('Water Data'!$H$4,0,10*ROW('Water Data'!H141)),NA())</f>
        <v>#N/A</v>
      </c>
      <c r="Q147" s="515" t="e">
        <f ca="1">+IF(AND(ISNUMBER(OFFSET('Water Data'!$H$6,0,10*ROW('Water Data'!H141))),'Data Summary'!CF147="Yes"),OFFSET('Water Data'!$H$6,0,10*ROW('Water Data'!H141)),NA())</f>
        <v>#N/A</v>
      </c>
      <c r="R147" s="515" t="e">
        <f ca="1">+IF(AND(ISNUMBER(OFFSET('Water Data'!$H$9,0,10*ROW('Water Data'!H141))),'Data Summary'!CG147="Yes"),OFFSET('Water Data'!$H$9,0,10*ROW('Water Data'!H141)),NA())</f>
        <v>#N/A</v>
      </c>
      <c r="S147" s="515" t="e">
        <f ca="1">+IF(AND(ISNUMBER(OFFSET('Water Data'!$I$4,0,10*ROW('Water Data'!I141))),'Data Summary'!CH147="Yes"),100-OFFSET('Water Data'!$I$4,0,10*ROW('Water Data'!I141)),NA())</f>
        <v>#N/A</v>
      </c>
      <c r="T147" s="515" t="e">
        <f ca="1">+IF(AND(ISNUMBER(OFFSET('Water Data'!$I$6,0,10*ROW('Water Data'!I141))),'Data Summary'!CI147="Yes"),OFFSET('Water Data'!$I$6,0,10*ROW('Water Data'!I141)),NA())</f>
        <v>#N/A</v>
      </c>
      <c r="U147" s="515" t="e">
        <f ca="1">+IF(AND(ISNUMBER(OFFSET('Water Data'!$I$9,0,10*ROW('Water Data'!I141))),'Data Summary'!CJ147="Yes"),OFFSET('Water Data'!$I$9,0,10*ROW('Water Data'!I141)),NA())</f>
        <v>#N/A</v>
      </c>
      <c r="V147" s="516" t="e">
        <f ca="1">+IF(AND(ISNUMBER(OFFSET('Sanitation Data'!$D$4,0,10*ROW('Sanitation Data'!D141))),'Data Summary'!CK147="Yes"),100-OFFSET('Sanitation Data'!$D$4,0,10*ROW('Sanitation Data'!D141)),NA())</f>
        <v>#N/A</v>
      </c>
      <c r="W147" s="516" t="e">
        <f ca="1">+IF(AND(ISNUMBER(OFFSET('Sanitation Data'!$D$6,0,10*ROW('Sanitation Data'!D141))),'Data Summary'!CL147="Yes"),OFFSET('Sanitation Data'!$D$6,0,10*ROW('Sanitation Data'!D141)),NA())</f>
        <v>#N/A</v>
      </c>
      <c r="X147" s="516" t="e">
        <f ca="1">+IF(AND(ISNUMBER(OFFSET('Sanitation Data'!$D$10,0,10*ROW('Sanitation Data'!D141))),'Data Summary'!CM147="Yes"),OFFSET('Sanitation Data'!$D$10,0,10*ROW('Sanitation Data'!D141)),NA())</f>
        <v>#N/A</v>
      </c>
      <c r="Y147" s="516" t="e">
        <f ca="1">+IF(AND(ISNUMBER(OFFSET('Sanitation Data'!$D$11,0,10*ROW('Sanitation Data'!D141))),'Data Summary'!CN147="Yes"),OFFSET('Sanitation Data'!$D$11,0,10*ROW('Sanitation Data'!D141)),NA())</f>
        <v>#N/A</v>
      </c>
      <c r="Z147" s="516" t="e">
        <f ca="1">+IF(AND(ISNUMBER(OFFSET('Sanitation Data'!$D$12,0,10*ROW('Sanitation Data'!D141))),'Data Summary'!CO147="Yes"),OFFSET('Sanitation Data'!$D$12,0,10*ROW('Sanitation Data'!D141)),NA())</f>
        <v>#N/A</v>
      </c>
      <c r="AA147" s="516" t="e">
        <f ca="1">+IF(AND(ISNUMBER(OFFSET('Sanitation Data'!$E$4,0,10*ROW('Sanitation Data'!E141))),'Data Summary'!CP147="Yes"),100-OFFSET('Sanitation Data'!$E$4,0,10*ROW('Sanitation Data'!E141)),NA())</f>
        <v>#N/A</v>
      </c>
      <c r="AB147" s="516" t="e">
        <f ca="1">+IF(AND(ISNUMBER(OFFSET('Sanitation Data'!$E$6,0,10*ROW('Sanitation Data'!E141))),'Data Summary'!CQ147="Yes"),OFFSET('Sanitation Data'!$E$6,0,10*ROW('Sanitation Data'!E141)),NA())</f>
        <v>#N/A</v>
      </c>
      <c r="AC147" s="516" t="e">
        <f ca="1">+IF(AND(ISNUMBER(OFFSET('Sanitation Data'!$E$10,0,10*ROW('Sanitation Data'!E141))),'Data Summary'!CR147="Yes"),OFFSET('Sanitation Data'!$E$10,0,10*ROW('Sanitation Data'!E141)),NA())</f>
        <v>#N/A</v>
      </c>
      <c r="AD147" s="516" t="e">
        <f ca="1">+IF(AND(ISNUMBER(OFFSET('Sanitation Data'!$E$11,0,10*ROW('Sanitation Data'!E141))),'Data Summary'!CS147="Yes"),OFFSET('Sanitation Data'!$E$11,0,10*ROW('Sanitation Data'!E141)),NA())</f>
        <v>#N/A</v>
      </c>
      <c r="AE147" s="516" t="e">
        <f ca="1">+IF(AND(ISNUMBER(OFFSET('Sanitation Data'!$E$12,0,10*ROW('Sanitation Data'!E141))),'Data Summary'!CT147="Yes"),OFFSET('Sanitation Data'!$E$12,0,10*ROW('Sanitation Data'!E141)),NA())</f>
        <v>#N/A</v>
      </c>
      <c r="AF147" s="516" t="e">
        <f ca="1">+IF(AND(ISNUMBER(OFFSET('Sanitation Data'!$F$4,0,10*ROW('Sanitation Data'!F141))),'Data Summary'!CU147="Yes"),100-OFFSET('Sanitation Data'!$F$4,0,10*ROW('Sanitation Data'!F141)),NA())</f>
        <v>#N/A</v>
      </c>
      <c r="AG147" s="516" t="e">
        <f ca="1">+IF(AND(ISNUMBER(OFFSET('Sanitation Data'!$F$6,0,10*ROW('Sanitation Data'!F141))),'Data Summary'!CV147="Yes"),OFFSET('Sanitation Data'!$F$6,0,10*ROW('Sanitation Data'!F141)),NA())</f>
        <v>#N/A</v>
      </c>
      <c r="AH147" s="516" t="e">
        <f ca="1">+IF(AND(ISNUMBER(OFFSET('Sanitation Data'!$F$10,0,10*ROW('Sanitation Data'!F141))),'Data Summary'!CW147="Yes"),OFFSET('Sanitation Data'!$F$10,0,10*ROW('Sanitation Data'!F141)),NA())</f>
        <v>#N/A</v>
      </c>
      <c r="AI147" s="516" t="e">
        <f ca="1">+IF(AND(ISNUMBER(OFFSET('Sanitation Data'!$F$11,0,10*ROW('Sanitation Data'!F141))),'Data Summary'!CX147="Yes"),OFFSET('Sanitation Data'!$F$11,0,10*ROW('Sanitation Data'!F141)),NA())</f>
        <v>#N/A</v>
      </c>
      <c r="AJ147" s="516" t="e">
        <f ca="1">+IF(AND(ISNUMBER(OFFSET('Sanitation Data'!$F$12,0,10*ROW('Sanitation Data'!F141))),'Data Summary'!CY147="Yes"),OFFSET('Sanitation Data'!$F$12,0,10*ROW('Sanitation Data'!F141)),NA())</f>
        <v>#N/A</v>
      </c>
      <c r="AK147" s="516" t="e">
        <f ca="1">+IF(AND(ISNUMBER(OFFSET('Sanitation Data'!$G$4,0,10*ROW('Sanitation Data'!G141))),'Data Summary'!CZ147="Yes"),100-OFFSET('Sanitation Data'!$G$4,0,10*ROW('Sanitation Data'!G141)),NA())</f>
        <v>#N/A</v>
      </c>
      <c r="AL147" s="516" t="e">
        <f ca="1">+IF(AND(ISNUMBER(OFFSET('Sanitation Data'!$G$6,0,10*ROW('Sanitation Data'!G141))),'Data Summary'!DA147="Yes"),OFFSET('Sanitation Data'!$G$6,0,10*ROW('Sanitation Data'!G141)),NA())</f>
        <v>#N/A</v>
      </c>
      <c r="AM147" s="516" t="e">
        <f ca="1">+IF(AND(ISNUMBER(OFFSET('Sanitation Data'!$G$10,0,10*ROW('Sanitation Data'!G141))),'Data Summary'!DB147="Yes"),OFFSET('Sanitation Data'!$G$10,0,10*ROW('Sanitation Data'!G141)),NA())</f>
        <v>#N/A</v>
      </c>
      <c r="AN147" s="516" t="e">
        <f ca="1">+IF(AND(ISNUMBER(OFFSET('Sanitation Data'!$G$11,0,10*ROW('Sanitation Data'!G141))),'Data Summary'!DC147="Yes"),OFFSET('Sanitation Data'!$G$11,0,10*ROW('Sanitation Data'!G141)),NA())</f>
        <v>#N/A</v>
      </c>
      <c r="AO147" s="516" t="e">
        <f ca="1">+IF(AND(ISNUMBER(OFFSET('Sanitation Data'!$G$12,0,10*ROW('Sanitation Data'!G141))),'Data Summary'!DD147="Yes"),OFFSET('Sanitation Data'!$G$12,0,10*ROW('Sanitation Data'!G141)),NA())</f>
        <v>#N/A</v>
      </c>
      <c r="AP147" s="516" t="e">
        <f ca="1">+IF(AND(ISNUMBER(OFFSET('Sanitation Data'!$H$4,0,10*ROW('Sanitation Data'!H141))),'Data Summary'!DE147="Yes"),100-OFFSET('Sanitation Data'!$H$4,0,10*ROW('Sanitation Data'!H141)),NA())</f>
        <v>#N/A</v>
      </c>
      <c r="AQ147" s="516" t="e">
        <f ca="1">+IF(AND(ISNUMBER(OFFSET('Sanitation Data'!$H$6,0,10*ROW('Sanitation Data'!H141))),'Data Summary'!DF147="Yes"),OFFSET('Sanitation Data'!$H$6,0,10*ROW('Sanitation Data'!H141)),NA())</f>
        <v>#N/A</v>
      </c>
      <c r="AR147" s="516" t="e">
        <f ca="1">+IF(AND(ISNUMBER(OFFSET('Sanitation Data'!$H$10,0,10*ROW('Sanitation Data'!H141))),'Data Summary'!DG147="Yes"),OFFSET('Sanitation Data'!$H$10,0,10*ROW('Sanitation Data'!H141)),NA())</f>
        <v>#N/A</v>
      </c>
      <c r="AS147" s="516" t="e">
        <f ca="1">+IF(AND(ISNUMBER(OFFSET('Sanitation Data'!$H$11,0,10*ROW('Sanitation Data'!H141))),'Data Summary'!DH147="Yes"),OFFSET('Sanitation Data'!$H$11,0,10*ROW('Sanitation Data'!H141)),NA())</f>
        <v>#N/A</v>
      </c>
      <c r="AT147" s="516" t="e">
        <f ca="1">+IF(AND(ISNUMBER(OFFSET('Sanitation Data'!$H$12,0,10*ROW('Sanitation Data'!H141))),'Data Summary'!DI147="Yes"),OFFSET('Sanitation Data'!$H$12,0,10*ROW('Sanitation Data'!H141)),NA())</f>
        <v>#N/A</v>
      </c>
      <c r="AU147" s="516" t="e">
        <f ca="1">+IF(AND(ISNUMBER(OFFSET('Sanitation Data'!$I$4,0,10*ROW('Sanitation Data'!I141))),'Data Summary'!DJ147="Yes"),100-OFFSET('Sanitation Data'!$I$4,0,10*ROW('Sanitation Data'!I141)),NA())</f>
        <v>#N/A</v>
      </c>
      <c r="AV147" s="516" t="e">
        <f ca="1">+IF(AND(ISNUMBER(OFFSET('Sanitation Data'!$I$6,0,10*ROW('Sanitation Data'!I141))),'Data Summary'!DK147="Yes"),OFFSET('Sanitation Data'!$I$6,0,10*ROW('Sanitation Data'!I141)),NA())</f>
        <v>#N/A</v>
      </c>
      <c r="AW147" s="516" t="e">
        <f ca="1">+IF(AND(ISNUMBER(OFFSET('Sanitation Data'!$I$10,0,10*ROW('Sanitation Data'!I141))),'Data Summary'!DL147="Yes"),OFFSET('Sanitation Data'!$I$10,0,10*ROW('Sanitation Data'!I141)),NA())</f>
        <v>#N/A</v>
      </c>
      <c r="AX147" s="516" t="e">
        <f ca="1">+IF(AND(ISNUMBER(OFFSET('Sanitation Data'!$I$11,0,10*ROW('Sanitation Data'!I141))),'Data Summary'!DM147="Yes"),OFFSET('Sanitation Data'!$I$11,0,10*ROW('Sanitation Data'!I141)),NA())</f>
        <v>#N/A</v>
      </c>
      <c r="AY147" s="516" t="e">
        <f ca="1">+IF(AND(ISNUMBER(OFFSET('Sanitation Data'!$I$12,0,10*ROW('Sanitation Data'!I141))),'Data Summary'!DN147="Yes"),OFFSET('Sanitation Data'!$I$12,0,10*ROW('Sanitation Data'!I141)),NA())</f>
        <v>#N/A</v>
      </c>
      <c r="AZ147" s="517" t="e">
        <f ca="1">+IF(AND(ISNUMBER(OFFSET('Hygiene Data'!$D$5,0,10*ROW('Hygiene Data'!D141))),'Data Summary'!DO147="Yes"),OFFSET('Hygiene Data'!$D$5,0,10*ROW('Hygiene Data'!D141)),NA())</f>
        <v>#N/A</v>
      </c>
      <c r="BA147" s="517" t="e">
        <f ca="1">+IF(AND(ISNUMBER(OFFSET('Hygiene Data'!$D$7,0,10*ROW('Hygiene Data'!D141))),'Data Summary'!DP147="Yes"),OFFSET('Hygiene Data'!$D$7,0,10*ROW('Hygiene Data'!D141)),NA())</f>
        <v>#N/A</v>
      </c>
      <c r="BB147" s="517" t="e">
        <f ca="1">+IF(AND(ISNUMBER(OFFSET('Hygiene Data'!$D$9,0,10*ROW('Hygiene Data'!D141))),'Data Summary'!DQ147="Yes"),OFFSET('Hygiene Data'!$D$9,0,10*ROW('Hygiene Data'!D141)),NA())</f>
        <v>#N/A</v>
      </c>
      <c r="BC147" s="517" t="e">
        <f ca="1">+IF(AND(ISNUMBER(OFFSET('Hygiene Data'!$E$5,0,10*ROW('Hygiene Data'!E141))),'Data Summary'!DR147="Yes"),OFFSET('Hygiene Data'!$E$5,0,10*ROW('Hygiene Data'!E141)),NA())</f>
        <v>#N/A</v>
      </c>
      <c r="BD147" s="517" t="e">
        <f ca="1">+IF(AND(ISNUMBER(OFFSET('Hygiene Data'!$E$7,0,10*ROW('Hygiene Data'!E141))),'Data Summary'!DS147="Yes"),OFFSET('Hygiene Data'!$E$7,0,10*ROW('Hygiene Data'!E141)),NA())</f>
        <v>#N/A</v>
      </c>
      <c r="BE147" s="517" t="e">
        <f ca="1">+IF(AND(ISNUMBER(OFFSET('Hygiene Data'!$E$9,0,10*ROW('Hygiene Data'!E141))),'Data Summary'!DT147="Yes"),OFFSET('Hygiene Data'!$E$9,0,10*ROW('Hygiene Data'!E141)),NA())</f>
        <v>#N/A</v>
      </c>
      <c r="BF147" s="517" t="e">
        <f ca="1">+IF(AND(ISNUMBER(OFFSET('Hygiene Data'!$F$5,0,10*ROW('Hygiene Data'!F141))),'Data Summary'!DU147="Yes"),OFFSET('Hygiene Data'!$F$5,0,10*ROW('Hygiene Data'!F141)),NA())</f>
        <v>#N/A</v>
      </c>
      <c r="BG147" s="517" t="e">
        <f ca="1">+IF(AND(ISNUMBER(OFFSET('Hygiene Data'!$F$7,0,10*ROW('Hygiene Data'!F141))),'Data Summary'!DV147="Yes"),OFFSET('Hygiene Data'!$F$7,0,10*ROW('Hygiene Data'!F141)),NA())</f>
        <v>#N/A</v>
      </c>
      <c r="BH147" s="517" t="e">
        <f ca="1">+IF(AND(ISNUMBER(OFFSET('Hygiene Data'!$F$9,0,10*ROW('Hygiene Data'!F141))),'Data Summary'!DW147="Yes"),OFFSET('Hygiene Data'!$F$9,0,10*ROW('Hygiene Data'!F141)),NA())</f>
        <v>#N/A</v>
      </c>
      <c r="BI147" s="517" t="e">
        <f ca="1">+IF(AND(ISNUMBER(OFFSET('Hygiene Data'!$G$5,0,10*ROW('Hygiene Data'!G141))),'Data Summary'!DX147="Yes"),OFFSET('Hygiene Data'!$G$5,0,10*ROW('Hygiene Data'!G141)),NA())</f>
        <v>#N/A</v>
      </c>
      <c r="BJ147" s="517" t="e">
        <f ca="1">+IF(AND(ISNUMBER(OFFSET('Hygiene Data'!$G$7,0,10*ROW('Hygiene Data'!G141))),'Data Summary'!DY147="Yes"),OFFSET('Hygiene Data'!$G$7,0,10*ROW('Hygiene Data'!G141)),NA())</f>
        <v>#N/A</v>
      </c>
      <c r="BK147" s="517" t="e">
        <f ca="1">+IF(AND(ISNUMBER(OFFSET('Hygiene Data'!$G$9,0,10*ROW('Hygiene Data'!G141))),'Data Summary'!DZ147="Yes"),OFFSET('Hygiene Data'!$G$9,0,10*ROW('Hygiene Data'!G141)),NA())</f>
        <v>#N/A</v>
      </c>
      <c r="BL147" s="517" t="e">
        <f ca="1">+IF(AND(ISNUMBER(OFFSET('Hygiene Data'!$H$5,0,10*ROW('Hygiene Data'!H141))),'Data Summary'!EA147="Yes"),OFFSET('Hygiene Data'!$H$5,0,10*ROW('Hygiene Data'!H141)),NA())</f>
        <v>#N/A</v>
      </c>
      <c r="BM147" s="517" t="e">
        <f ca="1">+IF(AND(ISNUMBER(OFFSET('Hygiene Data'!$H$7,0,10*ROW('Hygiene Data'!H141))),'Data Summary'!EB147="Yes"),OFFSET('Hygiene Data'!$H$7,0,10*ROW('Hygiene Data'!H141)),NA())</f>
        <v>#N/A</v>
      </c>
      <c r="BN147" s="517" t="e">
        <f ca="1">+IF(AND(ISNUMBER(OFFSET('Hygiene Data'!$H$9,0,10*ROW('Hygiene Data'!H141))),'Data Summary'!EC147="Yes"),OFFSET('Hygiene Data'!$H$9,0,10*ROW('Hygiene Data'!H141)),NA())</f>
        <v>#N/A</v>
      </c>
      <c r="BO147" s="517" t="e">
        <f ca="1">+IF(AND(ISNUMBER(OFFSET('Hygiene Data'!$I$5,0,10*ROW('Hygiene Data'!I141))),'Data Summary'!ED147="Yes"),OFFSET('Hygiene Data'!$I$5,0,10*ROW('Hygiene Data'!I141)),NA())</f>
        <v>#N/A</v>
      </c>
      <c r="BP147" s="517" t="e">
        <f ca="1">+IF(AND(ISNUMBER(OFFSET('Hygiene Data'!$I$7,0,10*ROW('Hygiene Data'!I141))),'Data Summary'!EE147="Yes"),OFFSET('Hygiene Data'!$I$7,0,10*ROW('Hygiene Data'!I141)),NA())</f>
        <v>#N/A</v>
      </c>
      <c r="BQ147" s="517" t="e">
        <f ca="1">+IF(AND(ISNUMBER(OFFSET('Hygiene Data'!$I$9,0,10*ROW('Hygiene Data'!I141))),'Data Summary'!EF147="Yes"),OFFSET('Hygiene Data'!$I$9,0,10*ROW('Hygiene Data'!I141)),NA())</f>
        <v>#N/A</v>
      </c>
    </row>
    <row r="148" spans="1:69" x14ac:dyDescent="0.25">
      <c r="A148" s="513" t="e">
        <f ca="1">+RIGHT('Data Summary'!A148,LEN('Data Summary'!A148)-9)</f>
        <v>#VALUE!</v>
      </c>
      <c r="B148" s="487" t="str">
        <f ca="1">+IF(ISTEXT('Data Summary'!B148),'Data Summary'!B148,"")</f>
        <v/>
      </c>
      <c r="C148" s="514" t="e">
        <f ca="1">+VALUE('Data Summary'!C148)</f>
        <v>#VALUE!</v>
      </c>
      <c r="D148" s="515" t="e">
        <f ca="1">+IF(AND(ISNUMBER(OFFSET('Water Data'!$D$4,0,10*ROW('Water Data'!D142))),'Data Summary'!BS148="Yes"),100-OFFSET('Water Data'!$D$4,0,10*ROW('Water Data'!D142)),NA())</f>
        <v>#N/A</v>
      </c>
      <c r="E148" s="515" t="e">
        <f ca="1">+IF(AND(ISNUMBER(OFFSET('Water Data'!$D$6,0,10*ROW('Water Data'!D142))),'Data Summary'!BT148="Yes"),OFFSET('Water Data'!$D$6,0,10*ROW('Water Data'!D142)),NA())</f>
        <v>#N/A</v>
      </c>
      <c r="F148" s="515" t="e">
        <f ca="1">+IF(AND(ISNUMBER(OFFSET('Water Data'!$D$9,0,10*ROW('Water Data'!D142))),'Data Summary'!BU148="Yes"),OFFSET('Water Data'!$D$9,0,10*ROW('Water Data'!D142)),NA())</f>
        <v>#N/A</v>
      </c>
      <c r="G148" s="515" t="e">
        <f ca="1">+IF(AND(ISNUMBER(OFFSET('Water Data'!$E$4,0,10*ROW('Water Data'!E142))),'Data Summary'!BV148="Yes"),100-OFFSET('Water Data'!$E$4,0,10*ROW('Water Data'!E142)),NA())</f>
        <v>#N/A</v>
      </c>
      <c r="H148" s="515" t="e">
        <f ca="1">+IF(AND(ISNUMBER(OFFSET('Water Data'!$E$6,0,10*ROW('Water Data'!E142))),'Data Summary'!BW148="Yes"),OFFSET('Water Data'!$E$6,0,10*ROW('Water Data'!E142)),NA())</f>
        <v>#N/A</v>
      </c>
      <c r="I148" s="515" t="e">
        <f ca="1">+IF(AND(ISNUMBER(OFFSET('Water Data'!$E$9,0,10*ROW('Water Data'!E142))),'Data Summary'!BX148="Yes"),OFFSET('Water Data'!$E$9,0,10*ROW('Water Data'!E142)),NA())</f>
        <v>#N/A</v>
      </c>
      <c r="J148" s="515" t="e">
        <f ca="1">+IF(AND(ISNUMBER(OFFSET('Water Data'!$F$4,0,10*ROW('Water Data'!F142))),'Data Summary'!BY148="Yes"),100-OFFSET('Water Data'!$F$4,0,10*ROW('Water Data'!F142)),NA())</f>
        <v>#N/A</v>
      </c>
      <c r="K148" s="515" t="e">
        <f ca="1">+IF(AND(ISNUMBER(OFFSET('Water Data'!$F$6,0,10*ROW('Water Data'!F142))),'Data Summary'!BZ148="Yes"),OFFSET('Water Data'!$F$6,0,10*ROW('Water Data'!F142)),NA())</f>
        <v>#N/A</v>
      </c>
      <c r="L148" s="515" t="e">
        <f ca="1">+IF(AND(ISNUMBER(OFFSET('Water Data'!$F$9,0,10*ROW('Water Data'!F142))),'Data Summary'!CA148="Yes"),OFFSET('Water Data'!$F$9,0,10*ROW('Water Data'!F142)),NA())</f>
        <v>#N/A</v>
      </c>
      <c r="M148" s="515" t="e">
        <f ca="1">+IF(AND(ISNUMBER(OFFSET('Water Data'!$G$4,0,10*ROW('Water Data'!G142))),'Data Summary'!CB148="Yes"),100-OFFSET('Water Data'!$G$4,0,10*ROW('Water Data'!G142)),NA())</f>
        <v>#N/A</v>
      </c>
      <c r="N148" s="515" t="e">
        <f ca="1">+IF(AND(ISNUMBER(OFFSET('Water Data'!$G$6,0,10*ROW('Water Data'!G142))),'Data Summary'!CC148="Yes"),OFFSET('Water Data'!$G$6,0,10*ROW('Water Data'!G142)),NA())</f>
        <v>#N/A</v>
      </c>
      <c r="O148" s="515" t="e">
        <f ca="1">+IF(AND(ISNUMBER(OFFSET('Water Data'!$G$9,0,10*ROW('Water Data'!G142))),'Data Summary'!CD148="Yes"),OFFSET('Water Data'!$G$9,0,10*ROW('Water Data'!G142)),NA())</f>
        <v>#N/A</v>
      </c>
      <c r="P148" s="515" t="e">
        <f ca="1">+IF(AND(ISNUMBER(OFFSET('Water Data'!$H$4,0,10*ROW('Water Data'!H142))),'Data Summary'!CE148="Yes"),100-OFFSET('Water Data'!$H$4,0,10*ROW('Water Data'!H142)),NA())</f>
        <v>#N/A</v>
      </c>
      <c r="Q148" s="515" t="e">
        <f ca="1">+IF(AND(ISNUMBER(OFFSET('Water Data'!$H$6,0,10*ROW('Water Data'!H142))),'Data Summary'!CF148="Yes"),OFFSET('Water Data'!$H$6,0,10*ROW('Water Data'!H142)),NA())</f>
        <v>#N/A</v>
      </c>
      <c r="R148" s="515" t="e">
        <f ca="1">+IF(AND(ISNUMBER(OFFSET('Water Data'!$H$9,0,10*ROW('Water Data'!H142))),'Data Summary'!CG148="Yes"),OFFSET('Water Data'!$H$9,0,10*ROW('Water Data'!H142)),NA())</f>
        <v>#N/A</v>
      </c>
      <c r="S148" s="515" t="e">
        <f ca="1">+IF(AND(ISNUMBER(OFFSET('Water Data'!$I$4,0,10*ROW('Water Data'!I142))),'Data Summary'!CH148="Yes"),100-OFFSET('Water Data'!$I$4,0,10*ROW('Water Data'!I142)),NA())</f>
        <v>#N/A</v>
      </c>
      <c r="T148" s="515" t="e">
        <f ca="1">+IF(AND(ISNUMBER(OFFSET('Water Data'!$I$6,0,10*ROW('Water Data'!I142))),'Data Summary'!CI148="Yes"),OFFSET('Water Data'!$I$6,0,10*ROW('Water Data'!I142)),NA())</f>
        <v>#N/A</v>
      </c>
      <c r="U148" s="515" t="e">
        <f ca="1">+IF(AND(ISNUMBER(OFFSET('Water Data'!$I$9,0,10*ROW('Water Data'!I142))),'Data Summary'!CJ148="Yes"),OFFSET('Water Data'!$I$9,0,10*ROW('Water Data'!I142)),NA())</f>
        <v>#N/A</v>
      </c>
      <c r="V148" s="516" t="e">
        <f ca="1">+IF(AND(ISNUMBER(OFFSET('Sanitation Data'!$D$4,0,10*ROW('Sanitation Data'!D142))),'Data Summary'!CK148="Yes"),100-OFFSET('Sanitation Data'!$D$4,0,10*ROW('Sanitation Data'!D142)),NA())</f>
        <v>#N/A</v>
      </c>
      <c r="W148" s="516" t="e">
        <f ca="1">+IF(AND(ISNUMBER(OFFSET('Sanitation Data'!$D$6,0,10*ROW('Sanitation Data'!D142))),'Data Summary'!CL148="Yes"),OFFSET('Sanitation Data'!$D$6,0,10*ROW('Sanitation Data'!D142)),NA())</f>
        <v>#N/A</v>
      </c>
      <c r="X148" s="516" t="e">
        <f ca="1">+IF(AND(ISNUMBER(OFFSET('Sanitation Data'!$D$10,0,10*ROW('Sanitation Data'!D142))),'Data Summary'!CM148="Yes"),OFFSET('Sanitation Data'!$D$10,0,10*ROW('Sanitation Data'!D142)),NA())</f>
        <v>#N/A</v>
      </c>
      <c r="Y148" s="516" t="e">
        <f ca="1">+IF(AND(ISNUMBER(OFFSET('Sanitation Data'!$D$11,0,10*ROW('Sanitation Data'!D142))),'Data Summary'!CN148="Yes"),OFFSET('Sanitation Data'!$D$11,0,10*ROW('Sanitation Data'!D142)),NA())</f>
        <v>#N/A</v>
      </c>
      <c r="Z148" s="516" t="e">
        <f ca="1">+IF(AND(ISNUMBER(OFFSET('Sanitation Data'!$D$12,0,10*ROW('Sanitation Data'!D142))),'Data Summary'!CO148="Yes"),OFFSET('Sanitation Data'!$D$12,0,10*ROW('Sanitation Data'!D142)),NA())</f>
        <v>#N/A</v>
      </c>
      <c r="AA148" s="516" t="e">
        <f ca="1">+IF(AND(ISNUMBER(OFFSET('Sanitation Data'!$E$4,0,10*ROW('Sanitation Data'!E142))),'Data Summary'!CP148="Yes"),100-OFFSET('Sanitation Data'!$E$4,0,10*ROW('Sanitation Data'!E142)),NA())</f>
        <v>#N/A</v>
      </c>
      <c r="AB148" s="516" t="e">
        <f ca="1">+IF(AND(ISNUMBER(OFFSET('Sanitation Data'!$E$6,0,10*ROW('Sanitation Data'!E142))),'Data Summary'!CQ148="Yes"),OFFSET('Sanitation Data'!$E$6,0,10*ROW('Sanitation Data'!E142)),NA())</f>
        <v>#N/A</v>
      </c>
      <c r="AC148" s="516" t="e">
        <f ca="1">+IF(AND(ISNUMBER(OFFSET('Sanitation Data'!$E$10,0,10*ROW('Sanitation Data'!E142))),'Data Summary'!CR148="Yes"),OFFSET('Sanitation Data'!$E$10,0,10*ROW('Sanitation Data'!E142)),NA())</f>
        <v>#N/A</v>
      </c>
      <c r="AD148" s="516" t="e">
        <f ca="1">+IF(AND(ISNUMBER(OFFSET('Sanitation Data'!$E$11,0,10*ROW('Sanitation Data'!E142))),'Data Summary'!CS148="Yes"),OFFSET('Sanitation Data'!$E$11,0,10*ROW('Sanitation Data'!E142)),NA())</f>
        <v>#N/A</v>
      </c>
      <c r="AE148" s="516" t="e">
        <f ca="1">+IF(AND(ISNUMBER(OFFSET('Sanitation Data'!$E$12,0,10*ROW('Sanitation Data'!E142))),'Data Summary'!CT148="Yes"),OFFSET('Sanitation Data'!$E$12,0,10*ROW('Sanitation Data'!E142)),NA())</f>
        <v>#N/A</v>
      </c>
      <c r="AF148" s="516" t="e">
        <f ca="1">+IF(AND(ISNUMBER(OFFSET('Sanitation Data'!$F$4,0,10*ROW('Sanitation Data'!F142))),'Data Summary'!CU148="Yes"),100-OFFSET('Sanitation Data'!$F$4,0,10*ROW('Sanitation Data'!F142)),NA())</f>
        <v>#N/A</v>
      </c>
      <c r="AG148" s="516" t="e">
        <f ca="1">+IF(AND(ISNUMBER(OFFSET('Sanitation Data'!$F$6,0,10*ROW('Sanitation Data'!F142))),'Data Summary'!CV148="Yes"),OFFSET('Sanitation Data'!$F$6,0,10*ROW('Sanitation Data'!F142)),NA())</f>
        <v>#N/A</v>
      </c>
      <c r="AH148" s="516" t="e">
        <f ca="1">+IF(AND(ISNUMBER(OFFSET('Sanitation Data'!$F$10,0,10*ROW('Sanitation Data'!F142))),'Data Summary'!CW148="Yes"),OFFSET('Sanitation Data'!$F$10,0,10*ROW('Sanitation Data'!F142)),NA())</f>
        <v>#N/A</v>
      </c>
      <c r="AI148" s="516" t="e">
        <f ca="1">+IF(AND(ISNUMBER(OFFSET('Sanitation Data'!$F$11,0,10*ROW('Sanitation Data'!F142))),'Data Summary'!CX148="Yes"),OFFSET('Sanitation Data'!$F$11,0,10*ROW('Sanitation Data'!F142)),NA())</f>
        <v>#N/A</v>
      </c>
      <c r="AJ148" s="516" t="e">
        <f ca="1">+IF(AND(ISNUMBER(OFFSET('Sanitation Data'!$F$12,0,10*ROW('Sanitation Data'!F142))),'Data Summary'!CY148="Yes"),OFFSET('Sanitation Data'!$F$12,0,10*ROW('Sanitation Data'!F142)),NA())</f>
        <v>#N/A</v>
      </c>
      <c r="AK148" s="516" t="e">
        <f ca="1">+IF(AND(ISNUMBER(OFFSET('Sanitation Data'!$G$4,0,10*ROW('Sanitation Data'!G142))),'Data Summary'!CZ148="Yes"),100-OFFSET('Sanitation Data'!$G$4,0,10*ROW('Sanitation Data'!G142)),NA())</f>
        <v>#N/A</v>
      </c>
      <c r="AL148" s="516" t="e">
        <f ca="1">+IF(AND(ISNUMBER(OFFSET('Sanitation Data'!$G$6,0,10*ROW('Sanitation Data'!G142))),'Data Summary'!DA148="Yes"),OFFSET('Sanitation Data'!$G$6,0,10*ROW('Sanitation Data'!G142)),NA())</f>
        <v>#N/A</v>
      </c>
      <c r="AM148" s="516" t="e">
        <f ca="1">+IF(AND(ISNUMBER(OFFSET('Sanitation Data'!$G$10,0,10*ROW('Sanitation Data'!G142))),'Data Summary'!DB148="Yes"),OFFSET('Sanitation Data'!$G$10,0,10*ROW('Sanitation Data'!G142)),NA())</f>
        <v>#N/A</v>
      </c>
      <c r="AN148" s="516" t="e">
        <f ca="1">+IF(AND(ISNUMBER(OFFSET('Sanitation Data'!$G$11,0,10*ROW('Sanitation Data'!G142))),'Data Summary'!DC148="Yes"),OFFSET('Sanitation Data'!$G$11,0,10*ROW('Sanitation Data'!G142)),NA())</f>
        <v>#N/A</v>
      </c>
      <c r="AO148" s="516" t="e">
        <f ca="1">+IF(AND(ISNUMBER(OFFSET('Sanitation Data'!$G$12,0,10*ROW('Sanitation Data'!G142))),'Data Summary'!DD148="Yes"),OFFSET('Sanitation Data'!$G$12,0,10*ROW('Sanitation Data'!G142)),NA())</f>
        <v>#N/A</v>
      </c>
      <c r="AP148" s="516" t="e">
        <f ca="1">+IF(AND(ISNUMBER(OFFSET('Sanitation Data'!$H$4,0,10*ROW('Sanitation Data'!H142))),'Data Summary'!DE148="Yes"),100-OFFSET('Sanitation Data'!$H$4,0,10*ROW('Sanitation Data'!H142)),NA())</f>
        <v>#N/A</v>
      </c>
      <c r="AQ148" s="516" t="e">
        <f ca="1">+IF(AND(ISNUMBER(OFFSET('Sanitation Data'!$H$6,0,10*ROW('Sanitation Data'!H142))),'Data Summary'!DF148="Yes"),OFFSET('Sanitation Data'!$H$6,0,10*ROW('Sanitation Data'!H142)),NA())</f>
        <v>#N/A</v>
      </c>
      <c r="AR148" s="516" t="e">
        <f ca="1">+IF(AND(ISNUMBER(OFFSET('Sanitation Data'!$H$10,0,10*ROW('Sanitation Data'!H142))),'Data Summary'!DG148="Yes"),OFFSET('Sanitation Data'!$H$10,0,10*ROW('Sanitation Data'!H142)),NA())</f>
        <v>#N/A</v>
      </c>
      <c r="AS148" s="516" t="e">
        <f ca="1">+IF(AND(ISNUMBER(OFFSET('Sanitation Data'!$H$11,0,10*ROW('Sanitation Data'!H142))),'Data Summary'!DH148="Yes"),OFFSET('Sanitation Data'!$H$11,0,10*ROW('Sanitation Data'!H142)),NA())</f>
        <v>#N/A</v>
      </c>
      <c r="AT148" s="516" t="e">
        <f ca="1">+IF(AND(ISNUMBER(OFFSET('Sanitation Data'!$H$12,0,10*ROW('Sanitation Data'!H142))),'Data Summary'!DI148="Yes"),OFFSET('Sanitation Data'!$H$12,0,10*ROW('Sanitation Data'!H142)),NA())</f>
        <v>#N/A</v>
      </c>
      <c r="AU148" s="516" t="e">
        <f ca="1">+IF(AND(ISNUMBER(OFFSET('Sanitation Data'!$I$4,0,10*ROW('Sanitation Data'!I142))),'Data Summary'!DJ148="Yes"),100-OFFSET('Sanitation Data'!$I$4,0,10*ROW('Sanitation Data'!I142)),NA())</f>
        <v>#N/A</v>
      </c>
      <c r="AV148" s="516" t="e">
        <f ca="1">+IF(AND(ISNUMBER(OFFSET('Sanitation Data'!$I$6,0,10*ROW('Sanitation Data'!I142))),'Data Summary'!DK148="Yes"),OFFSET('Sanitation Data'!$I$6,0,10*ROW('Sanitation Data'!I142)),NA())</f>
        <v>#N/A</v>
      </c>
      <c r="AW148" s="516" t="e">
        <f ca="1">+IF(AND(ISNUMBER(OFFSET('Sanitation Data'!$I$10,0,10*ROW('Sanitation Data'!I142))),'Data Summary'!DL148="Yes"),OFFSET('Sanitation Data'!$I$10,0,10*ROW('Sanitation Data'!I142)),NA())</f>
        <v>#N/A</v>
      </c>
      <c r="AX148" s="516" t="e">
        <f ca="1">+IF(AND(ISNUMBER(OFFSET('Sanitation Data'!$I$11,0,10*ROW('Sanitation Data'!I142))),'Data Summary'!DM148="Yes"),OFFSET('Sanitation Data'!$I$11,0,10*ROW('Sanitation Data'!I142)),NA())</f>
        <v>#N/A</v>
      </c>
      <c r="AY148" s="516" t="e">
        <f ca="1">+IF(AND(ISNUMBER(OFFSET('Sanitation Data'!$I$12,0,10*ROW('Sanitation Data'!I142))),'Data Summary'!DN148="Yes"),OFFSET('Sanitation Data'!$I$12,0,10*ROW('Sanitation Data'!I142)),NA())</f>
        <v>#N/A</v>
      </c>
      <c r="AZ148" s="517" t="e">
        <f ca="1">+IF(AND(ISNUMBER(OFFSET('Hygiene Data'!$D$5,0,10*ROW('Hygiene Data'!D142))),'Data Summary'!DO148="Yes"),OFFSET('Hygiene Data'!$D$5,0,10*ROW('Hygiene Data'!D142)),NA())</f>
        <v>#N/A</v>
      </c>
      <c r="BA148" s="517" t="e">
        <f ca="1">+IF(AND(ISNUMBER(OFFSET('Hygiene Data'!$D$7,0,10*ROW('Hygiene Data'!D142))),'Data Summary'!DP148="Yes"),OFFSET('Hygiene Data'!$D$7,0,10*ROW('Hygiene Data'!D142)),NA())</f>
        <v>#N/A</v>
      </c>
      <c r="BB148" s="517" t="e">
        <f ca="1">+IF(AND(ISNUMBER(OFFSET('Hygiene Data'!$D$9,0,10*ROW('Hygiene Data'!D142))),'Data Summary'!DQ148="Yes"),OFFSET('Hygiene Data'!$D$9,0,10*ROW('Hygiene Data'!D142)),NA())</f>
        <v>#N/A</v>
      </c>
      <c r="BC148" s="517" t="e">
        <f ca="1">+IF(AND(ISNUMBER(OFFSET('Hygiene Data'!$E$5,0,10*ROW('Hygiene Data'!E142))),'Data Summary'!DR148="Yes"),OFFSET('Hygiene Data'!$E$5,0,10*ROW('Hygiene Data'!E142)),NA())</f>
        <v>#N/A</v>
      </c>
      <c r="BD148" s="517" t="e">
        <f ca="1">+IF(AND(ISNUMBER(OFFSET('Hygiene Data'!$E$7,0,10*ROW('Hygiene Data'!E142))),'Data Summary'!DS148="Yes"),OFFSET('Hygiene Data'!$E$7,0,10*ROW('Hygiene Data'!E142)),NA())</f>
        <v>#N/A</v>
      </c>
      <c r="BE148" s="517" t="e">
        <f ca="1">+IF(AND(ISNUMBER(OFFSET('Hygiene Data'!$E$9,0,10*ROW('Hygiene Data'!E142))),'Data Summary'!DT148="Yes"),OFFSET('Hygiene Data'!$E$9,0,10*ROW('Hygiene Data'!E142)),NA())</f>
        <v>#N/A</v>
      </c>
      <c r="BF148" s="517" t="e">
        <f ca="1">+IF(AND(ISNUMBER(OFFSET('Hygiene Data'!$F$5,0,10*ROW('Hygiene Data'!F142))),'Data Summary'!DU148="Yes"),OFFSET('Hygiene Data'!$F$5,0,10*ROW('Hygiene Data'!F142)),NA())</f>
        <v>#N/A</v>
      </c>
      <c r="BG148" s="517" t="e">
        <f ca="1">+IF(AND(ISNUMBER(OFFSET('Hygiene Data'!$F$7,0,10*ROW('Hygiene Data'!F142))),'Data Summary'!DV148="Yes"),OFFSET('Hygiene Data'!$F$7,0,10*ROW('Hygiene Data'!F142)),NA())</f>
        <v>#N/A</v>
      </c>
      <c r="BH148" s="517" t="e">
        <f ca="1">+IF(AND(ISNUMBER(OFFSET('Hygiene Data'!$F$9,0,10*ROW('Hygiene Data'!F142))),'Data Summary'!DW148="Yes"),OFFSET('Hygiene Data'!$F$9,0,10*ROW('Hygiene Data'!F142)),NA())</f>
        <v>#N/A</v>
      </c>
      <c r="BI148" s="517" t="e">
        <f ca="1">+IF(AND(ISNUMBER(OFFSET('Hygiene Data'!$G$5,0,10*ROW('Hygiene Data'!G142))),'Data Summary'!DX148="Yes"),OFFSET('Hygiene Data'!$G$5,0,10*ROW('Hygiene Data'!G142)),NA())</f>
        <v>#N/A</v>
      </c>
      <c r="BJ148" s="517" t="e">
        <f ca="1">+IF(AND(ISNUMBER(OFFSET('Hygiene Data'!$G$7,0,10*ROW('Hygiene Data'!G142))),'Data Summary'!DY148="Yes"),OFFSET('Hygiene Data'!$G$7,0,10*ROW('Hygiene Data'!G142)),NA())</f>
        <v>#N/A</v>
      </c>
      <c r="BK148" s="517" t="e">
        <f ca="1">+IF(AND(ISNUMBER(OFFSET('Hygiene Data'!$G$9,0,10*ROW('Hygiene Data'!G142))),'Data Summary'!DZ148="Yes"),OFFSET('Hygiene Data'!$G$9,0,10*ROW('Hygiene Data'!G142)),NA())</f>
        <v>#N/A</v>
      </c>
      <c r="BL148" s="517" t="e">
        <f ca="1">+IF(AND(ISNUMBER(OFFSET('Hygiene Data'!$H$5,0,10*ROW('Hygiene Data'!H142))),'Data Summary'!EA148="Yes"),OFFSET('Hygiene Data'!$H$5,0,10*ROW('Hygiene Data'!H142)),NA())</f>
        <v>#N/A</v>
      </c>
      <c r="BM148" s="517" t="e">
        <f ca="1">+IF(AND(ISNUMBER(OFFSET('Hygiene Data'!$H$7,0,10*ROW('Hygiene Data'!H142))),'Data Summary'!EB148="Yes"),OFFSET('Hygiene Data'!$H$7,0,10*ROW('Hygiene Data'!H142)),NA())</f>
        <v>#N/A</v>
      </c>
      <c r="BN148" s="517" t="e">
        <f ca="1">+IF(AND(ISNUMBER(OFFSET('Hygiene Data'!$H$9,0,10*ROW('Hygiene Data'!H142))),'Data Summary'!EC148="Yes"),OFFSET('Hygiene Data'!$H$9,0,10*ROW('Hygiene Data'!H142)),NA())</f>
        <v>#N/A</v>
      </c>
      <c r="BO148" s="517" t="e">
        <f ca="1">+IF(AND(ISNUMBER(OFFSET('Hygiene Data'!$I$5,0,10*ROW('Hygiene Data'!I142))),'Data Summary'!ED148="Yes"),OFFSET('Hygiene Data'!$I$5,0,10*ROW('Hygiene Data'!I142)),NA())</f>
        <v>#N/A</v>
      </c>
      <c r="BP148" s="517" t="e">
        <f ca="1">+IF(AND(ISNUMBER(OFFSET('Hygiene Data'!$I$7,0,10*ROW('Hygiene Data'!I142))),'Data Summary'!EE148="Yes"),OFFSET('Hygiene Data'!$I$7,0,10*ROW('Hygiene Data'!I142)),NA())</f>
        <v>#N/A</v>
      </c>
      <c r="BQ148" s="517" t="e">
        <f ca="1">+IF(AND(ISNUMBER(OFFSET('Hygiene Data'!$I$9,0,10*ROW('Hygiene Data'!I142))),'Data Summary'!EF148="Yes"),OFFSET('Hygiene Data'!$I$9,0,10*ROW('Hygiene Data'!I142)),NA())</f>
        <v>#N/A</v>
      </c>
    </row>
    <row r="149" spans="1:69" x14ac:dyDescent="0.25">
      <c r="A149" s="513" t="e">
        <f ca="1">+RIGHT('Data Summary'!A149,LEN('Data Summary'!A149)-9)</f>
        <v>#VALUE!</v>
      </c>
      <c r="B149" s="487" t="str">
        <f ca="1">+IF(ISTEXT('Data Summary'!B149),'Data Summary'!B149,"")</f>
        <v/>
      </c>
      <c r="C149" s="514" t="e">
        <f ca="1">+VALUE('Data Summary'!C149)</f>
        <v>#VALUE!</v>
      </c>
      <c r="D149" s="515" t="e">
        <f ca="1">+IF(AND(ISNUMBER(OFFSET('Water Data'!$D$4,0,10*ROW('Water Data'!D143))),'Data Summary'!BS149="Yes"),100-OFFSET('Water Data'!$D$4,0,10*ROW('Water Data'!D143)),NA())</f>
        <v>#N/A</v>
      </c>
      <c r="E149" s="515" t="e">
        <f ca="1">+IF(AND(ISNUMBER(OFFSET('Water Data'!$D$6,0,10*ROW('Water Data'!D143))),'Data Summary'!BT149="Yes"),OFFSET('Water Data'!$D$6,0,10*ROW('Water Data'!D143)),NA())</f>
        <v>#N/A</v>
      </c>
      <c r="F149" s="515" t="e">
        <f ca="1">+IF(AND(ISNUMBER(OFFSET('Water Data'!$D$9,0,10*ROW('Water Data'!D143))),'Data Summary'!BU149="Yes"),OFFSET('Water Data'!$D$9,0,10*ROW('Water Data'!D143)),NA())</f>
        <v>#N/A</v>
      </c>
      <c r="G149" s="515" t="e">
        <f ca="1">+IF(AND(ISNUMBER(OFFSET('Water Data'!$E$4,0,10*ROW('Water Data'!E143))),'Data Summary'!BV149="Yes"),100-OFFSET('Water Data'!$E$4,0,10*ROW('Water Data'!E143)),NA())</f>
        <v>#N/A</v>
      </c>
      <c r="H149" s="515" t="e">
        <f ca="1">+IF(AND(ISNUMBER(OFFSET('Water Data'!$E$6,0,10*ROW('Water Data'!E143))),'Data Summary'!BW149="Yes"),OFFSET('Water Data'!$E$6,0,10*ROW('Water Data'!E143)),NA())</f>
        <v>#N/A</v>
      </c>
      <c r="I149" s="515" t="e">
        <f ca="1">+IF(AND(ISNUMBER(OFFSET('Water Data'!$E$9,0,10*ROW('Water Data'!E143))),'Data Summary'!BX149="Yes"),OFFSET('Water Data'!$E$9,0,10*ROW('Water Data'!E143)),NA())</f>
        <v>#N/A</v>
      </c>
      <c r="J149" s="515" t="e">
        <f ca="1">+IF(AND(ISNUMBER(OFFSET('Water Data'!$F$4,0,10*ROW('Water Data'!F143))),'Data Summary'!BY149="Yes"),100-OFFSET('Water Data'!$F$4,0,10*ROW('Water Data'!F143)),NA())</f>
        <v>#N/A</v>
      </c>
      <c r="K149" s="515" t="e">
        <f ca="1">+IF(AND(ISNUMBER(OFFSET('Water Data'!$F$6,0,10*ROW('Water Data'!F143))),'Data Summary'!BZ149="Yes"),OFFSET('Water Data'!$F$6,0,10*ROW('Water Data'!F143)),NA())</f>
        <v>#N/A</v>
      </c>
      <c r="L149" s="515" t="e">
        <f ca="1">+IF(AND(ISNUMBER(OFFSET('Water Data'!$F$9,0,10*ROW('Water Data'!F143))),'Data Summary'!CA149="Yes"),OFFSET('Water Data'!$F$9,0,10*ROW('Water Data'!F143)),NA())</f>
        <v>#N/A</v>
      </c>
      <c r="M149" s="515" t="e">
        <f ca="1">+IF(AND(ISNUMBER(OFFSET('Water Data'!$G$4,0,10*ROW('Water Data'!G143))),'Data Summary'!CB149="Yes"),100-OFFSET('Water Data'!$G$4,0,10*ROW('Water Data'!G143)),NA())</f>
        <v>#N/A</v>
      </c>
      <c r="N149" s="515" t="e">
        <f ca="1">+IF(AND(ISNUMBER(OFFSET('Water Data'!$G$6,0,10*ROW('Water Data'!G143))),'Data Summary'!CC149="Yes"),OFFSET('Water Data'!$G$6,0,10*ROW('Water Data'!G143)),NA())</f>
        <v>#N/A</v>
      </c>
      <c r="O149" s="515" t="e">
        <f ca="1">+IF(AND(ISNUMBER(OFFSET('Water Data'!$G$9,0,10*ROW('Water Data'!G143))),'Data Summary'!CD149="Yes"),OFFSET('Water Data'!$G$9,0,10*ROW('Water Data'!G143)),NA())</f>
        <v>#N/A</v>
      </c>
      <c r="P149" s="515" t="e">
        <f ca="1">+IF(AND(ISNUMBER(OFFSET('Water Data'!$H$4,0,10*ROW('Water Data'!H143))),'Data Summary'!CE149="Yes"),100-OFFSET('Water Data'!$H$4,0,10*ROW('Water Data'!H143)),NA())</f>
        <v>#N/A</v>
      </c>
      <c r="Q149" s="515" t="e">
        <f ca="1">+IF(AND(ISNUMBER(OFFSET('Water Data'!$H$6,0,10*ROW('Water Data'!H143))),'Data Summary'!CF149="Yes"),OFFSET('Water Data'!$H$6,0,10*ROW('Water Data'!H143)),NA())</f>
        <v>#N/A</v>
      </c>
      <c r="R149" s="515" t="e">
        <f ca="1">+IF(AND(ISNUMBER(OFFSET('Water Data'!$H$9,0,10*ROW('Water Data'!H143))),'Data Summary'!CG149="Yes"),OFFSET('Water Data'!$H$9,0,10*ROW('Water Data'!H143)),NA())</f>
        <v>#N/A</v>
      </c>
      <c r="S149" s="515" t="e">
        <f ca="1">+IF(AND(ISNUMBER(OFFSET('Water Data'!$I$4,0,10*ROW('Water Data'!I143))),'Data Summary'!CH149="Yes"),100-OFFSET('Water Data'!$I$4,0,10*ROW('Water Data'!I143)),NA())</f>
        <v>#N/A</v>
      </c>
      <c r="T149" s="515" t="e">
        <f ca="1">+IF(AND(ISNUMBER(OFFSET('Water Data'!$I$6,0,10*ROW('Water Data'!I143))),'Data Summary'!CI149="Yes"),OFFSET('Water Data'!$I$6,0,10*ROW('Water Data'!I143)),NA())</f>
        <v>#N/A</v>
      </c>
      <c r="U149" s="515" t="e">
        <f ca="1">+IF(AND(ISNUMBER(OFFSET('Water Data'!$I$9,0,10*ROW('Water Data'!I143))),'Data Summary'!CJ149="Yes"),OFFSET('Water Data'!$I$9,0,10*ROW('Water Data'!I143)),NA())</f>
        <v>#N/A</v>
      </c>
      <c r="V149" s="516" t="e">
        <f ca="1">+IF(AND(ISNUMBER(OFFSET('Sanitation Data'!$D$4,0,10*ROW('Sanitation Data'!D143))),'Data Summary'!CK149="Yes"),100-OFFSET('Sanitation Data'!$D$4,0,10*ROW('Sanitation Data'!D143)),NA())</f>
        <v>#N/A</v>
      </c>
      <c r="W149" s="516" t="e">
        <f ca="1">+IF(AND(ISNUMBER(OFFSET('Sanitation Data'!$D$6,0,10*ROW('Sanitation Data'!D143))),'Data Summary'!CL149="Yes"),OFFSET('Sanitation Data'!$D$6,0,10*ROW('Sanitation Data'!D143)),NA())</f>
        <v>#N/A</v>
      </c>
      <c r="X149" s="516" t="e">
        <f ca="1">+IF(AND(ISNUMBER(OFFSET('Sanitation Data'!$D$10,0,10*ROW('Sanitation Data'!D143))),'Data Summary'!CM149="Yes"),OFFSET('Sanitation Data'!$D$10,0,10*ROW('Sanitation Data'!D143)),NA())</f>
        <v>#N/A</v>
      </c>
      <c r="Y149" s="516" t="e">
        <f ca="1">+IF(AND(ISNUMBER(OFFSET('Sanitation Data'!$D$11,0,10*ROW('Sanitation Data'!D143))),'Data Summary'!CN149="Yes"),OFFSET('Sanitation Data'!$D$11,0,10*ROW('Sanitation Data'!D143)),NA())</f>
        <v>#N/A</v>
      </c>
      <c r="Z149" s="516" t="e">
        <f ca="1">+IF(AND(ISNUMBER(OFFSET('Sanitation Data'!$D$12,0,10*ROW('Sanitation Data'!D143))),'Data Summary'!CO149="Yes"),OFFSET('Sanitation Data'!$D$12,0,10*ROW('Sanitation Data'!D143)),NA())</f>
        <v>#N/A</v>
      </c>
      <c r="AA149" s="516" t="e">
        <f ca="1">+IF(AND(ISNUMBER(OFFSET('Sanitation Data'!$E$4,0,10*ROW('Sanitation Data'!E143))),'Data Summary'!CP149="Yes"),100-OFFSET('Sanitation Data'!$E$4,0,10*ROW('Sanitation Data'!E143)),NA())</f>
        <v>#N/A</v>
      </c>
      <c r="AB149" s="516" t="e">
        <f ca="1">+IF(AND(ISNUMBER(OFFSET('Sanitation Data'!$E$6,0,10*ROW('Sanitation Data'!E143))),'Data Summary'!CQ149="Yes"),OFFSET('Sanitation Data'!$E$6,0,10*ROW('Sanitation Data'!E143)),NA())</f>
        <v>#N/A</v>
      </c>
      <c r="AC149" s="516" t="e">
        <f ca="1">+IF(AND(ISNUMBER(OFFSET('Sanitation Data'!$E$10,0,10*ROW('Sanitation Data'!E143))),'Data Summary'!CR149="Yes"),OFFSET('Sanitation Data'!$E$10,0,10*ROW('Sanitation Data'!E143)),NA())</f>
        <v>#N/A</v>
      </c>
      <c r="AD149" s="516" t="e">
        <f ca="1">+IF(AND(ISNUMBER(OFFSET('Sanitation Data'!$E$11,0,10*ROW('Sanitation Data'!E143))),'Data Summary'!CS149="Yes"),OFFSET('Sanitation Data'!$E$11,0,10*ROW('Sanitation Data'!E143)),NA())</f>
        <v>#N/A</v>
      </c>
      <c r="AE149" s="516" t="e">
        <f ca="1">+IF(AND(ISNUMBER(OFFSET('Sanitation Data'!$E$12,0,10*ROW('Sanitation Data'!E143))),'Data Summary'!CT149="Yes"),OFFSET('Sanitation Data'!$E$12,0,10*ROW('Sanitation Data'!E143)),NA())</f>
        <v>#N/A</v>
      </c>
      <c r="AF149" s="516" t="e">
        <f ca="1">+IF(AND(ISNUMBER(OFFSET('Sanitation Data'!$F$4,0,10*ROW('Sanitation Data'!F143))),'Data Summary'!CU149="Yes"),100-OFFSET('Sanitation Data'!$F$4,0,10*ROW('Sanitation Data'!F143)),NA())</f>
        <v>#N/A</v>
      </c>
      <c r="AG149" s="516" t="e">
        <f ca="1">+IF(AND(ISNUMBER(OFFSET('Sanitation Data'!$F$6,0,10*ROW('Sanitation Data'!F143))),'Data Summary'!CV149="Yes"),OFFSET('Sanitation Data'!$F$6,0,10*ROW('Sanitation Data'!F143)),NA())</f>
        <v>#N/A</v>
      </c>
      <c r="AH149" s="516" t="e">
        <f ca="1">+IF(AND(ISNUMBER(OFFSET('Sanitation Data'!$F$10,0,10*ROW('Sanitation Data'!F143))),'Data Summary'!CW149="Yes"),OFFSET('Sanitation Data'!$F$10,0,10*ROW('Sanitation Data'!F143)),NA())</f>
        <v>#N/A</v>
      </c>
      <c r="AI149" s="516" t="e">
        <f ca="1">+IF(AND(ISNUMBER(OFFSET('Sanitation Data'!$F$11,0,10*ROW('Sanitation Data'!F143))),'Data Summary'!CX149="Yes"),OFFSET('Sanitation Data'!$F$11,0,10*ROW('Sanitation Data'!F143)),NA())</f>
        <v>#N/A</v>
      </c>
      <c r="AJ149" s="516" t="e">
        <f ca="1">+IF(AND(ISNUMBER(OFFSET('Sanitation Data'!$F$12,0,10*ROW('Sanitation Data'!F143))),'Data Summary'!CY149="Yes"),OFFSET('Sanitation Data'!$F$12,0,10*ROW('Sanitation Data'!F143)),NA())</f>
        <v>#N/A</v>
      </c>
      <c r="AK149" s="516" t="e">
        <f ca="1">+IF(AND(ISNUMBER(OFFSET('Sanitation Data'!$G$4,0,10*ROW('Sanitation Data'!G143))),'Data Summary'!CZ149="Yes"),100-OFFSET('Sanitation Data'!$G$4,0,10*ROW('Sanitation Data'!G143)),NA())</f>
        <v>#N/A</v>
      </c>
      <c r="AL149" s="516" t="e">
        <f ca="1">+IF(AND(ISNUMBER(OFFSET('Sanitation Data'!$G$6,0,10*ROW('Sanitation Data'!G143))),'Data Summary'!DA149="Yes"),OFFSET('Sanitation Data'!$G$6,0,10*ROW('Sanitation Data'!G143)),NA())</f>
        <v>#N/A</v>
      </c>
      <c r="AM149" s="516" t="e">
        <f ca="1">+IF(AND(ISNUMBER(OFFSET('Sanitation Data'!$G$10,0,10*ROW('Sanitation Data'!G143))),'Data Summary'!DB149="Yes"),OFFSET('Sanitation Data'!$G$10,0,10*ROW('Sanitation Data'!G143)),NA())</f>
        <v>#N/A</v>
      </c>
      <c r="AN149" s="516" t="e">
        <f ca="1">+IF(AND(ISNUMBER(OFFSET('Sanitation Data'!$G$11,0,10*ROW('Sanitation Data'!G143))),'Data Summary'!DC149="Yes"),OFFSET('Sanitation Data'!$G$11,0,10*ROW('Sanitation Data'!G143)),NA())</f>
        <v>#N/A</v>
      </c>
      <c r="AO149" s="516" t="e">
        <f ca="1">+IF(AND(ISNUMBER(OFFSET('Sanitation Data'!$G$12,0,10*ROW('Sanitation Data'!G143))),'Data Summary'!DD149="Yes"),OFFSET('Sanitation Data'!$G$12,0,10*ROW('Sanitation Data'!G143)),NA())</f>
        <v>#N/A</v>
      </c>
      <c r="AP149" s="516" t="e">
        <f ca="1">+IF(AND(ISNUMBER(OFFSET('Sanitation Data'!$H$4,0,10*ROW('Sanitation Data'!H143))),'Data Summary'!DE149="Yes"),100-OFFSET('Sanitation Data'!$H$4,0,10*ROW('Sanitation Data'!H143)),NA())</f>
        <v>#N/A</v>
      </c>
      <c r="AQ149" s="516" t="e">
        <f ca="1">+IF(AND(ISNUMBER(OFFSET('Sanitation Data'!$H$6,0,10*ROW('Sanitation Data'!H143))),'Data Summary'!DF149="Yes"),OFFSET('Sanitation Data'!$H$6,0,10*ROW('Sanitation Data'!H143)),NA())</f>
        <v>#N/A</v>
      </c>
      <c r="AR149" s="516" t="e">
        <f ca="1">+IF(AND(ISNUMBER(OFFSET('Sanitation Data'!$H$10,0,10*ROW('Sanitation Data'!H143))),'Data Summary'!DG149="Yes"),OFFSET('Sanitation Data'!$H$10,0,10*ROW('Sanitation Data'!H143)),NA())</f>
        <v>#N/A</v>
      </c>
      <c r="AS149" s="516" t="e">
        <f ca="1">+IF(AND(ISNUMBER(OFFSET('Sanitation Data'!$H$11,0,10*ROW('Sanitation Data'!H143))),'Data Summary'!DH149="Yes"),OFFSET('Sanitation Data'!$H$11,0,10*ROW('Sanitation Data'!H143)),NA())</f>
        <v>#N/A</v>
      </c>
      <c r="AT149" s="516" t="e">
        <f ca="1">+IF(AND(ISNUMBER(OFFSET('Sanitation Data'!$H$12,0,10*ROW('Sanitation Data'!H143))),'Data Summary'!DI149="Yes"),OFFSET('Sanitation Data'!$H$12,0,10*ROW('Sanitation Data'!H143)),NA())</f>
        <v>#N/A</v>
      </c>
      <c r="AU149" s="516" t="e">
        <f ca="1">+IF(AND(ISNUMBER(OFFSET('Sanitation Data'!$I$4,0,10*ROW('Sanitation Data'!I143))),'Data Summary'!DJ149="Yes"),100-OFFSET('Sanitation Data'!$I$4,0,10*ROW('Sanitation Data'!I143)),NA())</f>
        <v>#N/A</v>
      </c>
      <c r="AV149" s="516" t="e">
        <f ca="1">+IF(AND(ISNUMBER(OFFSET('Sanitation Data'!$I$6,0,10*ROW('Sanitation Data'!I143))),'Data Summary'!DK149="Yes"),OFFSET('Sanitation Data'!$I$6,0,10*ROW('Sanitation Data'!I143)),NA())</f>
        <v>#N/A</v>
      </c>
      <c r="AW149" s="516" t="e">
        <f ca="1">+IF(AND(ISNUMBER(OFFSET('Sanitation Data'!$I$10,0,10*ROW('Sanitation Data'!I143))),'Data Summary'!DL149="Yes"),OFFSET('Sanitation Data'!$I$10,0,10*ROW('Sanitation Data'!I143)),NA())</f>
        <v>#N/A</v>
      </c>
      <c r="AX149" s="516" t="e">
        <f ca="1">+IF(AND(ISNUMBER(OFFSET('Sanitation Data'!$I$11,0,10*ROW('Sanitation Data'!I143))),'Data Summary'!DM149="Yes"),OFFSET('Sanitation Data'!$I$11,0,10*ROW('Sanitation Data'!I143)),NA())</f>
        <v>#N/A</v>
      </c>
      <c r="AY149" s="516" t="e">
        <f ca="1">+IF(AND(ISNUMBER(OFFSET('Sanitation Data'!$I$12,0,10*ROW('Sanitation Data'!I143))),'Data Summary'!DN149="Yes"),OFFSET('Sanitation Data'!$I$12,0,10*ROW('Sanitation Data'!I143)),NA())</f>
        <v>#N/A</v>
      </c>
      <c r="AZ149" s="517" t="e">
        <f ca="1">+IF(AND(ISNUMBER(OFFSET('Hygiene Data'!$D$5,0,10*ROW('Hygiene Data'!D143))),'Data Summary'!DO149="Yes"),OFFSET('Hygiene Data'!$D$5,0,10*ROW('Hygiene Data'!D143)),NA())</f>
        <v>#N/A</v>
      </c>
      <c r="BA149" s="517" t="e">
        <f ca="1">+IF(AND(ISNUMBER(OFFSET('Hygiene Data'!$D$7,0,10*ROW('Hygiene Data'!D143))),'Data Summary'!DP149="Yes"),OFFSET('Hygiene Data'!$D$7,0,10*ROW('Hygiene Data'!D143)),NA())</f>
        <v>#N/A</v>
      </c>
      <c r="BB149" s="517" t="e">
        <f ca="1">+IF(AND(ISNUMBER(OFFSET('Hygiene Data'!$D$9,0,10*ROW('Hygiene Data'!D143))),'Data Summary'!DQ149="Yes"),OFFSET('Hygiene Data'!$D$9,0,10*ROW('Hygiene Data'!D143)),NA())</f>
        <v>#N/A</v>
      </c>
      <c r="BC149" s="517" t="e">
        <f ca="1">+IF(AND(ISNUMBER(OFFSET('Hygiene Data'!$E$5,0,10*ROW('Hygiene Data'!E143))),'Data Summary'!DR149="Yes"),OFFSET('Hygiene Data'!$E$5,0,10*ROW('Hygiene Data'!E143)),NA())</f>
        <v>#N/A</v>
      </c>
      <c r="BD149" s="517" t="e">
        <f ca="1">+IF(AND(ISNUMBER(OFFSET('Hygiene Data'!$E$7,0,10*ROW('Hygiene Data'!E143))),'Data Summary'!DS149="Yes"),OFFSET('Hygiene Data'!$E$7,0,10*ROW('Hygiene Data'!E143)),NA())</f>
        <v>#N/A</v>
      </c>
      <c r="BE149" s="517" t="e">
        <f ca="1">+IF(AND(ISNUMBER(OFFSET('Hygiene Data'!$E$9,0,10*ROW('Hygiene Data'!E143))),'Data Summary'!DT149="Yes"),OFFSET('Hygiene Data'!$E$9,0,10*ROW('Hygiene Data'!E143)),NA())</f>
        <v>#N/A</v>
      </c>
      <c r="BF149" s="517" t="e">
        <f ca="1">+IF(AND(ISNUMBER(OFFSET('Hygiene Data'!$F$5,0,10*ROW('Hygiene Data'!F143))),'Data Summary'!DU149="Yes"),OFFSET('Hygiene Data'!$F$5,0,10*ROW('Hygiene Data'!F143)),NA())</f>
        <v>#N/A</v>
      </c>
      <c r="BG149" s="517" t="e">
        <f ca="1">+IF(AND(ISNUMBER(OFFSET('Hygiene Data'!$F$7,0,10*ROW('Hygiene Data'!F143))),'Data Summary'!DV149="Yes"),OFFSET('Hygiene Data'!$F$7,0,10*ROW('Hygiene Data'!F143)),NA())</f>
        <v>#N/A</v>
      </c>
      <c r="BH149" s="517" t="e">
        <f ca="1">+IF(AND(ISNUMBER(OFFSET('Hygiene Data'!$F$9,0,10*ROW('Hygiene Data'!F143))),'Data Summary'!DW149="Yes"),OFFSET('Hygiene Data'!$F$9,0,10*ROW('Hygiene Data'!F143)),NA())</f>
        <v>#N/A</v>
      </c>
      <c r="BI149" s="517" t="e">
        <f ca="1">+IF(AND(ISNUMBER(OFFSET('Hygiene Data'!$G$5,0,10*ROW('Hygiene Data'!G143))),'Data Summary'!DX149="Yes"),OFFSET('Hygiene Data'!$G$5,0,10*ROW('Hygiene Data'!G143)),NA())</f>
        <v>#N/A</v>
      </c>
      <c r="BJ149" s="517" t="e">
        <f ca="1">+IF(AND(ISNUMBER(OFFSET('Hygiene Data'!$G$7,0,10*ROW('Hygiene Data'!G143))),'Data Summary'!DY149="Yes"),OFFSET('Hygiene Data'!$G$7,0,10*ROW('Hygiene Data'!G143)),NA())</f>
        <v>#N/A</v>
      </c>
      <c r="BK149" s="517" t="e">
        <f ca="1">+IF(AND(ISNUMBER(OFFSET('Hygiene Data'!$G$9,0,10*ROW('Hygiene Data'!G143))),'Data Summary'!DZ149="Yes"),OFFSET('Hygiene Data'!$G$9,0,10*ROW('Hygiene Data'!G143)),NA())</f>
        <v>#N/A</v>
      </c>
      <c r="BL149" s="517" t="e">
        <f ca="1">+IF(AND(ISNUMBER(OFFSET('Hygiene Data'!$H$5,0,10*ROW('Hygiene Data'!H143))),'Data Summary'!EA149="Yes"),OFFSET('Hygiene Data'!$H$5,0,10*ROW('Hygiene Data'!H143)),NA())</f>
        <v>#N/A</v>
      </c>
      <c r="BM149" s="517" t="e">
        <f ca="1">+IF(AND(ISNUMBER(OFFSET('Hygiene Data'!$H$7,0,10*ROW('Hygiene Data'!H143))),'Data Summary'!EB149="Yes"),OFFSET('Hygiene Data'!$H$7,0,10*ROW('Hygiene Data'!H143)),NA())</f>
        <v>#N/A</v>
      </c>
      <c r="BN149" s="517" t="e">
        <f ca="1">+IF(AND(ISNUMBER(OFFSET('Hygiene Data'!$H$9,0,10*ROW('Hygiene Data'!H143))),'Data Summary'!EC149="Yes"),OFFSET('Hygiene Data'!$H$9,0,10*ROW('Hygiene Data'!H143)),NA())</f>
        <v>#N/A</v>
      </c>
      <c r="BO149" s="517" t="e">
        <f ca="1">+IF(AND(ISNUMBER(OFFSET('Hygiene Data'!$I$5,0,10*ROW('Hygiene Data'!I143))),'Data Summary'!ED149="Yes"),OFFSET('Hygiene Data'!$I$5,0,10*ROW('Hygiene Data'!I143)),NA())</f>
        <v>#N/A</v>
      </c>
      <c r="BP149" s="517" t="e">
        <f ca="1">+IF(AND(ISNUMBER(OFFSET('Hygiene Data'!$I$7,0,10*ROW('Hygiene Data'!I143))),'Data Summary'!EE149="Yes"),OFFSET('Hygiene Data'!$I$7,0,10*ROW('Hygiene Data'!I143)),NA())</f>
        <v>#N/A</v>
      </c>
      <c r="BQ149" s="517" t="e">
        <f ca="1">+IF(AND(ISNUMBER(OFFSET('Hygiene Data'!$I$9,0,10*ROW('Hygiene Data'!I143))),'Data Summary'!EF149="Yes"),OFFSET('Hygiene Data'!$I$9,0,10*ROW('Hygiene Data'!I143)),NA())</f>
        <v>#N/A</v>
      </c>
    </row>
    <row r="150" spans="1:69" x14ac:dyDescent="0.25">
      <c r="A150" s="513" t="e">
        <f ca="1">+RIGHT('Data Summary'!A150,LEN('Data Summary'!A150)-9)</f>
        <v>#VALUE!</v>
      </c>
      <c r="B150" s="487" t="str">
        <f ca="1">+IF(ISTEXT('Data Summary'!B150),'Data Summary'!B150,"")</f>
        <v/>
      </c>
      <c r="C150" s="514" t="e">
        <f ca="1">+VALUE('Data Summary'!C150)</f>
        <v>#VALUE!</v>
      </c>
      <c r="D150" s="515" t="e">
        <f ca="1">+IF(AND(ISNUMBER(OFFSET('Water Data'!$D$4,0,10*ROW('Water Data'!D144))),'Data Summary'!BS150="Yes"),100-OFFSET('Water Data'!$D$4,0,10*ROW('Water Data'!D144)),NA())</f>
        <v>#N/A</v>
      </c>
      <c r="E150" s="515" t="e">
        <f ca="1">+IF(AND(ISNUMBER(OFFSET('Water Data'!$D$6,0,10*ROW('Water Data'!D144))),'Data Summary'!BT150="Yes"),OFFSET('Water Data'!$D$6,0,10*ROW('Water Data'!D144)),NA())</f>
        <v>#N/A</v>
      </c>
      <c r="F150" s="515" t="e">
        <f ca="1">+IF(AND(ISNUMBER(OFFSET('Water Data'!$D$9,0,10*ROW('Water Data'!D144))),'Data Summary'!BU150="Yes"),OFFSET('Water Data'!$D$9,0,10*ROW('Water Data'!D144)),NA())</f>
        <v>#N/A</v>
      </c>
      <c r="G150" s="515" t="e">
        <f ca="1">+IF(AND(ISNUMBER(OFFSET('Water Data'!$E$4,0,10*ROW('Water Data'!E144))),'Data Summary'!BV150="Yes"),100-OFFSET('Water Data'!$E$4,0,10*ROW('Water Data'!E144)),NA())</f>
        <v>#N/A</v>
      </c>
      <c r="H150" s="515" t="e">
        <f ca="1">+IF(AND(ISNUMBER(OFFSET('Water Data'!$E$6,0,10*ROW('Water Data'!E144))),'Data Summary'!BW150="Yes"),OFFSET('Water Data'!$E$6,0,10*ROW('Water Data'!E144)),NA())</f>
        <v>#N/A</v>
      </c>
      <c r="I150" s="515" t="e">
        <f ca="1">+IF(AND(ISNUMBER(OFFSET('Water Data'!$E$9,0,10*ROW('Water Data'!E144))),'Data Summary'!BX150="Yes"),OFFSET('Water Data'!$E$9,0,10*ROW('Water Data'!E144)),NA())</f>
        <v>#N/A</v>
      </c>
      <c r="J150" s="515" t="e">
        <f ca="1">+IF(AND(ISNUMBER(OFFSET('Water Data'!$F$4,0,10*ROW('Water Data'!F144))),'Data Summary'!BY150="Yes"),100-OFFSET('Water Data'!$F$4,0,10*ROW('Water Data'!F144)),NA())</f>
        <v>#N/A</v>
      </c>
      <c r="K150" s="515" t="e">
        <f ca="1">+IF(AND(ISNUMBER(OFFSET('Water Data'!$F$6,0,10*ROW('Water Data'!F144))),'Data Summary'!BZ150="Yes"),OFFSET('Water Data'!$F$6,0,10*ROW('Water Data'!F144)),NA())</f>
        <v>#N/A</v>
      </c>
      <c r="L150" s="515" t="e">
        <f ca="1">+IF(AND(ISNUMBER(OFFSET('Water Data'!$F$9,0,10*ROW('Water Data'!F144))),'Data Summary'!CA150="Yes"),OFFSET('Water Data'!$F$9,0,10*ROW('Water Data'!F144)),NA())</f>
        <v>#N/A</v>
      </c>
      <c r="M150" s="515" t="e">
        <f ca="1">+IF(AND(ISNUMBER(OFFSET('Water Data'!$G$4,0,10*ROW('Water Data'!G144))),'Data Summary'!CB150="Yes"),100-OFFSET('Water Data'!$G$4,0,10*ROW('Water Data'!G144)),NA())</f>
        <v>#N/A</v>
      </c>
      <c r="N150" s="515" t="e">
        <f ca="1">+IF(AND(ISNUMBER(OFFSET('Water Data'!$G$6,0,10*ROW('Water Data'!G144))),'Data Summary'!CC150="Yes"),OFFSET('Water Data'!$G$6,0,10*ROW('Water Data'!G144)),NA())</f>
        <v>#N/A</v>
      </c>
      <c r="O150" s="515" t="e">
        <f ca="1">+IF(AND(ISNUMBER(OFFSET('Water Data'!$G$9,0,10*ROW('Water Data'!G144))),'Data Summary'!CD150="Yes"),OFFSET('Water Data'!$G$9,0,10*ROW('Water Data'!G144)),NA())</f>
        <v>#N/A</v>
      </c>
      <c r="P150" s="515" t="e">
        <f ca="1">+IF(AND(ISNUMBER(OFFSET('Water Data'!$H$4,0,10*ROW('Water Data'!H144))),'Data Summary'!CE150="Yes"),100-OFFSET('Water Data'!$H$4,0,10*ROW('Water Data'!H144)),NA())</f>
        <v>#N/A</v>
      </c>
      <c r="Q150" s="515" t="e">
        <f ca="1">+IF(AND(ISNUMBER(OFFSET('Water Data'!$H$6,0,10*ROW('Water Data'!H144))),'Data Summary'!CF150="Yes"),OFFSET('Water Data'!$H$6,0,10*ROW('Water Data'!H144)),NA())</f>
        <v>#N/A</v>
      </c>
      <c r="R150" s="515" t="e">
        <f ca="1">+IF(AND(ISNUMBER(OFFSET('Water Data'!$H$9,0,10*ROW('Water Data'!H144))),'Data Summary'!CG150="Yes"),OFFSET('Water Data'!$H$9,0,10*ROW('Water Data'!H144)),NA())</f>
        <v>#N/A</v>
      </c>
      <c r="S150" s="515" t="e">
        <f ca="1">+IF(AND(ISNUMBER(OFFSET('Water Data'!$I$4,0,10*ROW('Water Data'!I144))),'Data Summary'!CH150="Yes"),100-OFFSET('Water Data'!$I$4,0,10*ROW('Water Data'!I144)),NA())</f>
        <v>#N/A</v>
      </c>
      <c r="T150" s="515" t="e">
        <f ca="1">+IF(AND(ISNUMBER(OFFSET('Water Data'!$I$6,0,10*ROW('Water Data'!I144))),'Data Summary'!CI150="Yes"),OFFSET('Water Data'!$I$6,0,10*ROW('Water Data'!I144)),NA())</f>
        <v>#N/A</v>
      </c>
      <c r="U150" s="515" t="e">
        <f ca="1">+IF(AND(ISNUMBER(OFFSET('Water Data'!$I$9,0,10*ROW('Water Data'!I144))),'Data Summary'!CJ150="Yes"),OFFSET('Water Data'!$I$9,0,10*ROW('Water Data'!I144)),NA())</f>
        <v>#N/A</v>
      </c>
      <c r="V150" s="516" t="e">
        <f ca="1">+IF(AND(ISNUMBER(OFFSET('Sanitation Data'!$D$4,0,10*ROW('Sanitation Data'!D144))),'Data Summary'!CK150="Yes"),100-OFFSET('Sanitation Data'!$D$4,0,10*ROW('Sanitation Data'!D144)),NA())</f>
        <v>#N/A</v>
      </c>
      <c r="W150" s="516" t="e">
        <f ca="1">+IF(AND(ISNUMBER(OFFSET('Sanitation Data'!$D$6,0,10*ROW('Sanitation Data'!D144))),'Data Summary'!CL150="Yes"),OFFSET('Sanitation Data'!$D$6,0,10*ROW('Sanitation Data'!D144)),NA())</f>
        <v>#N/A</v>
      </c>
      <c r="X150" s="516" t="e">
        <f ca="1">+IF(AND(ISNUMBER(OFFSET('Sanitation Data'!$D$10,0,10*ROW('Sanitation Data'!D144))),'Data Summary'!CM150="Yes"),OFFSET('Sanitation Data'!$D$10,0,10*ROW('Sanitation Data'!D144)),NA())</f>
        <v>#N/A</v>
      </c>
      <c r="Y150" s="516" t="e">
        <f ca="1">+IF(AND(ISNUMBER(OFFSET('Sanitation Data'!$D$11,0,10*ROW('Sanitation Data'!D144))),'Data Summary'!CN150="Yes"),OFFSET('Sanitation Data'!$D$11,0,10*ROW('Sanitation Data'!D144)),NA())</f>
        <v>#N/A</v>
      </c>
      <c r="Z150" s="516" t="e">
        <f ca="1">+IF(AND(ISNUMBER(OFFSET('Sanitation Data'!$D$12,0,10*ROW('Sanitation Data'!D144))),'Data Summary'!CO150="Yes"),OFFSET('Sanitation Data'!$D$12,0,10*ROW('Sanitation Data'!D144)),NA())</f>
        <v>#N/A</v>
      </c>
      <c r="AA150" s="516" t="e">
        <f ca="1">+IF(AND(ISNUMBER(OFFSET('Sanitation Data'!$E$4,0,10*ROW('Sanitation Data'!E144))),'Data Summary'!CP150="Yes"),100-OFFSET('Sanitation Data'!$E$4,0,10*ROW('Sanitation Data'!E144)),NA())</f>
        <v>#N/A</v>
      </c>
      <c r="AB150" s="516" t="e">
        <f ca="1">+IF(AND(ISNUMBER(OFFSET('Sanitation Data'!$E$6,0,10*ROW('Sanitation Data'!E144))),'Data Summary'!CQ150="Yes"),OFFSET('Sanitation Data'!$E$6,0,10*ROW('Sanitation Data'!E144)),NA())</f>
        <v>#N/A</v>
      </c>
      <c r="AC150" s="516" t="e">
        <f ca="1">+IF(AND(ISNUMBER(OFFSET('Sanitation Data'!$E$10,0,10*ROW('Sanitation Data'!E144))),'Data Summary'!CR150="Yes"),OFFSET('Sanitation Data'!$E$10,0,10*ROW('Sanitation Data'!E144)),NA())</f>
        <v>#N/A</v>
      </c>
      <c r="AD150" s="516" t="e">
        <f ca="1">+IF(AND(ISNUMBER(OFFSET('Sanitation Data'!$E$11,0,10*ROW('Sanitation Data'!E144))),'Data Summary'!CS150="Yes"),OFFSET('Sanitation Data'!$E$11,0,10*ROW('Sanitation Data'!E144)),NA())</f>
        <v>#N/A</v>
      </c>
      <c r="AE150" s="516" t="e">
        <f ca="1">+IF(AND(ISNUMBER(OFFSET('Sanitation Data'!$E$12,0,10*ROW('Sanitation Data'!E144))),'Data Summary'!CT150="Yes"),OFFSET('Sanitation Data'!$E$12,0,10*ROW('Sanitation Data'!E144)),NA())</f>
        <v>#N/A</v>
      </c>
      <c r="AF150" s="516" t="e">
        <f ca="1">+IF(AND(ISNUMBER(OFFSET('Sanitation Data'!$F$4,0,10*ROW('Sanitation Data'!F144))),'Data Summary'!CU150="Yes"),100-OFFSET('Sanitation Data'!$F$4,0,10*ROW('Sanitation Data'!F144)),NA())</f>
        <v>#N/A</v>
      </c>
      <c r="AG150" s="516" t="e">
        <f ca="1">+IF(AND(ISNUMBER(OFFSET('Sanitation Data'!$F$6,0,10*ROW('Sanitation Data'!F144))),'Data Summary'!CV150="Yes"),OFFSET('Sanitation Data'!$F$6,0,10*ROW('Sanitation Data'!F144)),NA())</f>
        <v>#N/A</v>
      </c>
      <c r="AH150" s="516" t="e">
        <f ca="1">+IF(AND(ISNUMBER(OFFSET('Sanitation Data'!$F$10,0,10*ROW('Sanitation Data'!F144))),'Data Summary'!CW150="Yes"),OFFSET('Sanitation Data'!$F$10,0,10*ROW('Sanitation Data'!F144)),NA())</f>
        <v>#N/A</v>
      </c>
      <c r="AI150" s="516" t="e">
        <f ca="1">+IF(AND(ISNUMBER(OFFSET('Sanitation Data'!$F$11,0,10*ROW('Sanitation Data'!F144))),'Data Summary'!CX150="Yes"),OFFSET('Sanitation Data'!$F$11,0,10*ROW('Sanitation Data'!F144)),NA())</f>
        <v>#N/A</v>
      </c>
      <c r="AJ150" s="516" t="e">
        <f ca="1">+IF(AND(ISNUMBER(OFFSET('Sanitation Data'!$F$12,0,10*ROW('Sanitation Data'!F144))),'Data Summary'!CY150="Yes"),OFFSET('Sanitation Data'!$F$12,0,10*ROW('Sanitation Data'!F144)),NA())</f>
        <v>#N/A</v>
      </c>
      <c r="AK150" s="516" t="e">
        <f ca="1">+IF(AND(ISNUMBER(OFFSET('Sanitation Data'!$G$4,0,10*ROW('Sanitation Data'!G144))),'Data Summary'!CZ150="Yes"),100-OFFSET('Sanitation Data'!$G$4,0,10*ROW('Sanitation Data'!G144)),NA())</f>
        <v>#N/A</v>
      </c>
      <c r="AL150" s="516" t="e">
        <f ca="1">+IF(AND(ISNUMBER(OFFSET('Sanitation Data'!$G$6,0,10*ROW('Sanitation Data'!G144))),'Data Summary'!DA150="Yes"),OFFSET('Sanitation Data'!$G$6,0,10*ROW('Sanitation Data'!G144)),NA())</f>
        <v>#N/A</v>
      </c>
      <c r="AM150" s="516" t="e">
        <f ca="1">+IF(AND(ISNUMBER(OFFSET('Sanitation Data'!$G$10,0,10*ROW('Sanitation Data'!G144))),'Data Summary'!DB150="Yes"),OFFSET('Sanitation Data'!$G$10,0,10*ROW('Sanitation Data'!G144)),NA())</f>
        <v>#N/A</v>
      </c>
      <c r="AN150" s="516" t="e">
        <f ca="1">+IF(AND(ISNUMBER(OFFSET('Sanitation Data'!$G$11,0,10*ROW('Sanitation Data'!G144))),'Data Summary'!DC150="Yes"),OFFSET('Sanitation Data'!$G$11,0,10*ROW('Sanitation Data'!G144)),NA())</f>
        <v>#N/A</v>
      </c>
      <c r="AO150" s="516" t="e">
        <f ca="1">+IF(AND(ISNUMBER(OFFSET('Sanitation Data'!$G$12,0,10*ROW('Sanitation Data'!G144))),'Data Summary'!DD150="Yes"),OFFSET('Sanitation Data'!$G$12,0,10*ROW('Sanitation Data'!G144)),NA())</f>
        <v>#N/A</v>
      </c>
      <c r="AP150" s="516" t="e">
        <f ca="1">+IF(AND(ISNUMBER(OFFSET('Sanitation Data'!$H$4,0,10*ROW('Sanitation Data'!H144))),'Data Summary'!DE150="Yes"),100-OFFSET('Sanitation Data'!$H$4,0,10*ROW('Sanitation Data'!H144)),NA())</f>
        <v>#N/A</v>
      </c>
      <c r="AQ150" s="516" t="e">
        <f ca="1">+IF(AND(ISNUMBER(OFFSET('Sanitation Data'!$H$6,0,10*ROW('Sanitation Data'!H144))),'Data Summary'!DF150="Yes"),OFFSET('Sanitation Data'!$H$6,0,10*ROW('Sanitation Data'!H144)),NA())</f>
        <v>#N/A</v>
      </c>
      <c r="AR150" s="516" t="e">
        <f ca="1">+IF(AND(ISNUMBER(OFFSET('Sanitation Data'!$H$10,0,10*ROW('Sanitation Data'!H144))),'Data Summary'!DG150="Yes"),OFFSET('Sanitation Data'!$H$10,0,10*ROW('Sanitation Data'!H144)),NA())</f>
        <v>#N/A</v>
      </c>
      <c r="AS150" s="516" t="e">
        <f ca="1">+IF(AND(ISNUMBER(OFFSET('Sanitation Data'!$H$11,0,10*ROW('Sanitation Data'!H144))),'Data Summary'!DH150="Yes"),OFFSET('Sanitation Data'!$H$11,0,10*ROW('Sanitation Data'!H144)),NA())</f>
        <v>#N/A</v>
      </c>
      <c r="AT150" s="516" t="e">
        <f ca="1">+IF(AND(ISNUMBER(OFFSET('Sanitation Data'!$H$12,0,10*ROW('Sanitation Data'!H144))),'Data Summary'!DI150="Yes"),OFFSET('Sanitation Data'!$H$12,0,10*ROW('Sanitation Data'!H144)),NA())</f>
        <v>#N/A</v>
      </c>
      <c r="AU150" s="516" t="e">
        <f ca="1">+IF(AND(ISNUMBER(OFFSET('Sanitation Data'!$I$4,0,10*ROW('Sanitation Data'!I144))),'Data Summary'!DJ150="Yes"),100-OFFSET('Sanitation Data'!$I$4,0,10*ROW('Sanitation Data'!I144)),NA())</f>
        <v>#N/A</v>
      </c>
      <c r="AV150" s="516" t="e">
        <f ca="1">+IF(AND(ISNUMBER(OFFSET('Sanitation Data'!$I$6,0,10*ROW('Sanitation Data'!I144))),'Data Summary'!DK150="Yes"),OFFSET('Sanitation Data'!$I$6,0,10*ROW('Sanitation Data'!I144)),NA())</f>
        <v>#N/A</v>
      </c>
      <c r="AW150" s="516" t="e">
        <f ca="1">+IF(AND(ISNUMBER(OFFSET('Sanitation Data'!$I$10,0,10*ROW('Sanitation Data'!I144))),'Data Summary'!DL150="Yes"),OFFSET('Sanitation Data'!$I$10,0,10*ROW('Sanitation Data'!I144)),NA())</f>
        <v>#N/A</v>
      </c>
      <c r="AX150" s="516" t="e">
        <f ca="1">+IF(AND(ISNUMBER(OFFSET('Sanitation Data'!$I$11,0,10*ROW('Sanitation Data'!I144))),'Data Summary'!DM150="Yes"),OFFSET('Sanitation Data'!$I$11,0,10*ROW('Sanitation Data'!I144)),NA())</f>
        <v>#N/A</v>
      </c>
      <c r="AY150" s="516" t="e">
        <f ca="1">+IF(AND(ISNUMBER(OFFSET('Sanitation Data'!$I$12,0,10*ROW('Sanitation Data'!I144))),'Data Summary'!DN150="Yes"),OFFSET('Sanitation Data'!$I$12,0,10*ROW('Sanitation Data'!I144)),NA())</f>
        <v>#N/A</v>
      </c>
      <c r="AZ150" s="517" t="e">
        <f ca="1">+IF(AND(ISNUMBER(OFFSET('Hygiene Data'!$D$5,0,10*ROW('Hygiene Data'!D144))),'Data Summary'!DO150="Yes"),OFFSET('Hygiene Data'!$D$5,0,10*ROW('Hygiene Data'!D144)),NA())</f>
        <v>#N/A</v>
      </c>
      <c r="BA150" s="517" t="e">
        <f ca="1">+IF(AND(ISNUMBER(OFFSET('Hygiene Data'!$D$7,0,10*ROW('Hygiene Data'!D144))),'Data Summary'!DP150="Yes"),OFFSET('Hygiene Data'!$D$7,0,10*ROW('Hygiene Data'!D144)),NA())</f>
        <v>#N/A</v>
      </c>
      <c r="BB150" s="517" t="e">
        <f ca="1">+IF(AND(ISNUMBER(OFFSET('Hygiene Data'!$D$9,0,10*ROW('Hygiene Data'!D144))),'Data Summary'!DQ150="Yes"),OFFSET('Hygiene Data'!$D$9,0,10*ROW('Hygiene Data'!D144)),NA())</f>
        <v>#N/A</v>
      </c>
      <c r="BC150" s="517" t="e">
        <f ca="1">+IF(AND(ISNUMBER(OFFSET('Hygiene Data'!$E$5,0,10*ROW('Hygiene Data'!E144))),'Data Summary'!DR150="Yes"),OFFSET('Hygiene Data'!$E$5,0,10*ROW('Hygiene Data'!E144)),NA())</f>
        <v>#N/A</v>
      </c>
      <c r="BD150" s="517" t="e">
        <f ca="1">+IF(AND(ISNUMBER(OFFSET('Hygiene Data'!$E$7,0,10*ROW('Hygiene Data'!E144))),'Data Summary'!DS150="Yes"),OFFSET('Hygiene Data'!$E$7,0,10*ROW('Hygiene Data'!E144)),NA())</f>
        <v>#N/A</v>
      </c>
      <c r="BE150" s="517" t="e">
        <f ca="1">+IF(AND(ISNUMBER(OFFSET('Hygiene Data'!$E$9,0,10*ROW('Hygiene Data'!E144))),'Data Summary'!DT150="Yes"),OFFSET('Hygiene Data'!$E$9,0,10*ROW('Hygiene Data'!E144)),NA())</f>
        <v>#N/A</v>
      </c>
      <c r="BF150" s="517" t="e">
        <f ca="1">+IF(AND(ISNUMBER(OFFSET('Hygiene Data'!$F$5,0,10*ROW('Hygiene Data'!F144))),'Data Summary'!DU150="Yes"),OFFSET('Hygiene Data'!$F$5,0,10*ROW('Hygiene Data'!F144)),NA())</f>
        <v>#N/A</v>
      </c>
      <c r="BG150" s="517" t="e">
        <f ca="1">+IF(AND(ISNUMBER(OFFSET('Hygiene Data'!$F$7,0,10*ROW('Hygiene Data'!F144))),'Data Summary'!DV150="Yes"),OFFSET('Hygiene Data'!$F$7,0,10*ROW('Hygiene Data'!F144)),NA())</f>
        <v>#N/A</v>
      </c>
      <c r="BH150" s="517" t="e">
        <f ca="1">+IF(AND(ISNUMBER(OFFSET('Hygiene Data'!$F$9,0,10*ROW('Hygiene Data'!F144))),'Data Summary'!DW150="Yes"),OFFSET('Hygiene Data'!$F$9,0,10*ROW('Hygiene Data'!F144)),NA())</f>
        <v>#N/A</v>
      </c>
      <c r="BI150" s="517" t="e">
        <f ca="1">+IF(AND(ISNUMBER(OFFSET('Hygiene Data'!$G$5,0,10*ROW('Hygiene Data'!G144))),'Data Summary'!DX150="Yes"),OFFSET('Hygiene Data'!$G$5,0,10*ROW('Hygiene Data'!G144)),NA())</f>
        <v>#N/A</v>
      </c>
      <c r="BJ150" s="517" t="e">
        <f ca="1">+IF(AND(ISNUMBER(OFFSET('Hygiene Data'!$G$7,0,10*ROW('Hygiene Data'!G144))),'Data Summary'!DY150="Yes"),OFFSET('Hygiene Data'!$G$7,0,10*ROW('Hygiene Data'!G144)),NA())</f>
        <v>#N/A</v>
      </c>
      <c r="BK150" s="517" t="e">
        <f ca="1">+IF(AND(ISNUMBER(OFFSET('Hygiene Data'!$G$9,0,10*ROW('Hygiene Data'!G144))),'Data Summary'!DZ150="Yes"),OFFSET('Hygiene Data'!$G$9,0,10*ROW('Hygiene Data'!G144)),NA())</f>
        <v>#N/A</v>
      </c>
      <c r="BL150" s="517" t="e">
        <f ca="1">+IF(AND(ISNUMBER(OFFSET('Hygiene Data'!$H$5,0,10*ROW('Hygiene Data'!H144))),'Data Summary'!EA150="Yes"),OFFSET('Hygiene Data'!$H$5,0,10*ROW('Hygiene Data'!H144)),NA())</f>
        <v>#N/A</v>
      </c>
      <c r="BM150" s="517" t="e">
        <f ca="1">+IF(AND(ISNUMBER(OFFSET('Hygiene Data'!$H$7,0,10*ROW('Hygiene Data'!H144))),'Data Summary'!EB150="Yes"),OFFSET('Hygiene Data'!$H$7,0,10*ROW('Hygiene Data'!H144)),NA())</f>
        <v>#N/A</v>
      </c>
      <c r="BN150" s="517" t="e">
        <f ca="1">+IF(AND(ISNUMBER(OFFSET('Hygiene Data'!$H$9,0,10*ROW('Hygiene Data'!H144))),'Data Summary'!EC150="Yes"),OFFSET('Hygiene Data'!$H$9,0,10*ROW('Hygiene Data'!H144)),NA())</f>
        <v>#N/A</v>
      </c>
      <c r="BO150" s="517" t="e">
        <f ca="1">+IF(AND(ISNUMBER(OFFSET('Hygiene Data'!$I$5,0,10*ROW('Hygiene Data'!I144))),'Data Summary'!ED150="Yes"),OFFSET('Hygiene Data'!$I$5,0,10*ROW('Hygiene Data'!I144)),NA())</f>
        <v>#N/A</v>
      </c>
      <c r="BP150" s="517" t="e">
        <f ca="1">+IF(AND(ISNUMBER(OFFSET('Hygiene Data'!$I$7,0,10*ROW('Hygiene Data'!I144))),'Data Summary'!EE150="Yes"),OFFSET('Hygiene Data'!$I$7,0,10*ROW('Hygiene Data'!I144)),NA())</f>
        <v>#N/A</v>
      </c>
      <c r="BQ150" s="517" t="e">
        <f ca="1">+IF(AND(ISNUMBER(OFFSET('Hygiene Data'!$I$9,0,10*ROW('Hygiene Data'!I144))),'Data Summary'!EF150="Yes"),OFFSET('Hygiene Data'!$I$9,0,10*ROW('Hygiene Data'!I144)),NA())</f>
        <v>#N/A</v>
      </c>
    </row>
    <row r="151" spans="1:69" x14ac:dyDescent="0.25">
      <c r="A151" s="513" t="e">
        <f ca="1">+RIGHT('Data Summary'!A151,LEN('Data Summary'!A151)-9)</f>
        <v>#VALUE!</v>
      </c>
      <c r="B151" s="487" t="str">
        <f ca="1">+IF(ISTEXT('Data Summary'!B151),'Data Summary'!B151,"")</f>
        <v/>
      </c>
      <c r="C151" s="514" t="e">
        <f ca="1">+VALUE('Data Summary'!C151)</f>
        <v>#VALUE!</v>
      </c>
      <c r="D151" s="515" t="e">
        <f ca="1">+IF(AND(ISNUMBER(OFFSET('Water Data'!$D$4,0,10*ROW('Water Data'!D145))),'Data Summary'!BS151="Yes"),100-OFFSET('Water Data'!$D$4,0,10*ROW('Water Data'!D145)),NA())</f>
        <v>#N/A</v>
      </c>
      <c r="E151" s="515" t="e">
        <f ca="1">+IF(AND(ISNUMBER(OFFSET('Water Data'!$D$6,0,10*ROW('Water Data'!D145))),'Data Summary'!BT151="Yes"),OFFSET('Water Data'!$D$6,0,10*ROW('Water Data'!D145)),NA())</f>
        <v>#N/A</v>
      </c>
      <c r="F151" s="515" t="e">
        <f ca="1">+IF(AND(ISNUMBER(OFFSET('Water Data'!$D$9,0,10*ROW('Water Data'!D145))),'Data Summary'!BU151="Yes"),OFFSET('Water Data'!$D$9,0,10*ROW('Water Data'!D145)),NA())</f>
        <v>#N/A</v>
      </c>
      <c r="G151" s="515" t="e">
        <f ca="1">+IF(AND(ISNUMBER(OFFSET('Water Data'!$E$4,0,10*ROW('Water Data'!E145))),'Data Summary'!BV151="Yes"),100-OFFSET('Water Data'!$E$4,0,10*ROW('Water Data'!E145)),NA())</f>
        <v>#N/A</v>
      </c>
      <c r="H151" s="515" t="e">
        <f ca="1">+IF(AND(ISNUMBER(OFFSET('Water Data'!$E$6,0,10*ROW('Water Data'!E145))),'Data Summary'!BW151="Yes"),OFFSET('Water Data'!$E$6,0,10*ROW('Water Data'!E145)),NA())</f>
        <v>#N/A</v>
      </c>
      <c r="I151" s="515" t="e">
        <f ca="1">+IF(AND(ISNUMBER(OFFSET('Water Data'!$E$9,0,10*ROW('Water Data'!E145))),'Data Summary'!BX151="Yes"),OFFSET('Water Data'!$E$9,0,10*ROW('Water Data'!E145)),NA())</f>
        <v>#N/A</v>
      </c>
      <c r="J151" s="515" t="e">
        <f ca="1">+IF(AND(ISNUMBER(OFFSET('Water Data'!$F$4,0,10*ROW('Water Data'!F145))),'Data Summary'!BY151="Yes"),100-OFFSET('Water Data'!$F$4,0,10*ROW('Water Data'!F145)),NA())</f>
        <v>#N/A</v>
      </c>
      <c r="K151" s="515" t="e">
        <f ca="1">+IF(AND(ISNUMBER(OFFSET('Water Data'!$F$6,0,10*ROW('Water Data'!F145))),'Data Summary'!BZ151="Yes"),OFFSET('Water Data'!$F$6,0,10*ROW('Water Data'!F145)),NA())</f>
        <v>#N/A</v>
      </c>
      <c r="L151" s="515" t="e">
        <f ca="1">+IF(AND(ISNUMBER(OFFSET('Water Data'!$F$9,0,10*ROW('Water Data'!F145))),'Data Summary'!CA151="Yes"),OFFSET('Water Data'!$F$9,0,10*ROW('Water Data'!F145)),NA())</f>
        <v>#N/A</v>
      </c>
      <c r="M151" s="515" t="e">
        <f ca="1">+IF(AND(ISNUMBER(OFFSET('Water Data'!$G$4,0,10*ROW('Water Data'!G145))),'Data Summary'!CB151="Yes"),100-OFFSET('Water Data'!$G$4,0,10*ROW('Water Data'!G145)),NA())</f>
        <v>#N/A</v>
      </c>
      <c r="N151" s="515" t="e">
        <f ca="1">+IF(AND(ISNUMBER(OFFSET('Water Data'!$G$6,0,10*ROW('Water Data'!G145))),'Data Summary'!CC151="Yes"),OFFSET('Water Data'!$G$6,0,10*ROW('Water Data'!G145)),NA())</f>
        <v>#N/A</v>
      </c>
      <c r="O151" s="515" t="e">
        <f ca="1">+IF(AND(ISNUMBER(OFFSET('Water Data'!$G$9,0,10*ROW('Water Data'!G145))),'Data Summary'!CD151="Yes"),OFFSET('Water Data'!$G$9,0,10*ROW('Water Data'!G145)),NA())</f>
        <v>#N/A</v>
      </c>
      <c r="P151" s="515" t="e">
        <f ca="1">+IF(AND(ISNUMBER(OFFSET('Water Data'!$H$4,0,10*ROW('Water Data'!H145))),'Data Summary'!CE151="Yes"),100-OFFSET('Water Data'!$H$4,0,10*ROW('Water Data'!H145)),NA())</f>
        <v>#N/A</v>
      </c>
      <c r="Q151" s="515" t="e">
        <f ca="1">+IF(AND(ISNUMBER(OFFSET('Water Data'!$H$6,0,10*ROW('Water Data'!H145))),'Data Summary'!CF151="Yes"),OFFSET('Water Data'!$H$6,0,10*ROW('Water Data'!H145)),NA())</f>
        <v>#N/A</v>
      </c>
      <c r="R151" s="515" t="e">
        <f ca="1">+IF(AND(ISNUMBER(OFFSET('Water Data'!$H$9,0,10*ROW('Water Data'!H145))),'Data Summary'!CG151="Yes"),OFFSET('Water Data'!$H$9,0,10*ROW('Water Data'!H145)),NA())</f>
        <v>#N/A</v>
      </c>
      <c r="S151" s="515" t="e">
        <f ca="1">+IF(AND(ISNUMBER(OFFSET('Water Data'!$I$4,0,10*ROW('Water Data'!I145))),'Data Summary'!CH151="Yes"),100-OFFSET('Water Data'!$I$4,0,10*ROW('Water Data'!I145)),NA())</f>
        <v>#N/A</v>
      </c>
      <c r="T151" s="515" t="e">
        <f ca="1">+IF(AND(ISNUMBER(OFFSET('Water Data'!$I$6,0,10*ROW('Water Data'!I145))),'Data Summary'!CI151="Yes"),OFFSET('Water Data'!$I$6,0,10*ROW('Water Data'!I145)),NA())</f>
        <v>#N/A</v>
      </c>
      <c r="U151" s="515" t="e">
        <f ca="1">+IF(AND(ISNUMBER(OFFSET('Water Data'!$I$9,0,10*ROW('Water Data'!I145))),'Data Summary'!CJ151="Yes"),OFFSET('Water Data'!$I$9,0,10*ROW('Water Data'!I145)),NA())</f>
        <v>#N/A</v>
      </c>
      <c r="V151" s="516" t="e">
        <f ca="1">+IF(AND(ISNUMBER(OFFSET('Sanitation Data'!$D$4,0,10*ROW('Sanitation Data'!D145))),'Data Summary'!CK151="Yes"),100-OFFSET('Sanitation Data'!$D$4,0,10*ROW('Sanitation Data'!D145)),NA())</f>
        <v>#N/A</v>
      </c>
      <c r="W151" s="516" t="e">
        <f ca="1">+IF(AND(ISNUMBER(OFFSET('Sanitation Data'!$D$6,0,10*ROW('Sanitation Data'!D145))),'Data Summary'!CL151="Yes"),OFFSET('Sanitation Data'!$D$6,0,10*ROW('Sanitation Data'!D145)),NA())</f>
        <v>#N/A</v>
      </c>
      <c r="X151" s="516" t="e">
        <f ca="1">+IF(AND(ISNUMBER(OFFSET('Sanitation Data'!$D$10,0,10*ROW('Sanitation Data'!D145))),'Data Summary'!CM151="Yes"),OFFSET('Sanitation Data'!$D$10,0,10*ROW('Sanitation Data'!D145)),NA())</f>
        <v>#N/A</v>
      </c>
      <c r="Y151" s="516" t="e">
        <f ca="1">+IF(AND(ISNUMBER(OFFSET('Sanitation Data'!$D$11,0,10*ROW('Sanitation Data'!D145))),'Data Summary'!CN151="Yes"),OFFSET('Sanitation Data'!$D$11,0,10*ROW('Sanitation Data'!D145)),NA())</f>
        <v>#N/A</v>
      </c>
      <c r="Z151" s="516" t="e">
        <f ca="1">+IF(AND(ISNUMBER(OFFSET('Sanitation Data'!$D$12,0,10*ROW('Sanitation Data'!D145))),'Data Summary'!CO151="Yes"),OFFSET('Sanitation Data'!$D$12,0,10*ROW('Sanitation Data'!D145)),NA())</f>
        <v>#N/A</v>
      </c>
      <c r="AA151" s="516" t="e">
        <f ca="1">+IF(AND(ISNUMBER(OFFSET('Sanitation Data'!$E$4,0,10*ROW('Sanitation Data'!E145))),'Data Summary'!CP151="Yes"),100-OFFSET('Sanitation Data'!$E$4,0,10*ROW('Sanitation Data'!E145)),NA())</f>
        <v>#N/A</v>
      </c>
      <c r="AB151" s="516" t="e">
        <f ca="1">+IF(AND(ISNUMBER(OFFSET('Sanitation Data'!$E$6,0,10*ROW('Sanitation Data'!E145))),'Data Summary'!CQ151="Yes"),OFFSET('Sanitation Data'!$E$6,0,10*ROW('Sanitation Data'!E145)),NA())</f>
        <v>#N/A</v>
      </c>
      <c r="AC151" s="516" t="e">
        <f ca="1">+IF(AND(ISNUMBER(OFFSET('Sanitation Data'!$E$10,0,10*ROW('Sanitation Data'!E145))),'Data Summary'!CR151="Yes"),OFFSET('Sanitation Data'!$E$10,0,10*ROW('Sanitation Data'!E145)),NA())</f>
        <v>#N/A</v>
      </c>
      <c r="AD151" s="516" t="e">
        <f ca="1">+IF(AND(ISNUMBER(OFFSET('Sanitation Data'!$E$11,0,10*ROW('Sanitation Data'!E145))),'Data Summary'!CS151="Yes"),OFFSET('Sanitation Data'!$E$11,0,10*ROW('Sanitation Data'!E145)),NA())</f>
        <v>#N/A</v>
      </c>
      <c r="AE151" s="516" t="e">
        <f ca="1">+IF(AND(ISNUMBER(OFFSET('Sanitation Data'!$E$12,0,10*ROW('Sanitation Data'!E145))),'Data Summary'!CT151="Yes"),OFFSET('Sanitation Data'!$E$12,0,10*ROW('Sanitation Data'!E145)),NA())</f>
        <v>#N/A</v>
      </c>
      <c r="AF151" s="516" t="e">
        <f ca="1">+IF(AND(ISNUMBER(OFFSET('Sanitation Data'!$F$4,0,10*ROW('Sanitation Data'!F145))),'Data Summary'!CU151="Yes"),100-OFFSET('Sanitation Data'!$F$4,0,10*ROW('Sanitation Data'!F145)),NA())</f>
        <v>#N/A</v>
      </c>
      <c r="AG151" s="516" t="e">
        <f ca="1">+IF(AND(ISNUMBER(OFFSET('Sanitation Data'!$F$6,0,10*ROW('Sanitation Data'!F145))),'Data Summary'!CV151="Yes"),OFFSET('Sanitation Data'!$F$6,0,10*ROW('Sanitation Data'!F145)),NA())</f>
        <v>#N/A</v>
      </c>
      <c r="AH151" s="516" t="e">
        <f ca="1">+IF(AND(ISNUMBER(OFFSET('Sanitation Data'!$F$10,0,10*ROW('Sanitation Data'!F145))),'Data Summary'!CW151="Yes"),OFFSET('Sanitation Data'!$F$10,0,10*ROW('Sanitation Data'!F145)),NA())</f>
        <v>#N/A</v>
      </c>
      <c r="AI151" s="516" t="e">
        <f ca="1">+IF(AND(ISNUMBER(OFFSET('Sanitation Data'!$F$11,0,10*ROW('Sanitation Data'!F145))),'Data Summary'!CX151="Yes"),OFFSET('Sanitation Data'!$F$11,0,10*ROW('Sanitation Data'!F145)),NA())</f>
        <v>#N/A</v>
      </c>
      <c r="AJ151" s="516" t="e">
        <f ca="1">+IF(AND(ISNUMBER(OFFSET('Sanitation Data'!$F$12,0,10*ROW('Sanitation Data'!F145))),'Data Summary'!CY151="Yes"),OFFSET('Sanitation Data'!$F$12,0,10*ROW('Sanitation Data'!F145)),NA())</f>
        <v>#N/A</v>
      </c>
      <c r="AK151" s="516" t="e">
        <f ca="1">+IF(AND(ISNUMBER(OFFSET('Sanitation Data'!$G$4,0,10*ROW('Sanitation Data'!G145))),'Data Summary'!CZ151="Yes"),100-OFFSET('Sanitation Data'!$G$4,0,10*ROW('Sanitation Data'!G145)),NA())</f>
        <v>#N/A</v>
      </c>
      <c r="AL151" s="516" t="e">
        <f ca="1">+IF(AND(ISNUMBER(OFFSET('Sanitation Data'!$G$6,0,10*ROW('Sanitation Data'!G145))),'Data Summary'!DA151="Yes"),OFFSET('Sanitation Data'!$G$6,0,10*ROW('Sanitation Data'!G145)),NA())</f>
        <v>#N/A</v>
      </c>
      <c r="AM151" s="516" t="e">
        <f ca="1">+IF(AND(ISNUMBER(OFFSET('Sanitation Data'!$G$10,0,10*ROW('Sanitation Data'!G145))),'Data Summary'!DB151="Yes"),OFFSET('Sanitation Data'!$G$10,0,10*ROW('Sanitation Data'!G145)),NA())</f>
        <v>#N/A</v>
      </c>
      <c r="AN151" s="516" t="e">
        <f ca="1">+IF(AND(ISNUMBER(OFFSET('Sanitation Data'!$G$11,0,10*ROW('Sanitation Data'!G145))),'Data Summary'!DC151="Yes"),OFFSET('Sanitation Data'!$G$11,0,10*ROW('Sanitation Data'!G145)),NA())</f>
        <v>#N/A</v>
      </c>
      <c r="AO151" s="516" t="e">
        <f ca="1">+IF(AND(ISNUMBER(OFFSET('Sanitation Data'!$G$12,0,10*ROW('Sanitation Data'!G145))),'Data Summary'!DD151="Yes"),OFFSET('Sanitation Data'!$G$12,0,10*ROW('Sanitation Data'!G145)),NA())</f>
        <v>#N/A</v>
      </c>
      <c r="AP151" s="516" t="e">
        <f ca="1">+IF(AND(ISNUMBER(OFFSET('Sanitation Data'!$H$4,0,10*ROW('Sanitation Data'!H145))),'Data Summary'!DE151="Yes"),100-OFFSET('Sanitation Data'!$H$4,0,10*ROW('Sanitation Data'!H145)),NA())</f>
        <v>#N/A</v>
      </c>
      <c r="AQ151" s="516" t="e">
        <f ca="1">+IF(AND(ISNUMBER(OFFSET('Sanitation Data'!$H$6,0,10*ROW('Sanitation Data'!H145))),'Data Summary'!DF151="Yes"),OFFSET('Sanitation Data'!$H$6,0,10*ROW('Sanitation Data'!H145)),NA())</f>
        <v>#N/A</v>
      </c>
      <c r="AR151" s="516" t="e">
        <f ca="1">+IF(AND(ISNUMBER(OFFSET('Sanitation Data'!$H$10,0,10*ROW('Sanitation Data'!H145))),'Data Summary'!DG151="Yes"),OFFSET('Sanitation Data'!$H$10,0,10*ROW('Sanitation Data'!H145)),NA())</f>
        <v>#N/A</v>
      </c>
      <c r="AS151" s="516" t="e">
        <f ca="1">+IF(AND(ISNUMBER(OFFSET('Sanitation Data'!$H$11,0,10*ROW('Sanitation Data'!H145))),'Data Summary'!DH151="Yes"),OFFSET('Sanitation Data'!$H$11,0,10*ROW('Sanitation Data'!H145)),NA())</f>
        <v>#N/A</v>
      </c>
      <c r="AT151" s="516" t="e">
        <f ca="1">+IF(AND(ISNUMBER(OFFSET('Sanitation Data'!$H$12,0,10*ROW('Sanitation Data'!H145))),'Data Summary'!DI151="Yes"),OFFSET('Sanitation Data'!$H$12,0,10*ROW('Sanitation Data'!H145)),NA())</f>
        <v>#N/A</v>
      </c>
      <c r="AU151" s="516" t="e">
        <f ca="1">+IF(AND(ISNUMBER(OFFSET('Sanitation Data'!$I$4,0,10*ROW('Sanitation Data'!I145))),'Data Summary'!DJ151="Yes"),100-OFFSET('Sanitation Data'!$I$4,0,10*ROW('Sanitation Data'!I145)),NA())</f>
        <v>#N/A</v>
      </c>
      <c r="AV151" s="516" t="e">
        <f ca="1">+IF(AND(ISNUMBER(OFFSET('Sanitation Data'!$I$6,0,10*ROW('Sanitation Data'!I145))),'Data Summary'!DK151="Yes"),OFFSET('Sanitation Data'!$I$6,0,10*ROW('Sanitation Data'!I145)),NA())</f>
        <v>#N/A</v>
      </c>
      <c r="AW151" s="516" t="e">
        <f ca="1">+IF(AND(ISNUMBER(OFFSET('Sanitation Data'!$I$10,0,10*ROW('Sanitation Data'!I145))),'Data Summary'!DL151="Yes"),OFFSET('Sanitation Data'!$I$10,0,10*ROW('Sanitation Data'!I145)),NA())</f>
        <v>#N/A</v>
      </c>
      <c r="AX151" s="516" t="e">
        <f ca="1">+IF(AND(ISNUMBER(OFFSET('Sanitation Data'!$I$11,0,10*ROW('Sanitation Data'!I145))),'Data Summary'!DM151="Yes"),OFFSET('Sanitation Data'!$I$11,0,10*ROW('Sanitation Data'!I145)),NA())</f>
        <v>#N/A</v>
      </c>
      <c r="AY151" s="516" t="e">
        <f ca="1">+IF(AND(ISNUMBER(OFFSET('Sanitation Data'!$I$12,0,10*ROW('Sanitation Data'!I145))),'Data Summary'!DN151="Yes"),OFFSET('Sanitation Data'!$I$12,0,10*ROW('Sanitation Data'!I145)),NA())</f>
        <v>#N/A</v>
      </c>
      <c r="AZ151" s="517" t="e">
        <f ca="1">+IF(AND(ISNUMBER(OFFSET('Hygiene Data'!$D$5,0,10*ROW('Hygiene Data'!D145))),'Data Summary'!DO151="Yes"),OFFSET('Hygiene Data'!$D$5,0,10*ROW('Hygiene Data'!D145)),NA())</f>
        <v>#N/A</v>
      </c>
      <c r="BA151" s="517" t="e">
        <f ca="1">+IF(AND(ISNUMBER(OFFSET('Hygiene Data'!$D$7,0,10*ROW('Hygiene Data'!D145))),'Data Summary'!DP151="Yes"),OFFSET('Hygiene Data'!$D$7,0,10*ROW('Hygiene Data'!D145)),NA())</f>
        <v>#N/A</v>
      </c>
      <c r="BB151" s="517" t="e">
        <f ca="1">+IF(AND(ISNUMBER(OFFSET('Hygiene Data'!$D$9,0,10*ROW('Hygiene Data'!D145))),'Data Summary'!DQ151="Yes"),OFFSET('Hygiene Data'!$D$9,0,10*ROW('Hygiene Data'!D145)),NA())</f>
        <v>#N/A</v>
      </c>
      <c r="BC151" s="517" t="e">
        <f ca="1">+IF(AND(ISNUMBER(OFFSET('Hygiene Data'!$E$5,0,10*ROW('Hygiene Data'!E145))),'Data Summary'!DR151="Yes"),OFFSET('Hygiene Data'!$E$5,0,10*ROW('Hygiene Data'!E145)),NA())</f>
        <v>#N/A</v>
      </c>
      <c r="BD151" s="517" t="e">
        <f ca="1">+IF(AND(ISNUMBER(OFFSET('Hygiene Data'!$E$7,0,10*ROW('Hygiene Data'!E145))),'Data Summary'!DS151="Yes"),OFFSET('Hygiene Data'!$E$7,0,10*ROW('Hygiene Data'!E145)),NA())</f>
        <v>#N/A</v>
      </c>
      <c r="BE151" s="517" t="e">
        <f ca="1">+IF(AND(ISNUMBER(OFFSET('Hygiene Data'!$E$9,0,10*ROW('Hygiene Data'!E145))),'Data Summary'!DT151="Yes"),OFFSET('Hygiene Data'!$E$9,0,10*ROW('Hygiene Data'!E145)),NA())</f>
        <v>#N/A</v>
      </c>
      <c r="BF151" s="517" t="e">
        <f ca="1">+IF(AND(ISNUMBER(OFFSET('Hygiene Data'!$F$5,0,10*ROW('Hygiene Data'!F145))),'Data Summary'!DU151="Yes"),OFFSET('Hygiene Data'!$F$5,0,10*ROW('Hygiene Data'!F145)),NA())</f>
        <v>#N/A</v>
      </c>
      <c r="BG151" s="517" t="e">
        <f ca="1">+IF(AND(ISNUMBER(OFFSET('Hygiene Data'!$F$7,0,10*ROW('Hygiene Data'!F145))),'Data Summary'!DV151="Yes"),OFFSET('Hygiene Data'!$F$7,0,10*ROW('Hygiene Data'!F145)),NA())</f>
        <v>#N/A</v>
      </c>
      <c r="BH151" s="517" t="e">
        <f ca="1">+IF(AND(ISNUMBER(OFFSET('Hygiene Data'!$F$9,0,10*ROW('Hygiene Data'!F145))),'Data Summary'!DW151="Yes"),OFFSET('Hygiene Data'!$F$9,0,10*ROW('Hygiene Data'!F145)),NA())</f>
        <v>#N/A</v>
      </c>
      <c r="BI151" s="517" t="e">
        <f ca="1">+IF(AND(ISNUMBER(OFFSET('Hygiene Data'!$G$5,0,10*ROW('Hygiene Data'!G145))),'Data Summary'!DX151="Yes"),OFFSET('Hygiene Data'!$G$5,0,10*ROW('Hygiene Data'!G145)),NA())</f>
        <v>#N/A</v>
      </c>
      <c r="BJ151" s="517" t="e">
        <f ca="1">+IF(AND(ISNUMBER(OFFSET('Hygiene Data'!$G$7,0,10*ROW('Hygiene Data'!G145))),'Data Summary'!DY151="Yes"),OFFSET('Hygiene Data'!$G$7,0,10*ROW('Hygiene Data'!G145)),NA())</f>
        <v>#N/A</v>
      </c>
      <c r="BK151" s="517" t="e">
        <f ca="1">+IF(AND(ISNUMBER(OFFSET('Hygiene Data'!$G$9,0,10*ROW('Hygiene Data'!G145))),'Data Summary'!DZ151="Yes"),OFFSET('Hygiene Data'!$G$9,0,10*ROW('Hygiene Data'!G145)),NA())</f>
        <v>#N/A</v>
      </c>
      <c r="BL151" s="517" t="e">
        <f ca="1">+IF(AND(ISNUMBER(OFFSET('Hygiene Data'!$H$5,0,10*ROW('Hygiene Data'!H145))),'Data Summary'!EA151="Yes"),OFFSET('Hygiene Data'!$H$5,0,10*ROW('Hygiene Data'!H145)),NA())</f>
        <v>#N/A</v>
      </c>
      <c r="BM151" s="517" t="e">
        <f ca="1">+IF(AND(ISNUMBER(OFFSET('Hygiene Data'!$H$7,0,10*ROW('Hygiene Data'!H145))),'Data Summary'!EB151="Yes"),OFFSET('Hygiene Data'!$H$7,0,10*ROW('Hygiene Data'!H145)),NA())</f>
        <v>#N/A</v>
      </c>
      <c r="BN151" s="517" t="e">
        <f ca="1">+IF(AND(ISNUMBER(OFFSET('Hygiene Data'!$H$9,0,10*ROW('Hygiene Data'!H145))),'Data Summary'!EC151="Yes"),OFFSET('Hygiene Data'!$H$9,0,10*ROW('Hygiene Data'!H145)),NA())</f>
        <v>#N/A</v>
      </c>
      <c r="BO151" s="517" t="e">
        <f ca="1">+IF(AND(ISNUMBER(OFFSET('Hygiene Data'!$I$5,0,10*ROW('Hygiene Data'!I145))),'Data Summary'!ED151="Yes"),OFFSET('Hygiene Data'!$I$5,0,10*ROW('Hygiene Data'!I145)),NA())</f>
        <v>#N/A</v>
      </c>
      <c r="BP151" s="517" t="e">
        <f ca="1">+IF(AND(ISNUMBER(OFFSET('Hygiene Data'!$I$7,0,10*ROW('Hygiene Data'!I145))),'Data Summary'!EE151="Yes"),OFFSET('Hygiene Data'!$I$7,0,10*ROW('Hygiene Data'!I145)),NA())</f>
        <v>#N/A</v>
      </c>
      <c r="BQ151" s="517" t="e">
        <f ca="1">+IF(AND(ISNUMBER(OFFSET('Hygiene Data'!$I$9,0,10*ROW('Hygiene Data'!I145))),'Data Summary'!EF151="Yes"),OFFSET('Hygiene Data'!$I$9,0,10*ROW('Hygiene Data'!I145)),NA())</f>
        <v>#N/A</v>
      </c>
    </row>
    <row r="152" spans="1:69" x14ac:dyDescent="0.25">
      <c r="A152" s="513" t="e">
        <f ca="1">+RIGHT('Data Summary'!A152,LEN('Data Summary'!A152)-9)</f>
        <v>#VALUE!</v>
      </c>
      <c r="B152" s="487" t="str">
        <f ca="1">+IF(ISTEXT('Data Summary'!B152),'Data Summary'!B152,"")</f>
        <v/>
      </c>
      <c r="C152" s="514" t="e">
        <f ca="1">+VALUE('Data Summary'!C152)</f>
        <v>#VALUE!</v>
      </c>
      <c r="D152" s="515" t="e">
        <f ca="1">+IF(AND(ISNUMBER(OFFSET('Water Data'!$D$4,0,10*ROW('Water Data'!D146))),'Data Summary'!BS152="Yes"),100-OFFSET('Water Data'!$D$4,0,10*ROW('Water Data'!D146)),NA())</f>
        <v>#N/A</v>
      </c>
      <c r="E152" s="515" t="e">
        <f ca="1">+IF(AND(ISNUMBER(OFFSET('Water Data'!$D$6,0,10*ROW('Water Data'!D146))),'Data Summary'!BT152="Yes"),OFFSET('Water Data'!$D$6,0,10*ROW('Water Data'!D146)),NA())</f>
        <v>#N/A</v>
      </c>
      <c r="F152" s="515" t="e">
        <f ca="1">+IF(AND(ISNUMBER(OFFSET('Water Data'!$D$9,0,10*ROW('Water Data'!D146))),'Data Summary'!BU152="Yes"),OFFSET('Water Data'!$D$9,0,10*ROW('Water Data'!D146)),NA())</f>
        <v>#N/A</v>
      </c>
      <c r="G152" s="515" t="e">
        <f ca="1">+IF(AND(ISNUMBER(OFFSET('Water Data'!$E$4,0,10*ROW('Water Data'!E146))),'Data Summary'!BV152="Yes"),100-OFFSET('Water Data'!$E$4,0,10*ROW('Water Data'!E146)),NA())</f>
        <v>#N/A</v>
      </c>
      <c r="H152" s="515" t="e">
        <f ca="1">+IF(AND(ISNUMBER(OFFSET('Water Data'!$E$6,0,10*ROW('Water Data'!E146))),'Data Summary'!BW152="Yes"),OFFSET('Water Data'!$E$6,0,10*ROW('Water Data'!E146)),NA())</f>
        <v>#N/A</v>
      </c>
      <c r="I152" s="515" t="e">
        <f ca="1">+IF(AND(ISNUMBER(OFFSET('Water Data'!$E$9,0,10*ROW('Water Data'!E146))),'Data Summary'!BX152="Yes"),OFFSET('Water Data'!$E$9,0,10*ROW('Water Data'!E146)),NA())</f>
        <v>#N/A</v>
      </c>
      <c r="J152" s="515" t="e">
        <f ca="1">+IF(AND(ISNUMBER(OFFSET('Water Data'!$F$4,0,10*ROW('Water Data'!F146))),'Data Summary'!BY152="Yes"),100-OFFSET('Water Data'!$F$4,0,10*ROW('Water Data'!F146)),NA())</f>
        <v>#N/A</v>
      </c>
      <c r="K152" s="515" t="e">
        <f ca="1">+IF(AND(ISNUMBER(OFFSET('Water Data'!$F$6,0,10*ROW('Water Data'!F146))),'Data Summary'!BZ152="Yes"),OFFSET('Water Data'!$F$6,0,10*ROW('Water Data'!F146)),NA())</f>
        <v>#N/A</v>
      </c>
      <c r="L152" s="515" t="e">
        <f ca="1">+IF(AND(ISNUMBER(OFFSET('Water Data'!$F$9,0,10*ROW('Water Data'!F146))),'Data Summary'!CA152="Yes"),OFFSET('Water Data'!$F$9,0,10*ROW('Water Data'!F146)),NA())</f>
        <v>#N/A</v>
      </c>
      <c r="M152" s="515" t="e">
        <f ca="1">+IF(AND(ISNUMBER(OFFSET('Water Data'!$G$4,0,10*ROW('Water Data'!G146))),'Data Summary'!CB152="Yes"),100-OFFSET('Water Data'!$G$4,0,10*ROW('Water Data'!G146)),NA())</f>
        <v>#N/A</v>
      </c>
      <c r="N152" s="515" t="e">
        <f ca="1">+IF(AND(ISNUMBER(OFFSET('Water Data'!$G$6,0,10*ROW('Water Data'!G146))),'Data Summary'!CC152="Yes"),OFFSET('Water Data'!$G$6,0,10*ROW('Water Data'!G146)),NA())</f>
        <v>#N/A</v>
      </c>
      <c r="O152" s="515" t="e">
        <f ca="1">+IF(AND(ISNUMBER(OFFSET('Water Data'!$G$9,0,10*ROW('Water Data'!G146))),'Data Summary'!CD152="Yes"),OFFSET('Water Data'!$G$9,0,10*ROW('Water Data'!G146)),NA())</f>
        <v>#N/A</v>
      </c>
      <c r="P152" s="515" t="e">
        <f ca="1">+IF(AND(ISNUMBER(OFFSET('Water Data'!$H$4,0,10*ROW('Water Data'!H146))),'Data Summary'!CE152="Yes"),100-OFFSET('Water Data'!$H$4,0,10*ROW('Water Data'!H146)),NA())</f>
        <v>#N/A</v>
      </c>
      <c r="Q152" s="515" t="e">
        <f ca="1">+IF(AND(ISNUMBER(OFFSET('Water Data'!$H$6,0,10*ROW('Water Data'!H146))),'Data Summary'!CF152="Yes"),OFFSET('Water Data'!$H$6,0,10*ROW('Water Data'!H146)),NA())</f>
        <v>#N/A</v>
      </c>
      <c r="R152" s="515" t="e">
        <f ca="1">+IF(AND(ISNUMBER(OFFSET('Water Data'!$H$9,0,10*ROW('Water Data'!H146))),'Data Summary'!CG152="Yes"),OFFSET('Water Data'!$H$9,0,10*ROW('Water Data'!H146)),NA())</f>
        <v>#N/A</v>
      </c>
      <c r="S152" s="515" t="e">
        <f ca="1">+IF(AND(ISNUMBER(OFFSET('Water Data'!$I$4,0,10*ROW('Water Data'!I146))),'Data Summary'!CH152="Yes"),100-OFFSET('Water Data'!$I$4,0,10*ROW('Water Data'!I146)),NA())</f>
        <v>#N/A</v>
      </c>
      <c r="T152" s="515" t="e">
        <f ca="1">+IF(AND(ISNUMBER(OFFSET('Water Data'!$I$6,0,10*ROW('Water Data'!I146))),'Data Summary'!CI152="Yes"),OFFSET('Water Data'!$I$6,0,10*ROW('Water Data'!I146)),NA())</f>
        <v>#N/A</v>
      </c>
      <c r="U152" s="515" t="e">
        <f ca="1">+IF(AND(ISNUMBER(OFFSET('Water Data'!$I$9,0,10*ROW('Water Data'!I146))),'Data Summary'!CJ152="Yes"),OFFSET('Water Data'!$I$9,0,10*ROW('Water Data'!I146)),NA())</f>
        <v>#N/A</v>
      </c>
      <c r="V152" s="516" t="e">
        <f ca="1">+IF(AND(ISNUMBER(OFFSET('Sanitation Data'!$D$4,0,10*ROW('Sanitation Data'!D146))),'Data Summary'!CK152="Yes"),100-OFFSET('Sanitation Data'!$D$4,0,10*ROW('Sanitation Data'!D146)),NA())</f>
        <v>#N/A</v>
      </c>
      <c r="W152" s="516" t="e">
        <f ca="1">+IF(AND(ISNUMBER(OFFSET('Sanitation Data'!$D$6,0,10*ROW('Sanitation Data'!D146))),'Data Summary'!CL152="Yes"),OFFSET('Sanitation Data'!$D$6,0,10*ROW('Sanitation Data'!D146)),NA())</f>
        <v>#N/A</v>
      </c>
      <c r="X152" s="516" t="e">
        <f ca="1">+IF(AND(ISNUMBER(OFFSET('Sanitation Data'!$D$10,0,10*ROW('Sanitation Data'!D146))),'Data Summary'!CM152="Yes"),OFFSET('Sanitation Data'!$D$10,0,10*ROW('Sanitation Data'!D146)),NA())</f>
        <v>#N/A</v>
      </c>
      <c r="Y152" s="516" t="e">
        <f ca="1">+IF(AND(ISNUMBER(OFFSET('Sanitation Data'!$D$11,0,10*ROW('Sanitation Data'!D146))),'Data Summary'!CN152="Yes"),OFFSET('Sanitation Data'!$D$11,0,10*ROW('Sanitation Data'!D146)),NA())</f>
        <v>#N/A</v>
      </c>
      <c r="Z152" s="516" t="e">
        <f ca="1">+IF(AND(ISNUMBER(OFFSET('Sanitation Data'!$D$12,0,10*ROW('Sanitation Data'!D146))),'Data Summary'!CO152="Yes"),OFFSET('Sanitation Data'!$D$12,0,10*ROW('Sanitation Data'!D146)),NA())</f>
        <v>#N/A</v>
      </c>
      <c r="AA152" s="516" t="e">
        <f ca="1">+IF(AND(ISNUMBER(OFFSET('Sanitation Data'!$E$4,0,10*ROW('Sanitation Data'!E146))),'Data Summary'!CP152="Yes"),100-OFFSET('Sanitation Data'!$E$4,0,10*ROW('Sanitation Data'!E146)),NA())</f>
        <v>#N/A</v>
      </c>
      <c r="AB152" s="516" t="e">
        <f ca="1">+IF(AND(ISNUMBER(OFFSET('Sanitation Data'!$E$6,0,10*ROW('Sanitation Data'!E146))),'Data Summary'!CQ152="Yes"),OFFSET('Sanitation Data'!$E$6,0,10*ROW('Sanitation Data'!E146)),NA())</f>
        <v>#N/A</v>
      </c>
      <c r="AC152" s="516" t="e">
        <f ca="1">+IF(AND(ISNUMBER(OFFSET('Sanitation Data'!$E$10,0,10*ROW('Sanitation Data'!E146))),'Data Summary'!CR152="Yes"),OFFSET('Sanitation Data'!$E$10,0,10*ROW('Sanitation Data'!E146)),NA())</f>
        <v>#N/A</v>
      </c>
      <c r="AD152" s="516" t="e">
        <f ca="1">+IF(AND(ISNUMBER(OFFSET('Sanitation Data'!$E$11,0,10*ROW('Sanitation Data'!E146))),'Data Summary'!CS152="Yes"),OFFSET('Sanitation Data'!$E$11,0,10*ROW('Sanitation Data'!E146)),NA())</f>
        <v>#N/A</v>
      </c>
      <c r="AE152" s="516" t="e">
        <f ca="1">+IF(AND(ISNUMBER(OFFSET('Sanitation Data'!$E$12,0,10*ROW('Sanitation Data'!E146))),'Data Summary'!CT152="Yes"),OFFSET('Sanitation Data'!$E$12,0,10*ROW('Sanitation Data'!E146)),NA())</f>
        <v>#N/A</v>
      </c>
      <c r="AF152" s="516" t="e">
        <f ca="1">+IF(AND(ISNUMBER(OFFSET('Sanitation Data'!$F$4,0,10*ROW('Sanitation Data'!F146))),'Data Summary'!CU152="Yes"),100-OFFSET('Sanitation Data'!$F$4,0,10*ROW('Sanitation Data'!F146)),NA())</f>
        <v>#N/A</v>
      </c>
      <c r="AG152" s="516" t="e">
        <f ca="1">+IF(AND(ISNUMBER(OFFSET('Sanitation Data'!$F$6,0,10*ROW('Sanitation Data'!F146))),'Data Summary'!CV152="Yes"),OFFSET('Sanitation Data'!$F$6,0,10*ROW('Sanitation Data'!F146)),NA())</f>
        <v>#N/A</v>
      </c>
      <c r="AH152" s="516" t="e">
        <f ca="1">+IF(AND(ISNUMBER(OFFSET('Sanitation Data'!$F$10,0,10*ROW('Sanitation Data'!F146))),'Data Summary'!CW152="Yes"),OFFSET('Sanitation Data'!$F$10,0,10*ROW('Sanitation Data'!F146)),NA())</f>
        <v>#N/A</v>
      </c>
      <c r="AI152" s="516" t="e">
        <f ca="1">+IF(AND(ISNUMBER(OFFSET('Sanitation Data'!$F$11,0,10*ROW('Sanitation Data'!F146))),'Data Summary'!CX152="Yes"),OFFSET('Sanitation Data'!$F$11,0,10*ROW('Sanitation Data'!F146)),NA())</f>
        <v>#N/A</v>
      </c>
      <c r="AJ152" s="516" t="e">
        <f ca="1">+IF(AND(ISNUMBER(OFFSET('Sanitation Data'!$F$12,0,10*ROW('Sanitation Data'!F146))),'Data Summary'!CY152="Yes"),OFFSET('Sanitation Data'!$F$12,0,10*ROW('Sanitation Data'!F146)),NA())</f>
        <v>#N/A</v>
      </c>
      <c r="AK152" s="516" t="e">
        <f ca="1">+IF(AND(ISNUMBER(OFFSET('Sanitation Data'!$G$4,0,10*ROW('Sanitation Data'!G146))),'Data Summary'!CZ152="Yes"),100-OFFSET('Sanitation Data'!$G$4,0,10*ROW('Sanitation Data'!G146)),NA())</f>
        <v>#N/A</v>
      </c>
      <c r="AL152" s="516" t="e">
        <f ca="1">+IF(AND(ISNUMBER(OFFSET('Sanitation Data'!$G$6,0,10*ROW('Sanitation Data'!G146))),'Data Summary'!DA152="Yes"),OFFSET('Sanitation Data'!$G$6,0,10*ROW('Sanitation Data'!G146)),NA())</f>
        <v>#N/A</v>
      </c>
      <c r="AM152" s="516" t="e">
        <f ca="1">+IF(AND(ISNUMBER(OFFSET('Sanitation Data'!$G$10,0,10*ROW('Sanitation Data'!G146))),'Data Summary'!DB152="Yes"),OFFSET('Sanitation Data'!$G$10,0,10*ROW('Sanitation Data'!G146)),NA())</f>
        <v>#N/A</v>
      </c>
      <c r="AN152" s="516" t="e">
        <f ca="1">+IF(AND(ISNUMBER(OFFSET('Sanitation Data'!$G$11,0,10*ROW('Sanitation Data'!G146))),'Data Summary'!DC152="Yes"),OFFSET('Sanitation Data'!$G$11,0,10*ROW('Sanitation Data'!G146)),NA())</f>
        <v>#N/A</v>
      </c>
      <c r="AO152" s="516" t="e">
        <f ca="1">+IF(AND(ISNUMBER(OFFSET('Sanitation Data'!$G$12,0,10*ROW('Sanitation Data'!G146))),'Data Summary'!DD152="Yes"),OFFSET('Sanitation Data'!$G$12,0,10*ROW('Sanitation Data'!G146)),NA())</f>
        <v>#N/A</v>
      </c>
      <c r="AP152" s="516" t="e">
        <f ca="1">+IF(AND(ISNUMBER(OFFSET('Sanitation Data'!$H$4,0,10*ROW('Sanitation Data'!H146))),'Data Summary'!DE152="Yes"),100-OFFSET('Sanitation Data'!$H$4,0,10*ROW('Sanitation Data'!H146)),NA())</f>
        <v>#N/A</v>
      </c>
      <c r="AQ152" s="516" t="e">
        <f ca="1">+IF(AND(ISNUMBER(OFFSET('Sanitation Data'!$H$6,0,10*ROW('Sanitation Data'!H146))),'Data Summary'!DF152="Yes"),OFFSET('Sanitation Data'!$H$6,0,10*ROW('Sanitation Data'!H146)),NA())</f>
        <v>#N/A</v>
      </c>
      <c r="AR152" s="516" t="e">
        <f ca="1">+IF(AND(ISNUMBER(OFFSET('Sanitation Data'!$H$10,0,10*ROW('Sanitation Data'!H146))),'Data Summary'!DG152="Yes"),OFFSET('Sanitation Data'!$H$10,0,10*ROW('Sanitation Data'!H146)),NA())</f>
        <v>#N/A</v>
      </c>
      <c r="AS152" s="516" t="e">
        <f ca="1">+IF(AND(ISNUMBER(OFFSET('Sanitation Data'!$H$11,0,10*ROW('Sanitation Data'!H146))),'Data Summary'!DH152="Yes"),OFFSET('Sanitation Data'!$H$11,0,10*ROW('Sanitation Data'!H146)),NA())</f>
        <v>#N/A</v>
      </c>
      <c r="AT152" s="516" t="e">
        <f ca="1">+IF(AND(ISNUMBER(OFFSET('Sanitation Data'!$H$12,0,10*ROW('Sanitation Data'!H146))),'Data Summary'!DI152="Yes"),OFFSET('Sanitation Data'!$H$12,0,10*ROW('Sanitation Data'!H146)),NA())</f>
        <v>#N/A</v>
      </c>
      <c r="AU152" s="516" t="e">
        <f ca="1">+IF(AND(ISNUMBER(OFFSET('Sanitation Data'!$I$4,0,10*ROW('Sanitation Data'!I146))),'Data Summary'!DJ152="Yes"),100-OFFSET('Sanitation Data'!$I$4,0,10*ROW('Sanitation Data'!I146)),NA())</f>
        <v>#N/A</v>
      </c>
      <c r="AV152" s="516" t="e">
        <f ca="1">+IF(AND(ISNUMBER(OFFSET('Sanitation Data'!$I$6,0,10*ROW('Sanitation Data'!I146))),'Data Summary'!DK152="Yes"),OFFSET('Sanitation Data'!$I$6,0,10*ROW('Sanitation Data'!I146)),NA())</f>
        <v>#N/A</v>
      </c>
      <c r="AW152" s="516" t="e">
        <f ca="1">+IF(AND(ISNUMBER(OFFSET('Sanitation Data'!$I$10,0,10*ROW('Sanitation Data'!I146))),'Data Summary'!DL152="Yes"),OFFSET('Sanitation Data'!$I$10,0,10*ROW('Sanitation Data'!I146)),NA())</f>
        <v>#N/A</v>
      </c>
      <c r="AX152" s="516" t="e">
        <f ca="1">+IF(AND(ISNUMBER(OFFSET('Sanitation Data'!$I$11,0,10*ROW('Sanitation Data'!I146))),'Data Summary'!DM152="Yes"),OFFSET('Sanitation Data'!$I$11,0,10*ROW('Sanitation Data'!I146)),NA())</f>
        <v>#N/A</v>
      </c>
      <c r="AY152" s="516" t="e">
        <f ca="1">+IF(AND(ISNUMBER(OFFSET('Sanitation Data'!$I$12,0,10*ROW('Sanitation Data'!I146))),'Data Summary'!DN152="Yes"),OFFSET('Sanitation Data'!$I$12,0,10*ROW('Sanitation Data'!I146)),NA())</f>
        <v>#N/A</v>
      </c>
      <c r="AZ152" s="517" t="e">
        <f ca="1">+IF(AND(ISNUMBER(OFFSET('Hygiene Data'!$D$5,0,10*ROW('Hygiene Data'!D146))),'Data Summary'!DO152="Yes"),OFFSET('Hygiene Data'!$D$5,0,10*ROW('Hygiene Data'!D146)),NA())</f>
        <v>#N/A</v>
      </c>
      <c r="BA152" s="517" t="e">
        <f ca="1">+IF(AND(ISNUMBER(OFFSET('Hygiene Data'!$D$7,0,10*ROW('Hygiene Data'!D146))),'Data Summary'!DP152="Yes"),OFFSET('Hygiene Data'!$D$7,0,10*ROW('Hygiene Data'!D146)),NA())</f>
        <v>#N/A</v>
      </c>
      <c r="BB152" s="517" t="e">
        <f ca="1">+IF(AND(ISNUMBER(OFFSET('Hygiene Data'!$D$9,0,10*ROW('Hygiene Data'!D146))),'Data Summary'!DQ152="Yes"),OFFSET('Hygiene Data'!$D$9,0,10*ROW('Hygiene Data'!D146)),NA())</f>
        <v>#N/A</v>
      </c>
      <c r="BC152" s="517" t="e">
        <f ca="1">+IF(AND(ISNUMBER(OFFSET('Hygiene Data'!$E$5,0,10*ROW('Hygiene Data'!E146))),'Data Summary'!DR152="Yes"),OFFSET('Hygiene Data'!$E$5,0,10*ROW('Hygiene Data'!E146)),NA())</f>
        <v>#N/A</v>
      </c>
      <c r="BD152" s="517" t="e">
        <f ca="1">+IF(AND(ISNUMBER(OFFSET('Hygiene Data'!$E$7,0,10*ROW('Hygiene Data'!E146))),'Data Summary'!DS152="Yes"),OFFSET('Hygiene Data'!$E$7,0,10*ROW('Hygiene Data'!E146)),NA())</f>
        <v>#N/A</v>
      </c>
      <c r="BE152" s="517" t="e">
        <f ca="1">+IF(AND(ISNUMBER(OFFSET('Hygiene Data'!$E$9,0,10*ROW('Hygiene Data'!E146))),'Data Summary'!DT152="Yes"),OFFSET('Hygiene Data'!$E$9,0,10*ROW('Hygiene Data'!E146)),NA())</f>
        <v>#N/A</v>
      </c>
      <c r="BF152" s="517" t="e">
        <f ca="1">+IF(AND(ISNUMBER(OFFSET('Hygiene Data'!$F$5,0,10*ROW('Hygiene Data'!F146))),'Data Summary'!DU152="Yes"),OFFSET('Hygiene Data'!$F$5,0,10*ROW('Hygiene Data'!F146)),NA())</f>
        <v>#N/A</v>
      </c>
      <c r="BG152" s="517" t="e">
        <f ca="1">+IF(AND(ISNUMBER(OFFSET('Hygiene Data'!$F$7,0,10*ROW('Hygiene Data'!F146))),'Data Summary'!DV152="Yes"),OFFSET('Hygiene Data'!$F$7,0,10*ROW('Hygiene Data'!F146)),NA())</f>
        <v>#N/A</v>
      </c>
      <c r="BH152" s="517" t="e">
        <f ca="1">+IF(AND(ISNUMBER(OFFSET('Hygiene Data'!$F$9,0,10*ROW('Hygiene Data'!F146))),'Data Summary'!DW152="Yes"),OFFSET('Hygiene Data'!$F$9,0,10*ROW('Hygiene Data'!F146)),NA())</f>
        <v>#N/A</v>
      </c>
      <c r="BI152" s="517" t="e">
        <f ca="1">+IF(AND(ISNUMBER(OFFSET('Hygiene Data'!$G$5,0,10*ROW('Hygiene Data'!G146))),'Data Summary'!DX152="Yes"),OFFSET('Hygiene Data'!$G$5,0,10*ROW('Hygiene Data'!G146)),NA())</f>
        <v>#N/A</v>
      </c>
      <c r="BJ152" s="517" t="e">
        <f ca="1">+IF(AND(ISNUMBER(OFFSET('Hygiene Data'!$G$7,0,10*ROW('Hygiene Data'!G146))),'Data Summary'!DY152="Yes"),OFFSET('Hygiene Data'!$G$7,0,10*ROW('Hygiene Data'!G146)),NA())</f>
        <v>#N/A</v>
      </c>
      <c r="BK152" s="517" t="e">
        <f ca="1">+IF(AND(ISNUMBER(OFFSET('Hygiene Data'!$G$9,0,10*ROW('Hygiene Data'!G146))),'Data Summary'!DZ152="Yes"),OFFSET('Hygiene Data'!$G$9,0,10*ROW('Hygiene Data'!G146)),NA())</f>
        <v>#N/A</v>
      </c>
      <c r="BL152" s="517" t="e">
        <f ca="1">+IF(AND(ISNUMBER(OFFSET('Hygiene Data'!$H$5,0,10*ROW('Hygiene Data'!H146))),'Data Summary'!EA152="Yes"),OFFSET('Hygiene Data'!$H$5,0,10*ROW('Hygiene Data'!H146)),NA())</f>
        <v>#N/A</v>
      </c>
      <c r="BM152" s="517" t="e">
        <f ca="1">+IF(AND(ISNUMBER(OFFSET('Hygiene Data'!$H$7,0,10*ROW('Hygiene Data'!H146))),'Data Summary'!EB152="Yes"),OFFSET('Hygiene Data'!$H$7,0,10*ROW('Hygiene Data'!H146)),NA())</f>
        <v>#N/A</v>
      </c>
      <c r="BN152" s="517" t="e">
        <f ca="1">+IF(AND(ISNUMBER(OFFSET('Hygiene Data'!$H$9,0,10*ROW('Hygiene Data'!H146))),'Data Summary'!EC152="Yes"),OFFSET('Hygiene Data'!$H$9,0,10*ROW('Hygiene Data'!H146)),NA())</f>
        <v>#N/A</v>
      </c>
      <c r="BO152" s="517" t="e">
        <f ca="1">+IF(AND(ISNUMBER(OFFSET('Hygiene Data'!$I$5,0,10*ROW('Hygiene Data'!I146))),'Data Summary'!ED152="Yes"),OFFSET('Hygiene Data'!$I$5,0,10*ROW('Hygiene Data'!I146)),NA())</f>
        <v>#N/A</v>
      </c>
      <c r="BP152" s="517" t="e">
        <f ca="1">+IF(AND(ISNUMBER(OFFSET('Hygiene Data'!$I$7,0,10*ROW('Hygiene Data'!I146))),'Data Summary'!EE152="Yes"),OFFSET('Hygiene Data'!$I$7,0,10*ROW('Hygiene Data'!I146)),NA())</f>
        <v>#N/A</v>
      </c>
      <c r="BQ152" s="517" t="e">
        <f ca="1">+IF(AND(ISNUMBER(OFFSET('Hygiene Data'!$I$9,0,10*ROW('Hygiene Data'!I146))),'Data Summary'!EF152="Yes"),OFFSET('Hygiene Data'!$I$9,0,10*ROW('Hygiene Data'!I146)),NA())</f>
        <v>#N/A</v>
      </c>
    </row>
    <row r="153" spans="1:69" x14ac:dyDescent="0.25">
      <c r="A153" s="513" t="e">
        <f ca="1">+RIGHT('Data Summary'!A153,LEN('Data Summary'!A153)-9)</f>
        <v>#VALUE!</v>
      </c>
      <c r="B153" s="487" t="str">
        <f ca="1">+IF(ISTEXT('Data Summary'!B153),'Data Summary'!B153,"")</f>
        <v/>
      </c>
      <c r="C153" s="514" t="e">
        <f ca="1">+VALUE('Data Summary'!C153)</f>
        <v>#VALUE!</v>
      </c>
      <c r="D153" s="515" t="e">
        <f ca="1">+IF(AND(ISNUMBER(OFFSET('Water Data'!$D$4,0,10*ROW('Water Data'!D147))),'Data Summary'!BS153="Yes"),100-OFFSET('Water Data'!$D$4,0,10*ROW('Water Data'!D147)),NA())</f>
        <v>#N/A</v>
      </c>
      <c r="E153" s="515" t="e">
        <f ca="1">+IF(AND(ISNUMBER(OFFSET('Water Data'!$D$6,0,10*ROW('Water Data'!D147))),'Data Summary'!BT153="Yes"),OFFSET('Water Data'!$D$6,0,10*ROW('Water Data'!D147)),NA())</f>
        <v>#N/A</v>
      </c>
      <c r="F153" s="515" t="e">
        <f ca="1">+IF(AND(ISNUMBER(OFFSET('Water Data'!$D$9,0,10*ROW('Water Data'!D147))),'Data Summary'!BU153="Yes"),OFFSET('Water Data'!$D$9,0,10*ROW('Water Data'!D147)),NA())</f>
        <v>#N/A</v>
      </c>
      <c r="G153" s="515" t="e">
        <f ca="1">+IF(AND(ISNUMBER(OFFSET('Water Data'!$E$4,0,10*ROW('Water Data'!E147))),'Data Summary'!BV153="Yes"),100-OFFSET('Water Data'!$E$4,0,10*ROW('Water Data'!E147)),NA())</f>
        <v>#N/A</v>
      </c>
      <c r="H153" s="515" t="e">
        <f ca="1">+IF(AND(ISNUMBER(OFFSET('Water Data'!$E$6,0,10*ROW('Water Data'!E147))),'Data Summary'!BW153="Yes"),OFFSET('Water Data'!$E$6,0,10*ROW('Water Data'!E147)),NA())</f>
        <v>#N/A</v>
      </c>
      <c r="I153" s="515" t="e">
        <f ca="1">+IF(AND(ISNUMBER(OFFSET('Water Data'!$E$9,0,10*ROW('Water Data'!E147))),'Data Summary'!BX153="Yes"),OFFSET('Water Data'!$E$9,0,10*ROW('Water Data'!E147)),NA())</f>
        <v>#N/A</v>
      </c>
      <c r="J153" s="515" t="e">
        <f ca="1">+IF(AND(ISNUMBER(OFFSET('Water Data'!$F$4,0,10*ROW('Water Data'!F147))),'Data Summary'!BY153="Yes"),100-OFFSET('Water Data'!$F$4,0,10*ROW('Water Data'!F147)),NA())</f>
        <v>#N/A</v>
      </c>
      <c r="K153" s="515" t="e">
        <f ca="1">+IF(AND(ISNUMBER(OFFSET('Water Data'!$F$6,0,10*ROW('Water Data'!F147))),'Data Summary'!BZ153="Yes"),OFFSET('Water Data'!$F$6,0,10*ROW('Water Data'!F147)),NA())</f>
        <v>#N/A</v>
      </c>
      <c r="L153" s="515" t="e">
        <f ca="1">+IF(AND(ISNUMBER(OFFSET('Water Data'!$F$9,0,10*ROW('Water Data'!F147))),'Data Summary'!CA153="Yes"),OFFSET('Water Data'!$F$9,0,10*ROW('Water Data'!F147)),NA())</f>
        <v>#N/A</v>
      </c>
      <c r="M153" s="515" t="e">
        <f ca="1">+IF(AND(ISNUMBER(OFFSET('Water Data'!$G$4,0,10*ROW('Water Data'!G147))),'Data Summary'!CB153="Yes"),100-OFFSET('Water Data'!$G$4,0,10*ROW('Water Data'!G147)),NA())</f>
        <v>#N/A</v>
      </c>
      <c r="N153" s="515" t="e">
        <f ca="1">+IF(AND(ISNUMBER(OFFSET('Water Data'!$G$6,0,10*ROW('Water Data'!G147))),'Data Summary'!CC153="Yes"),OFFSET('Water Data'!$G$6,0,10*ROW('Water Data'!G147)),NA())</f>
        <v>#N/A</v>
      </c>
      <c r="O153" s="515" t="e">
        <f ca="1">+IF(AND(ISNUMBER(OFFSET('Water Data'!$G$9,0,10*ROW('Water Data'!G147))),'Data Summary'!CD153="Yes"),OFFSET('Water Data'!$G$9,0,10*ROW('Water Data'!G147)),NA())</f>
        <v>#N/A</v>
      </c>
      <c r="P153" s="515" t="e">
        <f ca="1">+IF(AND(ISNUMBER(OFFSET('Water Data'!$H$4,0,10*ROW('Water Data'!H147))),'Data Summary'!CE153="Yes"),100-OFFSET('Water Data'!$H$4,0,10*ROW('Water Data'!H147)),NA())</f>
        <v>#N/A</v>
      </c>
      <c r="Q153" s="515" t="e">
        <f ca="1">+IF(AND(ISNUMBER(OFFSET('Water Data'!$H$6,0,10*ROW('Water Data'!H147))),'Data Summary'!CF153="Yes"),OFFSET('Water Data'!$H$6,0,10*ROW('Water Data'!H147)),NA())</f>
        <v>#N/A</v>
      </c>
      <c r="R153" s="515" t="e">
        <f ca="1">+IF(AND(ISNUMBER(OFFSET('Water Data'!$H$9,0,10*ROW('Water Data'!H147))),'Data Summary'!CG153="Yes"),OFFSET('Water Data'!$H$9,0,10*ROW('Water Data'!H147)),NA())</f>
        <v>#N/A</v>
      </c>
      <c r="S153" s="515" t="e">
        <f ca="1">+IF(AND(ISNUMBER(OFFSET('Water Data'!$I$4,0,10*ROW('Water Data'!I147))),'Data Summary'!CH153="Yes"),100-OFFSET('Water Data'!$I$4,0,10*ROW('Water Data'!I147)),NA())</f>
        <v>#N/A</v>
      </c>
      <c r="T153" s="515" t="e">
        <f ca="1">+IF(AND(ISNUMBER(OFFSET('Water Data'!$I$6,0,10*ROW('Water Data'!I147))),'Data Summary'!CI153="Yes"),OFFSET('Water Data'!$I$6,0,10*ROW('Water Data'!I147)),NA())</f>
        <v>#N/A</v>
      </c>
      <c r="U153" s="515" t="e">
        <f ca="1">+IF(AND(ISNUMBER(OFFSET('Water Data'!$I$9,0,10*ROW('Water Data'!I147))),'Data Summary'!CJ153="Yes"),OFFSET('Water Data'!$I$9,0,10*ROW('Water Data'!I147)),NA())</f>
        <v>#N/A</v>
      </c>
      <c r="V153" s="516" t="e">
        <f ca="1">+IF(AND(ISNUMBER(OFFSET('Sanitation Data'!$D$4,0,10*ROW('Sanitation Data'!D147))),'Data Summary'!CK153="Yes"),100-OFFSET('Sanitation Data'!$D$4,0,10*ROW('Sanitation Data'!D147)),NA())</f>
        <v>#N/A</v>
      </c>
      <c r="W153" s="516" t="e">
        <f ca="1">+IF(AND(ISNUMBER(OFFSET('Sanitation Data'!$D$6,0,10*ROW('Sanitation Data'!D147))),'Data Summary'!CL153="Yes"),OFFSET('Sanitation Data'!$D$6,0,10*ROW('Sanitation Data'!D147)),NA())</f>
        <v>#N/A</v>
      </c>
      <c r="X153" s="516" t="e">
        <f ca="1">+IF(AND(ISNUMBER(OFFSET('Sanitation Data'!$D$10,0,10*ROW('Sanitation Data'!D147))),'Data Summary'!CM153="Yes"),OFFSET('Sanitation Data'!$D$10,0,10*ROW('Sanitation Data'!D147)),NA())</f>
        <v>#N/A</v>
      </c>
      <c r="Y153" s="516" t="e">
        <f ca="1">+IF(AND(ISNUMBER(OFFSET('Sanitation Data'!$D$11,0,10*ROW('Sanitation Data'!D147))),'Data Summary'!CN153="Yes"),OFFSET('Sanitation Data'!$D$11,0,10*ROW('Sanitation Data'!D147)),NA())</f>
        <v>#N/A</v>
      </c>
      <c r="Z153" s="516" t="e">
        <f ca="1">+IF(AND(ISNUMBER(OFFSET('Sanitation Data'!$D$12,0,10*ROW('Sanitation Data'!D147))),'Data Summary'!CO153="Yes"),OFFSET('Sanitation Data'!$D$12,0,10*ROW('Sanitation Data'!D147)),NA())</f>
        <v>#N/A</v>
      </c>
      <c r="AA153" s="516" t="e">
        <f ca="1">+IF(AND(ISNUMBER(OFFSET('Sanitation Data'!$E$4,0,10*ROW('Sanitation Data'!E147))),'Data Summary'!CP153="Yes"),100-OFFSET('Sanitation Data'!$E$4,0,10*ROW('Sanitation Data'!E147)),NA())</f>
        <v>#N/A</v>
      </c>
      <c r="AB153" s="516" t="e">
        <f ca="1">+IF(AND(ISNUMBER(OFFSET('Sanitation Data'!$E$6,0,10*ROW('Sanitation Data'!E147))),'Data Summary'!CQ153="Yes"),OFFSET('Sanitation Data'!$E$6,0,10*ROW('Sanitation Data'!E147)),NA())</f>
        <v>#N/A</v>
      </c>
      <c r="AC153" s="516" t="e">
        <f ca="1">+IF(AND(ISNUMBER(OFFSET('Sanitation Data'!$E$10,0,10*ROW('Sanitation Data'!E147))),'Data Summary'!CR153="Yes"),OFFSET('Sanitation Data'!$E$10,0,10*ROW('Sanitation Data'!E147)),NA())</f>
        <v>#N/A</v>
      </c>
      <c r="AD153" s="516" t="e">
        <f ca="1">+IF(AND(ISNUMBER(OFFSET('Sanitation Data'!$E$11,0,10*ROW('Sanitation Data'!E147))),'Data Summary'!CS153="Yes"),OFFSET('Sanitation Data'!$E$11,0,10*ROW('Sanitation Data'!E147)),NA())</f>
        <v>#N/A</v>
      </c>
      <c r="AE153" s="516" t="e">
        <f ca="1">+IF(AND(ISNUMBER(OFFSET('Sanitation Data'!$E$12,0,10*ROW('Sanitation Data'!E147))),'Data Summary'!CT153="Yes"),OFFSET('Sanitation Data'!$E$12,0,10*ROW('Sanitation Data'!E147)),NA())</f>
        <v>#N/A</v>
      </c>
      <c r="AF153" s="516" t="e">
        <f ca="1">+IF(AND(ISNUMBER(OFFSET('Sanitation Data'!$F$4,0,10*ROW('Sanitation Data'!F147))),'Data Summary'!CU153="Yes"),100-OFFSET('Sanitation Data'!$F$4,0,10*ROW('Sanitation Data'!F147)),NA())</f>
        <v>#N/A</v>
      </c>
      <c r="AG153" s="516" t="e">
        <f ca="1">+IF(AND(ISNUMBER(OFFSET('Sanitation Data'!$F$6,0,10*ROW('Sanitation Data'!F147))),'Data Summary'!CV153="Yes"),OFFSET('Sanitation Data'!$F$6,0,10*ROW('Sanitation Data'!F147)),NA())</f>
        <v>#N/A</v>
      </c>
      <c r="AH153" s="516" t="e">
        <f ca="1">+IF(AND(ISNUMBER(OFFSET('Sanitation Data'!$F$10,0,10*ROW('Sanitation Data'!F147))),'Data Summary'!CW153="Yes"),OFFSET('Sanitation Data'!$F$10,0,10*ROW('Sanitation Data'!F147)),NA())</f>
        <v>#N/A</v>
      </c>
      <c r="AI153" s="516" t="e">
        <f ca="1">+IF(AND(ISNUMBER(OFFSET('Sanitation Data'!$F$11,0,10*ROW('Sanitation Data'!F147))),'Data Summary'!CX153="Yes"),OFFSET('Sanitation Data'!$F$11,0,10*ROW('Sanitation Data'!F147)),NA())</f>
        <v>#N/A</v>
      </c>
      <c r="AJ153" s="516" t="e">
        <f ca="1">+IF(AND(ISNUMBER(OFFSET('Sanitation Data'!$F$12,0,10*ROW('Sanitation Data'!F147))),'Data Summary'!CY153="Yes"),OFFSET('Sanitation Data'!$F$12,0,10*ROW('Sanitation Data'!F147)),NA())</f>
        <v>#N/A</v>
      </c>
      <c r="AK153" s="516" t="e">
        <f ca="1">+IF(AND(ISNUMBER(OFFSET('Sanitation Data'!$G$4,0,10*ROW('Sanitation Data'!G147))),'Data Summary'!CZ153="Yes"),100-OFFSET('Sanitation Data'!$G$4,0,10*ROW('Sanitation Data'!G147)),NA())</f>
        <v>#N/A</v>
      </c>
      <c r="AL153" s="516" t="e">
        <f ca="1">+IF(AND(ISNUMBER(OFFSET('Sanitation Data'!$G$6,0,10*ROW('Sanitation Data'!G147))),'Data Summary'!DA153="Yes"),OFFSET('Sanitation Data'!$G$6,0,10*ROW('Sanitation Data'!G147)),NA())</f>
        <v>#N/A</v>
      </c>
      <c r="AM153" s="516" t="e">
        <f ca="1">+IF(AND(ISNUMBER(OFFSET('Sanitation Data'!$G$10,0,10*ROW('Sanitation Data'!G147))),'Data Summary'!DB153="Yes"),OFFSET('Sanitation Data'!$G$10,0,10*ROW('Sanitation Data'!G147)),NA())</f>
        <v>#N/A</v>
      </c>
      <c r="AN153" s="516" t="e">
        <f ca="1">+IF(AND(ISNUMBER(OFFSET('Sanitation Data'!$G$11,0,10*ROW('Sanitation Data'!G147))),'Data Summary'!DC153="Yes"),OFFSET('Sanitation Data'!$G$11,0,10*ROW('Sanitation Data'!G147)),NA())</f>
        <v>#N/A</v>
      </c>
      <c r="AO153" s="516" t="e">
        <f ca="1">+IF(AND(ISNUMBER(OFFSET('Sanitation Data'!$G$12,0,10*ROW('Sanitation Data'!G147))),'Data Summary'!DD153="Yes"),OFFSET('Sanitation Data'!$G$12,0,10*ROW('Sanitation Data'!G147)),NA())</f>
        <v>#N/A</v>
      </c>
      <c r="AP153" s="516" t="e">
        <f ca="1">+IF(AND(ISNUMBER(OFFSET('Sanitation Data'!$H$4,0,10*ROW('Sanitation Data'!H147))),'Data Summary'!DE153="Yes"),100-OFFSET('Sanitation Data'!$H$4,0,10*ROW('Sanitation Data'!H147)),NA())</f>
        <v>#N/A</v>
      </c>
      <c r="AQ153" s="516" t="e">
        <f ca="1">+IF(AND(ISNUMBER(OFFSET('Sanitation Data'!$H$6,0,10*ROW('Sanitation Data'!H147))),'Data Summary'!DF153="Yes"),OFFSET('Sanitation Data'!$H$6,0,10*ROW('Sanitation Data'!H147)),NA())</f>
        <v>#N/A</v>
      </c>
      <c r="AR153" s="516" t="e">
        <f ca="1">+IF(AND(ISNUMBER(OFFSET('Sanitation Data'!$H$10,0,10*ROW('Sanitation Data'!H147))),'Data Summary'!DG153="Yes"),OFFSET('Sanitation Data'!$H$10,0,10*ROW('Sanitation Data'!H147)),NA())</f>
        <v>#N/A</v>
      </c>
      <c r="AS153" s="516" t="e">
        <f ca="1">+IF(AND(ISNUMBER(OFFSET('Sanitation Data'!$H$11,0,10*ROW('Sanitation Data'!H147))),'Data Summary'!DH153="Yes"),OFFSET('Sanitation Data'!$H$11,0,10*ROW('Sanitation Data'!H147)),NA())</f>
        <v>#N/A</v>
      </c>
      <c r="AT153" s="516" t="e">
        <f ca="1">+IF(AND(ISNUMBER(OFFSET('Sanitation Data'!$H$12,0,10*ROW('Sanitation Data'!H147))),'Data Summary'!DI153="Yes"),OFFSET('Sanitation Data'!$H$12,0,10*ROW('Sanitation Data'!H147)),NA())</f>
        <v>#N/A</v>
      </c>
      <c r="AU153" s="516" t="e">
        <f ca="1">+IF(AND(ISNUMBER(OFFSET('Sanitation Data'!$I$4,0,10*ROW('Sanitation Data'!I147))),'Data Summary'!DJ153="Yes"),100-OFFSET('Sanitation Data'!$I$4,0,10*ROW('Sanitation Data'!I147)),NA())</f>
        <v>#N/A</v>
      </c>
      <c r="AV153" s="516" t="e">
        <f ca="1">+IF(AND(ISNUMBER(OFFSET('Sanitation Data'!$I$6,0,10*ROW('Sanitation Data'!I147))),'Data Summary'!DK153="Yes"),OFFSET('Sanitation Data'!$I$6,0,10*ROW('Sanitation Data'!I147)),NA())</f>
        <v>#N/A</v>
      </c>
      <c r="AW153" s="516" t="e">
        <f ca="1">+IF(AND(ISNUMBER(OFFSET('Sanitation Data'!$I$10,0,10*ROW('Sanitation Data'!I147))),'Data Summary'!DL153="Yes"),OFFSET('Sanitation Data'!$I$10,0,10*ROW('Sanitation Data'!I147)),NA())</f>
        <v>#N/A</v>
      </c>
      <c r="AX153" s="516" t="e">
        <f ca="1">+IF(AND(ISNUMBER(OFFSET('Sanitation Data'!$I$11,0,10*ROW('Sanitation Data'!I147))),'Data Summary'!DM153="Yes"),OFFSET('Sanitation Data'!$I$11,0,10*ROW('Sanitation Data'!I147)),NA())</f>
        <v>#N/A</v>
      </c>
      <c r="AY153" s="516" t="e">
        <f ca="1">+IF(AND(ISNUMBER(OFFSET('Sanitation Data'!$I$12,0,10*ROW('Sanitation Data'!I147))),'Data Summary'!DN153="Yes"),OFFSET('Sanitation Data'!$I$12,0,10*ROW('Sanitation Data'!I147)),NA())</f>
        <v>#N/A</v>
      </c>
      <c r="AZ153" s="517" t="e">
        <f ca="1">+IF(AND(ISNUMBER(OFFSET('Hygiene Data'!$D$5,0,10*ROW('Hygiene Data'!D147))),'Data Summary'!DO153="Yes"),OFFSET('Hygiene Data'!$D$5,0,10*ROW('Hygiene Data'!D147)),NA())</f>
        <v>#N/A</v>
      </c>
      <c r="BA153" s="517" t="e">
        <f ca="1">+IF(AND(ISNUMBER(OFFSET('Hygiene Data'!$D$7,0,10*ROW('Hygiene Data'!D147))),'Data Summary'!DP153="Yes"),OFFSET('Hygiene Data'!$D$7,0,10*ROW('Hygiene Data'!D147)),NA())</f>
        <v>#N/A</v>
      </c>
      <c r="BB153" s="517" t="e">
        <f ca="1">+IF(AND(ISNUMBER(OFFSET('Hygiene Data'!$D$9,0,10*ROW('Hygiene Data'!D147))),'Data Summary'!DQ153="Yes"),OFFSET('Hygiene Data'!$D$9,0,10*ROW('Hygiene Data'!D147)),NA())</f>
        <v>#N/A</v>
      </c>
      <c r="BC153" s="517" t="e">
        <f ca="1">+IF(AND(ISNUMBER(OFFSET('Hygiene Data'!$E$5,0,10*ROW('Hygiene Data'!E147))),'Data Summary'!DR153="Yes"),OFFSET('Hygiene Data'!$E$5,0,10*ROW('Hygiene Data'!E147)),NA())</f>
        <v>#N/A</v>
      </c>
      <c r="BD153" s="517" t="e">
        <f ca="1">+IF(AND(ISNUMBER(OFFSET('Hygiene Data'!$E$7,0,10*ROW('Hygiene Data'!E147))),'Data Summary'!DS153="Yes"),OFFSET('Hygiene Data'!$E$7,0,10*ROW('Hygiene Data'!E147)),NA())</f>
        <v>#N/A</v>
      </c>
      <c r="BE153" s="517" t="e">
        <f ca="1">+IF(AND(ISNUMBER(OFFSET('Hygiene Data'!$E$9,0,10*ROW('Hygiene Data'!E147))),'Data Summary'!DT153="Yes"),OFFSET('Hygiene Data'!$E$9,0,10*ROW('Hygiene Data'!E147)),NA())</f>
        <v>#N/A</v>
      </c>
      <c r="BF153" s="517" t="e">
        <f ca="1">+IF(AND(ISNUMBER(OFFSET('Hygiene Data'!$F$5,0,10*ROW('Hygiene Data'!F147))),'Data Summary'!DU153="Yes"),OFFSET('Hygiene Data'!$F$5,0,10*ROW('Hygiene Data'!F147)),NA())</f>
        <v>#N/A</v>
      </c>
      <c r="BG153" s="517" t="e">
        <f ca="1">+IF(AND(ISNUMBER(OFFSET('Hygiene Data'!$F$7,0,10*ROW('Hygiene Data'!F147))),'Data Summary'!DV153="Yes"),OFFSET('Hygiene Data'!$F$7,0,10*ROW('Hygiene Data'!F147)),NA())</f>
        <v>#N/A</v>
      </c>
      <c r="BH153" s="517" t="e">
        <f ca="1">+IF(AND(ISNUMBER(OFFSET('Hygiene Data'!$F$9,0,10*ROW('Hygiene Data'!F147))),'Data Summary'!DW153="Yes"),OFFSET('Hygiene Data'!$F$9,0,10*ROW('Hygiene Data'!F147)),NA())</f>
        <v>#N/A</v>
      </c>
      <c r="BI153" s="517" t="e">
        <f ca="1">+IF(AND(ISNUMBER(OFFSET('Hygiene Data'!$G$5,0,10*ROW('Hygiene Data'!G147))),'Data Summary'!DX153="Yes"),OFFSET('Hygiene Data'!$G$5,0,10*ROW('Hygiene Data'!G147)),NA())</f>
        <v>#N/A</v>
      </c>
      <c r="BJ153" s="517" t="e">
        <f ca="1">+IF(AND(ISNUMBER(OFFSET('Hygiene Data'!$G$7,0,10*ROW('Hygiene Data'!G147))),'Data Summary'!DY153="Yes"),OFFSET('Hygiene Data'!$G$7,0,10*ROW('Hygiene Data'!G147)),NA())</f>
        <v>#N/A</v>
      </c>
      <c r="BK153" s="517" t="e">
        <f ca="1">+IF(AND(ISNUMBER(OFFSET('Hygiene Data'!$G$9,0,10*ROW('Hygiene Data'!G147))),'Data Summary'!DZ153="Yes"),OFFSET('Hygiene Data'!$G$9,0,10*ROW('Hygiene Data'!G147)),NA())</f>
        <v>#N/A</v>
      </c>
      <c r="BL153" s="517" t="e">
        <f ca="1">+IF(AND(ISNUMBER(OFFSET('Hygiene Data'!$H$5,0,10*ROW('Hygiene Data'!H147))),'Data Summary'!EA153="Yes"),OFFSET('Hygiene Data'!$H$5,0,10*ROW('Hygiene Data'!H147)),NA())</f>
        <v>#N/A</v>
      </c>
      <c r="BM153" s="517" t="e">
        <f ca="1">+IF(AND(ISNUMBER(OFFSET('Hygiene Data'!$H$7,0,10*ROW('Hygiene Data'!H147))),'Data Summary'!EB153="Yes"),OFFSET('Hygiene Data'!$H$7,0,10*ROW('Hygiene Data'!H147)),NA())</f>
        <v>#N/A</v>
      </c>
      <c r="BN153" s="517" t="e">
        <f ca="1">+IF(AND(ISNUMBER(OFFSET('Hygiene Data'!$H$9,0,10*ROW('Hygiene Data'!H147))),'Data Summary'!EC153="Yes"),OFFSET('Hygiene Data'!$H$9,0,10*ROW('Hygiene Data'!H147)),NA())</f>
        <v>#N/A</v>
      </c>
      <c r="BO153" s="517" t="e">
        <f ca="1">+IF(AND(ISNUMBER(OFFSET('Hygiene Data'!$I$5,0,10*ROW('Hygiene Data'!I147))),'Data Summary'!ED153="Yes"),OFFSET('Hygiene Data'!$I$5,0,10*ROW('Hygiene Data'!I147)),NA())</f>
        <v>#N/A</v>
      </c>
      <c r="BP153" s="517" t="e">
        <f ca="1">+IF(AND(ISNUMBER(OFFSET('Hygiene Data'!$I$7,0,10*ROW('Hygiene Data'!I147))),'Data Summary'!EE153="Yes"),OFFSET('Hygiene Data'!$I$7,0,10*ROW('Hygiene Data'!I147)),NA())</f>
        <v>#N/A</v>
      </c>
      <c r="BQ153" s="517" t="e">
        <f ca="1">+IF(AND(ISNUMBER(OFFSET('Hygiene Data'!$I$9,0,10*ROW('Hygiene Data'!I147))),'Data Summary'!EF153="Yes"),OFFSET('Hygiene Data'!$I$9,0,10*ROW('Hygiene Data'!I147)),NA())</f>
        <v>#N/A</v>
      </c>
    </row>
    <row r="154" spans="1:69" x14ac:dyDescent="0.25">
      <c r="A154" s="513" t="e">
        <f ca="1">+RIGHT('Data Summary'!A154,LEN('Data Summary'!A154)-9)</f>
        <v>#VALUE!</v>
      </c>
      <c r="B154" s="487" t="str">
        <f ca="1">+IF(ISTEXT('Data Summary'!B154),'Data Summary'!B154,"")</f>
        <v/>
      </c>
      <c r="C154" s="514" t="e">
        <f ca="1">+VALUE('Data Summary'!C154)</f>
        <v>#VALUE!</v>
      </c>
      <c r="D154" s="515" t="e">
        <f ca="1">+IF(AND(ISNUMBER(OFFSET('Water Data'!$D$4,0,10*ROW('Water Data'!D148))),'Data Summary'!BS154="Yes"),100-OFFSET('Water Data'!$D$4,0,10*ROW('Water Data'!D148)),NA())</f>
        <v>#N/A</v>
      </c>
      <c r="E154" s="515" t="e">
        <f ca="1">+IF(AND(ISNUMBER(OFFSET('Water Data'!$D$6,0,10*ROW('Water Data'!D148))),'Data Summary'!BT154="Yes"),OFFSET('Water Data'!$D$6,0,10*ROW('Water Data'!D148)),NA())</f>
        <v>#N/A</v>
      </c>
      <c r="F154" s="515" t="e">
        <f ca="1">+IF(AND(ISNUMBER(OFFSET('Water Data'!$D$9,0,10*ROW('Water Data'!D148))),'Data Summary'!BU154="Yes"),OFFSET('Water Data'!$D$9,0,10*ROW('Water Data'!D148)),NA())</f>
        <v>#N/A</v>
      </c>
      <c r="G154" s="515" t="e">
        <f ca="1">+IF(AND(ISNUMBER(OFFSET('Water Data'!$E$4,0,10*ROW('Water Data'!E148))),'Data Summary'!BV154="Yes"),100-OFFSET('Water Data'!$E$4,0,10*ROW('Water Data'!E148)),NA())</f>
        <v>#N/A</v>
      </c>
      <c r="H154" s="515" t="e">
        <f ca="1">+IF(AND(ISNUMBER(OFFSET('Water Data'!$E$6,0,10*ROW('Water Data'!E148))),'Data Summary'!BW154="Yes"),OFFSET('Water Data'!$E$6,0,10*ROW('Water Data'!E148)),NA())</f>
        <v>#N/A</v>
      </c>
      <c r="I154" s="515" t="e">
        <f ca="1">+IF(AND(ISNUMBER(OFFSET('Water Data'!$E$9,0,10*ROW('Water Data'!E148))),'Data Summary'!BX154="Yes"),OFFSET('Water Data'!$E$9,0,10*ROW('Water Data'!E148)),NA())</f>
        <v>#N/A</v>
      </c>
      <c r="J154" s="515" t="e">
        <f ca="1">+IF(AND(ISNUMBER(OFFSET('Water Data'!$F$4,0,10*ROW('Water Data'!F148))),'Data Summary'!BY154="Yes"),100-OFFSET('Water Data'!$F$4,0,10*ROW('Water Data'!F148)),NA())</f>
        <v>#N/A</v>
      </c>
      <c r="K154" s="515" t="e">
        <f ca="1">+IF(AND(ISNUMBER(OFFSET('Water Data'!$F$6,0,10*ROW('Water Data'!F148))),'Data Summary'!BZ154="Yes"),OFFSET('Water Data'!$F$6,0,10*ROW('Water Data'!F148)),NA())</f>
        <v>#N/A</v>
      </c>
      <c r="L154" s="515" t="e">
        <f ca="1">+IF(AND(ISNUMBER(OFFSET('Water Data'!$F$9,0,10*ROW('Water Data'!F148))),'Data Summary'!CA154="Yes"),OFFSET('Water Data'!$F$9,0,10*ROW('Water Data'!F148)),NA())</f>
        <v>#N/A</v>
      </c>
      <c r="M154" s="515" t="e">
        <f ca="1">+IF(AND(ISNUMBER(OFFSET('Water Data'!$G$4,0,10*ROW('Water Data'!G148))),'Data Summary'!CB154="Yes"),100-OFFSET('Water Data'!$G$4,0,10*ROW('Water Data'!G148)),NA())</f>
        <v>#N/A</v>
      </c>
      <c r="N154" s="515" t="e">
        <f ca="1">+IF(AND(ISNUMBER(OFFSET('Water Data'!$G$6,0,10*ROW('Water Data'!G148))),'Data Summary'!CC154="Yes"),OFFSET('Water Data'!$G$6,0,10*ROW('Water Data'!G148)),NA())</f>
        <v>#N/A</v>
      </c>
      <c r="O154" s="515" t="e">
        <f ca="1">+IF(AND(ISNUMBER(OFFSET('Water Data'!$G$9,0,10*ROW('Water Data'!G148))),'Data Summary'!CD154="Yes"),OFFSET('Water Data'!$G$9,0,10*ROW('Water Data'!G148)),NA())</f>
        <v>#N/A</v>
      </c>
      <c r="P154" s="515" t="e">
        <f ca="1">+IF(AND(ISNUMBER(OFFSET('Water Data'!$H$4,0,10*ROW('Water Data'!H148))),'Data Summary'!CE154="Yes"),100-OFFSET('Water Data'!$H$4,0,10*ROW('Water Data'!H148)),NA())</f>
        <v>#N/A</v>
      </c>
      <c r="Q154" s="515" t="e">
        <f ca="1">+IF(AND(ISNUMBER(OFFSET('Water Data'!$H$6,0,10*ROW('Water Data'!H148))),'Data Summary'!CF154="Yes"),OFFSET('Water Data'!$H$6,0,10*ROW('Water Data'!H148)),NA())</f>
        <v>#N/A</v>
      </c>
      <c r="R154" s="515" t="e">
        <f ca="1">+IF(AND(ISNUMBER(OFFSET('Water Data'!$H$9,0,10*ROW('Water Data'!H148))),'Data Summary'!CG154="Yes"),OFFSET('Water Data'!$H$9,0,10*ROW('Water Data'!H148)),NA())</f>
        <v>#N/A</v>
      </c>
      <c r="S154" s="515" t="e">
        <f ca="1">+IF(AND(ISNUMBER(OFFSET('Water Data'!$I$4,0,10*ROW('Water Data'!I148))),'Data Summary'!CH154="Yes"),100-OFFSET('Water Data'!$I$4,0,10*ROW('Water Data'!I148)),NA())</f>
        <v>#N/A</v>
      </c>
      <c r="T154" s="515" t="e">
        <f ca="1">+IF(AND(ISNUMBER(OFFSET('Water Data'!$I$6,0,10*ROW('Water Data'!I148))),'Data Summary'!CI154="Yes"),OFFSET('Water Data'!$I$6,0,10*ROW('Water Data'!I148)),NA())</f>
        <v>#N/A</v>
      </c>
      <c r="U154" s="515" t="e">
        <f ca="1">+IF(AND(ISNUMBER(OFFSET('Water Data'!$I$9,0,10*ROW('Water Data'!I148))),'Data Summary'!CJ154="Yes"),OFFSET('Water Data'!$I$9,0,10*ROW('Water Data'!I148)),NA())</f>
        <v>#N/A</v>
      </c>
      <c r="V154" s="516" t="e">
        <f ca="1">+IF(AND(ISNUMBER(OFFSET('Sanitation Data'!$D$4,0,10*ROW('Sanitation Data'!D148))),'Data Summary'!CK154="Yes"),100-OFFSET('Sanitation Data'!$D$4,0,10*ROW('Sanitation Data'!D148)),NA())</f>
        <v>#N/A</v>
      </c>
      <c r="W154" s="516" t="e">
        <f ca="1">+IF(AND(ISNUMBER(OFFSET('Sanitation Data'!$D$6,0,10*ROW('Sanitation Data'!D148))),'Data Summary'!CL154="Yes"),OFFSET('Sanitation Data'!$D$6,0,10*ROW('Sanitation Data'!D148)),NA())</f>
        <v>#N/A</v>
      </c>
      <c r="X154" s="516" t="e">
        <f ca="1">+IF(AND(ISNUMBER(OFFSET('Sanitation Data'!$D$10,0,10*ROW('Sanitation Data'!D148))),'Data Summary'!CM154="Yes"),OFFSET('Sanitation Data'!$D$10,0,10*ROW('Sanitation Data'!D148)),NA())</f>
        <v>#N/A</v>
      </c>
      <c r="Y154" s="516" t="e">
        <f ca="1">+IF(AND(ISNUMBER(OFFSET('Sanitation Data'!$D$11,0,10*ROW('Sanitation Data'!D148))),'Data Summary'!CN154="Yes"),OFFSET('Sanitation Data'!$D$11,0,10*ROW('Sanitation Data'!D148)),NA())</f>
        <v>#N/A</v>
      </c>
      <c r="Z154" s="516" t="e">
        <f ca="1">+IF(AND(ISNUMBER(OFFSET('Sanitation Data'!$D$12,0,10*ROW('Sanitation Data'!D148))),'Data Summary'!CO154="Yes"),OFFSET('Sanitation Data'!$D$12,0,10*ROW('Sanitation Data'!D148)),NA())</f>
        <v>#N/A</v>
      </c>
      <c r="AA154" s="516" t="e">
        <f ca="1">+IF(AND(ISNUMBER(OFFSET('Sanitation Data'!$E$4,0,10*ROW('Sanitation Data'!E148))),'Data Summary'!CP154="Yes"),100-OFFSET('Sanitation Data'!$E$4,0,10*ROW('Sanitation Data'!E148)),NA())</f>
        <v>#N/A</v>
      </c>
      <c r="AB154" s="516" t="e">
        <f ca="1">+IF(AND(ISNUMBER(OFFSET('Sanitation Data'!$E$6,0,10*ROW('Sanitation Data'!E148))),'Data Summary'!CQ154="Yes"),OFFSET('Sanitation Data'!$E$6,0,10*ROW('Sanitation Data'!E148)),NA())</f>
        <v>#N/A</v>
      </c>
      <c r="AC154" s="516" t="e">
        <f ca="1">+IF(AND(ISNUMBER(OFFSET('Sanitation Data'!$E$10,0,10*ROW('Sanitation Data'!E148))),'Data Summary'!CR154="Yes"),OFFSET('Sanitation Data'!$E$10,0,10*ROW('Sanitation Data'!E148)),NA())</f>
        <v>#N/A</v>
      </c>
      <c r="AD154" s="516" t="e">
        <f ca="1">+IF(AND(ISNUMBER(OFFSET('Sanitation Data'!$E$11,0,10*ROW('Sanitation Data'!E148))),'Data Summary'!CS154="Yes"),OFFSET('Sanitation Data'!$E$11,0,10*ROW('Sanitation Data'!E148)),NA())</f>
        <v>#N/A</v>
      </c>
      <c r="AE154" s="516" t="e">
        <f ca="1">+IF(AND(ISNUMBER(OFFSET('Sanitation Data'!$E$12,0,10*ROW('Sanitation Data'!E148))),'Data Summary'!CT154="Yes"),OFFSET('Sanitation Data'!$E$12,0,10*ROW('Sanitation Data'!E148)),NA())</f>
        <v>#N/A</v>
      </c>
      <c r="AF154" s="516" t="e">
        <f ca="1">+IF(AND(ISNUMBER(OFFSET('Sanitation Data'!$F$4,0,10*ROW('Sanitation Data'!F148))),'Data Summary'!CU154="Yes"),100-OFFSET('Sanitation Data'!$F$4,0,10*ROW('Sanitation Data'!F148)),NA())</f>
        <v>#N/A</v>
      </c>
      <c r="AG154" s="516" t="e">
        <f ca="1">+IF(AND(ISNUMBER(OFFSET('Sanitation Data'!$F$6,0,10*ROW('Sanitation Data'!F148))),'Data Summary'!CV154="Yes"),OFFSET('Sanitation Data'!$F$6,0,10*ROW('Sanitation Data'!F148)),NA())</f>
        <v>#N/A</v>
      </c>
      <c r="AH154" s="516" t="e">
        <f ca="1">+IF(AND(ISNUMBER(OFFSET('Sanitation Data'!$F$10,0,10*ROW('Sanitation Data'!F148))),'Data Summary'!CW154="Yes"),OFFSET('Sanitation Data'!$F$10,0,10*ROW('Sanitation Data'!F148)),NA())</f>
        <v>#N/A</v>
      </c>
      <c r="AI154" s="516" t="e">
        <f ca="1">+IF(AND(ISNUMBER(OFFSET('Sanitation Data'!$F$11,0,10*ROW('Sanitation Data'!F148))),'Data Summary'!CX154="Yes"),OFFSET('Sanitation Data'!$F$11,0,10*ROW('Sanitation Data'!F148)),NA())</f>
        <v>#N/A</v>
      </c>
      <c r="AJ154" s="516" t="e">
        <f ca="1">+IF(AND(ISNUMBER(OFFSET('Sanitation Data'!$F$12,0,10*ROW('Sanitation Data'!F148))),'Data Summary'!CY154="Yes"),OFFSET('Sanitation Data'!$F$12,0,10*ROW('Sanitation Data'!F148)),NA())</f>
        <v>#N/A</v>
      </c>
      <c r="AK154" s="516" t="e">
        <f ca="1">+IF(AND(ISNUMBER(OFFSET('Sanitation Data'!$G$4,0,10*ROW('Sanitation Data'!G148))),'Data Summary'!CZ154="Yes"),100-OFFSET('Sanitation Data'!$G$4,0,10*ROW('Sanitation Data'!G148)),NA())</f>
        <v>#N/A</v>
      </c>
      <c r="AL154" s="516" t="e">
        <f ca="1">+IF(AND(ISNUMBER(OFFSET('Sanitation Data'!$G$6,0,10*ROW('Sanitation Data'!G148))),'Data Summary'!DA154="Yes"),OFFSET('Sanitation Data'!$G$6,0,10*ROW('Sanitation Data'!G148)),NA())</f>
        <v>#N/A</v>
      </c>
      <c r="AM154" s="516" t="e">
        <f ca="1">+IF(AND(ISNUMBER(OFFSET('Sanitation Data'!$G$10,0,10*ROW('Sanitation Data'!G148))),'Data Summary'!DB154="Yes"),OFFSET('Sanitation Data'!$G$10,0,10*ROW('Sanitation Data'!G148)),NA())</f>
        <v>#N/A</v>
      </c>
      <c r="AN154" s="516" t="e">
        <f ca="1">+IF(AND(ISNUMBER(OFFSET('Sanitation Data'!$G$11,0,10*ROW('Sanitation Data'!G148))),'Data Summary'!DC154="Yes"),OFFSET('Sanitation Data'!$G$11,0,10*ROW('Sanitation Data'!G148)),NA())</f>
        <v>#N/A</v>
      </c>
      <c r="AO154" s="516" t="e">
        <f ca="1">+IF(AND(ISNUMBER(OFFSET('Sanitation Data'!$G$12,0,10*ROW('Sanitation Data'!G148))),'Data Summary'!DD154="Yes"),OFFSET('Sanitation Data'!$G$12,0,10*ROW('Sanitation Data'!G148)),NA())</f>
        <v>#N/A</v>
      </c>
      <c r="AP154" s="516" t="e">
        <f ca="1">+IF(AND(ISNUMBER(OFFSET('Sanitation Data'!$H$4,0,10*ROW('Sanitation Data'!H148))),'Data Summary'!DE154="Yes"),100-OFFSET('Sanitation Data'!$H$4,0,10*ROW('Sanitation Data'!H148)),NA())</f>
        <v>#N/A</v>
      </c>
      <c r="AQ154" s="516" t="e">
        <f ca="1">+IF(AND(ISNUMBER(OFFSET('Sanitation Data'!$H$6,0,10*ROW('Sanitation Data'!H148))),'Data Summary'!DF154="Yes"),OFFSET('Sanitation Data'!$H$6,0,10*ROW('Sanitation Data'!H148)),NA())</f>
        <v>#N/A</v>
      </c>
      <c r="AR154" s="516" t="e">
        <f ca="1">+IF(AND(ISNUMBER(OFFSET('Sanitation Data'!$H$10,0,10*ROW('Sanitation Data'!H148))),'Data Summary'!DG154="Yes"),OFFSET('Sanitation Data'!$H$10,0,10*ROW('Sanitation Data'!H148)),NA())</f>
        <v>#N/A</v>
      </c>
      <c r="AS154" s="516" t="e">
        <f ca="1">+IF(AND(ISNUMBER(OFFSET('Sanitation Data'!$H$11,0,10*ROW('Sanitation Data'!H148))),'Data Summary'!DH154="Yes"),OFFSET('Sanitation Data'!$H$11,0,10*ROW('Sanitation Data'!H148)),NA())</f>
        <v>#N/A</v>
      </c>
      <c r="AT154" s="516" t="e">
        <f ca="1">+IF(AND(ISNUMBER(OFFSET('Sanitation Data'!$H$12,0,10*ROW('Sanitation Data'!H148))),'Data Summary'!DI154="Yes"),OFFSET('Sanitation Data'!$H$12,0,10*ROW('Sanitation Data'!H148)),NA())</f>
        <v>#N/A</v>
      </c>
      <c r="AU154" s="516" t="e">
        <f ca="1">+IF(AND(ISNUMBER(OFFSET('Sanitation Data'!$I$4,0,10*ROW('Sanitation Data'!I148))),'Data Summary'!DJ154="Yes"),100-OFFSET('Sanitation Data'!$I$4,0,10*ROW('Sanitation Data'!I148)),NA())</f>
        <v>#N/A</v>
      </c>
      <c r="AV154" s="516" t="e">
        <f ca="1">+IF(AND(ISNUMBER(OFFSET('Sanitation Data'!$I$6,0,10*ROW('Sanitation Data'!I148))),'Data Summary'!DK154="Yes"),OFFSET('Sanitation Data'!$I$6,0,10*ROW('Sanitation Data'!I148)),NA())</f>
        <v>#N/A</v>
      </c>
      <c r="AW154" s="516" t="e">
        <f ca="1">+IF(AND(ISNUMBER(OFFSET('Sanitation Data'!$I$10,0,10*ROW('Sanitation Data'!I148))),'Data Summary'!DL154="Yes"),OFFSET('Sanitation Data'!$I$10,0,10*ROW('Sanitation Data'!I148)),NA())</f>
        <v>#N/A</v>
      </c>
      <c r="AX154" s="516" t="e">
        <f ca="1">+IF(AND(ISNUMBER(OFFSET('Sanitation Data'!$I$11,0,10*ROW('Sanitation Data'!I148))),'Data Summary'!DM154="Yes"),OFFSET('Sanitation Data'!$I$11,0,10*ROW('Sanitation Data'!I148)),NA())</f>
        <v>#N/A</v>
      </c>
      <c r="AY154" s="516" t="e">
        <f ca="1">+IF(AND(ISNUMBER(OFFSET('Sanitation Data'!$I$12,0,10*ROW('Sanitation Data'!I148))),'Data Summary'!DN154="Yes"),OFFSET('Sanitation Data'!$I$12,0,10*ROW('Sanitation Data'!I148)),NA())</f>
        <v>#N/A</v>
      </c>
      <c r="AZ154" s="517" t="e">
        <f ca="1">+IF(AND(ISNUMBER(OFFSET('Hygiene Data'!$D$5,0,10*ROW('Hygiene Data'!D148))),'Data Summary'!DO154="Yes"),OFFSET('Hygiene Data'!$D$5,0,10*ROW('Hygiene Data'!D148)),NA())</f>
        <v>#N/A</v>
      </c>
      <c r="BA154" s="517" t="e">
        <f ca="1">+IF(AND(ISNUMBER(OFFSET('Hygiene Data'!$D$7,0,10*ROW('Hygiene Data'!D148))),'Data Summary'!DP154="Yes"),OFFSET('Hygiene Data'!$D$7,0,10*ROW('Hygiene Data'!D148)),NA())</f>
        <v>#N/A</v>
      </c>
      <c r="BB154" s="517" t="e">
        <f ca="1">+IF(AND(ISNUMBER(OFFSET('Hygiene Data'!$D$9,0,10*ROW('Hygiene Data'!D148))),'Data Summary'!DQ154="Yes"),OFFSET('Hygiene Data'!$D$9,0,10*ROW('Hygiene Data'!D148)),NA())</f>
        <v>#N/A</v>
      </c>
      <c r="BC154" s="517" t="e">
        <f ca="1">+IF(AND(ISNUMBER(OFFSET('Hygiene Data'!$E$5,0,10*ROW('Hygiene Data'!E148))),'Data Summary'!DR154="Yes"),OFFSET('Hygiene Data'!$E$5,0,10*ROW('Hygiene Data'!E148)),NA())</f>
        <v>#N/A</v>
      </c>
      <c r="BD154" s="517" t="e">
        <f ca="1">+IF(AND(ISNUMBER(OFFSET('Hygiene Data'!$E$7,0,10*ROW('Hygiene Data'!E148))),'Data Summary'!DS154="Yes"),OFFSET('Hygiene Data'!$E$7,0,10*ROW('Hygiene Data'!E148)),NA())</f>
        <v>#N/A</v>
      </c>
      <c r="BE154" s="517" t="e">
        <f ca="1">+IF(AND(ISNUMBER(OFFSET('Hygiene Data'!$E$9,0,10*ROW('Hygiene Data'!E148))),'Data Summary'!DT154="Yes"),OFFSET('Hygiene Data'!$E$9,0,10*ROW('Hygiene Data'!E148)),NA())</f>
        <v>#N/A</v>
      </c>
      <c r="BF154" s="517" t="e">
        <f ca="1">+IF(AND(ISNUMBER(OFFSET('Hygiene Data'!$F$5,0,10*ROW('Hygiene Data'!F148))),'Data Summary'!DU154="Yes"),OFFSET('Hygiene Data'!$F$5,0,10*ROW('Hygiene Data'!F148)),NA())</f>
        <v>#N/A</v>
      </c>
      <c r="BG154" s="517" t="e">
        <f ca="1">+IF(AND(ISNUMBER(OFFSET('Hygiene Data'!$F$7,0,10*ROW('Hygiene Data'!F148))),'Data Summary'!DV154="Yes"),OFFSET('Hygiene Data'!$F$7,0,10*ROW('Hygiene Data'!F148)),NA())</f>
        <v>#N/A</v>
      </c>
      <c r="BH154" s="517" t="e">
        <f ca="1">+IF(AND(ISNUMBER(OFFSET('Hygiene Data'!$F$9,0,10*ROW('Hygiene Data'!F148))),'Data Summary'!DW154="Yes"),OFFSET('Hygiene Data'!$F$9,0,10*ROW('Hygiene Data'!F148)),NA())</f>
        <v>#N/A</v>
      </c>
      <c r="BI154" s="517" t="e">
        <f ca="1">+IF(AND(ISNUMBER(OFFSET('Hygiene Data'!$G$5,0,10*ROW('Hygiene Data'!G148))),'Data Summary'!DX154="Yes"),OFFSET('Hygiene Data'!$G$5,0,10*ROW('Hygiene Data'!G148)),NA())</f>
        <v>#N/A</v>
      </c>
      <c r="BJ154" s="517" t="e">
        <f ca="1">+IF(AND(ISNUMBER(OFFSET('Hygiene Data'!$G$7,0,10*ROW('Hygiene Data'!G148))),'Data Summary'!DY154="Yes"),OFFSET('Hygiene Data'!$G$7,0,10*ROW('Hygiene Data'!G148)),NA())</f>
        <v>#N/A</v>
      </c>
      <c r="BK154" s="517" t="e">
        <f ca="1">+IF(AND(ISNUMBER(OFFSET('Hygiene Data'!$G$9,0,10*ROW('Hygiene Data'!G148))),'Data Summary'!DZ154="Yes"),OFFSET('Hygiene Data'!$G$9,0,10*ROW('Hygiene Data'!G148)),NA())</f>
        <v>#N/A</v>
      </c>
      <c r="BL154" s="517" t="e">
        <f ca="1">+IF(AND(ISNUMBER(OFFSET('Hygiene Data'!$H$5,0,10*ROW('Hygiene Data'!H148))),'Data Summary'!EA154="Yes"),OFFSET('Hygiene Data'!$H$5,0,10*ROW('Hygiene Data'!H148)),NA())</f>
        <v>#N/A</v>
      </c>
      <c r="BM154" s="517" t="e">
        <f ca="1">+IF(AND(ISNUMBER(OFFSET('Hygiene Data'!$H$7,0,10*ROW('Hygiene Data'!H148))),'Data Summary'!EB154="Yes"),OFFSET('Hygiene Data'!$H$7,0,10*ROW('Hygiene Data'!H148)),NA())</f>
        <v>#N/A</v>
      </c>
      <c r="BN154" s="517" t="e">
        <f ca="1">+IF(AND(ISNUMBER(OFFSET('Hygiene Data'!$H$9,0,10*ROW('Hygiene Data'!H148))),'Data Summary'!EC154="Yes"),OFFSET('Hygiene Data'!$H$9,0,10*ROW('Hygiene Data'!H148)),NA())</f>
        <v>#N/A</v>
      </c>
      <c r="BO154" s="517" t="e">
        <f ca="1">+IF(AND(ISNUMBER(OFFSET('Hygiene Data'!$I$5,0,10*ROW('Hygiene Data'!I148))),'Data Summary'!ED154="Yes"),OFFSET('Hygiene Data'!$I$5,0,10*ROW('Hygiene Data'!I148)),NA())</f>
        <v>#N/A</v>
      </c>
      <c r="BP154" s="517" t="e">
        <f ca="1">+IF(AND(ISNUMBER(OFFSET('Hygiene Data'!$I$7,0,10*ROW('Hygiene Data'!I148))),'Data Summary'!EE154="Yes"),OFFSET('Hygiene Data'!$I$7,0,10*ROW('Hygiene Data'!I148)),NA())</f>
        <v>#N/A</v>
      </c>
      <c r="BQ154" s="517" t="e">
        <f ca="1">+IF(AND(ISNUMBER(OFFSET('Hygiene Data'!$I$9,0,10*ROW('Hygiene Data'!I148))),'Data Summary'!EF154="Yes"),OFFSET('Hygiene Data'!$I$9,0,10*ROW('Hygiene Data'!I148)),NA())</f>
        <v>#N/A</v>
      </c>
    </row>
    <row r="155" spans="1:69" x14ac:dyDescent="0.25">
      <c r="A155" s="513" t="e">
        <f ca="1">+RIGHT('Data Summary'!A155,LEN('Data Summary'!A155)-9)</f>
        <v>#VALUE!</v>
      </c>
      <c r="B155" s="487" t="str">
        <f ca="1">+IF(ISTEXT('Data Summary'!B155),'Data Summary'!B155,"")</f>
        <v/>
      </c>
      <c r="C155" s="514" t="e">
        <f ca="1">+VALUE('Data Summary'!C155)</f>
        <v>#VALUE!</v>
      </c>
      <c r="D155" s="515" t="e">
        <f ca="1">+IF(AND(ISNUMBER(OFFSET('Water Data'!$D$4,0,10*ROW('Water Data'!D149))),'Data Summary'!BS155="Yes"),100-OFFSET('Water Data'!$D$4,0,10*ROW('Water Data'!D149)),NA())</f>
        <v>#N/A</v>
      </c>
      <c r="E155" s="515" t="e">
        <f ca="1">+IF(AND(ISNUMBER(OFFSET('Water Data'!$D$6,0,10*ROW('Water Data'!D149))),'Data Summary'!BT155="Yes"),OFFSET('Water Data'!$D$6,0,10*ROW('Water Data'!D149)),NA())</f>
        <v>#N/A</v>
      </c>
      <c r="F155" s="515" t="e">
        <f ca="1">+IF(AND(ISNUMBER(OFFSET('Water Data'!$D$9,0,10*ROW('Water Data'!D149))),'Data Summary'!BU155="Yes"),OFFSET('Water Data'!$D$9,0,10*ROW('Water Data'!D149)),NA())</f>
        <v>#N/A</v>
      </c>
      <c r="G155" s="515" t="e">
        <f ca="1">+IF(AND(ISNUMBER(OFFSET('Water Data'!$E$4,0,10*ROW('Water Data'!E149))),'Data Summary'!BV155="Yes"),100-OFFSET('Water Data'!$E$4,0,10*ROW('Water Data'!E149)),NA())</f>
        <v>#N/A</v>
      </c>
      <c r="H155" s="515" t="e">
        <f ca="1">+IF(AND(ISNUMBER(OFFSET('Water Data'!$E$6,0,10*ROW('Water Data'!E149))),'Data Summary'!BW155="Yes"),OFFSET('Water Data'!$E$6,0,10*ROW('Water Data'!E149)),NA())</f>
        <v>#N/A</v>
      </c>
      <c r="I155" s="515" t="e">
        <f ca="1">+IF(AND(ISNUMBER(OFFSET('Water Data'!$E$9,0,10*ROW('Water Data'!E149))),'Data Summary'!BX155="Yes"),OFFSET('Water Data'!$E$9,0,10*ROW('Water Data'!E149)),NA())</f>
        <v>#N/A</v>
      </c>
      <c r="J155" s="515" t="e">
        <f ca="1">+IF(AND(ISNUMBER(OFFSET('Water Data'!$F$4,0,10*ROW('Water Data'!F149))),'Data Summary'!BY155="Yes"),100-OFFSET('Water Data'!$F$4,0,10*ROW('Water Data'!F149)),NA())</f>
        <v>#N/A</v>
      </c>
      <c r="K155" s="515" t="e">
        <f ca="1">+IF(AND(ISNUMBER(OFFSET('Water Data'!$F$6,0,10*ROW('Water Data'!F149))),'Data Summary'!BZ155="Yes"),OFFSET('Water Data'!$F$6,0,10*ROW('Water Data'!F149)),NA())</f>
        <v>#N/A</v>
      </c>
      <c r="L155" s="515" t="e">
        <f ca="1">+IF(AND(ISNUMBER(OFFSET('Water Data'!$F$9,0,10*ROW('Water Data'!F149))),'Data Summary'!CA155="Yes"),OFFSET('Water Data'!$F$9,0,10*ROW('Water Data'!F149)),NA())</f>
        <v>#N/A</v>
      </c>
      <c r="M155" s="515" t="e">
        <f ca="1">+IF(AND(ISNUMBER(OFFSET('Water Data'!$G$4,0,10*ROW('Water Data'!G149))),'Data Summary'!CB155="Yes"),100-OFFSET('Water Data'!$G$4,0,10*ROW('Water Data'!G149)),NA())</f>
        <v>#N/A</v>
      </c>
      <c r="N155" s="515" t="e">
        <f ca="1">+IF(AND(ISNUMBER(OFFSET('Water Data'!$G$6,0,10*ROW('Water Data'!G149))),'Data Summary'!CC155="Yes"),OFFSET('Water Data'!$G$6,0,10*ROW('Water Data'!G149)),NA())</f>
        <v>#N/A</v>
      </c>
      <c r="O155" s="515" t="e">
        <f ca="1">+IF(AND(ISNUMBER(OFFSET('Water Data'!$G$9,0,10*ROW('Water Data'!G149))),'Data Summary'!CD155="Yes"),OFFSET('Water Data'!$G$9,0,10*ROW('Water Data'!G149)),NA())</f>
        <v>#N/A</v>
      </c>
      <c r="P155" s="515" t="e">
        <f ca="1">+IF(AND(ISNUMBER(OFFSET('Water Data'!$H$4,0,10*ROW('Water Data'!H149))),'Data Summary'!CE155="Yes"),100-OFFSET('Water Data'!$H$4,0,10*ROW('Water Data'!H149)),NA())</f>
        <v>#N/A</v>
      </c>
      <c r="Q155" s="515" t="e">
        <f ca="1">+IF(AND(ISNUMBER(OFFSET('Water Data'!$H$6,0,10*ROW('Water Data'!H149))),'Data Summary'!CF155="Yes"),OFFSET('Water Data'!$H$6,0,10*ROW('Water Data'!H149)),NA())</f>
        <v>#N/A</v>
      </c>
      <c r="R155" s="515" t="e">
        <f ca="1">+IF(AND(ISNUMBER(OFFSET('Water Data'!$H$9,0,10*ROW('Water Data'!H149))),'Data Summary'!CG155="Yes"),OFFSET('Water Data'!$H$9,0,10*ROW('Water Data'!H149)),NA())</f>
        <v>#N/A</v>
      </c>
      <c r="S155" s="515" t="e">
        <f ca="1">+IF(AND(ISNUMBER(OFFSET('Water Data'!$I$4,0,10*ROW('Water Data'!I149))),'Data Summary'!CH155="Yes"),100-OFFSET('Water Data'!$I$4,0,10*ROW('Water Data'!I149)),NA())</f>
        <v>#N/A</v>
      </c>
      <c r="T155" s="515" t="e">
        <f ca="1">+IF(AND(ISNUMBER(OFFSET('Water Data'!$I$6,0,10*ROW('Water Data'!I149))),'Data Summary'!CI155="Yes"),OFFSET('Water Data'!$I$6,0,10*ROW('Water Data'!I149)),NA())</f>
        <v>#N/A</v>
      </c>
      <c r="U155" s="515" t="e">
        <f ca="1">+IF(AND(ISNUMBER(OFFSET('Water Data'!$I$9,0,10*ROW('Water Data'!I149))),'Data Summary'!CJ155="Yes"),OFFSET('Water Data'!$I$9,0,10*ROW('Water Data'!I149)),NA())</f>
        <v>#N/A</v>
      </c>
      <c r="V155" s="516" t="e">
        <f ca="1">+IF(AND(ISNUMBER(OFFSET('Sanitation Data'!$D$4,0,10*ROW('Sanitation Data'!D149))),'Data Summary'!CK155="Yes"),100-OFFSET('Sanitation Data'!$D$4,0,10*ROW('Sanitation Data'!D149)),NA())</f>
        <v>#N/A</v>
      </c>
      <c r="W155" s="516" t="e">
        <f ca="1">+IF(AND(ISNUMBER(OFFSET('Sanitation Data'!$D$6,0,10*ROW('Sanitation Data'!D149))),'Data Summary'!CL155="Yes"),OFFSET('Sanitation Data'!$D$6,0,10*ROW('Sanitation Data'!D149)),NA())</f>
        <v>#N/A</v>
      </c>
      <c r="X155" s="516" t="e">
        <f ca="1">+IF(AND(ISNUMBER(OFFSET('Sanitation Data'!$D$10,0,10*ROW('Sanitation Data'!D149))),'Data Summary'!CM155="Yes"),OFFSET('Sanitation Data'!$D$10,0,10*ROW('Sanitation Data'!D149)),NA())</f>
        <v>#N/A</v>
      </c>
      <c r="Y155" s="516" t="e">
        <f ca="1">+IF(AND(ISNUMBER(OFFSET('Sanitation Data'!$D$11,0,10*ROW('Sanitation Data'!D149))),'Data Summary'!CN155="Yes"),OFFSET('Sanitation Data'!$D$11,0,10*ROW('Sanitation Data'!D149)),NA())</f>
        <v>#N/A</v>
      </c>
      <c r="Z155" s="516" t="e">
        <f ca="1">+IF(AND(ISNUMBER(OFFSET('Sanitation Data'!$D$12,0,10*ROW('Sanitation Data'!D149))),'Data Summary'!CO155="Yes"),OFFSET('Sanitation Data'!$D$12,0,10*ROW('Sanitation Data'!D149)),NA())</f>
        <v>#N/A</v>
      </c>
      <c r="AA155" s="516" t="e">
        <f ca="1">+IF(AND(ISNUMBER(OFFSET('Sanitation Data'!$E$4,0,10*ROW('Sanitation Data'!E149))),'Data Summary'!CP155="Yes"),100-OFFSET('Sanitation Data'!$E$4,0,10*ROW('Sanitation Data'!E149)),NA())</f>
        <v>#N/A</v>
      </c>
      <c r="AB155" s="516" t="e">
        <f ca="1">+IF(AND(ISNUMBER(OFFSET('Sanitation Data'!$E$6,0,10*ROW('Sanitation Data'!E149))),'Data Summary'!CQ155="Yes"),OFFSET('Sanitation Data'!$E$6,0,10*ROW('Sanitation Data'!E149)),NA())</f>
        <v>#N/A</v>
      </c>
      <c r="AC155" s="516" t="e">
        <f ca="1">+IF(AND(ISNUMBER(OFFSET('Sanitation Data'!$E$10,0,10*ROW('Sanitation Data'!E149))),'Data Summary'!CR155="Yes"),OFFSET('Sanitation Data'!$E$10,0,10*ROW('Sanitation Data'!E149)),NA())</f>
        <v>#N/A</v>
      </c>
      <c r="AD155" s="516" t="e">
        <f ca="1">+IF(AND(ISNUMBER(OFFSET('Sanitation Data'!$E$11,0,10*ROW('Sanitation Data'!E149))),'Data Summary'!CS155="Yes"),OFFSET('Sanitation Data'!$E$11,0,10*ROW('Sanitation Data'!E149)),NA())</f>
        <v>#N/A</v>
      </c>
      <c r="AE155" s="516" t="e">
        <f ca="1">+IF(AND(ISNUMBER(OFFSET('Sanitation Data'!$E$12,0,10*ROW('Sanitation Data'!E149))),'Data Summary'!CT155="Yes"),OFFSET('Sanitation Data'!$E$12,0,10*ROW('Sanitation Data'!E149)),NA())</f>
        <v>#N/A</v>
      </c>
      <c r="AF155" s="516" t="e">
        <f ca="1">+IF(AND(ISNUMBER(OFFSET('Sanitation Data'!$F$4,0,10*ROW('Sanitation Data'!F149))),'Data Summary'!CU155="Yes"),100-OFFSET('Sanitation Data'!$F$4,0,10*ROW('Sanitation Data'!F149)),NA())</f>
        <v>#N/A</v>
      </c>
      <c r="AG155" s="516" t="e">
        <f ca="1">+IF(AND(ISNUMBER(OFFSET('Sanitation Data'!$F$6,0,10*ROW('Sanitation Data'!F149))),'Data Summary'!CV155="Yes"),OFFSET('Sanitation Data'!$F$6,0,10*ROW('Sanitation Data'!F149)),NA())</f>
        <v>#N/A</v>
      </c>
      <c r="AH155" s="516" t="e">
        <f ca="1">+IF(AND(ISNUMBER(OFFSET('Sanitation Data'!$F$10,0,10*ROW('Sanitation Data'!F149))),'Data Summary'!CW155="Yes"),OFFSET('Sanitation Data'!$F$10,0,10*ROW('Sanitation Data'!F149)),NA())</f>
        <v>#N/A</v>
      </c>
      <c r="AI155" s="516" t="e">
        <f ca="1">+IF(AND(ISNUMBER(OFFSET('Sanitation Data'!$F$11,0,10*ROW('Sanitation Data'!F149))),'Data Summary'!CX155="Yes"),OFFSET('Sanitation Data'!$F$11,0,10*ROW('Sanitation Data'!F149)),NA())</f>
        <v>#N/A</v>
      </c>
      <c r="AJ155" s="516" t="e">
        <f ca="1">+IF(AND(ISNUMBER(OFFSET('Sanitation Data'!$F$12,0,10*ROW('Sanitation Data'!F149))),'Data Summary'!CY155="Yes"),OFFSET('Sanitation Data'!$F$12,0,10*ROW('Sanitation Data'!F149)),NA())</f>
        <v>#N/A</v>
      </c>
      <c r="AK155" s="516" t="e">
        <f ca="1">+IF(AND(ISNUMBER(OFFSET('Sanitation Data'!$G$4,0,10*ROW('Sanitation Data'!G149))),'Data Summary'!CZ155="Yes"),100-OFFSET('Sanitation Data'!$G$4,0,10*ROW('Sanitation Data'!G149)),NA())</f>
        <v>#N/A</v>
      </c>
      <c r="AL155" s="516" t="e">
        <f ca="1">+IF(AND(ISNUMBER(OFFSET('Sanitation Data'!$G$6,0,10*ROW('Sanitation Data'!G149))),'Data Summary'!DA155="Yes"),OFFSET('Sanitation Data'!$G$6,0,10*ROW('Sanitation Data'!G149)),NA())</f>
        <v>#N/A</v>
      </c>
      <c r="AM155" s="516" t="e">
        <f ca="1">+IF(AND(ISNUMBER(OFFSET('Sanitation Data'!$G$10,0,10*ROW('Sanitation Data'!G149))),'Data Summary'!DB155="Yes"),OFFSET('Sanitation Data'!$G$10,0,10*ROW('Sanitation Data'!G149)),NA())</f>
        <v>#N/A</v>
      </c>
      <c r="AN155" s="516" t="e">
        <f ca="1">+IF(AND(ISNUMBER(OFFSET('Sanitation Data'!$G$11,0,10*ROW('Sanitation Data'!G149))),'Data Summary'!DC155="Yes"),OFFSET('Sanitation Data'!$G$11,0,10*ROW('Sanitation Data'!G149)),NA())</f>
        <v>#N/A</v>
      </c>
      <c r="AO155" s="516" t="e">
        <f ca="1">+IF(AND(ISNUMBER(OFFSET('Sanitation Data'!$G$12,0,10*ROW('Sanitation Data'!G149))),'Data Summary'!DD155="Yes"),OFFSET('Sanitation Data'!$G$12,0,10*ROW('Sanitation Data'!G149)),NA())</f>
        <v>#N/A</v>
      </c>
      <c r="AP155" s="516" t="e">
        <f ca="1">+IF(AND(ISNUMBER(OFFSET('Sanitation Data'!$H$4,0,10*ROW('Sanitation Data'!H149))),'Data Summary'!DE155="Yes"),100-OFFSET('Sanitation Data'!$H$4,0,10*ROW('Sanitation Data'!H149)),NA())</f>
        <v>#N/A</v>
      </c>
      <c r="AQ155" s="516" t="e">
        <f ca="1">+IF(AND(ISNUMBER(OFFSET('Sanitation Data'!$H$6,0,10*ROW('Sanitation Data'!H149))),'Data Summary'!DF155="Yes"),OFFSET('Sanitation Data'!$H$6,0,10*ROW('Sanitation Data'!H149)),NA())</f>
        <v>#N/A</v>
      </c>
      <c r="AR155" s="516" t="e">
        <f ca="1">+IF(AND(ISNUMBER(OFFSET('Sanitation Data'!$H$10,0,10*ROW('Sanitation Data'!H149))),'Data Summary'!DG155="Yes"),OFFSET('Sanitation Data'!$H$10,0,10*ROW('Sanitation Data'!H149)),NA())</f>
        <v>#N/A</v>
      </c>
      <c r="AS155" s="516" t="e">
        <f ca="1">+IF(AND(ISNUMBER(OFFSET('Sanitation Data'!$H$11,0,10*ROW('Sanitation Data'!H149))),'Data Summary'!DH155="Yes"),OFFSET('Sanitation Data'!$H$11,0,10*ROW('Sanitation Data'!H149)),NA())</f>
        <v>#N/A</v>
      </c>
      <c r="AT155" s="516" t="e">
        <f ca="1">+IF(AND(ISNUMBER(OFFSET('Sanitation Data'!$H$12,0,10*ROW('Sanitation Data'!H149))),'Data Summary'!DI155="Yes"),OFFSET('Sanitation Data'!$H$12,0,10*ROW('Sanitation Data'!H149)),NA())</f>
        <v>#N/A</v>
      </c>
      <c r="AU155" s="516" t="e">
        <f ca="1">+IF(AND(ISNUMBER(OFFSET('Sanitation Data'!$I$4,0,10*ROW('Sanitation Data'!I149))),'Data Summary'!DJ155="Yes"),100-OFFSET('Sanitation Data'!$I$4,0,10*ROW('Sanitation Data'!I149)),NA())</f>
        <v>#N/A</v>
      </c>
      <c r="AV155" s="516" t="e">
        <f ca="1">+IF(AND(ISNUMBER(OFFSET('Sanitation Data'!$I$6,0,10*ROW('Sanitation Data'!I149))),'Data Summary'!DK155="Yes"),OFFSET('Sanitation Data'!$I$6,0,10*ROW('Sanitation Data'!I149)),NA())</f>
        <v>#N/A</v>
      </c>
      <c r="AW155" s="516" t="e">
        <f ca="1">+IF(AND(ISNUMBER(OFFSET('Sanitation Data'!$I$10,0,10*ROW('Sanitation Data'!I149))),'Data Summary'!DL155="Yes"),OFFSET('Sanitation Data'!$I$10,0,10*ROW('Sanitation Data'!I149)),NA())</f>
        <v>#N/A</v>
      </c>
      <c r="AX155" s="516" t="e">
        <f ca="1">+IF(AND(ISNUMBER(OFFSET('Sanitation Data'!$I$11,0,10*ROW('Sanitation Data'!I149))),'Data Summary'!DM155="Yes"),OFFSET('Sanitation Data'!$I$11,0,10*ROW('Sanitation Data'!I149)),NA())</f>
        <v>#N/A</v>
      </c>
      <c r="AY155" s="516" t="e">
        <f ca="1">+IF(AND(ISNUMBER(OFFSET('Sanitation Data'!$I$12,0,10*ROW('Sanitation Data'!I149))),'Data Summary'!DN155="Yes"),OFFSET('Sanitation Data'!$I$12,0,10*ROW('Sanitation Data'!I149)),NA())</f>
        <v>#N/A</v>
      </c>
      <c r="AZ155" s="517" t="e">
        <f ca="1">+IF(AND(ISNUMBER(OFFSET('Hygiene Data'!$D$5,0,10*ROW('Hygiene Data'!D149))),'Data Summary'!DO155="Yes"),OFFSET('Hygiene Data'!$D$5,0,10*ROW('Hygiene Data'!D149)),NA())</f>
        <v>#N/A</v>
      </c>
      <c r="BA155" s="517" t="e">
        <f ca="1">+IF(AND(ISNUMBER(OFFSET('Hygiene Data'!$D$7,0,10*ROW('Hygiene Data'!D149))),'Data Summary'!DP155="Yes"),OFFSET('Hygiene Data'!$D$7,0,10*ROW('Hygiene Data'!D149)),NA())</f>
        <v>#N/A</v>
      </c>
      <c r="BB155" s="517" t="e">
        <f ca="1">+IF(AND(ISNUMBER(OFFSET('Hygiene Data'!$D$9,0,10*ROW('Hygiene Data'!D149))),'Data Summary'!DQ155="Yes"),OFFSET('Hygiene Data'!$D$9,0,10*ROW('Hygiene Data'!D149)),NA())</f>
        <v>#N/A</v>
      </c>
      <c r="BC155" s="517" t="e">
        <f ca="1">+IF(AND(ISNUMBER(OFFSET('Hygiene Data'!$E$5,0,10*ROW('Hygiene Data'!E149))),'Data Summary'!DR155="Yes"),OFFSET('Hygiene Data'!$E$5,0,10*ROW('Hygiene Data'!E149)),NA())</f>
        <v>#N/A</v>
      </c>
      <c r="BD155" s="517" t="e">
        <f ca="1">+IF(AND(ISNUMBER(OFFSET('Hygiene Data'!$E$7,0,10*ROW('Hygiene Data'!E149))),'Data Summary'!DS155="Yes"),OFFSET('Hygiene Data'!$E$7,0,10*ROW('Hygiene Data'!E149)),NA())</f>
        <v>#N/A</v>
      </c>
      <c r="BE155" s="517" t="e">
        <f ca="1">+IF(AND(ISNUMBER(OFFSET('Hygiene Data'!$E$9,0,10*ROW('Hygiene Data'!E149))),'Data Summary'!DT155="Yes"),OFFSET('Hygiene Data'!$E$9,0,10*ROW('Hygiene Data'!E149)),NA())</f>
        <v>#N/A</v>
      </c>
      <c r="BF155" s="517" t="e">
        <f ca="1">+IF(AND(ISNUMBER(OFFSET('Hygiene Data'!$F$5,0,10*ROW('Hygiene Data'!F149))),'Data Summary'!DU155="Yes"),OFFSET('Hygiene Data'!$F$5,0,10*ROW('Hygiene Data'!F149)),NA())</f>
        <v>#N/A</v>
      </c>
      <c r="BG155" s="517" t="e">
        <f ca="1">+IF(AND(ISNUMBER(OFFSET('Hygiene Data'!$F$7,0,10*ROW('Hygiene Data'!F149))),'Data Summary'!DV155="Yes"),OFFSET('Hygiene Data'!$F$7,0,10*ROW('Hygiene Data'!F149)),NA())</f>
        <v>#N/A</v>
      </c>
      <c r="BH155" s="517" t="e">
        <f ca="1">+IF(AND(ISNUMBER(OFFSET('Hygiene Data'!$F$9,0,10*ROW('Hygiene Data'!F149))),'Data Summary'!DW155="Yes"),OFFSET('Hygiene Data'!$F$9,0,10*ROW('Hygiene Data'!F149)),NA())</f>
        <v>#N/A</v>
      </c>
      <c r="BI155" s="517" t="e">
        <f ca="1">+IF(AND(ISNUMBER(OFFSET('Hygiene Data'!$G$5,0,10*ROW('Hygiene Data'!G149))),'Data Summary'!DX155="Yes"),OFFSET('Hygiene Data'!$G$5,0,10*ROW('Hygiene Data'!G149)),NA())</f>
        <v>#N/A</v>
      </c>
      <c r="BJ155" s="517" t="e">
        <f ca="1">+IF(AND(ISNUMBER(OFFSET('Hygiene Data'!$G$7,0,10*ROW('Hygiene Data'!G149))),'Data Summary'!DY155="Yes"),OFFSET('Hygiene Data'!$G$7,0,10*ROW('Hygiene Data'!G149)),NA())</f>
        <v>#N/A</v>
      </c>
      <c r="BK155" s="517" t="e">
        <f ca="1">+IF(AND(ISNUMBER(OFFSET('Hygiene Data'!$G$9,0,10*ROW('Hygiene Data'!G149))),'Data Summary'!DZ155="Yes"),OFFSET('Hygiene Data'!$G$9,0,10*ROW('Hygiene Data'!G149)),NA())</f>
        <v>#N/A</v>
      </c>
      <c r="BL155" s="517" t="e">
        <f ca="1">+IF(AND(ISNUMBER(OFFSET('Hygiene Data'!$H$5,0,10*ROW('Hygiene Data'!H149))),'Data Summary'!EA155="Yes"),OFFSET('Hygiene Data'!$H$5,0,10*ROW('Hygiene Data'!H149)),NA())</f>
        <v>#N/A</v>
      </c>
      <c r="BM155" s="517" t="e">
        <f ca="1">+IF(AND(ISNUMBER(OFFSET('Hygiene Data'!$H$7,0,10*ROW('Hygiene Data'!H149))),'Data Summary'!EB155="Yes"),OFFSET('Hygiene Data'!$H$7,0,10*ROW('Hygiene Data'!H149)),NA())</f>
        <v>#N/A</v>
      </c>
      <c r="BN155" s="517" t="e">
        <f ca="1">+IF(AND(ISNUMBER(OFFSET('Hygiene Data'!$H$9,0,10*ROW('Hygiene Data'!H149))),'Data Summary'!EC155="Yes"),OFFSET('Hygiene Data'!$H$9,0,10*ROW('Hygiene Data'!H149)),NA())</f>
        <v>#N/A</v>
      </c>
      <c r="BO155" s="517" t="e">
        <f ca="1">+IF(AND(ISNUMBER(OFFSET('Hygiene Data'!$I$5,0,10*ROW('Hygiene Data'!I149))),'Data Summary'!ED155="Yes"),OFFSET('Hygiene Data'!$I$5,0,10*ROW('Hygiene Data'!I149)),NA())</f>
        <v>#N/A</v>
      </c>
      <c r="BP155" s="517" t="e">
        <f ca="1">+IF(AND(ISNUMBER(OFFSET('Hygiene Data'!$I$7,0,10*ROW('Hygiene Data'!I149))),'Data Summary'!EE155="Yes"),OFFSET('Hygiene Data'!$I$7,0,10*ROW('Hygiene Data'!I149)),NA())</f>
        <v>#N/A</v>
      </c>
      <c r="BQ155" s="517" t="e">
        <f ca="1">+IF(AND(ISNUMBER(OFFSET('Hygiene Data'!$I$9,0,10*ROW('Hygiene Data'!I149))),'Data Summary'!EF155="Yes"),OFFSET('Hygiene Data'!$I$9,0,10*ROW('Hygiene Data'!I149)),NA())</f>
        <v>#N/A</v>
      </c>
    </row>
    <row r="156" spans="1:69" x14ac:dyDescent="0.25">
      <c r="A156" s="513" t="e">
        <f ca="1">+RIGHT('Data Summary'!A156,LEN('Data Summary'!A156)-9)</f>
        <v>#VALUE!</v>
      </c>
      <c r="B156" s="487" t="str">
        <f ca="1">+IF(ISTEXT('Data Summary'!B156),'Data Summary'!B156,"")</f>
        <v/>
      </c>
      <c r="C156" s="514" t="e">
        <f ca="1">+VALUE('Data Summary'!C156)</f>
        <v>#VALUE!</v>
      </c>
      <c r="D156" s="515" t="e">
        <f ca="1">+IF(AND(ISNUMBER(OFFSET('Water Data'!$D$4,0,10*ROW('Water Data'!D150))),'Data Summary'!BS156="Yes"),100-OFFSET('Water Data'!$D$4,0,10*ROW('Water Data'!D150)),NA())</f>
        <v>#N/A</v>
      </c>
      <c r="E156" s="515" t="e">
        <f ca="1">+IF(AND(ISNUMBER(OFFSET('Water Data'!$D$6,0,10*ROW('Water Data'!D150))),'Data Summary'!BT156="Yes"),OFFSET('Water Data'!$D$6,0,10*ROW('Water Data'!D150)),NA())</f>
        <v>#N/A</v>
      </c>
      <c r="F156" s="515" t="e">
        <f ca="1">+IF(AND(ISNUMBER(OFFSET('Water Data'!$D$9,0,10*ROW('Water Data'!D150))),'Data Summary'!BU156="Yes"),OFFSET('Water Data'!$D$9,0,10*ROW('Water Data'!D150)),NA())</f>
        <v>#N/A</v>
      </c>
      <c r="G156" s="515" t="e">
        <f ca="1">+IF(AND(ISNUMBER(OFFSET('Water Data'!$E$4,0,10*ROW('Water Data'!E150))),'Data Summary'!BV156="Yes"),100-OFFSET('Water Data'!$E$4,0,10*ROW('Water Data'!E150)),NA())</f>
        <v>#N/A</v>
      </c>
      <c r="H156" s="515" t="e">
        <f ca="1">+IF(AND(ISNUMBER(OFFSET('Water Data'!$E$6,0,10*ROW('Water Data'!E150))),'Data Summary'!BW156="Yes"),OFFSET('Water Data'!$E$6,0,10*ROW('Water Data'!E150)),NA())</f>
        <v>#N/A</v>
      </c>
      <c r="I156" s="515" t="e">
        <f ca="1">+IF(AND(ISNUMBER(OFFSET('Water Data'!$E$9,0,10*ROW('Water Data'!E150))),'Data Summary'!BX156="Yes"),OFFSET('Water Data'!$E$9,0,10*ROW('Water Data'!E150)),NA())</f>
        <v>#N/A</v>
      </c>
      <c r="J156" s="515" t="e">
        <f ca="1">+IF(AND(ISNUMBER(OFFSET('Water Data'!$F$4,0,10*ROW('Water Data'!F150))),'Data Summary'!BY156="Yes"),100-OFFSET('Water Data'!$F$4,0,10*ROW('Water Data'!F150)),NA())</f>
        <v>#N/A</v>
      </c>
      <c r="K156" s="515" t="e">
        <f ca="1">+IF(AND(ISNUMBER(OFFSET('Water Data'!$F$6,0,10*ROW('Water Data'!F150))),'Data Summary'!BZ156="Yes"),OFFSET('Water Data'!$F$6,0,10*ROW('Water Data'!F150)),NA())</f>
        <v>#N/A</v>
      </c>
      <c r="L156" s="515" t="e">
        <f ca="1">+IF(AND(ISNUMBER(OFFSET('Water Data'!$F$9,0,10*ROW('Water Data'!F150))),'Data Summary'!CA156="Yes"),OFFSET('Water Data'!$F$9,0,10*ROW('Water Data'!F150)),NA())</f>
        <v>#N/A</v>
      </c>
      <c r="M156" s="515" t="e">
        <f ca="1">+IF(AND(ISNUMBER(OFFSET('Water Data'!$G$4,0,10*ROW('Water Data'!G150))),'Data Summary'!CB156="Yes"),100-OFFSET('Water Data'!$G$4,0,10*ROW('Water Data'!G150)),NA())</f>
        <v>#N/A</v>
      </c>
      <c r="N156" s="515" t="e">
        <f ca="1">+IF(AND(ISNUMBER(OFFSET('Water Data'!$G$6,0,10*ROW('Water Data'!G150))),'Data Summary'!CC156="Yes"),OFFSET('Water Data'!$G$6,0,10*ROW('Water Data'!G150)),NA())</f>
        <v>#N/A</v>
      </c>
      <c r="O156" s="515" t="e">
        <f ca="1">+IF(AND(ISNUMBER(OFFSET('Water Data'!$G$9,0,10*ROW('Water Data'!G150))),'Data Summary'!CD156="Yes"),OFFSET('Water Data'!$G$9,0,10*ROW('Water Data'!G150)),NA())</f>
        <v>#N/A</v>
      </c>
      <c r="P156" s="515" t="e">
        <f ca="1">+IF(AND(ISNUMBER(OFFSET('Water Data'!$H$4,0,10*ROW('Water Data'!H150))),'Data Summary'!CE156="Yes"),100-OFFSET('Water Data'!$H$4,0,10*ROW('Water Data'!H150)),NA())</f>
        <v>#N/A</v>
      </c>
      <c r="Q156" s="515" t="e">
        <f ca="1">+IF(AND(ISNUMBER(OFFSET('Water Data'!$H$6,0,10*ROW('Water Data'!H150))),'Data Summary'!CF156="Yes"),OFFSET('Water Data'!$H$6,0,10*ROW('Water Data'!H150)),NA())</f>
        <v>#N/A</v>
      </c>
      <c r="R156" s="515" t="e">
        <f ca="1">+IF(AND(ISNUMBER(OFFSET('Water Data'!$H$9,0,10*ROW('Water Data'!H150))),'Data Summary'!CG156="Yes"),OFFSET('Water Data'!$H$9,0,10*ROW('Water Data'!H150)),NA())</f>
        <v>#N/A</v>
      </c>
      <c r="S156" s="515" t="e">
        <f ca="1">+IF(AND(ISNUMBER(OFFSET('Water Data'!$I$4,0,10*ROW('Water Data'!I150))),'Data Summary'!CH156="Yes"),100-OFFSET('Water Data'!$I$4,0,10*ROW('Water Data'!I150)),NA())</f>
        <v>#N/A</v>
      </c>
      <c r="T156" s="515" t="e">
        <f ca="1">+IF(AND(ISNUMBER(OFFSET('Water Data'!$I$6,0,10*ROW('Water Data'!I150))),'Data Summary'!CI156="Yes"),OFFSET('Water Data'!$I$6,0,10*ROW('Water Data'!I150)),NA())</f>
        <v>#N/A</v>
      </c>
      <c r="U156" s="515" t="e">
        <f ca="1">+IF(AND(ISNUMBER(OFFSET('Water Data'!$I$9,0,10*ROW('Water Data'!I150))),'Data Summary'!CJ156="Yes"),OFFSET('Water Data'!$I$9,0,10*ROW('Water Data'!I150)),NA())</f>
        <v>#N/A</v>
      </c>
      <c r="V156" s="516" t="e">
        <f ca="1">+IF(AND(ISNUMBER(OFFSET('Sanitation Data'!$D$4,0,10*ROW('Sanitation Data'!D150))),'Data Summary'!CK156="Yes"),100-OFFSET('Sanitation Data'!$D$4,0,10*ROW('Sanitation Data'!D150)),NA())</f>
        <v>#N/A</v>
      </c>
      <c r="W156" s="516" t="e">
        <f ca="1">+IF(AND(ISNUMBER(OFFSET('Sanitation Data'!$D$6,0,10*ROW('Sanitation Data'!D150))),'Data Summary'!CL156="Yes"),OFFSET('Sanitation Data'!$D$6,0,10*ROW('Sanitation Data'!D150)),NA())</f>
        <v>#N/A</v>
      </c>
      <c r="X156" s="516" t="e">
        <f ca="1">+IF(AND(ISNUMBER(OFFSET('Sanitation Data'!$D$10,0,10*ROW('Sanitation Data'!D150))),'Data Summary'!CM156="Yes"),OFFSET('Sanitation Data'!$D$10,0,10*ROW('Sanitation Data'!D150)),NA())</f>
        <v>#N/A</v>
      </c>
      <c r="Y156" s="516" t="e">
        <f ca="1">+IF(AND(ISNUMBER(OFFSET('Sanitation Data'!$D$11,0,10*ROW('Sanitation Data'!D150))),'Data Summary'!CN156="Yes"),OFFSET('Sanitation Data'!$D$11,0,10*ROW('Sanitation Data'!D150)),NA())</f>
        <v>#N/A</v>
      </c>
      <c r="Z156" s="516" t="e">
        <f ca="1">+IF(AND(ISNUMBER(OFFSET('Sanitation Data'!$D$12,0,10*ROW('Sanitation Data'!D150))),'Data Summary'!CO156="Yes"),OFFSET('Sanitation Data'!$D$12,0,10*ROW('Sanitation Data'!D150)),NA())</f>
        <v>#N/A</v>
      </c>
      <c r="AA156" s="516" t="e">
        <f ca="1">+IF(AND(ISNUMBER(OFFSET('Sanitation Data'!$E$4,0,10*ROW('Sanitation Data'!E150))),'Data Summary'!CP156="Yes"),100-OFFSET('Sanitation Data'!$E$4,0,10*ROW('Sanitation Data'!E150)),NA())</f>
        <v>#N/A</v>
      </c>
      <c r="AB156" s="516" t="e">
        <f ca="1">+IF(AND(ISNUMBER(OFFSET('Sanitation Data'!$E$6,0,10*ROW('Sanitation Data'!E150))),'Data Summary'!CQ156="Yes"),OFFSET('Sanitation Data'!$E$6,0,10*ROW('Sanitation Data'!E150)),NA())</f>
        <v>#N/A</v>
      </c>
      <c r="AC156" s="516" t="e">
        <f ca="1">+IF(AND(ISNUMBER(OFFSET('Sanitation Data'!$E$10,0,10*ROW('Sanitation Data'!E150))),'Data Summary'!CR156="Yes"),OFFSET('Sanitation Data'!$E$10,0,10*ROW('Sanitation Data'!E150)),NA())</f>
        <v>#N/A</v>
      </c>
      <c r="AD156" s="516" t="e">
        <f ca="1">+IF(AND(ISNUMBER(OFFSET('Sanitation Data'!$E$11,0,10*ROW('Sanitation Data'!E150))),'Data Summary'!CS156="Yes"),OFFSET('Sanitation Data'!$E$11,0,10*ROW('Sanitation Data'!E150)),NA())</f>
        <v>#N/A</v>
      </c>
      <c r="AE156" s="516" t="e">
        <f ca="1">+IF(AND(ISNUMBER(OFFSET('Sanitation Data'!$E$12,0,10*ROW('Sanitation Data'!E150))),'Data Summary'!CT156="Yes"),OFFSET('Sanitation Data'!$E$12,0,10*ROW('Sanitation Data'!E150)),NA())</f>
        <v>#N/A</v>
      </c>
      <c r="AF156" s="516" t="e">
        <f ca="1">+IF(AND(ISNUMBER(OFFSET('Sanitation Data'!$F$4,0,10*ROW('Sanitation Data'!F150))),'Data Summary'!CU156="Yes"),100-OFFSET('Sanitation Data'!$F$4,0,10*ROW('Sanitation Data'!F150)),NA())</f>
        <v>#N/A</v>
      </c>
      <c r="AG156" s="516" t="e">
        <f ca="1">+IF(AND(ISNUMBER(OFFSET('Sanitation Data'!$F$6,0,10*ROW('Sanitation Data'!F150))),'Data Summary'!CV156="Yes"),OFFSET('Sanitation Data'!$F$6,0,10*ROW('Sanitation Data'!F150)),NA())</f>
        <v>#N/A</v>
      </c>
      <c r="AH156" s="516" t="e">
        <f ca="1">+IF(AND(ISNUMBER(OFFSET('Sanitation Data'!$F$10,0,10*ROW('Sanitation Data'!F150))),'Data Summary'!CW156="Yes"),OFFSET('Sanitation Data'!$F$10,0,10*ROW('Sanitation Data'!F150)),NA())</f>
        <v>#N/A</v>
      </c>
      <c r="AI156" s="516" t="e">
        <f ca="1">+IF(AND(ISNUMBER(OFFSET('Sanitation Data'!$F$11,0,10*ROW('Sanitation Data'!F150))),'Data Summary'!CX156="Yes"),OFFSET('Sanitation Data'!$F$11,0,10*ROW('Sanitation Data'!F150)),NA())</f>
        <v>#N/A</v>
      </c>
      <c r="AJ156" s="516" t="e">
        <f ca="1">+IF(AND(ISNUMBER(OFFSET('Sanitation Data'!$F$12,0,10*ROW('Sanitation Data'!F150))),'Data Summary'!CY156="Yes"),OFFSET('Sanitation Data'!$F$12,0,10*ROW('Sanitation Data'!F150)),NA())</f>
        <v>#N/A</v>
      </c>
      <c r="AK156" s="516" t="e">
        <f ca="1">+IF(AND(ISNUMBER(OFFSET('Sanitation Data'!$G$4,0,10*ROW('Sanitation Data'!G150))),'Data Summary'!CZ156="Yes"),100-OFFSET('Sanitation Data'!$G$4,0,10*ROW('Sanitation Data'!G150)),NA())</f>
        <v>#N/A</v>
      </c>
      <c r="AL156" s="516" t="e">
        <f ca="1">+IF(AND(ISNUMBER(OFFSET('Sanitation Data'!$G$6,0,10*ROW('Sanitation Data'!G150))),'Data Summary'!DA156="Yes"),OFFSET('Sanitation Data'!$G$6,0,10*ROW('Sanitation Data'!G150)),NA())</f>
        <v>#N/A</v>
      </c>
      <c r="AM156" s="516" t="e">
        <f ca="1">+IF(AND(ISNUMBER(OFFSET('Sanitation Data'!$G$10,0,10*ROW('Sanitation Data'!G150))),'Data Summary'!DB156="Yes"),OFFSET('Sanitation Data'!$G$10,0,10*ROW('Sanitation Data'!G150)),NA())</f>
        <v>#N/A</v>
      </c>
      <c r="AN156" s="516" t="e">
        <f ca="1">+IF(AND(ISNUMBER(OFFSET('Sanitation Data'!$G$11,0,10*ROW('Sanitation Data'!G150))),'Data Summary'!DC156="Yes"),OFFSET('Sanitation Data'!$G$11,0,10*ROW('Sanitation Data'!G150)),NA())</f>
        <v>#N/A</v>
      </c>
      <c r="AO156" s="516" t="e">
        <f ca="1">+IF(AND(ISNUMBER(OFFSET('Sanitation Data'!$G$12,0,10*ROW('Sanitation Data'!G150))),'Data Summary'!DD156="Yes"),OFFSET('Sanitation Data'!$G$12,0,10*ROW('Sanitation Data'!G150)),NA())</f>
        <v>#N/A</v>
      </c>
      <c r="AP156" s="516" t="e">
        <f ca="1">+IF(AND(ISNUMBER(OFFSET('Sanitation Data'!$H$4,0,10*ROW('Sanitation Data'!H150))),'Data Summary'!DE156="Yes"),100-OFFSET('Sanitation Data'!$H$4,0,10*ROW('Sanitation Data'!H150)),NA())</f>
        <v>#N/A</v>
      </c>
      <c r="AQ156" s="516" t="e">
        <f ca="1">+IF(AND(ISNUMBER(OFFSET('Sanitation Data'!$H$6,0,10*ROW('Sanitation Data'!H150))),'Data Summary'!DF156="Yes"),OFFSET('Sanitation Data'!$H$6,0,10*ROW('Sanitation Data'!H150)),NA())</f>
        <v>#N/A</v>
      </c>
      <c r="AR156" s="516" t="e">
        <f ca="1">+IF(AND(ISNUMBER(OFFSET('Sanitation Data'!$H$10,0,10*ROW('Sanitation Data'!H150))),'Data Summary'!DG156="Yes"),OFFSET('Sanitation Data'!$H$10,0,10*ROW('Sanitation Data'!H150)),NA())</f>
        <v>#N/A</v>
      </c>
      <c r="AS156" s="516" t="e">
        <f ca="1">+IF(AND(ISNUMBER(OFFSET('Sanitation Data'!$H$11,0,10*ROW('Sanitation Data'!H150))),'Data Summary'!DH156="Yes"),OFFSET('Sanitation Data'!$H$11,0,10*ROW('Sanitation Data'!H150)),NA())</f>
        <v>#N/A</v>
      </c>
      <c r="AT156" s="516" t="e">
        <f ca="1">+IF(AND(ISNUMBER(OFFSET('Sanitation Data'!$H$12,0,10*ROW('Sanitation Data'!H150))),'Data Summary'!DI156="Yes"),OFFSET('Sanitation Data'!$H$12,0,10*ROW('Sanitation Data'!H150)),NA())</f>
        <v>#N/A</v>
      </c>
      <c r="AU156" s="516" t="e">
        <f ca="1">+IF(AND(ISNUMBER(OFFSET('Sanitation Data'!$I$4,0,10*ROW('Sanitation Data'!I150))),'Data Summary'!DJ156="Yes"),100-OFFSET('Sanitation Data'!$I$4,0,10*ROW('Sanitation Data'!I150)),NA())</f>
        <v>#N/A</v>
      </c>
      <c r="AV156" s="516" t="e">
        <f ca="1">+IF(AND(ISNUMBER(OFFSET('Sanitation Data'!$I$6,0,10*ROW('Sanitation Data'!I150))),'Data Summary'!DK156="Yes"),OFFSET('Sanitation Data'!$I$6,0,10*ROW('Sanitation Data'!I150)),NA())</f>
        <v>#N/A</v>
      </c>
      <c r="AW156" s="516" t="e">
        <f ca="1">+IF(AND(ISNUMBER(OFFSET('Sanitation Data'!$I$10,0,10*ROW('Sanitation Data'!I150))),'Data Summary'!DL156="Yes"),OFFSET('Sanitation Data'!$I$10,0,10*ROW('Sanitation Data'!I150)),NA())</f>
        <v>#N/A</v>
      </c>
      <c r="AX156" s="516" t="e">
        <f ca="1">+IF(AND(ISNUMBER(OFFSET('Sanitation Data'!$I$11,0,10*ROW('Sanitation Data'!I150))),'Data Summary'!DM156="Yes"),OFFSET('Sanitation Data'!$I$11,0,10*ROW('Sanitation Data'!I150)),NA())</f>
        <v>#N/A</v>
      </c>
      <c r="AY156" s="516" t="e">
        <f ca="1">+IF(AND(ISNUMBER(OFFSET('Sanitation Data'!$I$12,0,10*ROW('Sanitation Data'!I150))),'Data Summary'!DN156="Yes"),OFFSET('Sanitation Data'!$I$12,0,10*ROW('Sanitation Data'!I150)),NA())</f>
        <v>#N/A</v>
      </c>
      <c r="AZ156" s="517" t="e">
        <f ca="1">+IF(AND(ISNUMBER(OFFSET('Hygiene Data'!$D$5,0,10*ROW('Hygiene Data'!D150))),'Data Summary'!DO156="Yes"),OFFSET('Hygiene Data'!$D$5,0,10*ROW('Hygiene Data'!D150)),NA())</f>
        <v>#N/A</v>
      </c>
      <c r="BA156" s="517" t="e">
        <f ca="1">+IF(AND(ISNUMBER(OFFSET('Hygiene Data'!$D$7,0,10*ROW('Hygiene Data'!D150))),'Data Summary'!DP156="Yes"),OFFSET('Hygiene Data'!$D$7,0,10*ROW('Hygiene Data'!D150)),NA())</f>
        <v>#N/A</v>
      </c>
      <c r="BB156" s="517" t="e">
        <f ca="1">+IF(AND(ISNUMBER(OFFSET('Hygiene Data'!$D$9,0,10*ROW('Hygiene Data'!D150))),'Data Summary'!DQ156="Yes"),OFFSET('Hygiene Data'!$D$9,0,10*ROW('Hygiene Data'!D150)),NA())</f>
        <v>#N/A</v>
      </c>
      <c r="BC156" s="517" t="e">
        <f ca="1">+IF(AND(ISNUMBER(OFFSET('Hygiene Data'!$E$5,0,10*ROW('Hygiene Data'!E150))),'Data Summary'!DR156="Yes"),OFFSET('Hygiene Data'!$E$5,0,10*ROW('Hygiene Data'!E150)),NA())</f>
        <v>#N/A</v>
      </c>
      <c r="BD156" s="517" t="e">
        <f ca="1">+IF(AND(ISNUMBER(OFFSET('Hygiene Data'!$E$7,0,10*ROW('Hygiene Data'!E150))),'Data Summary'!DS156="Yes"),OFFSET('Hygiene Data'!$E$7,0,10*ROW('Hygiene Data'!E150)),NA())</f>
        <v>#N/A</v>
      </c>
      <c r="BE156" s="517" t="e">
        <f ca="1">+IF(AND(ISNUMBER(OFFSET('Hygiene Data'!$E$9,0,10*ROW('Hygiene Data'!E150))),'Data Summary'!DT156="Yes"),OFFSET('Hygiene Data'!$E$9,0,10*ROW('Hygiene Data'!E150)),NA())</f>
        <v>#N/A</v>
      </c>
      <c r="BF156" s="517" t="e">
        <f ca="1">+IF(AND(ISNUMBER(OFFSET('Hygiene Data'!$F$5,0,10*ROW('Hygiene Data'!F150))),'Data Summary'!DU156="Yes"),OFFSET('Hygiene Data'!$F$5,0,10*ROW('Hygiene Data'!F150)),NA())</f>
        <v>#N/A</v>
      </c>
      <c r="BG156" s="517" t="e">
        <f ca="1">+IF(AND(ISNUMBER(OFFSET('Hygiene Data'!$F$7,0,10*ROW('Hygiene Data'!F150))),'Data Summary'!DV156="Yes"),OFFSET('Hygiene Data'!$F$7,0,10*ROW('Hygiene Data'!F150)),NA())</f>
        <v>#N/A</v>
      </c>
      <c r="BH156" s="517" t="e">
        <f ca="1">+IF(AND(ISNUMBER(OFFSET('Hygiene Data'!$F$9,0,10*ROW('Hygiene Data'!F150))),'Data Summary'!DW156="Yes"),OFFSET('Hygiene Data'!$F$9,0,10*ROW('Hygiene Data'!F150)),NA())</f>
        <v>#N/A</v>
      </c>
      <c r="BI156" s="517" t="e">
        <f ca="1">+IF(AND(ISNUMBER(OFFSET('Hygiene Data'!$G$5,0,10*ROW('Hygiene Data'!G150))),'Data Summary'!DX156="Yes"),OFFSET('Hygiene Data'!$G$5,0,10*ROW('Hygiene Data'!G150)),NA())</f>
        <v>#N/A</v>
      </c>
      <c r="BJ156" s="517" t="e">
        <f ca="1">+IF(AND(ISNUMBER(OFFSET('Hygiene Data'!$G$7,0,10*ROW('Hygiene Data'!G150))),'Data Summary'!DY156="Yes"),OFFSET('Hygiene Data'!$G$7,0,10*ROW('Hygiene Data'!G150)),NA())</f>
        <v>#N/A</v>
      </c>
      <c r="BK156" s="517" t="e">
        <f ca="1">+IF(AND(ISNUMBER(OFFSET('Hygiene Data'!$G$9,0,10*ROW('Hygiene Data'!G150))),'Data Summary'!DZ156="Yes"),OFFSET('Hygiene Data'!$G$9,0,10*ROW('Hygiene Data'!G150)),NA())</f>
        <v>#N/A</v>
      </c>
      <c r="BL156" s="517" t="e">
        <f ca="1">+IF(AND(ISNUMBER(OFFSET('Hygiene Data'!$H$5,0,10*ROW('Hygiene Data'!H150))),'Data Summary'!EA156="Yes"),OFFSET('Hygiene Data'!$H$5,0,10*ROW('Hygiene Data'!H150)),NA())</f>
        <v>#N/A</v>
      </c>
      <c r="BM156" s="517" t="e">
        <f ca="1">+IF(AND(ISNUMBER(OFFSET('Hygiene Data'!$H$7,0,10*ROW('Hygiene Data'!H150))),'Data Summary'!EB156="Yes"),OFFSET('Hygiene Data'!$H$7,0,10*ROW('Hygiene Data'!H150)),NA())</f>
        <v>#N/A</v>
      </c>
      <c r="BN156" s="517" t="e">
        <f ca="1">+IF(AND(ISNUMBER(OFFSET('Hygiene Data'!$H$9,0,10*ROW('Hygiene Data'!H150))),'Data Summary'!EC156="Yes"),OFFSET('Hygiene Data'!$H$9,0,10*ROW('Hygiene Data'!H150)),NA())</f>
        <v>#N/A</v>
      </c>
      <c r="BO156" s="517" t="e">
        <f ca="1">+IF(AND(ISNUMBER(OFFSET('Hygiene Data'!$I$5,0,10*ROW('Hygiene Data'!I150))),'Data Summary'!ED156="Yes"),OFFSET('Hygiene Data'!$I$5,0,10*ROW('Hygiene Data'!I150)),NA())</f>
        <v>#N/A</v>
      </c>
      <c r="BP156" s="517" t="e">
        <f ca="1">+IF(AND(ISNUMBER(OFFSET('Hygiene Data'!$I$7,0,10*ROW('Hygiene Data'!I150))),'Data Summary'!EE156="Yes"),OFFSET('Hygiene Data'!$I$7,0,10*ROW('Hygiene Data'!I150)),NA())</f>
        <v>#N/A</v>
      </c>
      <c r="BQ156" s="517" t="e">
        <f ca="1">+IF(AND(ISNUMBER(OFFSET('Hygiene Data'!$I$9,0,10*ROW('Hygiene Data'!I150))),'Data Summary'!EF156="Yes"),OFFSET('Hygiene Data'!$I$9,0,10*ROW('Hygiene Data'!I150)),NA())</f>
        <v>#N/A</v>
      </c>
    </row>
    <row r="157" spans="1:69" x14ac:dyDescent="0.25">
      <c r="A157" s="513" t="e">
        <f ca="1">+RIGHT('Data Summary'!A157,LEN('Data Summary'!A157)-9)</f>
        <v>#VALUE!</v>
      </c>
      <c r="B157" s="487" t="str">
        <f ca="1">+IF(ISTEXT('Data Summary'!B157),'Data Summary'!B157,"")</f>
        <v/>
      </c>
      <c r="C157" s="514" t="e">
        <f ca="1">+VALUE('Data Summary'!C157)</f>
        <v>#VALUE!</v>
      </c>
      <c r="D157" s="515" t="e">
        <f ca="1">+IF(AND(ISNUMBER(OFFSET('Water Data'!$D$4,0,10*ROW('Water Data'!D151))),'Data Summary'!BS157="Yes"),100-OFFSET('Water Data'!$D$4,0,10*ROW('Water Data'!D151)),NA())</f>
        <v>#N/A</v>
      </c>
      <c r="E157" s="515" t="e">
        <f ca="1">+IF(AND(ISNUMBER(OFFSET('Water Data'!$D$6,0,10*ROW('Water Data'!D151))),'Data Summary'!BT157="Yes"),OFFSET('Water Data'!$D$6,0,10*ROW('Water Data'!D151)),NA())</f>
        <v>#N/A</v>
      </c>
      <c r="F157" s="515" t="e">
        <f ca="1">+IF(AND(ISNUMBER(OFFSET('Water Data'!$D$9,0,10*ROW('Water Data'!D151))),'Data Summary'!BU157="Yes"),OFFSET('Water Data'!$D$9,0,10*ROW('Water Data'!D151)),NA())</f>
        <v>#N/A</v>
      </c>
      <c r="G157" s="515" t="e">
        <f ca="1">+IF(AND(ISNUMBER(OFFSET('Water Data'!$E$4,0,10*ROW('Water Data'!E151))),'Data Summary'!BV157="Yes"),100-OFFSET('Water Data'!$E$4,0,10*ROW('Water Data'!E151)),NA())</f>
        <v>#N/A</v>
      </c>
      <c r="H157" s="515" t="e">
        <f ca="1">+IF(AND(ISNUMBER(OFFSET('Water Data'!$E$6,0,10*ROW('Water Data'!E151))),'Data Summary'!BW157="Yes"),OFFSET('Water Data'!$E$6,0,10*ROW('Water Data'!E151)),NA())</f>
        <v>#N/A</v>
      </c>
      <c r="I157" s="515" t="e">
        <f ca="1">+IF(AND(ISNUMBER(OFFSET('Water Data'!$E$9,0,10*ROW('Water Data'!E151))),'Data Summary'!BX157="Yes"),OFFSET('Water Data'!$E$9,0,10*ROW('Water Data'!E151)),NA())</f>
        <v>#N/A</v>
      </c>
      <c r="J157" s="515" t="e">
        <f ca="1">+IF(AND(ISNUMBER(OFFSET('Water Data'!$F$4,0,10*ROW('Water Data'!F151))),'Data Summary'!BY157="Yes"),100-OFFSET('Water Data'!$F$4,0,10*ROW('Water Data'!F151)),NA())</f>
        <v>#N/A</v>
      </c>
      <c r="K157" s="515" t="e">
        <f ca="1">+IF(AND(ISNUMBER(OFFSET('Water Data'!$F$6,0,10*ROW('Water Data'!F151))),'Data Summary'!BZ157="Yes"),OFFSET('Water Data'!$F$6,0,10*ROW('Water Data'!F151)),NA())</f>
        <v>#N/A</v>
      </c>
      <c r="L157" s="515" t="e">
        <f ca="1">+IF(AND(ISNUMBER(OFFSET('Water Data'!$F$9,0,10*ROW('Water Data'!F151))),'Data Summary'!CA157="Yes"),OFFSET('Water Data'!$F$9,0,10*ROW('Water Data'!F151)),NA())</f>
        <v>#N/A</v>
      </c>
      <c r="M157" s="515" t="e">
        <f ca="1">+IF(AND(ISNUMBER(OFFSET('Water Data'!$G$4,0,10*ROW('Water Data'!G151))),'Data Summary'!CB157="Yes"),100-OFFSET('Water Data'!$G$4,0,10*ROW('Water Data'!G151)),NA())</f>
        <v>#N/A</v>
      </c>
      <c r="N157" s="515" t="e">
        <f ca="1">+IF(AND(ISNUMBER(OFFSET('Water Data'!$G$6,0,10*ROW('Water Data'!G151))),'Data Summary'!CC157="Yes"),OFFSET('Water Data'!$G$6,0,10*ROW('Water Data'!G151)),NA())</f>
        <v>#N/A</v>
      </c>
      <c r="O157" s="515" t="e">
        <f ca="1">+IF(AND(ISNUMBER(OFFSET('Water Data'!$G$9,0,10*ROW('Water Data'!G151))),'Data Summary'!CD157="Yes"),OFFSET('Water Data'!$G$9,0,10*ROW('Water Data'!G151)),NA())</f>
        <v>#N/A</v>
      </c>
      <c r="P157" s="515" t="e">
        <f ca="1">+IF(AND(ISNUMBER(OFFSET('Water Data'!$H$4,0,10*ROW('Water Data'!H151))),'Data Summary'!CE157="Yes"),100-OFFSET('Water Data'!$H$4,0,10*ROW('Water Data'!H151)),NA())</f>
        <v>#N/A</v>
      </c>
      <c r="Q157" s="515" t="e">
        <f ca="1">+IF(AND(ISNUMBER(OFFSET('Water Data'!$H$6,0,10*ROW('Water Data'!H151))),'Data Summary'!CF157="Yes"),OFFSET('Water Data'!$H$6,0,10*ROW('Water Data'!H151)),NA())</f>
        <v>#N/A</v>
      </c>
      <c r="R157" s="515" t="e">
        <f ca="1">+IF(AND(ISNUMBER(OFFSET('Water Data'!$H$9,0,10*ROW('Water Data'!H151))),'Data Summary'!CG157="Yes"),OFFSET('Water Data'!$H$9,0,10*ROW('Water Data'!H151)),NA())</f>
        <v>#N/A</v>
      </c>
      <c r="S157" s="515" t="e">
        <f ca="1">+IF(AND(ISNUMBER(OFFSET('Water Data'!$I$4,0,10*ROW('Water Data'!I151))),'Data Summary'!CH157="Yes"),100-OFFSET('Water Data'!$I$4,0,10*ROW('Water Data'!I151)),NA())</f>
        <v>#N/A</v>
      </c>
      <c r="T157" s="515" t="e">
        <f ca="1">+IF(AND(ISNUMBER(OFFSET('Water Data'!$I$6,0,10*ROW('Water Data'!I151))),'Data Summary'!CI157="Yes"),OFFSET('Water Data'!$I$6,0,10*ROW('Water Data'!I151)),NA())</f>
        <v>#N/A</v>
      </c>
      <c r="U157" s="515" t="e">
        <f ca="1">+IF(AND(ISNUMBER(OFFSET('Water Data'!$I$9,0,10*ROW('Water Data'!I151))),'Data Summary'!CJ157="Yes"),OFFSET('Water Data'!$I$9,0,10*ROW('Water Data'!I151)),NA())</f>
        <v>#N/A</v>
      </c>
      <c r="V157" s="516" t="e">
        <f ca="1">+IF(AND(ISNUMBER(OFFSET('Sanitation Data'!$D$4,0,10*ROW('Sanitation Data'!D151))),'Data Summary'!CK157="Yes"),100-OFFSET('Sanitation Data'!$D$4,0,10*ROW('Sanitation Data'!D151)),NA())</f>
        <v>#N/A</v>
      </c>
      <c r="W157" s="516" t="e">
        <f ca="1">+IF(AND(ISNUMBER(OFFSET('Sanitation Data'!$D$6,0,10*ROW('Sanitation Data'!D151))),'Data Summary'!CL157="Yes"),OFFSET('Sanitation Data'!$D$6,0,10*ROW('Sanitation Data'!D151)),NA())</f>
        <v>#N/A</v>
      </c>
      <c r="X157" s="516" t="e">
        <f ca="1">+IF(AND(ISNUMBER(OFFSET('Sanitation Data'!$D$10,0,10*ROW('Sanitation Data'!D151))),'Data Summary'!CM157="Yes"),OFFSET('Sanitation Data'!$D$10,0,10*ROW('Sanitation Data'!D151)),NA())</f>
        <v>#N/A</v>
      </c>
      <c r="Y157" s="516" t="e">
        <f ca="1">+IF(AND(ISNUMBER(OFFSET('Sanitation Data'!$D$11,0,10*ROW('Sanitation Data'!D151))),'Data Summary'!CN157="Yes"),OFFSET('Sanitation Data'!$D$11,0,10*ROW('Sanitation Data'!D151)),NA())</f>
        <v>#N/A</v>
      </c>
      <c r="Z157" s="516" t="e">
        <f ca="1">+IF(AND(ISNUMBER(OFFSET('Sanitation Data'!$D$12,0,10*ROW('Sanitation Data'!D151))),'Data Summary'!CO157="Yes"),OFFSET('Sanitation Data'!$D$12,0,10*ROW('Sanitation Data'!D151)),NA())</f>
        <v>#N/A</v>
      </c>
      <c r="AA157" s="516" t="e">
        <f ca="1">+IF(AND(ISNUMBER(OFFSET('Sanitation Data'!$E$4,0,10*ROW('Sanitation Data'!E151))),'Data Summary'!CP157="Yes"),100-OFFSET('Sanitation Data'!$E$4,0,10*ROW('Sanitation Data'!E151)),NA())</f>
        <v>#N/A</v>
      </c>
      <c r="AB157" s="516" t="e">
        <f ca="1">+IF(AND(ISNUMBER(OFFSET('Sanitation Data'!$E$6,0,10*ROW('Sanitation Data'!E151))),'Data Summary'!CQ157="Yes"),OFFSET('Sanitation Data'!$E$6,0,10*ROW('Sanitation Data'!E151)),NA())</f>
        <v>#N/A</v>
      </c>
      <c r="AC157" s="516" t="e">
        <f ca="1">+IF(AND(ISNUMBER(OFFSET('Sanitation Data'!$E$10,0,10*ROW('Sanitation Data'!E151))),'Data Summary'!CR157="Yes"),OFFSET('Sanitation Data'!$E$10,0,10*ROW('Sanitation Data'!E151)),NA())</f>
        <v>#N/A</v>
      </c>
      <c r="AD157" s="516" t="e">
        <f ca="1">+IF(AND(ISNUMBER(OFFSET('Sanitation Data'!$E$11,0,10*ROW('Sanitation Data'!E151))),'Data Summary'!CS157="Yes"),OFFSET('Sanitation Data'!$E$11,0,10*ROW('Sanitation Data'!E151)),NA())</f>
        <v>#N/A</v>
      </c>
      <c r="AE157" s="516" t="e">
        <f ca="1">+IF(AND(ISNUMBER(OFFSET('Sanitation Data'!$E$12,0,10*ROW('Sanitation Data'!E151))),'Data Summary'!CT157="Yes"),OFFSET('Sanitation Data'!$E$12,0,10*ROW('Sanitation Data'!E151)),NA())</f>
        <v>#N/A</v>
      </c>
      <c r="AF157" s="516" t="e">
        <f ca="1">+IF(AND(ISNUMBER(OFFSET('Sanitation Data'!$F$4,0,10*ROW('Sanitation Data'!F151))),'Data Summary'!CU157="Yes"),100-OFFSET('Sanitation Data'!$F$4,0,10*ROW('Sanitation Data'!F151)),NA())</f>
        <v>#N/A</v>
      </c>
      <c r="AG157" s="516" t="e">
        <f ca="1">+IF(AND(ISNUMBER(OFFSET('Sanitation Data'!$F$6,0,10*ROW('Sanitation Data'!F151))),'Data Summary'!CV157="Yes"),OFFSET('Sanitation Data'!$F$6,0,10*ROW('Sanitation Data'!F151)),NA())</f>
        <v>#N/A</v>
      </c>
      <c r="AH157" s="516" t="e">
        <f ca="1">+IF(AND(ISNUMBER(OFFSET('Sanitation Data'!$F$10,0,10*ROW('Sanitation Data'!F151))),'Data Summary'!CW157="Yes"),OFFSET('Sanitation Data'!$F$10,0,10*ROW('Sanitation Data'!F151)),NA())</f>
        <v>#N/A</v>
      </c>
      <c r="AI157" s="516" t="e">
        <f ca="1">+IF(AND(ISNUMBER(OFFSET('Sanitation Data'!$F$11,0,10*ROW('Sanitation Data'!F151))),'Data Summary'!CX157="Yes"),OFFSET('Sanitation Data'!$F$11,0,10*ROW('Sanitation Data'!F151)),NA())</f>
        <v>#N/A</v>
      </c>
      <c r="AJ157" s="516" t="e">
        <f ca="1">+IF(AND(ISNUMBER(OFFSET('Sanitation Data'!$F$12,0,10*ROW('Sanitation Data'!F151))),'Data Summary'!CY157="Yes"),OFFSET('Sanitation Data'!$F$12,0,10*ROW('Sanitation Data'!F151)),NA())</f>
        <v>#N/A</v>
      </c>
      <c r="AK157" s="516" t="e">
        <f ca="1">+IF(AND(ISNUMBER(OFFSET('Sanitation Data'!$G$4,0,10*ROW('Sanitation Data'!G151))),'Data Summary'!CZ157="Yes"),100-OFFSET('Sanitation Data'!$G$4,0,10*ROW('Sanitation Data'!G151)),NA())</f>
        <v>#N/A</v>
      </c>
      <c r="AL157" s="516" t="e">
        <f ca="1">+IF(AND(ISNUMBER(OFFSET('Sanitation Data'!$G$6,0,10*ROW('Sanitation Data'!G151))),'Data Summary'!DA157="Yes"),OFFSET('Sanitation Data'!$G$6,0,10*ROW('Sanitation Data'!G151)),NA())</f>
        <v>#N/A</v>
      </c>
      <c r="AM157" s="516" t="e">
        <f ca="1">+IF(AND(ISNUMBER(OFFSET('Sanitation Data'!$G$10,0,10*ROW('Sanitation Data'!G151))),'Data Summary'!DB157="Yes"),OFFSET('Sanitation Data'!$G$10,0,10*ROW('Sanitation Data'!G151)),NA())</f>
        <v>#N/A</v>
      </c>
      <c r="AN157" s="516" t="e">
        <f ca="1">+IF(AND(ISNUMBER(OFFSET('Sanitation Data'!$G$11,0,10*ROW('Sanitation Data'!G151))),'Data Summary'!DC157="Yes"),OFFSET('Sanitation Data'!$G$11,0,10*ROW('Sanitation Data'!G151)),NA())</f>
        <v>#N/A</v>
      </c>
      <c r="AO157" s="516" t="e">
        <f ca="1">+IF(AND(ISNUMBER(OFFSET('Sanitation Data'!$G$12,0,10*ROW('Sanitation Data'!G151))),'Data Summary'!DD157="Yes"),OFFSET('Sanitation Data'!$G$12,0,10*ROW('Sanitation Data'!G151)),NA())</f>
        <v>#N/A</v>
      </c>
      <c r="AP157" s="516" t="e">
        <f ca="1">+IF(AND(ISNUMBER(OFFSET('Sanitation Data'!$H$4,0,10*ROW('Sanitation Data'!H151))),'Data Summary'!DE157="Yes"),100-OFFSET('Sanitation Data'!$H$4,0,10*ROW('Sanitation Data'!H151)),NA())</f>
        <v>#N/A</v>
      </c>
      <c r="AQ157" s="516" t="e">
        <f ca="1">+IF(AND(ISNUMBER(OFFSET('Sanitation Data'!$H$6,0,10*ROW('Sanitation Data'!H151))),'Data Summary'!DF157="Yes"),OFFSET('Sanitation Data'!$H$6,0,10*ROW('Sanitation Data'!H151)),NA())</f>
        <v>#N/A</v>
      </c>
      <c r="AR157" s="516" t="e">
        <f ca="1">+IF(AND(ISNUMBER(OFFSET('Sanitation Data'!$H$10,0,10*ROW('Sanitation Data'!H151))),'Data Summary'!DG157="Yes"),OFFSET('Sanitation Data'!$H$10,0,10*ROW('Sanitation Data'!H151)),NA())</f>
        <v>#N/A</v>
      </c>
      <c r="AS157" s="516" t="e">
        <f ca="1">+IF(AND(ISNUMBER(OFFSET('Sanitation Data'!$H$11,0,10*ROW('Sanitation Data'!H151))),'Data Summary'!DH157="Yes"),OFFSET('Sanitation Data'!$H$11,0,10*ROW('Sanitation Data'!H151)),NA())</f>
        <v>#N/A</v>
      </c>
      <c r="AT157" s="516" t="e">
        <f ca="1">+IF(AND(ISNUMBER(OFFSET('Sanitation Data'!$H$12,0,10*ROW('Sanitation Data'!H151))),'Data Summary'!DI157="Yes"),OFFSET('Sanitation Data'!$H$12,0,10*ROW('Sanitation Data'!H151)),NA())</f>
        <v>#N/A</v>
      </c>
      <c r="AU157" s="516" t="e">
        <f ca="1">+IF(AND(ISNUMBER(OFFSET('Sanitation Data'!$I$4,0,10*ROW('Sanitation Data'!I151))),'Data Summary'!DJ157="Yes"),100-OFFSET('Sanitation Data'!$I$4,0,10*ROW('Sanitation Data'!I151)),NA())</f>
        <v>#N/A</v>
      </c>
      <c r="AV157" s="516" t="e">
        <f ca="1">+IF(AND(ISNUMBER(OFFSET('Sanitation Data'!$I$6,0,10*ROW('Sanitation Data'!I151))),'Data Summary'!DK157="Yes"),OFFSET('Sanitation Data'!$I$6,0,10*ROW('Sanitation Data'!I151)),NA())</f>
        <v>#N/A</v>
      </c>
      <c r="AW157" s="516" t="e">
        <f ca="1">+IF(AND(ISNUMBER(OFFSET('Sanitation Data'!$I$10,0,10*ROW('Sanitation Data'!I151))),'Data Summary'!DL157="Yes"),OFFSET('Sanitation Data'!$I$10,0,10*ROW('Sanitation Data'!I151)),NA())</f>
        <v>#N/A</v>
      </c>
      <c r="AX157" s="516" t="e">
        <f ca="1">+IF(AND(ISNUMBER(OFFSET('Sanitation Data'!$I$11,0,10*ROW('Sanitation Data'!I151))),'Data Summary'!DM157="Yes"),OFFSET('Sanitation Data'!$I$11,0,10*ROW('Sanitation Data'!I151)),NA())</f>
        <v>#N/A</v>
      </c>
      <c r="AY157" s="516" t="e">
        <f ca="1">+IF(AND(ISNUMBER(OFFSET('Sanitation Data'!$I$12,0,10*ROW('Sanitation Data'!I151))),'Data Summary'!DN157="Yes"),OFFSET('Sanitation Data'!$I$12,0,10*ROW('Sanitation Data'!I151)),NA())</f>
        <v>#N/A</v>
      </c>
      <c r="AZ157" s="517" t="e">
        <f ca="1">+IF(AND(ISNUMBER(OFFSET('Hygiene Data'!$D$5,0,10*ROW('Hygiene Data'!D151))),'Data Summary'!DO157="Yes"),OFFSET('Hygiene Data'!$D$5,0,10*ROW('Hygiene Data'!D151)),NA())</f>
        <v>#N/A</v>
      </c>
      <c r="BA157" s="517" t="e">
        <f ca="1">+IF(AND(ISNUMBER(OFFSET('Hygiene Data'!$D$7,0,10*ROW('Hygiene Data'!D151))),'Data Summary'!DP157="Yes"),OFFSET('Hygiene Data'!$D$7,0,10*ROW('Hygiene Data'!D151)),NA())</f>
        <v>#N/A</v>
      </c>
      <c r="BB157" s="517" t="e">
        <f ca="1">+IF(AND(ISNUMBER(OFFSET('Hygiene Data'!$D$9,0,10*ROW('Hygiene Data'!D151))),'Data Summary'!DQ157="Yes"),OFFSET('Hygiene Data'!$D$9,0,10*ROW('Hygiene Data'!D151)),NA())</f>
        <v>#N/A</v>
      </c>
      <c r="BC157" s="517" t="e">
        <f ca="1">+IF(AND(ISNUMBER(OFFSET('Hygiene Data'!$E$5,0,10*ROW('Hygiene Data'!E151))),'Data Summary'!DR157="Yes"),OFFSET('Hygiene Data'!$E$5,0,10*ROW('Hygiene Data'!E151)),NA())</f>
        <v>#N/A</v>
      </c>
      <c r="BD157" s="517" t="e">
        <f ca="1">+IF(AND(ISNUMBER(OFFSET('Hygiene Data'!$E$7,0,10*ROW('Hygiene Data'!E151))),'Data Summary'!DS157="Yes"),OFFSET('Hygiene Data'!$E$7,0,10*ROW('Hygiene Data'!E151)),NA())</f>
        <v>#N/A</v>
      </c>
      <c r="BE157" s="517" t="e">
        <f ca="1">+IF(AND(ISNUMBER(OFFSET('Hygiene Data'!$E$9,0,10*ROW('Hygiene Data'!E151))),'Data Summary'!DT157="Yes"),OFFSET('Hygiene Data'!$E$9,0,10*ROW('Hygiene Data'!E151)),NA())</f>
        <v>#N/A</v>
      </c>
      <c r="BF157" s="517" t="e">
        <f ca="1">+IF(AND(ISNUMBER(OFFSET('Hygiene Data'!$F$5,0,10*ROW('Hygiene Data'!F151))),'Data Summary'!DU157="Yes"),OFFSET('Hygiene Data'!$F$5,0,10*ROW('Hygiene Data'!F151)),NA())</f>
        <v>#N/A</v>
      </c>
      <c r="BG157" s="517" t="e">
        <f ca="1">+IF(AND(ISNUMBER(OFFSET('Hygiene Data'!$F$7,0,10*ROW('Hygiene Data'!F151))),'Data Summary'!DV157="Yes"),OFFSET('Hygiene Data'!$F$7,0,10*ROW('Hygiene Data'!F151)),NA())</f>
        <v>#N/A</v>
      </c>
      <c r="BH157" s="517" t="e">
        <f ca="1">+IF(AND(ISNUMBER(OFFSET('Hygiene Data'!$F$9,0,10*ROW('Hygiene Data'!F151))),'Data Summary'!DW157="Yes"),OFFSET('Hygiene Data'!$F$9,0,10*ROW('Hygiene Data'!F151)),NA())</f>
        <v>#N/A</v>
      </c>
      <c r="BI157" s="517" t="e">
        <f ca="1">+IF(AND(ISNUMBER(OFFSET('Hygiene Data'!$G$5,0,10*ROW('Hygiene Data'!G151))),'Data Summary'!DX157="Yes"),OFFSET('Hygiene Data'!$G$5,0,10*ROW('Hygiene Data'!G151)),NA())</f>
        <v>#N/A</v>
      </c>
      <c r="BJ157" s="517" t="e">
        <f ca="1">+IF(AND(ISNUMBER(OFFSET('Hygiene Data'!$G$7,0,10*ROW('Hygiene Data'!G151))),'Data Summary'!DY157="Yes"),OFFSET('Hygiene Data'!$G$7,0,10*ROW('Hygiene Data'!G151)),NA())</f>
        <v>#N/A</v>
      </c>
      <c r="BK157" s="517" t="e">
        <f ca="1">+IF(AND(ISNUMBER(OFFSET('Hygiene Data'!$G$9,0,10*ROW('Hygiene Data'!G151))),'Data Summary'!DZ157="Yes"),OFFSET('Hygiene Data'!$G$9,0,10*ROW('Hygiene Data'!G151)),NA())</f>
        <v>#N/A</v>
      </c>
      <c r="BL157" s="517" t="e">
        <f ca="1">+IF(AND(ISNUMBER(OFFSET('Hygiene Data'!$H$5,0,10*ROW('Hygiene Data'!H151))),'Data Summary'!EA157="Yes"),OFFSET('Hygiene Data'!$H$5,0,10*ROW('Hygiene Data'!H151)),NA())</f>
        <v>#N/A</v>
      </c>
      <c r="BM157" s="517" t="e">
        <f ca="1">+IF(AND(ISNUMBER(OFFSET('Hygiene Data'!$H$7,0,10*ROW('Hygiene Data'!H151))),'Data Summary'!EB157="Yes"),OFFSET('Hygiene Data'!$H$7,0,10*ROW('Hygiene Data'!H151)),NA())</f>
        <v>#N/A</v>
      </c>
      <c r="BN157" s="517" t="e">
        <f ca="1">+IF(AND(ISNUMBER(OFFSET('Hygiene Data'!$H$9,0,10*ROW('Hygiene Data'!H151))),'Data Summary'!EC157="Yes"),OFFSET('Hygiene Data'!$H$9,0,10*ROW('Hygiene Data'!H151)),NA())</f>
        <v>#N/A</v>
      </c>
      <c r="BO157" s="517" t="e">
        <f ca="1">+IF(AND(ISNUMBER(OFFSET('Hygiene Data'!$I$5,0,10*ROW('Hygiene Data'!I151))),'Data Summary'!ED157="Yes"),OFFSET('Hygiene Data'!$I$5,0,10*ROW('Hygiene Data'!I151)),NA())</f>
        <v>#N/A</v>
      </c>
      <c r="BP157" s="517" t="e">
        <f ca="1">+IF(AND(ISNUMBER(OFFSET('Hygiene Data'!$I$7,0,10*ROW('Hygiene Data'!I151))),'Data Summary'!EE157="Yes"),OFFSET('Hygiene Data'!$I$7,0,10*ROW('Hygiene Data'!I151)),NA())</f>
        <v>#N/A</v>
      </c>
      <c r="BQ157" s="517" t="e">
        <f ca="1">+IF(AND(ISNUMBER(OFFSET('Hygiene Data'!$I$9,0,10*ROW('Hygiene Data'!I151))),'Data Summary'!EF157="Yes"),OFFSET('Hygiene Data'!$I$9,0,10*ROW('Hygiene Data'!I151)),NA())</f>
        <v>#N/A</v>
      </c>
    </row>
    <row r="158" spans="1:69" x14ac:dyDescent="0.25">
      <c r="A158" s="513" t="e">
        <f ca="1">+RIGHT('Data Summary'!A158,LEN('Data Summary'!A158)-9)</f>
        <v>#VALUE!</v>
      </c>
      <c r="B158" s="487" t="str">
        <f ca="1">+IF(ISTEXT('Data Summary'!B158),'Data Summary'!B158,"")</f>
        <v/>
      </c>
      <c r="C158" s="514" t="e">
        <f ca="1">+VALUE('Data Summary'!C158)</f>
        <v>#VALUE!</v>
      </c>
      <c r="D158" s="515" t="e">
        <f ca="1">+IF(AND(ISNUMBER(OFFSET('Water Data'!$D$4,0,10*ROW('Water Data'!D152))),'Data Summary'!BS158="Yes"),100-OFFSET('Water Data'!$D$4,0,10*ROW('Water Data'!D152)),NA())</f>
        <v>#N/A</v>
      </c>
      <c r="E158" s="515" t="e">
        <f ca="1">+IF(AND(ISNUMBER(OFFSET('Water Data'!$D$6,0,10*ROW('Water Data'!D152))),'Data Summary'!BT158="Yes"),OFFSET('Water Data'!$D$6,0,10*ROW('Water Data'!D152)),NA())</f>
        <v>#N/A</v>
      </c>
      <c r="F158" s="515" t="e">
        <f ca="1">+IF(AND(ISNUMBER(OFFSET('Water Data'!$D$9,0,10*ROW('Water Data'!D152))),'Data Summary'!BU158="Yes"),OFFSET('Water Data'!$D$9,0,10*ROW('Water Data'!D152)),NA())</f>
        <v>#N/A</v>
      </c>
      <c r="G158" s="515" t="e">
        <f ca="1">+IF(AND(ISNUMBER(OFFSET('Water Data'!$E$4,0,10*ROW('Water Data'!E152))),'Data Summary'!BV158="Yes"),100-OFFSET('Water Data'!$E$4,0,10*ROW('Water Data'!E152)),NA())</f>
        <v>#N/A</v>
      </c>
      <c r="H158" s="515" t="e">
        <f ca="1">+IF(AND(ISNUMBER(OFFSET('Water Data'!$E$6,0,10*ROW('Water Data'!E152))),'Data Summary'!BW158="Yes"),OFFSET('Water Data'!$E$6,0,10*ROW('Water Data'!E152)),NA())</f>
        <v>#N/A</v>
      </c>
      <c r="I158" s="515" t="e">
        <f ca="1">+IF(AND(ISNUMBER(OFFSET('Water Data'!$E$9,0,10*ROW('Water Data'!E152))),'Data Summary'!BX158="Yes"),OFFSET('Water Data'!$E$9,0,10*ROW('Water Data'!E152)),NA())</f>
        <v>#N/A</v>
      </c>
      <c r="J158" s="515" t="e">
        <f ca="1">+IF(AND(ISNUMBER(OFFSET('Water Data'!$F$4,0,10*ROW('Water Data'!F152))),'Data Summary'!BY158="Yes"),100-OFFSET('Water Data'!$F$4,0,10*ROW('Water Data'!F152)),NA())</f>
        <v>#N/A</v>
      </c>
      <c r="K158" s="515" t="e">
        <f ca="1">+IF(AND(ISNUMBER(OFFSET('Water Data'!$F$6,0,10*ROW('Water Data'!F152))),'Data Summary'!BZ158="Yes"),OFFSET('Water Data'!$F$6,0,10*ROW('Water Data'!F152)),NA())</f>
        <v>#N/A</v>
      </c>
      <c r="L158" s="515" t="e">
        <f ca="1">+IF(AND(ISNUMBER(OFFSET('Water Data'!$F$9,0,10*ROW('Water Data'!F152))),'Data Summary'!CA158="Yes"),OFFSET('Water Data'!$F$9,0,10*ROW('Water Data'!F152)),NA())</f>
        <v>#N/A</v>
      </c>
      <c r="M158" s="515" t="e">
        <f ca="1">+IF(AND(ISNUMBER(OFFSET('Water Data'!$G$4,0,10*ROW('Water Data'!G152))),'Data Summary'!CB158="Yes"),100-OFFSET('Water Data'!$G$4,0,10*ROW('Water Data'!G152)),NA())</f>
        <v>#N/A</v>
      </c>
      <c r="N158" s="515" t="e">
        <f ca="1">+IF(AND(ISNUMBER(OFFSET('Water Data'!$G$6,0,10*ROW('Water Data'!G152))),'Data Summary'!CC158="Yes"),OFFSET('Water Data'!$G$6,0,10*ROW('Water Data'!G152)),NA())</f>
        <v>#N/A</v>
      </c>
      <c r="O158" s="515" t="e">
        <f ca="1">+IF(AND(ISNUMBER(OFFSET('Water Data'!$G$9,0,10*ROW('Water Data'!G152))),'Data Summary'!CD158="Yes"),OFFSET('Water Data'!$G$9,0,10*ROW('Water Data'!G152)),NA())</f>
        <v>#N/A</v>
      </c>
      <c r="P158" s="515" t="e">
        <f ca="1">+IF(AND(ISNUMBER(OFFSET('Water Data'!$H$4,0,10*ROW('Water Data'!H152))),'Data Summary'!CE158="Yes"),100-OFFSET('Water Data'!$H$4,0,10*ROW('Water Data'!H152)),NA())</f>
        <v>#N/A</v>
      </c>
      <c r="Q158" s="515" t="e">
        <f ca="1">+IF(AND(ISNUMBER(OFFSET('Water Data'!$H$6,0,10*ROW('Water Data'!H152))),'Data Summary'!CF158="Yes"),OFFSET('Water Data'!$H$6,0,10*ROW('Water Data'!H152)),NA())</f>
        <v>#N/A</v>
      </c>
      <c r="R158" s="515" t="e">
        <f ca="1">+IF(AND(ISNUMBER(OFFSET('Water Data'!$H$9,0,10*ROW('Water Data'!H152))),'Data Summary'!CG158="Yes"),OFFSET('Water Data'!$H$9,0,10*ROW('Water Data'!H152)),NA())</f>
        <v>#N/A</v>
      </c>
      <c r="S158" s="515" t="e">
        <f ca="1">+IF(AND(ISNUMBER(OFFSET('Water Data'!$I$4,0,10*ROW('Water Data'!I152))),'Data Summary'!CH158="Yes"),100-OFFSET('Water Data'!$I$4,0,10*ROW('Water Data'!I152)),NA())</f>
        <v>#N/A</v>
      </c>
      <c r="T158" s="515" t="e">
        <f ca="1">+IF(AND(ISNUMBER(OFFSET('Water Data'!$I$6,0,10*ROW('Water Data'!I152))),'Data Summary'!CI158="Yes"),OFFSET('Water Data'!$I$6,0,10*ROW('Water Data'!I152)),NA())</f>
        <v>#N/A</v>
      </c>
      <c r="U158" s="515" t="e">
        <f ca="1">+IF(AND(ISNUMBER(OFFSET('Water Data'!$I$9,0,10*ROW('Water Data'!I152))),'Data Summary'!CJ158="Yes"),OFFSET('Water Data'!$I$9,0,10*ROW('Water Data'!I152)),NA())</f>
        <v>#N/A</v>
      </c>
      <c r="V158" s="516" t="e">
        <f ca="1">+IF(AND(ISNUMBER(OFFSET('Sanitation Data'!$D$4,0,10*ROW('Sanitation Data'!D152))),'Data Summary'!CK158="Yes"),100-OFFSET('Sanitation Data'!$D$4,0,10*ROW('Sanitation Data'!D152)),NA())</f>
        <v>#N/A</v>
      </c>
      <c r="W158" s="516" t="e">
        <f ca="1">+IF(AND(ISNUMBER(OFFSET('Sanitation Data'!$D$6,0,10*ROW('Sanitation Data'!D152))),'Data Summary'!CL158="Yes"),OFFSET('Sanitation Data'!$D$6,0,10*ROW('Sanitation Data'!D152)),NA())</f>
        <v>#N/A</v>
      </c>
      <c r="X158" s="516" t="e">
        <f ca="1">+IF(AND(ISNUMBER(OFFSET('Sanitation Data'!$D$10,0,10*ROW('Sanitation Data'!D152))),'Data Summary'!CM158="Yes"),OFFSET('Sanitation Data'!$D$10,0,10*ROW('Sanitation Data'!D152)),NA())</f>
        <v>#N/A</v>
      </c>
      <c r="Y158" s="516" t="e">
        <f ca="1">+IF(AND(ISNUMBER(OFFSET('Sanitation Data'!$D$11,0,10*ROW('Sanitation Data'!D152))),'Data Summary'!CN158="Yes"),OFFSET('Sanitation Data'!$D$11,0,10*ROW('Sanitation Data'!D152)),NA())</f>
        <v>#N/A</v>
      </c>
      <c r="Z158" s="516" t="e">
        <f ca="1">+IF(AND(ISNUMBER(OFFSET('Sanitation Data'!$D$12,0,10*ROW('Sanitation Data'!D152))),'Data Summary'!CO158="Yes"),OFFSET('Sanitation Data'!$D$12,0,10*ROW('Sanitation Data'!D152)),NA())</f>
        <v>#N/A</v>
      </c>
      <c r="AA158" s="516" t="e">
        <f ca="1">+IF(AND(ISNUMBER(OFFSET('Sanitation Data'!$E$4,0,10*ROW('Sanitation Data'!E152))),'Data Summary'!CP158="Yes"),100-OFFSET('Sanitation Data'!$E$4,0,10*ROW('Sanitation Data'!E152)),NA())</f>
        <v>#N/A</v>
      </c>
      <c r="AB158" s="516" t="e">
        <f ca="1">+IF(AND(ISNUMBER(OFFSET('Sanitation Data'!$E$6,0,10*ROW('Sanitation Data'!E152))),'Data Summary'!CQ158="Yes"),OFFSET('Sanitation Data'!$E$6,0,10*ROW('Sanitation Data'!E152)),NA())</f>
        <v>#N/A</v>
      </c>
      <c r="AC158" s="516" t="e">
        <f ca="1">+IF(AND(ISNUMBER(OFFSET('Sanitation Data'!$E$10,0,10*ROW('Sanitation Data'!E152))),'Data Summary'!CR158="Yes"),OFFSET('Sanitation Data'!$E$10,0,10*ROW('Sanitation Data'!E152)),NA())</f>
        <v>#N/A</v>
      </c>
      <c r="AD158" s="516" t="e">
        <f ca="1">+IF(AND(ISNUMBER(OFFSET('Sanitation Data'!$E$11,0,10*ROW('Sanitation Data'!E152))),'Data Summary'!CS158="Yes"),OFFSET('Sanitation Data'!$E$11,0,10*ROW('Sanitation Data'!E152)),NA())</f>
        <v>#N/A</v>
      </c>
      <c r="AE158" s="516" t="e">
        <f ca="1">+IF(AND(ISNUMBER(OFFSET('Sanitation Data'!$E$12,0,10*ROW('Sanitation Data'!E152))),'Data Summary'!CT158="Yes"),OFFSET('Sanitation Data'!$E$12,0,10*ROW('Sanitation Data'!E152)),NA())</f>
        <v>#N/A</v>
      </c>
      <c r="AF158" s="516" t="e">
        <f ca="1">+IF(AND(ISNUMBER(OFFSET('Sanitation Data'!$F$4,0,10*ROW('Sanitation Data'!F152))),'Data Summary'!CU158="Yes"),100-OFFSET('Sanitation Data'!$F$4,0,10*ROW('Sanitation Data'!F152)),NA())</f>
        <v>#N/A</v>
      </c>
      <c r="AG158" s="516" t="e">
        <f ca="1">+IF(AND(ISNUMBER(OFFSET('Sanitation Data'!$F$6,0,10*ROW('Sanitation Data'!F152))),'Data Summary'!CV158="Yes"),OFFSET('Sanitation Data'!$F$6,0,10*ROW('Sanitation Data'!F152)),NA())</f>
        <v>#N/A</v>
      </c>
      <c r="AH158" s="516" t="e">
        <f ca="1">+IF(AND(ISNUMBER(OFFSET('Sanitation Data'!$F$10,0,10*ROW('Sanitation Data'!F152))),'Data Summary'!CW158="Yes"),OFFSET('Sanitation Data'!$F$10,0,10*ROW('Sanitation Data'!F152)),NA())</f>
        <v>#N/A</v>
      </c>
      <c r="AI158" s="516" t="e">
        <f ca="1">+IF(AND(ISNUMBER(OFFSET('Sanitation Data'!$F$11,0,10*ROW('Sanitation Data'!F152))),'Data Summary'!CX158="Yes"),OFFSET('Sanitation Data'!$F$11,0,10*ROW('Sanitation Data'!F152)),NA())</f>
        <v>#N/A</v>
      </c>
      <c r="AJ158" s="516" t="e">
        <f ca="1">+IF(AND(ISNUMBER(OFFSET('Sanitation Data'!$F$12,0,10*ROW('Sanitation Data'!F152))),'Data Summary'!CY158="Yes"),OFFSET('Sanitation Data'!$F$12,0,10*ROW('Sanitation Data'!F152)),NA())</f>
        <v>#N/A</v>
      </c>
      <c r="AK158" s="516" t="e">
        <f ca="1">+IF(AND(ISNUMBER(OFFSET('Sanitation Data'!$G$4,0,10*ROW('Sanitation Data'!G152))),'Data Summary'!CZ158="Yes"),100-OFFSET('Sanitation Data'!$G$4,0,10*ROW('Sanitation Data'!G152)),NA())</f>
        <v>#N/A</v>
      </c>
      <c r="AL158" s="516" t="e">
        <f ca="1">+IF(AND(ISNUMBER(OFFSET('Sanitation Data'!$G$6,0,10*ROW('Sanitation Data'!G152))),'Data Summary'!DA158="Yes"),OFFSET('Sanitation Data'!$G$6,0,10*ROW('Sanitation Data'!G152)),NA())</f>
        <v>#N/A</v>
      </c>
      <c r="AM158" s="516" t="e">
        <f ca="1">+IF(AND(ISNUMBER(OFFSET('Sanitation Data'!$G$10,0,10*ROW('Sanitation Data'!G152))),'Data Summary'!DB158="Yes"),OFFSET('Sanitation Data'!$G$10,0,10*ROW('Sanitation Data'!G152)),NA())</f>
        <v>#N/A</v>
      </c>
      <c r="AN158" s="516" t="e">
        <f ca="1">+IF(AND(ISNUMBER(OFFSET('Sanitation Data'!$G$11,0,10*ROW('Sanitation Data'!G152))),'Data Summary'!DC158="Yes"),OFFSET('Sanitation Data'!$G$11,0,10*ROW('Sanitation Data'!G152)),NA())</f>
        <v>#N/A</v>
      </c>
      <c r="AO158" s="516" t="e">
        <f ca="1">+IF(AND(ISNUMBER(OFFSET('Sanitation Data'!$G$12,0,10*ROW('Sanitation Data'!G152))),'Data Summary'!DD158="Yes"),OFFSET('Sanitation Data'!$G$12,0,10*ROW('Sanitation Data'!G152)),NA())</f>
        <v>#N/A</v>
      </c>
      <c r="AP158" s="516" t="e">
        <f ca="1">+IF(AND(ISNUMBER(OFFSET('Sanitation Data'!$H$4,0,10*ROW('Sanitation Data'!H152))),'Data Summary'!DE158="Yes"),100-OFFSET('Sanitation Data'!$H$4,0,10*ROW('Sanitation Data'!H152)),NA())</f>
        <v>#N/A</v>
      </c>
      <c r="AQ158" s="516" t="e">
        <f ca="1">+IF(AND(ISNUMBER(OFFSET('Sanitation Data'!$H$6,0,10*ROW('Sanitation Data'!H152))),'Data Summary'!DF158="Yes"),OFFSET('Sanitation Data'!$H$6,0,10*ROW('Sanitation Data'!H152)),NA())</f>
        <v>#N/A</v>
      </c>
      <c r="AR158" s="516" t="e">
        <f ca="1">+IF(AND(ISNUMBER(OFFSET('Sanitation Data'!$H$10,0,10*ROW('Sanitation Data'!H152))),'Data Summary'!DG158="Yes"),OFFSET('Sanitation Data'!$H$10,0,10*ROW('Sanitation Data'!H152)),NA())</f>
        <v>#N/A</v>
      </c>
      <c r="AS158" s="516" t="e">
        <f ca="1">+IF(AND(ISNUMBER(OFFSET('Sanitation Data'!$H$11,0,10*ROW('Sanitation Data'!H152))),'Data Summary'!DH158="Yes"),OFFSET('Sanitation Data'!$H$11,0,10*ROW('Sanitation Data'!H152)),NA())</f>
        <v>#N/A</v>
      </c>
      <c r="AT158" s="516" t="e">
        <f ca="1">+IF(AND(ISNUMBER(OFFSET('Sanitation Data'!$H$12,0,10*ROW('Sanitation Data'!H152))),'Data Summary'!DI158="Yes"),OFFSET('Sanitation Data'!$H$12,0,10*ROW('Sanitation Data'!H152)),NA())</f>
        <v>#N/A</v>
      </c>
      <c r="AU158" s="516" t="e">
        <f ca="1">+IF(AND(ISNUMBER(OFFSET('Sanitation Data'!$I$4,0,10*ROW('Sanitation Data'!I152))),'Data Summary'!DJ158="Yes"),100-OFFSET('Sanitation Data'!$I$4,0,10*ROW('Sanitation Data'!I152)),NA())</f>
        <v>#N/A</v>
      </c>
      <c r="AV158" s="516" t="e">
        <f ca="1">+IF(AND(ISNUMBER(OFFSET('Sanitation Data'!$I$6,0,10*ROW('Sanitation Data'!I152))),'Data Summary'!DK158="Yes"),OFFSET('Sanitation Data'!$I$6,0,10*ROW('Sanitation Data'!I152)),NA())</f>
        <v>#N/A</v>
      </c>
      <c r="AW158" s="516" t="e">
        <f ca="1">+IF(AND(ISNUMBER(OFFSET('Sanitation Data'!$I$10,0,10*ROW('Sanitation Data'!I152))),'Data Summary'!DL158="Yes"),OFFSET('Sanitation Data'!$I$10,0,10*ROW('Sanitation Data'!I152)),NA())</f>
        <v>#N/A</v>
      </c>
      <c r="AX158" s="516" t="e">
        <f ca="1">+IF(AND(ISNUMBER(OFFSET('Sanitation Data'!$I$11,0,10*ROW('Sanitation Data'!I152))),'Data Summary'!DM158="Yes"),OFFSET('Sanitation Data'!$I$11,0,10*ROW('Sanitation Data'!I152)),NA())</f>
        <v>#N/A</v>
      </c>
      <c r="AY158" s="516" t="e">
        <f ca="1">+IF(AND(ISNUMBER(OFFSET('Sanitation Data'!$I$12,0,10*ROW('Sanitation Data'!I152))),'Data Summary'!DN158="Yes"),OFFSET('Sanitation Data'!$I$12,0,10*ROW('Sanitation Data'!I152)),NA())</f>
        <v>#N/A</v>
      </c>
      <c r="AZ158" s="517" t="e">
        <f ca="1">+IF(AND(ISNUMBER(OFFSET('Hygiene Data'!$D$5,0,10*ROW('Hygiene Data'!D152))),'Data Summary'!DO158="Yes"),OFFSET('Hygiene Data'!$D$5,0,10*ROW('Hygiene Data'!D152)),NA())</f>
        <v>#N/A</v>
      </c>
      <c r="BA158" s="517" t="e">
        <f ca="1">+IF(AND(ISNUMBER(OFFSET('Hygiene Data'!$D$7,0,10*ROW('Hygiene Data'!D152))),'Data Summary'!DP158="Yes"),OFFSET('Hygiene Data'!$D$7,0,10*ROW('Hygiene Data'!D152)),NA())</f>
        <v>#N/A</v>
      </c>
      <c r="BB158" s="517" t="e">
        <f ca="1">+IF(AND(ISNUMBER(OFFSET('Hygiene Data'!$D$9,0,10*ROW('Hygiene Data'!D152))),'Data Summary'!DQ158="Yes"),OFFSET('Hygiene Data'!$D$9,0,10*ROW('Hygiene Data'!D152)),NA())</f>
        <v>#N/A</v>
      </c>
      <c r="BC158" s="517" t="e">
        <f ca="1">+IF(AND(ISNUMBER(OFFSET('Hygiene Data'!$E$5,0,10*ROW('Hygiene Data'!E152))),'Data Summary'!DR158="Yes"),OFFSET('Hygiene Data'!$E$5,0,10*ROW('Hygiene Data'!E152)),NA())</f>
        <v>#N/A</v>
      </c>
      <c r="BD158" s="517" t="e">
        <f ca="1">+IF(AND(ISNUMBER(OFFSET('Hygiene Data'!$E$7,0,10*ROW('Hygiene Data'!E152))),'Data Summary'!DS158="Yes"),OFFSET('Hygiene Data'!$E$7,0,10*ROW('Hygiene Data'!E152)),NA())</f>
        <v>#N/A</v>
      </c>
      <c r="BE158" s="517" t="e">
        <f ca="1">+IF(AND(ISNUMBER(OFFSET('Hygiene Data'!$E$9,0,10*ROW('Hygiene Data'!E152))),'Data Summary'!DT158="Yes"),OFFSET('Hygiene Data'!$E$9,0,10*ROW('Hygiene Data'!E152)),NA())</f>
        <v>#N/A</v>
      </c>
      <c r="BF158" s="517" t="e">
        <f ca="1">+IF(AND(ISNUMBER(OFFSET('Hygiene Data'!$F$5,0,10*ROW('Hygiene Data'!F152))),'Data Summary'!DU158="Yes"),OFFSET('Hygiene Data'!$F$5,0,10*ROW('Hygiene Data'!F152)),NA())</f>
        <v>#N/A</v>
      </c>
      <c r="BG158" s="517" t="e">
        <f ca="1">+IF(AND(ISNUMBER(OFFSET('Hygiene Data'!$F$7,0,10*ROW('Hygiene Data'!F152))),'Data Summary'!DV158="Yes"),OFFSET('Hygiene Data'!$F$7,0,10*ROW('Hygiene Data'!F152)),NA())</f>
        <v>#N/A</v>
      </c>
      <c r="BH158" s="517" t="e">
        <f ca="1">+IF(AND(ISNUMBER(OFFSET('Hygiene Data'!$F$9,0,10*ROW('Hygiene Data'!F152))),'Data Summary'!DW158="Yes"),OFFSET('Hygiene Data'!$F$9,0,10*ROW('Hygiene Data'!F152)),NA())</f>
        <v>#N/A</v>
      </c>
      <c r="BI158" s="517" t="e">
        <f ca="1">+IF(AND(ISNUMBER(OFFSET('Hygiene Data'!$G$5,0,10*ROW('Hygiene Data'!G152))),'Data Summary'!DX158="Yes"),OFFSET('Hygiene Data'!$G$5,0,10*ROW('Hygiene Data'!G152)),NA())</f>
        <v>#N/A</v>
      </c>
      <c r="BJ158" s="517" t="e">
        <f ca="1">+IF(AND(ISNUMBER(OFFSET('Hygiene Data'!$G$7,0,10*ROW('Hygiene Data'!G152))),'Data Summary'!DY158="Yes"),OFFSET('Hygiene Data'!$G$7,0,10*ROW('Hygiene Data'!G152)),NA())</f>
        <v>#N/A</v>
      </c>
      <c r="BK158" s="517" t="e">
        <f ca="1">+IF(AND(ISNUMBER(OFFSET('Hygiene Data'!$G$9,0,10*ROW('Hygiene Data'!G152))),'Data Summary'!DZ158="Yes"),OFFSET('Hygiene Data'!$G$9,0,10*ROW('Hygiene Data'!G152)),NA())</f>
        <v>#N/A</v>
      </c>
      <c r="BL158" s="517" t="e">
        <f ca="1">+IF(AND(ISNUMBER(OFFSET('Hygiene Data'!$H$5,0,10*ROW('Hygiene Data'!H152))),'Data Summary'!EA158="Yes"),OFFSET('Hygiene Data'!$H$5,0,10*ROW('Hygiene Data'!H152)),NA())</f>
        <v>#N/A</v>
      </c>
      <c r="BM158" s="517" t="e">
        <f ca="1">+IF(AND(ISNUMBER(OFFSET('Hygiene Data'!$H$7,0,10*ROW('Hygiene Data'!H152))),'Data Summary'!EB158="Yes"),OFFSET('Hygiene Data'!$H$7,0,10*ROW('Hygiene Data'!H152)),NA())</f>
        <v>#N/A</v>
      </c>
      <c r="BN158" s="517" t="e">
        <f ca="1">+IF(AND(ISNUMBER(OFFSET('Hygiene Data'!$H$9,0,10*ROW('Hygiene Data'!H152))),'Data Summary'!EC158="Yes"),OFFSET('Hygiene Data'!$H$9,0,10*ROW('Hygiene Data'!H152)),NA())</f>
        <v>#N/A</v>
      </c>
      <c r="BO158" s="517" t="e">
        <f ca="1">+IF(AND(ISNUMBER(OFFSET('Hygiene Data'!$I$5,0,10*ROW('Hygiene Data'!I152))),'Data Summary'!ED158="Yes"),OFFSET('Hygiene Data'!$I$5,0,10*ROW('Hygiene Data'!I152)),NA())</f>
        <v>#N/A</v>
      </c>
      <c r="BP158" s="517" t="e">
        <f ca="1">+IF(AND(ISNUMBER(OFFSET('Hygiene Data'!$I$7,0,10*ROW('Hygiene Data'!I152))),'Data Summary'!EE158="Yes"),OFFSET('Hygiene Data'!$I$7,0,10*ROW('Hygiene Data'!I152)),NA())</f>
        <v>#N/A</v>
      </c>
      <c r="BQ158" s="517" t="e">
        <f ca="1">+IF(AND(ISNUMBER(OFFSET('Hygiene Data'!$I$9,0,10*ROW('Hygiene Data'!I152))),'Data Summary'!EF158="Yes"),OFFSET('Hygiene Data'!$I$9,0,10*ROW('Hygiene Data'!I152)),NA())</f>
        <v>#N/A</v>
      </c>
    </row>
    <row r="159" spans="1:69" x14ac:dyDescent="0.25">
      <c r="A159" s="513" t="e">
        <f ca="1">+RIGHT('Data Summary'!A159,LEN('Data Summary'!A159)-9)</f>
        <v>#VALUE!</v>
      </c>
      <c r="B159" s="487" t="str">
        <f ca="1">+IF(ISTEXT('Data Summary'!B159),'Data Summary'!B159,"")</f>
        <v/>
      </c>
      <c r="C159" s="514" t="e">
        <f ca="1">+VALUE('Data Summary'!C159)</f>
        <v>#VALUE!</v>
      </c>
      <c r="D159" s="515" t="e">
        <f ca="1">+IF(AND(ISNUMBER(OFFSET('Water Data'!$D$4,0,10*ROW('Water Data'!D153))),'Data Summary'!BS159="Yes"),100-OFFSET('Water Data'!$D$4,0,10*ROW('Water Data'!D153)),NA())</f>
        <v>#N/A</v>
      </c>
      <c r="E159" s="515" t="e">
        <f ca="1">+IF(AND(ISNUMBER(OFFSET('Water Data'!$D$6,0,10*ROW('Water Data'!D153))),'Data Summary'!BT159="Yes"),OFFSET('Water Data'!$D$6,0,10*ROW('Water Data'!D153)),NA())</f>
        <v>#N/A</v>
      </c>
      <c r="F159" s="515" t="e">
        <f ca="1">+IF(AND(ISNUMBER(OFFSET('Water Data'!$D$9,0,10*ROW('Water Data'!D153))),'Data Summary'!BU159="Yes"),OFFSET('Water Data'!$D$9,0,10*ROW('Water Data'!D153)),NA())</f>
        <v>#N/A</v>
      </c>
      <c r="G159" s="515" t="e">
        <f ca="1">+IF(AND(ISNUMBER(OFFSET('Water Data'!$E$4,0,10*ROW('Water Data'!E153))),'Data Summary'!BV159="Yes"),100-OFFSET('Water Data'!$E$4,0,10*ROW('Water Data'!E153)),NA())</f>
        <v>#N/A</v>
      </c>
      <c r="H159" s="515" t="e">
        <f ca="1">+IF(AND(ISNUMBER(OFFSET('Water Data'!$E$6,0,10*ROW('Water Data'!E153))),'Data Summary'!BW159="Yes"),OFFSET('Water Data'!$E$6,0,10*ROW('Water Data'!E153)),NA())</f>
        <v>#N/A</v>
      </c>
      <c r="I159" s="515" t="e">
        <f ca="1">+IF(AND(ISNUMBER(OFFSET('Water Data'!$E$9,0,10*ROW('Water Data'!E153))),'Data Summary'!BX159="Yes"),OFFSET('Water Data'!$E$9,0,10*ROW('Water Data'!E153)),NA())</f>
        <v>#N/A</v>
      </c>
      <c r="J159" s="515" t="e">
        <f ca="1">+IF(AND(ISNUMBER(OFFSET('Water Data'!$F$4,0,10*ROW('Water Data'!F153))),'Data Summary'!BY159="Yes"),100-OFFSET('Water Data'!$F$4,0,10*ROW('Water Data'!F153)),NA())</f>
        <v>#N/A</v>
      </c>
      <c r="K159" s="515" t="e">
        <f ca="1">+IF(AND(ISNUMBER(OFFSET('Water Data'!$F$6,0,10*ROW('Water Data'!F153))),'Data Summary'!BZ159="Yes"),OFFSET('Water Data'!$F$6,0,10*ROW('Water Data'!F153)),NA())</f>
        <v>#N/A</v>
      </c>
      <c r="L159" s="515" t="e">
        <f ca="1">+IF(AND(ISNUMBER(OFFSET('Water Data'!$F$9,0,10*ROW('Water Data'!F153))),'Data Summary'!CA159="Yes"),OFFSET('Water Data'!$F$9,0,10*ROW('Water Data'!F153)),NA())</f>
        <v>#N/A</v>
      </c>
      <c r="M159" s="515" t="e">
        <f ca="1">+IF(AND(ISNUMBER(OFFSET('Water Data'!$G$4,0,10*ROW('Water Data'!G153))),'Data Summary'!CB159="Yes"),100-OFFSET('Water Data'!$G$4,0,10*ROW('Water Data'!G153)),NA())</f>
        <v>#N/A</v>
      </c>
      <c r="N159" s="515" t="e">
        <f ca="1">+IF(AND(ISNUMBER(OFFSET('Water Data'!$G$6,0,10*ROW('Water Data'!G153))),'Data Summary'!CC159="Yes"),OFFSET('Water Data'!$G$6,0,10*ROW('Water Data'!G153)),NA())</f>
        <v>#N/A</v>
      </c>
      <c r="O159" s="515" t="e">
        <f ca="1">+IF(AND(ISNUMBER(OFFSET('Water Data'!$G$9,0,10*ROW('Water Data'!G153))),'Data Summary'!CD159="Yes"),OFFSET('Water Data'!$G$9,0,10*ROW('Water Data'!G153)),NA())</f>
        <v>#N/A</v>
      </c>
      <c r="P159" s="515" t="e">
        <f ca="1">+IF(AND(ISNUMBER(OFFSET('Water Data'!$H$4,0,10*ROW('Water Data'!H153))),'Data Summary'!CE159="Yes"),100-OFFSET('Water Data'!$H$4,0,10*ROW('Water Data'!H153)),NA())</f>
        <v>#N/A</v>
      </c>
      <c r="Q159" s="515" t="e">
        <f ca="1">+IF(AND(ISNUMBER(OFFSET('Water Data'!$H$6,0,10*ROW('Water Data'!H153))),'Data Summary'!CF159="Yes"),OFFSET('Water Data'!$H$6,0,10*ROW('Water Data'!H153)),NA())</f>
        <v>#N/A</v>
      </c>
      <c r="R159" s="515" t="e">
        <f ca="1">+IF(AND(ISNUMBER(OFFSET('Water Data'!$H$9,0,10*ROW('Water Data'!H153))),'Data Summary'!CG159="Yes"),OFFSET('Water Data'!$H$9,0,10*ROW('Water Data'!H153)),NA())</f>
        <v>#N/A</v>
      </c>
      <c r="S159" s="515" t="e">
        <f ca="1">+IF(AND(ISNUMBER(OFFSET('Water Data'!$I$4,0,10*ROW('Water Data'!I153))),'Data Summary'!CH159="Yes"),100-OFFSET('Water Data'!$I$4,0,10*ROW('Water Data'!I153)),NA())</f>
        <v>#N/A</v>
      </c>
      <c r="T159" s="515" t="e">
        <f ca="1">+IF(AND(ISNUMBER(OFFSET('Water Data'!$I$6,0,10*ROW('Water Data'!I153))),'Data Summary'!CI159="Yes"),OFFSET('Water Data'!$I$6,0,10*ROW('Water Data'!I153)),NA())</f>
        <v>#N/A</v>
      </c>
      <c r="U159" s="515" t="e">
        <f ca="1">+IF(AND(ISNUMBER(OFFSET('Water Data'!$I$9,0,10*ROW('Water Data'!I153))),'Data Summary'!CJ159="Yes"),OFFSET('Water Data'!$I$9,0,10*ROW('Water Data'!I153)),NA())</f>
        <v>#N/A</v>
      </c>
      <c r="V159" s="516" t="e">
        <f ca="1">+IF(AND(ISNUMBER(OFFSET('Sanitation Data'!$D$4,0,10*ROW('Sanitation Data'!D153))),'Data Summary'!CK159="Yes"),100-OFFSET('Sanitation Data'!$D$4,0,10*ROW('Sanitation Data'!D153)),NA())</f>
        <v>#N/A</v>
      </c>
      <c r="W159" s="516" t="e">
        <f ca="1">+IF(AND(ISNUMBER(OFFSET('Sanitation Data'!$D$6,0,10*ROW('Sanitation Data'!D153))),'Data Summary'!CL159="Yes"),OFFSET('Sanitation Data'!$D$6,0,10*ROW('Sanitation Data'!D153)),NA())</f>
        <v>#N/A</v>
      </c>
      <c r="X159" s="516" t="e">
        <f ca="1">+IF(AND(ISNUMBER(OFFSET('Sanitation Data'!$D$10,0,10*ROW('Sanitation Data'!D153))),'Data Summary'!CM159="Yes"),OFFSET('Sanitation Data'!$D$10,0,10*ROW('Sanitation Data'!D153)),NA())</f>
        <v>#N/A</v>
      </c>
      <c r="Y159" s="516" t="e">
        <f ca="1">+IF(AND(ISNUMBER(OFFSET('Sanitation Data'!$D$11,0,10*ROW('Sanitation Data'!D153))),'Data Summary'!CN159="Yes"),OFFSET('Sanitation Data'!$D$11,0,10*ROW('Sanitation Data'!D153)),NA())</f>
        <v>#N/A</v>
      </c>
      <c r="Z159" s="516" t="e">
        <f ca="1">+IF(AND(ISNUMBER(OFFSET('Sanitation Data'!$D$12,0,10*ROW('Sanitation Data'!D153))),'Data Summary'!CO159="Yes"),OFFSET('Sanitation Data'!$D$12,0,10*ROW('Sanitation Data'!D153)),NA())</f>
        <v>#N/A</v>
      </c>
      <c r="AA159" s="516" t="e">
        <f ca="1">+IF(AND(ISNUMBER(OFFSET('Sanitation Data'!$E$4,0,10*ROW('Sanitation Data'!E153))),'Data Summary'!CP159="Yes"),100-OFFSET('Sanitation Data'!$E$4,0,10*ROW('Sanitation Data'!E153)),NA())</f>
        <v>#N/A</v>
      </c>
      <c r="AB159" s="516" t="e">
        <f ca="1">+IF(AND(ISNUMBER(OFFSET('Sanitation Data'!$E$6,0,10*ROW('Sanitation Data'!E153))),'Data Summary'!CQ159="Yes"),OFFSET('Sanitation Data'!$E$6,0,10*ROW('Sanitation Data'!E153)),NA())</f>
        <v>#N/A</v>
      </c>
      <c r="AC159" s="516" t="e">
        <f ca="1">+IF(AND(ISNUMBER(OFFSET('Sanitation Data'!$E$10,0,10*ROW('Sanitation Data'!E153))),'Data Summary'!CR159="Yes"),OFFSET('Sanitation Data'!$E$10,0,10*ROW('Sanitation Data'!E153)),NA())</f>
        <v>#N/A</v>
      </c>
      <c r="AD159" s="516" t="e">
        <f ca="1">+IF(AND(ISNUMBER(OFFSET('Sanitation Data'!$E$11,0,10*ROW('Sanitation Data'!E153))),'Data Summary'!CS159="Yes"),OFFSET('Sanitation Data'!$E$11,0,10*ROW('Sanitation Data'!E153)),NA())</f>
        <v>#N/A</v>
      </c>
      <c r="AE159" s="516" t="e">
        <f ca="1">+IF(AND(ISNUMBER(OFFSET('Sanitation Data'!$E$12,0,10*ROW('Sanitation Data'!E153))),'Data Summary'!CT159="Yes"),OFFSET('Sanitation Data'!$E$12,0,10*ROW('Sanitation Data'!E153)),NA())</f>
        <v>#N/A</v>
      </c>
      <c r="AF159" s="516" t="e">
        <f ca="1">+IF(AND(ISNUMBER(OFFSET('Sanitation Data'!$F$4,0,10*ROW('Sanitation Data'!F153))),'Data Summary'!CU159="Yes"),100-OFFSET('Sanitation Data'!$F$4,0,10*ROW('Sanitation Data'!F153)),NA())</f>
        <v>#N/A</v>
      </c>
      <c r="AG159" s="516" t="e">
        <f ca="1">+IF(AND(ISNUMBER(OFFSET('Sanitation Data'!$F$6,0,10*ROW('Sanitation Data'!F153))),'Data Summary'!CV159="Yes"),OFFSET('Sanitation Data'!$F$6,0,10*ROW('Sanitation Data'!F153)),NA())</f>
        <v>#N/A</v>
      </c>
      <c r="AH159" s="516" t="e">
        <f ca="1">+IF(AND(ISNUMBER(OFFSET('Sanitation Data'!$F$10,0,10*ROW('Sanitation Data'!F153))),'Data Summary'!CW159="Yes"),OFFSET('Sanitation Data'!$F$10,0,10*ROW('Sanitation Data'!F153)),NA())</f>
        <v>#N/A</v>
      </c>
      <c r="AI159" s="516" t="e">
        <f ca="1">+IF(AND(ISNUMBER(OFFSET('Sanitation Data'!$F$11,0,10*ROW('Sanitation Data'!F153))),'Data Summary'!CX159="Yes"),OFFSET('Sanitation Data'!$F$11,0,10*ROW('Sanitation Data'!F153)),NA())</f>
        <v>#N/A</v>
      </c>
      <c r="AJ159" s="516" t="e">
        <f ca="1">+IF(AND(ISNUMBER(OFFSET('Sanitation Data'!$F$12,0,10*ROW('Sanitation Data'!F153))),'Data Summary'!CY159="Yes"),OFFSET('Sanitation Data'!$F$12,0,10*ROW('Sanitation Data'!F153)),NA())</f>
        <v>#N/A</v>
      </c>
      <c r="AK159" s="516" t="e">
        <f ca="1">+IF(AND(ISNUMBER(OFFSET('Sanitation Data'!$G$4,0,10*ROW('Sanitation Data'!G153))),'Data Summary'!CZ159="Yes"),100-OFFSET('Sanitation Data'!$G$4,0,10*ROW('Sanitation Data'!G153)),NA())</f>
        <v>#N/A</v>
      </c>
      <c r="AL159" s="516" t="e">
        <f ca="1">+IF(AND(ISNUMBER(OFFSET('Sanitation Data'!$G$6,0,10*ROW('Sanitation Data'!G153))),'Data Summary'!DA159="Yes"),OFFSET('Sanitation Data'!$G$6,0,10*ROW('Sanitation Data'!G153)),NA())</f>
        <v>#N/A</v>
      </c>
      <c r="AM159" s="516" t="e">
        <f ca="1">+IF(AND(ISNUMBER(OFFSET('Sanitation Data'!$G$10,0,10*ROW('Sanitation Data'!G153))),'Data Summary'!DB159="Yes"),OFFSET('Sanitation Data'!$G$10,0,10*ROW('Sanitation Data'!G153)),NA())</f>
        <v>#N/A</v>
      </c>
      <c r="AN159" s="516" t="e">
        <f ca="1">+IF(AND(ISNUMBER(OFFSET('Sanitation Data'!$G$11,0,10*ROW('Sanitation Data'!G153))),'Data Summary'!DC159="Yes"),OFFSET('Sanitation Data'!$G$11,0,10*ROW('Sanitation Data'!G153)),NA())</f>
        <v>#N/A</v>
      </c>
      <c r="AO159" s="516" t="e">
        <f ca="1">+IF(AND(ISNUMBER(OFFSET('Sanitation Data'!$G$12,0,10*ROW('Sanitation Data'!G153))),'Data Summary'!DD159="Yes"),OFFSET('Sanitation Data'!$G$12,0,10*ROW('Sanitation Data'!G153)),NA())</f>
        <v>#N/A</v>
      </c>
      <c r="AP159" s="516" t="e">
        <f ca="1">+IF(AND(ISNUMBER(OFFSET('Sanitation Data'!$H$4,0,10*ROW('Sanitation Data'!H153))),'Data Summary'!DE159="Yes"),100-OFFSET('Sanitation Data'!$H$4,0,10*ROW('Sanitation Data'!H153)),NA())</f>
        <v>#N/A</v>
      </c>
      <c r="AQ159" s="516" t="e">
        <f ca="1">+IF(AND(ISNUMBER(OFFSET('Sanitation Data'!$H$6,0,10*ROW('Sanitation Data'!H153))),'Data Summary'!DF159="Yes"),OFFSET('Sanitation Data'!$H$6,0,10*ROW('Sanitation Data'!H153)),NA())</f>
        <v>#N/A</v>
      </c>
      <c r="AR159" s="516" t="e">
        <f ca="1">+IF(AND(ISNUMBER(OFFSET('Sanitation Data'!$H$10,0,10*ROW('Sanitation Data'!H153))),'Data Summary'!DG159="Yes"),OFFSET('Sanitation Data'!$H$10,0,10*ROW('Sanitation Data'!H153)),NA())</f>
        <v>#N/A</v>
      </c>
      <c r="AS159" s="516" t="e">
        <f ca="1">+IF(AND(ISNUMBER(OFFSET('Sanitation Data'!$H$11,0,10*ROW('Sanitation Data'!H153))),'Data Summary'!DH159="Yes"),OFFSET('Sanitation Data'!$H$11,0,10*ROW('Sanitation Data'!H153)),NA())</f>
        <v>#N/A</v>
      </c>
      <c r="AT159" s="516" t="e">
        <f ca="1">+IF(AND(ISNUMBER(OFFSET('Sanitation Data'!$H$12,0,10*ROW('Sanitation Data'!H153))),'Data Summary'!DI159="Yes"),OFFSET('Sanitation Data'!$H$12,0,10*ROW('Sanitation Data'!H153)),NA())</f>
        <v>#N/A</v>
      </c>
      <c r="AU159" s="516" t="e">
        <f ca="1">+IF(AND(ISNUMBER(OFFSET('Sanitation Data'!$I$4,0,10*ROW('Sanitation Data'!I153))),'Data Summary'!DJ159="Yes"),100-OFFSET('Sanitation Data'!$I$4,0,10*ROW('Sanitation Data'!I153)),NA())</f>
        <v>#N/A</v>
      </c>
      <c r="AV159" s="516" t="e">
        <f ca="1">+IF(AND(ISNUMBER(OFFSET('Sanitation Data'!$I$6,0,10*ROW('Sanitation Data'!I153))),'Data Summary'!DK159="Yes"),OFFSET('Sanitation Data'!$I$6,0,10*ROW('Sanitation Data'!I153)),NA())</f>
        <v>#N/A</v>
      </c>
      <c r="AW159" s="516" t="e">
        <f ca="1">+IF(AND(ISNUMBER(OFFSET('Sanitation Data'!$I$10,0,10*ROW('Sanitation Data'!I153))),'Data Summary'!DL159="Yes"),OFFSET('Sanitation Data'!$I$10,0,10*ROW('Sanitation Data'!I153)),NA())</f>
        <v>#N/A</v>
      </c>
      <c r="AX159" s="516" t="e">
        <f ca="1">+IF(AND(ISNUMBER(OFFSET('Sanitation Data'!$I$11,0,10*ROW('Sanitation Data'!I153))),'Data Summary'!DM159="Yes"),OFFSET('Sanitation Data'!$I$11,0,10*ROW('Sanitation Data'!I153)),NA())</f>
        <v>#N/A</v>
      </c>
      <c r="AY159" s="516" t="e">
        <f ca="1">+IF(AND(ISNUMBER(OFFSET('Sanitation Data'!$I$12,0,10*ROW('Sanitation Data'!I153))),'Data Summary'!DN159="Yes"),OFFSET('Sanitation Data'!$I$12,0,10*ROW('Sanitation Data'!I153)),NA())</f>
        <v>#N/A</v>
      </c>
      <c r="AZ159" s="517" t="e">
        <f ca="1">+IF(AND(ISNUMBER(OFFSET('Hygiene Data'!$D$5,0,10*ROW('Hygiene Data'!D153))),'Data Summary'!DO159="Yes"),OFFSET('Hygiene Data'!$D$5,0,10*ROW('Hygiene Data'!D153)),NA())</f>
        <v>#N/A</v>
      </c>
      <c r="BA159" s="517" t="e">
        <f ca="1">+IF(AND(ISNUMBER(OFFSET('Hygiene Data'!$D$7,0,10*ROW('Hygiene Data'!D153))),'Data Summary'!DP159="Yes"),OFFSET('Hygiene Data'!$D$7,0,10*ROW('Hygiene Data'!D153)),NA())</f>
        <v>#N/A</v>
      </c>
      <c r="BB159" s="517" t="e">
        <f ca="1">+IF(AND(ISNUMBER(OFFSET('Hygiene Data'!$D$9,0,10*ROW('Hygiene Data'!D153))),'Data Summary'!DQ159="Yes"),OFFSET('Hygiene Data'!$D$9,0,10*ROW('Hygiene Data'!D153)),NA())</f>
        <v>#N/A</v>
      </c>
      <c r="BC159" s="517" t="e">
        <f ca="1">+IF(AND(ISNUMBER(OFFSET('Hygiene Data'!$E$5,0,10*ROW('Hygiene Data'!E153))),'Data Summary'!DR159="Yes"),OFFSET('Hygiene Data'!$E$5,0,10*ROW('Hygiene Data'!E153)),NA())</f>
        <v>#N/A</v>
      </c>
      <c r="BD159" s="517" t="e">
        <f ca="1">+IF(AND(ISNUMBER(OFFSET('Hygiene Data'!$E$7,0,10*ROW('Hygiene Data'!E153))),'Data Summary'!DS159="Yes"),OFFSET('Hygiene Data'!$E$7,0,10*ROW('Hygiene Data'!E153)),NA())</f>
        <v>#N/A</v>
      </c>
      <c r="BE159" s="517" t="e">
        <f ca="1">+IF(AND(ISNUMBER(OFFSET('Hygiene Data'!$E$9,0,10*ROW('Hygiene Data'!E153))),'Data Summary'!DT159="Yes"),OFFSET('Hygiene Data'!$E$9,0,10*ROW('Hygiene Data'!E153)),NA())</f>
        <v>#N/A</v>
      </c>
      <c r="BF159" s="517" t="e">
        <f ca="1">+IF(AND(ISNUMBER(OFFSET('Hygiene Data'!$F$5,0,10*ROW('Hygiene Data'!F153))),'Data Summary'!DU159="Yes"),OFFSET('Hygiene Data'!$F$5,0,10*ROW('Hygiene Data'!F153)),NA())</f>
        <v>#N/A</v>
      </c>
      <c r="BG159" s="517" t="e">
        <f ca="1">+IF(AND(ISNUMBER(OFFSET('Hygiene Data'!$F$7,0,10*ROW('Hygiene Data'!F153))),'Data Summary'!DV159="Yes"),OFFSET('Hygiene Data'!$F$7,0,10*ROW('Hygiene Data'!F153)),NA())</f>
        <v>#N/A</v>
      </c>
      <c r="BH159" s="517" t="e">
        <f ca="1">+IF(AND(ISNUMBER(OFFSET('Hygiene Data'!$F$9,0,10*ROW('Hygiene Data'!F153))),'Data Summary'!DW159="Yes"),OFFSET('Hygiene Data'!$F$9,0,10*ROW('Hygiene Data'!F153)),NA())</f>
        <v>#N/A</v>
      </c>
      <c r="BI159" s="517" t="e">
        <f ca="1">+IF(AND(ISNUMBER(OFFSET('Hygiene Data'!$G$5,0,10*ROW('Hygiene Data'!G153))),'Data Summary'!DX159="Yes"),OFFSET('Hygiene Data'!$G$5,0,10*ROW('Hygiene Data'!G153)),NA())</f>
        <v>#N/A</v>
      </c>
      <c r="BJ159" s="517" t="e">
        <f ca="1">+IF(AND(ISNUMBER(OFFSET('Hygiene Data'!$G$7,0,10*ROW('Hygiene Data'!G153))),'Data Summary'!DY159="Yes"),OFFSET('Hygiene Data'!$G$7,0,10*ROW('Hygiene Data'!G153)),NA())</f>
        <v>#N/A</v>
      </c>
      <c r="BK159" s="517" t="e">
        <f ca="1">+IF(AND(ISNUMBER(OFFSET('Hygiene Data'!$G$9,0,10*ROW('Hygiene Data'!G153))),'Data Summary'!DZ159="Yes"),OFFSET('Hygiene Data'!$G$9,0,10*ROW('Hygiene Data'!G153)),NA())</f>
        <v>#N/A</v>
      </c>
      <c r="BL159" s="517" t="e">
        <f ca="1">+IF(AND(ISNUMBER(OFFSET('Hygiene Data'!$H$5,0,10*ROW('Hygiene Data'!H153))),'Data Summary'!EA159="Yes"),OFFSET('Hygiene Data'!$H$5,0,10*ROW('Hygiene Data'!H153)),NA())</f>
        <v>#N/A</v>
      </c>
      <c r="BM159" s="517" t="e">
        <f ca="1">+IF(AND(ISNUMBER(OFFSET('Hygiene Data'!$H$7,0,10*ROW('Hygiene Data'!H153))),'Data Summary'!EB159="Yes"),OFFSET('Hygiene Data'!$H$7,0,10*ROW('Hygiene Data'!H153)),NA())</f>
        <v>#N/A</v>
      </c>
      <c r="BN159" s="517" t="e">
        <f ca="1">+IF(AND(ISNUMBER(OFFSET('Hygiene Data'!$H$9,0,10*ROW('Hygiene Data'!H153))),'Data Summary'!EC159="Yes"),OFFSET('Hygiene Data'!$H$9,0,10*ROW('Hygiene Data'!H153)),NA())</f>
        <v>#N/A</v>
      </c>
      <c r="BO159" s="517" t="e">
        <f ca="1">+IF(AND(ISNUMBER(OFFSET('Hygiene Data'!$I$5,0,10*ROW('Hygiene Data'!I153))),'Data Summary'!ED159="Yes"),OFFSET('Hygiene Data'!$I$5,0,10*ROW('Hygiene Data'!I153)),NA())</f>
        <v>#N/A</v>
      </c>
      <c r="BP159" s="517" t="e">
        <f ca="1">+IF(AND(ISNUMBER(OFFSET('Hygiene Data'!$I$7,0,10*ROW('Hygiene Data'!I153))),'Data Summary'!EE159="Yes"),OFFSET('Hygiene Data'!$I$7,0,10*ROW('Hygiene Data'!I153)),NA())</f>
        <v>#N/A</v>
      </c>
      <c r="BQ159" s="517" t="e">
        <f ca="1">+IF(AND(ISNUMBER(OFFSET('Hygiene Data'!$I$9,0,10*ROW('Hygiene Data'!I153))),'Data Summary'!EF159="Yes"),OFFSET('Hygiene Data'!$I$9,0,10*ROW('Hygiene Data'!I153)),NA())</f>
        <v>#N/A</v>
      </c>
    </row>
    <row r="160" spans="1:69" x14ac:dyDescent="0.25">
      <c r="A160" s="513" t="e">
        <f ca="1">+RIGHT('Data Summary'!A160,LEN('Data Summary'!A160)-9)</f>
        <v>#VALUE!</v>
      </c>
      <c r="B160" s="487" t="str">
        <f ca="1">+IF(ISTEXT('Data Summary'!B160),'Data Summary'!B160,"")</f>
        <v/>
      </c>
      <c r="C160" s="514" t="e">
        <f ca="1">+VALUE('Data Summary'!C160)</f>
        <v>#VALUE!</v>
      </c>
      <c r="D160" s="515" t="e">
        <f ca="1">+IF(AND(ISNUMBER(OFFSET('Water Data'!$D$4,0,10*ROW('Water Data'!D154))),'Data Summary'!BS160="Yes"),100-OFFSET('Water Data'!$D$4,0,10*ROW('Water Data'!D154)),NA())</f>
        <v>#N/A</v>
      </c>
      <c r="E160" s="515" t="e">
        <f ca="1">+IF(AND(ISNUMBER(OFFSET('Water Data'!$D$6,0,10*ROW('Water Data'!D154))),'Data Summary'!BT160="Yes"),OFFSET('Water Data'!$D$6,0,10*ROW('Water Data'!D154)),NA())</f>
        <v>#N/A</v>
      </c>
      <c r="F160" s="515" t="e">
        <f ca="1">+IF(AND(ISNUMBER(OFFSET('Water Data'!$D$9,0,10*ROW('Water Data'!D154))),'Data Summary'!BU160="Yes"),OFFSET('Water Data'!$D$9,0,10*ROW('Water Data'!D154)),NA())</f>
        <v>#N/A</v>
      </c>
      <c r="G160" s="515" t="e">
        <f ca="1">+IF(AND(ISNUMBER(OFFSET('Water Data'!$E$4,0,10*ROW('Water Data'!E154))),'Data Summary'!BV160="Yes"),100-OFFSET('Water Data'!$E$4,0,10*ROW('Water Data'!E154)),NA())</f>
        <v>#N/A</v>
      </c>
      <c r="H160" s="515" t="e">
        <f ca="1">+IF(AND(ISNUMBER(OFFSET('Water Data'!$E$6,0,10*ROW('Water Data'!E154))),'Data Summary'!BW160="Yes"),OFFSET('Water Data'!$E$6,0,10*ROW('Water Data'!E154)),NA())</f>
        <v>#N/A</v>
      </c>
      <c r="I160" s="515" t="e">
        <f ca="1">+IF(AND(ISNUMBER(OFFSET('Water Data'!$E$9,0,10*ROW('Water Data'!E154))),'Data Summary'!BX160="Yes"),OFFSET('Water Data'!$E$9,0,10*ROW('Water Data'!E154)),NA())</f>
        <v>#N/A</v>
      </c>
      <c r="J160" s="515" t="e">
        <f ca="1">+IF(AND(ISNUMBER(OFFSET('Water Data'!$F$4,0,10*ROW('Water Data'!F154))),'Data Summary'!BY160="Yes"),100-OFFSET('Water Data'!$F$4,0,10*ROW('Water Data'!F154)),NA())</f>
        <v>#N/A</v>
      </c>
      <c r="K160" s="515" t="e">
        <f ca="1">+IF(AND(ISNUMBER(OFFSET('Water Data'!$F$6,0,10*ROW('Water Data'!F154))),'Data Summary'!BZ160="Yes"),OFFSET('Water Data'!$F$6,0,10*ROW('Water Data'!F154)),NA())</f>
        <v>#N/A</v>
      </c>
      <c r="L160" s="515" t="e">
        <f ca="1">+IF(AND(ISNUMBER(OFFSET('Water Data'!$F$9,0,10*ROW('Water Data'!F154))),'Data Summary'!CA160="Yes"),OFFSET('Water Data'!$F$9,0,10*ROW('Water Data'!F154)),NA())</f>
        <v>#N/A</v>
      </c>
      <c r="M160" s="515" t="e">
        <f ca="1">+IF(AND(ISNUMBER(OFFSET('Water Data'!$G$4,0,10*ROW('Water Data'!G154))),'Data Summary'!CB160="Yes"),100-OFFSET('Water Data'!$G$4,0,10*ROW('Water Data'!G154)),NA())</f>
        <v>#N/A</v>
      </c>
      <c r="N160" s="515" t="e">
        <f ca="1">+IF(AND(ISNUMBER(OFFSET('Water Data'!$G$6,0,10*ROW('Water Data'!G154))),'Data Summary'!CC160="Yes"),OFFSET('Water Data'!$G$6,0,10*ROW('Water Data'!G154)),NA())</f>
        <v>#N/A</v>
      </c>
      <c r="O160" s="515" t="e">
        <f ca="1">+IF(AND(ISNUMBER(OFFSET('Water Data'!$G$9,0,10*ROW('Water Data'!G154))),'Data Summary'!CD160="Yes"),OFFSET('Water Data'!$G$9,0,10*ROW('Water Data'!G154)),NA())</f>
        <v>#N/A</v>
      </c>
      <c r="P160" s="515" t="e">
        <f ca="1">+IF(AND(ISNUMBER(OFFSET('Water Data'!$H$4,0,10*ROW('Water Data'!H154))),'Data Summary'!CE160="Yes"),100-OFFSET('Water Data'!$H$4,0,10*ROW('Water Data'!H154)),NA())</f>
        <v>#N/A</v>
      </c>
      <c r="Q160" s="515" t="e">
        <f ca="1">+IF(AND(ISNUMBER(OFFSET('Water Data'!$H$6,0,10*ROW('Water Data'!H154))),'Data Summary'!CF160="Yes"),OFFSET('Water Data'!$H$6,0,10*ROW('Water Data'!H154)),NA())</f>
        <v>#N/A</v>
      </c>
      <c r="R160" s="515" t="e">
        <f ca="1">+IF(AND(ISNUMBER(OFFSET('Water Data'!$H$9,0,10*ROW('Water Data'!H154))),'Data Summary'!CG160="Yes"),OFFSET('Water Data'!$H$9,0,10*ROW('Water Data'!H154)),NA())</f>
        <v>#N/A</v>
      </c>
      <c r="S160" s="515" t="e">
        <f ca="1">+IF(AND(ISNUMBER(OFFSET('Water Data'!$I$4,0,10*ROW('Water Data'!I154))),'Data Summary'!CH160="Yes"),100-OFFSET('Water Data'!$I$4,0,10*ROW('Water Data'!I154)),NA())</f>
        <v>#N/A</v>
      </c>
      <c r="T160" s="515" t="e">
        <f ca="1">+IF(AND(ISNUMBER(OFFSET('Water Data'!$I$6,0,10*ROW('Water Data'!I154))),'Data Summary'!CI160="Yes"),OFFSET('Water Data'!$I$6,0,10*ROW('Water Data'!I154)),NA())</f>
        <v>#N/A</v>
      </c>
      <c r="U160" s="515" t="e">
        <f ca="1">+IF(AND(ISNUMBER(OFFSET('Water Data'!$I$9,0,10*ROW('Water Data'!I154))),'Data Summary'!CJ160="Yes"),OFFSET('Water Data'!$I$9,0,10*ROW('Water Data'!I154)),NA())</f>
        <v>#N/A</v>
      </c>
      <c r="V160" s="516" t="e">
        <f ca="1">+IF(AND(ISNUMBER(OFFSET('Sanitation Data'!$D$4,0,10*ROW('Sanitation Data'!D154))),'Data Summary'!CK160="Yes"),100-OFFSET('Sanitation Data'!$D$4,0,10*ROW('Sanitation Data'!D154)),NA())</f>
        <v>#N/A</v>
      </c>
      <c r="W160" s="516" t="e">
        <f ca="1">+IF(AND(ISNUMBER(OFFSET('Sanitation Data'!$D$6,0,10*ROW('Sanitation Data'!D154))),'Data Summary'!CL160="Yes"),OFFSET('Sanitation Data'!$D$6,0,10*ROW('Sanitation Data'!D154)),NA())</f>
        <v>#N/A</v>
      </c>
      <c r="X160" s="516" t="e">
        <f ca="1">+IF(AND(ISNUMBER(OFFSET('Sanitation Data'!$D$10,0,10*ROW('Sanitation Data'!D154))),'Data Summary'!CM160="Yes"),OFFSET('Sanitation Data'!$D$10,0,10*ROW('Sanitation Data'!D154)),NA())</f>
        <v>#N/A</v>
      </c>
      <c r="Y160" s="516" t="e">
        <f ca="1">+IF(AND(ISNUMBER(OFFSET('Sanitation Data'!$D$11,0,10*ROW('Sanitation Data'!D154))),'Data Summary'!CN160="Yes"),OFFSET('Sanitation Data'!$D$11,0,10*ROW('Sanitation Data'!D154)),NA())</f>
        <v>#N/A</v>
      </c>
      <c r="Z160" s="516" t="e">
        <f ca="1">+IF(AND(ISNUMBER(OFFSET('Sanitation Data'!$D$12,0,10*ROW('Sanitation Data'!D154))),'Data Summary'!CO160="Yes"),OFFSET('Sanitation Data'!$D$12,0,10*ROW('Sanitation Data'!D154)),NA())</f>
        <v>#N/A</v>
      </c>
      <c r="AA160" s="516" t="e">
        <f ca="1">+IF(AND(ISNUMBER(OFFSET('Sanitation Data'!$E$4,0,10*ROW('Sanitation Data'!E154))),'Data Summary'!CP160="Yes"),100-OFFSET('Sanitation Data'!$E$4,0,10*ROW('Sanitation Data'!E154)),NA())</f>
        <v>#N/A</v>
      </c>
      <c r="AB160" s="516" t="e">
        <f ca="1">+IF(AND(ISNUMBER(OFFSET('Sanitation Data'!$E$6,0,10*ROW('Sanitation Data'!E154))),'Data Summary'!CQ160="Yes"),OFFSET('Sanitation Data'!$E$6,0,10*ROW('Sanitation Data'!E154)),NA())</f>
        <v>#N/A</v>
      </c>
      <c r="AC160" s="516" t="e">
        <f ca="1">+IF(AND(ISNUMBER(OFFSET('Sanitation Data'!$E$10,0,10*ROW('Sanitation Data'!E154))),'Data Summary'!CR160="Yes"),OFFSET('Sanitation Data'!$E$10,0,10*ROW('Sanitation Data'!E154)),NA())</f>
        <v>#N/A</v>
      </c>
      <c r="AD160" s="516" t="e">
        <f ca="1">+IF(AND(ISNUMBER(OFFSET('Sanitation Data'!$E$11,0,10*ROW('Sanitation Data'!E154))),'Data Summary'!CS160="Yes"),OFFSET('Sanitation Data'!$E$11,0,10*ROW('Sanitation Data'!E154)),NA())</f>
        <v>#N/A</v>
      </c>
      <c r="AE160" s="516" t="e">
        <f ca="1">+IF(AND(ISNUMBER(OFFSET('Sanitation Data'!$E$12,0,10*ROW('Sanitation Data'!E154))),'Data Summary'!CT160="Yes"),OFFSET('Sanitation Data'!$E$12,0,10*ROW('Sanitation Data'!E154)),NA())</f>
        <v>#N/A</v>
      </c>
      <c r="AF160" s="516" t="e">
        <f ca="1">+IF(AND(ISNUMBER(OFFSET('Sanitation Data'!$F$4,0,10*ROW('Sanitation Data'!F154))),'Data Summary'!CU160="Yes"),100-OFFSET('Sanitation Data'!$F$4,0,10*ROW('Sanitation Data'!F154)),NA())</f>
        <v>#N/A</v>
      </c>
      <c r="AG160" s="516" t="e">
        <f ca="1">+IF(AND(ISNUMBER(OFFSET('Sanitation Data'!$F$6,0,10*ROW('Sanitation Data'!F154))),'Data Summary'!CV160="Yes"),OFFSET('Sanitation Data'!$F$6,0,10*ROW('Sanitation Data'!F154)),NA())</f>
        <v>#N/A</v>
      </c>
      <c r="AH160" s="516" t="e">
        <f ca="1">+IF(AND(ISNUMBER(OFFSET('Sanitation Data'!$F$10,0,10*ROW('Sanitation Data'!F154))),'Data Summary'!CW160="Yes"),OFFSET('Sanitation Data'!$F$10,0,10*ROW('Sanitation Data'!F154)),NA())</f>
        <v>#N/A</v>
      </c>
      <c r="AI160" s="516" t="e">
        <f ca="1">+IF(AND(ISNUMBER(OFFSET('Sanitation Data'!$F$11,0,10*ROW('Sanitation Data'!F154))),'Data Summary'!CX160="Yes"),OFFSET('Sanitation Data'!$F$11,0,10*ROW('Sanitation Data'!F154)),NA())</f>
        <v>#N/A</v>
      </c>
      <c r="AJ160" s="516" t="e">
        <f ca="1">+IF(AND(ISNUMBER(OFFSET('Sanitation Data'!$F$12,0,10*ROW('Sanitation Data'!F154))),'Data Summary'!CY160="Yes"),OFFSET('Sanitation Data'!$F$12,0,10*ROW('Sanitation Data'!F154)),NA())</f>
        <v>#N/A</v>
      </c>
      <c r="AK160" s="516" t="e">
        <f ca="1">+IF(AND(ISNUMBER(OFFSET('Sanitation Data'!$G$4,0,10*ROW('Sanitation Data'!G154))),'Data Summary'!CZ160="Yes"),100-OFFSET('Sanitation Data'!$G$4,0,10*ROW('Sanitation Data'!G154)),NA())</f>
        <v>#N/A</v>
      </c>
      <c r="AL160" s="516" t="e">
        <f ca="1">+IF(AND(ISNUMBER(OFFSET('Sanitation Data'!$G$6,0,10*ROW('Sanitation Data'!G154))),'Data Summary'!DA160="Yes"),OFFSET('Sanitation Data'!$G$6,0,10*ROW('Sanitation Data'!G154)),NA())</f>
        <v>#N/A</v>
      </c>
      <c r="AM160" s="516" t="e">
        <f ca="1">+IF(AND(ISNUMBER(OFFSET('Sanitation Data'!$G$10,0,10*ROW('Sanitation Data'!G154))),'Data Summary'!DB160="Yes"),OFFSET('Sanitation Data'!$G$10,0,10*ROW('Sanitation Data'!G154)),NA())</f>
        <v>#N/A</v>
      </c>
      <c r="AN160" s="516" t="e">
        <f ca="1">+IF(AND(ISNUMBER(OFFSET('Sanitation Data'!$G$11,0,10*ROW('Sanitation Data'!G154))),'Data Summary'!DC160="Yes"),OFFSET('Sanitation Data'!$G$11,0,10*ROW('Sanitation Data'!G154)),NA())</f>
        <v>#N/A</v>
      </c>
      <c r="AO160" s="516" t="e">
        <f ca="1">+IF(AND(ISNUMBER(OFFSET('Sanitation Data'!$G$12,0,10*ROW('Sanitation Data'!G154))),'Data Summary'!DD160="Yes"),OFFSET('Sanitation Data'!$G$12,0,10*ROW('Sanitation Data'!G154)),NA())</f>
        <v>#N/A</v>
      </c>
      <c r="AP160" s="516" t="e">
        <f ca="1">+IF(AND(ISNUMBER(OFFSET('Sanitation Data'!$H$4,0,10*ROW('Sanitation Data'!H154))),'Data Summary'!DE160="Yes"),100-OFFSET('Sanitation Data'!$H$4,0,10*ROW('Sanitation Data'!H154)),NA())</f>
        <v>#N/A</v>
      </c>
      <c r="AQ160" s="516" t="e">
        <f ca="1">+IF(AND(ISNUMBER(OFFSET('Sanitation Data'!$H$6,0,10*ROW('Sanitation Data'!H154))),'Data Summary'!DF160="Yes"),OFFSET('Sanitation Data'!$H$6,0,10*ROW('Sanitation Data'!H154)),NA())</f>
        <v>#N/A</v>
      </c>
      <c r="AR160" s="516" t="e">
        <f ca="1">+IF(AND(ISNUMBER(OFFSET('Sanitation Data'!$H$10,0,10*ROW('Sanitation Data'!H154))),'Data Summary'!DG160="Yes"),OFFSET('Sanitation Data'!$H$10,0,10*ROW('Sanitation Data'!H154)),NA())</f>
        <v>#N/A</v>
      </c>
      <c r="AS160" s="516" t="e">
        <f ca="1">+IF(AND(ISNUMBER(OFFSET('Sanitation Data'!$H$11,0,10*ROW('Sanitation Data'!H154))),'Data Summary'!DH160="Yes"),OFFSET('Sanitation Data'!$H$11,0,10*ROW('Sanitation Data'!H154)),NA())</f>
        <v>#N/A</v>
      </c>
      <c r="AT160" s="516" t="e">
        <f ca="1">+IF(AND(ISNUMBER(OFFSET('Sanitation Data'!$H$12,0,10*ROW('Sanitation Data'!H154))),'Data Summary'!DI160="Yes"),OFFSET('Sanitation Data'!$H$12,0,10*ROW('Sanitation Data'!H154)),NA())</f>
        <v>#N/A</v>
      </c>
      <c r="AU160" s="516" t="e">
        <f ca="1">+IF(AND(ISNUMBER(OFFSET('Sanitation Data'!$I$4,0,10*ROW('Sanitation Data'!I154))),'Data Summary'!DJ160="Yes"),100-OFFSET('Sanitation Data'!$I$4,0,10*ROW('Sanitation Data'!I154)),NA())</f>
        <v>#N/A</v>
      </c>
      <c r="AV160" s="516" t="e">
        <f ca="1">+IF(AND(ISNUMBER(OFFSET('Sanitation Data'!$I$6,0,10*ROW('Sanitation Data'!I154))),'Data Summary'!DK160="Yes"),OFFSET('Sanitation Data'!$I$6,0,10*ROW('Sanitation Data'!I154)),NA())</f>
        <v>#N/A</v>
      </c>
      <c r="AW160" s="516" t="e">
        <f ca="1">+IF(AND(ISNUMBER(OFFSET('Sanitation Data'!$I$10,0,10*ROW('Sanitation Data'!I154))),'Data Summary'!DL160="Yes"),OFFSET('Sanitation Data'!$I$10,0,10*ROW('Sanitation Data'!I154)),NA())</f>
        <v>#N/A</v>
      </c>
      <c r="AX160" s="516" t="e">
        <f ca="1">+IF(AND(ISNUMBER(OFFSET('Sanitation Data'!$I$11,0,10*ROW('Sanitation Data'!I154))),'Data Summary'!DM160="Yes"),OFFSET('Sanitation Data'!$I$11,0,10*ROW('Sanitation Data'!I154)),NA())</f>
        <v>#N/A</v>
      </c>
      <c r="AY160" s="516" t="e">
        <f ca="1">+IF(AND(ISNUMBER(OFFSET('Sanitation Data'!$I$12,0,10*ROW('Sanitation Data'!I154))),'Data Summary'!DN160="Yes"),OFFSET('Sanitation Data'!$I$12,0,10*ROW('Sanitation Data'!I154)),NA())</f>
        <v>#N/A</v>
      </c>
      <c r="AZ160" s="517" t="e">
        <f ca="1">+IF(AND(ISNUMBER(OFFSET('Hygiene Data'!$D$5,0,10*ROW('Hygiene Data'!D154))),'Data Summary'!DO160="Yes"),OFFSET('Hygiene Data'!$D$5,0,10*ROW('Hygiene Data'!D154)),NA())</f>
        <v>#N/A</v>
      </c>
      <c r="BA160" s="517" t="e">
        <f ca="1">+IF(AND(ISNUMBER(OFFSET('Hygiene Data'!$D$7,0,10*ROW('Hygiene Data'!D154))),'Data Summary'!DP160="Yes"),OFFSET('Hygiene Data'!$D$7,0,10*ROW('Hygiene Data'!D154)),NA())</f>
        <v>#N/A</v>
      </c>
      <c r="BB160" s="517" t="e">
        <f ca="1">+IF(AND(ISNUMBER(OFFSET('Hygiene Data'!$D$9,0,10*ROW('Hygiene Data'!D154))),'Data Summary'!DQ160="Yes"),OFFSET('Hygiene Data'!$D$9,0,10*ROW('Hygiene Data'!D154)),NA())</f>
        <v>#N/A</v>
      </c>
      <c r="BC160" s="517" t="e">
        <f ca="1">+IF(AND(ISNUMBER(OFFSET('Hygiene Data'!$E$5,0,10*ROW('Hygiene Data'!E154))),'Data Summary'!DR160="Yes"),OFFSET('Hygiene Data'!$E$5,0,10*ROW('Hygiene Data'!E154)),NA())</f>
        <v>#N/A</v>
      </c>
      <c r="BD160" s="517" t="e">
        <f ca="1">+IF(AND(ISNUMBER(OFFSET('Hygiene Data'!$E$7,0,10*ROW('Hygiene Data'!E154))),'Data Summary'!DS160="Yes"),OFFSET('Hygiene Data'!$E$7,0,10*ROW('Hygiene Data'!E154)),NA())</f>
        <v>#N/A</v>
      </c>
      <c r="BE160" s="517" t="e">
        <f ca="1">+IF(AND(ISNUMBER(OFFSET('Hygiene Data'!$E$9,0,10*ROW('Hygiene Data'!E154))),'Data Summary'!DT160="Yes"),OFFSET('Hygiene Data'!$E$9,0,10*ROW('Hygiene Data'!E154)),NA())</f>
        <v>#N/A</v>
      </c>
      <c r="BF160" s="517" t="e">
        <f ca="1">+IF(AND(ISNUMBER(OFFSET('Hygiene Data'!$F$5,0,10*ROW('Hygiene Data'!F154))),'Data Summary'!DU160="Yes"),OFFSET('Hygiene Data'!$F$5,0,10*ROW('Hygiene Data'!F154)),NA())</f>
        <v>#N/A</v>
      </c>
      <c r="BG160" s="517" t="e">
        <f ca="1">+IF(AND(ISNUMBER(OFFSET('Hygiene Data'!$F$7,0,10*ROW('Hygiene Data'!F154))),'Data Summary'!DV160="Yes"),OFFSET('Hygiene Data'!$F$7,0,10*ROW('Hygiene Data'!F154)),NA())</f>
        <v>#N/A</v>
      </c>
      <c r="BH160" s="517" t="e">
        <f ca="1">+IF(AND(ISNUMBER(OFFSET('Hygiene Data'!$F$9,0,10*ROW('Hygiene Data'!F154))),'Data Summary'!DW160="Yes"),OFFSET('Hygiene Data'!$F$9,0,10*ROW('Hygiene Data'!F154)),NA())</f>
        <v>#N/A</v>
      </c>
      <c r="BI160" s="517" t="e">
        <f ca="1">+IF(AND(ISNUMBER(OFFSET('Hygiene Data'!$G$5,0,10*ROW('Hygiene Data'!G154))),'Data Summary'!DX160="Yes"),OFFSET('Hygiene Data'!$G$5,0,10*ROW('Hygiene Data'!G154)),NA())</f>
        <v>#N/A</v>
      </c>
      <c r="BJ160" s="517" t="e">
        <f ca="1">+IF(AND(ISNUMBER(OFFSET('Hygiene Data'!$G$7,0,10*ROW('Hygiene Data'!G154))),'Data Summary'!DY160="Yes"),OFFSET('Hygiene Data'!$G$7,0,10*ROW('Hygiene Data'!G154)),NA())</f>
        <v>#N/A</v>
      </c>
      <c r="BK160" s="517" t="e">
        <f ca="1">+IF(AND(ISNUMBER(OFFSET('Hygiene Data'!$G$9,0,10*ROW('Hygiene Data'!G154))),'Data Summary'!DZ160="Yes"),OFFSET('Hygiene Data'!$G$9,0,10*ROW('Hygiene Data'!G154)),NA())</f>
        <v>#N/A</v>
      </c>
      <c r="BL160" s="517" t="e">
        <f ca="1">+IF(AND(ISNUMBER(OFFSET('Hygiene Data'!$H$5,0,10*ROW('Hygiene Data'!H154))),'Data Summary'!EA160="Yes"),OFFSET('Hygiene Data'!$H$5,0,10*ROW('Hygiene Data'!H154)),NA())</f>
        <v>#N/A</v>
      </c>
      <c r="BM160" s="517" t="e">
        <f ca="1">+IF(AND(ISNUMBER(OFFSET('Hygiene Data'!$H$7,0,10*ROW('Hygiene Data'!H154))),'Data Summary'!EB160="Yes"),OFFSET('Hygiene Data'!$H$7,0,10*ROW('Hygiene Data'!H154)),NA())</f>
        <v>#N/A</v>
      </c>
      <c r="BN160" s="517" t="e">
        <f ca="1">+IF(AND(ISNUMBER(OFFSET('Hygiene Data'!$H$9,0,10*ROW('Hygiene Data'!H154))),'Data Summary'!EC160="Yes"),OFFSET('Hygiene Data'!$H$9,0,10*ROW('Hygiene Data'!H154)),NA())</f>
        <v>#N/A</v>
      </c>
      <c r="BO160" s="517" t="e">
        <f ca="1">+IF(AND(ISNUMBER(OFFSET('Hygiene Data'!$I$5,0,10*ROW('Hygiene Data'!I154))),'Data Summary'!ED160="Yes"),OFFSET('Hygiene Data'!$I$5,0,10*ROW('Hygiene Data'!I154)),NA())</f>
        <v>#N/A</v>
      </c>
      <c r="BP160" s="517" t="e">
        <f ca="1">+IF(AND(ISNUMBER(OFFSET('Hygiene Data'!$I$7,0,10*ROW('Hygiene Data'!I154))),'Data Summary'!EE160="Yes"),OFFSET('Hygiene Data'!$I$7,0,10*ROW('Hygiene Data'!I154)),NA())</f>
        <v>#N/A</v>
      </c>
      <c r="BQ160" s="517" t="e">
        <f ca="1">+IF(AND(ISNUMBER(OFFSET('Hygiene Data'!$I$9,0,10*ROW('Hygiene Data'!I154))),'Data Summary'!EF160="Yes"),OFFSET('Hygiene Data'!$I$9,0,10*ROW('Hygiene Data'!I154)),NA())</f>
        <v>#N/A</v>
      </c>
    </row>
    <row r="161" spans="1:69" x14ac:dyDescent="0.25">
      <c r="A161" s="513" t="e">
        <f ca="1">+RIGHT('Data Summary'!A161,LEN('Data Summary'!A161)-9)</f>
        <v>#VALUE!</v>
      </c>
      <c r="B161" s="487" t="str">
        <f ca="1">+IF(ISTEXT('Data Summary'!B161),'Data Summary'!B161,"")</f>
        <v/>
      </c>
      <c r="C161" s="514" t="e">
        <f ca="1">+VALUE('Data Summary'!C161)</f>
        <v>#VALUE!</v>
      </c>
      <c r="D161" s="515" t="e">
        <f ca="1">+IF(AND(ISNUMBER(OFFSET('Water Data'!$D$4,0,10*ROW('Water Data'!D155))),'Data Summary'!BS161="Yes"),100-OFFSET('Water Data'!$D$4,0,10*ROW('Water Data'!D155)),NA())</f>
        <v>#N/A</v>
      </c>
      <c r="E161" s="515" t="e">
        <f ca="1">+IF(AND(ISNUMBER(OFFSET('Water Data'!$D$6,0,10*ROW('Water Data'!D155))),'Data Summary'!BT161="Yes"),OFFSET('Water Data'!$D$6,0,10*ROW('Water Data'!D155)),NA())</f>
        <v>#N/A</v>
      </c>
      <c r="F161" s="515" t="e">
        <f ca="1">+IF(AND(ISNUMBER(OFFSET('Water Data'!$D$9,0,10*ROW('Water Data'!D155))),'Data Summary'!BU161="Yes"),OFFSET('Water Data'!$D$9,0,10*ROW('Water Data'!D155)),NA())</f>
        <v>#N/A</v>
      </c>
      <c r="G161" s="515" t="e">
        <f ca="1">+IF(AND(ISNUMBER(OFFSET('Water Data'!$E$4,0,10*ROW('Water Data'!E155))),'Data Summary'!BV161="Yes"),100-OFFSET('Water Data'!$E$4,0,10*ROW('Water Data'!E155)),NA())</f>
        <v>#N/A</v>
      </c>
      <c r="H161" s="515" t="e">
        <f ca="1">+IF(AND(ISNUMBER(OFFSET('Water Data'!$E$6,0,10*ROW('Water Data'!E155))),'Data Summary'!BW161="Yes"),OFFSET('Water Data'!$E$6,0,10*ROW('Water Data'!E155)),NA())</f>
        <v>#N/A</v>
      </c>
      <c r="I161" s="515" t="e">
        <f ca="1">+IF(AND(ISNUMBER(OFFSET('Water Data'!$E$9,0,10*ROW('Water Data'!E155))),'Data Summary'!BX161="Yes"),OFFSET('Water Data'!$E$9,0,10*ROW('Water Data'!E155)),NA())</f>
        <v>#N/A</v>
      </c>
      <c r="J161" s="515" t="e">
        <f ca="1">+IF(AND(ISNUMBER(OFFSET('Water Data'!$F$4,0,10*ROW('Water Data'!F155))),'Data Summary'!BY161="Yes"),100-OFFSET('Water Data'!$F$4,0,10*ROW('Water Data'!F155)),NA())</f>
        <v>#N/A</v>
      </c>
      <c r="K161" s="515" t="e">
        <f ca="1">+IF(AND(ISNUMBER(OFFSET('Water Data'!$F$6,0,10*ROW('Water Data'!F155))),'Data Summary'!BZ161="Yes"),OFFSET('Water Data'!$F$6,0,10*ROW('Water Data'!F155)),NA())</f>
        <v>#N/A</v>
      </c>
      <c r="L161" s="515" t="e">
        <f ca="1">+IF(AND(ISNUMBER(OFFSET('Water Data'!$F$9,0,10*ROW('Water Data'!F155))),'Data Summary'!CA161="Yes"),OFFSET('Water Data'!$F$9,0,10*ROW('Water Data'!F155)),NA())</f>
        <v>#N/A</v>
      </c>
      <c r="M161" s="515" t="e">
        <f ca="1">+IF(AND(ISNUMBER(OFFSET('Water Data'!$G$4,0,10*ROW('Water Data'!G155))),'Data Summary'!CB161="Yes"),100-OFFSET('Water Data'!$G$4,0,10*ROW('Water Data'!G155)),NA())</f>
        <v>#N/A</v>
      </c>
      <c r="N161" s="515" t="e">
        <f ca="1">+IF(AND(ISNUMBER(OFFSET('Water Data'!$G$6,0,10*ROW('Water Data'!G155))),'Data Summary'!CC161="Yes"),OFFSET('Water Data'!$G$6,0,10*ROW('Water Data'!G155)),NA())</f>
        <v>#N/A</v>
      </c>
      <c r="O161" s="515" t="e">
        <f ca="1">+IF(AND(ISNUMBER(OFFSET('Water Data'!$G$9,0,10*ROW('Water Data'!G155))),'Data Summary'!CD161="Yes"),OFFSET('Water Data'!$G$9,0,10*ROW('Water Data'!G155)),NA())</f>
        <v>#N/A</v>
      </c>
      <c r="P161" s="515" t="e">
        <f ca="1">+IF(AND(ISNUMBER(OFFSET('Water Data'!$H$4,0,10*ROW('Water Data'!H155))),'Data Summary'!CE161="Yes"),100-OFFSET('Water Data'!$H$4,0,10*ROW('Water Data'!H155)),NA())</f>
        <v>#N/A</v>
      </c>
      <c r="Q161" s="515" t="e">
        <f ca="1">+IF(AND(ISNUMBER(OFFSET('Water Data'!$H$6,0,10*ROW('Water Data'!H155))),'Data Summary'!CF161="Yes"),OFFSET('Water Data'!$H$6,0,10*ROW('Water Data'!H155)),NA())</f>
        <v>#N/A</v>
      </c>
      <c r="R161" s="515" t="e">
        <f ca="1">+IF(AND(ISNUMBER(OFFSET('Water Data'!$H$9,0,10*ROW('Water Data'!H155))),'Data Summary'!CG161="Yes"),OFFSET('Water Data'!$H$9,0,10*ROW('Water Data'!H155)),NA())</f>
        <v>#N/A</v>
      </c>
      <c r="S161" s="515" t="e">
        <f ca="1">+IF(AND(ISNUMBER(OFFSET('Water Data'!$I$4,0,10*ROW('Water Data'!I155))),'Data Summary'!CH161="Yes"),100-OFFSET('Water Data'!$I$4,0,10*ROW('Water Data'!I155)),NA())</f>
        <v>#N/A</v>
      </c>
      <c r="T161" s="515" t="e">
        <f ca="1">+IF(AND(ISNUMBER(OFFSET('Water Data'!$I$6,0,10*ROW('Water Data'!I155))),'Data Summary'!CI161="Yes"),OFFSET('Water Data'!$I$6,0,10*ROW('Water Data'!I155)),NA())</f>
        <v>#N/A</v>
      </c>
      <c r="U161" s="515" t="e">
        <f ca="1">+IF(AND(ISNUMBER(OFFSET('Water Data'!$I$9,0,10*ROW('Water Data'!I155))),'Data Summary'!CJ161="Yes"),OFFSET('Water Data'!$I$9,0,10*ROW('Water Data'!I155)),NA())</f>
        <v>#N/A</v>
      </c>
      <c r="V161" s="516" t="e">
        <f ca="1">+IF(AND(ISNUMBER(OFFSET('Sanitation Data'!$D$4,0,10*ROW('Sanitation Data'!D155))),'Data Summary'!CK161="Yes"),100-OFFSET('Sanitation Data'!$D$4,0,10*ROW('Sanitation Data'!D155)),NA())</f>
        <v>#N/A</v>
      </c>
      <c r="W161" s="516" t="e">
        <f ca="1">+IF(AND(ISNUMBER(OFFSET('Sanitation Data'!$D$6,0,10*ROW('Sanitation Data'!D155))),'Data Summary'!CL161="Yes"),OFFSET('Sanitation Data'!$D$6,0,10*ROW('Sanitation Data'!D155)),NA())</f>
        <v>#N/A</v>
      </c>
      <c r="X161" s="516" t="e">
        <f ca="1">+IF(AND(ISNUMBER(OFFSET('Sanitation Data'!$D$10,0,10*ROW('Sanitation Data'!D155))),'Data Summary'!CM161="Yes"),OFFSET('Sanitation Data'!$D$10,0,10*ROW('Sanitation Data'!D155)),NA())</f>
        <v>#N/A</v>
      </c>
      <c r="Y161" s="516" t="e">
        <f ca="1">+IF(AND(ISNUMBER(OFFSET('Sanitation Data'!$D$11,0,10*ROW('Sanitation Data'!D155))),'Data Summary'!CN161="Yes"),OFFSET('Sanitation Data'!$D$11,0,10*ROW('Sanitation Data'!D155)),NA())</f>
        <v>#N/A</v>
      </c>
      <c r="Z161" s="516" t="e">
        <f ca="1">+IF(AND(ISNUMBER(OFFSET('Sanitation Data'!$D$12,0,10*ROW('Sanitation Data'!D155))),'Data Summary'!CO161="Yes"),OFFSET('Sanitation Data'!$D$12,0,10*ROW('Sanitation Data'!D155)),NA())</f>
        <v>#N/A</v>
      </c>
      <c r="AA161" s="516" t="e">
        <f ca="1">+IF(AND(ISNUMBER(OFFSET('Sanitation Data'!$E$4,0,10*ROW('Sanitation Data'!E155))),'Data Summary'!CP161="Yes"),100-OFFSET('Sanitation Data'!$E$4,0,10*ROW('Sanitation Data'!E155)),NA())</f>
        <v>#N/A</v>
      </c>
      <c r="AB161" s="516" t="e">
        <f ca="1">+IF(AND(ISNUMBER(OFFSET('Sanitation Data'!$E$6,0,10*ROW('Sanitation Data'!E155))),'Data Summary'!CQ161="Yes"),OFFSET('Sanitation Data'!$E$6,0,10*ROW('Sanitation Data'!E155)),NA())</f>
        <v>#N/A</v>
      </c>
      <c r="AC161" s="516" t="e">
        <f ca="1">+IF(AND(ISNUMBER(OFFSET('Sanitation Data'!$E$10,0,10*ROW('Sanitation Data'!E155))),'Data Summary'!CR161="Yes"),OFFSET('Sanitation Data'!$E$10,0,10*ROW('Sanitation Data'!E155)),NA())</f>
        <v>#N/A</v>
      </c>
      <c r="AD161" s="516" t="e">
        <f ca="1">+IF(AND(ISNUMBER(OFFSET('Sanitation Data'!$E$11,0,10*ROW('Sanitation Data'!E155))),'Data Summary'!CS161="Yes"),OFFSET('Sanitation Data'!$E$11,0,10*ROW('Sanitation Data'!E155)),NA())</f>
        <v>#N/A</v>
      </c>
      <c r="AE161" s="516" t="e">
        <f ca="1">+IF(AND(ISNUMBER(OFFSET('Sanitation Data'!$E$12,0,10*ROW('Sanitation Data'!E155))),'Data Summary'!CT161="Yes"),OFFSET('Sanitation Data'!$E$12,0,10*ROW('Sanitation Data'!E155)),NA())</f>
        <v>#N/A</v>
      </c>
      <c r="AF161" s="516" t="e">
        <f ca="1">+IF(AND(ISNUMBER(OFFSET('Sanitation Data'!$F$4,0,10*ROW('Sanitation Data'!F155))),'Data Summary'!CU161="Yes"),100-OFFSET('Sanitation Data'!$F$4,0,10*ROW('Sanitation Data'!F155)),NA())</f>
        <v>#N/A</v>
      </c>
      <c r="AG161" s="516" t="e">
        <f ca="1">+IF(AND(ISNUMBER(OFFSET('Sanitation Data'!$F$6,0,10*ROW('Sanitation Data'!F155))),'Data Summary'!CV161="Yes"),OFFSET('Sanitation Data'!$F$6,0,10*ROW('Sanitation Data'!F155)),NA())</f>
        <v>#N/A</v>
      </c>
      <c r="AH161" s="516" t="e">
        <f ca="1">+IF(AND(ISNUMBER(OFFSET('Sanitation Data'!$F$10,0,10*ROW('Sanitation Data'!F155))),'Data Summary'!CW161="Yes"),OFFSET('Sanitation Data'!$F$10,0,10*ROW('Sanitation Data'!F155)),NA())</f>
        <v>#N/A</v>
      </c>
      <c r="AI161" s="516" t="e">
        <f ca="1">+IF(AND(ISNUMBER(OFFSET('Sanitation Data'!$F$11,0,10*ROW('Sanitation Data'!F155))),'Data Summary'!CX161="Yes"),OFFSET('Sanitation Data'!$F$11,0,10*ROW('Sanitation Data'!F155)),NA())</f>
        <v>#N/A</v>
      </c>
      <c r="AJ161" s="516" t="e">
        <f ca="1">+IF(AND(ISNUMBER(OFFSET('Sanitation Data'!$F$12,0,10*ROW('Sanitation Data'!F155))),'Data Summary'!CY161="Yes"),OFFSET('Sanitation Data'!$F$12,0,10*ROW('Sanitation Data'!F155)),NA())</f>
        <v>#N/A</v>
      </c>
      <c r="AK161" s="516" t="e">
        <f ca="1">+IF(AND(ISNUMBER(OFFSET('Sanitation Data'!$G$4,0,10*ROW('Sanitation Data'!G155))),'Data Summary'!CZ161="Yes"),100-OFFSET('Sanitation Data'!$G$4,0,10*ROW('Sanitation Data'!G155)),NA())</f>
        <v>#N/A</v>
      </c>
      <c r="AL161" s="516" t="e">
        <f ca="1">+IF(AND(ISNUMBER(OFFSET('Sanitation Data'!$G$6,0,10*ROW('Sanitation Data'!G155))),'Data Summary'!DA161="Yes"),OFFSET('Sanitation Data'!$G$6,0,10*ROW('Sanitation Data'!G155)),NA())</f>
        <v>#N/A</v>
      </c>
      <c r="AM161" s="516" t="e">
        <f ca="1">+IF(AND(ISNUMBER(OFFSET('Sanitation Data'!$G$10,0,10*ROW('Sanitation Data'!G155))),'Data Summary'!DB161="Yes"),OFFSET('Sanitation Data'!$G$10,0,10*ROW('Sanitation Data'!G155)),NA())</f>
        <v>#N/A</v>
      </c>
      <c r="AN161" s="516" t="e">
        <f ca="1">+IF(AND(ISNUMBER(OFFSET('Sanitation Data'!$G$11,0,10*ROW('Sanitation Data'!G155))),'Data Summary'!DC161="Yes"),OFFSET('Sanitation Data'!$G$11,0,10*ROW('Sanitation Data'!G155)),NA())</f>
        <v>#N/A</v>
      </c>
      <c r="AO161" s="516" t="e">
        <f ca="1">+IF(AND(ISNUMBER(OFFSET('Sanitation Data'!$G$12,0,10*ROW('Sanitation Data'!G155))),'Data Summary'!DD161="Yes"),OFFSET('Sanitation Data'!$G$12,0,10*ROW('Sanitation Data'!G155)),NA())</f>
        <v>#N/A</v>
      </c>
      <c r="AP161" s="516" t="e">
        <f ca="1">+IF(AND(ISNUMBER(OFFSET('Sanitation Data'!$H$4,0,10*ROW('Sanitation Data'!H155))),'Data Summary'!DE161="Yes"),100-OFFSET('Sanitation Data'!$H$4,0,10*ROW('Sanitation Data'!H155)),NA())</f>
        <v>#N/A</v>
      </c>
      <c r="AQ161" s="516" t="e">
        <f ca="1">+IF(AND(ISNUMBER(OFFSET('Sanitation Data'!$H$6,0,10*ROW('Sanitation Data'!H155))),'Data Summary'!DF161="Yes"),OFFSET('Sanitation Data'!$H$6,0,10*ROW('Sanitation Data'!H155)),NA())</f>
        <v>#N/A</v>
      </c>
      <c r="AR161" s="516" t="e">
        <f ca="1">+IF(AND(ISNUMBER(OFFSET('Sanitation Data'!$H$10,0,10*ROW('Sanitation Data'!H155))),'Data Summary'!DG161="Yes"),OFFSET('Sanitation Data'!$H$10,0,10*ROW('Sanitation Data'!H155)),NA())</f>
        <v>#N/A</v>
      </c>
      <c r="AS161" s="516" t="e">
        <f ca="1">+IF(AND(ISNUMBER(OFFSET('Sanitation Data'!$H$11,0,10*ROW('Sanitation Data'!H155))),'Data Summary'!DH161="Yes"),OFFSET('Sanitation Data'!$H$11,0,10*ROW('Sanitation Data'!H155)),NA())</f>
        <v>#N/A</v>
      </c>
      <c r="AT161" s="516" t="e">
        <f ca="1">+IF(AND(ISNUMBER(OFFSET('Sanitation Data'!$H$12,0,10*ROW('Sanitation Data'!H155))),'Data Summary'!DI161="Yes"),OFFSET('Sanitation Data'!$H$12,0,10*ROW('Sanitation Data'!H155)),NA())</f>
        <v>#N/A</v>
      </c>
      <c r="AU161" s="516" t="e">
        <f ca="1">+IF(AND(ISNUMBER(OFFSET('Sanitation Data'!$I$4,0,10*ROW('Sanitation Data'!I155))),'Data Summary'!DJ161="Yes"),100-OFFSET('Sanitation Data'!$I$4,0,10*ROW('Sanitation Data'!I155)),NA())</f>
        <v>#N/A</v>
      </c>
      <c r="AV161" s="516" t="e">
        <f ca="1">+IF(AND(ISNUMBER(OFFSET('Sanitation Data'!$I$6,0,10*ROW('Sanitation Data'!I155))),'Data Summary'!DK161="Yes"),OFFSET('Sanitation Data'!$I$6,0,10*ROW('Sanitation Data'!I155)),NA())</f>
        <v>#N/A</v>
      </c>
      <c r="AW161" s="516" t="e">
        <f ca="1">+IF(AND(ISNUMBER(OFFSET('Sanitation Data'!$I$10,0,10*ROW('Sanitation Data'!I155))),'Data Summary'!DL161="Yes"),OFFSET('Sanitation Data'!$I$10,0,10*ROW('Sanitation Data'!I155)),NA())</f>
        <v>#N/A</v>
      </c>
      <c r="AX161" s="516" t="e">
        <f ca="1">+IF(AND(ISNUMBER(OFFSET('Sanitation Data'!$I$11,0,10*ROW('Sanitation Data'!I155))),'Data Summary'!DM161="Yes"),OFFSET('Sanitation Data'!$I$11,0,10*ROW('Sanitation Data'!I155)),NA())</f>
        <v>#N/A</v>
      </c>
      <c r="AY161" s="516" t="e">
        <f ca="1">+IF(AND(ISNUMBER(OFFSET('Sanitation Data'!$I$12,0,10*ROW('Sanitation Data'!I155))),'Data Summary'!DN161="Yes"),OFFSET('Sanitation Data'!$I$12,0,10*ROW('Sanitation Data'!I155)),NA())</f>
        <v>#N/A</v>
      </c>
      <c r="AZ161" s="517" t="e">
        <f ca="1">+IF(AND(ISNUMBER(OFFSET('Hygiene Data'!$D$5,0,10*ROW('Hygiene Data'!D155))),'Data Summary'!DO161="Yes"),OFFSET('Hygiene Data'!$D$5,0,10*ROW('Hygiene Data'!D155)),NA())</f>
        <v>#N/A</v>
      </c>
      <c r="BA161" s="517" t="e">
        <f ca="1">+IF(AND(ISNUMBER(OFFSET('Hygiene Data'!$D$7,0,10*ROW('Hygiene Data'!D155))),'Data Summary'!DP161="Yes"),OFFSET('Hygiene Data'!$D$7,0,10*ROW('Hygiene Data'!D155)),NA())</f>
        <v>#N/A</v>
      </c>
      <c r="BB161" s="517" t="e">
        <f ca="1">+IF(AND(ISNUMBER(OFFSET('Hygiene Data'!$D$9,0,10*ROW('Hygiene Data'!D155))),'Data Summary'!DQ161="Yes"),OFFSET('Hygiene Data'!$D$9,0,10*ROW('Hygiene Data'!D155)),NA())</f>
        <v>#N/A</v>
      </c>
      <c r="BC161" s="517" t="e">
        <f ca="1">+IF(AND(ISNUMBER(OFFSET('Hygiene Data'!$E$5,0,10*ROW('Hygiene Data'!E155))),'Data Summary'!DR161="Yes"),OFFSET('Hygiene Data'!$E$5,0,10*ROW('Hygiene Data'!E155)),NA())</f>
        <v>#N/A</v>
      </c>
      <c r="BD161" s="517" t="e">
        <f ca="1">+IF(AND(ISNUMBER(OFFSET('Hygiene Data'!$E$7,0,10*ROW('Hygiene Data'!E155))),'Data Summary'!DS161="Yes"),OFFSET('Hygiene Data'!$E$7,0,10*ROW('Hygiene Data'!E155)),NA())</f>
        <v>#N/A</v>
      </c>
      <c r="BE161" s="517" t="e">
        <f ca="1">+IF(AND(ISNUMBER(OFFSET('Hygiene Data'!$E$9,0,10*ROW('Hygiene Data'!E155))),'Data Summary'!DT161="Yes"),OFFSET('Hygiene Data'!$E$9,0,10*ROW('Hygiene Data'!E155)),NA())</f>
        <v>#N/A</v>
      </c>
      <c r="BF161" s="517" t="e">
        <f ca="1">+IF(AND(ISNUMBER(OFFSET('Hygiene Data'!$F$5,0,10*ROW('Hygiene Data'!F155))),'Data Summary'!DU161="Yes"),OFFSET('Hygiene Data'!$F$5,0,10*ROW('Hygiene Data'!F155)),NA())</f>
        <v>#N/A</v>
      </c>
      <c r="BG161" s="517" t="e">
        <f ca="1">+IF(AND(ISNUMBER(OFFSET('Hygiene Data'!$F$7,0,10*ROW('Hygiene Data'!F155))),'Data Summary'!DV161="Yes"),OFFSET('Hygiene Data'!$F$7,0,10*ROW('Hygiene Data'!F155)),NA())</f>
        <v>#N/A</v>
      </c>
      <c r="BH161" s="517" t="e">
        <f ca="1">+IF(AND(ISNUMBER(OFFSET('Hygiene Data'!$F$9,0,10*ROW('Hygiene Data'!F155))),'Data Summary'!DW161="Yes"),OFFSET('Hygiene Data'!$F$9,0,10*ROW('Hygiene Data'!F155)),NA())</f>
        <v>#N/A</v>
      </c>
      <c r="BI161" s="517" t="e">
        <f ca="1">+IF(AND(ISNUMBER(OFFSET('Hygiene Data'!$G$5,0,10*ROW('Hygiene Data'!G155))),'Data Summary'!DX161="Yes"),OFFSET('Hygiene Data'!$G$5,0,10*ROW('Hygiene Data'!G155)),NA())</f>
        <v>#N/A</v>
      </c>
      <c r="BJ161" s="517" t="e">
        <f ca="1">+IF(AND(ISNUMBER(OFFSET('Hygiene Data'!$G$7,0,10*ROW('Hygiene Data'!G155))),'Data Summary'!DY161="Yes"),OFFSET('Hygiene Data'!$G$7,0,10*ROW('Hygiene Data'!G155)),NA())</f>
        <v>#N/A</v>
      </c>
      <c r="BK161" s="517" t="e">
        <f ca="1">+IF(AND(ISNUMBER(OFFSET('Hygiene Data'!$G$9,0,10*ROW('Hygiene Data'!G155))),'Data Summary'!DZ161="Yes"),OFFSET('Hygiene Data'!$G$9,0,10*ROW('Hygiene Data'!G155)),NA())</f>
        <v>#N/A</v>
      </c>
      <c r="BL161" s="517" t="e">
        <f ca="1">+IF(AND(ISNUMBER(OFFSET('Hygiene Data'!$H$5,0,10*ROW('Hygiene Data'!H155))),'Data Summary'!EA161="Yes"),OFFSET('Hygiene Data'!$H$5,0,10*ROW('Hygiene Data'!H155)),NA())</f>
        <v>#N/A</v>
      </c>
      <c r="BM161" s="517" t="e">
        <f ca="1">+IF(AND(ISNUMBER(OFFSET('Hygiene Data'!$H$7,0,10*ROW('Hygiene Data'!H155))),'Data Summary'!EB161="Yes"),OFFSET('Hygiene Data'!$H$7,0,10*ROW('Hygiene Data'!H155)),NA())</f>
        <v>#N/A</v>
      </c>
      <c r="BN161" s="517" t="e">
        <f ca="1">+IF(AND(ISNUMBER(OFFSET('Hygiene Data'!$H$9,0,10*ROW('Hygiene Data'!H155))),'Data Summary'!EC161="Yes"),OFFSET('Hygiene Data'!$H$9,0,10*ROW('Hygiene Data'!H155)),NA())</f>
        <v>#N/A</v>
      </c>
      <c r="BO161" s="517" t="e">
        <f ca="1">+IF(AND(ISNUMBER(OFFSET('Hygiene Data'!$I$5,0,10*ROW('Hygiene Data'!I155))),'Data Summary'!ED161="Yes"),OFFSET('Hygiene Data'!$I$5,0,10*ROW('Hygiene Data'!I155)),NA())</f>
        <v>#N/A</v>
      </c>
      <c r="BP161" s="517" t="e">
        <f ca="1">+IF(AND(ISNUMBER(OFFSET('Hygiene Data'!$I$7,0,10*ROW('Hygiene Data'!I155))),'Data Summary'!EE161="Yes"),OFFSET('Hygiene Data'!$I$7,0,10*ROW('Hygiene Data'!I155)),NA())</f>
        <v>#N/A</v>
      </c>
      <c r="BQ161" s="517" t="e">
        <f ca="1">+IF(AND(ISNUMBER(OFFSET('Hygiene Data'!$I$9,0,10*ROW('Hygiene Data'!I155))),'Data Summary'!EF161="Yes"),OFFSET('Hygiene Data'!$I$9,0,10*ROW('Hygiene Data'!I155)),NA())</f>
        <v>#N/A</v>
      </c>
    </row>
    <row r="162" spans="1:69" x14ac:dyDescent="0.25">
      <c r="A162" s="513" t="e">
        <f ca="1">+RIGHT('Data Summary'!A162,LEN('Data Summary'!A162)-9)</f>
        <v>#VALUE!</v>
      </c>
      <c r="B162" s="487" t="str">
        <f ca="1">+IF(ISTEXT('Data Summary'!B162),'Data Summary'!B162,"")</f>
        <v/>
      </c>
      <c r="C162" s="514" t="e">
        <f ca="1">+VALUE('Data Summary'!C162)</f>
        <v>#VALUE!</v>
      </c>
      <c r="D162" s="515" t="e">
        <f ca="1">+IF(AND(ISNUMBER(OFFSET('Water Data'!$D$4,0,10*ROW('Water Data'!D156))),'Data Summary'!BS162="Yes"),100-OFFSET('Water Data'!$D$4,0,10*ROW('Water Data'!D156)),NA())</f>
        <v>#N/A</v>
      </c>
      <c r="E162" s="515" t="e">
        <f ca="1">+IF(AND(ISNUMBER(OFFSET('Water Data'!$D$6,0,10*ROW('Water Data'!D156))),'Data Summary'!BT162="Yes"),OFFSET('Water Data'!$D$6,0,10*ROW('Water Data'!D156)),NA())</f>
        <v>#N/A</v>
      </c>
      <c r="F162" s="515" t="e">
        <f ca="1">+IF(AND(ISNUMBER(OFFSET('Water Data'!$D$9,0,10*ROW('Water Data'!D156))),'Data Summary'!BU162="Yes"),OFFSET('Water Data'!$D$9,0,10*ROW('Water Data'!D156)),NA())</f>
        <v>#N/A</v>
      </c>
      <c r="G162" s="515" t="e">
        <f ca="1">+IF(AND(ISNUMBER(OFFSET('Water Data'!$E$4,0,10*ROW('Water Data'!E156))),'Data Summary'!BV162="Yes"),100-OFFSET('Water Data'!$E$4,0,10*ROW('Water Data'!E156)),NA())</f>
        <v>#N/A</v>
      </c>
      <c r="H162" s="515" t="e">
        <f ca="1">+IF(AND(ISNUMBER(OFFSET('Water Data'!$E$6,0,10*ROW('Water Data'!E156))),'Data Summary'!BW162="Yes"),OFFSET('Water Data'!$E$6,0,10*ROW('Water Data'!E156)),NA())</f>
        <v>#N/A</v>
      </c>
      <c r="I162" s="515" t="e">
        <f ca="1">+IF(AND(ISNUMBER(OFFSET('Water Data'!$E$9,0,10*ROW('Water Data'!E156))),'Data Summary'!BX162="Yes"),OFFSET('Water Data'!$E$9,0,10*ROW('Water Data'!E156)),NA())</f>
        <v>#N/A</v>
      </c>
      <c r="J162" s="515" t="e">
        <f ca="1">+IF(AND(ISNUMBER(OFFSET('Water Data'!$F$4,0,10*ROW('Water Data'!F156))),'Data Summary'!BY162="Yes"),100-OFFSET('Water Data'!$F$4,0,10*ROW('Water Data'!F156)),NA())</f>
        <v>#N/A</v>
      </c>
      <c r="K162" s="515" t="e">
        <f ca="1">+IF(AND(ISNUMBER(OFFSET('Water Data'!$F$6,0,10*ROW('Water Data'!F156))),'Data Summary'!BZ162="Yes"),OFFSET('Water Data'!$F$6,0,10*ROW('Water Data'!F156)),NA())</f>
        <v>#N/A</v>
      </c>
      <c r="L162" s="515" t="e">
        <f ca="1">+IF(AND(ISNUMBER(OFFSET('Water Data'!$F$9,0,10*ROW('Water Data'!F156))),'Data Summary'!CA162="Yes"),OFFSET('Water Data'!$F$9,0,10*ROW('Water Data'!F156)),NA())</f>
        <v>#N/A</v>
      </c>
      <c r="M162" s="515" t="e">
        <f ca="1">+IF(AND(ISNUMBER(OFFSET('Water Data'!$G$4,0,10*ROW('Water Data'!G156))),'Data Summary'!CB162="Yes"),100-OFFSET('Water Data'!$G$4,0,10*ROW('Water Data'!G156)),NA())</f>
        <v>#N/A</v>
      </c>
      <c r="N162" s="515" t="e">
        <f ca="1">+IF(AND(ISNUMBER(OFFSET('Water Data'!$G$6,0,10*ROW('Water Data'!G156))),'Data Summary'!CC162="Yes"),OFFSET('Water Data'!$G$6,0,10*ROW('Water Data'!G156)),NA())</f>
        <v>#N/A</v>
      </c>
      <c r="O162" s="515" t="e">
        <f ca="1">+IF(AND(ISNUMBER(OFFSET('Water Data'!$G$9,0,10*ROW('Water Data'!G156))),'Data Summary'!CD162="Yes"),OFFSET('Water Data'!$G$9,0,10*ROW('Water Data'!G156)),NA())</f>
        <v>#N/A</v>
      </c>
      <c r="P162" s="515" t="e">
        <f ca="1">+IF(AND(ISNUMBER(OFFSET('Water Data'!$H$4,0,10*ROW('Water Data'!H156))),'Data Summary'!CE162="Yes"),100-OFFSET('Water Data'!$H$4,0,10*ROW('Water Data'!H156)),NA())</f>
        <v>#N/A</v>
      </c>
      <c r="Q162" s="515" t="e">
        <f ca="1">+IF(AND(ISNUMBER(OFFSET('Water Data'!$H$6,0,10*ROW('Water Data'!H156))),'Data Summary'!CF162="Yes"),OFFSET('Water Data'!$H$6,0,10*ROW('Water Data'!H156)),NA())</f>
        <v>#N/A</v>
      </c>
      <c r="R162" s="515" t="e">
        <f ca="1">+IF(AND(ISNUMBER(OFFSET('Water Data'!$H$9,0,10*ROW('Water Data'!H156))),'Data Summary'!CG162="Yes"),OFFSET('Water Data'!$H$9,0,10*ROW('Water Data'!H156)),NA())</f>
        <v>#N/A</v>
      </c>
      <c r="S162" s="515" t="e">
        <f ca="1">+IF(AND(ISNUMBER(OFFSET('Water Data'!$I$4,0,10*ROW('Water Data'!I156))),'Data Summary'!CH162="Yes"),100-OFFSET('Water Data'!$I$4,0,10*ROW('Water Data'!I156)),NA())</f>
        <v>#N/A</v>
      </c>
      <c r="T162" s="515" t="e">
        <f ca="1">+IF(AND(ISNUMBER(OFFSET('Water Data'!$I$6,0,10*ROW('Water Data'!I156))),'Data Summary'!CI162="Yes"),OFFSET('Water Data'!$I$6,0,10*ROW('Water Data'!I156)),NA())</f>
        <v>#N/A</v>
      </c>
      <c r="U162" s="515" t="e">
        <f ca="1">+IF(AND(ISNUMBER(OFFSET('Water Data'!$I$9,0,10*ROW('Water Data'!I156))),'Data Summary'!CJ162="Yes"),OFFSET('Water Data'!$I$9,0,10*ROW('Water Data'!I156)),NA())</f>
        <v>#N/A</v>
      </c>
      <c r="V162" s="516" t="e">
        <f ca="1">+IF(AND(ISNUMBER(OFFSET('Sanitation Data'!$D$4,0,10*ROW('Sanitation Data'!D156))),'Data Summary'!CK162="Yes"),100-OFFSET('Sanitation Data'!$D$4,0,10*ROW('Sanitation Data'!D156)),NA())</f>
        <v>#N/A</v>
      </c>
      <c r="W162" s="516" t="e">
        <f ca="1">+IF(AND(ISNUMBER(OFFSET('Sanitation Data'!$D$6,0,10*ROW('Sanitation Data'!D156))),'Data Summary'!CL162="Yes"),OFFSET('Sanitation Data'!$D$6,0,10*ROW('Sanitation Data'!D156)),NA())</f>
        <v>#N/A</v>
      </c>
      <c r="X162" s="516" t="e">
        <f ca="1">+IF(AND(ISNUMBER(OFFSET('Sanitation Data'!$D$10,0,10*ROW('Sanitation Data'!D156))),'Data Summary'!CM162="Yes"),OFFSET('Sanitation Data'!$D$10,0,10*ROW('Sanitation Data'!D156)),NA())</f>
        <v>#N/A</v>
      </c>
      <c r="Y162" s="516" t="e">
        <f ca="1">+IF(AND(ISNUMBER(OFFSET('Sanitation Data'!$D$11,0,10*ROW('Sanitation Data'!D156))),'Data Summary'!CN162="Yes"),OFFSET('Sanitation Data'!$D$11,0,10*ROW('Sanitation Data'!D156)),NA())</f>
        <v>#N/A</v>
      </c>
      <c r="Z162" s="516" t="e">
        <f ca="1">+IF(AND(ISNUMBER(OFFSET('Sanitation Data'!$D$12,0,10*ROW('Sanitation Data'!D156))),'Data Summary'!CO162="Yes"),OFFSET('Sanitation Data'!$D$12,0,10*ROW('Sanitation Data'!D156)),NA())</f>
        <v>#N/A</v>
      </c>
      <c r="AA162" s="516" t="e">
        <f ca="1">+IF(AND(ISNUMBER(OFFSET('Sanitation Data'!$E$4,0,10*ROW('Sanitation Data'!E156))),'Data Summary'!CP162="Yes"),100-OFFSET('Sanitation Data'!$E$4,0,10*ROW('Sanitation Data'!E156)),NA())</f>
        <v>#N/A</v>
      </c>
      <c r="AB162" s="516" t="e">
        <f ca="1">+IF(AND(ISNUMBER(OFFSET('Sanitation Data'!$E$6,0,10*ROW('Sanitation Data'!E156))),'Data Summary'!CQ162="Yes"),OFFSET('Sanitation Data'!$E$6,0,10*ROW('Sanitation Data'!E156)),NA())</f>
        <v>#N/A</v>
      </c>
      <c r="AC162" s="516" t="e">
        <f ca="1">+IF(AND(ISNUMBER(OFFSET('Sanitation Data'!$E$10,0,10*ROW('Sanitation Data'!E156))),'Data Summary'!CR162="Yes"),OFFSET('Sanitation Data'!$E$10,0,10*ROW('Sanitation Data'!E156)),NA())</f>
        <v>#N/A</v>
      </c>
      <c r="AD162" s="516" t="e">
        <f ca="1">+IF(AND(ISNUMBER(OFFSET('Sanitation Data'!$E$11,0,10*ROW('Sanitation Data'!E156))),'Data Summary'!CS162="Yes"),OFFSET('Sanitation Data'!$E$11,0,10*ROW('Sanitation Data'!E156)),NA())</f>
        <v>#N/A</v>
      </c>
      <c r="AE162" s="516" t="e">
        <f ca="1">+IF(AND(ISNUMBER(OFFSET('Sanitation Data'!$E$12,0,10*ROW('Sanitation Data'!E156))),'Data Summary'!CT162="Yes"),OFFSET('Sanitation Data'!$E$12,0,10*ROW('Sanitation Data'!E156)),NA())</f>
        <v>#N/A</v>
      </c>
      <c r="AF162" s="516" t="e">
        <f ca="1">+IF(AND(ISNUMBER(OFFSET('Sanitation Data'!$F$4,0,10*ROW('Sanitation Data'!F156))),'Data Summary'!CU162="Yes"),100-OFFSET('Sanitation Data'!$F$4,0,10*ROW('Sanitation Data'!F156)),NA())</f>
        <v>#N/A</v>
      </c>
      <c r="AG162" s="516" t="e">
        <f ca="1">+IF(AND(ISNUMBER(OFFSET('Sanitation Data'!$F$6,0,10*ROW('Sanitation Data'!F156))),'Data Summary'!CV162="Yes"),OFFSET('Sanitation Data'!$F$6,0,10*ROW('Sanitation Data'!F156)),NA())</f>
        <v>#N/A</v>
      </c>
      <c r="AH162" s="516" t="e">
        <f ca="1">+IF(AND(ISNUMBER(OFFSET('Sanitation Data'!$F$10,0,10*ROW('Sanitation Data'!F156))),'Data Summary'!CW162="Yes"),OFFSET('Sanitation Data'!$F$10,0,10*ROW('Sanitation Data'!F156)),NA())</f>
        <v>#N/A</v>
      </c>
      <c r="AI162" s="516" t="e">
        <f ca="1">+IF(AND(ISNUMBER(OFFSET('Sanitation Data'!$F$11,0,10*ROW('Sanitation Data'!F156))),'Data Summary'!CX162="Yes"),OFFSET('Sanitation Data'!$F$11,0,10*ROW('Sanitation Data'!F156)),NA())</f>
        <v>#N/A</v>
      </c>
      <c r="AJ162" s="516" t="e">
        <f ca="1">+IF(AND(ISNUMBER(OFFSET('Sanitation Data'!$F$12,0,10*ROW('Sanitation Data'!F156))),'Data Summary'!CY162="Yes"),OFFSET('Sanitation Data'!$F$12,0,10*ROW('Sanitation Data'!F156)),NA())</f>
        <v>#N/A</v>
      </c>
      <c r="AK162" s="516" t="e">
        <f ca="1">+IF(AND(ISNUMBER(OFFSET('Sanitation Data'!$G$4,0,10*ROW('Sanitation Data'!G156))),'Data Summary'!CZ162="Yes"),100-OFFSET('Sanitation Data'!$G$4,0,10*ROW('Sanitation Data'!G156)),NA())</f>
        <v>#N/A</v>
      </c>
      <c r="AL162" s="516" t="e">
        <f ca="1">+IF(AND(ISNUMBER(OFFSET('Sanitation Data'!$G$6,0,10*ROW('Sanitation Data'!G156))),'Data Summary'!DA162="Yes"),OFFSET('Sanitation Data'!$G$6,0,10*ROW('Sanitation Data'!G156)),NA())</f>
        <v>#N/A</v>
      </c>
      <c r="AM162" s="516" t="e">
        <f ca="1">+IF(AND(ISNUMBER(OFFSET('Sanitation Data'!$G$10,0,10*ROW('Sanitation Data'!G156))),'Data Summary'!DB162="Yes"),OFFSET('Sanitation Data'!$G$10,0,10*ROW('Sanitation Data'!G156)),NA())</f>
        <v>#N/A</v>
      </c>
      <c r="AN162" s="516" t="e">
        <f ca="1">+IF(AND(ISNUMBER(OFFSET('Sanitation Data'!$G$11,0,10*ROW('Sanitation Data'!G156))),'Data Summary'!DC162="Yes"),OFFSET('Sanitation Data'!$G$11,0,10*ROW('Sanitation Data'!G156)),NA())</f>
        <v>#N/A</v>
      </c>
      <c r="AO162" s="516" t="e">
        <f ca="1">+IF(AND(ISNUMBER(OFFSET('Sanitation Data'!$G$12,0,10*ROW('Sanitation Data'!G156))),'Data Summary'!DD162="Yes"),OFFSET('Sanitation Data'!$G$12,0,10*ROW('Sanitation Data'!G156)),NA())</f>
        <v>#N/A</v>
      </c>
      <c r="AP162" s="516" t="e">
        <f ca="1">+IF(AND(ISNUMBER(OFFSET('Sanitation Data'!$H$4,0,10*ROW('Sanitation Data'!H156))),'Data Summary'!DE162="Yes"),100-OFFSET('Sanitation Data'!$H$4,0,10*ROW('Sanitation Data'!H156)),NA())</f>
        <v>#N/A</v>
      </c>
      <c r="AQ162" s="516" t="e">
        <f ca="1">+IF(AND(ISNUMBER(OFFSET('Sanitation Data'!$H$6,0,10*ROW('Sanitation Data'!H156))),'Data Summary'!DF162="Yes"),OFFSET('Sanitation Data'!$H$6,0,10*ROW('Sanitation Data'!H156)),NA())</f>
        <v>#N/A</v>
      </c>
      <c r="AR162" s="516" t="e">
        <f ca="1">+IF(AND(ISNUMBER(OFFSET('Sanitation Data'!$H$10,0,10*ROW('Sanitation Data'!H156))),'Data Summary'!DG162="Yes"),OFFSET('Sanitation Data'!$H$10,0,10*ROW('Sanitation Data'!H156)),NA())</f>
        <v>#N/A</v>
      </c>
      <c r="AS162" s="516" t="e">
        <f ca="1">+IF(AND(ISNUMBER(OFFSET('Sanitation Data'!$H$11,0,10*ROW('Sanitation Data'!H156))),'Data Summary'!DH162="Yes"),OFFSET('Sanitation Data'!$H$11,0,10*ROW('Sanitation Data'!H156)),NA())</f>
        <v>#N/A</v>
      </c>
      <c r="AT162" s="516" t="e">
        <f ca="1">+IF(AND(ISNUMBER(OFFSET('Sanitation Data'!$H$12,0,10*ROW('Sanitation Data'!H156))),'Data Summary'!DI162="Yes"),OFFSET('Sanitation Data'!$H$12,0,10*ROW('Sanitation Data'!H156)),NA())</f>
        <v>#N/A</v>
      </c>
      <c r="AU162" s="516" t="e">
        <f ca="1">+IF(AND(ISNUMBER(OFFSET('Sanitation Data'!$I$4,0,10*ROW('Sanitation Data'!I156))),'Data Summary'!DJ162="Yes"),100-OFFSET('Sanitation Data'!$I$4,0,10*ROW('Sanitation Data'!I156)),NA())</f>
        <v>#N/A</v>
      </c>
      <c r="AV162" s="516" t="e">
        <f ca="1">+IF(AND(ISNUMBER(OFFSET('Sanitation Data'!$I$6,0,10*ROW('Sanitation Data'!I156))),'Data Summary'!DK162="Yes"),OFFSET('Sanitation Data'!$I$6,0,10*ROW('Sanitation Data'!I156)),NA())</f>
        <v>#N/A</v>
      </c>
      <c r="AW162" s="516" t="e">
        <f ca="1">+IF(AND(ISNUMBER(OFFSET('Sanitation Data'!$I$10,0,10*ROW('Sanitation Data'!I156))),'Data Summary'!DL162="Yes"),OFFSET('Sanitation Data'!$I$10,0,10*ROW('Sanitation Data'!I156)),NA())</f>
        <v>#N/A</v>
      </c>
      <c r="AX162" s="516" t="e">
        <f ca="1">+IF(AND(ISNUMBER(OFFSET('Sanitation Data'!$I$11,0,10*ROW('Sanitation Data'!I156))),'Data Summary'!DM162="Yes"),OFFSET('Sanitation Data'!$I$11,0,10*ROW('Sanitation Data'!I156)),NA())</f>
        <v>#N/A</v>
      </c>
      <c r="AY162" s="516" t="e">
        <f ca="1">+IF(AND(ISNUMBER(OFFSET('Sanitation Data'!$I$12,0,10*ROW('Sanitation Data'!I156))),'Data Summary'!DN162="Yes"),OFFSET('Sanitation Data'!$I$12,0,10*ROW('Sanitation Data'!I156)),NA())</f>
        <v>#N/A</v>
      </c>
      <c r="AZ162" s="517" t="e">
        <f ca="1">+IF(AND(ISNUMBER(OFFSET('Hygiene Data'!$D$5,0,10*ROW('Hygiene Data'!D156))),'Data Summary'!DO162="Yes"),OFFSET('Hygiene Data'!$D$5,0,10*ROW('Hygiene Data'!D156)),NA())</f>
        <v>#N/A</v>
      </c>
      <c r="BA162" s="517" t="e">
        <f ca="1">+IF(AND(ISNUMBER(OFFSET('Hygiene Data'!$D$7,0,10*ROW('Hygiene Data'!D156))),'Data Summary'!DP162="Yes"),OFFSET('Hygiene Data'!$D$7,0,10*ROW('Hygiene Data'!D156)),NA())</f>
        <v>#N/A</v>
      </c>
      <c r="BB162" s="517" t="e">
        <f ca="1">+IF(AND(ISNUMBER(OFFSET('Hygiene Data'!$D$9,0,10*ROW('Hygiene Data'!D156))),'Data Summary'!DQ162="Yes"),OFFSET('Hygiene Data'!$D$9,0,10*ROW('Hygiene Data'!D156)),NA())</f>
        <v>#N/A</v>
      </c>
      <c r="BC162" s="517" t="e">
        <f ca="1">+IF(AND(ISNUMBER(OFFSET('Hygiene Data'!$E$5,0,10*ROW('Hygiene Data'!E156))),'Data Summary'!DR162="Yes"),OFFSET('Hygiene Data'!$E$5,0,10*ROW('Hygiene Data'!E156)),NA())</f>
        <v>#N/A</v>
      </c>
      <c r="BD162" s="517" t="e">
        <f ca="1">+IF(AND(ISNUMBER(OFFSET('Hygiene Data'!$E$7,0,10*ROW('Hygiene Data'!E156))),'Data Summary'!DS162="Yes"),OFFSET('Hygiene Data'!$E$7,0,10*ROW('Hygiene Data'!E156)),NA())</f>
        <v>#N/A</v>
      </c>
      <c r="BE162" s="517" t="e">
        <f ca="1">+IF(AND(ISNUMBER(OFFSET('Hygiene Data'!$E$9,0,10*ROW('Hygiene Data'!E156))),'Data Summary'!DT162="Yes"),OFFSET('Hygiene Data'!$E$9,0,10*ROW('Hygiene Data'!E156)),NA())</f>
        <v>#N/A</v>
      </c>
      <c r="BF162" s="517" t="e">
        <f ca="1">+IF(AND(ISNUMBER(OFFSET('Hygiene Data'!$F$5,0,10*ROW('Hygiene Data'!F156))),'Data Summary'!DU162="Yes"),OFFSET('Hygiene Data'!$F$5,0,10*ROW('Hygiene Data'!F156)),NA())</f>
        <v>#N/A</v>
      </c>
      <c r="BG162" s="517" t="e">
        <f ca="1">+IF(AND(ISNUMBER(OFFSET('Hygiene Data'!$F$7,0,10*ROW('Hygiene Data'!F156))),'Data Summary'!DV162="Yes"),OFFSET('Hygiene Data'!$F$7,0,10*ROW('Hygiene Data'!F156)),NA())</f>
        <v>#N/A</v>
      </c>
      <c r="BH162" s="517" t="e">
        <f ca="1">+IF(AND(ISNUMBER(OFFSET('Hygiene Data'!$F$9,0,10*ROW('Hygiene Data'!F156))),'Data Summary'!DW162="Yes"),OFFSET('Hygiene Data'!$F$9,0,10*ROW('Hygiene Data'!F156)),NA())</f>
        <v>#N/A</v>
      </c>
      <c r="BI162" s="517" t="e">
        <f ca="1">+IF(AND(ISNUMBER(OFFSET('Hygiene Data'!$G$5,0,10*ROW('Hygiene Data'!G156))),'Data Summary'!DX162="Yes"),OFFSET('Hygiene Data'!$G$5,0,10*ROW('Hygiene Data'!G156)),NA())</f>
        <v>#N/A</v>
      </c>
      <c r="BJ162" s="517" t="e">
        <f ca="1">+IF(AND(ISNUMBER(OFFSET('Hygiene Data'!$G$7,0,10*ROW('Hygiene Data'!G156))),'Data Summary'!DY162="Yes"),OFFSET('Hygiene Data'!$G$7,0,10*ROW('Hygiene Data'!G156)),NA())</f>
        <v>#N/A</v>
      </c>
      <c r="BK162" s="517" t="e">
        <f ca="1">+IF(AND(ISNUMBER(OFFSET('Hygiene Data'!$G$9,0,10*ROW('Hygiene Data'!G156))),'Data Summary'!DZ162="Yes"),OFFSET('Hygiene Data'!$G$9,0,10*ROW('Hygiene Data'!G156)),NA())</f>
        <v>#N/A</v>
      </c>
      <c r="BL162" s="517" t="e">
        <f ca="1">+IF(AND(ISNUMBER(OFFSET('Hygiene Data'!$H$5,0,10*ROW('Hygiene Data'!H156))),'Data Summary'!EA162="Yes"),OFFSET('Hygiene Data'!$H$5,0,10*ROW('Hygiene Data'!H156)),NA())</f>
        <v>#N/A</v>
      </c>
      <c r="BM162" s="517" t="e">
        <f ca="1">+IF(AND(ISNUMBER(OFFSET('Hygiene Data'!$H$7,0,10*ROW('Hygiene Data'!H156))),'Data Summary'!EB162="Yes"),OFFSET('Hygiene Data'!$H$7,0,10*ROW('Hygiene Data'!H156)),NA())</f>
        <v>#N/A</v>
      </c>
      <c r="BN162" s="517" t="e">
        <f ca="1">+IF(AND(ISNUMBER(OFFSET('Hygiene Data'!$H$9,0,10*ROW('Hygiene Data'!H156))),'Data Summary'!EC162="Yes"),OFFSET('Hygiene Data'!$H$9,0,10*ROW('Hygiene Data'!H156)),NA())</f>
        <v>#N/A</v>
      </c>
      <c r="BO162" s="517" t="e">
        <f ca="1">+IF(AND(ISNUMBER(OFFSET('Hygiene Data'!$I$5,0,10*ROW('Hygiene Data'!I156))),'Data Summary'!ED162="Yes"),OFFSET('Hygiene Data'!$I$5,0,10*ROW('Hygiene Data'!I156)),NA())</f>
        <v>#N/A</v>
      </c>
      <c r="BP162" s="517" t="e">
        <f ca="1">+IF(AND(ISNUMBER(OFFSET('Hygiene Data'!$I$7,0,10*ROW('Hygiene Data'!I156))),'Data Summary'!EE162="Yes"),OFFSET('Hygiene Data'!$I$7,0,10*ROW('Hygiene Data'!I156)),NA())</f>
        <v>#N/A</v>
      </c>
      <c r="BQ162" s="517" t="e">
        <f ca="1">+IF(AND(ISNUMBER(OFFSET('Hygiene Data'!$I$9,0,10*ROW('Hygiene Data'!I156))),'Data Summary'!EF162="Yes"),OFFSET('Hygiene Data'!$I$9,0,10*ROW('Hygiene Data'!I156)),NA())</f>
        <v>#N/A</v>
      </c>
    </row>
    <row r="163" spans="1:69" x14ac:dyDescent="0.25">
      <c r="A163" s="513" t="e">
        <f ca="1">+RIGHT('Data Summary'!A163,LEN('Data Summary'!A163)-9)</f>
        <v>#VALUE!</v>
      </c>
      <c r="B163" s="487" t="str">
        <f ca="1">+IF(ISTEXT('Data Summary'!B163),'Data Summary'!B163,"")</f>
        <v/>
      </c>
      <c r="C163" s="514" t="e">
        <f ca="1">+VALUE('Data Summary'!C163)</f>
        <v>#VALUE!</v>
      </c>
      <c r="D163" s="515" t="e">
        <f ca="1">+IF(AND(ISNUMBER(OFFSET('Water Data'!$D$4,0,10*ROW('Water Data'!D157))),'Data Summary'!BS163="Yes"),100-OFFSET('Water Data'!$D$4,0,10*ROW('Water Data'!D157)),NA())</f>
        <v>#N/A</v>
      </c>
      <c r="E163" s="515" t="e">
        <f ca="1">+IF(AND(ISNUMBER(OFFSET('Water Data'!$D$6,0,10*ROW('Water Data'!D157))),'Data Summary'!BT163="Yes"),OFFSET('Water Data'!$D$6,0,10*ROW('Water Data'!D157)),NA())</f>
        <v>#N/A</v>
      </c>
      <c r="F163" s="515" t="e">
        <f ca="1">+IF(AND(ISNUMBER(OFFSET('Water Data'!$D$9,0,10*ROW('Water Data'!D157))),'Data Summary'!BU163="Yes"),OFFSET('Water Data'!$D$9,0,10*ROW('Water Data'!D157)),NA())</f>
        <v>#N/A</v>
      </c>
      <c r="G163" s="515" t="e">
        <f ca="1">+IF(AND(ISNUMBER(OFFSET('Water Data'!$E$4,0,10*ROW('Water Data'!E157))),'Data Summary'!BV163="Yes"),100-OFFSET('Water Data'!$E$4,0,10*ROW('Water Data'!E157)),NA())</f>
        <v>#N/A</v>
      </c>
      <c r="H163" s="515" t="e">
        <f ca="1">+IF(AND(ISNUMBER(OFFSET('Water Data'!$E$6,0,10*ROW('Water Data'!E157))),'Data Summary'!BW163="Yes"),OFFSET('Water Data'!$E$6,0,10*ROW('Water Data'!E157)),NA())</f>
        <v>#N/A</v>
      </c>
      <c r="I163" s="515" t="e">
        <f ca="1">+IF(AND(ISNUMBER(OFFSET('Water Data'!$E$9,0,10*ROW('Water Data'!E157))),'Data Summary'!BX163="Yes"),OFFSET('Water Data'!$E$9,0,10*ROW('Water Data'!E157)),NA())</f>
        <v>#N/A</v>
      </c>
      <c r="J163" s="515" t="e">
        <f ca="1">+IF(AND(ISNUMBER(OFFSET('Water Data'!$F$4,0,10*ROW('Water Data'!F157))),'Data Summary'!BY163="Yes"),100-OFFSET('Water Data'!$F$4,0,10*ROW('Water Data'!F157)),NA())</f>
        <v>#N/A</v>
      </c>
      <c r="K163" s="515" t="e">
        <f ca="1">+IF(AND(ISNUMBER(OFFSET('Water Data'!$F$6,0,10*ROW('Water Data'!F157))),'Data Summary'!BZ163="Yes"),OFFSET('Water Data'!$F$6,0,10*ROW('Water Data'!F157)),NA())</f>
        <v>#N/A</v>
      </c>
      <c r="L163" s="515" t="e">
        <f ca="1">+IF(AND(ISNUMBER(OFFSET('Water Data'!$F$9,0,10*ROW('Water Data'!F157))),'Data Summary'!CA163="Yes"),OFFSET('Water Data'!$F$9,0,10*ROW('Water Data'!F157)),NA())</f>
        <v>#N/A</v>
      </c>
      <c r="M163" s="515" t="e">
        <f ca="1">+IF(AND(ISNUMBER(OFFSET('Water Data'!$G$4,0,10*ROW('Water Data'!G157))),'Data Summary'!CB163="Yes"),100-OFFSET('Water Data'!$G$4,0,10*ROW('Water Data'!G157)),NA())</f>
        <v>#N/A</v>
      </c>
      <c r="N163" s="515" t="e">
        <f ca="1">+IF(AND(ISNUMBER(OFFSET('Water Data'!$G$6,0,10*ROW('Water Data'!G157))),'Data Summary'!CC163="Yes"),OFFSET('Water Data'!$G$6,0,10*ROW('Water Data'!G157)),NA())</f>
        <v>#N/A</v>
      </c>
      <c r="O163" s="515" t="e">
        <f ca="1">+IF(AND(ISNUMBER(OFFSET('Water Data'!$G$9,0,10*ROW('Water Data'!G157))),'Data Summary'!CD163="Yes"),OFFSET('Water Data'!$G$9,0,10*ROW('Water Data'!G157)),NA())</f>
        <v>#N/A</v>
      </c>
      <c r="P163" s="515" t="e">
        <f ca="1">+IF(AND(ISNUMBER(OFFSET('Water Data'!$H$4,0,10*ROW('Water Data'!H157))),'Data Summary'!CE163="Yes"),100-OFFSET('Water Data'!$H$4,0,10*ROW('Water Data'!H157)),NA())</f>
        <v>#N/A</v>
      </c>
      <c r="Q163" s="515" t="e">
        <f ca="1">+IF(AND(ISNUMBER(OFFSET('Water Data'!$H$6,0,10*ROW('Water Data'!H157))),'Data Summary'!CF163="Yes"),OFFSET('Water Data'!$H$6,0,10*ROW('Water Data'!H157)),NA())</f>
        <v>#N/A</v>
      </c>
      <c r="R163" s="515" t="e">
        <f ca="1">+IF(AND(ISNUMBER(OFFSET('Water Data'!$H$9,0,10*ROW('Water Data'!H157))),'Data Summary'!CG163="Yes"),OFFSET('Water Data'!$H$9,0,10*ROW('Water Data'!H157)),NA())</f>
        <v>#N/A</v>
      </c>
      <c r="S163" s="515" t="e">
        <f ca="1">+IF(AND(ISNUMBER(OFFSET('Water Data'!$I$4,0,10*ROW('Water Data'!I157))),'Data Summary'!CH163="Yes"),100-OFFSET('Water Data'!$I$4,0,10*ROW('Water Data'!I157)),NA())</f>
        <v>#N/A</v>
      </c>
      <c r="T163" s="515" t="e">
        <f ca="1">+IF(AND(ISNUMBER(OFFSET('Water Data'!$I$6,0,10*ROW('Water Data'!I157))),'Data Summary'!CI163="Yes"),OFFSET('Water Data'!$I$6,0,10*ROW('Water Data'!I157)),NA())</f>
        <v>#N/A</v>
      </c>
      <c r="U163" s="515" t="e">
        <f ca="1">+IF(AND(ISNUMBER(OFFSET('Water Data'!$I$9,0,10*ROW('Water Data'!I157))),'Data Summary'!CJ163="Yes"),OFFSET('Water Data'!$I$9,0,10*ROW('Water Data'!I157)),NA())</f>
        <v>#N/A</v>
      </c>
      <c r="V163" s="516" t="e">
        <f ca="1">+IF(AND(ISNUMBER(OFFSET('Sanitation Data'!$D$4,0,10*ROW('Sanitation Data'!D157))),'Data Summary'!CK163="Yes"),100-OFFSET('Sanitation Data'!$D$4,0,10*ROW('Sanitation Data'!D157)),NA())</f>
        <v>#N/A</v>
      </c>
      <c r="W163" s="516" t="e">
        <f ca="1">+IF(AND(ISNUMBER(OFFSET('Sanitation Data'!$D$6,0,10*ROW('Sanitation Data'!D157))),'Data Summary'!CL163="Yes"),OFFSET('Sanitation Data'!$D$6,0,10*ROW('Sanitation Data'!D157)),NA())</f>
        <v>#N/A</v>
      </c>
      <c r="X163" s="516" t="e">
        <f ca="1">+IF(AND(ISNUMBER(OFFSET('Sanitation Data'!$D$10,0,10*ROW('Sanitation Data'!D157))),'Data Summary'!CM163="Yes"),OFFSET('Sanitation Data'!$D$10,0,10*ROW('Sanitation Data'!D157)),NA())</f>
        <v>#N/A</v>
      </c>
      <c r="Y163" s="516" t="e">
        <f ca="1">+IF(AND(ISNUMBER(OFFSET('Sanitation Data'!$D$11,0,10*ROW('Sanitation Data'!D157))),'Data Summary'!CN163="Yes"),OFFSET('Sanitation Data'!$D$11,0,10*ROW('Sanitation Data'!D157)),NA())</f>
        <v>#N/A</v>
      </c>
      <c r="Z163" s="516" t="e">
        <f ca="1">+IF(AND(ISNUMBER(OFFSET('Sanitation Data'!$D$12,0,10*ROW('Sanitation Data'!D157))),'Data Summary'!CO163="Yes"),OFFSET('Sanitation Data'!$D$12,0,10*ROW('Sanitation Data'!D157)),NA())</f>
        <v>#N/A</v>
      </c>
      <c r="AA163" s="516" t="e">
        <f ca="1">+IF(AND(ISNUMBER(OFFSET('Sanitation Data'!$E$4,0,10*ROW('Sanitation Data'!E157))),'Data Summary'!CP163="Yes"),100-OFFSET('Sanitation Data'!$E$4,0,10*ROW('Sanitation Data'!E157)),NA())</f>
        <v>#N/A</v>
      </c>
      <c r="AB163" s="516" t="e">
        <f ca="1">+IF(AND(ISNUMBER(OFFSET('Sanitation Data'!$E$6,0,10*ROW('Sanitation Data'!E157))),'Data Summary'!CQ163="Yes"),OFFSET('Sanitation Data'!$E$6,0,10*ROW('Sanitation Data'!E157)),NA())</f>
        <v>#N/A</v>
      </c>
      <c r="AC163" s="516" t="e">
        <f ca="1">+IF(AND(ISNUMBER(OFFSET('Sanitation Data'!$E$10,0,10*ROW('Sanitation Data'!E157))),'Data Summary'!CR163="Yes"),OFFSET('Sanitation Data'!$E$10,0,10*ROW('Sanitation Data'!E157)),NA())</f>
        <v>#N/A</v>
      </c>
      <c r="AD163" s="516" t="e">
        <f ca="1">+IF(AND(ISNUMBER(OFFSET('Sanitation Data'!$E$11,0,10*ROW('Sanitation Data'!E157))),'Data Summary'!CS163="Yes"),OFFSET('Sanitation Data'!$E$11,0,10*ROW('Sanitation Data'!E157)),NA())</f>
        <v>#N/A</v>
      </c>
      <c r="AE163" s="516" t="e">
        <f ca="1">+IF(AND(ISNUMBER(OFFSET('Sanitation Data'!$E$12,0,10*ROW('Sanitation Data'!E157))),'Data Summary'!CT163="Yes"),OFFSET('Sanitation Data'!$E$12,0,10*ROW('Sanitation Data'!E157)),NA())</f>
        <v>#N/A</v>
      </c>
      <c r="AF163" s="516" t="e">
        <f ca="1">+IF(AND(ISNUMBER(OFFSET('Sanitation Data'!$F$4,0,10*ROW('Sanitation Data'!F157))),'Data Summary'!CU163="Yes"),100-OFFSET('Sanitation Data'!$F$4,0,10*ROW('Sanitation Data'!F157)),NA())</f>
        <v>#N/A</v>
      </c>
      <c r="AG163" s="516" t="e">
        <f ca="1">+IF(AND(ISNUMBER(OFFSET('Sanitation Data'!$F$6,0,10*ROW('Sanitation Data'!F157))),'Data Summary'!CV163="Yes"),OFFSET('Sanitation Data'!$F$6,0,10*ROW('Sanitation Data'!F157)),NA())</f>
        <v>#N/A</v>
      </c>
      <c r="AH163" s="516" t="e">
        <f ca="1">+IF(AND(ISNUMBER(OFFSET('Sanitation Data'!$F$10,0,10*ROW('Sanitation Data'!F157))),'Data Summary'!CW163="Yes"),OFFSET('Sanitation Data'!$F$10,0,10*ROW('Sanitation Data'!F157)),NA())</f>
        <v>#N/A</v>
      </c>
      <c r="AI163" s="516" t="e">
        <f ca="1">+IF(AND(ISNUMBER(OFFSET('Sanitation Data'!$F$11,0,10*ROW('Sanitation Data'!F157))),'Data Summary'!CX163="Yes"),OFFSET('Sanitation Data'!$F$11,0,10*ROW('Sanitation Data'!F157)),NA())</f>
        <v>#N/A</v>
      </c>
      <c r="AJ163" s="516" t="e">
        <f ca="1">+IF(AND(ISNUMBER(OFFSET('Sanitation Data'!$F$12,0,10*ROW('Sanitation Data'!F157))),'Data Summary'!CY163="Yes"),OFFSET('Sanitation Data'!$F$12,0,10*ROW('Sanitation Data'!F157)),NA())</f>
        <v>#N/A</v>
      </c>
      <c r="AK163" s="516" t="e">
        <f ca="1">+IF(AND(ISNUMBER(OFFSET('Sanitation Data'!$G$4,0,10*ROW('Sanitation Data'!G157))),'Data Summary'!CZ163="Yes"),100-OFFSET('Sanitation Data'!$G$4,0,10*ROW('Sanitation Data'!G157)),NA())</f>
        <v>#N/A</v>
      </c>
      <c r="AL163" s="516" t="e">
        <f ca="1">+IF(AND(ISNUMBER(OFFSET('Sanitation Data'!$G$6,0,10*ROW('Sanitation Data'!G157))),'Data Summary'!DA163="Yes"),OFFSET('Sanitation Data'!$G$6,0,10*ROW('Sanitation Data'!G157)),NA())</f>
        <v>#N/A</v>
      </c>
      <c r="AM163" s="516" t="e">
        <f ca="1">+IF(AND(ISNUMBER(OFFSET('Sanitation Data'!$G$10,0,10*ROW('Sanitation Data'!G157))),'Data Summary'!DB163="Yes"),OFFSET('Sanitation Data'!$G$10,0,10*ROW('Sanitation Data'!G157)),NA())</f>
        <v>#N/A</v>
      </c>
      <c r="AN163" s="516" t="e">
        <f ca="1">+IF(AND(ISNUMBER(OFFSET('Sanitation Data'!$G$11,0,10*ROW('Sanitation Data'!G157))),'Data Summary'!DC163="Yes"),OFFSET('Sanitation Data'!$G$11,0,10*ROW('Sanitation Data'!G157)),NA())</f>
        <v>#N/A</v>
      </c>
      <c r="AO163" s="516" t="e">
        <f ca="1">+IF(AND(ISNUMBER(OFFSET('Sanitation Data'!$G$12,0,10*ROW('Sanitation Data'!G157))),'Data Summary'!DD163="Yes"),OFFSET('Sanitation Data'!$G$12,0,10*ROW('Sanitation Data'!G157)),NA())</f>
        <v>#N/A</v>
      </c>
      <c r="AP163" s="516" t="e">
        <f ca="1">+IF(AND(ISNUMBER(OFFSET('Sanitation Data'!$H$4,0,10*ROW('Sanitation Data'!H157))),'Data Summary'!DE163="Yes"),100-OFFSET('Sanitation Data'!$H$4,0,10*ROW('Sanitation Data'!H157)),NA())</f>
        <v>#N/A</v>
      </c>
      <c r="AQ163" s="516" t="e">
        <f ca="1">+IF(AND(ISNUMBER(OFFSET('Sanitation Data'!$H$6,0,10*ROW('Sanitation Data'!H157))),'Data Summary'!DF163="Yes"),OFFSET('Sanitation Data'!$H$6,0,10*ROW('Sanitation Data'!H157)),NA())</f>
        <v>#N/A</v>
      </c>
      <c r="AR163" s="516" t="e">
        <f ca="1">+IF(AND(ISNUMBER(OFFSET('Sanitation Data'!$H$10,0,10*ROW('Sanitation Data'!H157))),'Data Summary'!DG163="Yes"),OFFSET('Sanitation Data'!$H$10,0,10*ROW('Sanitation Data'!H157)),NA())</f>
        <v>#N/A</v>
      </c>
      <c r="AS163" s="516" t="e">
        <f ca="1">+IF(AND(ISNUMBER(OFFSET('Sanitation Data'!$H$11,0,10*ROW('Sanitation Data'!H157))),'Data Summary'!DH163="Yes"),OFFSET('Sanitation Data'!$H$11,0,10*ROW('Sanitation Data'!H157)),NA())</f>
        <v>#N/A</v>
      </c>
      <c r="AT163" s="516" t="e">
        <f ca="1">+IF(AND(ISNUMBER(OFFSET('Sanitation Data'!$H$12,0,10*ROW('Sanitation Data'!H157))),'Data Summary'!DI163="Yes"),OFFSET('Sanitation Data'!$H$12,0,10*ROW('Sanitation Data'!H157)),NA())</f>
        <v>#N/A</v>
      </c>
      <c r="AU163" s="516" t="e">
        <f ca="1">+IF(AND(ISNUMBER(OFFSET('Sanitation Data'!$I$4,0,10*ROW('Sanitation Data'!I157))),'Data Summary'!DJ163="Yes"),100-OFFSET('Sanitation Data'!$I$4,0,10*ROW('Sanitation Data'!I157)),NA())</f>
        <v>#N/A</v>
      </c>
      <c r="AV163" s="516" t="e">
        <f ca="1">+IF(AND(ISNUMBER(OFFSET('Sanitation Data'!$I$6,0,10*ROW('Sanitation Data'!I157))),'Data Summary'!DK163="Yes"),OFFSET('Sanitation Data'!$I$6,0,10*ROW('Sanitation Data'!I157)),NA())</f>
        <v>#N/A</v>
      </c>
      <c r="AW163" s="516" t="e">
        <f ca="1">+IF(AND(ISNUMBER(OFFSET('Sanitation Data'!$I$10,0,10*ROW('Sanitation Data'!I157))),'Data Summary'!DL163="Yes"),OFFSET('Sanitation Data'!$I$10,0,10*ROW('Sanitation Data'!I157)),NA())</f>
        <v>#N/A</v>
      </c>
      <c r="AX163" s="516" t="e">
        <f ca="1">+IF(AND(ISNUMBER(OFFSET('Sanitation Data'!$I$11,0,10*ROW('Sanitation Data'!I157))),'Data Summary'!DM163="Yes"),OFFSET('Sanitation Data'!$I$11,0,10*ROW('Sanitation Data'!I157)),NA())</f>
        <v>#N/A</v>
      </c>
      <c r="AY163" s="516" t="e">
        <f ca="1">+IF(AND(ISNUMBER(OFFSET('Sanitation Data'!$I$12,0,10*ROW('Sanitation Data'!I157))),'Data Summary'!DN163="Yes"),OFFSET('Sanitation Data'!$I$12,0,10*ROW('Sanitation Data'!I157)),NA())</f>
        <v>#N/A</v>
      </c>
      <c r="AZ163" s="517" t="e">
        <f ca="1">+IF(AND(ISNUMBER(OFFSET('Hygiene Data'!$D$5,0,10*ROW('Hygiene Data'!D157))),'Data Summary'!DO163="Yes"),OFFSET('Hygiene Data'!$D$5,0,10*ROW('Hygiene Data'!D157)),NA())</f>
        <v>#N/A</v>
      </c>
      <c r="BA163" s="517" t="e">
        <f ca="1">+IF(AND(ISNUMBER(OFFSET('Hygiene Data'!$D$7,0,10*ROW('Hygiene Data'!D157))),'Data Summary'!DP163="Yes"),OFFSET('Hygiene Data'!$D$7,0,10*ROW('Hygiene Data'!D157)),NA())</f>
        <v>#N/A</v>
      </c>
      <c r="BB163" s="517" t="e">
        <f ca="1">+IF(AND(ISNUMBER(OFFSET('Hygiene Data'!$D$9,0,10*ROW('Hygiene Data'!D157))),'Data Summary'!DQ163="Yes"),OFFSET('Hygiene Data'!$D$9,0,10*ROW('Hygiene Data'!D157)),NA())</f>
        <v>#N/A</v>
      </c>
      <c r="BC163" s="517" t="e">
        <f ca="1">+IF(AND(ISNUMBER(OFFSET('Hygiene Data'!$E$5,0,10*ROW('Hygiene Data'!E157))),'Data Summary'!DR163="Yes"),OFFSET('Hygiene Data'!$E$5,0,10*ROW('Hygiene Data'!E157)),NA())</f>
        <v>#N/A</v>
      </c>
      <c r="BD163" s="517" t="e">
        <f ca="1">+IF(AND(ISNUMBER(OFFSET('Hygiene Data'!$E$7,0,10*ROW('Hygiene Data'!E157))),'Data Summary'!DS163="Yes"),OFFSET('Hygiene Data'!$E$7,0,10*ROW('Hygiene Data'!E157)),NA())</f>
        <v>#N/A</v>
      </c>
      <c r="BE163" s="517" t="e">
        <f ca="1">+IF(AND(ISNUMBER(OFFSET('Hygiene Data'!$E$9,0,10*ROW('Hygiene Data'!E157))),'Data Summary'!DT163="Yes"),OFFSET('Hygiene Data'!$E$9,0,10*ROW('Hygiene Data'!E157)),NA())</f>
        <v>#N/A</v>
      </c>
      <c r="BF163" s="517" t="e">
        <f ca="1">+IF(AND(ISNUMBER(OFFSET('Hygiene Data'!$F$5,0,10*ROW('Hygiene Data'!F157))),'Data Summary'!DU163="Yes"),OFFSET('Hygiene Data'!$F$5,0,10*ROW('Hygiene Data'!F157)),NA())</f>
        <v>#N/A</v>
      </c>
      <c r="BG163" s="517" t="e">
        <f ca="1">+IF(AND(ISNUMBER(OFFSET('Hygiene Data'!$F$7,0,10*ROW('Hygiene Data'!F157))),'Data Summary'!DV163="Yes"),OFFSET('Hygiene Data'!$F$7,0,10*ROW('Hygiene Data'!F157)),NA())</f>
        <v>#N/A</v>
      </c>
      <c r="BH163" s="517" t="e">
        <f ca="1">+IF(AND(ISNUMBER(OFFSET('Hygiene Data'!$F$9,0,10*ROW('Hygiene Data'!F157))),'Data Summary'!DW163="Yes"),OFFSET('Hygiene Data'!$F$9,0,10*ROW('Hygiene Data'!F157)),NA())</f>
        <v>#N/A</v>
      </c>
      <c r="BI163" s="517" t="e">
        <f ca="1">+IF(AND(ISNUMBER(OFFSET('Hygiene Data'!$G$5,0,10*ROW('Hygiene Data'!G157))),'Data Summary'!DX163="Yes"),OFFSET('Hygiene Data'!$G$5,0,10*ROW('Hygiene Data'!G157)),NA())</f>
        <v>#N/A</v>
      </c>
      <c r="BJ163" s="517" t="e">
        <f ca="1">+IF(AND(ISNUMBER(OFFSET('Hygiene Data'!$G$7,0,10*ROW('Hygiene Data'!G157))),'Data Summary'!DY163="Yes"),OFFSET('Hygiene Data'!$G$7,0,10*ROW('Hygiene Data'!G157)),NA())</f>
        <v>#N/A</v>
      </c>
      <c r="BK163" s="517" t="e">
        <f ca="1">+IF(AND(ISNUMBER(OFFSET('Hygiene Data'!$G$9,0,10*ROW('Hygiene Data'!G157))),'Data Summary'!DZ163="Yes"),OFFSET('Hygiene Data'!$G$9,0,10*ROW('Hygiene Data'!G157)),NA())</f>
        <v>#N/A</v>
      </c>
      <c r="BL163" s="517" t="e">
        <f ca="1">+IF(AND(ISNUMBER(OFFSET('Hygiene Data'!$H$5,0,10*ROW('Hygiene Data'!H157))),'Data Summary'!EA163="Yes"),OFFSET('Hygiene Data'!$H$5,0,10*ROW('Hygiene Data'!H157)),NA())</f>
        <v>#N/A</v>
      </c>
      <c r="BM163" s="517" t="e">
        <f ca="1">+IF(AND(ISNUMBER(OFFSET('Hygiene Data'!$H$7,0,10*ROW('Hygiene Data'!H157))),'Data Summary'!EB163="Yes"),OFFSET('Hygiene Data'!$H$7,0,10*ROW('Hygiene Data'!H157)),NA())</f>
        <v>#N/A</v>
      </c>
      <c r="BN163" s="517" t="e">
        <f ca="1">+IF(AND(ISNUMBER(OFFSET('Hygiene Data'!$H$9,0,10*ROW('Hygiene Data'!H157))),'Data Summary'!EC163="Yes"),OFFSET('Hygiene Data'!$H$9,0,10*ROW('Hygiene Data'!H157)),NA())</f>
        <v>#N/A</v>
      </c>
      <c r="BO163" s="517" t="e">
        <f ca="1">+IF(AND(ISNUMBER(OFFSET('Hygiene Data'!$I$5,0,10*ROW('Hygiene Data'!I157))),'Data Summary'!ED163="Yes"),OFFSET('Hygiene Data'!$I$5,0,10*ROW('Hygiene Data'!I157)),NA())</f>
        <v>#N/A</v>
      </c>
      <c r="BP163" s="517" t="e">
        <f ca="1">+IF(AND(ISNUMBER(OFFSET('Hygiene Data'!$I$7,0,10*ROW('Hygiene Data'!I157))),'Data Summary'!EE163="Yes"),OFFSET('Hygiene Data'!$I$7,0,10*ROW('Hygiene Data'!I157)),NA())</f>
        <v>#N/A</v>
      </c>
      <c r="BQ163" s="517" t="e">
        <f ca="1">+IF(AND(ISNUMBER(OFFSET('Hygiene Data'!$I$9,0,10*ROW('Hygiene Data'!I157))),'Data Summary'!EF163="Yes"),OFFSET('Hygiene Data'!$I$9,0,10*ROW('Hygiene Data'!I157)),NA())</f>
        <v>#N/A</v>
      </c>
    </row>
    <row r="164" spans="1:69" x14ac:dyDescent="0.25">
      <c r="A164" s="513" t="e">
        <f ca="1">+RIGHT('Data Summary'!A164,LEN('Data Summary'!A164)-9)</f>
        <v>#VALUE!</v>
      </c>
      <c r="B164" s="487" t="str">
        <f ca="1">+IF(ISTEXT('Data Summary'!B164),'Data Summary'!B164,"")</f>
        <v/>
      </c>
      <c r="C164" s="514" t="e">
        <f ca="1">+VALUE('Data Summary'!C164)</f>
        <v>#VALUE!</v>
      </c>
      <c r="D164" s="515" t="e">
        <f ca="1">+IF(AND(ISNUMBER(OFFSET('Water Data'!$D$4,0,10*ROW('Water Data'!D158))),'Data Summary'!BS164="Yes"),100-OFFSET('Water Data'!$D$4,0,10*ROW('Water Data'!D158)),NA())</f>
        <v>#N/A</v>
      </c>
      <c r="E164" s="515" t="e">
        <f ca="1">+IF(AND(ISNUMBER(OFFSET('Water Data'!$D$6,0,10*ROW('Water Data'!D158))),'Data Summary'!BT164="Yes"),OFFSET('Water Data'!$D$6,0,10*ROW('Water Data'!D158)),NA())</f>
        <v>#N/A</v>
      </c>
      <c r="F164" s="515" t="e">
        <f ca="1">+IF(AND(ISNUMBER(OFFSET('Water Data'!$D$9,0,10*ROW('Water Data'!D158))),'Data Summary'!BU164="Yes"),OFFSET('Water Data'!$D$9,0,10*ROW('Water Data'!D158)),NA())</f>
        <v>#N/A</v>
      </c>
      <c r="G164" s="515" t="e">
        <f ca="1">+IF(AND(ISNUMBER(OFFSET('Water Data'!$E$4,0,10*ROW('Water Data'!E158))),'Data Summary'!BV164="Yes"),100-OFFSET('Water Data'!$E$4,0,10*ROW('Water Data'!E158)),NA())</f>
        <v>#N/A</v>
      </c>
      <c r="H164" s="515" t="e">
        <f ca="1">+IF(AND(ISNUMBER(OFFSET('Water Data'!$E$6,0,10*ROW('Water Data'!E158))),'Data Summary'!BW164="Yes"),OFFSET('Water Data'!$E$6,0,10*ROW('Water Data'!E158)),NA())</f>
        <v>#N/A</v>
      </c>
      <c r="I164" s="515" t="e">
        <f ca="1">+IF(AND(ISNUMBER(OFFSET('Water Data'!$E$9,0,10*ROW('Water Data'!E158))),'Data Summary'!BX164="Yes"),OFFSET('Water Data'!$E$9,0,10*ROW('Water Data'!E158)),NA())</f>
        <v>#N/A</v>
      </c>
      <c r="J164" s="515" t="e">
        <f ca="1">+IF(AND(ISNUMBER(OFFSET('Water Data'!$F$4,0,10*ROW('Water Data'!F158))),'Data Summary'!BY164="Yes"),100-OFFSET('Water Data'!$F$4,0,10*ROW('Water Data'!F158)),NA())</f>
        <v>#N/A</v>
      </c>
      <c r="K164" s="515" t="e">
        <f ca="1">+IF(AND(ISNUMBER(OFFSET('Water Data'!$F$6,0,10*ROW('Water Data'!F158))),'Data Summary'!BZ164="Yes"),OFFSET('Water Data'!$F$6,0,10*ROW('Water Data'!F158)),NA())</f>
        <v>#N/A</v>
      </c>
      <c r="L164" s="515" t="e">
        <f ca="1">+IF(AND(ISNUMBER(OFFSET('Water Data'!$F$9,0,10*ROW('Water Data'!F158))),'Data Summary'!CA164="Yes"),OFFSET('Water Data'!$F$9,0,10*ROW('Water Data'!F158)),NA())</f>
        <v>#N/A</v>
      </c>
      <c r="M164" s="515" t="e">
        <f ca="1">+IF(AND(ISNUMBER(OFFSET('Water Data'!$G$4,0,10*ROW('Water Data'!G158))),'Data Summary'!CB164="Yes"),100-OFFSET('Water Data'!$G$4,0,10*ROW('Water Data'!G158)),NA())</f>
        <v>#N/A</v>
      </c>
      <c r="N164" s="515" t="e">
        <f ca="1">+IF(AND(ISNUMBER(OFFSET('Water Data'!$G$6,0,10*ROW('Water Data'!G158))),'Data Summary'!CC164="Yes"),OFFSET('Water Data'!$G$6,0,10*ROW('Water Data'!G158)),NA())</f>
        <v>#N/A</v>
      </c>
      <c r="O164" s="515" t="e">
        <f ca="1">+IF(AND(ISNUMBER(OFFSET('Water Data'!$G$9,0,10*ROW('Water Data'!G158))),'Data Summary'!CD164="Yes"),OFFSET('Water Data'!$G$9,0,10*ROW('Water Data'!G158)),NA())</f>
        <v>#N/A</v>
      </c>
      <c r="P164" s="515" t="e">
        <f ca="1">+IF(AND(ISNUMBER(OFFSET('Water Data'!$H$4,0,10*ROW('Water Data'!H158))),'Data Summary'!CE164="Yes"),100-OFFSET('Water Data'!$H$4,0,10*ROW('Water Data'!H158)),NA())</f>
        <v>#N/A</v>
      </c>
      <c r="Q164" s="515" t="e">
        <f ca="1">+IF(AND(ISNUMBER(OFFSET('Water Data'!$H$6,0,10*ROW('Water Data'!H158))),'Data Summary'!CF164="Yes"),OFFSET('Water Data'!$H$6,0,10*ROW('Water Data'!H158)),NA())</f>
        <v>#N/A</v>
      </c>
      <c r="R164" s="515" t="e">
        <f ca="1">+IF(AND(ISNUMBER(OFFSET('Water Data'!$H$9,0,10*ROW('Water Data'!H158))),'Data Summary'!CG164="Yes"),OFFSET('Water Data'!$H$9,0,10*ROW('Water Data'!H158)),NA())</f>
        <v>#N/A</v>
      </c>
      <c r="S164" s="515" t="e">
        <f ca="1">+IF(AND(ISNUMBER(OFFSET('Water Data'!$I$4,0,10*ROW('Water Data'!I158))),'Data Summary'!CH164="Yes"),100-OFFSET('Water Data'!$I$4,0,10*ROW('Water Data'!I158)),NA())</f>
        <v>#N/A</v>
      </c>
      <c r="T164" s="515" t="e">
        <f ca="1">+IF(AND(ISNUMBER(OFFSET('Water Data'!$I$6,0,10*ROW('Water Data'!I158))),'Data Summary'!CI164="Yes"),OFFSET('Water Data'!$I$6,0,10*ROW('Water Data'!I158)),NA())</f>
        <v>#N/A</v>
      </c>
      <c r="U164" s="515" t="e">
        <f ca="1">+IF(AND(ISNUMBER(OFFSET('Water Data'!$I$9,0,10*ROW('Water Data'!I158))),'Data Summary'!CJ164="Yes"),OFFSET('Water Data'!$I$9,0,10*ROW('Water Data'!I158)),NA())</f>
        <v>#N/A</v>
      </c>
      <c r="V164" s="516" t="e">
        <f ca="1">+IF(AND(ISNUMBER(OFFSET('Sanitation Data'!$D$4,0,10*ROW('Sanitation Data'!D158))),'Data Summary'!CK164="Yes"),100-OFFSET('Sanitation Data'!$D$4,0,10*ROW('Sanitation Data'!D158)),NA())</f>
        <v>#N/A</v>
      </c>
      <c r="W164" s="516" t="e">
        <f ca="1">+IF(AND(ISNUMBER(OFFSET('Sanitation Data'!$D$6,0,10*ROW('Sanitation Data'!D158))),'Data Summary'!CL164="Yes"),OFFSET('Sanitation Data'!$D$6,0,10*ROW('Sanitation Data'!D158)),NA())</f>
        <v>#N/A</v>
      </c>
      <c r="X164" s="516" t="e">
        <f ca="1">+IF(AND(ISNUMBER(OFFSET('Sanitation Data'!$D$10,0,10*ROW('Sanitation Data'!D158))),'Data Summary'!CM164="Yes"),OFFSET('Sanitation Data'!$D$10,0,10*ROW('Sanitation Data'!D158)),NA())</f>
        <v>#N/A</v>
      </c>
      <c r="Y164" s="516" t="e">
        <f ca="1">+IF(AND(ISNUMBER(OFFSET('Sanitation Data'!$D$11,0,10*ROW('Sanitation Data'!D158))),'Data Summary'!CN164="Yes"),OFFSET('Sanitation Data'!$D$11,0,10*ROW('Sanitation Data'!D158)),NA())</f>
        <v>#N/A</v>
      </c>
      <c r="Z164" s="516" t="e">
        <f ca="1">+IF(AND(ISNUMBER(OFFSET('Sanitation Data'!$D$12,0,10*ROW('Sanitation Data'!D158))),'Data Summary'!CO164="Yes"),OFFSET('Sanitation Data'!$D$12,0,10*ROW('Sanitation Data'!D158)),NA())</f>
        <v>#N/A</v>
      </c>
      <c r="AA164" s="516" t="e">
        <f ca="1">+IF(AND(ISNUMBER(OFFSET('Sanitation Data'!$E$4,0,10*ROW('Sanitation Data'!E158))),'Data Summary'!CP164="Yes"),100-OFFSET('Sanitation Data'!$E$4,0,10*ROW('Sanitation Data'!E158)),NA())</f>
        <v>#N/A</v>
      </c>
      <c r="AB164" s="516" t="e">
        <f ca="1">+IF(AND(ISNUMBER(OFFSET('Sanitation Data'!$E$6,0,10*ROW('Sanitation Data'!E158))),'Data Summary'!CQ164="Yes"),OFFSET('Sanitation Data'!$E$6,0,10*ROW('Sanitation Data'!E158)),NA())</f>
        <v>#N/A</v>
      </c>
      <c r="AC164" s="516" t="e">
        <f ca="1">+IF(AND(ISNUMBER(OFFSET('Sanitation Data'!$E$10,0,10*ROW('Sanitation Data'!E158))),'Data Summary'!CR164="Yes"),OFFSET('Sanitation Data'!$E$10,0,10*ROW('Sanitation Data'!E158)),NA())</f>
        <v>#N/A</v>
      </c>
      <c r="AD164" s="516" t="e">
        <f ca="1">+IF(AND(ISNUMBER(OFFSET('Sanitation Data'!$E$11,0,10*ROW('Sanitation Data'!E158))),'Data Summary'!CS164="Yes"),OFFSET('Sanitation Data'!$E$11,0,10*ROW('Sanitation Data'!E158)),NA())</f>
        <v>#N/A</v>
      </c>
      <c r="AE164" s="516" t="e">
        <f ca="1">+IF(AND(ISNUMBER(OFFSET('Sanitation Data'!$E$12,0,10*ROW('Sanitation Data'!E158))),'Data Summary'!CT164="Yes"),OFFSET('Sanitation Data'!$E$12,0,10*ROW('Sanitation Data'!E158)),NA())</f>
        <v>#N/A</v>
      </c>
      <c r="AF164" s="516" t="e">
        <f ca="1">+IF(AND(ISNUMBER(OFFSET('Sanitation Data'!$F$4,0,10*ROW('Sanitation Data'!F158))),'Data Summary'!CU164="Yes"),100-OFFSET('Sanitation Data'!$F$4,0,10*ROW('Sanitation Data'!F158)),NA())</f>
        <v>#N/A</v>
      </c>
      <c r="AG164" s="516" t="e">
        <f ca="1">+IF(AND(ISNUMBER(OFFSET('Sanitation Data'!$F$6,0,10*ROW('Sanitation Data'!F158))),'Data Summary'!CV164="Yes"),OFFSET('Sanitation Data'!$F$6,0,10*ROW('Sanitation Data'!F158)),NA())</f>
        <v>#N/A</v>
      </c>
      <c r="AH164" s="516" t="e">
        <f ca="1">+IF(AND(ISNUMBER(OFFSET('Sanitation Data'!$F$10,0,10*ROW('Sanitation Data'!F158))),'Data Summary'!CW164="Yes"),OFFSET('Sanitation Data'!$F$10,0,10*ROW('Sanitation Data'!F158)),NA())</f>
        <v>#N/A</v>
      </c>
      <c r="AI164" s="516" t="e">
        <f ca="1">+IF(AND(ISNUMBER(OFFSET('Sanitation Data'!$F$11,0,10*ROW('Sanitation Data'!F158))),'Data Summary'!CX164="Yes"),OFFSET('Sanitation Data'!$F$11,0,10*ROW('Sanitation Data'!F158)),NA())</f>
        <v>#N/A</v>
      </c>
      <c r="AJ164" s="516" t="e">
        <f ca="1">+IF(AND(ISNUMBER(OFFSET('Sanitation Data'!$F$12,0,10*ROW('Sanitation Data'!F158))),'Data Summary'!CY164="Yes"),OFFSET('Sanitation Data'!$F$12,0,10*ROW('Sanitation Data'!F158)),NA())</f>
        <v>#N/A</v>
      </c>
      <c r="AK164" s="516" t="e">
        <f ca="1">+IF(AND(ISNUMBER(OFFSET('Sanitation Data'!$G$4,0,10*ROW('Sanitation Data'!G158))),'Data Summary'!CZ164="Yes"),100-OFFSET('Sanitation Data'!$G$4,0,10*ROW('Sanitation Data'!G158)),NA())</f>
        <v>#N/A</v>
      </c>
      <c r="AL164" s="516" t="e">
        <f ca="1">+IF(AND(ISNUMBER(OFFSET('Sanitation Data'!$G$6,0,10*ROW('Sanitation Data'!G158))),'Data Summary'!DA164="Yes"),OFFSET('Sanitation Data'!$G$6,0,10*ROW('Sanitation Data'!G158)),NA())</f>
        <v>#N/A</v>
      </c>
      <c r="AM164" s="516" t="e">
        <f ca="1">+IF(AND(ISNUMBER(OFFSET('Sanitation Data'!$G$10,0,10*ROW('Sanitation Data'!G158))),'Data Summary'!DB164="Yes"),OFFSET('Sanitation Data'!$G$10,0,10*ROW('Sanitation Data'!G158)),NA())</f>
        <v>#N/A</v>
      </c>
      <c r="AN164" s="516" t="e">
        <f ca="1">+IF(AND(ISNUMBER(OFFSET('Sanitation Data'!$G$11,0,10*ROW('Sanitation Data'!G158))),'Data Summary'!DC164="Yes"),OFFSET('Sanitation Data'!$G$11,0,10*ROW('Sanitation Data'!G158)),NA())</f>
        <v>#N/A</v>
      </c>
      <c r="AO164" s="516" t="e">
        <f ca="1">+IF(AND(ISNUMBER(OFFSET('Sanitation Data'!$G$12,0,10*ROW('Sanitation Data'!G158))),'Data Summary'!DD164="Yes"),OFFSET('Sanitation Data'!$G$12,0,10*ROW('Sanitation Data'!G158)),NA())</f>
        <v>#N/A</v>
      </c>
      <c r="AP164" s="516" t="e">
        <f ca="1">+IF(AND(ISNUMBER(OFFSET('Sanitation Data'!$H$4,0,10*ROW('Sanitation Data'!H158))),'Data Summary'!DE164="Yes"),100-OFFSET('Sanitation Data'!$H$4,0,10*ROW('Sanitation Data'!H158)),NA())</f>
        <v>#N/A</v>
      </c>
      <c r="AQ164" s="516" t="e">
        <f ca="1">+IF(AND(ISNUMBER(OFFSET('Sanitation Data'!$H$6,0,10*ROW('Sanitation Data'!H158))),'Data Summary'!DF164="Yes"),OFFSET('Sanitation Data'!$H$6,0,10*ROW('Sanitation Data'!H158)),NA())</f>
        <v>#N/A</v>
      </c>
      <c r="AR164" s="516" t="e">
        <f ca="1">+IF(AND(ISNUMBER(OFFSET('Sanitation Data'!$H$10,0,10*ROW('Sanitation Data'!H158))),'Data Summary'!DG164="Yes"),OFFSET('Sanitation Data'!$H$10,0,10*ROW('Sanitation Data'!H158)),NA())</f>
        <v>#N/A</v>
      </c>
      <c r="AS164" s="516" t="e">
        <f ca="1">+IF(AND(ISNUMBER(OFFSET('Sanitation Data'!$H$11,0,10*ROW('Sanitation Data'!H158))),'Data Summary'!DH164="Yes"),OFFSET('Sanitation Data'!$H$11,0,10*ROW('Sanitation Data'!H158)),NA())</f>
        <v>#N/A</v>
      </c>
      <c r="AT164" s="516" t="e">
        <f ca="1">+IF(AND(ISNUMBER(OFFSET('Sanitation Data'!$H$12,0,10*ROW('Sanitation Data'!H158))),'Data Summary'!DI164="Yes"),OFFSET('Sanitation Data'!$H$12,0,10*ROW('Sanitation Data'!H158)),NA())</f>
        <v>#N/A</v>
      </c>
      <c r="AU164" s="516" t="e">
        <f ca="1">+IF(AND(ISNUMBER(OFFSET('Sanitation Data'!$I$4,0,10*ROW('Sanitation Data'!I158))),'Data Summary'!DJ164="Yes"),100-OFFSET('Sanitation Data'!$I$4,0,10*ROW('Sanitation Data'!I158)),NA())</f>
        <v>#N/A</v>
      </c>
      <c r="AV164" s="516" t="e">
        <f ca="1">+IF(AND(ISNUMBER(OFFSET('Sanitation Data'!$I$6,0,10*ROW('Sanitation Data'!I158))),'Data Summary'!DK164="Yes"),OFFSET('Sanitation Data'!$I$6,0,10*ROW('Sanitation Data'!I158)),NA())</f>
        <v>#N/A</v>
      </c>
      <c r="AW164" s="516" t="e">
        <f ca="1">+IF(AND(ISNUMBER(OFFSET('Sanitation Data'!$I$10,0,10*ROW('Sanitation Data'!I158))),'Data Summary'!DL164="Yes"),OFFSET('Sanitation Data'!$I$10,0,10*ROW('Sanitation Data'!I158)),NA())</f>
        <v>#N/A</v>
      </c>
      <c r="AX164" s="516" t="e">
        <f ca="1">+IF(AND(ISNUMBER(OFFSET('Sanitation Data'!$I$11,0,10*ROW('Sanitation Data'!I158))),'Data Summary'!DM164="Yes"),OFFSET('Sanitation Data'!$I$11,0,10*ROW('Sanitation Data'!I158)),NA())</f>
        <v>#N/A</v>
      </c>
      <c r="AY164" s="516" t="e">
        <f ca="1">+IF(AND(ISNUMBER(OFFSET('Sanitation Data'!$I$12,0,10*ROW('Sanitation Data'!I158))),'Data Summary'!DN164="Yes"),OFFSET('Sanitation Data'!$I$12,0,10*ROW('Sanitation Data'!I158)),NA())</f>
        <v>#N/A</v>
      </c>
      <c r="AZ164" s="517" t="e">
        <f ca="1">+IF(AND(ISNUMBER(OFFSET('Hygiene Data'!$D$5,0,10*ROW('Hygiene Data'!D158))),'Data Summary'!DO164="Yes"),OFFSET('Hygiene Data'!$D$5,0,10*ROW('Hygiene Data'!D158)),NA())</f>
        <v>#N/A</v>
      </c>
      <c r="BA164" s="517" t="e">
        <f ca="1">+IF(AND(ISNUMBER(OFFSET('Hygiene Data'!$D$7,0,10*ROW('Hygiene Data'!D158))),'Data Summary'!DP164="Yes"),OFFSET('Hygiene Data'!$D$7,0,10*ROW('Hygiene Data'!D158)),NA())</f>
        <v>#N/A</v>
      </c>
      <c r="BB164" s="517" t="e">
        <f ca="1">+IF(AND(ISNUMBER(OFFSET('Hygiene Data'!$D$9,0,10*ROW('Hygiene Data'!D158))),'Data Summary'!DQ164="Yes"),OFFSET('Hygiene Data'!$D$9,0,10*ROW('Hygiene Data'!D158)),NA())</f>
        <v>#N/A</v>
      </c>
      <c r="BC164" s="517" t="e">
        <f ca="1">+IF(AND(ISNUMBER(OFFSET('Hygiene Data'!$E$5,0,10*ROW('Hygiene Data'!E158))),'Data Summary'!DR164="Yes"),OFFSET('Hygiene Data'!$E$5,0,10*ROW('Hygiene Data'!E158)),NA())</f>
        <v>#N/A</v>
      </c>
      <c r="BD164" s="517" t="e">
        <f ca="1">+IF(AND(ISNUMBER(OFFSET('Hygiene Data'!$E$7,0,10*ROW('Hygiene Data'!E158))),'Data Summary'!DS164="Yes"),OFFSET('Hygiene Data'!$E$7,0,10*ROW('Hygiene Data'!E158)),NA())</f>
        <v>#N/A</v>
      </c>
      <c r="BE164" s="517" t="e">
        <f ca="1">+IF(AND(ISNUMBER(OFFSET('Hygiene Data'!$E$9,0,10*ROW('Hygiene Data'!E158))),'Data Summary'!DT164="Yes"),OFFSET('Hygiene Data'!$E$9,0,10*ROW('Hygiene Data'!E158)),NA())</f>
        <v>#N/A</v>
      </c>
      <c r="BF164" s="517" t="e">
        <f ca="1">+IF(AND(ISNUMBER(OFFSET('Hygiene Data'!$F$5,0,10*ROW('Hygiene Data'!F158))),'Data Summary'!DU164="Yes"),OFFSET('Hygiene Data'!$F$5,0,10*ROW('Hygiene Data'!F158)),NA())</f>
        <v>#N/A</v>
      </c>
      <c r="BG164" s="517" t="e">
        <f ca="1">+IF(AND(ISNUMBER(OFFSET('Hygiene Data'!$F$7,0,10*ROW('Hygiene Data'!F158))),'Data Summary'!DV164="Yes"),OFFSET('Hygiene Data'!$F$7,0,10*ROW('Hygiene Data'!F158)),NA())</f>
        <v>#N/A</v>
      </c>
      <c r="BH164" s="517" t="e">
        <f ca="1">+IF(AND(ISNUMBER(OFFSET('Hygiene Data'!$F$9,0,10*ROW('Hygiene Data'!F158))),'Data Summary'!DW164="Yes"),OFFSET('Hygiene Data'!$F$9,0,10*ROW('Hygiene Data'!F158)),NA())</f>
        <v>#N/A</v>
      </c>
      <c r="BI164" s="517" t="e">
        <f ca="1">+IF(AND(ISNUMBER(OFFSET('Hygiene Data'!$G$5,0,10*ROW('Hygiene Data'!G158))),'Data Summary'!DX164="Yes"),OFFSET('Hygiene Data'!$G$5,0,10*ROW('Hygiene Data'!G158)),NA())</f>
        <v>#N/A</v>
      </c>
      <c r="BJ164" s="517" t="e">
        <f ca="1">+IF(AND(ISNUMBER(OFFSET('Hygiene Data'!$G$7,0,10*ROW('Hygiene Data'!G158))),'Data Summary'!DY164="Yes"),OFFSET('Hygiene Data'!$G$7,0,10*ROW('Hygiene Data'!G158)),NA())</f>
        <v>#N/A</v>
      </c>
      <c r="BK164" s="517" t="e">
        <f ca="1">+IF(AND(ISNUMBER(OFFSET('Hygiene Data'!$G$9,0,10*ROW('Hygiene Data'!G158))),'Data Summary'!DZ164="Yes"),OFFSET('Hygiene Data'!$G$9,0,10*ROW('Hygiene Data'!G158)),NA())</f>
        <v>#N/A</v>
      </c>
      <c r="BL164" s="517" t="e">
        <f ca="1">+IF(AND(ISNUMBER(OFFSET('Hygiene Data'!$H$5,0,10*ROW('Hygiene Data'!H158))),'Data Summary'!EA164="Yes"),OFFSET('Hygiene Data'!$H$5,0,10*ROW('Hygiene Data'!H158)),NA())</f>
        <v>#N/A</v>
      </c>
      <c r="BM164" s="517" t="e">
        <f ca="1">+IF(AND(ISNUMBER(OFFSET('Hygiene Data'!$H$7,0,10*ROW('Hygiene Data'!H158))),'Data Summary'!EB164="Yes"),OFFSET('Hygiene Data'!$H$7,0,10*ROW('Hygiene Data'!H158)),NA())</f>
        <v>#N/A</v>
      </c>
      <c r="BN164" s="517" t="e">
        <f ca="1">+IF(AND(ISNUMBER(OFFSET('Hygiene Data'!$H$9,0,10*ROW('Hygiene Data'!H158))),'Data Summary'!EC164="Yes"),OFFSET('Hygiene Data'!$H$9,0,10*ROW('Hygiene Data'!H158)),NA())</f>
        <v>#N/A</v>
      </c>
      <c r="BO164" s="517" t="e">
        <f ca="1">+IF(AND(ISNUMBER(OFFSET('Hygiene Data'!$I$5,0,10*ROW('Hygiene Data'!I158))),'Data Summary'!ED164="Yes"),OFFSET('Hygiene Data'!$I$5,0,10*ROW('Hygiene Data'!I158)),NA())</f>
        <v>#N/A</v>
      </c>
      <c r="BP164" s="517" t="e">
        <f ca="1">+IF(AND(ISNUMBER(OFFSET('Hygiene Data'!$I$7,0,10*ROW('Hygiene Data'!I158))),'Data Summary'!EE164="Yes"),OFFSET('Hygiene Data'!$I$7,0,10*ROW('Hygiene Data'!I158)),NA())</f>
        <v>#N/A</v>
      </c>
      <c r="BQ164" s="517" t="e">
        <f ca="1">+IF(AND(ISNUMBER(OFFSET('Hygiene Data'!$I$9,0,10*ROW('Hygiene Data'!I158))),'Data Summary'!EF164="Yes"),OFFSET('Hygiene Data'!$I$9,0,10*ROW('Hygiene Data'!I158)),NA())</f>
        <v>#N/A</v>
      </c>
    </row>
    <row r="165" spans="1:69" x14ac:dyDescent="0.25">
      <c r="A165" s="513" t="e">
        <f ca="1">+RIGHT('Data Summary'!A165,LEN('Data Summary'!A165)-9)</f>
        <v>#VALUE!</v>
      </c>
      <c r="B165" s="487" t="str">
        <f ca="1">+IF(ISTEXT('Data Summary'!B165),'Data Summary'!B165,"")</f>
        <v/>
      </c>
      <c r="C165" s="514" t="e">
        <f ca="1">+VALUE('Data Summary'!C165)</f>
        <v>#VALUE!</v>
      </c>
      <c r="D165" s="515" t="e">
        <f ca="1">+IF(AND(ISNUMBER(OFFSET('Water Data'!$D$4,0,10*ROW('Water Data'!D159))),'Data Summary'!BS165="Yes"),100-OFFSET('Water Data'!$D$4,0,10*ROW('Water Data'!D159)),NA())</f>
        <v>#N/A</v>
      </c>
      <c r="E165" s="515" t="e">
        <f ca="1">+IF(AND(ISNUMBER(OFFSET('Water Data'!$D$6,0,10*ROW('Water Data'!D159))),'Data Summary'!BT165="Yes"),OFFSET('Water Data'!$D$6,0,10*ROW('Water Data'!D159)),NA())</f>
        <v>#N/A</v>
      </c>
      <c r="F165" s="515" t="e">
        <f ca="1">+IF(AND(ISNUMBER(OFFSET('Water Data'!$D$9,0,10*ROW('Water Data'!D159))),'Data Summary'!BU165="Yes"),OFFSET('Water Data'!$D$9,0,10*ROW('Water Data'!D159)),NA())</f>
        <v>#N/A</v>
      </c>
      <c r="G165" s="515" t="e">
        <f ca="1">+IF(AND(ISNUMBER(OFFSET('Water Data'!$E$4,0,10*ROW('Water Data'!E159))),'Data Summary'!BV165="Yes"),100-OFFSET('Water Data'!$E$4,0,10*ROW('Water Data'!E159)),NA())</f>
        <v>#N/A</v>
      </c>
      <c r="H165" s="515" t="e">
        <f ca="1">+IF(AND(ISNUMBER(OFFSET('Water Data'!$E$6,0,10*ROW('Water Data'!E159))),'Data Summary'!BW165="Yes"),OFFSET('Water Data'!$E$6,0,10*ROW('Water Data'!E159)),NA())</f>
        <v>#N/A</v>
      </c>
      <c r="I165" s="515" t="e">
        <f ca="1">+IF(AND(ISNUMBER(OFFSET('Water Data'!$E$9,0,10*ROW('Water Data'!E159))),'Data Summary'!BX165="Yes"),OFFSET('Water Data'!$E$9,0,10*ROW('Water Data'!E159)),NA())</f>
        <v>#N/A</v>
      </c>
      <c r="J165" s="515" t="e">
        <f ca="1">+IF(AND(ISNUMBER(OFFSET('Water Data'!$F$4,0,10*ROW('Water Data'!F159))),'Data Summary'!BY165="Yes"),100-OFFSET('Water Data'!$F$4,0,10*ROW('Water Data'!F159)),NA())</f>
        <v>#N/A</v>
      </c>
      <c r="K165" s="515" t="e">
        <f ca="1">+IF(AND(ISNUMBER(OFFSET('Water Data'!$F$6,0,10*ROW('Water Data'!F159))),'Data Summary'!BZ165="Yes"),OFFSET('Water Data'!$F$6,0,10*ROW('Water Data'!F159)),NA())</f>
        <v>#N/A</v>
      </c>
      <c r="L165" s="515" t="e">
        <f ca="1">+IF(AND(ISNUMBER(OFFSET('Water Data'!$F$9,0,10*ROW('Water Data'!F159))),'Data Summary'!CA165="Yes"),OFFSET('Water Data'!$F$9,0,10*ROW('Water Data'!F159)),NA())</f>
        <v>#N/A</v>
      </c>
      <c r="M165" s="515" t="e">
        <f ca="1">+IF(AND(ISNUMBER(OFFSET('Water Data'!$G$4,0,10*ROW('Water Data'!G159))),'Data Summary'!CB165="Yes"),100-OFFSET('Water Data'!$G$4,0,10*ROW('Water Data'!G159)),NA())</f>
        <v>#N/A</v>
      </c>
      <c r="N165" s="515" t="e">
        <f ca="1">+IF(AND(ISNUMBER(OFFSET('Water Data'!$G$6,0,10*ROW('Water Data'!G159))),'Data Summary'!CC165="Yes"),OFFSET('Water Data'!$G$6,0,10*ROW('Water Data'!G159)),NA())</f>
        <v>#N/A</v>
      </c>
      <c r="O165" s="515" t="e">
        <f ca="1">+IF(AND(ISNUMBER(OFFSET('Water Data'!$G$9,0,10*ROW('Water Data'!G159))),'Data Summary'!CD165="Yes"),OFFSET('Water Data'!$G$9,0,10*ROW('Water Data'!G159)),NA())</f>
        <v>#N/A</v>
      </c>
      <c r="P165" s="515" t="e">
        <f ca="1">+IF(AND(ISNUMBER(OFFSET('Water Data'!$H$4,0,10*ROW('Water Data'!H159))),'Data Summary'!CE165="Yes"),100-OFFSET('Water Data'!$H$4,0,10*ROW('Water Data'!H159)),NA())</f>
        <v>#N/A</v>
      </c>
      <c r="Q165" s="515" t="e">
        <f ca="1">+IF(AND(ISNUMBER(OFFSET('Water Data'!$H$6,0,10*ROW('Water Data'!H159))),'Data Summary'!CF165="Yes"),OFFSET('Water Data'!$H$6,0,10*ROW('Water Data'!H159)),NA())</f>
        <v>#N/A</v>
      </c>
      <c r="R165" s="515" t="e">
        <f ca="1">+IF(AND(ISNUMBER(OFFSET('Water Data'!$H$9,0,10*ROW('Water Data'!H159))),'Data Summary'!CG165="Yes"),OFFSET('Water Data'!$H$9,0,10*ROW('Water Data'!H159)),NA())</f>
        <v>#N/A</v>
      </c>
      <c r="S165" s="515" t="e">
        <f ca="1">+IF(AND(ISNUMBER(OFFSET('Water Data'!$I$4,0,10*ROW('Water Data'!I159))),'Data Summary'!CH165="Yes"),100-OFFSET('Water Data'!$I$4,0,10*ROW('Water Data'!I159)),NA())</f>
        <v>#N/A</v>
      </c>
      <c r="T165" s="515" t="e">
        <f ca="1">+IF(AND(ISNUMBER(OFFSET('Water Data'!$I$6,0,10*ROW('Water Data'!I159))),'Data Summary'!CI165="Yes"),OFFSET('Water Data'!$I$6,0,10*ROW('Water Data'!I159)),NA())</f>
        <v>#N/A</v>
      </c>
      <c r="U165" s="515" t="e">
        <f ca="1">+IF(AND(ISNUMBER(OFFSET('Water Data'!$I$9,0,10*ROW('Water Data'!I159))),'Data Summary'!CJ165="Yes"),OFFSET('Water Data'!$I$9,0,10*ROW('Water Data'!I159)),NA())</f>
        <v>#N/A</v>
      </c>
      <c r="V165" s="516" t="e">
        <f ca="1">+IF(AND(ISNUMBER(OFFSET('Sanitation Data'!$D$4,0,10*ROW('Sanitation Data'!D159))),'Data Summary'!CK165="Yes"),100-OFFSET('Sanitation Data'!$D$4,0,10*ROW('Sanitation Data'!D159)),NA())</f>
        <v>#N/A</v>
      </c>
      <c r="W165" s="516" t="e">
        <f ca="1">+IF(AND(ISNUMBER(OFFSET('Sanitation Data'!$D$6,0,10*ROW('Sanitation Data'!D159))),'Data Summary'!CL165="Yes"),OFFSET('Sanitation Data'!$D$6,0,10*ROW('Sanitation Data'!D159)),NA())</f>
        <v>#N/A</v>
      </c>
      <c r="X165" s="516" t="e">
        <f ca="1">+IF(AND(ISNUMBER(OFFSET('Sanitation Data'!$D$10,0,10*ROW('Sanitation Data'!D159))),'Data Summary'!CM165="Yes"),OFFSET('Sanitation Data'!$D$10,0,10*ROW('Sanitation Data'!D159)),NA())</f>
        <v>#N/A</v>
      </c>
      <c r="Y165" s="516" t="e">
        <f ca="1">+IF(AND(ISNUMBER(OFFSET('Sanitation Data'!$D$11,0,10*ROW('Sanitation Data'!D159))),'Data Summary'!CN165="Yes"),OFFSET('Sanitation Data'!$D$11,0,10*ROW('Sanitation Data'!D159)),NA())</f>
        <v>#N/A</v>
      </c>
      <c r="Z165" s="516" t="e">
        <f ca="1">+IF(AND(ISNUMBER(OFFSET('Sanitation Data'!$D$12,0,10*ROW('Sanitation Data'!D159))),'Data Summary'!CO165="Yes"),OFFSET('Sanitation Data'!$D$12,0,10*ROW('Sanitation Data'!D159)),NA())</f>
        <v>#N/A</v>
      </c>
      <c r="AA165" s="516" t="e">
        <f ca="1">+IF(AND(ISNUMBER(OFFSET('Sanitation Data'!$E$4,0,10*ROW('Sanitation Data'!E159))),'Data Summary'!CP165="Yes"),100-OFFSET('Sanitation Data'!$E$4,0,10*ROW('Sanitation Data'!E159)),NA())</f>
        <v>#N/A</v>
      </c>
      <c r="AB165" s="516" t="e">
        <f ca="1">+IF(AND(ISNUMBER(OFFSET('Sanitation Data'!$E$6,0,10*ROW('Sanitation Data'!E159))),'Data Summary'!CQ165="Yes"),OFFSET('Sanitation Data'!$E$6,0,10*ROW('Sanitation Data'!E159)),NA())</f>
        <v>#N/A</v>
      </c>
      <c r="AC165" s="516" t="e">
        <f ca="1">+IF(AND(ISNUMBER(OFFSET('Sanitation Data'!$E$10,0,10*ROW('Sanitation Data'!E159))),'Data Summary'!CR165="Yes"),OFFSET('Sanitation Data'!$E$10,0,10*ROW('Sanitation Data'!E159)),NA())</f>
        <v>#N/A</v>
      </c>
      <c r="AD165" s="516" t="e">
        <f ca="1">+IF(AND(ISNUMBER(OFFSET('Sanitation Data'!$E$11,0,10*ROW('Sanitation Data'!E159))),'Data Summary'!CS165="Yes"),OFFSET('Sanitation Data'!$E$11,0,10*ROW('Sanitation Data'!E159)),NA())</f>
        <v>#N/A</v>
      </c>
      <c r="AE165" s="516" t="e">
        <f ca="1">+IF(AND(ISNUMBER(OFFSET('Sanitation Data'!$E$12,0,10*ROW('Sanitation Data'!E159))),'Data Summary'!CT165="Yes"),OFFSET('Sanitation Data'!$E$12,0,10*ROW('Sanitation Data'!E159)),NA())</f>
        <v>#N/A</v>
      </c>
      <c r="AF165" s="516" t="e">
        <f ca="1">+IF(AND(ISNUMBER(OFFSET('Sanitation Data'!$F$4,0,10*ROW('Sanitation Data'!F159))),'Data Summary'!CU165="Yes"),100-OFFSET('Sanitation Data'!$F$4,0,10*ROW('Sanitation Data'!F159)),NA())</f>
        <v>#N/A</v>
      </c>
      <c r="AG165" s="516" t="e">
        <f ca="1">+IF(AND(ISNUMBER(OFFSET('Sanitation Data'!$F$6,0,10*ROW('Sanitation Data'!F159))),'Data Summary'!CV165="Yes"),OFFSET('Sanitation Data'!$F$6,0,10*ROW('Sanitation Data'!F159)),NA())</f>
        <v>#N/A</v>
      </c>
      <c r="AH165" s="516" t="e">
        <f ca="1">+IF(AND(ISNUMBER(OFFSET('Sanitation Data'!$F$10,0,10*ROW('Sanitation Data'!F159))),'Data Summary'!CW165="Yes"),OFFSET('Sanitation Data'!$F$10,0,10*ROW('Sanitation Data'!F159)),NA())</f>
        <v>#N/A</v>
      </c>
      <c r="AI165" s="516" t="e">
        <f ca="1">+IF(AND(ISNUMBER(OFFSET('Sanitation Data'!$F$11,0,10*ROW('Sanitation Data'!F159))),'Data Summary'!CX165="Yes"),OFFSET('Sanitation Data'!$F$11,0,10*ROW('Sanitation Data'!F159)),NA())</f>
        <v>#N/A</v>
      </c>
      <c r="AJ165" s="516" t="e">
        <f ca="1">+IF(AND(ISNUMBER(OFFSET('Sanitation Data'!$F$12,0,10*ROW('Sanitation Data'!F159))),'Data Summary'!CY165="Yes"),OFFSET('Sanitation Data'!$F$12,0,10*ROW('Sanitation Data'!F159)),NA())</f>
        <v>#N/A</v>
      </c>
      <c r="AK165" s="516" t="e">
        <f ca="1">+IF(AND(ISNUMBER(OFFSET('Sanitation Data'!$G$4,0,10*ROW('Sanitation Data'!G159))),'Data Summary'!CZ165="Yes"),100-OFFSET('Sanitation Data'!$G$4,0,10*ROW('Sanitation Data'!G159)),NA())</f>
        <v>#N/A</v>
      </c>
      <c r="AL165" s="516" t="e">
        <f ca="1">+IF(AND(ISNUMBER(OFFSET('Sanitation Data'!$G$6,0,10*ROW('Sanitation Data'!G159))),'Data Summary'!DA165="Yes"),OFFSET('Sanitation Data'!$G$6,0,10*ROW('Sanitation Data'!G159)),NA())</f>
        <v>#N/A</v>
      </c>
      <c r="AM165" s="516" t="e">
        <f ca="1">+IF(AND(ISNUMBER(OFFSET('Sanitation Data'!$G$10,0,10*ROW('Sanitation Data'!G159))),'Data Summary'!DB165="Yes"),OFFSET('Sanitation Data'!$G$10,0,10*ROW('Sanitation Data'!G159)),NA())</f>
        <v>#N/A</v>
      </c>
      <c r="AN165" s="516" t="e">
        <f ca="1">+IF(AND(ISNUMBER(OFFSET('Sanitation Data'!$G$11,0,10*ROW('Sanitation Data'!G159))),'Data Summary'!DC165="Yes"),OFFSET('Sanitation Data'!$G$11,0,10*ROW('Sanitation Data'!G159)),NA())</f>
        <v>#N/A</v>
      </c>
      <c r="AO165" s="516" t="e">
        <f ca="1">+IF(AND(ISNUMBER(OFFSET('Sanitation Data'!$G$12,0,10*ROW('Sanitation Data'!G159))),'Data Summary'!DD165="Yes"),OFFSET('Sanitation Data'!$G$12,0,10*ROW('Sanitation Data'!G159)),NA())</f>
        <v>#N/A</v>
      </c>
      <c r="AP165" s="516" t="e">
        <f ca="1">+IF(AND(ISNUMBER(OFFSET('Sanitation Data'!$H$4,0,10*ROW('Sanitation Data'!H159))),'Data Summary'!DE165="Yes"),100-OFFSET('Sanitation Data'!$H$4,0,10*ROW('Sanitation Data'!H159)),NA())</f>
        <v>#N/A</v>
      </c>
      <c r="AQ165" s="516" t="e">
        <f ca="1">+IF(AND(ISNUMBER(OFFSET('Sanitation Data'!$H$6,0,10*ROW('Sanitation Data'!H159))),'Data Summary'!DF165="Yes"),OFFSET('Sanitation Data'!$H$6,0,10*ROW('Sanitation Data'!H159)),NA())</f>
        <v>#N/A</v>
      </c>
      <c r="AR165" s="516" t="e">
        <f ca="1">+IF(AND(ISNUMBER(OFFSET('Sanitation Data'!$H$10,0,10*ROW('Sanitation Data'!H159))),'Data Summary'!DG165="Yes"),OFFSET('Sanitation Data'!$H$10,0,10*ROW('Sanitation Data'!H159)),NA())</f>
        <v>#N/A</v>
      </c>
      <c r="AS165" s="516" t="e">
        <f ca="1">+IF(AND(ISNUMBER(OFFSET('Sanitation Data'!$H$11,0,10*ROW('Sanitation Data'!H159))),'Data Summary'!DH165="Yes"),OFFSET('Sanitation Data'!$H$11,0,10*ROW('Sanitation Data'!H159)),NA())</f>
        <v>#N/A</v>
      </c>
      <c r="AT165" s="516" t="e">
        <f ca="1">+IF(AND(ISNUMBER(OFFSET('Sanitation Data'!$H$12,0,10*ROW('Sanitation Data'!H159))),'Data Summary'!DI165="Yes"),OFFSET('Sanitation Data'!$H$12,0,10*ROW('Sanitation Data'!H159)),NA())</f>
        <v>#N/A</v>
      </c>
      <c r="AU165" s="516" t="e">
        <f ca="1">+IF(AND(ISNUMBER(OFFSET('Sanitation Data'!$I$4,0,10*ROW('Sanitation Data'!I159))),'Data Summary'!DJ165="Yes"),100-OFFSET('Sanitation Data'!$I$4,0,10*ROW('Sanitation Data'!I159)),NA())</f>
        <v>#N/A</v>
      </c>
      <c r="AV165" s="516" t="e">
        <f ca="1">+IF(AND(ISNUMBER(OFFSET('Sanitation Data'!$I$6,0,10*ROW('Sanitation Data'!I159))),'Data Summary'!DK165="Yes"),OFFSET('Sanitation Data'!$I$6,0,10*ROW('Sanitation Data'!I159)),NA())</f>
        <v>#N/A</v>
      </c>
      <c r="AW165" s="516" t="e">
        <f ca="1">+IF(AND(ISNUMBER(OFFSET('Sanitation Data'!$I$10,0,10*ROW('Sanitation Data'!I159))),'Data Summary'!DL165="Yes"),OFFSET('Sanitation Data'!$I$10,0,10*ROW('Sanitation Data'!I159)),NA())</f>
        <v>#N/A</v>
      </c>
      <c r="AX165" s="516" t="e">
        <f ca="1">+IF(AND(ISNUMBER(OFFSET('Sanitation Data'!$I$11,0,10*ROW('Sanitation Data'!I159))),'Data Summary'!DM165="Yes"),OFFSET('Sanitation Data'!$I$11,0,10*ROW('Sanitation Data'!I159)),NA())</f>
        <v>#N/A</v>
      </c>
      <c r="AY165" s="516" t="e">
        <f ca="1">+IF(AND(ISNUMBER(OFFSET('Sanitation Data'!$I$12,0,10*ROW('Sanitation Data'!I159))),'Data Summary'!DN165="Yes"),OFFSET('Sanitation Data'!$I$12,0,10*ROW('Sanitation Data'!I159)),NA())</f>
        <v>#N/A</v>
      </c>
      <c r="AZ165" s="517" t="e">
        <f ca="1">+IF(AND(ISNUMBER(OFFSET('Hygiene Data'!$D$5,0,10*ROW('Hygiene Data'!D159))),'Data Summary'!DO165="Yes"),OFFSET('Hygiene Data'!$D$5,0,10*ROW('Hygiene Data'!D159)),NA())</f>
        <v>#N/A</v>
      </c>
      <c r="BA165" s="517" t="e">
        <f ca="1">+IF(AND(ISNUMBER(OFFSET('Hygiene Data'!$D$7,0,10*ROW('Hygiene Data'!D159))),'Data Summary'!DP165="Yes"),OFFSET('Hygiene Data'!$D$7,0,10*ROW('Hygiene Data'!D159)),NA())</f>
        <v>#N/A</v>
      </c>
      <c r="BB165" s="517" t="e">
        <f ca="1">+IF(AND(ISNUMBER(OFFSET('Hygiene Data'!$D$9,0,10*ROW('Hygiene Data'!D159))),'Data Summary'!DQ165="Yes"),OFFSET('Hygiene Data'!$D$9,0,10*ROW('Hygiene Data'!D159)),NA())</f>
        <v>#N/A</v>
      </c>
      <c r="BC165" s="517" t="e">
        <f ca="1">+IF(AND(ISNUMBER(OFFSET('Hygiene Data'!$E$5,0,10*ROW('Hygiene Data'!E159))),'Data Summary'!DR165="Yes"),OFFSET('Hygiene Data'!$E$5,0,10*ROW('Hygiene Data'!E159)),NA())</f>
        <v>#N/A</v>
      </c>
      <c r="BD165" s="517" t="e">
        <f ca="1">+IF(AND(ISNUMBER(OFFSET('Hygiene Data'!$E$7,0,10*ROW('Hygiene Data'!E159))),'Data Summary'!DS165="Yes"),OFFSET('Hygiene Data'!$E$7,0,10*ROW('Hygiene Data'!E159)),NA())</f>
        <v>#N/A</v>
      </c>
      <c r="BE165" s="517" t="e">
        <f ca="1">+IF(AND(ISNUMBER(OFFSET('Hygiene Data'!$E$9,0,10*ROW('Hygiene Data'!E159))),'Data Summary'!DT165="Yes"),OFFSET('Hygiene Data'!$E$9,0,10*ROW('Hygiene Data'!E159)),NA())</f>
        <v>#N/A</v>
      </c>
      <c r="BF165" s="517" t="e">
        <f ca="1">+IF(AND(ISNUMBER(OFFSET('Hygiene Data'!$F$5,0,10*ROW('Hygiene Data'!F159))),'Data Summary'!DU165="Yes"),OFFSET('Hygiene Data'!$F$5,0,10*ROW('Hygiene Data'!F159)),NA())</f>
        <v>#N/A</v>
      </c>
      <c r="BG165" s="517" t="e">
        <f ca="1">+IF(AND(ISNUMBER(OFFSET('Hygiene Data'!$F$7,0,10*ROW('Hygiene Data'!F159))),'Data Summary'!DV165="Yes"),OFFSET('Hygiene Data'!$F$7,0,10*ROW('Hygiene Data'!F159)),NA())</f>
        <v>#N/A</v>
      </c>
      <c r="BH165" s="517" t="e">
        <f ca="1">+IF(AND(ISNUMBER(OFFSET('Hygiene Data'!$F$9,0,10*ROW('Hygiene Data'!F159))),'Data Summary'!DW165="Yes"),OFFSET('Hygiene Data'!$F$9,0,10*ROW('Hygiene Data'!F159)),NA())</f>
        <v>#N/A</v>
      </c>
      <c r="BI165" s="517" t="e">
        <f ca="1">+IF(AND(ISNUMBER(OFFSET('Hygiene Data'!$G$5,0,10*ROW('Hygiene Data'!G159))),'Data Summary'!DX165="Yes"),OFFSET('Hygiene Data'!$G$5,0,10*ROW('Hygiene Data'!G159)),NA())</f>
        <v>#N/A</v>
      </c>
      <c r="BJ165" s="517" t="e">
        <f ca="1">+IF(AND(ISNUMBER(OFFSET('Hygiene Data'!$G$7,0,10*ROW('Hygiene Data'!G159))),'Data Summary'!DY165="Yes"),OFFSET('Hygiene Data'!$G$7,0,10*ROW('Hygiene Data'!G159)),NA())</f>
        <v>#N/A</v>
      </c>
      <c r="BK165" s="517" t="e">
        <f ca="1">+IF(AND(ISNUMBER(OFFSET('Hygiene Data'!$G$9,0,10*ROW('Hygiene Data'!G159))),'Data Summary'!DZ165="Yes"),OFFSET('Hygiene Data'!$G$9,0,10*ROW('Hygiene Data'!G159)),NA())</f>
        <v>#N/A</v>
      </c>
      <c r="BL165" s="517" t="e">
        <f ca="1">+IF(AND(ISNUMBER(OFFSET('Hygiene Data'!$H$5,0,10*ROW('Hygiene Data'!H159))),'Data Summary'!EA165="Yes"),OFFSET('Hygiene Data'!$H$5,0,10*ROW('Hygiene Data'!H159)),NA())</f>
        <v>#N/A</v>
      </c>
      <c r="BM165" s="517" t="e">
        <f ca="1">+IF(AND(ISNUMBER(OFFSET('Hygiene Data'!$H$7,0,10*ROW('Hygiene Data'!H159))),'Data Summary'!EB165="Yes"),OFFSET('Hygiene Data'!$H$7,0,10*ROW('Hygiene Data'!H159)),NA())</f>
        <v>#N/A</v>
      </c>
      <c r="BN165" s="517" t="e">
        <f ca="1">+IF(AND(ISNUMBER(OFFSET('Hygiene Data'!$H$9,0,10*ROW('Hygiene Data'!H159))),'Data Summary'!EC165="Yes"),OFFSET('Hygiene Data'!$H$9,0,10*ROW('Hygiene Data'!H159)),NA())</f>
        <v>#N/A</v>
      </c>
      <c r="BO165" s="517" t="e">
        <f ca="1">+IF(AND(ISNUMBER(OFFSET('Hygiene Data'!$I$5,0,10*ROW('Hygiene Data'!I159))),'Data Summary'!ED165="Yes"),OFFSET('Hygiene Data'!$I$5,0,10*ROW('Hygiene Data'!I159)),NA())</f>
        <v>#N/A</v>
      </c>
      <c r="BP165" s="517" t="e">
        <f ca="1">+IF(AND(ISNUMBER(OFFSET('Hygiene Data'!$I$7,0,10*ROW('Hygiene Data'!I159))),'Data Summary'!EE165="Yes"),OFFSET('Hygiene Data'!$I$7,0,10*ROW('Hygiene Data'!I159)),NA())</f>
        <v>#N/A</v>
      </c>
      <c r="BQ165" s="517" t="e">
        <f ca="1">+IF(AND(ISNUMBER(OFFSET('Hygiene Data'!$I$9,0,10*ROW('Hygiene Data'!I159))),'Data Summary'!EF165="Yes"),OFFSET('Hygiene Data'!$I$9,0,10*ROW('Hygiene Data'!I159)),NA())</f>
        <v>#N/A</v>
      </c>
    </row>
    <row r="166" spans="1:69" x14ac:dyDescent="0.25">
      <c r="A166" s="513" t="e">
        <f ca="1">+RIGHT('Data Summary'!A166,LEN('Data Summary'!A166)-9)</f>
        <v>#VALUE!</v>
      </c>
      <c r="B166" s="487" t="str">
        <f ca="1">+IF(ISTEXT('Data Summary'!B166),'Data Summary'!B166,"")</f>
        <v/>
      </c>
      <c r="C166" s="514" t="e">
        <f ca="1">+VALUE('Data Summary'!C166)</f>
        <v>#VALUE!</v>
      </c>
      <c r="D166" s="515" t="e">
        <f ca="1">+IF(AND(ISNUMBER(OFFSET('Water Data'!$D$4,0,10*ROW('Water Data'!D160))),'Data Summary'!BS166="Yes"),100-OFFSET('Water Data'!$D$4,0,10*ROW('Water Data'!D160)),NA())</f>
        <v>#N/A</v>
      </c>
      <c r="E166" s="515" t="e">
        <f ca="1">+IF(AND(ISNUMBER(OFFSET('Water Data'!$D$6,0,10*ROW('Water Data'!D160))),'Data Summary'!BT166="Yes"),OFFSET('Water Data'!$D$6,0,10*ROW('Water Data'!D160)),NA())</f>
        <v>#N/A</v>
      </c>
      <c r="F166" s="515" t="e">
        <f ca="1">+IF(AND(ISNUMBER(OFFSET('Water Data'!$D$9,0,10*ROW('Water Data'!D160))),'Data Summary'!BU166="Yes"),OFFSET('Water Data'!$D$9,0,10*ROW('Water Data'!D160)),NA())</f>
        <v>#N/A</v>
      </c>
      <c r="G166" s="515" t="e">
        <f ca="1">+IF(AND(ISNUMBER(OFFSET('Water Data'!$E$4,0,10*ROW('Water Data'!E160))),'Data Summary'!BV166="Yes"),100-OFFSET('Water Data'!$E$4,0,10*ROW('Water Data'!E160)),NA())</f>
        <v>#N/A</v>
      </c>
      <c r="H166" s="515" t="e">
        <f ca="1">+IF(AND(ISNUMBER(OFFSET('Water Data'!$E$6,0,10*ROW('Water Data'!E160))),'Data Summary'!BW166="Yes"),OFFSET('Water Data'!$E$6,0,10*ROW('Water Data'!E160)),NA())</f>
        <v>#N/A</v>
      </c>
      <c r="I166" s="515" t="e">
        <f ca="1">+IF(AND(ISNUMBER(OFFSET('Water Data'!$E$9,0,10*ROW('Water Data'!E160))),'Data Summary'!BX166="Yes"),OFFSET('Water Data'!$E$9,0,10*ROW('Water Data'!E160)),NA())</f>
        <v>#N/A</v>
      </c>
      <c r="J166" s="515" t="e">
        <f ca="1">+IF(AND(ISNUMBER(OFFSET('Water Data'!$F$4,0,10*ROW('Water Data'!F160))),'Data Summary'!BY166="Yes"),100-OFFSET('Water Data'!$F$4,0,10*ROW('Water Data'!F160)),NA())</f>
        <v>#N/A</v>
      </c>
      <c r="K166" s="515" t="e">
        <f ca="1">+IF(AND(ISNUMBER(OFFSET('Water Data'!$F$6,0,10*ROW('Water Data'!F160))),'Data Summary'!BZ166="Yes"),OFFSET('Water Data'!$F$6,0,10*ROW('Water Data'!F160)),NA())</f>
        <v>#N/A</v>
      </c>
      <c r="L166" s="515" t="e">
        <f ca="1">+IF(AND(ISNUMBER(OFFSET('Water Data'!$F$9,0,10*ROW('Water Data'!F160))),'Data Summary'!CA166="Yes"),OFFSET('Water Data'!$F$9,0,10*ROW('Water Data'!F160)),NA())</f>
        <v>#N/A</v>
      </c>
      <c r="M166" s="515" t="e">
        <f ca="1">+IF(AND(ISNUMBER(OFFSET('Water Data'!$G$4,0,10*ROW('Water Data'!G160))),'Data Summary'!CB166="Yes"),100-OFFSET('Water Data'!$G$4,0,10*ROW('Water Data'!G160)),NA())</f>
        <v>#N/A</v>
      </c>
      <c r="N166" s="515" t="e">
        <f ca="1">+IF(AND(ISNUMBER(OFFSET('Water Data'!$G$6,0,10*ROW('Water Data'!G160))),'Data Summary'!CC166="Yes"),OFFSET('Water Data'!$G$6,0,10*ROW('Water Data'!G160)),NA())</f>
        <v>#N/A</v>
      </c>
      <c r="O166" s="515" t="e">
        <f ca="1">+IF(AND(ISNUMBER(OFFSET('Water Data'!$G$9,0,10*ROW('Water Data'!G160))),'Data Summary'!CD166="Yes"),OFFSET('Water Data'!$G$9,0,10*ROW('Water Data'!G160)),NA())</f>
        <v>#N/A</v>
      </c>
      <c r="P166" s="515" t="e">
        <f ca="1">+IF(AND(ISNUMBER(OFFSET('Water Data'!$H$4,0,10*ROW('Water Data'!H160))),'Data Summary'!CE166="Yes"),100-OFFSET('Water Data'!$H$4,0,10*ROW('Water Data'!H160)),NA())</f>
        <v>#N/A</v>
      </c>
      <c r="Q166" s="515" t="e">
        <f ca="1">+IF(AND(ISNUMBER(OFFSET('Water Data'!$H$6,0,10*ROW('Water Data'!H160))),'Data Summary'!CF166="Yes"),OFFSET('Water Data'!$H$6,0,10*ROW('Water Data'!H160)),NA())</f>
        <v>#N/A</v>
      </c>
      <c r="R166" s="515" t="e">
        <f ca="1">+IF(AND(ISNUMBER(OFFSET('Water Data'!$H$9,0,10*ROW('Water Data'!H160))),'Data Summary'!CG166="Yes"),OFFSET('Water Data'!$H$9,0,10*ROW('Water Data'!H160)),NA())</f>
        <v>#N/A</v>
      </c>
      <c r="S166" s="515" t="e">
        <f ca="1">+IF(AND(ISNUMBER(OFFSET('Water Data'!$I$4,0,10*ROW('Water Data'!I160))),'Data Summary'!CH166="Yes"),100-OFFSET('Water Data'!$I$4,0,10*ROW('Water Data'!I160)),NA())</f>
        <v>#N/A</v>
      </c>
      <c r="T166" s="515" t="e">
        <f ca="1">+IF(AND(ISNUMBER(OFFSET('Water Data'!$I$6,0,10*ROW('Water Data'!I160))),'Data Summary'!CI166="Yes"),OFFSET('Water Data'!$I$6,0,10*ROW('Water Data'!I160)),NA())</f>
        <v>#N/A</v>
      </c>
      <c r="U166" s="515" t="e">
        <f ca="1">+IF(AND(ISNUMBER(OFFSET('Water Data'!$I$9,0,10*ROW('Water Data'!I160))),'Data Summary'!CJ166="Yes"),OFFSET('Water Data'!$I$9,0,10*ROW('Water Data'!I160)),NA())</f>
        <v>#N/A</v>
      </c>
      <c r="V166" s="516" t="e">
        <f ca="1">+IF(AND(ISNUMBER(OFFSET('Sanitation Data'!$D$4,0,10*ROW('Sanitation Data'!D160))),'Data Summary'!CK166="Yes"),100-OFFSET('Sanitation Data'!$D$4,0,10*ROW('Sanitation Data'!D160)),NA())</f>
        <v>#N/A</v>
      </c>
      <c r="W166" s="516" t="e">
        <f ca="1">+IF(AND(ISNUMBER(OFFSET('Sanitation Data'!$D$6,0,10*ROW('Sanitation Data'!D160))),'Data Summary'!CL166="Yes"),OFFSET('Sanitation Data'!$D$6,0,10*ROW('Sanitation Data'!D160)),NA())</f>
        <v>#N/A</v>
      </c>
      <c r="X166" s="516" t="e">
        <f ca="1">+IF(AND(ISNUMBER(OFFSET('Sanitation Data'!$D$10,0,10*ROW('Sanitation Data'!D160))),'Data Summary'!CM166="Yes"),OFFSET('Sanitation Data'!$D$10,0,10*ROW('Sanitation Data'!D160)),NA())</f>
        <v>#N/A</v>
      </c>
      <c r="Y166" s="516" t="e">
        <f ca="1">+IF(AND(ISNUMBER(OFFSET('Sanitation Data'!$D$11,0,10*ROW('Sanitation Data'!D160))),'Data Summary'!CN166="Yes"),OFFSET('Sanitation Data'!$D$11,0,10*ROW('Sanitation Data'!D160)),NA())</f>
        <v>#N/A</v>
      </c>
      <c r="Z166" s="516" t="e">
        <f ca="1">+IF(AND(ISNUMBER(OFFSET('Sanitation Data'!$D$12,0,10*ROW('Sanitation Data'!D160))),'Data Summary'!CO166="Yes"),OFFSET('Sanitation Data'!$D$12,0,10*ROW('Sanitation Data'!D160)),NA())</f>
        <v>#N/A</v>
      </c>
      <c r="AA166" s="516" t="e">
        <f ca="1">+IF(AND(ISNUMBER(OFFSET('Sanitation Data'!$E$4,0,10*ROW('Sanitation Data'!E160))),'Data Summary'!CP166="Yes"),100-OFFSET('Sanitation Data'!$E$4,0,10*ROW('Sanitation Data'!E160)),NA())</f>
        <v>#N/A</v>
      </c>
      <c r="AB166" s="516" t="e">
        <f ca="1">+IF(AND(ISNUMBER(OFFSET('Sanitation Data'!$E$6,0,10*ROW('Sanitation Data'!E160))),'Data Summary'!CQ166="Yes"),OFFSET('Sanitation Data'!$E$6,0,10*ROW('Sanitation Data'!E160)),NA())</f>
        <v>#N/A</v>
      </c>
      <c r="AC166" s="516" t="e">
        <f ca="1">+IF(AND(ISNUMBER(OFFSET('Sanitation Data'!$E$10,0,10*ROW('Sanitation Data'!E160))),'Data Summary'!CR166="Yes"),OFFSET('Sanitation Data'!$E$10,0,10*ROW('Sanitation Data'!E160)),NA())</f>
        <v>#N/A</v>
      </c>
      <c r="AD166" s="516" t="e">
        <f ca="1">+IF(AND(ISNUMBER(OFFSET('Sanitation Data'!$E$11,0,10*ROW('Sanitation Data'!E160))),'Data Summary'!CS166="Yes"),OFFSET('Sanitation Data'!$E$11,0,10*ROW('Sanitation Data'!E160)),NA())</f>
        <v>#N/A</v>
      </c>
      <c r="AE166" s="516" t="e">
        <f ca="1">+IF(AND(ISNUMBER(OFFSET('Sanitation Data'!$E$12,0,10*ROW('Sanitation Data'!E160))),'Data Summary'!CT166="Yes"),OFFSET('Sanitation Data'!$E$12,0,10*ROW('Sanitation Data'!E160)),NA())</f>
        <v>#N/A</v>
      </c>
      <c r="AF166" s="516" t="e">
        <f ca="1">+IF(AND(ISNUMBER(OFFSET('Sanitation Data'!$F$4,0,10*ROW('Sanitation Data'!F160))),'Data Summary'!CU166="Yes"),100-OFFSET('Sanitation Data'!$F$4,0,10*ROW('Sanitation Data'!F160)),NA())</f>
        <v>#N/A</v>
      </c>
      <c r="AG166" s="516" t="e">
        <f ca="1">+IF(AND(ISNUMBER(OFFSET('Sanitation Data'!$F$6,0,10*ROW('Sanitation Data'!F160))),'Data Summary'!CV166="Yes"),OFFSET('Sanitation Data'!$F$6,0,10*ROW('Sanitation Data'!F160)),NA())</f>
        <v>#N/A</v>
      </c>
      <c r="AH166" s="516" t="e">
        <f ca="1">+IF(AND(ISNUMBER(OFFSET('Sanitation Data'!$F$10,0,10*ROW('Sanitation Data'!F160))),'Data Summary'!CW166="Yes"),OFFSET('Sanitation Data'!$F$10,0,10*ROW('Sanitation Data'!F160)),NA())</f>
        <v>#N/A</v>
      </c>
      <c r="AI166" s="516" t="e">
        <f ca="1">+IF(AND(ISNUMBER(OFFSET('Sanitation Data'!$F$11,0,10*ROW('Sanitation Data'!F160))),'Data Summary'!CX166="Yes"),OFFSET('Sanitation Data'!$F$11,0,10*ROW('Sanitation Data'!F160)),NA())</f>
        <v>#N/A</v>
      </c>
      <c r="AJ166" s="516" t="e">
        <f ca="1">+IF(AND(ISNUMBER(OFFSET('Sanitation Data'!$F$12,0,10*ROW('Sanitation Data'!F160))),'Data Summary'!CY166="Yes"),OFFSET('Sanitation Data'!$F$12,0,10*ROW('Sanitation Data'!F160)),NA())</f>
        <v>#N/A</v>
      </c>
      <c r="AK166" s="516" t="e">
        <f ca="1">+IF(AND(ISNUMBER(OFFSET('Sanitation Data'!$G$4,0,10*ROW('Sanitation Data'!G160))),'Data Summary'!CZ166="Yes"),100-OFFSET('Sanitation Data'!$G$4,0,10*ROW('Sanitation Data'!G160)),NA())</f>
        <v>#N/A</v>
      </c>
      <c r="AL166" s="516" t="e">
        <f ca="1">+IF(AND(ISNUMBER(OFFSET('Sanitation Data'!$G$6,0,10*ROW('Sanitation Data'!G160))),'Data Summary'!DA166="Yes"),OFFSET('Sanitation Data'!$G$6,0,10*ROW('Sanitation Data'!G160)),NA())</f>
        <v>#N/A</v>
      </c>
      <c r="AM166" s="516" t="e">
        <f ca="1">+IF(AND(ISNUMBER(OFFSET('Sanitation Data'!$G$10,0,10*ROW('Sanitation Data'!G160))),'Data Summary'!DB166="Yes"),OFFSET('Sanitation Data'!$G$10,0,10*ROW('Sanitation Data'!G160)),NA())</f>
        <v>#N/A</v>
      </c>
      <c r="AN166" s="516" t="e">
        <f ca="1">+IF(AND(ISNUMBER(OFFSET('Sanitation Data'!$G$11,0,10*ROW('Sanitation Data'!G160))),'Data Summary'!DC166="Yes"),OFFSET('Sanitation Data'!$G$11,0,10*ROW('Sanitation Data'!G160)),NA())</f>
        <v>#N/A</v>
      </c>
      <c r="AO166" s="516" t="e">
        <f ca="1">+IF(AND(ISNUMBER(OFFSET('Sanitation Data'!$G$12,0,10*ROW('Sanitation Data'!G160))),'Data Summary'!DD166="Yes"),OFFSET('Sanitation Data'!$G$12,0,10*ROW('Sanitation Data'!G160)),NA())</f>
        <v>#N/A</v>
      </c>
      <c r="AP166" s="516" t="e">
        <f ca="1">+IF(AND(ISNUMBER(OFFSET('Sanitation Data'!$H$4,0,10*ROW('Sanitation Data'!H160))),'Data Summary'!DE166="Yes"),100-OFFSET('Sanitation Data'!$H$4,0,10*ROW('Sanitation Data'!H160)),NA())</f>
        <v>#N/A</v>
      </c>
      <c r="AQ166" s="516" t="e">
        <f ca="1">+IF(AND(ISNUMBER(OFFSET('Sanitation Data'!$H$6,0,10*ROW('Sanitation Data'!H160))),'Data Summary'!DF166="Yes"),OFFSET('Sanitation Data'!$H$6,0,10*ROW('Sanitation Data'!H160)),NA())</f>
        <v>#N/A</v>
      </c>
      <c r="AR166" s="516" t="e">
        <f ca="1">+IF(AND(ISNUMBER(OFFSET('Sanitation Data'!$H$10,0,10*ROW('Sanitation Data'!H160))),'Data Summary'!DG166="Yes"),OFFSET('Sanitation Data'!$H$10,0,10*ROW('Sanitation Data'!H160)),NA())</f>
        <v>#N/A</v>
      </c>
      <c r="AS166" s="516" t="e">
        <f ca="1">+IF(AND(ISNUMBER(OFFSET('Sanitation Data'!$H$11,0,10*ROW('Sanitation Data'!H160))),'Data Summary'!DH166="Yes"),OFFSET('Sanitation Data'!$H$11,0,10*ROW('Sanitation Data'!H160)),NA())</f>
        <v>#N/A</v>
      </c>
      <c r="AT166" s="516" t="e">
        <f ca="1">+IF(AND(ISNUMBER(OFFSET('Sanitation Data'!$H$12,0,10*ROW('Sanitation Data'!H160))),'Data Summary'!DI166="Yes"),OFFSET('Sanitation Data'!$H$12,0,10*ROW('Sanitation Data'!H160)),NA())</f>
        <v>#N/A</v>
      </c>
      <c r="AU166" s="516" t="e">
        <f ca="1">+IF(AND(ISNUMBER(OFFSET('Sanitation Data'!$I$4,0,10*ROW('Sanitation Data'!I160))),'Data Summary'!DJ166="Yes"),100-OFFSET('Sanitation Data'!$I$4,0,10*ROW('Sanitation Data'!I160)),NA())</f>
        <v>#N/A</v>
      </c>
      <c r="AV166" s="516" t="e">
        <f ca="1">+IF(AND(ISNUMBER(OFFSET('Sanitation Data'!$I$6,0,10*ROW('Sanitation Data'!I160))),'Data Summary'!DK166="Yes"),OFFSET('Sanitation Data'!$I$6,0,10*ROW('Sanitation Data'!I160)),NA())</f>
        <v>#N/A</v>
      </c>
      <c r="AW166" s="516" t="e">
        <f ca="1">+IF(AND(ISNUMBER(OFFSET('Sanitation Data'!$I$10,0,10*ROW('Sanitation Data'!I160))),'Data Summary'!DL166="Yes"),OFFSET('Sanitation Data'!$I$10,0,10*ROW('Sanitation Data'!I160)),NA())</f>
        <v>#N/A</v>
      </c>
      <c r="AX166" s="516" t="e">
        <f ca="1">+IF(AND(ISNUMBER(OFFSET('Sanitation Data'!$I$11,0,10*ROW('Sanitation Data'!I160))),'Data Summary'!DM166="Yes"),OFFSET('Sanitation Data'!$I$11,0,10*ROW('Sanitation Data'!I160)),NA())</f>
        <v>#N/A</v>
      </c>
      <c r="AY166" s="516" t="e">
        <f ca="1">+IF(AND(ISNUMBER(OFFSET('Sanitation Data'!$I$12,0,10*ROW('Sanitation Data'!I160))),'Data Summary'!DN166="Yes"),OFFSET('Sanitation Data'!$I$12,0,10*ROW('Sanitation Data'!I160)),NA())</f>
        <v>#N/A</v>
      </c>
      <c r="AZ166" s="517" t="e">
        <f ca="1">+IF(AND(ISNUMBER(OFFSET('Hygiene Data'!$D$5,0,10*ROW('Hygiene Data'!D160))),'Data Summary'!DO166="Yes"),OFFSET('Hygiene Data'!$D$5,0,10*ROW('Hygiene Data'!D160)),NA())</f>
        <v>#N/A</v>
      </c>
      <c r="BA166" s="517" t="e">
        <f ca="1">+IF(AND(ISNUMBER(OFFSET('Hygiene Data'!$D$7,0,10*ROW('Hygiene Data'!D160))),'Data Summary'!DP166="Yes"),OFFSET('Hygiene Data'!$D$7,0,10*ROW('Hygiene Data'!D160)),NA())</f>
        <v>#N/A</v>
      </c>
      <c r="BB166" s="517" t="e">
        <f ca="1">+IF(AND(ISNUMBER(OFFSET('Hygiene Data'!$D$9,0,10*ROW('Hygiene Data'!D160))),'Data Summary'!DQ166="Yes"),OFFSET('Hygiene Data'!$D$9,0,10*ROW('Hygiene Data'!D160)),NA())</f>
        <v>#N/A</v>
      </c>
      <c r="BC166" s="517" t="e">
        <f ca="1">+IF(AND(ISNUMBER(OFFSET('Hygiene Data'!$E$5,0,10*ROW('Hygiene Data'!E160))),'Data Summary'!DR166="Yes"),OFFSET('Hygiene Data'!$E$5,0,10*ROW('Hygiene Data'!E160)),NA())</f>
        <v>#N/A</v>
      </c>
      <c r="BD166" s="517" t="e">
        <f ca="1">+IF(AND(ISNUMBER(OFFSET('Hygiene Data'!$E$7,0,10*ROW('Hygiene Data'!E160))),'Data Summary'!DS166="Yes"),OFFSET('Hygiene Data'!$E$7,0,10*ROW('Hygiene Data'!E160)),NA())</f>
        <v>#N/A</v>
      </c>
      <c r="BE166" s="517" t="e">
        <f ca="1">+IF(AND(ISNUMBER(OFFSET('Hygiene Data'!$E$9,0,10*ROW('Hygiene Data'!E160))),'Data Summary'!DT166="Yes"),OFFSET('Hygiene Data'!$E$9,0,10*ROW('Hygiene Data'!E160)),NA())</f>
        <v>#N/A</v>
      </c>
      <c r="BF166" s="517" t="e">
        <f ca="1">+IF(AND(ISNUMBER(OFFSET('Hygiene Data'!$F$5,0,10*ROW('Hygiene Data'!F160))),'Data Summary'!DU166="Yes"),OFFSET('Hygiene Data'!$F$5,0,10*ROW('Hygiene Data'!F160)),NA())</f>
        <v>#N/A</v>
      </c>
      <c r="BG166" s="517" t="e">
        <f ca="1">+IF(AND(ISNUMBER(OFFSET('Hygiene Data'!$F$7,0,10*ROW('Hygiene Data'!F160))),'Data Summary'!DV166="Yes"),OFFSET('Hygiene Data'!$F$7,0,10*ROW('Hygiene Data'!F160)),NA())</f>
        <v>#N/A</v>
      </c>
      <c r="BH166" s="517" t="e">
        <f ca="1">+IF(AND(ISNUMBER(OFFSET('Hygiene Data'!$F$9,0,10*ROW('Hygiene Data'!F160))),'Data Summary'!DW166="Yes"),OFFSET('Hygiene Data'!$F$9,0,10*ROW('Hygiene Data'!F160)),NA())</f>
        <v>#N/A</v>
      </c>
      <c r="BI166" s="517" t="e">
        <f ca="1">+IF(AND(ISNUMBER(OFFSET('Hygiene Data'!$G$5,0,10*ROW('Hygiene Data'!G160))),'Data Summary'!DX166="Yes"),OFFSET('Hygiene Data'!$G$5,0,10*ROW('Hygiene Data'!G160)),NA())</f>
        <v>#N/A</v>
      </c>
      <c r="BJ166" s="517" t="e">
        <f ca="1">+IF(AND(ISNUMBER(OFFSET('Hygiene Data'!$G$7,0,10*ROW('Hygiene Data'!G160))),'Data Summary'!DY166="Yes"),OFFSET('Hygiene Data'!$G$7,0,10*ROW('Hygiene Data'!G160)),NA())</f>
        <v>#N/A</v>
      </c>
      <c r="BK166" s="517" t="e">
        <f ca="1">+IF(AND(ISNUMBER(OFFSET('Hygiene Data'!$G$9,0,10*ROW('Hygiene Data'!G160))),'Data Summary'!DZ166="Yes"),OFFSET('Hygiene Data'!$G$9,0,10*ROW('Hygiene Data'!G160)),NA())</f>
        <v>#N/A</v>
      </c>
      <c r="BL166" s="517" t="e">
        <f ca="1">+IF(AND(ISNUMBER(OFFSET('Hygiene Data'!$H$5,0,10*ROW('Hygiene Data'!H160))),'Data Summary'!EA166="Yes"),OFFSET('Hygiene Data'!$H$5,0,10*ROW('Hygiene Data'!H160)),NA())</f>
        <v>#N/A</v>
      </c>
      <c r="BM166" s="517" t="e">
        <f ca="1">+IF(AND(ISNUMBER(OFFSET('Hygiene Data'!$H$7,0,10*ROW('Hygiene Data'!H160))),'Data Summary'!EB166="Yes"),OFFSET('Hygiene Data'!$H$7,0,10*ROW('Hygiene Data'!H160)),NA())</f>
        <v>#N/A</v>
      </c>
      <c r="BN166" s="517" t="e">
        <f ca="1">+IF(AND(ISNUMBER(OFFSET('Hygiene Data'!$H$9,0,10*ROW('Hygiene Data'!H160))),'Data Summary'!EC166="Yes"),OFFSET('Hygiene Data'!$H$9,0,10*ROW('Hygiene Data'!H160)),NA())</f>
        <v>#N/A</v>
      </c>
      <c r="BO166" s="517" t="e">
        <f ca="1">+IF(AND(ISNUMBER(OFFSET('Hygiene Data'!$I$5,0,10*ROW('Hygiene Data'!I160))),'Data Summary'!ED166="Yes"),OFFSET('Hygiene Data'!$I$5,0,10*ROW('Hygiene Data'!I160)),NA())</f>
        <v>#N/A</v>
      </c>
      <c r="BP166" s="517" t="e">
        <f ca="1">+IF(AND(ISNUMBER(OFFSET('Hygiene Data'!$I$7,0,10*ROW('Hygiene Data'!I160))),'Data Summary'!EE166="Yes"),OFFSET('Hygiene Data'!$I$7,0,10*ROW('Hygiene Data'!I160)),NA())</f>
        <v>#N/A</v>
      </c>
      <c r="BQ166" s="517" t="e">
        <f ca="1">+IF(AND(ISNUMBER(OFFSET('Hygiene Data'!$I$9,0,10*ROW('Hygiene Data'!I160))),'Data Summary'!EF166="Yes"),OFFSET('Hygiene Data'!$I$9,0,10*ROW('Hygiene Data'!I160)),NA())</f>
        <v>#N/A</v>
      </c>
    </row>
    <row r="167" spans="1:69" x14ac:dyDescent="0.25">
      <c r="A167" s="513" t="e">
        <f ca="1">+RIGHT('Data Summary'!A167,LEN('Data Summary'!A167)-9)</f>
        <v>#VALUE!</v>
      </c>
      <c r="B167" s="487" t="str">
        <f ca="1">+IF(ISTEXT('Data Summary'!B167),'Data Summary'!B167,"")</f>
        <v/>
      </c>
      <c r="C167" s="514" t="e">
        <f ca="1">+VALUE('Data Summary'!C167)</f>
        <v>#VALUE!</v>
      </c>
      <c r="D167" s="515" t="e">
        <f ca="1">+IF(AND(ISNUMBER(OFFSET('Water Data'!$D$4,0,10*ROW('Water Data'!D161))),'Data Summary'!BS167="Yes"),100-OFFSET('Water Data'!$D$4,0,10*ROW('Water Data'!D161)),NA())</f>
        <v>#N/A</v>
      </c>
      <c r="E167" s="515" t="e">
        <f ca="1">+IF(AND(ISNUMBER(OFFSET('Water Data'!$D$6,0,10*ROW('Water Data'!D161))),'Data Summary'!BT167="Yes"),OFFSET('Water Data'!$D$6,0,10*ROW('Water Data'!D161)),NA())</f>
        <v>#N/A</v>
      </c>
      <c r="F167" s="515" t="e">
        <f ca="1">+IF(AND(ISNUMBER(OFFSET('Water Data'!$D$9,0,10*ROW('Water Data'!D161))),'Data Summary'!BU167="Yes"),OFFSET('Water Data'!$D$9,0,10*ROW('Water Data'!D161)),NA())</f>
        <v>#N/A</v>
      </c>
      <c r="G167" s="515" t="e">
        <f ca="1">+IF(AND(ISNUMBER(OFFSET('Water Data'!$E$4,0,10*ROW('Water Data'!E161))),'Data Summary'!BV167="Yes"),100-OFFSET('Water Data'!$E$4,0,10*ROW('Water Data'!E161)),NA())</f>
        <v>#N/A</v>
      </c>
      <c r="H167" s="515" t="e">
        <f ca="1">+IF(AND(ISNUMBER(OFFSET('Water Data'!$E$6,0,10*ROW('Water Data'!E161))),'Data Summary'!BW167="Yes"),OFFSET('Water Data'!$E$6,0,10*ROW('Water Data'!E161)),NA())</f>
        <v>#N/A</v>
      </c>
      <c r="I167" s="515" t="e">
        <f ca="1">+IF(AND(ISNUMBER(OFFSET('Water Data'!$E$9,0,10*ROW('Water Data'!E161))),'Data Summary'!BX167="Yes"),OFFSET('Water Data'!$E$9,0,10*ROW('Water Data'!E161)),NA())</f>
        <v>#N/A</v>
      </c>
      <c r="J167" s="515" t="e">
        <f ca="1">+IF(AND(ISNUMBER(OFFSET('Water Data'!$F$4,0,10*ROW('Water Data'!F161))),'Data Summary'!BY167="Yes"),100-OFFSET('Water Data'!$F$4,0,10*ROW('Water Data'!F161)),NA())</f>
        <v>#N/A</v>
      </c>
      <c r="K167" s="515" t="e">
        <f ca="1">+IF(AND(ISNUMBER(OFFSET('Water Data'!$F$6,0,10*ROW('Water Data'!F161))),'Data Summary'!BZ167="Yes"),OFFSET('Water Data'!$F$6,0,10*ROW('Water Data'!F161)),NA())</f>
        <v>#N/A</v>
      </c>
      <c r="L167" s="515" t="e">
        <f ca="1">+IF(AND(ISNUMBER(OFFSET('Water Data'!$F$9,0,10*ROW('Water Data'!F161))),'Data Summary'!CA167="Yes"),OFFSET('Water Data'!$F$9,0,10*ROW('Water Data'!F161)),NA())</f>
        <v>#N/A</v>
      </c>
      <c r="M167" s="515" t="e">
        <f ca="1">+IF(AND(ISNUMBER(OFFSET('Water Data'!$G$4,0,10*ROW('Water Data'!G161))),'Data Summary'!CB167="Yes"),100-OFFSET('Water Data'!$G$4,0,10*ROW('Water Data'!G161)),NA())</f>
        <v>#N/A</v>
      </c>
      <c r="N167" s="515" t="e">
        <f ca="1">+IF(AND(ISNUMBER(OFFSET('Water Data'!$G$6,0,10*ROW('Water Data'!G161))),'Data Summary'!CC167="Yes"),OFFSET('Water Data'!$G$6,0,10*ROW('Water Data'!G161)),NA())</f>
        <v>#N/A</v>
      </c>
      <c r="O167" s="515" t="e">
        <f ca="1">+IF(AND(ISNUMBER(OFFSET('Water Data'!$G$9,0,10*ROW('Water Data'!G161))),'Data Summary'!CD167="Yes"),OFFSET('Water Data'!$G$9,0,10*ROW('Water Data'!G161)),NA())</f>
        <v>#N/A</v>
      </c>
      <c r="P167" s="515" t="e">
        <f ca="1">+IF(AND(ISNUMBER(OFFSET('Water Data'!$H$4,0,10*ROW('Water Data'!H161))),'Data Summary'!CE167="Yes"),100-OFFSET('Water Data'!$H$4,0,10*ROW('Water Data'!H161)),NA())</f>
        <v>#N/A</v>
      </c>
      <c r="Q167" s="515" t="e">
        <f ca="1">+IF(AND(ISNUMBER(OFFSET('Water Data'!$H$6,0,10*ROW('Water Data'!H161))),'Data Summary'!CF167="Yes"),OFFSET('Water Data'!$H$6,0,10*ROW('Water Data'!H161)),NA())</f>
        <v>#N/A</v>
      </c>
      <c r="R167" s="515" t="e">
        <f ca="1">+IF(AND(ISNUMBER(OFFSET('Water Data'!$H$9,0,10*ROW('Water Data'!H161))),'Data Summary'!CG167="Yes"),OFFSET('Water Data'!$H$9,0,10*ROW('Water Data'!H161)),NA())</f>
        <v>#N/A</v>
      </c>
      <c r="S167" s="515" t="e">
        <f ca="1">+IF(AND(ISNUMBER(OFFSET('Water Data'!$I$4,0,10*ROW('Water Data'!I161))),'Data Summary'!CH167="Yes"),100-OFFSET('Water Data'!$I$4,0,10*ROW('Water Data'!I161)),NA())</f>
        <v>#N/A</v>
      </c>
      <c r="T167" s="515" t="e">
        <f ca="1">+IF(AND(ISNUMBER(OFFSET('Water Data'!$I$6,0,10*ROW('Water Data'!I161))),'Data Summary'!CI167="Yes"),OFFSET('Water Data'!$I$6,0,10*ROW('Water Data'!I161)),NA())</f>
        <v>#N/A</v>
      </c>
      <c r="U167" s="515" t="e">
        <f ca="1">+IF(AND(ISNUMBER(OFFSET('Water Data'!$I$9,0,10*ROW('Water Data'!I161))),'Data Summary'!CJ167="Yes"),OFFSET('Water Data'!$I$9,0,10*ROW('Water Data'!I161)),NA())</f>
        <v>#N/A</v>
      </c>
      <c r="V167" s="516" t="e">
        <f ca="1">+IF(AND(ISNUMBER(OFFSET('Sanitation Data'!$D$4,0,10*ROW('Sanitation Data'!D161))),'Data Summary'!CK167="Yes"),100-OFFSET('Sanitation Data'!$D$4,0,10*ROW('Sanitation Data'!D161)),NA())</f>
        <v>#N/A</v>
      </c>
      <c r="W167" s="516" t="e">
        <f ca="1">+IF(AND(ISNUMBER(OFFSET('Sanitation Data'!$D$6,0,10*ROW('Sanitation Data'!D161))),'Data Summary'!CL167="Yes"),OFFSET('Sanitation Data'!$D$6,0,10*ROW('Sanitation Data'!D161)),NA())</f>
        <v>#N/A</v>
      </c>
      <c r="X167" s="516" t="e">
        <f ca="1">+IF(AND(ISNUMBER(OFFSET('Sanitation Data'!$D$10,0,10*ROW('Sanitation Data'!D161))),'Data Summary'!CM167="Yes"),OFFSET('Sanitation Data'!$D$10,0,10*ROW('Sanitation Data'!D161)),NA())</f>
        <v>#N/A</v>
      </c>
      <c r="Y167" s="516" t="e">
        <f ca="1">+IF(AND(ISNUMBER(OFFSET('Sanitation Data'!$D$11,0,10*ROW('Sanitation Data'!D161))),'Data Summary'!CN167="Yes"),OFFSET('Sanitation Data'!$D$11,0,10*ROW('Sanitation Data'!D161)),NA())</f>
        <v>#N/A</v>
      </c>
      <c r="Z167" s="516" t="e">
        <f ca="1">+IF(AND(ISNUMBER(OFFSET('Sanitation Data'!$D$12,0,10*ROW('Sanitation Data'!D161))),'Data Summary'!CO167="Yes"),OFFSET('Sanitation Data'!$D$12,0,10*ROW('Sanitation Data'!D161)),NA())</f>
        <v>#N/A</v>
      </c>
      <c r="AA167" s="516" t="e">
        <f ca="1">+IF(AND(ISNUMBER(OFFSET('Sanitation Data'!$E$4,0,10*ROW('Sanitation Data'!E161))),'Data Summary'!CP167="Yes"),100-OFFSET('Sanitation Data'!$E$4,0,10*ROW('Sanitation Data'!E161)),NA())</f>
        <v>#N/A</v>
      </c>
      <c r="AB167" s="516" t="e">
        <f ca="1">+IF(AND(ISNUMBER(OFFSET('Sanitation Data'!$E$6,0,10*ROW('Sanitation Data'!E161))),'Data Summary'!CQ167="Yes"),OFFSET('Sanitation Data'!$E$6,0,10*ROW('Sanitation Data'!E161)),NA())</f>
        <v>#N/A</v>
      </c>
      <c r="AC167" s="516" t="e">
        <f ca="1">+IF(AND(ISNUMBER(OFFSET('Sanitation Data'!$E$10,0,10*ROW('Sanitation Data'!E161))),'Data Summary'!CR167="Yes"),OFFSET('Sanitation Data'!$E$10,0,10*ROW('Sanitation Data'!E161)),NA())</f>
        <v>#N/A</v>
      </c>
      <c r="AD167" s="516" t="e">
        <f ca="1">+IF(AND(ISNUMBER(OFFSET('Sanitation Data'!$E$11,0,10*ROW('Sanitation Data'!E161))),'Data Summary'!CS167="Yes"),OFFSET('Sanitation Data'!$E$11,0,10*ROW('Sanitation Data'!E161)),NA())</f>
        <v>#N/A</v>
      </c>
      <c r="AE167" s="516" t="e">
        <f ca="1">+IF(AND(ISNUMBER(OFFSET('Sanitation Data'!$E$12,0,10*ROW('Sanitation Data'!E161))),'Data Summary'!CT167="Yes"),OFFSET('Sanitation Data'!$E$12,0,10*ROW('Sanitation Data'!E161)),NA())</f>
        <v>#N/A</v>
      </c>
      <c r="AF167" s="516" t="e">
        <f ca="1">+IF(AND(ISNUMBER(OFFSET('Sanitation Data'!$F$4,0,10*ROW('Sanitation Data'!F161))),'Data Summary'!CU167="Yes"),100-OFFSET('Sanitation Data'!$F$4,0,10*ROW('Sanitation Data'!F161)),NA())</f>
        <v>#N/A</v>
      </c>
      <c r="AG167" s="516" t="e">
        <f ca="1">+IF(AND(ISNUMBER(OFFSET('Sanitation Data'!$F$6,0,10*ROW('Sanitation Data'!F161))),'Data Summary'!CV167="Yes"),OFFSET('Sanitation Data'!$F$6,0,10*ROW('Sanitation Data'!F161)),NA())</f>
        <v>#N/A</v>
      </c>
      <c r="AH167" s="516" t="e">
        <f ca="1">+IF(AND(ISNUMBER(OFFSET('Sanitation Data'!$F$10,0,10*ROW('Sanitation Data'!F161))),'Data Summary'!CW167="Yes"),OFFSET('Sanitation Data'!$F$10,0,10*ROW('Sanitation Data'!F161)),NA())</f>
        <v>#N/A</v>
      </c>
      <c r="AI167" s="516" t="e">
        <f ca="1">+IF(AND(ISNUMBER(OFFSET('Sanitation Data'!$F$11,0,10*ROW('Sanitation Data'!F161))),'Data Summary'!CX167="Yes"),OFFSET('Sanitation Data'!$F$11,0,10*ROW('Sanitation Data'!F161)),NA())</f>
        <v>#N/A</v>
      </c>
      <c r="AJ167" s="516" t="e">
        <f ca="1">+IF(AND(ISNUMBER(OFFSET('Sanitation Data'!$F$12,0,10*ROW('Sanitation Data'!F161))),'Data Summary'!CY167="Yes"),OFFSET('Sanitation Data'!$F$12,0,10*ROW('Sanitation Data'!F161)),NA())</f>
        <v>#N/A</v>
      </c>
      <c r="AK167" s="516" t="e">
        <f ca="1">+IF(AND(ISNUMBER(OFFSET('Sanitation Data'!$G$4,0,10*ROW('Sanitation Data'!G161))),'Data Summary'!CZ167="Yes"),100-OFFSET('Sanitation Data'!$G$4,0,10*ROW('Sanitation Data'!G161)),NA())</f>
        <v>#N/A</v>
      </c>
      <c r="AL167" s="516" t="e">
        <f ca="1">+IF(AND(ISNUMBER(OFFSET('Sanitation Data'!$G$6,0,10*ROW('Sanitation Data'!G161))),'Data Summary'!DA167="Yes"),OFFSET('Sanitation Data'!$G$6,0,10*ROW('Sanitation Data'!G161)),NA())</f>
        <v>#N/A</v>
      </c>
      <c r="AM167" s="516" t="e">
        <f ca="1">+IF(AND(ISNUMBER(OFFSET('Sanitation Data'!$G$10,0,10*ROW('Sanitation Data'!G161))),'Data Summary'!DB167="Yes"),OFFSET('Sanitation Data'!$G$10,0,10*ROW('Sanitation Data'!G161)),NA())</f>
        <v>#N/A</v>
      </c>
      <c r="AN167" s="516" t="e">
        <f ca="1">+IF(AND(ISNUMBER(OFFSET('Sanitation Data'!$G$11,0,10*ROW('Sanitation Data'!G161))),'Data Summary'!DC167="Yes"),OFFSET('Sanitation Data'!$G$11,0,10*ROW('Sanitation Data'!G161)),NA())</f>
        <v>#N/A</v>
      </c>
      <c r="AO167" s="516" t="e">
        <f ca="1">+IF(AND(ISNUMBER(OFFSET('Sanitation Data'!$G$12,0,10*ROW('Sanitation Data'!G161))),'Data Summary'!DD167="Yes"),OFFSET('Sanitation Data'!$G$12,0,10*ROW('Sanitation Data'!G161)),NA())</f>
        <v>#N/A</v>
      </c>
      <c r="AP167" s="516" t="e">
        <f ca="1">+IF(AND(ISNUMBER(OFFSET('Sanitation Data'!$H$4,0,10*ROW('Sanitation Data'!H161))),'Data Summary'!DE167="Yes"),100-OFFSET('Sanitation Data'!$H$4,0,10*ROW('Sanitation Data'!H161)),NA())</f>
        <v>#N/A</v>
      </c>
      <c r="AQ167" s="516" t="e">
        <f ca="1">+IF(AND(ISNUMBER(OFFSET('Sanitation Data'!$H$6,0,10*ROW('Sanitation Data'!H161))),'Data Summary'!DF167="Yes"),OFFSET('Sanitation Data'!$H$6,0,10*ROW('Sanitation Data'!H161)),NA())</f>
        <v>#N/A</v>
      </c>
      <c r="AR167" s="516" t="e">
        <f ca="1">+IF(AND(ISNUMBER(OFFSET('Sanitation Data'!$H$10,0,10*ROW('Sanitation Data'!H161))),'Data Summary'!DG167="Yes"),OFFSET('Sanitation Data'!$H$10,0,10*ROW('Sanitation Data'!H161)),NA())</f>
        <v>#N/A</v>
      </c>
      <c r="AS167" s="516" t="e">
        <f ca="1">+IF(AND(ISNUMBER(OFFSET('Sanitation Data'!$H$11,0,10*ROW('Sanitation Data'!H161))),'Data Summary'!DH167="Yes"),OFFSET('Sanitation Data'!$H$11,0,10*ROW('Sanitation Data'!H161)),NA())</f>
        <v>#N/A</v>
      </c>
      <c r="AT167" s="516" t="e">
        <f ca="1">+IF(AND(ISNUMBER(OFFSET('Sanitation Data'!$H$12,0,10*ROW('Sanitation Data'!H161))),'Data Summary'!DI167="Yes"),OFFSET('Sanitation Data'!$H$12,0,10*ROW('Sanitation Data'!H161)),NA())</f>
        <v>#N/A</v>
      </c>
      <c r="AU167" s="516" t="e">
        <f ca="1">+IF(AND(ISNUMBER(OFFSET('Sanitation Data'!$I$4,0,10*ROW('Sanitation Data'!I161))),'Data Summary'!DJ167="Yes"),100-OFFSET('Sanitation Data'!$I$4,0,10*ROW('Sanitation Data'!I161)),NA())</f>
        <v>#N/A</v>
      </c>
      <c r="AV167" s="516" t="e">
        <f ca="1">+IF(AND(ISNUMBER(OFFSET('Sanitation Data'!$I$6,0,10*ROW('Sanitation Data'!I161))),'Data Summary'!DK167="Yes"),OFFSET('Sanitation Data'!$I$6,0,10*ROW('Sanitation Data'!I161)),NA())</f>
        <v>#N/A</v>
      </c>
      <c r="AW167" s="516" t="e">
        <f ca="1">+IF(AND(ISNUMBER(OFFSET('Sanitation Data'!$I$10,0,10*ROW('Sanitation Data'!I161))),'Data Summary'!DL167="Yes"),OFFSET('Sanitation Data'!$I$10,0,10*ROW('Sanitation Data'!I161)),NA())</f>
        <v>#N/A</v>
      </c>
      <c r="AX167" s="516" t="e">
        <f ca="1">+IF(AND(ISNUMBER(OFFSET('Sanitation Data'!$I$11,0,10*ROW('Sanitation Data'!I161))),'Data Summary'!DM167="Yes"),OFFSET('Sanitation Data'!$I$11,0,10*ROW('Sanitation Data'!I161)),NA())</f>
        <v>#N/A</v>
      </c>
      <c r="AY167" s="516" t="e">
        <f ca="1">+IF(AND(ISNUMBER(OFFSET('Sanitation Data'!$I$12,0,10*ROW('Sanitation Data'!I161))),'Data Summary'!DN167="Yes"),OFFSET('Sanitation Data'!$I$12,0,10*ROW('Sanitation Data'!I161)),NA())</f>
        <v>#N/A</v>
      </c>
      <c r="AZ167" s="517" t="e">
        <f ca="1">+IF(AND(ISNUMBER(OFFSET('Hygiene Data'!$D$5,0,10*ROW('Hygiene Data'!D161))),'Data Summary'!DO167="Yes"),OFFSET('Hygiene Data'!$D$5,0,10*ROW('Hygiene Data'!D161)),NA())</f>
        <v>#N/A</v>
      </c>
      <c r="BA167" s="517" t="e">
        <f ca="1">+IF(AND(ISNUMBER(OFFSET('Hygiene Data'!$D$7,0,10*ROW('Hygiene Data'!D161))),'Data Summary'!DP167="Yes"),OFFSET('Hygiene Data'!$D$7,0,10*ROW('Hygiene Data'!D161)),NA())</f>
        <v>#N/A</v>
      </c>
      <c r="BB167" s="517" t="e">
        <f ca="1">+IF(AND(ISNUMBER(OFFSET('Hygiene Data'!$D$9,0,10*ROW('Hygiene Data'!D161))),'Data Summary'!DQ167="Yes"),OFFSET('Hygiene Data'!$D$9,0,10*ROW('Hygiene Data'!D161)),NA())</f>
        <v>#N/A</v>
      </c>
      <c r="BC167" s="517" t="e">
        <f ca="1">+IF(AND(ISNUMBER(OFFSET('Hygiene Data'!$E$5,0,10*ROW('Hygiene Data'!E161))),'Data Summary'!DR167="Yes"),OFFSET('Hygiene Data'!$E$5,0,10*ROW('Hygiene Data'!E161)),NA())</f>
        <v>#N/A</v>
      </c>
      <c r="BD167" s="517" t="e">
        <f ca="1">+IF(AND(ISNUMBER(OFFSET('Hygiene Data'!$E$7,0,10*ROW('Hygiene Data'!E161))),'Data Summary'!DS167="Yes"),OFFSET('Hygiene Data'!$E$7,0,10*ROW('Hygiene Data'!E161)),NA())</f>
        <v>#N/A</v>
      </c>
      <c r="BE167" s="517" t="e">
        <f ca="1">+IF(AND(ISNUMBER(OFFSET('Hygiene Data'!$E$9,0,10*ROW('Hygiene Data'!E161))),'Data Summary'!DT167="Yes"),OFFSET('Hygiene Data'!$E$9,0,10*ROW('Hygiene Data'!E161)),NA())</f>
        <v>#N/A</v>
      </c>
      <c r="BF167" s="517" t="e">
        <f ca="1">+IF(AND(ISNUMBER(OFFSET('Hygiene Data'!$F$5,0,10*ROW('Hygiene Data'!F161))),'Data Summary'!DU167="Yes"),OFFSET('Hygiene Data'!$F$5,0,10*ROW('Hygiene Data'!F161)),NA())</f>
        <v>#N/A</v>
      </c>
      <c r="BG167" s="517" t="e">
        <f ca="1">+IF(AND(ISNUMBER(OFFSET('Hygiene Data'!$F$7,0,10*ROW('Hygiene Data'!F161))),'Data Summary'!DV167="Yes"),OFFSET('Hygiene Data'!$F$7,0,10*ROW('Hygiene Data'!F161)),NA())</f>
        <v>#N/A</v>
      </c>
      <c r="BH167" s="517" t="e">
        <f ca="1">+IF(AND(ISNUMBER(OFFSET('Hygiene Data'!$F$9,0,10*ROW('Hygiene Data'!F161))),'Data Summary'!DW167="Yes"),OFFSET('Hygiene Data'!$F$9,0,10*ROW('Hygiene Data'!F161)),NA())</f>
        <v>#N/A</v>
      </c>
      <c r="BI167" s="517" t="e">
        <f ca="1">+IF(AND(ISNUMBER(OFFSET('Hygiene Data'!$G$5,0,10*ROW('Hygiene Data'!G161))),'Data Summary'!DX167="Yes"),OFFSET('Hygiene Data'!$G$5,0,10*ROW('Hygiene Data'!G161)),NA())</f>
        <v>#N/A</v>
      </c>
      <c r="BJ167" s="517" t="e">
        <f ca="1">+IF(AND(ISNUMBER(OFFSET('Hygiene Data'!$G$7,0,10*ROW('Hygiene Data'!G161))),'Data Summary'!DY167="Yes"),OFFSET('Hygiene Data'!$G$7,0,10*ROW('Hygiene Data'!G161)),NA())</f>
        <v>#N/A</v>
      </c>
      <c r="BK167" s="517" t="e">
        <f ca="1">+IF(AND(ISNUMBER(OFFSET('Hygiene Data'!$G$9,0,10*ROW('Hygiene Data'!G161))),'Data Summary'!DZ167="Yes"),OFFSET('Hygiene Data'!$G$9,0,10*ROW('Hygiene Data'!G161)),NA())</f>
        <v>#N/A</v>
      </c>
      <c r="BL167" s="517" t="e">
        <f ca="1">+IF(AND(ISNUMBER(OFFSET('Hygiene Data'!$H$5,0,10*ROW('Hygiene Data'!H161))),'Data Summary'!EA167="Yes"),OFFSET('Hygiene Data'!$H$5,0,10*ROW('Hygiene Data'!H161)),NA())</f>
        <v>#N/A</v>
      </c>
      <c r="BM167" s="517" t="e">
        <f ca="1">+IF(AND(ISNUMBER(OFFSET('Hygiene Data'!$H$7,0,10*ROW('Hygiene Data'!H161))),'Data Summary'!EB167="Yes"),OFFSET('Hygiene Data'!$H$7,0,10*ROW('Hygiene Data'!H161)),NA())</f>
        <v>#N/A</v>
      </c>
      <c r="BN167" s="517" t="e">
        <f ca="1">+IF(AND(ISNUMBER(OFFSET('Hygiene Data'!$H$9,0,10*ROW('Hygiene Data'!H161))),'Data Summary'!EC167="Yes"),OFFSET('Hygiene Data'!$H$9,0,10*ROW('Hygiene Data'!H161)),NA())</f>
        <v>#N/A</v>
      </c>
      <c r="BO167" s="517" t="e">
        <f ca="1">+IF(AND(ISNUMBER(OFFSET('Hygiene Data'!$I$5,0,10*ROW('Hygiene Data'!I161))),'Data Summary'!ED167="Yes"),OFFSET('Hygiene Data'!$I$5,0,10*ROW('Hygiene Data'!I161)),NA())</f>
        <v>#N/A</v>
      </c>
      <c r="BP167" s="517" t="e">
        <f ca="1">+IF(AND(ISNUMBER(OFFSET('Hygiene Data'!$I$7,0,10*ROW('Hygiene Data'!I161))),'Data Summary'!EE167="Yes"),OFFSET('Hygiene Data'!$I$7,0,10*ROW('Hygiene Data'!I161)),NA())</f>
        <v>#N/A</v>
      </c>
      <c r="BQ167" s="517" t="e">
        <f ca="1">+IF(AND(ISNUMBER(OFFSET('Hygiene Data'!$I$9,0,10*ROW('Hygiene Data'!I161))),'Data Summary'!EF167="Yes"),OFFSET('Hygiene Data'!$I$9,0,10*ROW('Hygiene Data'!I161)),NA())</f>
        <v>#N/A</v>
      </c>
    </row>
    <row r="168" spans="1:69" x14ac:dyDescent="0.25">
      <c r="A168" s="513" t="e">
        <f ca="1">+RIGHT('Data Summary'!A168,LEN('Data Summary'!A168)-9)</f>
        <v>#VALUE!</v>
      </c>
      <c r="B168" s="487" t="str">
        <f ca="1">+IF(ISTEXT('Data Summary'!B168),'Data Summary'!B168,"")</f>
        <v/>
      </c>
      <c r="C168" s="514" t="e">
        <f ca="1">+VALUE('Data Summary'!C168)</f>
        <v>#VALUE!</v>
      </c>
      <c r="D168" s="515" t="e">
        <f ca="1">+IF(AND(ISNUMBER(OFFSET('Water Data'!$D$4,0,10*ROW('Water Data'!D162))),'Data Summary'!BS168="Yes"),100-OFFSET('Water Data'!$D$4,0,10*ROW('Water Data'!D162)),NA())</f>
        <v>#N/A</v>
      </c>
      <c r="E168" s="515" t="e">
        <f ca="1">+IF(AND(ISNUMBER(OFFSET('Water Data'!$D$6,0,10*ROW('Water Data'!D162))),'Data Summary'!BT168="Yes"),OFFSET('Water Data'!$D$6,0,10*ROW('Water Data'!D162)),NA())</f>
        <v>#N/A</v>
      </c>
      <c r="F168" s="515" t="e">
        <f ca="1">+IF(AND(ISNUMBER(OFFSET('Water Data'!$D$9,0,10*ROW('Water Data'!D162))),'Data Summary'!BU168="Yes"),OFFSET('Water Data'!$D$9,0,10*ROW('Water Data'!D162)),NA())</f>
        <v>#N/A</v>
      </c>
      <c r="G168" s="515" t="e">
        <f ca="1">+IF(AND(ISNUMBER(OFFSET('Water Data'!$E$4,0,10*ROW('Water Data'!E162))),'Data Summary'!BV168="Yes"),100-OFFSET('Water Data'!$E$4,0,10*ROW('Water Data'!E162)),NA())</f>
        <v>#N/A</v>
      </c>
      <c r="H168" s="515" t="e">
        <f ca="1">+IF(AND(ISNUMBER(OFFSET('Water Data'!$E$6,0,10*ROW('Water Data'!E162))),'Data Summary'!BW168="Yes"),OFFSET('Water Data'!$E$6,0,10*ROW('Water Data'!E162)),NA())</f>
        <v>#N/A</v>
      </c>
      <c r="I168" s="515" t="e">
        <f ca="1">+IF(AND(ISNUMBER(OFFSET('Water Data'!$E$9,0,10*ROW('Water Data'!E162))),'Data Summary'!BX168="Yes"),OFFSET('Water Data'!$E$9,0,10*ROW('Water Data'!E162)),NA())</f>
        <v>#N/A</v>
      </c>
      <c r="J168" s="515" t="e">
        <f ca="1">+IF(AND(ISNUMBER(OFFSET('Water Data'!$F$4,0,10*ROW('Water Data'!F162))),'Data Summary'!BY168="Yes"),100-OFFSET('Water Data'!$F$4,0,10*ROW('Water Data'!F162)),NA())</f>
        <v>#N/A</v>
      </c>
      <c r="K168" s="515" t="e">
        <f ca="1">+IF(AND(ISNUMBER(OFFSET('Water Data'!$F$6,0,10*ROW('Water Data'!F162))),'Data Summary'!BZ168="Yes"),OFFSET('Water Data'!$F$6,0,10*ROW('Water Data'!F162)),NA())</f>
        <v>#N/A</v>
      </c>
      <c r="L168" s="515" t="e">
        <f ca="1">+IF(AND(ISNUMBER(OFFSET('Water Data'!$F$9,0,10*ROW('Water Data'!F162))),'Data Summary'!CA168="Yes"),OFFSET('Water Data'!$F$9,0,10*ROW('Water Data'!F162)),NA())</f>
        <v>#N/A</v>
      </c>
      <c r="M168" s="515" t="e">
        <f ca="1">+IF(AND(ISNUMBER(OFFSET('Water Data'!$G$4,0,10*ROW('Water Data'!G162))),'Data Summary'!CB168="Yes"),100-OFFSET('Water Data'!$G$4,0,10*ROW('Water Data'!G162)),NA())</f>
        <v>#N/A</v>
      </c>
      <c r="N168" s="515" t="e">
        <f ca="1">+IF(AND(ISNUMBER(OFFSET('Water Data'!$G$6,0,10*ROW('Water Data'!G162))),'Data Summary'!CC168="Yes"),OFFSET('Water Data'!$G$6,0,10*ROW('Water Data'!G162)),NA())</f>
        <v>#N/A</v>
      </c>
      <c r="O168" s="515" t="e">
        <f ca="1">+IF(AND(ISNUMBER(OFFSET('Water Data'!$G$9,0,10*ROW('Water Data'!G162))),'Data Summary'!CD168="Yes"),OFFSET('Water Data'!$G$9,0,10*ROW('Water Data'!G162)),NA())</f>
        <v>#N/A</v>
      </c>
      <c r="P168" s="515" t="e">
        <f ca="1">+IF(AND(ISNUMBER(OFFSET('Water Data'!$H$4,0,10*ROW('Water Data'!H162))),'Data Summary'!CE168="Yes"),100-OFFSET('Water Data'!$H$4,0,10*ROW('Water Data'!H162)),NA())</f>
        <v>#N/A</v>
      </c>
      <c r="Q168" s="515" t="e">
        <f ca="1">+IF(AND(ISNUMBER(OFFSET('Water Data'!$H$6,0,10*ROW('Water Data'!H162))),'Data Summary'!CF168="Yes"),OFFSET('Water Data'!$H$6,0,10*ROW('Water Data'!H162)),NA())</f>
        <v>#N/A</v>
      </c>
      <c r="R168" s="515" t="e">
        <f ca="1">+IF(AND(ISNUMBER(OFFSET('Water Data'!$H$9,0,10*ROW('Water Data'!H162))),'Data Summary'!CG168="Yes"),OFFSET('Water Data'!$H$9,0,10*ROW('Water Data'!H162)),NA())</f>
        <v>#N/A</v>
      </c>
      <c r="S168" s="515" t="e">
        <f ca="1">+IF(AND(ISNUMBER(OFFSET('Water Data'!$I$4,0,10*ROW('Water Data'!I162))),'Data Summary'!CH168="Yes"),100-OFFSET('Water Data'!$I$4,0,10*ROW('Water Data'!I162)),NA())</f>
        <v>#N/A</v>
      </c>
      <c r="T168" s="515" t="e">
        <f ca="1">+IF(AND(ISNUMBER(OFFSET('Water Data'!$I$6,0,10*ROW('Water Data'!I162))),'Data Summary'!CI168="Yes"),OFFSET('Water Data'!$I$6,0,10*ROW('Water Data'!I162)),NA())</f>
        <v>#N/A</v>
      </c>
      <c r="U168" s="515" t="e">
        <f ca="1">+IF(AND(ISNUMBER(OFFSET('Water Data'!$I$9,0,10*ROW('Water Data'!I162))),'Data Summary'!CJ168="Yes"),OFFSET('Water Data'!$I$9,0,10*ROW('Water Data'!I162)),NA())</f>
        <v>#N/A</v>
      </c>
      <c r="V168" s="516" t="e">
        <f ca="1">+IF(AND(ISNUMBER(OFFSET('Sanitation Data'!$D$4,0,10*ROW('Sanitation Data'!D162))),'Data Summary'!CK168="Yes"),100-OFFSET('Sanitation Data'!$D$4,0,10*ROW('Sanitation Data'!D162)),NA())</f>
        <v>#N/A</v>
      </c>
      <c r="W168" s="516" t="e">
        <f ca="1">+IF(AND(ISNUMBER(OFFSET('Sanitation Data'!$D$6,0,10*ROW('Sanitation Data'!D162))),'Data Summary'!CL168="Yes"),OFFSET('Sanitation Data'!$D$6,0,10*ROW('Sanitation Data'!D162)),NA())</f>
        <v>#N/A</v>
      </c>
      <c r="X168" s="516" t="e">
        <f ca="1">+IF(AND(ISNUMBER(OFFSET('Sanitation Data'!$D$10,0,10*ROW('Sanitation Data'!D162))),'Data Summary'!CM168="Yes"),OFFSET('Sanitation Data'!$D$10,0,10*ROW('Sanitation Data'!D162)),NA())</f>
        <v>#N/A</v>
      </c>
      <c r="Y168" s="516" t="e">
        <f ca="1">+IF(AND(ISNUMBER(OFFSET('Sanitation Data'!$D$11,0,10*ROW('Sanitation Data'!D162))),'Data Summary'!CN168="Yes"),OFFSET('Sanitation Data'!$D$11,0,10*ROW('Sanitation Data'!D162)),NA())</f>
        <v>#N/A</v>
      </c>
      <c r="Z168" s="516" t="e">
        <f ca="1">+IF(AND(ISNUMBER(OFFSET('Sanitation Data'!$D$12,0,10*ROW('Sanitation Data'!D162))),'Data Summary'!CO168="Yes"),OFFSET('Sanitation Data'!$D$12,0,10*ROW('Sanitation Data'!D162)),NA())</f>
        <v>#N/A</v>
      </c>
      <c r="AA168" s="516" t="e">
        <f ca="1">+IF(AND(ISNUMBER(OFFSET('Sanitation Data'!$E$4,0,10*ROW('Sanitation Data'!E162))),'Data Summary'!CP168="Yes"),100-OFFSET('Sanitation Data'!$E$4,0,10*ROW('Sanitation Data'!E162)),NA())</f>
        <v>#N/A</v>
      </c>
      <c r="AB168" s="516" t="e">
        <f ca="1">+IF(AND(ISNUMBER(OFFSET('Sanitation Data'!$E$6,0,10*ROW('Sanitation Data'!E162))),'Data Summary'!CQ168="Yes"),OFFSET('Sanitation Data'!$E$6,0,10*ROW('Sanitation Data'!E162)),NA())</f>
        <v>#N/A</v>
      </c>
      <c r="AC168" s="516" t="e">
        <f ca="1">+IF(AND(ISNUMBER(OFFSET('Sanitation Data'!$E$10,0,10*ROW('Sanitation Data'!E162))),'Data Summary'!CR168="Yes"),OFFSET('Sanitation Data'!$E$10,0,10*ROW('Sanitation Data'!E162)),NA())</f>
        <v>#N/A</v>
      </c>
      <c r="AD168" s="516" t="e">
        <f ca="1">+IF(AND(ISNUMBER(OFFSET('Sanitation Data'!$E$11,0,10*ROW('Sanitation Data'!E162))),'Data Summary'!CS168="Yes"),OFFSET('Sanitation Data'!$E$11,0,10*ROW('Sanitation Data'!E162)),NA())</f>
        <v>#N/A</v>
      </c>
      <c r="AE168" s="516" t="e">
        <f ca="1">+IF(AND(ISNUMBER(OFFSET('Sanitation Data'!$E$12,0,10*ROW('Sanitation Data'!E162))),'Data Summary'!CT168="Yes"),OFFSET('Sanitation Data'!$E$12,0,10*ROW('Sanitation Data'!E162)),NA())</f>
        <v>#N/A</v>
      </c>
      <c r="AF168" s="516" t="e">
        <f ca="1">+IF(AND(ISNUMBER(OFFSET('Sanitation Data'!$F$4,0,10*ROW('Sanitation Data'!F162))),'Data Summary'!CU168="Yes"),100-OFFSET('Sanitation Data'!$F$4,0,10*ROW('Sanitation Data'!F162)),NA())</f>
        <v>#N/A</v>
      </c>
      <c r="AG168" s="516" t="e">
        <f ca="1">+IF(AND(ISNUMBER(OFFSET('Sanitation Data'!$F$6,0,10*ROW('Sanitation Data'!F162))),'Data Summary'!CV168="Yes"),OFFSET('Sanitation Data'!$F$6,0,10*ROW('Sanitation Data'!F162)),NA())</f>
        <v>#N/A</v>
      </c>
      <c r="AH168" s="516" t="e">
        <f ca="1">+IF(AND(ISNUMBER(OFFSET('Sanitation Data'!$F$10,0,10*ROW('Sanitation Data'!F162))),'Data Summary'!CW168="Yes"),OFFSET('Sanitation Data'!$F$10,0,10*ROW('Sanitation Data'!F162)),NA())</f>
        <v>#N/A</v>
      </c>
      <c r="AI168" s="516" t="e">
        <f ca="1">+IF(AND(ISNUMBER(OFFSET('Sanitation Data'!$F$11,0,10*ROW('Sanitation Data'!F162))),'Data Summary'!CX168="Yes"),OFFSET('Sanitation Data'!$F$11,0,10*ROW('Sanitation Data'!F162)),NA())</f>
        <v>#N/A</v>
      </c>
      <c r="AJ168" s="516" t="e">
        <f ca="1">+IF(AND(ISNUMBER(OFFSET('Sanitation Data'!$F$12,0,10*ROW('Sanitation Data'!F162))),'Data Summary'!CY168="Yes"),OFFSET('Sanitation Data'!$F$12,0,10*ROW('Sanitation Data'!F162)),NA())</f>
        <v>#N/A</v>
      </c>
      <c r="AK168" s="516" t="e">
        <f ca="1">+IF(AND(ISNUMBER(OFFSET('Sanitation Data'!$G$4,0,10*ROW('Sanitation Data'!G162))),'Data Summary'!CZ168="Yes"),100-OFFSET('Sanitation Data'!$G$4,0,10*ROW('Sanitation Data'!G162)),NA())</f>
        <v>#N/A</v>
      </c>
      <c r="AL168" s="516" t="e">
        <f ca="1">+IF(AND(ISNUMBER(OFFSET('Sanitation Data'!$G$6,0,10*ROW('Sanitation Data'!G162))),'Data Summary'!DA168="Yes"),OFFSET('Sanitation Data'!$G$6,0,10*ROW('Sanitation Data'!G162)),NA())</f>
        <v>#N/A</v>
      </c>
      <c r="AM168" s="516" t="e">
        <f ca="1">+IF(AND(ISNUMBER(OFFSET('Sanitation Data'!$G$10,0,10*ROW('Sanitation Data'!G162))),'Data Summary'!DB168="Yes"),OFFSET('Sanitation Data'!$G$10,0,10*ROW('Sanitation Data'!G162)),NA())</f>
        <v>#N/A</v>
      </c>
      <c r="AN168" s="516" t="e">
        <f ca="1">+IF(AND(ISNUMBER(OFFSET('Sanitation Data'!$G$11,0,10*ROW('Sanitation Data'!G162))),'Data Summary'!DC168="Yes"),OFFSET('Sanitation Data'!$G$11,0,10*ROW('Sanitation Data'!G162)),NA())</f>
        <v>#N/A</v>
      </c>
      <c r="AO168" s="516" t="e">
        <f ca="1">+IF(AND(ISNUMBER(OFFSET('Sanitation Data'!$G$12,0,10*ROW('Sanitation Data'!G162))),'Data Summary'!DD168="Yes"),OFFSET('Sanitation Data'!$G$12,0,10*ROW('Sanitation Data'!G162)),NA())</f>
        <v>#N/A</v>
      </c>
      <c r="AP168" s="516" t="e">
        <f ca="1">+IF(AND(ISNUMBER(OFFSET('Sanitation Data'!$H$4,0,10*ROW('Sanitation Data'!H162))),'Data Summary'!DE168="Yes"),100-OFFSET('Sanitation Data'!$H$4,0,10*ROW('Sanitation Data'!H162)),NA())</f>
        <v>#N/A</v>
      </c>
      <c r="AQ168" s="516" t="e">
        <f ca="1">+IF(AND(ISNUMBER(OFFSET('Sanitation Data'!$H$6,0,10*ROW('Sanitation Data'!H162))),'Data Summary'!DF168="Yes"),OFFSET('Sanitation Data'!$H$6,0,10*ROW('Sanitation Data'!H162)),NA())</f>
        <v>#N/A</v>
      </c>
      <c r="AR168" s="516" t="e">
        <f ca="1">+IF(AND(ISNUMBER(OFFSET('Sanitation Data'!$H$10,0,10*ROW('Sanitation Data'!H162))),'Data Summary'!DG168="Yes"),OFFSET('Sanitation Data'!$H$10,0,10*ROW('Sanitation Data'!H162)),NA())</f>
        <v>#N/A</v>
      </c>
      <c r="AS168" s="516" t="e">
        <f ca="1">+IF(AND(ISNUMBER(OFFSET('Sanitation Data'!$H$11,0,10*ROW('Sanitation Data'!H162))),'Data Summary'!DH168="Yes"),OFFSET('Sanitation Data'!$H$11,0,10*ROW('Sanitation Data'!H162)),NA())</f>
        <v>#N/A</v>
      </c>
      <c r="AT168" s="516" t="e">
        <f ca="1">+IF(AND(ISNUMBER(OFFSET('Sanitation Data'!$H$12,0,10*ROW('Sanitation Data'!H162))),'Data Summary'!DI168="Yes"),OFFSET('Sanitation Data'!$H$12,0,10*ROW('Sanitation Data'!H162)),NA())</f>
        <v>#N/A</v>
      </c>
      <c r="AU168" s="516" t="e">
        <f ca="1">+IF(AND(ISNUMBER(OFFSET('Sanitation Data'!$I$4,0,10*ROW('Sanitation Data'!I162))),'Data Summary'!DJ168="Yes"),100-OFFSET('Sanitation Data'!$I$4,0,10*ROW('Sanitation Data'!I162)),NA())</f>
        <v>#N/A</v>
      </c>
      <c r="AV168" s="516" t="e">
        <f ca="1">+IF(AND(ISNUMBER(OFFSET('Sanitation Data'!$I$6,0,10*ROW('Sanitation Data'!I162))),'Data Summary'!DK168="Yes"),OFFSET('Sanitation Data'!$I$6,0,10*ROW('Sanitation Data'!I162)),NA())</f>
        <v>#N/A</v>
      </c>
      <c r="AW168" s="516" t="e">
        <f ca="1">+IF(AND(ISNUMBER(OFFSET('Sanitation Data'!$I$10,0,10*ROW('Sanitation Data'!I162))),'Data Summary'!DL168="Yes"),OFFSET('Sanitation Data'!$I$10,0,10*ROW('Sanitation Data'!I162)),NA())</f>
        <v>#N/A</v>
      </c>
      <c r="AX168" s="516" t="e">
        <f ca="1">+IF(AND(ISNUMBER(OFFSET('Sanitation Data'!$I$11,0,10*ROW('Sanitation Data'!I162))),'Data Summary'!DM168="Yes"),OFFSET('Sanitation Data'!$I$11,0,10*ROW('Sanitation Data'!I162)),NA())</f>
        <v>#N/A</v>
      </c>
      <c r="AY168" s="516" t="e">
        <f ca="1">+IF(AND(ISNUMBER(OFFSET('Sanitation Data'!$I$12,0,10*ROW('Sanitation Data'!I162))),'Data Summary'!DN168="Yes"),OFFSET('Sanitation Data'!$I$12,0,10*ROW('Sanitation Data'!I162)),NA())</f>
        <v>#N/A</v>
      </c>
      <c r="AZ168" s="517" t="e">
        <f ca="1">+IF(AND(ISNUMBER(OFFSET('Hygiene Data'!$D$5,0,10*ROW('Hygiene Data'!D162))),'Data Summary'!DO168="Yes"),OFFSET('Hygiene Data'!$D$5,0,10*ROW('Hygiene Data'!D162)),NA())</f>
        <v>#N/A</v>
      </c>
      <c r="BA168" s="517" t="e">
        <f ca="1">+IF(AND(ISNUMBER(OFFSET('Hygiene Data'!$D$7,0,10*ROW('Hygiene Data'!D162))),'Data Summary'!DP168="Yes"),OFFSET('Hygiene Data'!$D$7,0,10*ROW('Hygiene Data'!D162)),NA())</f>
        <v>#N/A</v>
      </c>
      <c r="BB168" s="517" t="e">
        <f ca="1">+IF(AND(ISNUMBER(OFFSET('Hygiene Data'!$D$9,0,10*ROW('Hygiene Data'!D162))),'Data Summary'!DQ168="Yes"),OFFSET('Hygiene Data'!$D$9,0,10*ROW('Hygiene Data'!D162)),NA())</f>
        <v>#N/A</v>
      </c>
      <c r="BC168" s="517" t="e">
        <f ca="1">+IF(AND(ISNUMBER(OFFSET('Hygiene Data'!$E$5,0,10*ROW('Hygiene Data'!E162))),'Data Summary'!DR168="Yes"),OFFSET('Hygiene Data'!$E$5,0,10*ROW('Hygiene Data'!E162)),NA())</f>
        <v>#N/A</v>
      </c>
      <c r="BD168" s="517" t="e">
        <f ca="1">+IF(AND(ISNUMBER(OFFSET('Hygiene Data'!$E$7,0,10*ROW('Hygiene Data'!E162))),'Data Summary'!DS168="Yes"),OFFSET('Hygiene Data'!$E$7,0,10*ROW('Hygiene Data'!E162)),NA())</f>
        <v>#N/A</v>
      </c>
      <c r="BE168" s="517" t="e">
        <f ca="1">+IF(AND(ISNUMBER(OFFSET('Hygiene Data'!$E$9,0,10*ROW('Hygiene Data'!E162))),'Data Summary'!DT168="Yes"),OFFSET('Hygiene Data'!$E$9,0,10*ROW('Hygiene Data'!E162)),NA())</f>
        <v>#N/A</v>
      </c>
      <c r="BF168" s="517" t="e">
        <f ca="1">+IF(AND(ISNUMBER(OFFSET('Hygiene Data'!$F$5,0,10*ROW('Hygiene Data'!F162))),'Data Summary'!DU168="Yes"),OFFSET('Hygiene Data'!$F$5,0,10*ROW('Hygiene Data'!F162)),NA())</f>
        <v>#N/A</v>
      </c>
      <c r="BG168" s="517" t="e">
        <f ca="1">+IF(AND(ISNUMBER(OFFSET('Hygiene Data'!$F$7,0,10*ROW('Hygiene Data'!F162))),'Data Summary'!DV168="Yes"),OFFSET('Hygiene Data'!$F$7,0,10*ROW('Hygiene Data'!F162)),NA())</f>
        <v>#N/A</v>
      </c>
      <c r="BH168" s="517" t="e">
        <f ca="1">+IF(AND(ISNUMBER(OFFSET('Hygiene Data'!$F$9,0,10*ROW('Hygiene Data'!F162))),'Data Summary'!DW168="Yes"),OFFSET('Hygiene Data'!$F$9,0,10*ROW('Hygiene Data'!F162)),NA())</f>
        <v>#N/A</v>
      </c>
      <c r="BI168" s="517" t="e">
        <f ca="1">+IF(AND(ISNUMBER(OFFSET('Hygiene Data'!$G$5,0,10*ROW('Hygiene Data'!G162))),'Data Summary'!DX168="Yes"),OFFSET('Hygiene Data'!$G$5,0,10*ROW('Hygiene Data'!G162)),NA())</f>
        <v>#N/A</v>
      </c>
      <c r="BJ168" s="517" t="e">
        <f ca="1">+IF(AND(ISNUMBER(OFFSET('Hygiene Data'!$G$7,0,10*ROW('Hygiene Data'!G162))),'Data Summary'!DY168="Yes"),OFFSET('Hygiene Data'!$G$7,0,10*ROW('Hygiene Data'!G162)),NA())</f>
        <v>#N/A</v>
      </c>
      <c r="BK168" s="517" t="e">
        <f ca="1">+IF(AND(ISNUMBER(OFFSET('Hygiene Data'!$G$9,0,10*ROW('Hygiene Data'!G162))),'Data Summary'!DZ168="Yes"),OFFSET('Hygiene Data'!$G$9,0,10*ROW('Hygiene Data'!G162)),NA())</f>
        <v>#N/A</v>
      </c>
      <c r="BL168" s="517" t="e">
        <f ca="1">+IF(AND(ISNUMBER(OFFSET('Hygiene Data'!$H$5,0,10*ROW('Hygiene Data'!H162))),'Data Summary'!EA168="Yes"),OFFSET('Hygiene Data'!$H$5,0,10*ROW('Hygiene Data'!H162)),NA())</f>
        <v>#N/A</v>
      </c>
      <c r="BM168" s="517" t="e">
        <f ca="1">+IF(AND(ISNUMBER(OFFSET('Hygiene Data'!$H$7,0,10*ROW('Hygiene Data'!H162))),'Data Summary'!EB168="Yes"),OFFSET('Hygiene Data'!$H$7,0,10*ROW('Hygiene Data'!H162)),NA())</f>
        <v>#N/A</v>
      </c>
      <c r="BN168" s="517" t="e">
        <f ca="1">+IF(AND(ISNUMBER(OFFSET('Hygiene Data'!$H$9,0,10*ROW('Hygiene Data'!H162))),'Data Summary'!EC168="Yes"),OFFSET('Hygiene Data'!$H$9,0,10*ROW('Hygiene Data'!H162)),NA())</f>
        <v>#N/A</v>
      </c>
      <c r="BO168" s="517" t="e">
        <f ca="1">+IF(AND(ISNUMBER(OFFSET('Hygiene Data'!$I$5,0,10*ROW('Hygiene Data'!I162))),'Data Summary'!ED168="Yes"),OFFSET('Hygiene Data'!$I$5,0,10*ROW('Hygiene Data'!I162)),NA())</f>
        <v>#N/A</v>
      </c>
      <c r="BP168" s="517" t="e">
        <f ca="1">+IF(AND(ISNUMBER(OFFSET('Hygiene Data'!$I$7,0,10*ROW('Hygiene Data'!I162))),'Data Summary'!EE168="Yes"),OFFSET('Hygiene Data'!$I$7,0,10*ROW('Hygiene Data'!I162)),NA())</f>
        <v>#N/A</v>
      </c>
      <c r="BQ168" s="517" t="e">
        <f ca="1">+IF(AND(ISNUMBER(OFFSET('Hygiene Data'!$I$9,0,10*ROW('Hygiene Data'!I162))),'Data Summary'!EF168="Yes"),OFFSET('Hygiene Data'!$I$9,0,10*ROW('Hygiene Data'!I162)),NA())</f>
        <v>#N/A</v>
      </c>
    </row>
    <row r="169" spans="1:69" x14ac:dyDescent="0.25">
      <c r="A169" s="513" t="e">
        <f ca="1">+RIGHT('Data Summary'!A169,LEN('Data Summary'!A169)-9)</f>
        <v>#VALUE!</v>
      </c>
      <c r="B169" s="487" t="str">
        <f ca="1">+IF(ISTEXT('Data Summary'!B169),'Data Summary'!B169,"")</f>
        <v/>
      </c>
      <c r="C169" s="514" t="e">
        <f ca="1">+VALUE('Data Summary'!C169)</f>
        <v>#VALUE!</v>
      </c>
      <c r="D169" s="515" t="e">
        <f ca="1">+IF(AND(ISNUMBER(OFFSET('Water Data'!$D$4,0,10*ROW('Water Data'!D163))),'Data Summary'!BS169="Yes"),100-OFFSET('Water Data'!$D$4,0,10*ROW('Water Data'!D163)),NA())</f>
        <v>#N/A</v>
      </c>
      <c r="E169" s="515" t="e">
        <f ca="1">+IF(AND(ISNUMBER(OFFSET('Water Data'!$D$6,0,10*ROW('Water Data'!D163))),'Data Summary'!BT169="Yes"),OFFSET('Water Data'!$D$6,0,10*ROW('Water Data'!D163)),NA())</f>
        <v>#N/A</v>
      </c>
      <c r="F169" s="515" t="e">
        <f ca="1">+IF(AND(ISNUMBER(OFFSET('Water Data'!$D$9,0,10*ROW('Water Data'!D163))),'Data Summary'!BU169="Yes"),OFFSET('Water Data'!$D$9,0,10*ROW('Water Data'!D163)),NA())</f>
        <v>#N/A</v>
      </c>
      <c r="G169" s="515" t="e">
        <f ca="1">+IF(AND(ISNUMBER(OFFSET('Water Data'!$E$4,0,10*ROW('Water Data'!E163))),'Data Summary'!BV169="Yes"),100-OFFSET('Water Data'!$E$4,0,10*ROW('Water Data'!E163)),NA())</f>
        <v>#N/A</v>
      </c>
      <c r="H169" s="515" t="e">
        <f ca="1">+IF(AND(ISNUMBER(OFFSET('Water Data'!$E$6,0,10*ROW('Water Data'!E163))),'Data Summary'!BW169="Yes"),OFFSET('Water Data'!$E$6,0,10*ROW('Water Data'!E163)),NA())</f>
        <v>#N/A</v>
      </c>
      <c r="I169" s="515" t="e">
        <f ca="1">+IF(AND(ISNUMBER(OFFSET('Water Data'!$E$9,0,10*ROW('Water Data'!E163))),'Data Summary'!BX169="Yes"),OFFSET('Water Data'!$E$9,0,10*ROW('Water Data'!E163)),NA())</f>
        <v>#N/A</v>
      </c>
      <c r="J169" s="515" t="e">
        <f ca="1">+IF(AND(ISNUMBER(OFFSET('Water Data'!$F$4,0,10*ROW('Water Data'!F163))),'Data Summary'!BY169="Yes"),100-OFFSET('Water Data'!$F$4,0,10*ROW('Water Data'!F163)),NA())</f>
        <v>#N/A</v>
      </c>
      <c r="K169" s="515" t="e">
        <f ca="1">+IF(AND(ISNUMBER(OFFSET('Water Data'!$F$6,0,10*ROW('Water Data'!F163))),'Data Summary'!BZ169="Yes"),OFFSET('Water Data'!$F$6,0,10*ROW('Water Data'!F163)),NA())</f>
        <v>#N/A</v>
      </c>
      <c r="L169" s="515" t="e">
        <f ca="1">+IF(AND(ISNUMBER(OFFSET('Water Data'!$F$9,0,10*ROW('Water Data'!F163))),'Data Summary'!CA169="Yes"),OFFSET('Water Data'!$F$9,0,10*ROW('Water Data'!F163)),NA())</f>
        <v>#N/A</v>
      </c>
      <c r="M169" s="515" t="e">
        <f ca="1">+IF(AND(ISNUMBER(OFFSET('Water Data'!$G$4,0,10*ROW('Water Data'!G163))),'Data Summary'!CB169="Yes"),100-OFFSET('Water Data'!$G$4,0,10*ROW('Water Data'!G163)),NA())</f>
        <v>#N/A</v>
      </c>
      <c r="N169" s="515" t="e">
        <f ca="1">+IF(AND(ISNUMBER(OFFSET('Water Data'!$G$6,0,10*ROW('Water Data'!G163))),'Data Summary'!CC169="Yes"),OFFSET('Water Data'!$G$6,0,10*ROW('Water Data'!G163)),NA())</f>
        <v>#N/A</v>
      </c>
      <c r="O169" s="515" t="e">
        <f ca="1">+IF(AND(ISNUMBER(OFFSET('Water Data'!$G$9,0,10*ROW('Water Data'!G163))),'Data Summary'!CD169="Yes"),OFFSET('Water Data'!$G$9,0,10*ROW('Water Data'!G163)),NA())</f>
        <v>#N/A</v>
      </c>
      <c r="P169" s="515" t="e">
        <f ca="1">+IF(AND(ISNUMBER(OFFSET('Water Data'!$H$4,0,10*ROW('Water Data'!H163))),'Data Summary'!CE169="Yes"),100-OFFSET('Water Data'!$H$4,0,10*ROW('Water Data'!H163)),NA())</f>
        <v>#N/A</v>
      </c>
      <c r="Q169" s="515" t="e">
        <f ca="1">+IF(AND(ISNUMBER(OFFSET('Water Data'!$H$6,0,10*ROW('Water Data'!H163))),'Data Summary'!CF169="Yes"),OFFSET('Water Data'!$H$6,0,10*ROW('Water Data'!H163)),NA())</f>
        <v>#N/A</v>
      </c>
      <c r="R169" s="515" t="e">
        <f ca="1">+IF(AND(ISNUMBER(OFFSET('Water Data'!$H$9,0,10*ROW('Water Data'!H163))),'Data Summary'!CG169="Yes"),OFFSET('Water Data'!$H$9,0,10*ROW('Water Data'!H163)),NA())</f>
        <v>#N/A</v>
      </c>
      <c r="S169" s="515" t="e">
        <f ca="1">+IF(AND(ISNUMBER(OFFSET('Water Data'!$I$4,0,10*ROW('Water Data'!I163))),'Data Summary'!CH169="Yes"),100-OFFSET('Water Data'!$I$4,0,10*ROW('Water Data'!I163)),NA())</f>
        <v>#N/A</v>
      </c>
      <c r="T169" s="515" t="e">
        <f ca="1">+IF(AND(ISNUMBER(OFFSET('Water Data'!$I$6,0,10*ROW('Water Data'!I163))),'Data Summary'!CI169="Yes"),OFFSET('Water Data'!$I$6,0,10*ROW('Water Data'!I163)),NA())</f>
        <v>#N/A</v>
      </c>
      <c r="U169" s="515" t="e">
        <f ca="1">+IF(AND(ISNUMBER(OFFSET('Water Data'!$I$9,0,10*ROW('Water Data'!I163))),'Data Summary'!CJ169="Yes"),OFFSET('Water Data'!$I$9,0,10*ROW('Water Data'!I163)),NA())</f>
        <v>#N/A</v>
      </c>
      <c r="V169" s="516" t="e">
        <f ca="1">+IF(AND(ISNUMBER(OFFSET('Sanitation Data'!$D$4,0,10*ROW('Sanitation Data'!D163))),'Data Summary'!CK169="Yes"),100-OFFSET('Sanitation Data'!$D$4,0,10*ROW('Sanitation Data'!D163)),NA())</f>
        <v>#N/A</v>
      </c>
      <c r="W169" s="516" t="e">
        <f ca="1">+IF(AND(ISNUMBER(OFFSET('Sanitation Data'!$D$6,0,10*ROW('Sanitation Data'!D163))),'Data Summary'!CL169="Yes"),OFFSET('Sanitation Data'!$D$6,0,10*ROW('Sanitation Data'!D163)),NA())</f>
        <v>#N/A</v>
      </c>
      <c r="X169" s="516" t="e">
        <f ca="1">+IF(AND(ISNUMBER(OFFSET('Sanitation Data'!$D$10,0,10*ROW('Sanitation Data'!D163))),'Data Summary'!CM169="Yes"),OFFSET('Sanitation Data'!$D$10,0,10*ROW('Sanitation Data'!D163)),NA())</f>
        <v>#N/A</v>
      </c>
      <c r="Y169" s="516" t="e">
        <f ca="1">+IF(AND(ISNUMBER(OFFSET('Sanitation Data'!$D$11,0,10*ROW('Sanitation Data'!D163))),'Data Summary'!CN169="Yes"),OFFSET('Sanitation Data'!$D$11,0,10*ROW('Sanitation Data'!D163)),NA())</f>
        <v>#N/A</v>
      </c>
      <c r="Z169" s="516" t="e">
        <f ca="1">+IF(AND(ISNUMBER(OFFSET('Sanitation Data'!$D$12,0,10*ROW('Sanitation Data'!D163))),'Data Summary'!CO169="Yes"),OFFSET('Sanitation Data'!$D$12,0,10*ROW('Sanitation Data'!D163)),NA())</f>
        <v>#N/A</v>
      </c>
      <c r="AA169" s="516" t="e">
        <f ca="1">+IF(AND(ISNUMBER(OFFSET('Sanitation Data'!$E$4,0,10*ROW('Sanitation Data'!E163))),'Data Summary'!CP169="Yes"),100-OFFSET('Sanitation Data'!$E$4,0,10*ROW('Sanitation Data'!E163)),NA())</f>
        <v>#N/A</v>
      </c>
      <c r="AB169" s="516" t="e">
        <f ca="1">+IF(AND(ISNUMBER(OFFSET('Sanitation Data'!$E$6,0,10*ROW('Sanitation Data'!E163))),'Data Summary'!CQ169="Yes"),OFFSET('Sanitation Data'!$E$6,0,10*ROW('Sanitation Data'!E163)),NA())</f>
        <v>#N/A</v>
      </c>
      <c r="AC169" s="516" t="e">
        <f ca="1">+IF(AND(ISNUMBER(OFFSET('Sanitation Data'!$E$10,0,10*ROW('Sanitation Data'!E163))),'Data Summary'!CR169="Yes"),OFFSET('Sanitation Data'!$E$10,0,10*ROW('Sanitation Data'!E163)),NA())</f>
        <v>#N/A</v>
      </c>
      <c r="AD169" s="516" t="e">
        <f ca="1">+IF(AND(ISNUMBER(OFFSET('Sanitation Data'!$E$11,0,10*ROW('Sanitation Data'!E163))),'Data Summary'!CS169="Yes"),OFFSET('Sanitation Data'!$E$11,0,10*ROW('Sanitation Data'!E163)),NA())</f>
        <v>#N/A</v>
      </c>
      <c r="AE169" s="516" t="e">
        <f ca="1">+IF(AND(ISNUMBER(OFFSET('Sanitation Data'!$E$12,0,10*ROW('Sanitation Data'!E163))),'Data Summary'!CT169="Yes"),OFFSET('Sanitation Data'!$E$12,0,10*ROW('Sanitation Data'!E163)),NA())</f>
        <v>#N/A</v>
      </c>
      <c r="AF169" s="516" t="e">
        <f ca="1">+IF(AND(ISNUMBER(OFFSET('Sanitation Data'!$F$4,0,10*ROW('Sanitation Data'!F163))),'Data Summary'!CU169="Yes"),100-OFFSET('Sanitation Data'!$F$4,0,10*ROW('Sanitation Data'!F163)),NA())</f>
        <v>#N/A</v>
      </c>
      <c r="AG169" s="516" t="e">
        <f ca="1">+IF(AND(ISNUMBER(OFFSET('Sanitation Data'!$F$6,0,10*ROW('Sanitation Data'!F163))),'Data Summary'!CV169="Yes"),OFFSET('Sanitation Data'!$F$6,0,10*ROW('Sanitation Data'!F163)),NA())</f>
        <v>#N/A</v>
      </c>
      <c r="AH169" s="516" t="e">
        <f ca="1">+IF(AND(ISNUMBER(OFFSET('Sanitation Data'!$F$10,0,10*ROW('Sanitation Data'!F163))),'Data Summary'!CW169="Yes"),OFFSET('Sanitation Data'!$F$10,0,10*ROW('Sanitation Data'!F163)),NA())</f>
        <v>#N/A</v>
      </c>
      <c r="AI169" s="516" t="e">
        <f ca="1">+IF(AND(ISNUMBER(OFFSET('Sanitation Data'!$F$11,0,10*ROW('Sanitation Data'!F163))),'Data Summary'!CX169="Yes"),OFFSET('Sanitation Data'!$F$11,0,10*ROW('Sanitation Data'!F163)),NA())</f>
        <v>#N/A</v>
      </c>
      <c r="AJ169" s="516" t="e">
        <f ca="1">+IF(AND(ISNUMBER(OFFSET('Sanitation Data'!$F$12,0,10*ROW('Sanitation Data'!F163))),'Data Summary'!CY169="Yes"),OFFSET('Sanitation Data'!$F$12,0,10*ROW('Sanitation Data'!F163)),NA())</f>
        <v>#N/A</v>
      </c>
      <c r="AK169" s="516" t="e">
        <f ca="1">+IF(AND(ISNUMBER(OFFSET('Sanitation Data'!$G$4,0,10*ROW('Sanitation Data'!G163))),'Data Summary'!CZ169="Yes"),100-OFFSET('Sanitation Data'!$G$4,0,10*ROW('Sanitation Data'!G163)),NA())</f>
        <v>#N/A</v>
      </c>
      <c r="AL169" s="516" t="e">
        <f ca="1">+IF(AND(ISNUMBER(OFFSET('Sanitation Data'!$G$6,0,10*ROW('Sanitation Data'!G163))),'Data Summary'!DA169="Yes"),OFFSET('Sanitation Data'!$G$6,0,10*ROW('Sanitation Data'!G163)),NA())</f>
        <v>#N/A</v>
      </c>
      <c r="AM169" s="516" t="e">
        <f ca="1">+IF(AND(ISNUMBER(OFFSET('Sanitation Data'!$G$10,0,10*ROW('Sanitation Data'!G163))),'Data Summary'!DB169="Yes"),OFFSET('Sanitation Data'!$G$10,0,10*ROW('Sanitation Data'!G163)),NA())</f>
        <v>#N/A</v>
      </c>
      <c r="AN169" s="516" t="e">
        <f ca="1">+IF(AND(ISNUMBER(OFFSET('Sanitation Data'!$G$11,0,10*ROW('Sanitation Data'!G163))),'Data Summary'!DC169="Yes"),OFFSET('Sanitation Data'!$G$11,0,10*ROW('Sanitation Data'!G163)),NA())</f>
        <v>#N/A</v>
      </c>
      <c r="AO169" s="516" t="e">
        <f ca="1">+IF(AND(ISNUMBER(OFFSET('Sanitation Data'!$G$12,0,10*ROW('Sanitation Data'!G163))),'Data Summary'!DD169="Yes"),OFFSET('Sanitation Data'!$G$12,0,10*ROW('Sanitation Data'!G163)),NA())</f>
        <v>#N/A</v>
      </c>
      <c r="AP169" s="516" t="e">
        <f ca="1">+IF(AND(ISNUMBER(OFFSET('Sanitation Data'!$H$4,0,10*ROW('Sanitation Data'!H163))),'Data Summary'!DE169="Yes"),100-OFFSET('Sanitation Data'!$H$4,0,10*ROW('Sanitation Data'!H163)),NA())</f>
        <v>#N/A</v>
      </c>
      <c r="AQ169" s="516" t="e">
        <f ca="1">+IF(AND(ISNUMBER(OFFSET('Sanitation Data'!$H$6,0,10*ROW('Sanitation Data'!H163))),'Data Summary'!DF169="Yes"),OFFSET('Sanitation Data'!$H$6,0,10*ROW('Sanitation Data'!H163)),NA())</f>
        <v>#N/A</v>
      </c>
      <c r="AR169" s="516" t="e">
        <f ca="1">+IF(AND(ISNUMBER(OFFSET('Sanitation Data'!$H$10,0,10*ROW('Sanitation Data'!H163))),'Data Summary'!DG169="Yes"),OFFSET('Sanitation Data'!$H$10,0,10*ROW('Sanitation Data'!H163)),NA())</f>
        <v>#N/A</v>
      </c>
      <c r="AS169" s="516" t="e">
        <f ca="1">+IF(AND(ISNUMBER(OFFSET('Sanitation Data'!$H$11,0,10*ROW('Sanitation Data'!H163))),'Data Summary'!DH169="Yes"),OFFSET('Sanitation Data'!$H$11,0,10*ROW('Sanitation Data'!H163)),NA())</f>
        <v>#N/A</v>
      </c>
      <c r="AT169" s="516" t="e">
        <f ca="1">+IF(AND(ISNUMBER(OFFSET('Sanitation Data'!$H$12,0,10*ROW('Sanitation Data'!H163))),'Data Summary'!DI169="Yes"),OFFSET('Sanitation Data'!$H$12,0,10*ROW('Sanitation Data'!H163)),NA())</f>
        <v>#N/A</v>
      </c>
      <c r="AU169" s="516" t="e">
        <f ca="1">+IF(AND(ISNUMBER(OFFSET('Sanitation Data'!$I$4,0,10*ROW('Sanitation Data'!I163))),'Data Summary'!DJ169="Yes"),100-OFFSET('Sanitation Data'!$I$4,0,10*ROW('Sanitation Data'!I163)),NA())</f>
        <v>#N/A</v>
      </c>
      <c r="AV169" s="516" t="e">
        <f ca="1">+IF(AND(ISNUMBER(OFFSET('Sanitation Data'!$I$6,0,10*ROW('Sanitation Data'!I163))),'Data Summary'!DK169="Yes"),OFFSET('Sanitation Data'!$I$6,0,10*ROW('Sanitation Data'!I163)),NA())</f>
        <v>#N/A</v>
      </c>
      <c r="AW169" s="516" t="e">
        <f ca="1">+IF(AND(ISNUMBER(OFFSET('Sanitation Data'!$I$10,0,10*ROW('Sanitation Data'!I163))),'Data Summary'!DL169="Yes"),OFFSET('Sanitation Data'!$I$10,0,10*ROW('Sanitation Data'!I163)),NA())</f>
        <v>#N/A</v>
      </c>
      <c r="AX169" s="516" t="e">
        <f ca="1">+IF(AND(ISNUMBER(OFFSET('Sanitation Data'!$I$11,0,10*ROW('Sanitation Data'!I163))),'Data Summary'!DM169="Yes"),OFFSET('Sanitation Data'!$I$11,0,10*ROW('Sanitation Data'!I163)),NA())</f>
        <v>#N/A</v>
      </c>
      <c r="AY169" s="516" t="e">
        <f ca="1">+IF(AND(ISNUMBER(OFFSET('Sanitation Data'!$I$12,0,10*ROW('Sanitation Data'!I163))),'Data Summary'!DN169="Yes"),OFFSET('Sanitation Data'!$I$12,0,10*ROW('Sanitation Data'!I163)),NA())</f>
        <v>#N/A</v>
      </c>
      <c r="AZ169" s="517" t="e">
        <f ca="1">+IF(AND(ISNUMBER(OFFSET('Hygiene Data'!$D$5,0,10*ROW('Hygiene Data'!D163))),'Data Summary'!DO169="Yes"),OFFSET('Hygiene Data'!$D$5,0,10*ROW('Hygiene Data'!D163)),NA())</f>
        <v>#N/A</v>
      </c>
      <c r="BA169" s="517" t="e">
        <f ca="1">+IF(AND(ISNUMBER(OFFSET('Hygiene Data'!$D$7,0,10*ROW('Hygiene Data'!D163))),'Data Summary'!DP169="Yes"),OFFSET('Hygiene Data'!$D$7,0,10*ROW('Hygiene Data'!D163)),NA())</f>
        <v>#N/A</v>
      </c>
      <c r="BB169" s="517" t="e">
        <f ca="1">+IF(AND(ISNUMBER(OFFSET('Hygiene Data'!$D$9,0,10*ROW('Hygiene Data'!D163))),'Data Summary'!DQ169="Yes"),OFFSET('Hygiene Data'!$D$9,0,10*ROW('Hygiene Data'!D163)),NA())</f>
        <v>#N/A</v>
      </c>
      <c r="BC169" s="517" t="e">
        <f ca="1">+IF(AND(ISNUMBER(OFFSET('Hygiene Data'!$E$5,0,10*ROW('Hygiene Data'!E163))),'Data Summary'!DR169="Yes"),OFFSET('Hygiene Data'!$E$5,0,10*ROW('Hygiene Data'!E163)),NA())</f>
        <v>#N/A</v>
      </c>
      <c r="BD169" s="517" t="e">
        <f ca="1">+IF(AND(ISNUMBER(OFFSET('Hygiene Data'!$E$7,0,10*ROW('Hygiene Data'!E163))),'Data Summary'!DS169="Yes"),OFFSET('Hygiene Data'!$E$7,0,10*ROW('Hygiene Data'!E163)),NA())</f>
        <v>#N/A</v>
      </c>
      <c r="BE169" s="517" t="e">
        <f ca="1">+IF(AND(ISNUMBER(OFFSET('Hygiene Data'!$E$9,0,10*ROW('Hygiene Data'!E163))),'Data Summary'!DT169="Yes"),OFFSET('Hygiene Data'!$E$9,0,10*ROW('Hygiene Data'!E163)),NA())</f>
        <v>#N/A</v>
      </c>
      <c r="BF169" s="517" t="e">
        <f ca="1">+IF(AND(ISNUMBER(OFFSET('Hygiene Data'!$F$5,0,10*ROW('Hygiene Data'!F163))),'Data Summary'!DU169="Yes"),OFFSET('Hygiene Data'!$F$5,0,10*ROW('Hygiene Data'!F163)),NA())</f>
        <v>#N/A</v>
      </c>
      <c r="BG169" s="517" t="e">
        <f ca="1">+IF(AND(ISNUMBER(OFFSET('Hygiene Data'!$F$7,0,10*ROW('Hygiene Data'!F163))),'Data Summary'!DV169="Yes"),OFFSET('Hygiene Data'!$F$7,0,10*ROW('Hygiene Data'!F163)),NA())</f>
        <v>#N/A</v>
      </c>
      <c r="BH169" s="517" t="e">
        <f ca="1">+IF(AND(ISNUMBER(OFFSET('Hygiene Data'!$F$9,0,10*ROW('Hygiene Data'!F163))),'Data Summary'!DW169="Yes"),OFFSET('Hygiene Data'!$F$9,0,10*ROW('Hygiene Data'!F163)),NA())</f>
        <v>#N/A</v>
      </c>
      <c r="BI169" s="517" t="e">
        <f ca="1">+IF(AND(ISNUMBER(OFFSET('Hygiene Data'!$G$5,0,10*ROW('Hygiene Data'!G163))),'Data Summary'!DX169="Yes"),OFFSET('Hygiene Data'!$G$5,0,10*ROW('Hygiene Data'!G163)),NA())</f>
        <v>#N/A</v>
      </c>
      <c r="BJ169" s="517" t="e">
        <f ca="1">+IF(AND(ISNUMBER(OFFSET('Hygiene Data'!$G$7,0,10*ROW('Hygiene Data'!G163))),'Data Summary'!DY169="Yes"),OFFSET('Hygiene Data'!$G$7,0,10*ROW('Hygiene Data'!G163)),NA())</f>
        <v>#N/A</v>
      </c>
      <c r="BK169" s="517" t="e">
        <f ca="1">+IF(AND(ISNUMBER(OFFSET('Hygiene Data'!$G$9,0,10*ROW('Hygiene Data'!G163))),'Data Summary'!DZ169="Yes"),OFFSET('Hygiene Data'!$G$9,0,10*ROW('Hygiene Data'!G163)),NA())</f>
        <v>#N/A</v>
      </c>
      <c r="BL169" s="517" t="e">
        <f ca="1">+IF(AND(ISNUMBER(OFFSET('Hygiene Data'!$H$5,0,10*ROW('Hygiene Data'!H163))),'Data Summary'!EA169="Yes"),OFFSET('Hygiene Data'!$H$5,0,10*ROW('Hygiene Data'!H163)),NA())</f>
        <v>#N/A</v>
      </c>
      <c r="BM169" s="517" t="e">
        <f ca="1">+IF(AND(ISNUMBER(OFFSET('Hygiene Data'!$H$7,0,10*ROW('Hygiene Data'!H163))),'Data Summary'!EB169="Yes"),OFFSET('Hygiene Data'!$H$7,0,10*ROW('Hygiene Data'!H163)),NA())</f>
        <v>#N/A</v>
      </c>
      <c r="BN169" s="517" t="e">
        <f ca="1">+IF(AND(ISNUMBER(OFFSET('Hygiene Data'!$H$9,0,10*ROW('Hygiene Data'!H163))),'Data Summary'!EC169="Yes"),OFFSET('Hygiene Data'!$H$9,0,10*ROW('Hygiene Data'!H163)),NA())</f>
        <v>#N/A</v>
      </c>
      <c r="BO169" s="517" t="e">
        <f ca="1">+IF(AND(ISNUMBER(OFFSET('Hygiene Data'!$I$5,0,10*ROW('Hygiene Data'!I163))),'Data Summary'!ED169="Yes"),OFFSET('Hygiene Data'!$I$5,0,10*ROW('Hygiene Data'!I163)),NA())</f>
        <v>#N/A</v>
      </c>
      <c r="BP169" s="517" t="e">
        <f ca="1">+IF(AND(ISNUMBER(OFFSET('Hygiene Data'!$I$7,0,10*ROW('Hygiene Data'!I163))),'Data Summary'!EE169="Yes"),OFFSET('Hygiene Data'!$I$7,0,10*ROW('Hygiene Data'!I163)),NA())</f>
        <v>#N/A</v>
      </c>
      <c r="BQ169" s="517" t="e">
        <f ca="1">+IF(AND(ISNUMBER(OFFSET('Hygiene Data'!$I$9,0,10*ROW('Hygiene Data'!I163))),'Data Summary'!EF169="Yes"),OFFSET('Hygiene Data'!$I$9,0,10*ROW('Hygiene Data'!I163)),NA())</f>
        <v>#N/A</v>
      </c>
    </row>
    <row r="170" spans="1:69" x14ac:dyDescent="0.25">
      <c r="A170" s="513" t="e">
        <f ca="1">+RIGHT('Data Summary'!A170,LEN('Data Summary'!A170)-9)</f>
        <v>#VALUE!</v>
      </c>
      <c r="B170" s="487" t="str">
        <f ca="1">+IF(ISTEXT('Data Summary'!B170),'Data Summary'!B170,"")</f>
        <v/>
      </c>
      <c r="C170" s="514" t="e">
        <f ca="1">+VALUE('Data Summary'!C170)</f>
        <v>#VALUE!</v>
      </c>
      <c r="D170" s="515" t="e">
        <f ca="1">+IF(AND(ISNUMBER(OFFSET('Water Data'!$D$4,0,10*ROW('Water Data'!D164))),'Data Summary'!BS170="Yes"),100-OFFSET('Water Data'!$D$4,0,10*ROW('Water Data'!D164)),NA())</f>
        <v>#N/A</v>
      </c>
      <c r="E170" s="515" t="e">
        <f ca="1">+IF(AND(ISNUMBER(OFFSET('Water Data'!$D$6,0,10*ROW('Water Data'!D164))),'Data Summary'!BT170="Yes"),OFFSET('Water Data'!$D$6,0,10*ROW('Water Data'!D164)),NA())</f>
        <v>#N/A</v>
      </c>
      <c r="F170" s="515" t="e">
        <f ca="1">+IF(AND(ISNUMBER(OFFSET('Water Data'!$D$9,0,10*ROW('Water Data'!D164))),'Data Summary'!BU170="Yes"),OFFSET('Water Data'!$D$9,0,10*ROW('Water Data'!D164)),NA())</f>
        <v>#N/A</v>
      </c>
      <c r="G170" s="515" t="e">
        <f ca="1">+IF(AND(ISNUMBER(OFFSET('Water Data'!$E$4,0,10*ROW('Water Data'!E164))),'Data Summary'!BV170="Yes"),100-OFFSET('Water Data'!$E$4,0,10*ROW('Water Data'!E164)),NA())</f>
        <v>#N/A</v>
      </c>
      <c r="H170" s="515" t="e">
        <f ca="1">+IF(AND(ISNUMBER(OFFSET('Water Data'!$E$6,0,10*ROW('Water Data'!E164))),'Data Summary'!BW170="Yes"),OFFSET('Water Data'!$E$6,0,10*ROW('Water Data'!E164)),NA())</f>
        <v>#N/A</v>
      </c>
      <c r="I170" s="515" t="e">
        <f ca="1">+IF(AND(ISNUMBER(OFFSET('Water Data'!$E$9,0,10*ROW('Water Data'!E164))),'Data Summary'!BX170="Yes"),OFFSET('Water Data'!$E$9,0,10*ROW('Water Data'!E164)),NA())</f>
        <v>#N/A</v>
      </c>
      <c r="J170" s="515" t="e">
        <f ca="1">+IF(AND(ISNUMBER(OFFSET('Water Data'!$F$4,0,10*ROW('Water Data'!F164))),'Data Summary'!BY170="Yes"),100-OFFSET('Water Data'!$F$4,0,10*ROW('Water Data'!F164)),NA())</f>
        <v>#N/A</v>
      </c>
      <c r="K170" s="515" t="e">
        <f ca="1">+IF(AND(ISNUMBER(OFFSET('Water Data'!$F$6,0,10*ROW('Water Data'!F164))),'Data Summary'!BZ170="Yes"),OFFSET('Water Data'!$F$6,0,10*ROW('Water Data'!F164)),NA())</f>
        <v>#N/A</v>
      </c>
      <c r="L170" s="515" t="e">
        <f ca="1">+IF(AND(ISNUMBER(OFFSET('Water Data'!$F$9,0,10*ROW('Water Data'!F164))),'Data Summary'!CA170="Yes"),OFFSET('Water Data'!$F$9,0,10*ROW('Water Data'!F164)),NA())</f>
        <v>#N/A</v>
      </c>
      <c r="M170" s="515" t="e">
        <f ca="1">+IF(AND(ISNUMBER(OFFSET('Water Data'!$G$4,0,10*ROW('Water Data'!G164))),'Data Summary'!CB170="Yes"),100-OFFSET('Water Data'!$G$4,0,10*ROW('Water Data'!G164)),NA())</f>
        <v>#N/A</v>
      </c>
      <c r="N170" s="515" t="e">
        <f ca="1">+IF(AND(ISNUMBER(OFFSET('Water Data'!$G$6,0,10*ROW('Water Data'!G164))),'Data Summary'!CC170="Yes"),OFFSET('Water Data'!$G$6,0,10*ROW('Water Data'!G164)),NA())</f>
        <v>#N/A</v>
      </c>
      <c r="O170" s="515" t="e">
        <f ca="1">+IF(AND(ISNUMBER(OFFSET('Water Data'!$G$9,0,10*ROW('Water Data'!G164))),'Data Summary'!CD170="Yes"),OFFSET('Water Data'!$G$9,0,10*ROW('Water Data'!G164)),NA())</f>
        <v>#N/A</v>
      </c>
      <c r="P170" s="515" t="e">
        <f ca="1">+IF(AND(ISNUMBER(OFFSET('Water Data'!$H$4,0,10*ROW('Water Data'!H164))),'Data Summary'!CE170="Yes"),100-OFFSET('Water Data'!$H$4,0,10*ROW('Water Data'!H164)),NA())</f>
        <v>#N/A</v>
      </c>
      <c r="Q170" s="515" t="e">
        <f ca="1">+IF(AND(ISNUMBER(OFFSET('Water Data'!$H$6,0,10*ROW('Water Data'!H164))),'Data Summary'!CF170="Yes"),OFFSET('Water Data'!$H$6,0,10*ROW('Water Data'!H164)),NA())</f>
        <v>#N/A</v>
      </c>
      <c r="R170" s="515" t="e">
        <f ca="1">+IF(AND(ISNUMBER(OFFSET('Water Data'!$H$9,0,10*ROW('Water Data'!H164))),'Data Summary'!CG170="Yes"),OFFSET('Water Data'!$H$9,0,10*ROW('Water Data'!H164)),NA())</f>
        <v>#N/A</v>
      </c>
      <c r="S170" s="515" t="e">
        <f ca="1">+IF(AND(ISNUMBER(OFFSET('Water Data'!$I$4,0,10*ROW('Water Data'!I164))),'Data Summary'!CH170="Yes"),100-OFFSET('Water Data'!$I$4,0,10*ROW('Water Data'!I164)),NA())</f>
        <v>#N/A</v>
      </c>
      <c r="T170" s="515" t="e">
        <f ca="1">+IF(AND(ISNUMBER(OFFSET('Water Data'!$I$6,0,10*ROW('Water Data'!I164))),'Data Summary'!CI170="Yes"),OFFSET('Water Data'!$I$6,0,10*ROW('Water Data'!I164)),NA())</f>
        <v>#N/A</v>
      </c>
      <c r="U170" s="515" t="e">
        <f ca="1">+IF(AND(ISNUMBER(OFFSET('Water Data'!$I$9,0,10*ROW('Water Data'!I164))),'Data Summary'!CJ170="Yes"),OFFSET('Water Data'!$I$9,0,10*ROW('Water Data'!I164)),NA())</f>
        <v>#N/A</v>
      </c>
      <c r="V170" s="516" t="e">
        <f ca="1">+IF(AND(ISNUMBER(OFFSET('Sanitation Data'!$D$4,0,10*ROW('Sanitation Data'!D164))),'Data Summary'!CK170="Yes"),100-OFFSET('Sanitation Data'!$D$4,0,10*ROW('Sanitation Data'!D164)),NA())</f>
        <v>#N/A</v>
      </c>
      <c r="W170" s="516" t="e">
        <f ca="1">+IF(AND(ISNUMBER(OFFSET('Sanitation Data'!$D$6,0,10*ROW('Sanitation Data'!D164))),'Data Summary'!CL170="Yes"),OFFSET('Sanitation Data'!$D$6,0,10*ROW('Sanitation Data'!D164)),NA())</f>
        <v>#N/A</v>
      </c>
      <c r="X170" s="516" t="e">
        <f ca="1">+IF(AND(ISNUMBER(OFFSET('Sanitation Data'!$D$10,0,10*ROW('Sanitation Data'!D164))),'Data Summary'!CM170="Yes"),OFFSET('Sanitation Data'!$D$10,0,10*ROW('Sanitation Data'!D164)),NA())</f>
        <v>#N/A</v>
      </c>
      <c r="Y170" s="516" t="e">
        <f ca="1">+IF(AND(ISNUMBER(OFFSET('Sanitation Data'!$D$11,0,10*ROW('Sanitation Data'!D164))),'Data Summary'!CN170="Yes"),OFFSET('Sanitation Data'!$D$11,0,10*ROW('Sanitation Data'!D164)),NA())</f>
        <v>#N/A</v>
      </c>
      <c r="Z170" s="516" t="e">
        <f ca="1">+IF(AND(ISNUMBER(OFFSET('Sanitation Data'!$D$12,0,10*ROW('Sanitation Data'!D164))),'Data Summary'!CO170="Yes"),OFFSET('Sanitation Data'!$D$12,0,10*ROW('Sanitation Data'!D164)),NA())</f>
        <v>#N/A</v>
      </c>
      <c r="AA170" s="516" t="e">
        <f ca="1">+IF(AND(ISNUMBER(OFFSET('Sanitation Data'!$E$4,0,10*ROW('Sanitation Data'!E164))),'Data Summary'!CP170="Yes"),100-OFFSET('Sanitation Data'!$E$4,0,10*ROW('Sanitation Data'!E164)),NA())</f>
        <v>#N/A</v>
      </c>
      <c r="AB170" s="516" t="e">
        <f ca="1">+IF(AND(ISNUMBER(OFFSET('Sanitation Data'!$E$6,0,10*ROW('Sanitation Data'!E164))),'Data Summary'!CQ170="Yes"),OFFSET('Sanitation Data'!$E$6,0,10*ROW('Sanitation Data'!E164)),NA())</f>
        <v>#N/A</v>
      </c>
      <c r="AC170" s="516" t="e">
        <f ca="1">+IF(AND(ISNUMBER(OFFSET('Sanitation Data'!$E$10,0,10*ROW('Sanitation Data'!E164))),'Data Summary'!CR170="Yes"),OFFSET('Sanitation Data'!$E$10,0,10*ROW('Sanitation Data'!E164)),NA())</f>
        <v>#N/A</v>
      </c>
      <c r="AD170" s="516" t="e">
        <f ca="1">+IF(AND(ISNUMBER(OFFSET('Sanitation Data'!$E$11,0,10*ROW('Sanitation Data'!E164))),'Data Summary'!CS170="Yes"),OFFSET('Sanitation Data'!$E$11,0,10*ROW('Sanitation Data'!E164)),NA())</f>
        <v>#N/A</v>
      </c>
      <c r="AE170" s="516" t="e">
        <f ca="1">+IF(AND(ISNUMBER(OFFSET('Sanitation Data'!$E$12,0,10*ROW('Sanitation Data'!E164))),'Data Summary'!CT170="Yes"),OFFSET('Sanitation Data'!$E$12,0,10*ROW('Sanitation Data'!E164)),NA())</f>
        <v>#N/A</v>
      </c>
      <c r="AF170" s="516" t="e">
        <f ca="1">+IF(AND(ISNUMBER(OFFSET('Sanitation Data'!$F$4,0,10*ROW('Sanitation Data'!F164))),'Data Summary'!CU170="Yes"),100-OFFSET('Sanitation Data'!$F$4,0,10*ROW('Sanitation Data'!F164)),NA())</f>
        <v>#N/A</v>
      </c>
      <c r="AG170" s="516" t="e">
        <f ca="1">+IF(AND(ISNUMBER(OFFSET('Sanitation Data'!$F$6,0,10*ROW('Sanitation Data'!F164))),'Data Summary'!CV170="Yes"),OFFSET('Sanitation Data'!$F$6,0,10*ROW('Sanitation Data'!F164)),NA())</f>
        <v>#N/A</v>
      </c>
      <c r="AH170" s="516" t="e">
        <f ca="1">+IF(AND(ISNUMBER(OFFSET('Sanitation Data'!$F$10,0,10*ROW('Sanitation Data'!F164))),'Data Summary'!CW170="Yes"),OFFSET('Sanitation Data'!$F$10,0,10*ROW('Sanitation Data'!F164)),NA())</f>
        <v>#N/A</v>
      </c>
      <c r="AI170" s="516" t="e">
        <f ca="1">+IF(AND(ISNUMBER(OFFSET('Sanitation Data'!$F$11,0,10*ROW('Sanitation Data'!F164))),'Data Summary'!CX170="Yes"),OFFSET('Sanitation Data'!$F$11,0,10*ROW('Sanitation Data'!F164)),NA())</f>
        <v>#N/A</v>
      </c>
      <c r="AJ170" s="516" t="e">
        <f ca="1">+IF(AND(ISNUMBER(OFFSET('Sanitation Data'!$F$12,0,10*ROW('Sanitation Data'!F164))),'Data Summary'!CY170="Yes"),OFFSET('Sanitation Data'!$F$12,0,10*ROW('Sanitation Data'!F164)),NA())</f>
        <v>#N/A</v>
      </c>
      <c r="AK170" s="516" t="e">
        <f ca="1">+IF(AND(ISNUMBER(OFFSET('Sanitation Data'!$G$4,0,10*ROW('Sanitation Data'!G164))),'Data Summary'!CZ170="Yes"),100-OFFSET('Sanitation Data'!$G$4,0,10*ROW('Sanitation Data'!G164)),NA())</f>
        <v>#N/A</v>
      </c>
      <c r="AL170" s="516" t="e">
        <f ca="1">+IF(AND(ISNUMBER(OFFSET('Sanitation Data'!$G$6,0,10*ROW('Sanitation Data'!G164))),'Data Summary'!DA170="Yes"),OFFSET('Sanitation Data'!$G$6,0,10*ROW('Sanitation Data'!G164)),NA())</f>
        <v>#N/A</v>
      </c>
      <c r="AM170" s="516" t="e">
        <f ca="1">+IF(AND(ISNUMBER(OFFSET('Sanitation Data'!$G$10,0,10*ROW('Sanitation Data'!G164))),'Data Summary'!DB170="Yes"),OFFSET('Sanitation Data'!$G$10,0,10*ROW('Sanitation Data'!G164)),NA())</f>
        <v>#N/A</v>
      </c>
      <c r="AN170" s="516" t="e">
        <f ca="1">+IF(AND(ISNUMBER(OFFSET('Sanitation Data'!$G$11,0,10*ROW('Sanitation Data'!G164))),'Data Summary'!DC170="Yes"),OFFSET('Sanitation Data'!$G$11,0,10*ROW('Sanitation Data'!G164)),NA())</f>
        <v>#N/A</v>
      </c>
      <c r="AO170" s="516" t="e">
        <f ca="1">+IF(AND(ISNUMBER(OFFSET('Sanitation Data'!$G$12,0,10*ROW('Sanitation Data'!G164))),'Data Summary'!DD170="Yes"),OFFSET('Sanitation Data'!$G$12,0,10*ROW('Sanitation Data'!G164)),NA())</f>
        <v>#N/A</v>
      </c>
      <c r="AP170" s="516" t="e">
        <f ca="1">+IF(AND(ISNUMBER(OFFSET('Sanitation Data'!$H$4,0,10*ROW('Sanitation Data'!H164))),'Data Summary'!DE170="Yes"),100-OFFSET('Sanitation Data'!$H$4,0,10*ROW('Sanitation Data'!H164)),NA())</f>
        <v>#N/A</v>
      </c>
      <c r="AQ170" s="516" t="e">
        <f ca="1">+IF(AND(ISNUMBER(OFFSET('Sanitation Data'!$H$6,0,10*ROW('Sanitation Data'!H164))),'Data Summary'!DF170="Yes"),OFFSET('Sanitation Data'!$H$6,0,10*ROW('Sanitation Data'!H164)),NA())</f>
        <v>#N/A</v>
      </c>
      <c r="AR170" s="516" t="e">
        <f ca="1">+IF(AND(ISNUMBER(OFFSET('Sanitation Data'!$H$10,0,10*ROW('Sanitation Data'!H164))),'Data Summary'!DG170="Yes"),OFFSET('Sanitation Data'!$H$10,0,10*ROW('Sanitation Data'!H164)),NA())</f>
        <v>#N/A</v>
      </c>
      <c r="AS170" s="516" t="e">
        <f ca="1">+IF(AND(ISNUMBER(OFFSET('Sanitation Data'!$H$11,0,10*ROW('Sanitation Data'!H164))),'Data Summary'!DH170="Yes"),OFFSET('Sanitation Data'!$H$11,0,10*ROW('Sanitation Data'!H164)),NA())</f>
        <v>#N/A</v>
      </c>
      <c r="AT170" s="516" t="e">
        <f ca="1">+IF(AND(ISNUMBER(OFFSET('Sanitation Data'!$H$12,0,10*ROW('Sanitation Data'!H164))),'Data Summary'!DI170="Yes"),OFFSET('Sanitation Data'!$H$12,0,10*ROW('Sanitation Data'!H164)),NA())</f>
        <v>#N/A</v>
      </c>
      <c r="AU170" s="516" t="e">
        <f ca="1">+IF(AND(ISNUMBER(OFFSET('Sanitation Data'!$I$4,0,10*ROW('Sanitation Data'!I164))),'Data Summary'!DJ170="Yes"),100-OFFSET('Sanitation Data'!$I$4,0,10*ROW('Sanitation Data'!I164)),NA())</f>
        <v>#N/A</v>
      </c>
      <c r="AV170" s="516" t="e">
        <f ca="1">+IF(AND(ISNUMBER(OFFSET('Sanitation Data'!$I$6,0,10*ROW('Sanitation Data'!I164))),'Data Summary'!DK170="Yes"),OFFSET('Sanitation Data'!$I$6,0,10*ROW('Sanitation Data'!I164)),NA())</f>
        <v>#N/A</v>
      </c>
      <c r="AW170" s="516" t="e">
        <f ca="1">+IF(AND(ISNUMBER(OFFSET('Sanitation Data'!$I$10,0,10*ROW('Sanitation Data'!I164))),'Data Summary'!DL170="Yes"),OFFSET('Sanitation Data'!$I$10,0,10*ROW('Sanitation Data'!I164)),NA())</f>
        <v>#N/A</v>
      </c>
      <c r="AX170" s="516" t="e">
        <f ca="1">+IF(AND(ISNUMBER(OFFSET('Sanitation Data'!$I$11,0,10*ROW('Sanitation Data'!I164))),'Data Summary'!DM170="Yes"),OFFSET('Sanitation Data'!$I$11,0,10*ROW('Sanitation Data'!I164)),NA())</f>
        <v>#N/A</v>
      </c>
      <c r="AY170" s="516" t="e">
        <f ca="1">+IF(AND(ISNUMBER(OFFSET('Sanitation Data'!$I$12,0,10*ROW('Sanitation Data'!I164))),'Data Summary'!DN170="Yes"),OFFSET('Sanitation Data'!$I$12,0,10*ROW('Sanitation Data'!I164)),NA())</f>
        <v>#N/A</v>
      </c>
      <c r="AZ170" s="517" t="e">
        <f ca="1">+IF(AND(ISNUMBER(OFFSET('Hygiene Data'!$D$5,0,10*ROW('Hygiene Data'!D164))),'Data Summary'!DO170="Yes"),OFFSET('Hygiene Data'!$D$5,0,10*ROW('Hygiene Data'!D164)),NA())</f>
        <v>#N/A</v>
      </c>
      <c r="BA170" s="517" t="e">
        <f ca="1">+IF(AND(ISNUMBER(OFFSET('Hygiene Data'!$D$7,0,10*ROW('Hygiene Data'!D164))),'Data Summary'!DP170="Yes"),OFFSET('Hygiene Data'!$D$7,0,10*ROW('Hygiene Data'!D164)),NA())</f>
        <v>#N/A</v>
      </c>
      <c r="BB170" s="517" t="e">
        <f ca="1">+IF(AND(ISNUMBER(OFFSET('Hygiene Data'!$D$9,0,10*ROW('Hygiene Data'!D164))),'Data Summary'!DQ170="Yes"),OFFSET('Hygiene Data'!$D$9,0,10*ROW('Hygiene Data'!D164)),NA())</f>
        <v>#N/A</v>
      </c>
      <c r="BC170" s="517" t="e">
        <f ca="1">+IF(AND(ISNUMBER(OFFSET('Hygiene Data'!$E$5,0,10*ROW('Hygiene Data'!E164))),'Data Summary'!DR170="Yes"),OFFSET('Hygiene Data'!$E$5,0,10*ROW('Hygiene Data'!E164)),NA())</f>
        <v>#N/A</v>
      </c>
      <c r="BD170" s="517" t="e">
        <f ca="1">+IF(AND(ISNUMBER(OFFSET('Hygiene Data'!$E$7,0,10*ROW('Hygiene Data'!E164))),'Data Summary'!DS170="Yes"),OFFSET('Hygiene Data'!$E$7,0,10*ROW('Hygiene Data'!E164)),NA())</f>
        <v>#N/A</v>
      </c>
      <c r="BE170" s="517" t="e">
        <f ca="1">+IF(AND(ISNUMBER(OFFSET('Hygiene Data'!$E$9,0,10*ROW('Hygiene Data'!E164))),'Data Summary'!DT170="Yes"),OFFSET('Hygiene Data'!$E$9,0,10*ROW('Hygiene Data'!E164)),NA())</f>
        <v>#N/A</v>
      </c>
      <c r="BF170" s="517" t="e">
        <f ca="1">+IF(AND(ISNUMBER(OFFSET('Hygiene Data'!$F$5,0,10*ROW('Hygiene Data'!F164))),'Data Summary'!DU170="Yes"),OFFSET('Hygiene Data'!$F$5,0,10*ROW('Hygiene Data'!F164)),NA())</f>
        <v>#N/A</v>
      </c>
      <c r="BG170" s="517" t="e">
        <f ca="1">+IF(AND(ISNUMBER(OFFSET('Hygiene Data'!$F$7,0,10*ROW('Hygiene Data'!F164))),'Data Summary'!DV170="Yes"),OFFSET('Hygiene Data'!$F$7,0,10*ROW('Hygiene Data'!F164)),NA())</f>
        <v>#N/A</v>
      </c>
      <c r="BH170" s="517" t="e">
        <f ca="1">+IF(AND(ISNUMBER(OFFSET('Hygiene Data'!$F$9,0,10*ROW('Hygiene Data'!F164))),'Data Summary'!DW170="Yes"),OFFSET('Hygiene Data'!$F$9,0,10*ROW('Hygiene Data'!F164)),NA())</f>
        <v>#N/A</v>
      </c>
      <c r="BI170" s="517" t="e">
        <f ca="1">+IF(AND(ISNUMBER(OFFSET('Hygiene Data'!$G$5,0,10*ROW('Hygiene Data'!G164))),'Data Summary'!DX170="Yes"),OFFSET('Hygiene Data'!$G$5,0,10*ROW('Hygiene Data'!G164)),NA())</f>
        <v>#N/A</v>
      </c>
      <c r="BJ170" s="517" t="e">
        <f ca="1">+IF(AND(ISNUMBER(OFFSET('Hygiene Data'!$G$7,0,10*ROW('Hygiene Data'!G164))),'Data Summary'!DY170="Yes"),OFFSET('Hygiene Data'!$G$7,0,10*ROW('Hygiene Data'!G164)),NA())</f>
        <v>#N/A</v>
      </c>
      <c r="BK170" s="517" t="e">
        <f ca="1">+IF(AND(ISNUMBER(OFFSET('Hygiene Data'!$G$9,0,10*ROW('Hygiene Data'!G164))),'Data Summary'!DZ170="Yes"),OFFSET('Hygiene Data'!$G$9,0,10*ROW('Hygiene Data'!G164)),NA())</f>
        <v>#N/A</v>
      </c>
      <c r="BL170" s="517" t="e">
        <f ca="1">+IF(AND(ISNUMBER(OFFSET('Hygiene Data'!$H$5,0,10*ROW('Hygiene Data'!H164))),'Data Summary'!EA170="Yes"),OFFSET('Hygiene Data'!$H$5,0,10*ROW('Hygiene Data'!H164)),NA())</f>
        <v>#N/A</v>
      </c>
      <c r="BM170" s="517" t="e">
        <f ca="1">+IF(AND(ISNUMBER(OFFSET('Hygiene Data'!$H$7,0,10*ROW('Hygiene Data'!H164))),'Data Summary'!EB170="Yes"),OFFSET('Hygiene Data'!$H$7,0,10*ROW('Hygiene Data'!H164)),NA())</f>
        <v>#N/A</v>
      </c>
      <c r="BN170" s="517" t="e">
        <f ca="1">+IF(AND(ISNUMBER(OFFSET('Hygiene Data'!$H$9,0,10*ROW('Hygiene Data'!H164))),'Data Summary'!EC170="Yes"),OFFSET('Hygiene Data'!$H$9,0,10*ROW('Hygiene Data'!H164)),NA())</f>
        <v>#N/A</v>
      </c>
      <c r="BO170" s="517" t="e">
        <f ca="1">+IF(AND(ISNUMBER(OFFSET('Hygiene Data'!$I$5,0,10*ROW('Hygiene Data'!I164))),'Data Summary'!ED170="Yes"),OFFSET('Hygiene Data'!$I$5,0,10*ROW('Hygiene Data'!I164)),NA())</f>
        <v>#N/A</v>
      </c>
      <c r="BP170" s="517" t="e">
        <f ca="1">+IF(AND(ISNUMBER(OFFSET('Hygiene Data'!$I$7,0,10*ROW('Hygiene Data'!I164))),'Data Summary'!EE170="Yes"),OFFSET('Hygiene Data'!$I$7,0,10*ROW('Hygiene Data'!I164)),NA())</f>
        <v>#N/A</v>
      </c>
      <c r="BQ170" s="517" t="e">
        <f ca="1">+IF(AND(ISNUMBER(OFFSET('Hygiene Data'!$I$9,0,10*ROW('Hygiene Data'!I164))),'Data Summary'!EF170="Yes"),OFFSET('Hygiene Data'!$I$9,0,10*ROW('Hygiene Data'!I164)),NA())</f>
        <v>#N/A</v>
      </c>
    </row>
    <row r="171" spans="1:69" x14ac:dyDescent="0.25">
      <c r="A171" s="513" t="e">
        <f ca="1">+RIGHT('Data Summary'!A171,LEN('Data Summary'!A171)-9)</f>
        <v>#VALUE!</v>
      </c>
      <c r="B171" s="487" t="str">
        <f ca="1">+IF(ISTEXT('Data Summary'!B171),'Data Summary'!B171,"")</f>
        <v/>
      </c>
      <c r="C171" s="514" t="e">
        <f ca="1">+VALUE('Data Summary'!C171)</f>
        <v>#VALUE!</v>
      </c>
      <c r="D171" s="515" t="e">
        <f ca="1">+IF(AND(ISNUMBER(OFFSET('Water Data'!$D$4,0,10*ROW('Water Data'!D165))),'Data Summary'!BS171="Yes"),100-OFFSET('Water Data'!$D$4,0,10*ROW('Water Data'!D165)),NA())</f>
        <v>#N/A</v>
      </c>
      <c r="E171" s="515" t="e">
        <f ca="1">+IF(AND(ISNUMBER(OFFSET('Water Data'!$D$6,0,10*ROW('Water Data'!D165))),'Data Summary'!BT171="Yes"),OFFSET('Water Data'!$D$6,0,10*ROW('Water Data'!D165)),NA())</f>
        <v>#N/A</v>
      </c>
      <c r="F171" s="515" t="e">
        <f ca="1">+IF(AND(ISNUMBER(OFFSET('Water Data'!$D$9,0,10*ROW('Water Data'!D165))),'Data Summary'!BU171="Yes"),OFFSET('Water Data'!$D$9,0,10*ROW('Water Data'!D165)),NA())</f>
        <v>#N/A</v>
      </c>
      <c r="G171" s="515" t="e">
        <f ca="1">+IF(AND(ISNUMBER(OFFSET('Water Data'!$E$4,0,10*ROW('Water Data'!E165))),'Data Summary'!BV171="Yes"),100-OFFSET('Water Data'!$E$4,0,10*ROW('Water Data'!E165)),NA())</f>
        <v>#N/A</v>
      </c>
      <c r="H171" s="515" t="e">
        <f ca="1">+IF(AND(ISNUMBER(OFFSET('Water Data'!$E$6,0,10*ROW('Water Data'!E165))),'Data Summary'!BW171="Yes"),OFFSET('Water Data'!$E$6,0,10*ROW('Water Data'!E165)),NA())</f>
        <v>#N/A</v>
      </c>
      <c r="I171" s="515" t="e">
        <f ca="1">+IF(AND(ISNUMBER(OFFSET('Water Data'!$E$9,0,10*ROW('Water Data'!E165))),'Data Summary'!BX171="Yes"),OFFSET('Water Data'!$E$9,0,10*ROW('Water Data'!E165)),NA())</f>
        <v>#N/A</v>
      </c>
      <c r="J171" s="515" t="e">
        <f ca="1">+IF(AND(ISNUMBER(OFFSET('Water Data'!$F$4,0,10*ROW('Water Data'!F165))),'Data Summary'!BY171="Yes"),100-OFFSET('Water Data'!$F$4,0,10*ROW('Water Data'!F165)),NA())</f>
        <v>#N/A</v>
      </c>
      <c r="K171" s="515" t="e">
        <f ca="1">+IF(AND(ISNUMBER(OFFSET('Water Data'!$F$6,0,10*ROW('Water Data'!F165))),'Data Summary'!BZ171="Yes"),OFFSET('Water Data'!$F$6,0,10*ROW('Water Data'!F165)),NA())</f>
        <v>#N/A</v>
      </c>
      <c r="L171" s="515" t="e">
        <f ca="1">+IF(AND(ISNUMBER(OFFSET('Water Data'!$F$9,0,10*ROW('Water Data'!F165))),'Data Summary'!CA171="Yes"),OFFSET('Water Data'!$F$9,0,10*ROW('Water Data'!F165)),NA())</f>
        <v>#N/A</v>
      </c>
      <c r="M171" s="515" t="e">
        <f ca="1">+IF(AND(ISNUMBER(OFFSET('Water Data'!$G$4,0,10*ROW('Water Data'!G165))),'Data Summary'!CB171="Yes"),100-OFFSET('Water Data'!$G$4,0,10*ROW('Water Data'!G165)),NA())</f>
        <v>#N/A</v>
      </c>
      <c r="N171" s="515" t="e">
        <f ca="1">+IF(AND(ISNUMBER(OFFSET('Water Data'!$G$6,0,10*ROW('Water Data'!G165))),'Data Summary'!CC171="Yes"),OFFSET('Water Data'!$G$6,0,10*ROW('Water Data'!G165)),NA())</f>
        <v>#N/A</v>
      </c>
      <c r="O171" s="515" t="e">
        <f ca="1">+IF(AND(ISNUMBER(OFFSET('Water Data'!$G$9,0,10*ROW('Water Data'!G165))),'Data Summary'!CD171="Yes"),OFFSET('Water Data'!$G$9,0,10*ROW('Water Data'!G165)),NA())</f>
        <v>#N/A</v>
      </c>
      <c r="P171" s="515" t="e">
        <f ca="1">+IF(AND(ISNUMBER(OFFSET('Water Data'!$H$4,0,10*ROW('Water Data'!H165))),'Data Summary'!CE171="Yes"),100-OFFSET('Water Data'!$H$4,0,10*ROW('Water Data'!H165)),NA())</f>
        <v>#N/A</v>
      </c>
      <c r="Q171" s="515" t="e">
        <f ca="1">+IF(AND(ISNUMBER(OFFSET('Water Data'!$H$6,0,10*ROW('Water Data'!H165))),'Data Summary'!CF171="Yes"),OFFSET('Water Data'!$H$6,0,10*ROW('Water Data'!H165)),NA())</f>
        <v>#N/A</v>
      </c>
      <c r="R171" s="515" t="e">
        <f ca="1">+IF(AND(ISNUMBER(OFFSET('Water Data'!$H$9,0,10*ROW('Water Data'!H165))),'Data Summary'!CG171="Yes"),OFFSET('Water Data'!$H$9,0,10*ROW('Water Data'!H165)),NA())</f>
        <v>#N/A</v>
      </c>
      <c r="S171" s="515" t="e">
        <f ca="1">+IF(AND(ISNUMBER(OFFSET('Water Data'!$I$4,0,10*ROW('Water Data'!I165))),'Data Summary'!CH171="Yes"),100-OFFSET('Water Data'!$I$4,0,10*ROW('Water Data'!I165)),NA())</f>
        <v>#N/A</v>
      </c>
      <c r="T171" s="515" t="e">
        <f ca="1">+IF(AND(ISNUMBER(OFFSET('Water Data'!$I$6,0,10*ROW('Water Data'!I165))),'Data Summary'!CI171="Yes"),OFFSET('Water Data'!$I$6,0,10*ROW('Water Data'!I165)),NA())</f>
        <v>#N/A</v>
      </c>
      <c r="U171" s="515" t="e">
        <f ca="1">+IF(AND(ISNUMBER(OFFSET('Water Data'!$I$9,0,10*ROW('Water Data'!I165))),'Data Summary'!CJ171="Yes"),OFFSET('Water Data'!$I$9,0,10*ROW('Water Data'!I165)),NA())</f>
        <v>#N/A</v>
      </c>
      <c r="V171" s="516" t="e">
        <f ca="1">+IF(AND(ISNUMBER(OFFSET('Sanitation Data'!$D$4,0,10*ROW('Sanitation Data'!D165))),'Data Summary'!CK171="Yes"),100-OFFSET('Sanitation Data'!$D$4,0,10*ROW('Sanitation Data'!D165)),NA())</f>
        <v>#N/A</v>
      </c>
      <c r="W171" s="516" t="e">
        <f ca="1">+IF(AND(ISNUMBER(OFFSET('Sanitation Data'!$D$6,0,10*ROW('Sanitation Data'!D165))),'Data Summary'!CL171="Yes"),OFFSET('Sanitation Data'!$D$6,0,10*ROW('Sanitation Data'!D165)),NA())</f>
        <v>#N/A</v>
      </c>
      <c r="X171" s="516" t="e">
        <f ca="1">+IF(AND(ISNUMBER(OFFSET('Sanitation Data'!$D$10,0,10*ROW('Sanitation Data'!D165))),'Data Summary'!CM171="Yes"),OFFSET('Sanitation Data'!$D$10,0,10*ROW('Sanitation Data'!D165)),NA())</f>
        <v>#N/A</v>
      </c>
      <c r="Y171" s="516" t="e">
        <f ca="1">+IF(AND(ISNUMBER(OFFSET('Sanitation Data'!$D$11,0,10*ROW('Sanitation Data'!D165))),'Data Summary'!CN171="Yes"),OFFSET('Sanitation Data'!$D$11,0,10*ROW('Sanitation Data'!D165)),NA())</f>
        <v>#N/A</v>
      </c>
      <c r="Z171" s="516" t="e">
        <f ca="1">+IF(AND(ISNUMBER(OFFSET('Sanitation Data'!$D$12,0,10*ROW('Sanitation Data'!D165))),'Data Summary'!CO171="Yes"),OFFSET('Sanitation Data'!$D$12,0,10*ROW('Sanitation Data'!D165)),NA())</f>
        <v>#N/A</v>
      </c>
      <c r="AA171" s="516" t="e">
        <f ca="1">+IF(AND(ISNUMBER(OFFSET('Sanitation Data'!$E$4,0,10*ROW('Sanitation Data'!E165))),'Data Summary'!CP171="Yes"),100-OFFSET('Sanitation Data'!$E$4,0,10*ROW('Sanitation Data'!E165)),NA())</f>
        <v>#N/A</v>
      </c>
      <c r="AB171" s="516" t="e">
        <f ca="1">+IF(AND(ISNUMBER(OFFSET('Sanitation Data'!$E$6,0,10*ROW('Sanitation Data'!E165))),'Data Summary'!CQ171="Yes"),OFFSET('Sanitation Data'!$E$6,0,10*ROW('Sanitation Data'!E165)),NA())</f>
        <v>#N/A</v>
      </c>
      <c r="AC171" s="516" t="e">
        <f ca="1">+IF(AND(ISNUMBER(OFFSET('Sanitation Data'!$E$10,0,10*ROW('Sanitation Data'!E165))),'Data Summary'!CR171="Yes"),OFFSET('Sanitation Data'!$E$10,0,10*ROW('Sanitation Data'!E165)),NA())</f>
        <v>#N/A</v>
      </c>
      <c r="AD171" s="516" t="e">
        <f ca="1">+IF(AND(ISNUMBER(OFFSET('Sanitation Data'!$E$11,0,10*ROW('Sanitation Data'!E165))),'Data Summary'!CS171="Yes"),OFFSET('Sanitation Data'!$E$11,0,10*ROW('Sanitation Data'!E165)),NA())</f>
        <v>#N/A</v>
      </c>
      <c r="AE171" s="516" t="e">
        <f ca="1">+IF(AND(ISNUMBER(OFFSET('Sanitation Data'!$E$12,0,10*ROW('Sanitation Data'!E165))),'Data Summary'!CT171="Yes"),OFFSET('Sanitation Data'!$E$12,0,10*ROW('Sanitation Data'!E165)),NA())</f>
        <v>#N/A</v>
      </c>
      <c r="AF171" s="516" t="e">
        <f ca="1">+IF(AND(ISNUMBER(OFFSET('Sanitation Data'!$F$4,0,10*ROW('Sanitation Data'!F165))),'Data Summary'!CU171="Yes"),100-OFFSET('Sanitation Data'!$F$4,0,10*ROW('Sanitation Data'!F165)),NA())</f>
        <v>#N/A</v>
      </c>
      <c r="AG171" s="516" t="e">
        <f ca="1">+IF(AND(ISNUMBER(OFFSET('Sanitation Data'!$F$6,0,10*ROW('Sanitation Data'!F165))),'Data Summary'!CV171="Yes"),OFFSET('Sanitation Data'!$F$6,0,10*ROW('Sanitation Data'!F165)),NA())</f>
        <v>#N/A</v>
      </c>
      <c r="AH171" s="516" t="e">
        <f ca="1">+IF(AND(ISNUMBER(OFFSET('Sanitation Data'!$F$10,0,10*ROW('Sanitation Data'!F165))),'Data Summary'!CW171="Yes"),OFFSET('Sanitation Data'!$F$10,0,10*ROW('Sanitation Data'!F165)),NA())</f>
        <v>#N/A</v>
      </c>
      <c r="AI171" s="516" t="e">
        <f ca="1">+IF(AND(ISNUMBER(OFFSET('Sanitation Data'!$F$11,0,10*ROW('Sanitation Data'!F165))),'Data Summary'!CX171="Yes"),OFFSET('Sanitation Data'!$F$11,0,10*ROW('Sanitation Data'!F165)),NA())</f>
        <v>#N/A</v>
      </c>
      <c r="AJ171" s="516" t="e">
        <f ca="1">+IF(AND(ISNUMBER(OFFSET('Sanitation Data'!$F$12,0,10*ROW('Sanitation Data'!F165))),'Data Summary'!CY171="Yes"),OFFSET('Sanitation Data'!$F$12,0,10*ROW('Sanitation Data'!F165)),NA())</f>
        <v>#N/A</v>
      </c>
      <c r="AK171" s="516" t="e">
        <f ca="1">+IF(AND(ISNUMBER(OFFSET('Sanitation Data'!$G$4,0,10*ROW('Sanitation Data'!G165))),'Data Summary'!CZ171="Yes"),100-OFFSET('Sanitation Data'!$G$4,0,10*ROW('Sanitation Data'!G165)),NA())</f>
        <v>#N/A</v>
      </c>
      <c r="AL171" s="516" t="e">
        <f ca="1">+IF(AND(ISNUMBER(OFFSET('Sanitation Data'!$G$6,0,10*ROW('Sanitation Data'!G165))),'Data Summary'!DA171="Yes"),OFFSET('Sanitation Data'!$G$6,0,10*ROW('Sanitation Data'!G165)),NA())</f>
        <v>#N/A</v>
      </c>
      <c r="AM171" s="516" t="e">
        <f ca="1">+IF(AND(ISNUMBER(OFFSET('Sanitation Data'!$G$10,0,10*ROW('Sanitation Data'!G165))),'Data Summary'!DB171="Yes"),OFFSET('Sanitation Data'!$G$10,0,10*ROW('Sanitation Data'!G165)),NA())</f>
        <v>#N/A</v>
      </c>
      <c r="AN171" s="516" t="e">
        <f ca="1">+IF(AND(ISNUMBER(OFFSET('Sanitation Data'!$G$11,0,10*ROW('Sanitation Data'!G165))),'Data Summary'!DC171="Yes"),OFFSET('Sanitation Data'!$G$11,0,10*ROW('Sanitation Data'!G165)),NA())</f>
        <v>#N/A</v>
      </c>
      <c r="AO171" s="516" t="e">
        <f ca="1">+IF(AND(ISNUMBER(OFFSET('Sanitation Data'!$G$12,0,10*ROW('Sanitation Data'!G165))),'Data Summary'!DD171="Yes"),OFFSET('Sanitation Data'!$G$12,0,10*ROW('Sanitation Data'!G165)),NA())</f>
        <v>#N/A</v>
      </c>
      <c r="AP171" s="516" t="e">
        <f ca="1">+IF(AND(ISNUMBER(OFFSET('Sanitation Data'!$H$4,0,10*ROW('Sanitation Data'!H165))),'Data Summary'!DE171="Yes"),100-OFFSET('Sanitation Data'!$H$4,0,10*ROW('Sanitation Data'!H165)),NA())</f>
        <v>#N/A</v>
      </c>
      <c r="AQ171" s="516" t="e">
        <f ca="1">+IF(AND(ISNUMBER(OFFSET('Sanitation Data'!$H$6,0,10*ROW('Sanitation Data'!H165))),'Data Summary'!DF171="Yes"),OFFSET('Sanitation Data'!$H$6,0,10*ROW('Sanitation Data'!H165)),NA())</f>
        <v>#N/A</v>
      </c>
      <c r="AR171" s="516" t="e">
        <f ca="1">+IF(AND(ISNUMBER(OFFSET('Sanitation Data'!$H$10,0,10*ROW('Sanitation Data'!H165))),'Data Summary'!DG171="Yes"),OFFSET('Sanitation Data'!$H$10,0,10*ROW('Sanitation Data'!H165)),NA())</f>
        <v>#N/A</v>
      </c>
      <c r="AS171" s="516" t="e">
        <f ca="1">+IF(AND(ISNUMBER(OFFSET('Sanitation Data'!$H$11,0,10*ROW('Sanitation Data'!H165))),'Data Summary'!DH171="Yes"),OFFSET('Sanitation Data'!$H$11,0,10*ROW('Sanitation Data'!H165)),NA())</f>
        <v>#N/A</v>
      </c>
      <c r="AT171" s="516" t="e">
        <f ca="1">+IF(AND(ISNUMBER(OFFSET('Sanitation Data'!$H$12,0,10*ROW('Sanitation Data'!H165))),'Data Summary'!DI171="Yes"),OFFSET('Sanitation Data'!$H$12,0,10*ROW('Sanitation Data'!H165)),NA())</f>
        <v>#N/A</v>
      </c>
      <c r="AU171" s="516" t="e">
        <f ca="1">+IF(AND(ISNUMBER(OFFSET('Sanitation Data'!$I$4,0,10*ROW('Sanitation Data'!I165))),'Data Summary'!DJ171="Yes"),100-OFFSET('Sanitation Data'!$I$4,0,10*ROW('Sanitation Data'!I165)),NA())</f>
        <v>#N/A</v>
      </c>
      <c r="AV171" s="516" t="e">
        <f ca="1">+IF(AND(ISNUMBER(OFFSET('Sanitation Data'!$I$6,0,10*ROW('Sanitation Data'!I165))),'Data Summary'!DK171="Yes"),OFFSET('Sanitation Data'!$I$6,0,10*ROW('Sanitation Data'!I165)),NA())</f>
        <v>#N/A</v>
      </c>
      <c r="AW171" s="516" t="e">
        <f ca="1">+IF(AND(ISNUMBER(OFFSET('Sanitation Data'!$I$10,0,10*ROW('Sanitation Data'!I165))),'Data Summary'!DL171="Yes"),OFFSET('Sanitation Data'!$I$10,0,10*ROW('Sanitation Data'!I165)),NA())</f>
        <v>#N/A</v>
      </c>
      <c r="AX171" s="516" t="e">
        <f ca="1">+IF(AND(ISNUMBER(OFFSET('Sanitation Data'!$I$11,0,10*ROW('Sanitation Data'!I165))),'Data Summary'!DM171="Yes"),OFFSET('Sanitation Data'!$I$11,0,10*ROW('Sanitation Data'!I165)),NA())</f>
        <v>#N/A</v>
      </c>
      <c r="AY171" s="516" t="e">
        <f ca="1">+IF(AND(ISNUMBER(OFFSET('Sanitation Data'!$I$12,0,10*ROW('Sanitation Data'!I165))),'Data Summary'!DN171="Yes"),OFFSET('Sanitation Data'!$I$12,0,10*ROW('Sanitation Data'!I165)),NA())</f>
        <v>#N/A</v>
      </c>
      <c r="AZ171" s="517" t="e">
        <f ca="1">+IF(AND(ISNUMBER(OFFSET('Hygiene Data'!$D$5,0,10*ROW('Hygiene Data'!D165))),'Data Summary'!DO171="Yes"),OFFSET('Hygiene Data'!$D$5,0,10*ROW('Hygiene Data'!D165)),NA())</f>
        <v>#N/A</v>
      </c>
      <c r="BA171" s="517" t="e">
        <f ca="1">+IF(AND(ISNUMBER(OFFSET('Hygiene Data'!$D$7,0,10*ROW('Hygiene Data'!D165))),'Data Summary'!DP171="Yes"),OFFSET('Hygiene Data'!$D$7,0,10*ROW('Hygiene Data'!D165)),NA())</f>
        <v>#N/A</v>
      </c>
      <c r="BB171" s="517" t="e">
        <f ca="1">+IF(AND(ISNUMBER(OFFSET('Hygiene Data'!$D$9,0,10*ROW('Hygiene Data'!D165))),'Data Summary'!DQ171="Yes"),OFFSET('Hygiene Data'!$D$9,0,10*ROW('Hygiene Data'!D165)),NA())</f>
        <v>#N/A</v>
      </c>
      <c r="BC171" s="517" t="e">
        <f ca="1">+IF(AND(ISNUMBER(OFFSET('Hygiene Data'!$E$5,0,10*ROW('Hygiene Data'!E165))),'Data Summary'!DR171="Yes"),OFFSET('Hygiene Data'!$E$5,0,10*ROW('Hygiene Data'!E165)),NA())</f>
        <v>#N/A</v>
      </c>
      <c r="BD171" s="517" t="e">
        <f ca="1">+IF(AND(ISNUMBER(OFFSET('Hygiene Data'!$E$7,0,10*ROW('Hygiene Data'!E165))),'Data Summary'!DS171="Yes"),OFFSET('Hygiene Data'!$E$7,0,10*ROW('Hygiene Data'!E165)),NA())</f>
        <v>#N/A</v>
      </c>
      <c r="BE171" s="517" t="e">
        <f ca="1">+IF(AND(ISNUMBER(OFFSET('Hygiene Data'!$E$9,0,10*ROW('Hygiene Data'!E165))),'Data Summary'!DT171="Yes"),OFFSET('Hygiene Data'!$E$9,0,10*ROW('Hygiene Data'!E165)),NA())</f>
        <v>#N/A</v>
      </c>
      <c r="BF171" s="517" t="e">
        <f ca="1">+IF(AND(ISNUMBER(OFFSET('Hygiene Data'!$F$5,0,10*ROW('Hygiene Data'!F165))),'Data Summary'!DU171="Yes"),OFFSET('Hygiene Data'!$F$5,0,10*ROW('Hygiene Data'!F165)),NA())</f>
        <v>#N/A</v>
      </c>
      <c r="BG171" s="517" t="e">
        <f ca="1">+IF(AND(ISNUMBER(OFFSET('Hygiene Data'!$F$7,0,10*ROW('Hygiene Data'!F165))),'Data Summary'!DV171="Yes"),OFFSET('Hygiene Data'!$F$7,0,10*ROW('Hygiene Data'!F165)),NA())</f>
        <v>#N/A</v>
      </c>
      <c r="BH171" s="517" t="e">
        <f ca="1">+IF(AND(ISNUMBER(OFFSET('Hygiene Data'!$F$9,0,10*ROW('Hygiene Data'!F165))),'Data Summary'!DW171="Yes"),OFFSET('Hygiene Data'!$F$9,0,10*ROW('Hygiene Data'!F165)),NA())</f>
        <v>#N/A</v>
      </c>
      <c r="BI171" s="517" t="e">
        <f ca="1">+IF(AND(ISNUMBER(OFFSET('Hygiene Data'!$G$5,0,10*ROW('Hygiene Data'!G165))),'Data Summary'!DX171="Yes"),OFFSET('Hygiene Data'!$G$5,0,10*ROW('Hygiene Data'!G165)),NA())</f>
        <v>#N/A</v>
      </c>
      <c r="BJ171" s="517" t="e">
        <f ca="1">+IF(AND(ISNUMBER(OFFSET('Hygiene Data'!$G$7,0,10*ROW('Hygiene Data'!G165))),'Data Summary'!DY171="Yes"),OFFSET('Hygiene Data'!$G$7,0,10*ROW('Hygiene Data'!G165)),NA())</f>
        <v>#N/A</v>
      </c>
      <c r="BK171" s="517" t="e">
        <f ca="1">+IF(AND(ISNUMBER(OFFSET('Hygiene Data'!$G$9,0,10*ROW('Hygiene Data'!G165))),'Data Summary'!DZ171="Yes"),OFFSET('Hygiene Data'!$G$9,0,10*ROW('Hygiene Data'!G165)),NA())</f>
        <v>#N/A</v>
      </c>
      <c r="BL171" s="517" t="e">
        <f ca="1">+IF(AND(ISNUMBER(OFFSET('Hygiene Data'!$H$5,0,10*ROW('Hygiene Data'!H165))),'Data Summary'!EA171="Yes"),OFFSET('Hygiene Data'!$H$5,0,10*ROW('Hygiene Data'!H165)),NA())</f>
        <v>#N/A</v>
      </c>
      <c r="BM171" s="517" t="e">
        <f ca="1">+IF(AND(ISNUMBER(OFFSET('Hygiene Data'!$H$7,0,10*ROW('Hygiene Data'!H165))),'Data Summary'!EB171="Yes"),OFFSET('Hygiene Data'!$H$7,0,10*ROW('Hygiene Data'!H165)),NA())</f>
        <v>#N/A</v>
      </c>
      <c r="BN171" s="517" t="e">
        <f ca="1">+IF(AND(ISNUMBER(OFFSET('Hygiene Data'!$H$9,0,10*ROW('Hygiene Data'!H165))),'Data Summary'!EC171="Yes"),OFFSET('Hygiene Data'!$H$9,0,10*ROW('Hygiene Data'!H165)),NA())</f>
        <v>#N/A</v>
      </c>
      <c r="BO171" s="517" t="e">
        <f ca="1">+IF(AND(ISNUMBER(OFFSET('Hygiene Data'!$I$5,0,10*ROW('Hygiene Data'!I165))),'Data Summary'!ED171="Yes"),OFFSET('Hygiene Data'!$I$5,0,10*ROW('Hygiene Data'!I165)),NA())</f>
        <v>#N/A</v>
      </c>
      <c r="BP171" s="517" t="e">
        <f ca="1">+IF(AND(ISNUMBER(OFFSET('Hygiene Data'!$I$7,0,10*ROW('Hygiene Data'!I165))),'Data Summary'!EE171="Yes"),OFFSET('Hygiene Data'!$I$7,0,10*ROW('Hygiene Data'!I165)),NA())</f>
        <v>#N/A</v>
      </c>
      <c r="BQ171" s="517" t="e">
        <f ca="1">+IF(AND(ISNUMBER(OFFSET('Hygiene Data'!$I$9,0,10*ROW('Hygiene Data'!I165))),'Data Summary'!EF171="Yes"),OFFSET('Hygiene Data'!$I$9,0,10*ROW('Hygiene Data'!I165)),NA())</f>
        <v>#N/A</v>
      </c>
    </row>
    <row r="172" spans="1:69" x14ac:dyDescent="0.25">
      <c r="A172" s="513" t="e">
        <f ca="1">+RIGHT('Data Summary'!A172,LEN('Data Summary'!A172)-9)</f>
        <v>#VALUE!</v>
      </c>
      <c r="B172" s="487" t="str">
        <f ca="1">+IF(ISTEXT('Data Summary'!B172),'Data Summary'!B172,"")</f>
        <v/>
      </c>
      <c r="C172" s="514" t="e">
        <f ca="1">+VALUE('Data Summary'!C172)</f>
        <v>#VALUE!</v>
      </c>
      <c r="D172" s="515" t="e">
        <f ca="1">+IF(AND(ISNUMBER(OFFSET('Water Data'!$D$4,0,10*ROW('Water Data'!D166))),'Data Summary'!BS172="Yes"),100-OFFSET('Water Data'!$D$4,0,10*ROW('Water Data'!D166)),NA())</f>
        <v>#N/A</v>
      </c>
      <c r="E172" s="515" t="e">
        <f ca="1">+IF(AND(ISNUMBER(OFFSET('Water Data'!$D$6,0,10*ROW('Water Data'!D166))),'Data Summary'!BT172="Yes"),OFFSET('Water Data'!$D$6,0,10*ROW('Water Data'!D166)),NA())</f>
        <v>#N/A</v>
      </c>
      <c r="F172" s="515" t="e">
        <f ca="1">+IF(AND(ISNUMBER(OFFSET('Water Data'!$D$9,0,10*ROW('Water Data'!D166))),'Data Summary'!BU172="Yes"),OFFSET('Water Data'!$D$9,0,10*ROW('Water Data'!D166)),NA())</f>
        <v>#N/A</v>
      </c>
      <c r="G172" s="515" t="e">
        <f ca="1">+IF(AND(ISNUMBER(OFFSET('Water Data'!$E$4,0,10*ROW('Water Data'!E166))),'Data Summary'!BV172="Yes"),100-OFFSET('Water Data'!$E$4,0,10*ROW('Water Data'!E166)),NA())</f>
        <v>#N/A</v>
      </c>
      <c r="H172" s="515" t="e">
        <f ca="1">+IF(AND(ISNUMBER(OFFSET('Water Data'!$E$6,0,10*ROW('Water Data'!E166))),'Data Summary'!BW172="Yes"),OFFSET('Water Data'!$E$6,0,10*ROW('Water Data'!E166)),NA())</f>
        <v>#N/A</v>
      </c>
      <c r="I172" s="515" t="e">
        <f ca="1">+IF(AND(ISNUMBER(OFFSET('Water Data'!$E$9,0,10*ROW('Water Data'!E166))),'Data Summary'!BX172="Yes"),OFFSET('Water Data'!$E$9,0,10*ROW('Water Data'!E166)),NA())</f>
        <v>#N/A</v>
      </c>
      <c r="J172" s="515" t="e">
        <f ca="1">+IF(AND(ISNUMBER(OFFSET('Water Data'!$F$4,0,10*ROW('Water Data'!F166))),'Data Summary'!BY172="Yes"),100-OFFSET('Water Data'!$F$4,0,10*ROW('Water Data'!F166)),NA())</f>
        <v>#N/A</v>
      </c>
      <c r="K172" s="515" t="e">
        <f ca="1">+IF(AND(ISNUMBER(OFFSET('Water Data'!$F$6,0,10*ROW('Water Data'!F166))),'Data Summary'!BZ172="Yes"),OFFSET('Water Data'!$F$6,0,10*ROW('Water Data'!F166)),NA())</f>
        <v>#N/A</v>
      </c>
      <c r="L172" s="515" t="e">
        <f ca="1">+IF(AND(ISNUMBER(OFFSET('Water Data'!$F$9,0,10*ROW('Water Data'!F166))),'Data Summary'!CA172="Yes"),OFFSET('Water Data'!$F$9,0,10*ROW('Water Data'!F166)),NA())</f>
        <v>#N/A</v>
      </c>
      <c r="M172" s="515" t="e">
        <f ca="1">+IF(AND(ISNUMBER(OFFSET('Water Data'!$G$4,0,10*ROW('Water Data'!G166))),'Data Summary'!CB172="Yes"),100-OFFSET('Water Data'!$G$4,0,10*ROW('Water Data'!G166)),NA())</f>
        <v>#N/A</v>
      </c>
      <c r="N172" s="515" t="e">
        <f ca="1">+IF(AND(ISNUMBER(OFFSET('Water Data'!$G$6,0,10*ROW('Water Data'!G166))),'Data Summary'!CC172="Yes"),OFFSET('Water Data'!$G$6,0,10*ROW('Water Data'!G166)),NA())</f>
        <v>#N/A</v>
      </c>
      <c r="O172" s="515" t="e">
        <f ca="1">+IF(AND(ISNUMBER(OFFSET('Water Data'!$G$9,0,10*ROW('Water Data'!G166))),'Data Summary'!CD172="Yes"),OFFSET('Water Data'!$G$9,0,10*ROW('Water Data'!G166)),NA())</f>
        <v>#N/A</v>
      </c>
      <c r="P172" s="515" t="e">
        <f ca="1">+IF(AND(ISNUMBER(OFFSET('Water Data'!$H$4,0,10*ROW('Water Data'!H166))),'Data Summary'!CE172="Yes"),100-OFFSET('Water Data'!$H$4,0,10*ROW('Water Data'!H166)),NA())</f>
        <v>#N/A</v>
      </c>
      <c r="Q172" s="515" t="e">
        <f ca="1">+IF(AND(ISNUMBER(OFFSET('Water Data'!$H$6,0,10*ROW('Water Data'!H166))),'Data Summary'!CF172="Yes"),OFFSET('Water Data'!$H$6,0,10*ROW('Water Data'!H166)),NA())</f>
        <v>#N/A</v>
      </c>
      <c r="R172" s="515" t="e">
        <f ca="1">+IF(AND(ISNUMBER(OFFSET('Water Data'!$H$9,0,10*ROW('Water Data'!H166))),'Data Summary'!CG172="Yes"),OFFSET('Water Data'!$H$9,0,10*ROW('Water Data'!H166)),NA())</f>
        <v>#N/A</v>
      </c>
      <c r="S172" s="515" t="e">
        <f ca="1">+IF(AND(ISNUMBER(OFFSET('Water Data'!$I$4,0,10*ROW('Water Data'!I166))),'Data Summary'!CH172="Yes"),100-OFFSET('Water Data'!$I$4,0,10*ROW('Water Data'!I166)),NA())</f>
        <v>#N/A</v>
      </c>
      <c r="T172" s="515" t="e">
        <f ca="1">+IF(AND(ISNUMBER(OFFSET('Water Data'!$I$6,0,10*ROW('Water Data'!I166))),'Data Summary'!CI172="Yes"),OFFSET('Water Data'!$I$6,0,10*ROW('Water Data'!I166)),NA())</f>
        <v>#N/A</v>
      </c>
      <c r="U172" s="515" t="e">
        <f ca="1">+IF(AND(ISNUMBER(OFFSET('Water Data'!$I$9,0,10*ROW('Water Data'!I166))),'Data Summary'!CJ172="Yes"),OFFSET('Water Data'!$I$9,0,10*ROW('Water Data'!I166)),NA())</f>
        <v>#N/A</v>
      </c>
      <c r="V172" s="516" t="e">
        <f ca="1">+IF(AND(ISNUMBER(OFFSET('Sanitation Data'!$D$4,0,10*ROW('Sanitation Data'!D166))),'Data Summary'!CK172="Yes"),100-OFFSET('Sanitation Data'!$D$4,0,10*ROW('Sanitation Data'!D166)),NA())</f>
        <v>#N/A</v>
      </c>
      <c r="W172" s="516" t="e">
        <f ca="1">+IF(AND(ISNUMBER(OFFSET('Sanitation Data'!$D$6,0,10*ROW('Sanitation Data'!D166))),'Data Summary'!CL172="Yes"),OFFSET('Sanitation Data'!$D$6,0,10*ROW('Sanitation Data'!D166)),NA())</f>
        <v>#N/A</v>
      </c>
      <c r="X172" s="516" t="e">
        <f ca="1">+IF(AND(ISNUMBER(OFFSET('Sanitation Data'!$D$10,0,10*ROW('Sanitation Data'!D166))),'Data Summary'!CM172="Yes"),OFFSET('Sanitation Data'!$D$10,0,10*ROW('Sanitation Data'!D166)),NA())</f>
        <v>#N/A</v>
      </c>
      <c r="Y172" s="516" t="e">
        <f ca="1">+IF(AND(ISNUMBER(OFFSET('Sanitation Data'!$D$11,0,10*ROW('Sanitation Data'!D166))),'Data Summary'!CN172="Yes"),OFFSET('Sanitation Data'!$D$11,0,10*ROW('Sanitation Data'!D166)),NA())</f>
        <v>#N/A</v>
      </c>
      <c r="Z172" s="516" t="e">
        <f ca="1">+IF(AND(ISNUMBER(OFFSET('Sanitation Data'!$D$12,0,10*ROW('Sanitation Data'!D166))),'Data Summary'!CO172="Yes"),OFFSET('Sanitation Data'!$D$12,0,10*ROW('Sanitation Data'!D166)),NA())</f>
        <v>#N/A</v>
      </c>
      <c r="AA172" s="516" t="e">
        <f ca="1">+IF(AND(ISNUMBER(OFFSET('Sanitation Data'!$E$4,0,10*ROW('Sanitation Data'!E166))),'Data Summary'!CP172="Yes"),100-OFFSET('Sanitation Data'!$E$4,0,10*ROW('Sanitation Data'!E166)),NA())</f>
        <v>#N/A</v>
      </c>
      <c r="AB172" s="516" t="e">
        <f ca="1">+IF(AND(ISNUMBER(OFFSET('Sanitation Data'!$E$6,0,10*ROW('Sanitation Data'!E166))),'Data Summary'!CQ172="Yes"),OFFSET('Sanitation Data'!$E$6,0,10*ROW('Sanitation Data'!E166)),NA())</f>
        <v>#N/A</v>
      </c>
      <c r="AC172" s="516" t="e">
        <f ca="1">+IF(AND(ISNUMBER(OFFSET('Sanitation Data'!$E$10,0,10*ROW('Sanitation Data'!E166))),'Data Summary'!CR172="Yes"),OFFSET('Sanitation Data'!$E$10,0,10*ROW('Sanitation Data'!E166)),NA())</f>
        <v>#N/A</v>
      </c>
      <c r="AD172" s="516" t="e">
        <f ca="1">+IF(AND(ISNUMBER(OFFSET('Sanitation Data'!$E$11,0,10*ROW('Sanitation Data'!E166))),'Data Summary'!CS172="Yes"),OFFSET('Sanitation Data'!$E$11,0,10*ROW('Sanitation Data'!E166)),NA())</f>
        <v>#N/A</v>
      </c>
      <c r="AE172" s="516" t="e">
        <f ca="1">+IF(AND(ISNUMBER(OFFSET('Sanitation Data'!$E$12,0,10*ROW('Sanitation Data'!E166))),'Data Summary'!CT172="Yes"),OFFSET('Sanitation Data'!$E$12,0,10*ROW('Sanitation Data'!E166)),NA())</f>
        <v>#N/A</v>
      </c>
      <c r="AF172" s="516" t="e">
        <f ca="1">+IF(AND(ISNUMBER(OFFSET('Sanitation Data'!$F$4,0,10*ROW('Sanitation Data'!F166))),'Data Summary'!CU172="Yes"),100-OFFSET('Sanitation Data'!$F$4,0,10*ROW('Sanitation Data'!F166)),NA())</f>
        <v>#N/A</v>
      </c>
      <c r="AG172" s="516" t="e">
        <f ca="1">+IF(AND(ISNUMBER(OFFSET('Sanitation Data'!$F$6,0,10*ROW('Sanitation Data'!F166))),'Data Summary'!CV172="Yes"),OFFSET('Sanitation Data'!$F$6,0,10*ROW('Sanitation Data'!F166)),NA())</f>
        <v>#N/A</v>
      </c>
      <c r="AH172" s="516" t="e">
        <f ca="1">+IF(AND(ISNUMBER(OFFSET('Sanitation Data'!$F$10,0,10*ROW('Sanitation Data'!F166))),'Data Summary'!CW172="Yes"),OFFSET('Sanitation Data'!$F$10,0,10*ROW('Sanitation Data'!F166)),NA())</f>
        <v>#N/A</v>
      </c>
      <c r="AI172" s="516" t="e">
        <f ca="1">+IF(AND(ISNUMBER(OFFSET('Sanitation Data'!$F$11,0,10*ROW('Sanitation Data'!F166))),'Data Summary'!CX172="Yes"),OFFSET('Sanitation Data'!$F$11,0,10*ROW('Sanitation Data'!F166)),NA())</f>
        <v>#N/A</v>
      </c>
      <c r="AJ172" s="516" t="e">
        <f ca="1">+IF(AND(ISNUMBER(OFFSET('Sanitation Data'!$F$12,0,10*ROW('Sanitation Data'!F166))),'Data Summary'!CY172="Yes"),OFFSET('Sanitation Data'!$F$12,0,10*ROW('Sanitation Data'!F166)),NA())</f>
        <v>#N/A</v>
      </c>
      <c r="AK172" s="516" t="e">
        <f ca="1">+IF(AND(ISNUMBER(OFFSET('Sanitation Data'!$G$4,0,10*ROW('Sanitation Data'!G166))),'Data Summary'!CZ172="Yes"),100-OFFSET('Sanitation Data'!$G$4,0,10*ROW('Sanitation Data'!G166)),NA())</f>
        <v>#N/A</v>
      </c>
      <c r="AL172" s="516" t="e">
        <f ca="1">+IF(AND(ISNUMBER(OFFSET('Sanitation Data'!$G$6,0,10*ROW('Sanitation Data'!G166))),'Data Summary'!DA172="Yes"),OFFSET('Sanitation Data'!$G$6,0,10*ROW('Sanitation Data'!G166)),NA())</f>
        <v>#N/A</v>
      </c>
      <c r="AM172" s="516" t="e">
        <f ca="1">+IF(AND(ISNUMBER(OFFSET('Sanitation Data'!$G$10,0,10*ROW('Sanitation Data'!G166))),'Data Summary'!DB172="Yes"),OFFSET('Sanitation Data'!$G$10,0,10*ROW('Sanitation Data'!G166)),NA())</f>
        <v>#N/A</v>
      </c>
      <c r="AN172" s="516" t="e">
        <f ca="1">+IF(AND(ISNUMBER(OFFSET('Sanitation Data'!$G$11,0,10*ROW('Sanitation Data'!G166))),'Data Summary'!DC172="Yes"),OFFSET('Sanitation Data'!$G$11,0,10*ROW('Sanitation Data'!G166)),NA())</f>
        <v>#N/A</v>
      </c>
      <c r="AO172" s="516" t="e">
        <f ca="1">+IF(AND(ISNUMBER(OFFSET('Sanitation Data'!$G$12,0,10*ROW('Sanitation Data'!G166))),'Data Summary'!DD172="Yes"),OFFSET('Sanitation Data'!$G$12,0,10*ROW('Sanitation Data'!G166)),NA())</f>
        <v>#N/A</v>
      </c>
      <c r="AP172" s="516" t="e">
        <f ca="1">+IF(AND(ISNUMBER(OFFSET('Sanitation Data'!$H$4,0,10*ROW('Sanitation Data'!H166))),'Data Summary'!DE172="Yes"),100-OFFSET('Sanitation Data'!$H$4,0,10*ROW('Sanitation Data'!H166)),NA())</f>
        <v>#N/A</v>
      </c>
      <c r="AQ172" s="516" t="e">
        <f ca="1">+IF(AND(ISNUMBER(OFFSET('Sanitation Data'!$H$6,0,10*ROW('Sanitation Data'!H166))),'Data Summary'!DF172="Yes"),OFFSET('Sanitation Data'!$H$6,0,10*ROW('Sanitation Data'!H166)),NA())</f>
        <v>#N/A</v>
      </c>
      <c r="AR172" s="516" t="e">
        <f ca="1">+IF(AND(ISNUMBER(OFFSET('Sanitation Data'!$H$10,0,10*ROW('Sanitation Data'!H166))),'Data Summary'!DG172="Yes"),OFFSET('Sanitation Data'!$H$10,0,10*ROW('Sanitation Data'!H166)),NA())</f>
        <v>#N/A</v>
      </c>
      <c r="AS172" s="516" t="e">
        <f ca="1">+IF(AND(ISNUMBER(OFFSET('Sanitation Data'!$H$11,0,10*ROW('Sanitation Data'!H166))),'Data Summary'!DH172="Yes"),OFFSET('Sanitation Data'!$H$11,0,10*ROW('Sanitation Data'!H166)),NA())</f>
        <v>#N/A</v>
      </c>
      <c r="AT172" s="516" t="e">
        <f ca="1">+IF(AND(ISNUMBER(OFFSET('Sanitation Data'!$H$12,0,10*ROW('Sanitation Data'!H166))),'Data Summary'!DI172="Yes"),OFFSET('Sanitation Data'!$H$12,0,10*ROW('Sanitation Data'!H166)),NA())</f>
        <v>#N/A</v>
      </c>
      <c r="AU172" s="516" t="e">
        <f ca="1">+IF(AND(ISNUMBER(OFFSET('Sanitation Data'!$I$4,0,10*ROW('Sanitation Data'!I166))),'Data Summary'!DJ172="Yes"),100-OFFSET('Sanitation Data'!$I$4,0,10*ROW('Sanitation Data'!I166)),NA())</f>
        <v>#N/A</v>
      </c>
      <c r="AV172" s="516" t="e">
        <f ca="1">+IF(AND(ISNUMBER(OFFSET('Sanitation Data'!$I$6,0,10*ROW('Sanitation Data'!I166))),'Data Summary'!DK172="Yes"),OFFSET('Sanitation Data'!$I$6,0,10*ROW('Sanitation Data'!I166)),NA())</f>
        <v>#N/A</v>
      </c>
      <c r="AW172" s="516" t="e">
        <f ca="1">+IF(AND(ISNUMBER(OFFSET('Sanitation Data'!$I$10,0,10*ROW('Sanitation Data'!I166))),'Data Summary'!DL172="Yes"),OFFSET('Sanitation Data'!$I$10,0,10*ROW('Sanitation Data'!I166)),NA())</f>
        <v>#N/A</v>
      </c>
      <c r="AX172" s="516" t="e">
        <f ca="1">+IF(AND(ISNUMBER(OFFSET('Sanitation Data'!$I$11,0,10*ROW('Sanitation Data'!I166))),'Data Summary'!DM172="Yes"),OFFSET('Sanitation Data'!$I$11,0,10*ROW('Sanitation Data'!I166)),NA())</f>
        <v>#N/A</v>
      </c>
      <c r="AY172" s="516" t="e">
        <f ca="1">+IF(AND(ISNUMBER(OFFSET('Sanitation Data'!$I$12,0,10*ROW('Sanitation Data'!I166))),'Data Summary'!DN172="Yes"),OFFSET('Sanitation Data'!$I$12,0,10*ROW('Sanitation Data'!I166)),NA())</f>
        <v>#N/A</v>
      </c>
      <c r="AZ172" s="517" t="e">
        <f ca="1">+IF(AND(ISNUMBER(OFFSET('Hygiene Data'!$D$5,0,10*ROW('Hygiene Data'!D166))),'Data Summary'!DO172="Yes"),OFFSET('Hygiene Data'!$D$5,0,10*ROW('Hygiene Data'!D166)),NA())</f>
        <v>#N/A</v>
      </c>
      <c r="BA172" s="517" t="e">
        <f ca="1">+IF(AND(ISNUMBER(OFFSET('Hygiene Data'!$D$7,0,10*ROW('Hygiene Data'!D166))),'Data Summary'!DP172="Yes"),OFFSET('Hygiene Data'!$D$7,0,10*ROW('Hygiene Data'!D166)),NA())</f>
        <v>#N/A</v>
      </c>
      <c r="BB172" s="517" t="e">
        <f ca="1">+IF(AND(ISNUMBER(OFFSET('Hygiene Data'!$D$9,0,10*ROW('Hygiene Data'!D166))),'Data Summary'!DQ172="Yes"),OFFSET('Hygiene Data'!$D$9,0,10*ROW('Hygiene Data'!D166)),NA())</f>
        <v>#N/A</v>
      </c>
      <c r="BC172" s="517" t="e">
        <f ca="1">+IF(AND(ISNUMBER(OFFSET('Hygiene Data'!$E$5,0,10*ROW('Hygiene Data'!E166))),'Data Summary'!DR172="Yes"),OFFSET('Hygiene Data'!$E$5,0,10*ROW('Hygiene Data'!E166)),NA())</f>
        <v>#N/A</v>
      </c>
      <c r="BD172" s="517" t="e">
        <f ca="1">+IF(AND(ISNUMBER(OFFSET('Hygiene Data'!$E$7,0,10*ROW('Hygiene Data'!E166))),'Data Summary'!DS172="Yes"),OFFSET('Hygiene Data'!$E$7,0,10*ROW('Hygiene Data'!E166)),NA())</f>
        <v>#N/A</v>
      </c>
      <c r="BE172" s="517" t="e">
        <f ca="1">+IF(AND(ISNUMBER(OFFSET('Hygiene Data'!$E$9,0,10*ROW('Hygiene Data'!E166))),'Data Summary'!DT172="Yes"),OFFSET('Hygiene Data'!$E$9,0,10*ROW('Hygiene Data'!E166)),NA())</f>
        <v>#N/A</v>
      </c>
      <c r="BF172" s="517" t="e">
        <f ca="1">+IF(AND(ISNUMBER(OFFSET('Hygiene Data'!$F$5,0,10*ROW('Hygiene Data'!F166))),'Data Summary'!DU172="Yes"),OFFSET('Hygiene Data'!$F$5,0,10*ROW('Hygiene Data'!F166)),NA())</f>
        <v>#N/A</v>
      </c>
      <c r="BG172" s="517" t="e">
        <f ca="1">+IF(AND(ISNUMBER(OFFSET('Hygiene Data'!$F$7,0,10*ROW('Hygiene Data'!F166))),'Data Summary'!DV172="Yes"),OFFSET('Hygiene Data'!$F$7,0,10*ROW('Hygiene Data'!F166)),NA())</f>
        <v>#N/A</v>
      </c>
      <c r="BH172" s="517" t="e">
        <f ca="1">+IF(AND(ISNUMBER(OFFSET('Hygiene Data'!$F$9,0,10*ROW('Hygiene Data'!F166))),'Data Summary'!DW172="Yes"),OFFSET('Hygiene Data'!$F$9,0,10*ROW('Hygiene Data'!F166)),NA())</f>
        <v>#N/A</v>
      </c>
      <c r="BI172" s="517" t="e">
        <f ca="1">+IF(AND(ISNUMBER(OFFSET('Hygiene Data'!$G$5,0,10*ROW('Hygiene Data'!G166))),'Data Summary'!DX172="Yes"),OFFSET('Hygiene Data'!$G$5,0,10*ROW('Hygiene Data'!G166)),NA())</f>
        <v>#N/A</v>
      </c>
      <c r="BJ172" s="517" t="e">
        <f ca="1">+IF(AND(ISNUMBER(OFFSET('Hygiene Data'!$G$7,0,10*ROW('Hygiene Data'!G166))),'Data Summary'!DY172="Yes"),OFFSET('Hygiene Data'!$G$7,0,10*ROW('Hygiene Data'!G166)),NA())</f>
        <v>#N/A</v>
      </c>
      <c r="BK172" s="517" t="e">
        <f ca="1">+IF(AND(ISNUMBER(OFFSET('Hygiene Data'!$G$9,0,10*ROW('Hygiene Data'!G166))),'Data Summary'!DZ172="Yes"),OFFSET('Hygiene Data'!$G$9,0,10*ROW('Hygiene Data'!G166)),NA())</f>
        <v>#N/A</v>
      </c>
      <c r="BL172" s="517" t="e">
        <f ca="1">+IF(AND(ISNUMBER(OFFSET('Hygiene Data'!$H$5,0,10*ROW('Hygiene Data'!H166))),'Data Summary'!EA172="Yes"),OFFSET('Hygiene Data'!$H$5,0,10*ROW('Hygiene Data'!H166)),NA())</f>
        <v>#N/A</v>
      </c>
      <c r="BM172" s="517" t="e">
        <f ca="1">+IF(AND(ISNUMBER(OFFSET('Hygiene Data'!$H$7,0,10*ROW('Hygiene Data'!H166))),'Data Summary'!EB172="Yes"),OFFSET('Hygiene Data'!$H$7,0,10*ROW('Hygiene Data'!H166)),NA())</f>
        <v>#N/A</v>
      </c>
      <c r="BN172" s="517" t="e">
        <f ca="1">+IF(AND(ISNUMBER(OFFSET('Hygiene Data'!$H$9,0,10*ROW('Hygiene Data'!H166))),'Data Summary'!EC172="Yes"),OFFSET('Hygiene Data'!$H$9,0,10*ROW('Hygiene Data'!H166)),NA())</f>
        <v>#N/A</v>
      </c>
      <c r="BO172" s="517" t="e">
        <f ca="1">+IF(AND(ISNUMBER(OFFSET('Hygiene Data'!$I$5,0,10*ROW('Hygiene Data'!I166))),'Data Summary'!ED172="Yes"),OFFSET('Hygiene Data'!$I$5,0,10*ROW('Hygiene Data'!I166)),NA())</f>
        <v>#N/A</v>
      </c>
      <c r="BP172" s="517" t="e">
        <f ca="1">+IF(AND(ISNUMBER(OFFSET('Hygiene Data'!$I$7,0,10*ROW('Hygiene Data'!I166))),'Data Summary'!EE172="Yes"),OFFSET('Hygiene Data'!$I$7,0,10*ROW('Hygiene Data'!I166)),NA())</f>
        <v>#N/A</v>
      </c>
      <c r="BQ172" s="517" t="e">
        <f ca="1">+IF(AND(ISNUMBER(OFFSET('Hygiene Data'!$I$9,0,10*ROW('Hygiene Data'!I166))),'Data Summary'!EF172="Yes"),OFFSET('Hygiene Data'!$I$9,0,10*ROW('Hygiene Data'!I166)),NA())</f>
        <v>#N/A</v>
      </c>
    </row>
    <row r="173" spans="1:69" x14ac:dyDescent="0.25">
      <c r="A173" s="513" t="e">
        <f ca="1">+RIGHT('Data Summary'!A173,LEN('Data Summary'!A173)-9)</f>
        <v>#VALUE!</v>
      </c>
      <c r="B173" s="487" t="str">
        <f ca="1">+IF(ISTEXT('Data Summary'!B173),'Data Summary'!B173,"")</f>
        <v/>
      </c>
      <c r="C173" s="514" t="e">
        <f ca="1">+VALUE('Data Summary'!C173)</f>
        <v>#VALUE!</v>
      </c>
      <c r="D173" s="515" t="e">
        <f ca="1">+IF(AND(ISNUMBER(OFFSET('Water Data'!$D$4,0,10*ROW('Water Data'!D167))),'Data Summary'!BS173="Yes"),100-OFFSET('Water Data'!$D$4,0,10*ROW('Water Data'!D167)),NA())</f>
        <v>#N/A</v>
      </c>
      <c r="E173" s="515" t="e">
        <f ca="1">+IF(AND(ISNUMBER(OFFSET('Water Data'!$D$6,0,10*ROW('Water Data'!D167))),'Data Summary'!BT173="Yes"),OFFSET('Water Data'!$D$6,0,10*ROW('Water Data'!D167)),NA())</f>
        <v>#N/A</v>
      </c>
      <c r="F173" s="515" t="e">
        <f ca="1">+IF(AND(ISNUMBER(OFFSET('Water Data'!$D$9,0,10*ROW('Water Data'!D167))),'Data Summary'!BU173="Yes"),OFFSET('Water Data'!$D$9,0,10*ROW('Water Data'!D167)),NA())</f>
        <v>#N/A</v>
      </c>
      <c r="G173" s="515" t="e">
        <f ca="1">+IF(AND(ISNUMBER(OFFSET('Water Data'!$E$4,0,10*ROW('Water Data'!E167))),'Data Summary'!BV173="Yes"),100-OFFSET('Water Data'!$E$4,0,10*ROW('Water Data'!E167)),NA())</f>
        <v>#N/A</v>
      </c>
      <c r="H173" s="515" t="e">
        <f ca="1">+IF(AND(ISNUMBER(OFFSET('Water Data'!$E$6,0,10*ROW('Water Data'!E167))),'Data Summary'!BW173="Yes"),OFFSET('Water Data'!$E$6,0,10*ROW('Water Data'!E167)),NA())</f>
        <v>#N/A</v>
      </c>
      <c r="I173" s="515" t="e">
        <f ca="1">+IF(AND(ISNUMBER(OFFSET('Water Data'!$E$9,0,10*ROW('Water Data'!E167))),'Data Summary'!BX173="Yes"),OFFSET('Water Data'!$E$9,0,10*ROW('Water Data'!E167)),NA())</f>
        <v>#N/A</v>
      </c>
      <c r="J173" s="515" t="e">
        <f ca="1">+IF(AND(ISNUMBER(OFFSET('Water Data'!$F$4,0,10*ROW('Water Data'!F167))),'Data Summary'!BY173="Yes"),100-OFFSET('Water Data'!$F$4,0,10*ROW('Water Data'!F167)),NA())</f>
        <v>#N/A</v>
      </c>
      <c r="K173" s="515" t="e">
        <f ca="1">+IF(AND(ISNUMBER(OFFSET('Water Data'!$F$6,0,10*ROW('Water Data'!F167))),'Data Summary'!BZ173="Yes"),OFFSET('Water Data'!$F$6,0,10*ROW('Water Data'!F167)),NA())</f>
        <v>#N/A</v>
      </c>
      <c r="L173" s="515" t="e">
        <f ca="1">+IF(AND(ISNUMBER(OFFSET('Water Data'!$F$9,0,10*ROW('Water Data'!F167))),'Data Summary'!CA173="Yes"),OFFSET('Water Data'!$F$9,0,10*ROW('Water Data'!F167)),NA())</f>
        <v>#N/A</v>
      </c>
      <c r="M173" s="515" t="e">
        <f ca="1">+IF(AND(ISNUMBER(OFFSET('Water Data'!$G$4,0,10*ROW('Water Data'!G167))),'Data Summary'!CB173="Yes"),100-OFFSET('Water Data'!$G$4,0,10*ROW('Water Data'!G167)),NA())</f>
        <v>#N/A</v>
      </c>
      <c r="N173" s="515" t="e">
        <f ca="1">+IF(AND(ISNUMBER(OFFSET('Water Data'!$G$6,0,10*ROW('Water Data'!G167))),'Data Summary'!CC173="Yes"),OFFSET('Water Data'!$G$6,0,10*ROW('Water Data'!G167)),NA())</f>
        <v>#N/A</v>
      </c>
      <c r="O173" s="515" t="e">
        <f ca="1">+IF(AND(ISNUMBER(OFFSET('Water Data'!$G$9,0,10*ROW('Water Data'!G167))),'Data Summary'!CD173="Yes"),OFFSET('Water Data'!$G$9,0,10*ROW('Water Data'!G167)),NA())</f>
        <v>#N/A</v>
      </c>
      <c r="P173" s="515" t="e">
        <f ca="1">+IF(AND(ISNUMBER(OFFSET('Water Data'!$H$4,0,10*ROW('Water Data'!H167))),'Data Summary'!CE173="Yes"),100-OFFSET('Water Data'!$H$4,0,10*ROW('Water Data'!H167)),NA())</f>
        <v>#N/A</v>
      </c>
      <c r="Q173" s="515" t="e">
        <f ca="1">+IF(AND(ISNUMBER(OFFSET('Water Data'!$H$6,0,10*ROW('Water Data'!H167))),'Data Summary'!CF173="Yes"),OFFSET('Water Data'!$H$6,0,10*ROW('Water Data'!H167)),NA())</f>
        <v>#N/A</v>
      </c>
      <c r="R173" s="515" t="e">
        <f ca="1">+IF(AND(ISNUMBER(OFFSET('Water Data'!$H$9,0,10*ROW('Water Data'!H167))),'Data Summary'!CG173="Yes"),OFFSET('Water Data'!$H$9,0,10*ROW('Water Data'!H167)),NA())</f>
        <v>#N/A</v>
      </c>
      <c r="S173" s="515" t="e">
        <f ca="1">+IF(AND(ISNUMBER(OFFSET('Water Data'!$I$4,0,10*ROW('Water Data'!I167))),'Data Summary'!CH173="Yes"),100-OFFSET('Water Data'!$I$4,0,10*ROW('Water Data'!I167)),NA())</f>
        <v>#N/A</v>
      </c>
      <c r="T173" s="515" t="e">
        <f ca="1">+IF(AND(ISNUMBER(OFFSET('Water Data'!$I$6,0,10*ROW('Water Data'!I167))),'Data Summary'!CI173="Yes"),OFFSET('Water Data'!$I$6,0,10*ROW('Water Data'!I167)),NA())</f>
        <v>#N/A</v>
      </c>
      <c r="U173" s="515" t="e">
        <f ca="1">+IF(AND(ISNUMBER(OFFSET('Water Data'!$I$9,0,10*ROW('Water Data'!I167))),'Data Summary'!CJ173="Yes"),OFFSET('Water Data'!$I$9,0,10*ROW('Water Data'!I167)),NA())</f>
        <v>#N/A</v>
      </c>
      <c r="V173" s="516" t="e">
        <f ca="1">+IF(AND(ISNUMBER(OFFSET('Sanitation Data'!$D$4,0,10*ROW('Sanitation Data'!D167))),'Data Summary'!CK173="Yes"),100-OFFSET('Sanitation Data'!$D$4,0,10*ROW('Sanitation Data'!D167)),NA())</f>
        <v>#N/A</v>
      </c>
      <c r="W173" s="516" t="e">
        <f ca="1">+IF(AND(ISNUMBER(OFFSET('Sanitation Data'!$D$6,0,10*ROW('Sanitation Data'!D167))),'Data Summary'!CL173="Yes"),OFFSET('Sanitation Data'!$D$6,0,10*ROW('Sanitation Data'!D167)),NA())</f>
        <v>#N/A</v>
      </c>
      <c r="X173" s="516" t="e">
        <f ca="1">+IF(AND(ISNUMBER(OFFSET('Sanitation Data'!$D$10,0,10*ROW('Sanitation Data'!D167))),'Data Summary'!CM173="Yes"),OFFSET('Sanitation Data'!$D$10,0,10*ROW('Sanitation Data'!D167)),NA())</f>
        <v>#N/A</v>
      </c>
      <c r="Y173" s="516" t="e">
        <f ca="1">+IF(AND(ISNUMBER(OFFSET('Sanitation Data'!$D$11,0,10*ROW('Sanitation Data'!D167))),'Data Summary'!CN173="Yes"),OFFSET('Sanitation Data'!$D$11,0,10*ROW('Sanitation Data'!D167)),NA())</f>
        <v>#N/A</v>
      </c>
      <c r="Z173" s="516" t="e">
        <f ca="1">+IF(AND(ISNUMBER(OFFSET('Sanitation Data'!$D$12,0,10*ROW('Sanitation Data'!D167))),'Data Summary'!CO173="Yes"),OFFSET('Sanitation Data'!$D$12,0,10*ROW('Sanitation Data'!D167)),NA())</f>
        <v>#N/A</v>
      </c>
      <c r="AA173" s="516" t="e">
        <f ca="1">+IF(AND(ISNUMBER(OFFSET('Sanitation Data'!$E$4,0,10*ROW('Sanitation Data'!E167))),'Data Summary'!CP173="Yes"),100-OFFSET('Sanitation Data'!$E$4,0,10*ROW('Sanitation Data'!E167)),NA())</f>
        <v>#N/A</v>
      </c>
      <c r="AB173" s="516" t="e">
        <f ca="1">+IF(AND(ISNUMBER(OFFSET('Sanitation Data'!$E$6,0,10*ROW('Sanitation Data'!E167))),'Data Summary'!CQ173="Yes"),OFFSET('Sanitation Data'!$E$6,0,10*ROW('Sanitation Data'!E167)),NA())</f>
        <v>#N/A</v>
      </c>
      <c r="AC173" s="516" t="e">
        <f ca="1">+IF(AND(ISNUMBER(OFFSET('Sanitation Data'!$E$10,0,10*ROW('Sanitation Data'!E167))),'Data Summary'!CR173="Yes"),OFFSET('Sanitation Data'!$E$10,0,10*ROW('Sanitation Data'!E167)),NA())</f>
        <v>#N/A</v>
      </c>
      <c r="AD173" s="516" t="e">
        <f ca="1">+IF(AND(ISNUMBER(OFFSET('Sanitation Data'!$E$11,0,10*ROW('Sanitation Data'!E167))),'Data Summary'!CS173="Yes"),OFFSET('Sanitation Data'!$E$11,0,10*ROW('Sanitation Data'!E167)),NA())</f>
        <v>#N/A</v>
      </c>
      <c r="AE173" s="516" t="e">
        <f ca="1">+IF(AND(ISNUMBER(OFFSET('Sanitation Data'!$E$12,0,10*ROW('Sanitation Data'!E167))),'Data Summary'!CT173="Yes"),OFFSET('Sanitation Data'!$E$12,0,10*ROW('Sanitation Data'!E167)),NA())</f>
        <v>#N/A</v>
      </c>
      <c r="AF173" s="516" t="e">
        <f ca="1">+IF(AND(ISNUMBER(OFFSET('Sanitation Data'!$F$4,0,10*ROW('Sanitation Data'!F167))),'Data Summary'!CU173="Yes"),100-OFFSET('Sanitation Data'!$F$4,0,10*ROW('Sanitation Data'!F167)),NA())</f>
        <v>#N/A</v>
      </c>
      <c r="AG173" s="516" t="e">
        <f ca="1">+IF(AND(ISNUMBER(OFFSET('Sanitation Data'!$F$6,0,10*ROW('Sanitation Data'!F167))),'Data Summary'!CV173="Yes"),OFFSET('Sanitation Data'!$F$6,0,10*ROW('Sanitation Data'!F167)),NA())</f>
        <v>#N/A</v>
      </c>
      <c r="AH173" s="516" t="e">
        <f ca="1">+IF(AND(ISNUMBER(OFFSET('Sanitation Data'!$F$10,0,10*ROW('Sanitation Data'!F167))),'Data Summary'!CW173="Yes"),OFFSET('Sanitation Data'!$F$10,0,10*ROW('Sanitation Data'!F167)),NA())</f>
        <v>#N/A</v>
      </c>
      <c r="AI173" s="516" t="e">
        <f ca="1">+IF(AND(ISNUMBER(OFFSET('Sanitation Data'!$F$11,0,10*ROW('Sanitation Data'!F167))),'Data Summary'!CX173="Yes"),OFFSET('Sanitation Data'!$F$11,0,10*ROW('Sanitation Data'!F167)),NA())</f>
        <v>#N/A</v>
      </c>
      <c r="AJ173" s="516" t="e">
        <f ca="1">+IF(AND(ISNUMBER(OFFSET('Sanitation Data'!$F$12,0,10*ROW('Sanitation Data'!F167))),'Data Summary'!CY173="Yes"),OFFSET('Sanitation Data'!$F$12,0,10*ROW('Sanitation Data'!F167)),NA())</f>
        <v>#N/A</v>
      </c>
      <c r="AK173" s="516" t="e">
        <f ca="1">+IF(AND(ISNUMBER(OFFSET('Sanitation Data'!$G$4,0,10*ROW('Sanitation Data'!G167))),'Data Summary'!CZ173="Yes"),100-OFFSET('Sanitation Data'!$G$4,0,10*ROW('Sanitation Data'!G167)),NA())</f>
        <v>#N/A</v>
      </c>
      <c r="AL173" s="516" t="e">
        <f ca="1">+IF(AND(ISNUMBER(OFFSET('Sanitation Data'!$G$6,0,10*ROW('Sanitation Data'!G167))),'Data Summary'!DA173="Yes"),OFFSET('Sanitation Data'!$G$6,0,10*ROW('Sanitation Data'!G167)),NA())</f>
        <v>#N/A</v>
      </c>
      <c r="AM173" s="516" t="e">
        <f ca="1">+IF(AND(ISNUMBER(OFFSET('Sanitation Data'!$G$10,0,10*ROW('Sanitation Data'!G167))),'Data Summary'!DB173="Yes"),OFFSET('Sanitation Data'!$G$10,0,10*ROW('Sanitation Data'!G167)),NA())</f>
        <v>#N/A</v>
      </c>
      <c r="AN173" s="516" t="e">
        <f ca="1">+IF(AND(ISNUMBER(OFFSET('Sanitation Data'!$G$11,0,10*ROW('Sanitation Data'!G167))),'Data Summary'!DC173="Yes"),OFFSET('Sanitation Data'!$G$11,0,10*ROW('Sanitation Data'!G167)),NA())</f>
        <v>#N/A</v>
      </c>
      <c r="AO173" s="516" t="e">
        <f ca="1">+IF(AND(ISNUMBER(OFFSET('Sanitation Data'!$G$12,0,10*ROW('Sanitation Data'!G167))),'Data Summary'!DD173="Yes"),OFFSET('Sanitation Data'!$G$12,0,10*ROW('Sanitation Data'!G167)),NA())</f>
        <v>#N/A</v>
      </c>
      <c r="AP173" s="516" t="e">
        <f ca="1">+IF(AND(ISNUMBER(OFFSET('Sanitation Data'!$H$4,0,10*ROW('Sanitation Data'!H167))),'Data Summary'!DE173="Yes"),100-OFFSET('Sanitation Data'!$H$4,0,10*ROW('Sanitation Data'!H167)),NA())</f>
        <v>#N/A</v>
      </c>
      <c r="AQ173" s="516" t="e">
        <f ca="1">+IF(AND(ISNUMBER(OFFSET('Sanitation Data'!$H$6,0,10*ROW('Sanitation Data'!H167))),'Data Summary'!DF173="Yes"),OFFSET('Sanitation Data'!$H$6,0,10*ROW('Sanitation Data'!H167)),NA())</f>
        <v>#N/A</v>
      </c>
      <c r="AR173" s="516" t="e">
        <f ca="1">+IF(AND(ISNUMBER(OFFSET('Sanitation Data'!$H$10,0,10*ROW('Sanitation Data'!H167))),'Data Summary'!DG173="Yes"),OFFSET('Sanitation Data'!$H$10,0,10*ROW('Sanitation Data'!H167)),NA())</f>
        <v>#N/A</v>
      </c>
      <c r="AS173" s="516" t="e">
        <f ca="1">+IF(AND(ISNUMBER(OFFSET('Sanitation Data'!$H$11,0,10*ROW('Sanitation Data'!H167))),'Data Summary'!DH173="Yes"),OFFSET('Sanitation Data'!$H$11,0,10*ROW('Sanitation Data'!H167)),NA())</f>
        <v>#N/A</v>
      </c>
      <c r="AT173" s="516" t="e">
        <f ca="1">+IF(AND(ISNUMBER(OFFSET('Sanitation Data'!$H$12,0,10*ROW('Sanitation Data'!H167))),'Data Summary'!DI173="Yes"),OFFSET('Sanitation Data'!$H$12,0,10*ROW('Sanitation Data'!H167)),NA())</f>
        <v>#N/A</v>
      </c>
      <c r="AU173" s="516" t="e">
        <f ca="1">+IF(AND(ISNUMBER(OFFSET('Sanitation Data'!$I$4,0,10*ROW('Sanitation Data'!I167))),'Data Summary'!DJ173="Yes"),100-OFFSET('Sanitation Data'!$I$4,0,10*ROW('Sanitation Data'!I167)),NA())</f>
        <v>#N/A</v>
      </c>
      <c r="AV173" s="516" t="e">
        <f ca="1">+IF(AND(ISNUMBER(OFFSET('Sanitation Data'!$I$6,0,10*ROW('Sanitation Data'!I167))),'Data Summary'!DK173="Yes"),OFFSET('Sanitation Data'!$I$6,0,10*ROW('Sanitation Data'!I167)),NA())</f>
        <v>#N/A</v>
      </c>
      <c r="AW173" s="516" t="e">
        <f ca="1">+IF(AND(ISNUMBER(OFFSET('Sanitation Data'!$I$10,0,10*ROW('Sanitation Data'!I167))),'Data Summary'!DL173="Yes"),OFFSET('Sanitation Data'!$I$10,0,10*ROW('Sanitation Data'!I167)),NA())</f>
        <v>#N/A</v>
      </c>
      <c r="AX173" s="516" t="e">
        <f ca="1">+IF(AND(ISNUMBER(OFFSET('Sanitation Data'!$I$11,0,10*ROW('Sanitation Data'!I167))),'Data Summary'!DM173="Yes"),OFFSET('Sanitation Data'!$I$11,0,10*ROW('Sanitation Data'!I167)),NA())</f>
        <v>#N/A</v>
      </c>
      <c r="AY173" s="516" t="e">
        <f ca="1">+IF(AND(ISNUMBER(OFFSET('Sanitation Data'!$I$12,0,10*ROW('Sanitation Data'!I167))),'Data Summary'!DN173="Yes"),OFFSET('Sanitation Data'!$I$12,0,10*ROW('Sanitation Data'!I167)),NA())</f>
        <v>#N/A</v>
      </c>
      <c r="AZ173" s="517" t="e">
        <f ca="1">+IF(AND(ISNUMBER(OFFSET('Hygiene Data'!$D$5,0,10*ROW('Hygiene Data'!D167))),'Data Summary'!DO173="Yes"),OFFSET('Hygiene Data'!$D$5,0,10*ROW('Hygiene Data'!D167)),NA())</f>
        <v>#N/A</v>
      </c>
      <c r="BA173" s="517" t="e">
        <f ca="1">+IF(AND(ISNUMBER(OFFSET('Hygiene Data'!$D$7,0,10*ROW('Hygiene Data'!D167))),'Data Summary'!DP173="Yes"),OFFSET('Hygiene Data'!$D$7,0,10*ROW('Hygiene Data'!D167)),NA())</f>
        <v>#N/A</v>
      </c>
      <c r="BB173" s="517" t="e">
        <f ca="1">+IF(AND(ISNUMBER(OFFSET('Hygiene Data'!$D$9,0,10*ROW('Hygiene Data'!D167))),'Data Summary'!DQ173="Yes"),OFFSET('Hygiene Data'!$D$9,0,10*ROW('Hygiene Data'!D167)),NA())</f>
        <v>#N/A</v>
      </c>
      <c r="BC173" s="517" t="e">
        <f ca="1">+IF(AND(ISNUMBER(OFFSET('Hygiene Data'!$E$5,0,10*ROW('Hygiene Data'!E167))),'Data Summary'!DR173="Yes"),OFFSET('Hygiene Data'!$E$5,0,10*ROW('Hygiene Data'!E167)),NA())</f>
        <v>#N/A</v>
      </c>
      <c r="BD173" s="517" t="e">
        <f ca="1">+IF(AND(ISNUMBER(OFFSET('Hygiene Data'!$E$7,0,10*ROW('Hygiene Data'!E167))),'Data Summary'!DS173="Yes"),OFFSET('Hygiene Data'!$E$7,0,10*ROW('Hygiene Data'!E167)),NA())</f>
        <v>#N/A</v>
      </c>
      <c r="BE173" s="517" t="e">
        <f ca="1">+IF(AND(ISNUMBER(OFFSET('Hygiene Data'!$E$9,0,10*ROW('Hygiene Data'!E167))),'Data Summary'!DT173="Yes"),OFFSET('Hygiene Data'!$E$9,0,10*ROW('Hygiene Data'!E167)),NA())</f>
        <v>#N/A</v>
      </c>
      <c r="BF173" s="517" t="e">
        <f ca="1">+IF(AND(ISNUMBER(OFFSET('Hygiene Data'!$F$5,0,10*ROW('Hygiene Data'!F167))),'Data Summary'!DU173="Yes"),OFFSET('Hygiene Data'!$F$5,0,10*ROW('Hygiene Data'!F167)),NA())</f>
        <v>#N/A</v>
      </c>
      <c r="BG173" s="517" t="e">
        <f ca="1">+IF(AND(ISNUMBER(OFFSET('Hygiene Data'!$F$7,0,10*ROW('Hygiene Data'!F167))),'Data Summary'!DV173="Yes"),OFFSET('Hygiene Data'!$F$7,0,10*ROW('Hygiene Data'!F167)),NA())</f>
        <v>#N/A</v>
      </c>
      <c r="BH173" s="517" t="e">
        <f ca="1">+IF(AND(ISNUMBER(OFFSET('Hygiene Data'!$F$9,0,10*ROW('Hygiene Data'!F167))),'Data Summary'!DW173="Yes"),OFFSET('Hygiene Data'!$F$9,0,10*ROW('Hygiene Data'!F167)),NA())</f>
        <v>#N/A</v>
      </c>
      <c r="BI173" s="517" t="e">
        <f ca="1">+IF(AND(ISNUMBER(OFFSET('Hygiene Data'!$G$5,0,10*ROW('Hygiene Data'!G167))),'Data Summary'!DX173="Yes"),OFFSET('Hygiene Data'!$G$5,0,10*ROW('Hygiene Data'!G167)),NA())</f>
        <v>#N/A</v>
      </c>
      <c r="BJ173" s="517" t="e">
        <f ca="1">+IF(AND(ISNUMBER(OFFSET('Hygiene Data'!$G$7,0,10*ROW('Hygiene Data'!G167))),'Data Summary'!DY173="Yes"),OFFSET('Hygiene Data'!$G$7,0,10*ROW('Hygiene Data'!G167)),NA())</f>
        <v>#N/A</v>
      </c>
      <c r="BK173" s="517" t="e">
        <f ca="1">+IF(AND(ISNUMBER(OFFSET('Hygiene Data'!$G$9,0,10*ROW('Hygiene Data'!G167))),'Data Summary'!DZ173="Yes"),OFFSET('Hygiene Data'!$G$9,0,10*ROW('Hygiene Data'!G167)),NA())</f>
        <v>#N/A</v>
      </c>
      <c r="BL173" s="517" t="e">
        <f ca="1">+IF(AND(ISNUMBER(OFFSET('Hygiene Data'!$H$5,0,10*ROW('Hygiene Data'!H167))),'Data Summary'!EA173="Yes"),OFFSET('Hygiene Data'!$H$5,0,10*ROW('Hygiene Data'!H167)),NA())</f>
        <v>#N/A</v>
      </c>
      <c r="BM173" s="517" t="e">
        <f ca="1">+IF(AND(ISNUMBER(OFFSET('Hygiene Data'!$H$7,0,10*ROW('Hygiene Data'!H167))),'Data Summary'!EB173="Yes"),OFFSET('Hygiene Data'!$H$7,0,10*ROW('Hygiene Data'!H167)),NA())</f>
        <v>#N/A</v>
      </c>
      <c r="BN173" s="517" t="e">
        <f ca="1">+IF(AND(ISNUMBER(OFFSET('Hygiene Data'!$H$9,0,10*ROW('Hygiene Data'!H167))),'Data Summary'!EC173="Yes"),OFFSET('Hygiene Data'!$H$9,0,10*ROW('Hygiene Data'!H167)),NA())</f>
        <v>#N/A</v>
      </c>
      <c r="BO173" s="517" t="e">
        <f ca="1">+IF(AND(ISNUMBER(OFFSET('Hygiene Data'!$I$5,0,10*ROW('Hygiene Data'!I167))),'Data Summary'!ED173="Yes"),OFFSET('Hygiene Data'!$I$5,0,10*ROW('Hygiene Data'!I167)),NA())</f>
        <v>#N/A</v>
      </c>
      <c r="BP173" s="517" t="e">
        <f ca="1">+IF(AND(ISNUMBER(OFFSET('Hygiene Data'!$I$7,0,10*ROW('Hygiene Data'!I167))),'Data Summary'!EE173="Yes"),OFFSET('Hygiene Data'!$I$7,0,10*ROW('Hygiene Data'!I167)),NA())</f>
        <v>#N/A</v>
      </c>
      <c r="BQ173" s="517" t="e">
        <f ca="1">+IF(AND(ISNUMBER(OFFSET('Hygiene Data'!$I$9,0,10*ROW('Hygiene Data'!I167))),'Data Summary'!EF173="Yes"),OFFSET('Hygiene Data'!$I$9,0,10*ROW('Hygiene Data'!I167)),NA())</f>
        <v>#N/A</v>
      </c>
    </row>
    <row r="174" spans="1:69" x14ac:dyDescent="0.25">
      <c r="A174" s="513" t="e">
        <f ca="1">+RIGHT('Data Summary'!A174,LEN('Data Summary'!A174)-9)</f>
        <v>#VALUE!</v>
      </c>
      <c r="B174" s="487" t="str">
        <f ca="1">+IF(ISTEXT('Data Summary'!B174),'Data Summary'!B174,"")</f>
        <v/>
      </c>
      <c r="C174" s="514" t="e">
        <f ca="1">+VALUE('Data Summary'!C174)</f>
        <v>#VALUE!</v>
      </c>
      <c r="D174" s="515" t="e">
        <f ca="1">+IF(AND(ISNUMBER(OFFSET('Water Data'!$D$4,0,10*ROW('Water Data'!D168))),'Data Summary'!BS174="Yes"),100-OFFSET('Water Data'!$D$4,0,10*ROW('Water Data'!D168)),NA())</f>
        <v>#N/A</v>
      </c>
      <c r="E174" s="515" t="e">
        <f ca="1">+IF(AND(ISNUMBER(OFFSET('Water Data'!$D$6,0,10*ROW('Water Data'!D168))),'Data Summary'!BT174="Yes"),OFFSET('Water Data'!$D$6,0,10*ROW('Water Data'!D168)),NA())</f>
        <v>#N/A</v>
      </c>
      <c r="F174" s="515" t="e">
        <f ca="1">+IF(AND(ISNUMBER(OFFSET('Water Data'!$D$9,0,10*ROW('Water Data'!D168))),'Data Summary'!BU174="Yes"),OFFSET('Water Data'!$D$9,0,10*ROW('Water Data'!D168)),NA())</f>
        <v>#N/A</v>
      </c>
      <c r="G174" s="515" t="e">
        <f ca="1">+IF(AND(ISNUMBER(OFFSET('Water Data'!$E$4,0,10*ROW('Water Data'!E168))),'Data Summary'!BV174="Yes"),100-OFFSET('Water Data'!$E$4,0,10*ROW('Water Data'!E168)),NA())</f>
        <v>#N/A</v>
      </c>
      <c r="H174" s="515" t="e">
        <f ca="1">+IF(AND(ISNUMBER(OFFSET('Water Data'!$E$6,0,10*ROW('Water Data'!E168))),'Data Summary'!BW174="Yes"),OFFSET('Water Data'!$E$6,0,10*ROW('Water Data'!E168)),NA())</f>
        <v>#N/A</v>
      </c>
      <c r="I174" s="515" t="e">
        <f ca="1">+IF(AND(ISNUMBER(OFFSET('Water Data'!$E$9,0,10*ROW('Water Data'!E168))),'Data Summary'!BX174="Yes"),OFFSET('Water Data'!$E$9,0,10*ROW('Water Data'!E168)),NA())</f>
        <v>#N/A</v>
      </c>
      <c r="J174" s="515" t="e">
        <f ca="1">+IF(AND(ISNUMBER(OFFSET('Water Data'!$F$4,0,10*ROW('Water Data'!F168))),'Data Summary'!BY174="Yes"),100-OFFSET('Water Data'!$F$4,0,10*ROW('Water Data'!F168)),NA())</f>
        <v>#N/A</v>
      </c>
      <c r="K174" s="515" t="e">
        <f ca="1">+IF(AND(ISNUMBER(OFFSET('Water Data'!$F$6,0,10*ROW('Water Data'!F168))),'Data Summary'!BZ174="Yes"),OFFSET('Water Data'!$F$6,0,10*ROW('Water Data'!F168)),NA())</f>
        <v>#N/A</v>
      </c>
      <c r="L174" s="515" t="e">
        <f ca="1">+IF(AND(ISNUMBER(OFFSET('Water Data'!$F$9,0,10*ROW('Water Data'!F168))),'Data Summary'!CA174="Yes"),OFFSET('Water Data'!$F$9,0,10*ROW('Water Data'!F168)),NA())</f>
        <v>#N/A</v>
      </c>
      <c r="M174" s="515" t="e">
        <f ca="1">+IF(AND(ISNUMBER(OFFSET('Water Data'!$G$4,0,10*ROW('Water Data'!G168))),'Data Summary'!CB174="Yes"),100-OFFSET('Water Data'!$G$4,0,10*ROW('Water Data'!G168)),NA())</f>
        <v>#N/A</v>
      </c>
      <c r="N174" s="515" t="e">
        <f ca="1">+IF(AND(ISNUMBER(OFFSET('Water Data'!$G$6,0,10*ROW('Water Data'!G168))),'Data Summary'!CC174="Yes"),OFFSET('Water Data'!$G$6,0,10*ROW('Water Data'!G168)),NA())</f>
        <v>#N/A</v>
      </c>
      <c r="O174" s="515" t="e">
        <f ca="1">+IF(AND(ISNUMBER(OFFSET('Water Data'!$G$9,0,10*ROW('Water Data'!G168))),'Data Summary'!CD174="Yes"),OFFSET('Water Data'!$G$9,0,10*ROW('Water Data'!G168)),NA())</f>
        <v>#N/A</v>
      </c>
      <c r="P174" s="515" t="e">
        <f ca="1">+IF(AND(ISNUMBER(OFFSET('Water Data'!$H$4,0,10*ROW('Water Data'!H168))),'Data Summary'!CE174="Yes"),100-OFFSET('Water Data'!$H$4,0,10*ROW('Water Data'!H168)),NA())</f>
        <v>#N/A</v>
      </c>
      <c r="Q174" s="515" t="e">
        <f ca="1">+IF(AND(ISNUMBER(OFFSET('Water Data'!$H$6,0,10*ROW('Water Data'!H168))),'Data Summary'!CF174="Yes"),OFFSET('Water Data'!$H$6,0,10*ROW('Water Data'!H168)),NA())</f>
        <v>#N/A</v>
      </c>
      <c r="R174" s="515" t="e">
        <f ca="1">+IF(AND(ISNUMBER(OFFSET('Water Data'!$H$9,0,10*ROW('Water Data'!H168))),'Data Summary'!CG174="Yes"),OFFSET('Water Data'!$H$9,0,10*ROW('Water Data'!H168)),NA())</f>
        <v>#N/A</v>
      </c>
      <c r="S174" s="515" t="e">
        <f ca="1">+IF(AND(ISNUMBER(OFFSET('Water Data'!$I$4,0,10*ROW('Water Data'!I168))),'Data Summary'!CH174="Yes"),100-OFFSET('Water Data'!$I$4,0,10*ROW('Water Data'!I168)),NA())</f>
        <v>#N/A</v>
      </c>
      <c r="T174" s="515" t="e">
        <f ca="1">+IF(AND(ISNUMBER(OFFSET('Water Data'!$I$6,0,10*ROW('Water Data'!I168))),'Data Summary'!CI174="Yes"),OFFSET('Water Data'!$I$6,0,10*ROW('Water Data'!I168)),NA())</f>
        <v>#N/A</v>
      </c>
      <c r="U174" s="515" t="e">
        <f ca="1">+IF(AND(ISNUMBER(OFFSET('Water Data'!$I$9,0,10*ROW('Water Data'!I168))),'Data Summary'!CJ174="Yes"),OFFSET('Water Data'!$I$9,0,10*ROW('Water Data'!I168)),NA())</f>
        <v>#N/A</v>
      </c>
      <c r="V174" s="516" t="e">
        <f ca="1">+IF(AND(ISNUMBER(OFFSET('Sanitation Data'!$D$4,0,10*ROW('Sanitation Data'!D168))),'Data Summary'!CK174="Yes"),100-OFFSET('Sanitation Data'!$D$4,0,10*ROW('Sanitation Data'!D168)),NA())</f>
        <v>#N/A</v>
      </c>
      <c r="W174" s="516" t="e">
        <f ca="1">+IF(AND(ISNUMBER(OFFSET('Sanitation Data'!$D$6,0,10*ROW('Sanitation Data'!D168))),'Data Summary'!CL174="Yes"),OFFSET('Sanitation Data'!$D$6,0,10*ROW('Sanitation Data'!D168)),NA())</f>
        <v>#N/A</v>
      </c>
      <c r="X174" s="516" t="e">
        <f ca="1">+IF(AND(ISNUMBER(OFFSET('Sanitation Data'!$D$10,0,10*ROW('Sanitation Data'!D168))),'Data Summary'!CM174="Yes"),OFFSET('Sanitation Data'!$D$10,0,10*ROW('Sanitation Data'!D168)),NA())</f>
        <v>#N/A</v>
      </c>
      <c r="Y174" s="516" t="e">
        <f ca="1">+IF(AND(ISNUMBER(OFFSET('Sanitation Data'!$D$11,0,10*ROW('Sanitation Data'!D168))),'Data Summary'!CN174="Yes"),OFFSET('Sanitation Data'!$D$11,0,10*ROW('Sanitation Data'!D168)),NA())</f>
        <v>#N/A</v>
      </c>
      <c r="Z174" s="516" t="e">
        <f ca="1">+IF(AND(ISNUMBER(OFFSET('Sanitation Data'!$D$12,0,10*ROW('Sanitation Data'!D168))),'Data Summary'!CO174="Yes"),OFFSET('Sanitation Data'!$D$12,0,10*ROW('Sanitation Data'!D168)),NA())</f>
        <v>#N/A</v>
      </c>
      <c r="AA174" s="516" t="e">
        <f ca="1">+IF(AND(ISNUMBER(OFFSET('Sanitation Data'!$E$4,0,10*ROW('Sanitation Data'!E168))),'Data Summary'!CP174="Yes"),100-OFFSET('Sanitation Data'!$E$4,0,10*ROW('Sanitation Data'!E168)),NA())</f>
        <v>#N/A</v>
      </c>
      <c r="AB174" s="516" t="e">
        <f ca="1">+IF(AND(ISNUMBER(OFFSET('Sanitation Data'!$E$6,0,10*ROW('Sanitation Data'!E168))),'Data Summary'!CQ174="Yes"),OFFSET('Sanitation Data'!$E$6,0,10*ROW('Sanitation Data'!E168)),NA())</f>
        <v>#N/A</v>
      </c>
      <c r="AC174" s="516" t="e">
        <f ca="1">+IF(AND(ISNUMBER(OFFSET('Sanitation Data'!$E$10,0,10*ROW('Sanitation Data'!E168))),'Data Summary'!CR174="Yes"),OFFSET('Sanitation Data'!$E$10,0,10*ROW('Sanitation Data'!E168)),NA())</f>
        <v>#N/A</v>
      </c>
      <c r="AD174" s="516" t="e">
        <f ca="1">+IF(AND(ISNUMBER(OFFSET('Sanitation Data'!$E$11,0,10*ROW('Sanitation Data'!E168))),'Data Summary'!CS174="Yes"),OFFSET('Sanitation Data'!$E$11,0,10*ROW('Sanitation Data'!E168)),NA())</f>
        <v>#N/A</v>
      </c>
      <c r="AE174" s="516" t="e">
        <f ca="1">+IF(AND(ISNUMBER(OFFSET('Sanitation Data'!$E$12,0,10*ROW('Sanitation Data'!E168))),'Data Summary'!CT174="Yes"),OFFSET('Sanitation Data'!$E$12,0,10*ROW('Sanitation Data'!E168)),NA())</f>
        <v>#N/A</v>
      </c>
      <c r="AF174" s="516" t="e">
        <f ca="1">+IF(AND(ISNUMBER(OFFSET('Sanitation Data'!$F$4,0,10*ROW('Sanitation Data'!F168))),'Data Summary'!CU174="Yes"),100-OFFSET('Sanitation Data'!$F$4,0,10*ROW('Sanitation Data'!F168)),NA())</f>
        <v>#N/A</v>
      </c>
      <c r="AG174" s="516" t="e">
        <f ca="1">+IF(AND(ISNUMBER(OFFSET('Sanitation Data'!$F$6,0,10*ROW('Sanitation Data'!F168))),'Data Summary'!CV174="Yes"),OFFSET('Sanitation Data'!$F$6,0,10*ROW('Sanitation Data'!F168)),NA())</f>
        <v>#N/A</v>
      </c>
      <c r="AH174" s="516" t="e">
        <f ca="1">+IF(AND(ISNUMBER(OFFSET('Sanitation Data'!$F$10,0,10*ROW('Sanitation Data'!F168))),'Data Summary'!CW174="Yes"),OFFSET('Sanitation Data'!$F$10,0,10*ROW('Sanitation Data'!F168)),NA())</f>
        <v>#N/A</v>
      </c>
      <c r="AI174" s="516" t="e">
        <f ca="1">+IF(AND(ISNUMBER(OFFSET('Sanitation Data'!$F$11,0,10*ROW('Sanitation Data'!F168))),'Data Summary'!CX174="Yes"),OFFSET('Sanitation Data'!$F$11,0,10*ROW('Sanitation Data'!F168)),NA())</f>
        <v>#N/A</v>
      </c>
      <c r="AJ174" s="516" t="e">
        <f ca="1">+IF(AND(ISNUMBER(OFFSET('Sanitation Data'!$F$12,0,10*ROW('Sanitation Data'!F168))),'Data Summary'!CY174="Yes"),OFFSET('Sanitation Data'!$F$12,0,10*ROW('Sanitation Data'!F168)),NA())</f>
        <v>#N/A</v>
      </c>
      <c r="AK174" s="516" t="e">
        <f ca="1">+IF(AND(ISNUMBER(OFFSET('Sanitation Data'!$G$4,0,10*ROW('Sanitation Data'!G168))),'Data Summary'!CZ174="Yes"),100-OFFSET('Sanitation Data'!$G$4,0,10*ROW('Sanitation Data'!G168)),NA())</f>
        <v>#N/A</v>
      </c>
      <c r="AL174" s="516" t="e">
        <f ca="1">+IF(AND(ISNUMBER(OFFSET('Sanitation Data'!$G$6,0,10*ROW('Sanitation Data'!G168))),'Data Summary'!DA174="Yes"),OFFSET('Sanitation Data'!$G$6,0,10*ROW('Sanitation Data'!G168)),NA())</f>
        <v>#N/A</v>
      </c>
      <c r="AM174" s="516" t="e">
        <f ca="1">+IF(AND(ISNUMBER(OFFSET('Sanitation Data'!$G$10,0,10*ROW('Sanitation Data'!G168))),'Data Summary'!DB174="Yes"),OFFSET('Sanitation Data'!$G$10,0,10*ROW('Sanitation Data'!G168)),NA())</f>
        <v>#N/A</v>
      </c>
      <c r="AN174" s="516" t="e">
        <f ca="1">+IF(AND(ISNUMBER(OFFSET('Sanitation Data'!$G$11,0,10*ROW('Sanitation Data'!G168))),'Data Summary'!DC174="Yes"),OFFSET('Sanitation Data'!$G$11,0,10*ROW('Sanitation Data'!G168)),NA())</f>
        <v>#N/A</v>
      </c>
      <c r="AO174" s="516" t="e">
        <f ca="1">+IF(AND(ISNUMBER(OFFSET('Sanitation Data'!$G$12,0,10*ROW('Sanitation Data'!G168))),'Data Summary'!DD174="Yes"),OFFSET('Sanitation Data'!$G$12,0,10*ROW('Sanitation Data'!G168)),NA())</f>
        <v>#N/A</v>
      </c>
      <c r="AP174" s="516" t="e">
        <f ca="1">+IF(AND(ISNUMBER(OFFSET('Sanitation Data'!$H$4,0,10*ROW('Sanitation Data'!H168))),'Data Summary'!DE174="Yes"),100-OFFSET('Sanitation Data'!$H$4,0,10*ROW('Sanitation Data'!H168)),NA())</f>
        <v>#N/A</v>
      </c>
      <c r="AQ174" s="516" t="e">
        <f ca="1">+IF(AND(ISNUMBER(OFFSET('Sanitation Data'!$H$6,0,10*ROW('Sanitation Data'!H168))),'Data Summary'!DF174="Yes"),OFFSET('Sanitation Data'!$H$6,0,10*ROW('Sanitation Data'!H168)),NA())</f>
        <v>#N/A</v>
      </c>
      <c r="AR174" s="516" t="e">
        <f ca="1">+IF(AND(ISNUMBER(OFFSET('Sanitation Data'!$H$10,0,10*ROW('Sanitation Data'!H168))),'Data Summary'!DG174="Yes"),OFFSET('Sanitation Data'!$H$10,0,10*ROW('Sanitation Data'!H168)),NA())</f>
        <v>#N/A</v>
      </c>
      <c r="AS174" s="516" t="e">
        <f ca="1">+IF(AND(ISNUMBER(OFFSET('Sanitation Data'!$H$11,0,10*ROW('Sanitation Data'!H168))),'Data Summary'!DH174="Yes"),OFFSET('Sanitation Data'!$H$11,0,10*ROW('Sanitation Data'!H168)),NA())</f>
        <v>#N/A</v>
      </c>
      <c r="AT174" s="516" t="e">
        <f ca="1">+IF(AND(ISNUMBER(OFFSET('Sanitation Data'!$H$12,0,10*ROW('Sanitation Data'!H168))),'Data Summary'!DI174="Yes"),OFFSET('Sanitation Data'!$H$12,0,10*ROW('Sanitation Data'!H168)),NA())</f>
        <v>#N/A</v>
      </c>
      <c r="AU174" s="516" t="e">
        <f ca="1">+IF(AND(ISNUMBER(OFFSET('Sanitation Data'!$I$4,0,10*ROW('Sanitation Data'!I168))),'Data Summary'!DJ174="Yes"),100-OFFSET('Sanitation Data'!$I$4,0,10*ROW('Sanitation Data'!I168)),NA())</f>
        <v>#N/A</v>
      </c>
      <c r="AV174" s="516" t="e">
        <f ca="1">+IF(AND(ISNUMBER(OFFSET('Sanitation Data'!$I$6,0,10*ROW('Sanitation Data'!I168))),'Data Summary'!DK174="Yes"),OFFSET('Sanitation Data'!$I$6,0,10*ROW('Sanitation Data'!I168)),NA())</f>
        <v>#N/A</v>
      </c>
      <c r="AW174" s="516" t="e">
        <f ca="1">+IF(AND(ISNUMBER(OFFSET('Sanitation Data'!$I$10,0,10*ROW('Sanitation Data'!I168))),'Data Summary'!DL174="Yes"),OFFSET('Sanitation Data'!$I$10,0,10*ROW('Sanitation Data'!I168)),NA())</f>
        <v>#N/A</v>
      </c>
      <c r="AX174" s="516" t="e">
        <f ca="1">+IF(AND(ISNUMBER(OFFSET('Sanitation Data'!$I$11,0,10*ROW('Sanitation Data'!I168))),'Data Summary'!DM174="Yes"),OFFSET('Sanitation Data'!$I$11,0,10*ROW('Sanitation Data'!I168)),NA())</f>
        <v>#N/A</v>
      </c>
      <c r="AY174" s="516" t="e">
        <f ca="1">+IF(AND(ISNUMBER(OFFSET('Sanitation Data'!$I$12,0,10*ROW('Sanitation Data'!I168))),'Data Summary'!DN174="Yes"),OFFSET('Sanitation Data'!$I$12,0,10*ROW('Sanitation Data'!I168)),NA())</f>
        <v>#N/A</v>
      </c>
      <c r="AZ174" s="517" t="e">
        <f ca="1">+IF(AND(ISNUMBER(OFFSET('Hygiene Data'!$D$5,0,10*ROW('Hygiene Data'!D168))),'Data Summary'!DO174="Yes"),OFFSET('Hygiene Data'!$D$5,0,10*ROW('Hygiene Data'!D168)),NA())</f>
        <v>#N/A</v>
      </c>
      <c r="BA174" s="517" t="e">
        <f ca="1">+IF(AND(ISNUMBER(OFFSET('Hygiene Data'!$D$7,0,10*ROW('Hygiene Data'!D168))),'Data Summary'!DP174="Yes"),OFFSET('Hygiene Data'!$D$7,0,10*ROW('Hygiene Data'!D168)),NA())</f>
        <v>#N/A</v>
      </c>
      <c r="BB174" s="517" t="e">
        <f ca="1">+IF(AND(ISNUMBER(OFFSET('Hygiene Data'!$D$9,0,10*ROW('Hygiene Data'!D168))),'Data Summary'!DQ174="Yes"),OFFSET('Hygiene Data'!$D$9,0,10*ROW('Hygiene Data'!D168)),NA())</f>
        <v>#N/A</v>
      </c>
      <c r="BC174" s="517" t="e">
        <f ca="1">+IF(AND(ISNUMBER(OFFSET('Hygiene Data'!$E$5,0,10*ROW('Hygiene Data'!E168))),'Data Summary'!DR174="Yes"),OFFSET('Hygiene Data'!$E$5,0,10*ROW('Hygiene Data'!E168)),NA())</f>
        <v>#N/A</v>
      </c>
      <c r="BD174" s="517" t="e">
        <f ca="1">+IF(AND(ISNUMBER(OFFSET('Hygiene Data'!$E$7,0,10*ROW('Hygiene Data'!E168))),'Data Summary'!DS174="Yes"),OFFSET('Hygiene Data'!$E$7,0,10*ROW('Hygiene Data'!E168)),NA())</f>
        <v>#N/A</v>
      </c>
      <c r="BE174" s="517" t="e">
        <f ca="1">+IF(AND(ISNUMBER(OFFSET('Hygiene Data'!$E$9,0,10*ROW('Hygiene Data'!E168))),'Data Summary'!DT174="Yes"),OFFSET('Hygiene Data'!$E$9,0,10*ROW('Hygiene Data'!E168)),NA())</f>
        <v>#N/A</v>
      </c>
      <c r="BF174" s="517" t="e">
        <f ca="1">+IF(AND(ISNUMBER(OFFSET('Hygiene Data'!$F$5,0,10*ROW('Hygiene Data'!F168))),'Data Summary'!DU174="Yes"),OFFSET('Hygiene Data'!$F$5,0,10*ROW('Hygiene Data'!F168)),NA())</f>
        <v>#N/A</v>
      </c>
      <c r="BG174" s="517" t="e">
        <f ca="1">+IF(AND(ISNUMBER(OFFSET('Hygiene Data'!$F$7,0,10*ROW('Hygiene Data'!F168))),'Data Summary'!DV174="Yes"),OFFSET('Hygiene Data'!$F$7,0,10*ROW('Hygiene Data'!F168)),NA())</f>
        <v>#N/A</v>
      </c>
      <c r="BH174" s="517" t="e">
        <f ca="1">+IF(AND(ISNUMBER(OFFSET('Hygiene Data'!$F$9,0,10*ROW('Hygiene Data'!F168))),'Data Summary'!DW174="Yes"),OFFSET('Hygiene Data'!$F$9,0,10*ROW('Hygiene Data'!F168)),NA())</f>
        <v>#N/A</v>
      </c>
      <c r="BI174" s="517" t="e">
        <f ca="1">+IF(AND(ISNUMBER(OFFSET('Hygiene Data'!$G$5,0,10*ROW('Hygiene Data'!G168))),'Data Summary'!DX174="Yes"),OFFSET('Hygiene Data'!$G$5,0,10*ROW('Hygiene Data'!G168)),NA())</f>
        <v>#N/A</v>
      </c>
      <c r="BJ174" s="517" t="e">
        <f ca="1">+IF(AND(ISNUMBER(OFFSET('Hygiene Data'!$G$7,0,10*ROW('Hygiene Data'!G168))),'Data Summary'!DY174="Yes"),OFFSET('Hygiene Data'!$G$7,0,10*ROW('Hygiene Data'!G168)),NA())</f>
        <v>#N/A</v>
      </c>
      <c r="BK174" s="517" t="e">
        <f ca="1">+IF(AND(ISNUMBER(OFFSET('Hygiene Data'!$G$9,0,10*ROW('Hygiene Data'!G168))),'Data Summary'!DZ174="Yes"),OFFSET('Hygiene Data'!$G$9,0,10*ROW('Hygiene Data'!G168)),NA())</f>
        <v>#N/A</v>
      </c>
      <c r="BL174" s="517" t="e">
        <f ca="1">+IF(AND(ISNUMBER(OFFSET('Hygiene Data'!$H$5,0,10*ROW('Hygiene Data'!H168))),'Data Summary'!EA174="Yes"),OFFSET('Hygiene Data'!$H$5,0,10*ROW('Hygiene Data'!H168)),NA())</f>
        <v>#N/A</v>
      </c>
      <c r="BM174" s="517" t="e">
        <f ca="1">+IF(AND(ISNUMBER(OFFSET('Hygiene Data'!$H$7,0,10*ROW('Hygiene Data'!H168))),'Data Summary'!EB174="Yes"),OFFSET('Hygiene Data'!$H$7,0,10*ROW('Hygiene Data'!H168)),NA())</f>
        <v>#N/A</v>
      </c>
      <c r="BN174" s="517" t="e">
        <f ca="1">+IF(AND(ISNUMBER(OFFSET('Hygiene Data'!$H$9,0,10*ROW('Hygiene Data'!H168))),'Data Summary'!EC174="Yes"),OFFSET('Hygiene Data'!$H$9,0,10*ROW('Hygiene Data'!H168)),NA())</f>
        <v>#N/A</v>
      </c>
      <c r="BO174" s="517" t="e">
        <f ca="1">+IF(AND(ISNUMBER(OFFSET('Hygiene Data'!$I$5,0,10*ROW('Hygiene Data'!I168))),'Data Summary'!ED174="Yes"),OFFSET('Hygiene Data'!$I$5,0,10*ROW('Hygiene Data'!I168)),NA())</f>
        <v>#N/A</v>
      </c>
      <c r="BP174" s="517" t="e">
        <f ca="1">+IF(AND(ISNUMBER(OFFSET('Hygiene Data'!$I$7,0,10*ROW('Hygiene Data'!I168))),'Data Summary'!EE174="Yes"),OFFSET('Hygiene Data'!$I$7,0,10*ROW('Hygiene Data'!I168)),NA())</f>
        <v>#N/A</v>
      </c>
      <c r="BQ174" s="517" t="e">
        <f ca="1">+IF(AND(ISNUMBER(OFFSET('Hygiene Data'!$I$9,0,10*ROW('Hygiene Data'!I168))),'Data Summary'!EF174="Yes"),OFFSET('Hygiene Data'!$I$9,0,10*ROW('Hygiene Data'!I168)),NA())</f>
        <v>#N/A</v>
      </c>
    </row>
    <row r="175" spans="1:69" x14ac:dyDescent="0.25">
      <c r="A175" s="513" t="e">
        <f ca="1">+RIGHT('Data Summary'!A175,LEN('Data Summary'!A175)-9)</f>
        <v>#VALUE!</v>
      </c>
      <c r="B175" s="487" t="str">
        <f ca="1">+IF(ISTEXT('Data Summary'!B175),'Data Summary'!B175,"")</f>
        <v/>
      </c>
      <c r="C175" s="514" t="e">
        <f ca="1">+VALUE('Data Summary'!C175)</f>
        <v>#VALUE!</v>
      </c>
      <c r="D175" s="515" t="e">
        <f ca="1">+IF(AND(ISNUMBER(OFFSET('Water Data'!$D$4,0,10*ROW('Water Data'!D169))),'Data Summary'!BS175="Yes"),100-OFFSET('Water Data'!$D$4,0,10*ROW('Water Data'!D169)),NA())</f>
        <v>#N/A</v>
      </c>
      <c r="E175" s="515" t="e">
        <f ca="1">+IF(AND(ISNUMBER(OFFSET('Water Data'!$D$6,0,10*ROW('Water Data'!D169))),'Data Summary'!BT175="Yes"),OFFSET('Water Data'!$D$6,0,10*ROW('Water Data'!D169)),NA())</f>
        <v>#N/A</v>
      </c>
      <c r="F175" s="515" t="e">
        <f ca="1">+IF(AND(ISNUMBER(OFFSET('Water Data'!$D$9,0,10*ROW('Water Data'!D169))),'Data Summary'!BU175="Yes"),OFFSET('Water Data'!$D$9,0,10*ROW('Water Data'!D169)),NA())</f>
        <v>#N/A</v>
      </c>
      <c r="G175" s="515" t="e">
        <f ca="1">+IF(AND(ISNUMBER(OFFSET('Water Data'!$E$4,0,10*ROW('Water Data'!E169))),'Data Summary'!BV175="Yes"),100-OFFSET('Water Data'!$E$4,0,10*ROW('Water Data'!E169)),NA())</f>
        <v>#N/A</v>
      </c>
      <c r="H175" s="515" t="e">
        <f ca="1">+IF(AND(ISNUMBER(OFFSET('Water Data'!$E$6,0,10*ROW('Water Data'!E169))),'Data Summary'!BW175="Yes"),OFFSET('Water Data'!$E$6,0,10*ROW('Water Data'!E169)),NA())</f>
        <v>#N/A</v>
      </c>
      <c r="I175" s="515" t="e">
        <f ca="1">+IF(AND(ISNUMBER(OFFSET('Water Data'!$E$9,0,10*ROW('Water Data'!E169))),'Data Summary'!BX175="Yes"),OFFSET('Water Data'!$E$9,0,10*ROW('Water Data'!E169)),NA())</f>
        <v>#N/A</v>
      </c>
      <c r="J175" s="515" t="e">
        <f ca="1">+IF(AND(ISNUMBER(OFFSET('Water Data'!$F$4,0,10*ROW('Water Data'!F169))),'Data Summary'!BY175="Yes"),100-OFFSET('Water Data'!$F$4,0,10*ROW('Water Data'!F169)),NA())</f>
        <v>#N/A</v>
      </c>
      <c r="K175" s="515" t="e">
        <f ca="1">+IF(AND(ISNUMBER(OFFSET('Water Data'!$F$6,0,10*ROW('Water Data'!F169))),'Data Summary'!BZ175="Yes"),OFFSET('Water Data'!$F$6,0,10*ROW('Water Data'!F169)),NA())</f>
        <v>#N/A</v>
      </c>
      <c r="L175" s="515" t="e">
        <f ca="1">+IF(AND(ISNUMBER(OFFSET('Water Data'!$F$9,0,10*ROW('Water Data'!F169))),'Data Summary'!CA175="Yes"),OFFSET('Water Data'!$F$9,0,10*ROW('Water Data'!F169)),NA())</f>
        <v>#N/A</v>
      </c>
      <c r="M175" s="515" t="e">
        <f ca="1">+IF(AND(ISNUMBER(OFFSET('Water Data'!$G$4,0,10*ROW('Water Data'!G169))),'Data Summary'!CB175="Yes"),100-OFFSET('Water Data'!$G$4,0,10*ROW('Water Data'!G169)),NA())</f>
        <v>#N/A</v>
      </c>
      <c r="N175" s="515" t="e">
        <f ca="1">+IF(AND(ISNUMBER(OFFSET('Water Data'!$G$6,0,10*ROW('Water Data'!G169))),'Data Summary'!CC175="Yes"),OFFSET('Water Data'!$G$6,0,10*ROW('Water Data'!G169)),NA())</f>
        <v>#N/A</v>
      </c>
      <c r="O175" s="515" t="e">
        <f ca="1">+IF(AND(ISNUMBER(OFFSET('Water Data'!$G$9,0,10*ROW('Water Data'!G169))),'Data Summary'!CD175="Yes"),OFFSET('Water Data'!$G$9,0,10*ROW('Water Data'!G169)),NA())</f>
        <v>#N/A</v>
      </c>
      <c r="P175" s="515" t="e">
        <f ca="1">+IF(AND(ISNUMBER(OFFSET('Water Data'!$H$4,0,10*ROW('Water Data'!H169))),'Data Summary'!CE175="Yes"),100-OFFSET('Water Data'!$H$4,0,10*ROW('Water Data'!H169)),NA())</f>
        <v>#N/A</v>
      </c>
      <c r="Q175" s="515" t="e">
        <f ca="1">+IF(AND(ISNUMBER(OFFSET('Water Data'!$H$6,0,10*ROW('Water Data'!H169))),'Data Summary'!CF175="Yes"),OFFSET('Water Data'!$H$6,0,10*ROW('Water Data'!H169)),NA())</f>
        <v>#N/A</v>
      </c>
      <c r="R175" s="515" t="e">
        <f ca="1">+IF(AND(ISNUMBER(OFFSET('Water Data'!$H$9,0,10*ROW('Water Data'!H169))),'Data Summary'!CG175="Yes"),OFFSET('Water Data'!$H$9,0,10*ROW('Water Data'!H169)),NA())</f>
        <v>#N/A</v>
      </c>
      <c r="S175" s="515" t="e">
        <f ca="1">+IF(AND(ISNUMBER(OFFSET('Water Data'!$I$4,0,10*ROW('Water Data'!I169))),'Data Summary'!CH175="Yes"),100-OFFSET('Water Data'!$I$4,0,10*ROW('Water Data'!I169)),NA())</f>
        <v>#N/A</v>
      </c>
      <c r="T175" s="515" t="e">
        <f ca="1">+IF(AND(ISNUMBER(OFFSET('Water Data'!$I$6,0,10*ROW('Water Data'!I169))),'Data Summary'!CI175="Yes"),OFFSET('Water Data'!$I$6,0,10*ROW('Water Data'!I169)),NA())</f>
        <v>#N/A</v>
      </c>
      <c r="U175" s="515" t="e">
        <f ca="1">+IF(AND(ISNUMBER(OFFSET('Water Data'!$I$9,0,10*ROW('Water Data'!I169))),'Data Summary'!CJ175="Yes"),OFFSET('Water Data'!$I$9,0,10*ROW('Water Data'!I169)),NA())</f>
        <v>#N/A</v>
      </c>
      <c r="V175" s="516" t="e">
        <f ca="1">+IF(AND(ISNUMBER(OFFSET('Sanitation Data'!$D$4,0,10*ROW('Sanitation Data'!D169))),'Data Summary'!CK175="Yes"),100-OFFSET('Sanitation Data'!$D$4,0,10*ROW('Sanitation Data'!D169)),NA())</f>
        <v>#N/A</v>
      </c>
      <c r="W175" s="516" t="e">
        <f ca="1">+IF(AND(ISNUMBER(OFFSET('Sanitation Data'!$D$6,0,10*ROW('Sanitation Data'!D169))),'Data Summary'!CL175="Yes"),OFFSET('Sanitation Data'!$D$6,0,10*ROW('Sanitation Data'!D169)),NA())</f>
        <v>#N/A</v>
      </c>
      <c r="X175" s="516" t="e">
        <f ca="1">+IF(AND(ISNUMBER(OFFSET('Sanitation Data'!$D$10,0,10*ROW('Sanitation Data'!D169))),'Data Summary'!CM175="Yes"),OFFSET('Sanitation Data'!$D$10,0,10*ROW('Sanitation Data'!D169)),NA())</f>
        <v>#N/A</v>
      </c>
      <c r="Y175" s="516" t="e">
        <f ca="1">+IF(AND(ISNUMBER(OFFSET('Sanitation Data'!$D$11,0,10*ROW('Sanitation Data'!D169))),'Data Summary'!CN175="Yes"),OFFSET('Sanitation Data'!$D$11,0,10*ROW('Sanitation Data'!D169)),NA())</f>
        <v>#N/A</v>
      </c>
      <c r="Z175" s="516" t="e">
        <f ca="1">+IF(AND(ISNUMBER(OFFSET('Sanitation Data'!$D$12,0,10*ROW('Sanitation Data'!D169))),'Data Summary'!CO175="Yes"),OFFSET('Sanitation Data'!$D$12,0,10*ROW('Sanitation Data'!D169)),NA())</f>
        <v>#N/A</v>
      </c>
      <c r="AA175" s="516" t="e">
        <f ca="1">+IF(AND(ISNUMBER(OFFSET('Sanitation Data'!$E$4,0,10*ROW('Sanitation Data'!E169))),'Data Summary'!CP175="Yes"),100-OFFSET('Sanitation Data'!$E$4,0,10*ROW('Sanitation Data'!E169)),NA())</f>
        <v>#N/A</v>
      </c>
      <c r="AB175" s="516" t="e">
        <f ca="1">+IF(AND(ISNUMBER(OFFSET('Sanitation Data'!$E$6,0,10*ROW('Sanitation Data'!E169))),'Data Summary'!CQ175="Yes"),OFFSET('Sanitation Data'!$E$6,0,10*ROW('Sanitation Data'!E169)),NA())</f>
        <v>#N/A</v>
      </c>
      <c r="AC175" s="516" t="e">
        <f ca="1">+IF(AND(ISNUMBER(OFFSET('Sanitation Data'!$E$10,0,10*ROW('Sanitation Data'!E169))),'Data Summary'!CR175="Yes"),OFFSET('Sanitation Data'!$E$10,0,10*ROW('Sanitation Data'!E169)),NA())</f>
        <v>#N/A</v>
      </c>
      <c r="AD175" s="516" t="e">
        <f ca="1">+IF(AND(ISNUMBER(OFFSET('Sanitation Data'!$E$11,0,10*ROW('Sanitation Data'!E169))),'Data Summary'!CS175="Yes"),OFFSET('Sanitation Data'!$E$11,0,10*ROW('Sanitation Data'!E169)),NA())</f>
        <v>#N/A</v>
      </c>
      <c r="AE175" s="516" t="e">
        <f ca="1">+IF(AND(ISNUMBER(OFFSET('Sanitation Data'!$E$12,0,10*ROW('Sanitation Data'!E169))),'Data Summary'!CT175="Yes"),OFFSET('Sanitation Data'!$E$12,0,10*ROW('Sanitation Data'!E169)),NA())</f>
        <v>#N/A</v>
      </c>
      <c r="AF175" s="516" t="e">
        <f ca="1">+IF(AND(ISNUMBER(OFFSET('Sanitation Data'!$F$4,0,10*ROW('Sanitation Data'!F169))),'Data Summary'!CU175="Yes"),100-OFFSET('Sanitation Data'!$F$4,0,10*ROW('Sanitation Data'!F169)),NA())</f>
        <v>#N/A</v>
      </c>
      <c r="AG175" s="516" t="e">
        <f ca="1">+IF(AND(ISNUMBER(OFFSET('Sanitation Data'!$F$6,0,10*ROW('Sanitation Data'!F169))),'Data Summary'!CV175="Yes"),OFFSET('Sanitation Data'!$F$6,0,10*ROW('Sanitation Data'!F169)),NA())</f>
        <v>#N/A</v>
      </c>
      <c r="AH175" s="516" t="e">
        <f ca="1">+IF(AND(ISNUMBER(OFFSET('Sanitation Data'!$F$10,0,10*ROW('Sanitation Data'!F169))),'Data Summary'!CW175="Yes"),OFFSET('Sanitation Data'!$F$10,0,10*ROW('Sanitation Data'!F169)),NA())</f>
        <v>#N/A</v>
      </c>
      <c r="AI175" s="516" t="e">
        <f ca="1">+IF(AND(ISNUMBER(OFFSET('Sanitation Data'!$F$11,0,10*ROW('Sanitation Data'!F169))),'Data Summary'!CX175="Yes"),OFFSET('Sanitation Data'!$F$11,0,10*ROW('Sanitation Data'!F169)),NA())</f>
        <v>#N/A</v>
      </c>
      <c r="AJ175" s="516" t="e">
        <f ca="1">+IF(AND(ISNUMBER(OFFSET('Sanitation Data'!$F$12,0,10*ROW('Sanitation Data'!F169))),'Data Summary'!CY175="Yes"),OFFSET('Sanitation Data'!$F$12,0,10*ROW('Sanitation Data'!F169)),NA())</f>
        <v>#N/A</v>
      </c>
      <c r="AK175" s="516" t="e">
        <f ca="1">+IF(AND(ISNUMBER(OFFSET('Sanitation Data'!$G$4,0,10*ROW('Sanitation Data'!G169))),'Data Summary'!CZ175="Yes"),100-OFFSET('Sanitation Data'!$G$4,0,10*ROW('Sanitation Data'!G169)),NA())</f>
        <v>#N/A</v>
      </c>
      <c r="AL175" s="516" t="e">
        <f ca="1">+IF(AND(ISNUMBER(OFFSET('Sanitation Data'!$G$6,0,10*ROW('Sanitation Data'!G169))),'Data Summary'!DA175="Yes"),OFFSET('Sanitation Data'!$G$6,0,10*ROW('Sanitation Data'!G169)),NA())</f>
        <v>#N/A</v>
      </c>
      <c r="AM175" s="516" t="e">
        <f ca="1">+IF(AND(ISNUMBER(OFFSET('Sanitation Data'!$G$10,0,10*ROW('Sanitation Data'!G169))),'Data Summary'!DB175="Yes"),OFFSET('Sanitation Data'!$G$10,0,10*ROW('Sanitation Data'!G169)),NA())</f>
        <v>#N/A</v>
      </c>
      <c r="AN175" s="516" t="e">
        <f ca="1">+IF(AND(ISNUMBER(OFFSET('Sanitation Data'!$G$11,0,10*ROW('Sanitation Data'!G169))),'Data Summary'!DC175="Yes"),OFFSET('Sanitation Data'!$G$11,0,10*ROW('Sanitation Data'!G169)),NA())</f>
        <v>#N/A</v>
      </c>
      <c r="AO175" s="516" t="e">
        <f ca="1">+IF(AND(ISNUMBER(OFFSET('Sanitation Data'!$G$12,0,10*ROW('Sanitation Data'!G169))),'Data Summary'!DD175="Yes"),OFFSET('Sanitation Data'!$G$12,0,10*ROW('Sanitation Data'!G169)),NA())</f>
        <v>#N/A</v>
      </c>
      <c r="AP175" s="516" t="e">
        <f ca="1">+IF(AND(ISNUMBER(OFFSET('Sanitation Data'!$H$4,0,10*ROW('Sanitation Data'!H169))),'Data Summary'!DE175="Yes"),100-OFFSET('Sanitation Data'!$H$4,0,10*ROW('Sanitation Data'!H169)),NA())</f>
        <v>#N/A</v>
      </c>
      <c r="AQ175" s="516" t="e">
        <f ca="1">+IF(AND(ISNUMBER(OFFSET('Sanitation Data'!$H$6,0,10*ROW('Sanitation Data'!H169))),'Data Summary'!DF175="Yes"),OFFSET('Sanitation Data'!$H$6,0,10*ROW('Sanitation Data'!H169)),NA())</f>
        <v>#N/A</v>
      </c>
      <c r="AR175" s="516" t="e">
        <f ca="1">+IF(AND(ISNUMBER(OFFSET('Sanitation Data'!$H$10,0,10*ROW('Sanitation Data'!H169))),'Data Summary'!DG175="Yes"),OFFSET('Sanitation Data'!$H$10,0,10*ROW('Sanitation Data'!H169)),NA())</f>
        <v>#N/A</v>
      </c>
      <c r="AS175" s="516" t="e">
        <f ca="1">+IF(AND(ISNUMBER(OFFSET('Sanitation Data'!$H$11,0,10*ROW('Sanitation Data'!H169))),'Data Summary'!DH175="Yes"),OFFSET('Sanitation Data'!$H$11,0,10*ROW('Sanitation Data'!H169)),NA())</f>
        <v>#N/A</v>
      </c>
      <c r="AT175" s="516" t="e">
        <f ca="1">+IF(AND(ISNUMBER(OFFSET('Sanitation Data'!$H$12,0,10*ROW('Sanitation Data'!H169))),'Data Summary'!DI175="Yes"),OFFSET('Sanitation Data'!$H$12,0,10*ROW('Sanitation Data'!H169)),NA())</f>
        <v>#N/A</v>
      </c>
      <c r="AU175" s="516" t="e">
        <f ca="1">+IF(AND(ISNUMBER(OFFSET('Sanitation Data'!$I$4,0,10*ROW('Sanitation Data'!I169))),'Data Summary'!DJ175="Yes"),100-OFFSET('Sanitation Data'!$I$4,0,10*ROW('Sanitation Data'!I169)),NA())</f>
        <v>#N/A</v>
      </c>
      <c r="AV175" s="516" t="e">
        <f ca="1">+IF(AND(ISNUMBER(OFFSET('Sanitation Data'!$I$6,0,10*ROW('Sanitation Data'!I169))),'Data Summary'!DK175="Yes"),OFFSET('Sanitation Data'!$I$6,0,10*ROW('Sanitation Data'!I169)),NA())</f>
        <v>#N/A</v>
      </c>
      <c r="AW175" s="516" t="e">
        <f ca="1">+IF(AND(ISNUMBER(OFFSET('Sanitation Data'!$I$10,0,10*ROW('Sanitation Data'!I169))),'Data Summary'!DL175="Yes"),OFFSET('Sanitation Data'!$I$10,0,10*ROW('Sanitation Data'!I169)),NA())</f>
        <v>#N/A</v>
      </c>
      <c r="AX175" s="516" t="e">
        <f ca="1">+IF(AND(ISNUMBER(OFFSET('Sanitation Data'!$I$11,0,10*ROW('Sanitation Data'!I169))),'Data Summary'!DM175="Yes"),OFFSET('Sanitation Data'!$I$11,0,10*ROW('Sanitation Data'!I169)),NA())</f>
        <v>#N/A</v>
      </c>
      <c r="AY175" s="516" t="e">
        <f ca="1">+IF(AND(ISNUMBER(OFFSET('Sanitation Data'!$I$12,0,10*ROW('Sanitation Data'!I169))),'Data Summary'!DN175="Yes"),OFFSET('Sanitation Data'!$I$12,0,10*ROW('Sanitation Data'!I169)),NA())</f>
        <v>#N/A</v>
      </c>
      <c r="AZ175" s="517" t="e">
        <f ca="1">+IF(AND(ISNUMBER(OFFSET('Hygiene Data'!$D$5,0,10*ROW('Hygiene Data'!D169))),'Data Summary'!DO175="Yes"),OFFSET('Hygiene Data'!$D$5,0,10*ROW('Hygiene Data'!D169)),NA())</f>
        <v>#N/A</v>
      </c>
      <c r="BA175" s="517" t="e">
        <f ca="1">+IF(AND(ISNUMBER(OFFSET('Hygiene Data'!$D$7,0,10*ROW('Hygiene Data'!D169))),'Data Summary'!DP175="Yes"),OFFSET('Hygiene Data'!$D$7,0,10*ROW('Hygiene Data'!D169)),NA())</f>
        <v>#N/A</v>
      </c>
      <c r="BB175" s="517" t="e">
        <f ca="1">+IF(AND(ISNUMBER(OFFSET('Hygiene Data'!$D$9,0,10*ROW('Hygiene Data'!D169))),'Data Summary'!DQ175="Yes"),OFFSET('Hygiene Data'!$D$9,0,10*ROW('Hygiene Data'!D169)),NA())</f>
        <v>#N/A</v>
      </c>
      <c r="BC175" s="517" t="e">
        <f ca="1">+IF(AND(ISNUMBER(OFFSET('Hygiene Data'!$E$5,0,10*ROW('Hygiene Data'!E169))),'Data Summary'!DR175="Yes"),OFFSET('Hygiene Data'!$E$5,0,10*ROW('Hygiene Data'!E169)),NA())</f>
        <v>#N/A</v>
      </c>
      <c r="BD175" s="517" t="e">
        <f ca="1">+IF(AND(ISNUMBER(OFFSET('Hygiene Data'!$E$7,0,10*ROW('Hygiene Data'!E169))),'Data Summary'!DS175="Yes"),OFFSET('Hygiene Data'!$E$7,0,10*ROW('Hygiene Data'!E169)),NA())</f>
        <v>#N/A</v>
      </c>
      <c r="BE175" s="517" t="e">
        <f ca="1">+IF(AND(ISNUMBER(OFFSET('Hygiene Data'!$E$9,0,10*ROW('Hygiene Data'!E169))),'Data Summary'!DT175="Yes"),OFFSET('Hygiene Data'!$E$9,0,10*ROW('Hygiene Data'!E169)),NA())</f>
        <v>#N/A</v>
      </c>
      <c r="BF175" s="517" t="e">
        <f ca="1">+IF(AND(ISNUMBER(OFFSET('Hygiene Data'!$F$5,0,10*ROW('Hygiene Data'!F169))),'Data Summary'!DU175="Yes"),OFFSET('Hygiene Data'!$F$5,0,10*ROW('Hygiene Data'!F169)),NA())</f>
        <v>#N/A</v>
      </c>
      <c r="BG175" s="517" t="e">
        <f ca="1">+IF(AND(ISNUMBER(OFFSET('Hygiene Data'!$F$7,0,10*ROW('Hygiene Data'!F169))),'Data Summary'!DV175="Yes"),OFFSET('Hygiene Data'!$F$7,0,10*ROW('Hygiene Data'!F169)),NA())</f>
        <v>#N/A</v>
      </c>
      <c r="BH175" s="517" t="e">
        <f ca="1">+IF(AND(ISNUMBER(OFFSET('Hygiene Data'!$F$9,0,10*ROW('Hygiene Data'!F169))),'Data Summary'!DW175="Yes"),OFFSET('Hygiene Data'!$F$9,0,10*ROW('Hygiene Data'!F169)),NA())</f>
        <v>#N/A</v>
      </c>
      <c r="BI175" s="517" t="e">
        <f ca="1">+IF(AND(ISNUMBER(OFFSET('Hygiene Data'!$G$5,0,10*ROW('Hygiene Data'!G169))),'Data Summary'!DX175="Yes"),OFFSET('Hygiene Data'!$G$5,0,10*ROW('Hygiene Data'!G169)),NA())</f>
        <v>#N/A</v>
      </c>
      <c r="BJ175" s="517" t="e">
        <f ca="1">+IF(AND(ISNUMBER(OFFSET('Hygiene Data'!$G$7,0,10*ROW('Hygiene Data'!G169))),'Data Summary'!DY175="Yes"),OFFSET('Hygiene Data'!$G$7,0,10*ROW('Hygiene Data'!G169)),NA())</f>
        <v>#N/A</v>
      </c>
      <c r="BK175" s="517" t="e">
        <f ca="1">+IF(AND(ISNUMBER(OFFSET('Hygiene Data'!$G$9,0,10*ROW('Hygiene Data'!G169))),'Data Summary'!DZ175="Yes"),OFFSET('Hygiene Data'!$G$9,0,10*ROW('Hygiene Data'!G169)),NA())</f>
        <v>#N/A</v>
      </c>
      <c r="BL175" s="517" t="e">
        <f ca="1">+IF(AND(ISNUMBER(OFFSET('Hygiene Data'!$H$5,0,10*ROW('Hygiene Data'!H169))),'Data Summary'!EA175="Yes"),OFFSET('Hygiene Data'!$H$5,0,10*ROW('Hygiene Data'!H169)),NA())</f>
        <v>#N/A</v>
      </c>
      <c r="BM175" s="517" t="e">
        <f ca="1">+IF(AND(ISNUMBER(OFFSET('Hygiene Data'!$H$7,0,10*ROW('Hygiene Data'!H169))),'Data Summary'!EB175="Yes"),OFFSET('Hygiene Data'!$H$7,0,10*ROW('Hygiene Data'!H169)),NA())</f>
        <v>#N/A</v>
      </c>
      <c r="BN175" s="517" t="e">
        <f ca="1">+IF(AND(ISNUMBER(OFFSET('Hygiene Data'!$H$9,0,10*ROW('Hygiene Data'!H169))),'Data Summary'!EC175="Yes"),OFFSET('Hygiene Data'!$H$9,0,10*ROW('Hygiene Data'!H169)),NA())</f>
        <v>#N/A</v>
      </c>
      <c r="BO175" s="517" t="e">
        <f ca="1">+IF(AND(ISNUMBER(OFFSET('Hygiene Data'!$I$5,0,10*ROW('Hygiene Data'!I169))),'Data Summary'!ED175="Yes"),OFFSET('Hygiene Data'!$I$5,0,10*ROW('Hygiene Data'!I169)),NA())</f>
        <v>#N/A</v>
      </c>
      <c r="BP175" s="517" t="e">
        <f ca="1">+IF(AND(ISNUMBER(OFFSET('Hygiene Data'!$I$7,0,10*ROW('Hygiene Data'!I169))),'Data Summary'!EE175="Yes"),OFFSET('Hygiene Data'!$I$7,0,10*ROW('Hygiene Data'!I169)),NA())</f>
        <v>#N/A</v>
      </c>
      <c r="BQ175" s="517" t="e">
        <f ca="1">+IF(AND(ISNUMBER(OFFSET('Hygiene Data'!$I$9,0,10*ROW('Hygiene Data'!I169))),'Data Summary'!EF175="Yes"),OFFSET('Hygiene Data'!$I$9,0,10*ROW('Hygiene Data'!I169)),NA())</f>
        <v>#N/A</v>
      </c>
    </row>
    <row r="176" spans="1:69" x14ac:dyDescent="0.25">
      <c r="A176" s="513" t="e">
        <f ca="1">+RIGHT('Data Summary'!A176,LEN('Data Summary'!A176)-9)</f>
        <v>#VALUE!</v>
      </c>
      <c r="B176" s="487" t="str">
        <f ca="1">+IF(ISTEXT('Data Summary'!B176),'Data Summary'!B176,"")</f>
        <v/>
      </c>
      <c r="C176" s="514" t="e">
        <f ca="1">+VALUE('Data Summary'!C176)</f>
        <v>#VALUE!</v>
      </c>
      <c r="D176" s="515" t="e">
        <f ca="1">+IF(AND(ISNUMBER(OFFSET('Water Data'!$D$4,0,10*ROW('Water Data'!D170))),'Data Summary'!BS176="Yes"),100-OFFSET('Water Data'!$D$4,0,10*ROW('Water Data'!D170)),NA())</f>
        <v>#N/A</v>
      </c>
      <c r="E176" s="515" t="e">
        <f ca="1">+IF(AND(ISNUMBER(OFFSET('Water Data'!$D$6,0,10*ROW('Water Data'!D170))),'Data Summary'!BT176="Yes"),OFFSET('Water Data'!$D$6,0,10*ROW('Water Data'!D170)),NA())</f>
        <v>#N/A</v>
      </c>
      <c r="F176" s="515" t="e">
        <f ca="1">+IF(AND(ISNUMBER(OFFSET('Water Data'!$D$9,0,10*ROW('Water Data'!D170))),'Data Summary'!BU176="Yes"),OFFSET('Water Data'!$D$9,0,10*ROW('Water Data'!D170)),NA())</f>
        <v>#N/A</v>
      </c>
      <c r="G176" s="515" t="e">
        <f ca="1">+IF(AND(ISNUMBER(OFFSET('Water Data'!$E$4,0,10*ROW('Water Data'!E170))),'Data Summary'!BV176="Yes"),100-OFFSET('Water Data'!$E$4,0,10*ROW('Water Data'!E170)),NA())</f>
        <v>#N/A</v>
      </c>
      <c r="H176" s="515" t="e">
        <f ca="1">+IF(AND(ISNUMBER(OFFSET('Water Data'!$E$6,0,10*ROW('Water Data'!E170))),'Data Summary'!BW176="Yes"),OFFSET('Water Data'!$E$6,0,10*ROW('Water Data'!E170)),NA())</f>
        <v>#N/A</v>
      </c>
      <c r="I176" s="515" t="e">
        <f ca="1">+IF(AND(ISNUMBER(OFFSET('Water Data'!$E$9,0,10*ROW('Water Data'!E170))),'Data Summary'!BX176="Yes"),OFFSET('Water Data'!$E$9,0,10*ROW('Water Data'!E170)),NA())</f>
        <v>#N/A</v>
      </c>
      <c r="J176" s="515" t="e">
        <f ca="1">+IF(AND(ISNUMBER(OFFSET('Water Data'!$F$4,0,10*ROW('Water Data'!F170))),'Data Summary'!BY176="Yes"),100-OFFSET('Water Data'!$F$4,0,10*ROW('Water Data'!F170)),NA())</f>
        <v>#N/A</v>
      </c>
      <c r="K176" s="515" t="e">
        <f ca="1">+IF(AND(ISNUMBER(OFFSET('Water Data'!$F$6,0,10*ROW('Water Data'!F170))),'Data Summary'!BZ176="Yes"),OFFSET('Water Data'!$F$6,0,10*ROW('Water Data'!F170)),NA())</f>
        <v>#N/A</v>
      </c>
      <c r="L176" s="515" t="e">
        <f ca="1">+IF(AND(ISNUMBER(OFFSET('Water Data'!$F$9,0,10*ROW('Water Data'!F170))),'Data Summary'!CA176="Yes"),OFFSET('Water Data'!$F$9,0,10*ROW('Water Data'!F170)),NA())</f>
        <v>#N/A</v>
      </c>
      <c r="M176" s="515" t="e">
        <f ca="1">+IF(AND(ISNUMBER(OFFSET('Water Data'!$G$4,0,10*ROW('Water Data'!G170))),'Data Summary'!CB176="Yes"),100-OFFSET('Water Data'!$G$4,0,10*ROW('Water Data'!G170)),NA())</f>
        <v>#N/A</v>
      </c>
      <c r="N176" s="515" t="e">
        <f ca="1">+IF(AND(ISNUMBER(OFFSET('Water Data'!$G$6,0,10*ROW('Water Data'!G170))),'Data Summary'!CC176="Yes"),OFFSET('Water Data'!$G$6,0,10*ROW('Water Data'!G170)),NA())</f>
        <v>#N/A</v>
      </c>
      <c r="O176" s="515" t="e">
        <f ca="1">+IF(AND(ISNUMBER(OFFSET('Water Data'!$G$9,0,10*ROW('Water Data'!G170))),'Data Summary'!CD176="Yes"),OFFSET('Water Data'!$G$9,0,10*ROW('Water Data'!G170)),NA())</f>
        <v>#N/A</v>
      </c>
      <c r="P176" s="515" t="e">
        <f ca="1">+IF(AND(ISNUMBER(OFFSET('Water Data'!$H$4,0,10*ROW('Water Data'!H170))),'Data Summary'!CE176="Yes"),100-OFFSET('Water Data'!$H$4,0,10*ROW('Water Data'!H170)),NA())</f>
        <v>#N/A</v>
      </c>
      <c r="Q176" s="515" t="e">
        <f ca="1">+IF(AND(ISNUMBER(OFFSET('Water Data'!$H$6,0,10*ROW('Water Data'!H170))),'Data Summary'!CF176="Yes"),OFFSET('Water Data'!$H$6,0,10*ROW('Water Data'!H170)),NA())</f>
        <v>#N/A</v>
      </c>
      <c r="R176" s="515" t="e">
        <f ca="1">+IF(AND(ISNUMBER(OFFSET('Water Data'!$H$9,0,10*ROW('Water Data'!H170))),'Data Summary'!CG176="Yes"),OFFSET('Water Data'!$H$9,0,10*ROW('Water Data'!H170)),NA())</f>
        <v>#N/A</v>
      </c>
      <c r="S176" s="515" t="e">
        <f ca="1">+IF(AND(ISNUMBER(OFFSET('Water Data'!$I$4,0,10*ROW('Water Data'!I170))),'Data Summary'!CH176="Yes"),100-OFFSET('Water Data'!$I$4,0,10*ROW('Water Data'!I170)),NA())</f>
        <v>#N/A</v>
      </c>
      <c r="T176" s="515" t="e">
        <f ca="1">+IF(AND(ISNUMBER(OFFSET('Water Data'!$I$6,0,10*ROW('Water Data'!I170))),'Data Summary'!CI176="Yes"),OFFSET('Water Data'!$I$6,0,10*ROW('Water Data'!I170)),NA())</f>
        <v>#N/A</v>
      </c>
      <c r="U176" s="515" t="e">
        <f ca="1">+IF(AND(ISNUMBER(OFFSET('Water Data'!$I$9,0,10*ROW('Water Data'!I170))),'Data Summary'!CJ176="Yes"),OFFSET('Water Data'!$I$9,0,10*ROW('Water Data'!I170)),NA())</f>
        <v>#N/A</v>
      </c>
      <c r="V176" s="516" t="e">
        <f ca="1">+IF(AND(ISNUMBER(OFFSET('Sanitation Data'!$D$4,0,10*ROW('Sanitation Data'!D170))),'Data Summary'!CK176="Yes"),100-OFFSET('Sanitation Data'!$D$4,0,10*ROW('Sanitation Data'!D170)),NA())</f>
        <v>#N/A</v>
      </c>
      <c r="W176" s="516" t="e">
        <f ca="1">+IF(AND(ISNUMBER(OFFSET('Sanitation Data'!$D$6,0,10*ROW('Sanitation Data'!D170))),'Data Summary'!CL176="Yes"),OFFSET('Sanitation Data'!$D$6,0,10*ROW('Sanitation Data'!D170)),NA())</f>
        <v>#N/A</v>
      </c>
      <c r="X176" s="516" t="e">
        <f ca="1">+IF(AND(ISNUMBER(OFFSET('Sanitation Data'!$D$10,0,10*ROW('Sanitation Data'!D170))),'Data Summary'!CM176="Yes"),OFFSET('Sanitation Data'!$D$10,0,10*ROW('Sanitation Data'!D170)),NA())</f>
        <v>#N/A</v>
      </c>
      <c r="Y176" s="516" t="e">
        <f ca="1">+IF(AND(ISNUMBER(OFFSET('Sanitation Data'!$D$11,0,10*ROW('Sanitation Data'!D170))),'Data Summary'!CN176="Yes"),OFFSET('Sanitation Data'!$D$11,0,10*ROW('Sanitation Data'!D170)),NA())</f>
        <v>#N/A</v>
      </c>
      <c r="Z176" s="516" t="e">
        <f ca="1">+IF(AND(ISNUMBER(OFFSET('Sanitation Data'!$D$12,0,10*ROW('Sanitation Data'!D170))),'Data Summary'!CO176="Yes"),OFFSET('Sanitation Data'!$D$12,0,10*ROW('Sanitation Data'!D170)),NA())</f>
        <v>#N/A</v>
      </c>
      <c r="AA176" s="516" t="e">
        <f ca="1">+IF(AND(ISNUMBER(OFFSET('Sanitation Data'!$E$4,0,10*ROW('Sanitation Data'!E170))),'Data Summary'!CP176="Yes"),100-OFFSET('Sanitation Data'!$E$4,0,10*ROW('Sanitation Data'!E170)),NA())</f>
        <v>#N/A</v>
      </c>
      <c r="AB176" s="516" t="e">
        <f ca="1">+IF(AND(ISNUMBER(OFFSET('Sanitation Data'!$E$6,0,10*ROW('Sanitation Data'!E170))),'Data Summary'!CQ176="Yes"),OFFSET('Sanitation Data'!$E$6,0,10*ROW('Sanitation Data'!E170)),NA())</f>
        <v>#N/A</v>
      </c>
      <c r="AC176" s="516" t="e">
        <f ca="1">+IF(AND(ISNUMBER(OFFSET('Sanitation Data'!$E$10,0,10*ROW('Sanitation Data'!E170))),'Data Summary'!CR176="Yes"),OFFSET('Sanitation Data'!$E$10,0,10*ROW('Sanitation Data'!E170)),NA())</f>
        <v>#N/A</v>
      </c>
      <c r="AD176" s="516" t="e">
        <f ca="1">+IF(AND(ISNUMBER(OFFSET('Sanitation Data'!$E$11,0,10*ROW('Sanitation Data'!E170))),'Data Summary'!CS176="Yes"),OFFSET('Sanitation Data'!$E$11,0,10*ROW('Sanitation Data'!E170)),NA())</f>
        <v>#N/A</v>
      </c>
      <c r="AE176" s="516" t="e">
        <f ca="1">+IF(AND(ISNUMBER(OFFSET('Sanitation Data'!$E$12,0,10*ROW('Sanitation Data'!E170))),'Data Summary'!CT176="Yes"),OFFSET('Sanitation Data'!$E$12,0,10*ROW('Sanitation Data'!E170)),NA())</f>
        <v>#N/A</v>
      </c>
      <c r="AF176" s="516" t="e">
        <f ca="1">+IF(AND(ISNUMBER(OFFSET('Sanitation Data'!$F$4,0,10*ROW('Sanitation Data'!F170))),'Data Summary'!CU176="Yes"),100-OFFSET('Sanitation Data'!$F$4,0,10*ROW('Sanitation Data'!F170)),NA())</f>
        <v>#N/A</v>
      </c>
      <c r="AG176" s="516" t="e">
        <f ca="1">+IF(AND(ISNUMBER(OFFSET('Sanitation Data'!$F$6,0,10*ROW('Sanitation Data'!F170))),'Data Summary'!CV176="Yes"),OFFSET('Sanitation Data'!$F$6,0,10*ROW('Sanitation Data'!F170)),NA())</f>
        <v>#N/A</v>
      </c>
      <c r="AH176" s="516" t="e">
        <f ca="1">+IF(AND(ISNUMBER(OFFSET('Sanitation Data'!$F$10,0,10*ROW('Sanitation Data'!F170))),'Data Summary'!CW176="Yes"),OFFSET('Sanitation Data'!$F$10,0,10*ROW('Sanitation Data'!F170)),NA())</f>
        <v>#N/A</v>
      </c>
      <c r="AI176" s="516" t="e">
        <f ca="1">+IF(AND(ISNUMBER(OFFSET('Sanitation Data'!$F$11,0,10*ROW('Sanitation Data'!F170))),'Data Summary'!CX176="Yes"),OFFSET('Sanitation Data'!$F$11,0,10*ROW('Sanitation Data'!F170)),NA())</f>
        <v>#N/A</v>
      </c>
      <c r="AJ176" s="516" t="e">
        <f ca="1">+IF(AND(ISNUMBER(OFFSET('Sanitation Data'!$F$12,0,10*ROW('Sanitation Data'!F170))),'Data Summary'!CY176="Yes"),OFFSET('Sanitation Data'!$F$12,0,10*ROW('Sanitation Data'!F170)),NA())</f>
        <v>#N/A</v>
      </c>
      <c r="AK176" s="516" t="e">
        <f ca="1">+IF(AND(ISNUMBER(OFFSET('Sanitation Data'!$G$4,0,10*ROW('Sanitation Data'!G170))),'Data Summary'!CZ176="Yes"),100-OFFSET('Sanitation Data'!$G$4,0,10*ROW('Sanitation Data'!G170)),NA())</f>
        <v>#N/A</v>
      </c>
      <c r="AL176" s="516" t="e">
        <f ca="1">+IF(AND(ISNUMBER(OFFSET('Sanitation Data'!$G$6,0,10*ROW('Sanitation Data'!G170))),'Data Summary'!DA176="Yes"),OFFSET('Sanitation Data'!$G$6,0,10*ROW('Sanitation Data'!G170)),NA())</f>
        <v>#N/A</v>
      </c>
      <c r="AM176" s="516" t="e">
        <f ca="1">+IF(AND(ISNUMBER(OFFSET('Sanitation Data'!$G$10,0,10*ROW('Sanitation Data'!G170))),'Data Summary'!DB176="Yes"),OFFSET('Sanitation Data'!$G$10,0,10*ROW('Sanitation Data'!G170)),NA())</f>
        <v>#N/A</v>
      </c>
      <c r="AN176" s="516" t="e">
        <f ca="1">+IF(AND(ISNUMBER(OFFSET('Sanitation Data'!$G$11,0,10*ROW('Sanitation Data'!G170))),'Data Summary'!DC176="Yes"),OFFSET('Sanitation Data'!$G$11,0,10*ROW('Sanitation Data'!G170)),NA())</f>
        <v>#N/A</v>
      </c>
      <c r="AO176" s="516" t="e">
        <f ca="1">+IF(AND(ISNUMBER(OFFSET('Sanitation Data'!$G$12,0,10*ROW('Sanitation Data'!G170))),'Data Summary'!DD176="Yes"),OFFSET('Sanitation Data'!$G$12,0,10*ROW('Sanitation Data'!G170)),NA())</f>
        <v>#N/A</v>
      </c>
      <c r="AP176" s="516" t="e">
        <f ca="1">+IF(AND(ISNUMBER(OFFSET('Sanitation Data'!$H$4,0,10*ROW('Sanitation Data'!H170))),'Data Summary'!DE176="Yes"),100-OFFSET('Sanitation Data'!$H$4,0,10*ROW('Sanitation Data'!H170)),NA())</f>
        <v>#N/A</v>
      </c>
      <c r="AQ176" s="516" t="e">
        <f ca="1">+IF(AND(ISNUMBER(OFFSET('Sanitation Data'!$H$6,0,10*ROW('Sanitation Data'!H170))),'Data Summary'!DF176="Yes"),OFFSET('Sanitation Data'!$H$6,0,10*ROW('Sanitation Data'!H170)),NA())</f>
        <v>#N/A</v>
      </c>
      <c r="AR176" s="516" t="e">
        <f ca="1">+IF(AND(ISNUMBER(OFFSET('Sanitation Data'!$H$10,0,10*ROW('Sanitation Data'!H170))),'Data Summary'!DG176="Yes"),OFFSET('Sanitation Data'!$H$10,0,10*ROW('Sanitation Data'!H170)),NA())</f>
        <v>#N/A</v>
      </c>
      <c r="AS176" s="516" t="e">
        <f ca="1">+IF(AND(ISNUMBER(OFFSET('Sanitation Data'!$H$11,0,10*ROW('Sanitation Data'!H170))),'Data Summary'!DH176="Yes"),OFFSET('Sanitation Data'!$H$11,0,10*ROW('Sanitation Data'!H170)),NA())</f>
        <v>#N/A</v>
      </c>
      <c r="AT176" s="516" t="e">
        <f ca="1">+IF(AND(ISNUMBER(OFFSET('Sanitation Data'!$H$12,0,10*ROW('Sanitation Data'!H170))),'Data Summary'!DI176="Yes"),OFFSET('Sanitation Data'!$H$12,0,10*ROW('Sanitation Data'!H170)),NA())</f>
        <v>#N/A</v>
      </c>
      <c r="AU176" s="516" t="e">
        <f ca="1">+IF(AND(ISNUMBER(OFFSET('Sanitation Data'!$I$4,0,10*ROW('Sanitation Data'!I170))),'Data Summary'!DJ176="Yes"),100-OFFSET('Sanitation Data'!$I$4,0,10*ROW('Sanitation Data'!I170)),NA())</f>
        <v>#N/A</v>
      </c>
      <c r="AV176" s="516" t="e">
        <f ca="1">+IF(AND(ISNUMBER(OFFSET('Sanitation Data'!$I$6,0,10*ROW('Sanitation Data'!I170))),'Data Summary'!DK176="Yes"),OFFSET('Sanitation Data'!$I$6,0,10*ROW('Sanitation Data'!I170)),NA())</f>
        <v>#N/A</v>
      </c>
      <c r="AW176" s="516" t="e">
        <f ca="1">+IF(AND(ISNUMBER(OFFSET('Sanitation Data'!$I$10,0,10*ROW('Sanitation Data'!I170))),'Data Summary'!DL176="Yes"),OFFSET('Sanitation Data'!$I$10,0,10*ROW('Sanitation Data'!I170)),NA())</f>
        <v>#N/A</v>
      </c>
      <c r="AX176" s="516" t="e">
        <f ca="1">+IF(AND(ISNUMBER(OFFSET('Sanitation Data'!$I$11,0,10*ROW('Sanitation Data'!I170))),'Data Summary'!DM176="Yes"),OFFSET('Sanitation Data'!$I$11,0,10*ROW('Sanitation Data'!I170)),NA())</f>
        <v>#N/A</v>
      </c>
      <c r="AY176" s="516" t="e">
        <f ca="1">+IF(AND(ISNUMBER(OFFSET('Sanitation Data'!$I$12,0,10*ROW('Sanitation Data'!I170))),'Data Summary'!DN176="Yes"),OFFSET('Sanitation Data'!$I$12,0,10*ROW('Sanitation Data'!I170)),NA())</f>
        <v>#N/A</v>
      </c>
      <c r="AZ176" s="517" t="e">
        <f ca="1">+IF(AND(ISNUMBER(OFFSET('Hygiene Data'!$D$5,0,10*ROW('Hygiene Data'!D170))),'Data Summary'!DO176="Yes"),OFFSET('Hygiene Data'!$D$5,0,10*ROW('Hygiene Data'!D170)),NA())</f>
        <v>#N/A</v>
      </c>
      <c r="BA176" s="517" t="e">
        <f ca="1">+IF(AND(ISNUMBER(OFFSET('Hygiene Data'!$D$7,0,10*ROW('Hygiene Data'!D170))),'Data Summary'!DP176="Yes"),OFFSET('Hygiene Data'!$D$7,0,10*ROW('Hygiene Data'!D170)),NA())</f>
        <v>#N/A</v>
      </c>
      <c r="BB176" s="517" t="e">
        <f ca="1">+IF(AND(ISNUMBER(OFFSET('Hygiene Data'!$D$9,0,10*ROW('Hygiene Data'!D170))),'Data Summary'!DQ176="Yes"),OFFSET('Hygiene Data'!$D$9,0,10*ROW('Hygiene Data'!D170)),NA())</f>
        <v>#N/A</v>
      </c>
      <c r="BC176" s="517" t="e">
        <f ca="1">+IF(AND(ISNUMBER(OFFSET('Hygiene Data'!$E$5,0,10*ROW('Hygiene Data'!E170))),'Data Summary'!DR176="Yes"),OFFSET('Hygiene Data'!$E$5,0,10*ROW('Hygiene Data'!E170)),NA())</f>
        <v>#N/A</v>
      </c>
      <c r="BD176" s="517" t="e">
        <f ca="1">+IF(AND(ISNUMBER(OFFSET('Hygiene Data'!$E$7,0,10*ROW('Hygiene Data'!E170))),'Data Summary'!DS176="Yes"),OFFSET('Hygiene Data'!$E$7,0,10*ROW('Hygiene Data'!E170)),NA())</f>
        <v>#N/A</v>
      </c>
      <c r="BE176" s="517" t="e">
        <f ca="1">+IF(AND(ISNUMBER(OFFSET('Hygiene Data'!$E$9,0,10*ROW('Hygiene Data'!E170))),'Data Summary'!DT176="Yes"),OFFSET('Hygiene Data'!$E$9,0,10*ROW('Hygiene Data'!E170)),NA())</f>
        <v>#N/A</v>
      </c>
      <c r="BF176" s="517" t="e">
        <f ca="1">+IF(AND(ISNUMBER(OFFSET('Hygiene Data'!$F$5,0,10*ROW('Hygiene Data'!F170))),'Data Summary'!DU176="Yes"),OFFSET('Hygiene Data'!$F$5,0,10*ROW('Hygiene Data'!F170)),NA())</f>
        <v>#N/A</v>
      </c>
      <c r="BG176" s="517" t="e">
        <f ca="1">+IF(AND(ISNUMBER(OFFSET('Hygiene Data'!$F$7,0,10*ROW('Hygiene Data'!F170))),'Data Summary'!DV176="Yes"),OFFSET('Hygiene Data'!$F$7,0,10*ROW('Hygiene Data'!F170)),NA())</f>
        <v>#N/A</v>
      </c>
      <c r="BH176" s="517" t="e">
        <f ca="1">+IF(AND(ISNUMBER(OFFSET('Hygiene Data'!$F$9,0,10*ROW('Hygiene Data'!F170))),'Data Summary'!DW176="Yes"),OFFSET('Hygiene Data'!$F$9,0,10*ROW('Hygiene Data'!F170)),NA())</f>
        <v>#N/A</v>
      </c>
      <c r="BI176" s="517" t="e">
        <f ca="1">+IF(AND(ISNUMBER(OFFSET('Hygiene Data'!$G$5,0,10*ROW('Hygiene Data'!G170))),'Data Summary'!DX176="Yes"),OFFSET('Hygiene Data'!$G$5,0,10*ROW('Hygiene Data'!G170)),NA())</f>
        <v>#N/A</v>
      </c>
      <c r="BJ176" s="517" t="e">
        <f ca="1">+IF(AND(ISNUMBER(OFFSET('Hygiene Data'!$G$7,0,10*ROW('Hygiene Data'!G170))),'Data Summary'!DY176="Yes"),OFFSET('Hygiene Data'!$G$7,0,10*ROW('Hygiene Data'!G170)),NA())</f>
        <v>#N/A</v>
      </c>
      <c r="BK176" s="517" t="e">
        <f ca="1">+IF(AND(ISNUMBER(OFFSET('Hygiene Data'!$G$9,0,10*ROW('Hygiene Data'!G170))),'Data Summary'!DZ176="Yes"),OFFSET('Hygiene Data'!$G$9,0,10*ROW('Hygiene Data'!G170)),NA())</f>
        <v>#N/A</v>
      </c>
      <c r="BL176" s="517" t="e">
        <f ca="1">+IF(AND(ISNUMBER(OFFSET('Hygiene Data'!$H$5,0,10*ROW('Hygiene Data'!H170))),'Data Summary'!EA176="Yes"),OFFSET('Hygiene Data'!$H$5,0,10*ROW('Hygiene Data'!H170)),NA())</f>
        <v>#N/A</v>
      </c>
      <c r="BM176" s="517" t="e">
        <f ca="1">+IF(AND(ISNUMBER(OFFSET('Hygiene Data'!$H$7,0,10*ROW('Hygiene Data'!H170))),'Data Summary'!EB176="Yes"),OFFSET('Hygiene Data'!$H$7,0,10*ROW('Hygiene Data'!H170)),NA())</f>
        <v>#N/A</v>
      </c>
      <c r="BN176" s="517" t="e">
        <f ca="1">+IF(AND(ISNUMBER(OFFSET('Hygiene Data'!$H$9,0,10*ROW('Hygiene Data'!H170))),'Data Summary'!EC176="Yes"),OFFSET('Hygiene Data'!$H$9,0,10*ROW('Hygiene Data'!H170)),NA())</f>
        <v>#N/A</v>
      </c>
      <c r="BO176" s="517" t="e">
        <f ca="1">+IF(AND(ISNUMBER(OFFSET('Hygiene Data'!$I$5,0,10*ROW('Hygiene Data'!I170))),'Data Summary'!ED176="Yes"),OFFSET('Hygiene Data'!$I$5,0,10*ROW('Hygiene Data'!I170)),NA())</f>
        <v>#N/A</v>
      </c>
      <c r="BP176" s="517" t="e">
        <f ca="1">+IF(AND(ISNUMBER(OFFSET('Hygiene Data'!$I$7,0,10*ROW('Hygiene Data'!I170))),'Data Summary'!EE176="Yes"),OFFSET('Hygiene Data'!$I$7,0,10*ROW('Hygiene Data'!I170)),NA())</f>
        <v>#N/A</v>
      </c>
      <c r="BQ176" s="517" t="e">
        <f ca="1">+IF(AND(ISNUMBER(OFFSET('Hygiene Data'!$I$9,0,10*ROW('Hygiene Data'!I170))),'Data Summary'!EF176="Yes"),OFFSET('Hygiene Data'!$I$9,0,10*ROW('Hygiene Data'!I170)),NA())</f>
        <v>#N/A</v>
      </c>
    </row>
    <row r="177" spans="1:69" x14ac:dyDescent="0.25">
      <c r="A177" s="513" t="e">
        <f ca="1">+RIGHT('Data Summary'!A177,LEN('Data Summary'!A177)-9)</f>
        <v>#VALUE!</v>
      </c>
      <c r="B177" s="487" t="str">
        <f ca="1">+IF(ISTEXT('Data Summary'!B177),'Data Summary'!B177,"")</f>
        <v/>
      </c>
      <c r="C177" s="514" t="e">
        <f ca="1">+VALUE('Data Summary'!C177)</f>
        <v>#VALUE!</v>
      </c>
      <c r="D177" s="515" t="e">
        <f ca="1">+IF(AND(ISNUMBER(OFFSET('Water Data'!$D$4,0,10*ROW('Water Data'!D171))),'Data Summary'!BS177="Yes"),100-OFFSET('Water Data'!$D$4,0,10*ROW('Water Data'!D171)),NA())</f>
        <v>#N/A</v>
      </c>
      <c r="E177" s="515" t="e">
        <f ca="1">+IF(AND(ISNUMBER(OFFSET('Water Data'!$D$6,0,10*ROW('Water Data'!D171))),'Data Summary'!BT177="Yes"),OFFSET('Water Data'!$D$6,0,10*ROW('Water Data'!D171)),NA())</f>
        <v>#N/A</v>
      </c>
      <c r="F177" s="515" t="e">
        <f ca="1">+IF(AND(ISNUMBER(OFFSET('Water Data'!$D$9,0,10*ROW('Water Data'!D171))),'Data Summary'!BU177="Yes"),OFFSET('Water Data'!$D$9,0,10*ROW('Water Data'!D171)),NA())</f>
        <v>#N/A</v>
      </c>
      <c r="G177" s="515" t="e">
        <f ca="1">+IF(AND(ISNUMBER(OFFSET('Water Data'!$E$4,0,10*ROW('Water Data'!E171))),'Data Summary'!BV177="Yes"),100-OFFSET('Water Data'!$E$4,0,10*ROW('Water Data'!E171)),NA())</f>
        <v>#N/A</v>
      </c>
      <c r="H177" s="515" t="e">
        <f ca="1">+IF(AND(ISNUMBER(OFFSET('Water Data'!$E$6,0,10*ROW('Water Data'!E171))),'Data Summary'!BW177="Yes"),OFFSET('Water Data'!$E$6,0,10*ROW('Water Data'!E171)),NA())</f>
        <v>#N/A</v>
      </c>
      <c r="I177" s="515" t="e">
        <f ca="1">+IF(AND(ISNUMBER(OFFSET('Water Data'!$E$9,0,10*ROW('Water Data'!E171))),'Data Summary'!BX177="Yes"),OFFSET('Water Data'!$E$9,0,10*ROW('Water Data'!E171)),NA())</f>
        <v>#N/A</v>
      </c>
      <c r="J177" s="515" t="e">
        <f ca="1">+IF(AND(ISNUMBER(OFFSET('Water Data'!$F$4,0,10*ROW('Water Data'!F171))),'Data Summary'!BY177="Yes"),100-OFFSET('Water Data'!$F$4,0,10*ROW('Water Data'!F171)),NA())</f>
        <v>#N/A</v>
      </c>
      <c r="K177" s="515" t="e">
        <f ca="1">+IF(AND(ISNUMBER(OFFSET('Water Data'!$F$6,0,10*ROW('Water Data'!F171))),'Data Summary'!BZ177="Yes"),OFFSET('Water Data'!$F$6,0,10*ROW('Water Data'!F171)),NA())</f>
        <v>#N/A</v>
      </c>
      <c r="L177" s="515" t="e">
        <f ca="1">+IF(AND(ISNUMBER(OFFSET('Water Data'!$F$9,0,10*ROW('Water Data'!F171))),'Data Summary'!CA177="Yes"),OFFSET('Water Data'!$F$9,0,10*ROW('Water Data'!F171)),NA())</f>
        <v>#N/A</v>
      </c>
      <c r="M177" s="515" t="e">
        <f ca="1">+IF(AND(ISNUMBER(OFFSET('Water Data'!$G$4,0,10*ROW('Water Data'!G171))),'Data Summary'!CB177="Yes"),100-OFFSET('Water Data'!$G$4,0,10*ROW('Water Data'!G171)),NA())</f>
        <v>#N/A</v>
      </c>
      <c r="N177" s="515" t="e">
        <f ca="1">+IF(AND(ISNUMBER(OFFSET('Water Data'!$G$6,0,10*ROW('Water Data'!G171))),'Data Summary'!CC177="Yes"),OFFSET('Water Data'!$G$6,0,10*ROW('Water Data'!G171)),NA())</f>
        <v>#N/A</v>
      </c>
      <c r="O177" s="515" t="e">
        <f ca="1">+IF(AND(ISNUMBER(OFFSET('Water Data'!$G$9,0,10*ROW('Water Data'!G171))),'Data Summary'!CD177="Yes"),OFFSET('Water Data'!$G$9,0,10*ROW('Water Data'!G171)),NA())</f>
        <v>#N/A</v>
      </c>
      <c r="P177" s="515" t="e">
        <f ca="1">+IF(AND(ISNUMBER(OFFSET('Water Data'!$H$4,0,10*ROW('Water Data'!H171))),'Data Summary'!CE177="Yes"),100-OFFSET('Water Data'!$H$4,0,10*ROW('Water Data'!H171)),NA())</f>
        <v>#N/A</v>
      </c>
      <c r="Q177" s="515" t="e">
        <f ca="1">+IF(AND(ISNUMBER(OFFSET('Water Data'!$H$6,0,10*ROW('Water Data'!H171))),'Data Summary'!CF177="Yes"),OFFSET('Water Data'!$H$6,0,10*ROW('Water Data'!H171)),NA())</f>
        <v>#N/A</v>
      </c>
      <c r="R177" s="515" t="e">
        <f ca="1">+IF(AND(ISNUMBER(OFFSET('Water Data'!$H$9,0,10*ROW('Water Data'!H171))),'Data Summary'!CG177="Yes"),OFFSET('Water Data'!$H$9,0,10*ROW('Water Data'!H171)),NA())</f>
        <v>#N/A</v>
      </c>
      <c r="S177" s="515" t="e">
        <f ca="1">+IF(AND(ISNUMBER(OFFSET('Water Data'!$I$4,0,10*ROW('Water Data'!I171))),'Data Summary'!CH177="Yes"),100-OFFSET('Water Data'!$I$4,0,10*ROW('Water Data'!I171)),NA())</f>
        <v>#N/A</v>
      </c>
      <c r="T177" s="515" t="e">
        <f ca="1">+IF(AND(ISNUMBER(OFFSET('Water Data'!$I$6,0,10*ROW('Water Data'!I171))),'Data Summary'!CI177="Yes"),OFFSET('Water Data'!$I$6,0,10*ROW('Water Data'!I171)),NA())</f>
        <v>#N/A</v>
      </c>
      <c r="U177" s="515" t="e">
        <f ca="1">+IF(AND(ISNUMBER(OFFSET('Water Data'!$I$9,0,10*ROW('Water Data'!I171))),'Data Summary'!CJ177="Yes"),OFFSET('Water Data'!$I$9,0,10*ROW('Water Data'!I171)),NA())</f>
        <v>#N/A</v>
      </c>
      <c r="V177" s="516" t="e">
        <f ca="1">+IF(AND(ISNUMBER(OFFSET('Sanitation Data'!$D$4,0,10*ROW('Sanitation Data'!D171))),'Data Summary'!CK177="Yes"),100-OFFSET('Sanitation Data'!$D$4,0,10*ROW('Sanitation Data'!D171)),NA())</f>
        <v>#N/A</v>
      </c>
      <c r="W177" s="516" t="e">
        <f ca="1">+IF(AND(ISNUMBER(OFFSET('Sanitation Data'!$D$6,0,10*ROW('Sanitation Data'!D171))),'Data Summary'!CL177="Yes"),OFFSET('Sanitation Data'!$D$6,0,10*ROW('Sanitation Data'!D171)),NA())</f>
        <v>#N/A</v>
      </c>
      <c r="X177" s="516" t="e">
        <f ca="1">+IF(AND(ISNUMBER(OFFSET('Sanitation Data'!$D$10,0,10*ROW('Sanitation Data'!D171))),'Data Summary'!CM177="Yes"),OFFSET('Sanitation Data'!$D$10,0,10*ROW('Sanitation Data'!D171)),NA())</f>
        <v>#N/A</v>
      </c>
      <c r="Y177" s="516" t="e">
        <f ca="1">+IF(AND(ISNUMBER(OFFSET('Sanitation Data'!$D$11,0,10*ROW('Sanitation Data'!D171))),'Data Summary'!CN177="Yes"),OFFSET('Sanitation Data'!$D$11,0,10*ROW('Sanitation Data'!D171)),NA())</f>
        <v>#N/A</v>
      </c>
      <c r="Z177" s="516" t="e">
        <f ca="1">+IF(AND(ISNUMBER(OFFSET('Sanitation Data'!$D$12,0,10*ROW('Sanitation Data'!D171))),'Data Summary'!CO177="Yes"),OFFSET('Sanitation Data'!$D$12,0,10*ROW('Sanitation Data'!D171)),NA())</f>
        <v>#N/A</v>
      </c>
      <c r="AA177" s="516" t="e">
        <f ca="1">+IF(AND(ISNUMBER(OFFSET('Sanitation Data'!$E$4,0,10*ROW('Sanitation Data'!E171))),'Data Summary'!CP177="Yes"),100-OFFSET('Sanitation Data'!$E$4,0,10*ROW('Sanitation Data'!E171)),NA())</f>
        <v>#N/A</v>
      </c>
      <c r="AB177" s="516" t="e">
        <f ca="1">+IF(AND(ISNUMBER(OFFSET('Sanitation Data'!$E$6,0,10*ROW('Sanitation Data'!E171))),'Data Summary'!CQ177="Yes"),OFFSET('Sanitation Data'!$E$6,0,10*ROW('Sanitation Data'!E171)),NA())</f>
        <v>#N/A</v>
      </c>
      <c r="AC177" s="516" t="e">
        <f ca="1">+IF(AND(ISNUMBER(OFFSET('Sanitation Data'!$E$10,0,10*ROW('Sanitation Data'!E171))),'Data Summary'!CR177="Yes"),OFFSET('Sanitation Data'!$E$10,0,10*ROW('Sanitation Data'!E171)),NA())</f>
        <v>#N/A</v>
      </c>
      <c r="AD177" s="516" t="e">
        <f ca="1">+IF(AND(ISNUMBER(OFFSET('Sanitation Data'!$E$11,0,10*ROW('Sanitation Data'!E171))),'Data Summary'!CS177="Yes"),OFFSET('Sanitation Data'!$E$11,0,10*ROW('Sanitation Data'!E171)),NA())</f>
        <v>#N/A</v>
      </c>
      <c r="AE177" s="516" t="e">
        <f ca="1">+IF(AND(ISNUMBER(OFFSET('Sanitation Data'!$E$12,0,10*ROW('Sanitation Data'!E171))),'Data Summary'!CT177="Yes"),OFFSET('Sanitation Data'!$E$12,0,10*ROW('Sanitation Data'!E171)),NA())</f>
        <v>#N/A</v>
      </c>
      <c r="AF177" s="516" t="e">
        <f ca="1">+IF(AND(ISNUMBER(OFFSET('Sanitation Data'!$F$4,0,10*ROW('Sanitation Data'!F171))),'Data Summary'!CU177="Yes"),100-OFFSET('Sanitation Data'!$F$4,0,10*ROW('Sanitation Data'!F171)),NA())</f>
        <v>#N/A</v>
      </c>
      <c r="AG177" s="516" t="e">
        <f ca="1">+IF(AND(ISNUMBER(OFFSET('Sanitation Data'!$F$6,0,10*ROW('Sanitation Data'!F171))),'Data Summary'!CV177="Yes"),OFFSET('Sanitation Data'!$F$6,0,10*ROW('Sanitation Data'!F171)),NA())</f>
        <v>#N/A</v>
      </c>
      <c r="AH177" s="516" t="e">
        <f ca="1">+IF(AND(ISNUMBER(OFFSET('Sanitation Data'!$F$10,0,10*ROW('Sanitation Data'!F171))),'Data Summary'!CW177="Yes"),OFFSET('Sanitation Data'!$F$10,0,10*ROW('Sanitation Data'!F171)),NA())</f>
        <v>#N/A</v>
      </c>
      <c r="AI177" s="516" t="e">
        <f ca="1">+IF(AND(ISNUMBER(OFFSET('Sanitation Data'!$F$11,0,10*ROW('Sanitation Data'!F171))),'Data Summary'!CX177="Yes"),OFFSET('Sanitation Data'!$F$11,0,10*ROW('Sanitation Data'!F171)),NA())</f>
        <v>#N/A</v>
      </c>
      <c r="AJ177" s="516" t="e">
        <f ca="1">+IF(AND(ISNUMBER(OFFSET('Sanitation Data'!$F$12,0,10*ROW('Sanitation Data'!F171))),'Data Summary'!CY177="Yes"),OFFSET('Sanitation Data'!$F$12,0,10*ROW('Sanitation Data'!F171)),NA())</f>
        <v>#N/A</v>
      </c>
      <c r="AK177" s="516" t="e">
        <f ca="1">+IF(AND(ISNUMBER(OFFSET('Sanitation Data'!$G$4,0,10*ROW('Sanitation Data'!G171))),'Data Summary'!CZ177="Yes"),100-OFFSET('Sanitation Data'!$G$4,0,10*ROW('Sanitation Data'!G171)),NA())</f>
        <v>#N/A</v>
      </c>
      <c r="AL177" s="516" t="e">
        <f ca="1">+IF(AND(ISNUMBER(OFFSET('Sanitation Data'!$G$6,0,10*ROW('Sanitation Data'!G171))),'Data Summary'!DA177="Yes"),OFFSET('Sanitation Data'!$G$6,0,10*ROW('Sanitation Data'!G171)),NA())</f>
        <v>#N/A</v>
      </c>
      <c r="AM177" s="516" t="e">
        <f ca="1">+IF(AND(ISNUMBER(OFFSET('Sanitation Data'!$G$10,0,10*ROW('Sanitation Data'!G171))),'Data Summary'!DB177="Yes"),OFFSET('Sanitation Data'!$G$10,0,10*ROW('Sanitation Data'!G171)),NA())</f>
        <v>#N/A</v>
      </c>
      <c r="AN177" s="516" t="e">
        <f ca="1">+IF(AND(ISNUMBER(OFFSET('Sanitation Data'!$G$11,0,10*ROW('Sanitation Data'!G171))),'Data Summary'!DC177="Yes"),OFFSET('Sanitation Data'!$G$11,0,10*ROW('Sanitation Data'!G171)),NA())</f>
        <v>#N/A</v>
      </c>
      <c r="AO177" s="516" t="e">
        <f ca="1">+IF(AND(ISNUMBER(OFFSET('Sanitation Data'!$G$12,0,10*ROW('Sanitation Data'!G171))),'Data Summary'!DD177="Yes"),OFFSET('Sanitation Data'!$G$12,0,10*ROW('Sanitation Data'!G171)),NA())</f>
        <v>#N/A</v>
      </c>
      <c r="AP177" s="516" t="e">
        <f ca="1">+IF(AND(ISNUMBER(OFFSET('Sanitation Data'!$H$4,0,10*ROW('Sanitation Data'!H171))),'Data Summary'!DE177="Yes"),100-OFFSET('Sanitation Data'!$H$4,0,10*ROW('Sanitation Data'!H171)),NA())</f>
        <v>#N/A</v>
      </c>
      <c r="AQ177" s="516" t="e">
        <f ca="1">+IF(AND(ISNUMBER(OFFSET('Sanitation Data'!$H$6,0,10*ROW('Sanitation Data'!H171))),'Data Summary'!DF177="Yes"),OFFSET('Sanitation Data'!$H$6,0,10*ROW('Sanitation Data'!H171)),NA())</f>
        <v>#N/A</v>
      </c>
      <c r="AR177" s="516" t="e">
        <f ca="1">+IF(AND(ISNUMBER(OFFSET('Sanitation Data'!$H$10,0,10*ROW('Sanitation Data'!H171))),'Data Summary'!DG177="Yes"),OFFSET('Sanitation Data'!$H$10,0,10*ROW('Sanitation Data'!H171)),NA())</f>
        <v>#N/A</v>
      </c>
      <c r="AS177" s="516" t="e">
        <f ca="1">+IF(AND(ISNUMBER(OFFSET('Sanitation Data'!$H$11,0,10*ROW('Sanitation Data'!H171))),'Data Summary'!DH177="Yes"),OFFSET('Sanitation Data'!$H$11,0,10*ROW('Sanitation Data'!H171)),NA())</f>
        <v>#N/A</v>
      </c>
      <c r="AT177" s="516" t="e">
        <f ca="1">+IF(AND(ISNUMBER(OFFSET('Sanitation Data'!$H$12,0,10*ROW('Sanitation Data'!H171))),'Data Summary'!DI177="Yes"),OFFSET('Sanitation Data'!$H$12,0,10*ROW('Sanitation Data'!H171)),NA())</f>
        <v>#N/A</v>
      </c>
      <c r="AU177" s="516" t="e">
        <f ca="1">+IF(AND(ISNUMBER(OFFSET('Sanitation Data'!$I$4,0,10*ROW('Sanitation Data'!I171))),'Data Summary'!DJ177="Yes"),100-OFFSET('Sanitation Data'!$I$4,0,10*ROW('Sanitation Data'!I171)),NA())</f>
        <v>#N/A</v>
      </c>
      <c r="AV177" s="516" t="e">
        <f ca="1">+IF(AND(ISNUMBER(OFFSET('Sanitation Data'!$I$6,0,10*ROW('Sanitation Data'!I171))),'Data Summary'!DK177="Yes"),OFFSET('Sanitation Data'!$I$6,0,10*ROW('Sanitation Data'!I171)),NA())</f>
        <v>#N/A</v>
      </c>
      <c r="AW177" s="516" t="e">
        <f ca="1">+IF(AND(ISNUMBER(OFFSET('Sanitation Data'!$I$10,0,10*ROW('Sanitation Data'!I171))),'Data Summary'!DL177="Yes"),OFFSET('Sanitation Data'!$I$10,0,10*ROW('Sanitation Data'!I171)),NA())</f>
        <v>#N/A</v>
      </c>
      <c r="AX177" s="516" t="e">
        <f ca="1">+IF(AND(ISNUMBER(OFFSET('Sanitation Data'!$I$11,0,10*ROW('Sanitation Data'!I171))),'Data Summary'!DM177="Yes"),OFFSET('Sanitation Data'!$I$11,0,10*ROW('Sanitation Data'!I171)),NA())</f>
        <v>#N/A</v>
      </c>
      <c r="AY177" s="516" t="e">
        <f ca="1">+IF(AND(ISNUMBER(OFFSET('Sanitation Data'!$I$12,0,10*ROW('Sanitation Data'!I171))),'Data Summary'!DN177="Yes"),OFFSET('Sanitation Data'!$I$12,0,10*ROW('Sanitation Data'!I171)),NA())</f>
        <v>#N/A</v>
      </c>
      <c r="AZ177" s="517" t="e">
        <f ca="1">+IF(AND(ISNUMBER(OFFSET('Hygiene Data'!$D$5,0,10*ROW('Hygiene Data'!D171))),'Data Summary'!DO177="Yes"),OFFSET('Hygiene Data'!$D$5,0,10*ROW('Hygiene Data'!D171)),NA())</f>
        <v>#N/A</v>
      </c>
      <c r="BA177" s="517" t="e">
        <f ca="1">+IF(AND(ISNUMBER(OFFSET('Hygiene Data'!$D$7,0,10*ROW('Hygiene Data'!D171))),'Data Summary'!DP177="Yes"),OFFSET('Hygiene Data'!$D$7,0,10*ROW('Hygiene Data'!D171)),NA())</f>
        <v>#N/A</v>
      </c>
      <c r="BB177" s="517" t="e">
        <f ca="1">+IF(AND(ISNUMBER(OFFSET('Hygiene Data'!$D$9,0,10*ROW('Hygiene Data'!D171))),'Data Summary'!DQ177="Yes"),OFFSET('Hygiene Data'!$D$9,0,10*ROW('Hygiene Data'!D171)),NA())</f>
        <v>#N/A</v>
      </c>
      <c r="BC177" s="517" t="e">
        <f ca="1">+IF(AND(ISNUMBER(OFFSET('Hygiene Data'!$E$5,0,10*ROW('Hygiene Data'!E171))),'Data Summary'!DR177="Yes"),OFFSET('Hygiene Data'!$E$5,0,10*ROW('Hygiene Data'!E171)),NA())</f>
        <v>#N/A</v>
      </c>
      <c r="BD177" s="517" t="e">
        <f ca="1">+IF(AND(ISNUMBER(OFFSET('Hygiene Data'!$E$7,0,10*ROW('Hygiene Data'!E171))),'Data Summary'!DS177="Yes"),OFFSET('Hygiene Data'!$E$7,0,10*ROW('Hygiene Data'!E171)),NA())</f>
        <v>#N/A</v>
      </c>
      <c r="BE177" s="517" t="e">
        <f ca="1">+IF(AND(ISNUMBER(OFFSET('Hygiene Data'!$E$9,0,10*ROW('Hygiene Data'!E171))),'Data Summary'!DT177="Yes"),OFFSET('Hygiene Data'!$E$9,0,10*ROW('Hygiene Data'!E171)),NA())</f>
        <v>#N/A</v>
      </c>
      <c r="BF177" s="517" t="e">
        <f ca="1">+IF(AND(ISNUMBER(OFFSET('Hygiene Data'!$F$5,0,10*ROW('Hygiene Data'!F171))),'Data Summary'!DU177="Yes"),OFFSET('Hygiene Data'!$F$5,0,10*ROW('Hygiene Data'!F171)),NA())</f>
        <v>#N/A</v>
      </c>
      <c r="BG177" s="517" t="e">
        <f ca="1">+IF(AND(ISNUMBER(OFFSET('Hygiene Data'!$F$7,0,10*ROW('Hygiene Data'!F171))),'Data Summary'!DV177="Yes"),OFFSET('Hygiene Data'!$F$7,0,10*ROW('Hygiene Data'!F171)),NA())</f>
        <v>#N/A</v>
      </c>
      <c r="BH177" s="517" t="e">
        <f ca="1">+IF(AND(ISNUMBER(OFFSET('Hygiene Data'!$F$9,0,10*ROW('Hygiene Data'!F171))),'Data Summary'!DW177="Yes"),OFFSET('Hygiene Data'!$F$9,0,10*ROW('Hygiene Data'!F171)),NA())</f>
        <v>#N/A</v>
      </c>
      <c r="BI177" s="517" t="e">
        <f ca="1">+IF(AND(ISNUMBER(OFFSET('Hygiene Data'!$G$5,0,10*ROW('Hygiene Data'!G171))),'Data Summary'!DX177="Yes"),OFFSET('Hygiene Data'!$G$5,0,10*ROW('Hygiene Data'!G171)),NA())</f>
        <v>#N/A</v>
      </c>
      <c r="BJ177" s="517" t="e">
        <f ca="1">+IF(AND(ISNUMBER(OFFSET('Hygiene Data'!$G$7,0,10*ROW('Hygiene Data'!G171))),'Data Summary'!DY177="Yes"),OFFSET('Hygiene Data'!$G$7,0,10*ROW('Hygiene Data'!G171)),NA())</f>
        <v>#N/A</v>
      </c>
      <c r="BK177" s="517" t="e">
        <f ca="1">+IF(AND(ISNUMBER(OFFSET('Hygiene Data'!$G$9,0,10*ROW('Hygiene Data'!G171))),'Data Summary'!DZ177="Yes"),OFFSET('Hygiene Data'!$G$9,0,10*ROW('Hygiene Data'!G171)),NA())</f>
        <v>#N/A</v>
      </c>
      <c r="BL177" s="517" t="e">
        <f ca="1">+IF(AND(ISNUMBER(OFFSET('Hygiene Data'!$H$5,0,10*ROW('Hygiene Data'!H171))),'Data Summary'!EA177="Yes"),OFFSET('Hygiene Data'!$H$5,0,10*ROW('Hygiene Data'!H171)),NA())</f>
        <v>#N/A</v>
      </c>
      <c r="BM177" s="517" t="e">
        <f ca="1">+IF(AND(ISNUMBER(OFFSET('Hygiene Data'!$H$7,0,10*ROW('Hygiene Data'!H171))),'Data Summary'!EB177="Yes"),OFFSET('Hygiene Data'!$H$7,0,10*ROW('Hygiene Data'!H171)),NA())</f>
        <v>#N/A</v>
      </c>
      <c r="BN177" s="517" t="e">
        <f ca="1">+IF(AND(ISNUMBER(OFFSET('Hygiene Data'!$H$9,0,10*ROW('Hygiene Data'!H171))),'Data Summary'!EC177="Yes"),OFFSET('Hygiene Data'!$H$9,0,10*ROW('Hygiene Data'!H171)),NA())</f>
        <v>#N/A</v>
      </c>
      <c r="BO177" s="517" t="e">
        <f ca="1">+IF(AND(ISNUMBER(OFFSET('Hygiene Data'!$I$5,0,10*ROW('Hygiene Data'!I171))),'Data Summary'!ED177="Yes"),OFFSET('Hygiene Data'!$I$5,0,10*ROW('Hygiene Data'!I171)),NA())</f>
        <v>#N/A</v>
      </c>
      <c r="BP177" s="517" t="e">
        <f ca="1">+IF(AND(ISNUMBER(OFFSET('Hygiene Data'!$I$7,0,10*ROW('Hygiene Data'!I171))),'Data Summary'!EE177="Yes"),OFFSET('Hygiene Data'!$I$7,0,10*ROW('Hygiene Data'!I171)),NA())</f>
        <v>#N/A</v>
      </c>
      <c r="BQ177" s="517" t="e">
        <f ca="1">+IF(AND(ISNUMBER(OFFSET('Hygiene Data'!$I$9,0,10*ROW('Hygiene Data'!I171))),'Data Summary'!EF177="Yes"),OFFSET('Hygiene Data'!$I$9,0,10*ROW('Hygiene Data'!I171)),NA())</f>
        <v>#N/A</v>
      </c>
    </row>
    <row r="178" spans="1:69" x14ac:dyDescent="0.25">
      <c r="A178" s="513" t="e">
        <f ca="1">+RIGHT('Data Summary'!A178,LEN('Data Summary'!A178)-9)</f>
        <v>#VALUE!</v>
      </c>
      <c r="B178" s="487" t="str">
        <f ca="1">+IF(ISTEXT('Data Summary'!B178),'Data Summary'!B178,"")</f>
        <v/>
      </c>
      <c r="C178" s="514" t="e">
        <f ca="1">+VALUE('Data Summary'!C178)</f>
        <v>#VALUE!</v>
      </c>
      <c r="D178" s="515" t="e">
        <f ca="1">+IF(AND(ISNUMBER(OFFSET('Water Data'!$D$4,0,10*ROW('Water Data'!D172))),'Data Summary'!BS178="Yes"),100-OFFSET('Water Data'!$D$4,0,10*ROW('Water Data'!D172)),NA())</f>
        <v>#N/A</v>
      </c>
      <c r="E178" s="515" t="e">
        <f ca="1">+IF(AND(ISNUMBER(OFFSET('Water Data'!$D$6,0,10*ROW('Water Data'!D172))),'Data Summary'!BT178="Yes"),OFFSET('Water Data'!$D$6,0,10*ROW('Water Data'!D172)),NA())</f>
        <v>#N/A</v>
      </c>
      <c r="F178" s="515" t="e">
        <f ca="1">+IF(AND(ISNUMBER(OFFSET('Water Data'!$D$9,0,10*ROW('Water Data'!D172))),'Data Summary'!BU178="Yes"),OFFSET('Water Data'!$D$9,0,10*ROW('Water Data'!D172)),NA())</f>
        <v>#N/A</v>
      </c>
      <c r="G178" s="515" t="e">
        <f ca="1">+IF(AND(ISNUMBER(OFFSET('Water Data'!$E$4,0,10*ROW('Water Data'!E172))),'Data Summary'!BV178="Yes"),100-OFFSET('Water Data'!$E$4,0,10*ROW('Water Data'!E172)),NA())</f>
        <v>#N/A</v>
      </c>
      <c r="H178" s="515" t="e">
        <f ca="1">+IF(AND(ISNUMBER(OFFSET('Water Data'!$E$6,0,10*ROW('Water Data'!E172))),'Data Summary'!BW178="Yes"),OFFSET('Water Data'!$E$6,0,10*ROW('Water Data'!E172)),NA())</f>
        <v>#N/A</v>
      </c>
      <c r="I178" s="515" t="e">
        <f ca="1">+IF(AND(ISNUMBER(OFFSET('Water Data'!$E$9,0,10*ROW('Water Data'!E172))),'Data Summary'!BX178="Yes"),OFFSET('Water Data'!$E$9,0,10*ROW('Water Data'!E172)),NA())</f>
        <v>#N/A</v>
      </c>
      <c r="J178" s="515" t="e">
        <f ca="1">+IF(AND(ISNUMBER(OFFSET('Water Data'!$F$4,0,10*ROW('Water Data'!F172))),'Data Summary'!BY178="Yes"),100-OFFSET('Water Data'!$F$4,0,10*ROW('Water Data'!F172)),NA())</f>
        <v>#N/A</v>
      </c>
      <c r="K178" s="515" t="e">
        <f ca="1">+IF(AND(ISNUMBER(OFFSET('Water Data'!$F$6,0,10*ROW('Water Data'!F172))),'Data Summary'!BZ178="Yes"),OFFSET('Water Data'!$F$6,0,10*ROW('Water Data'!F172)),NA())</f>
        <v>#N/A</v>
      </c>
      <c r="L178" s="515" t="e">
        <f ca="1">+IF(AND(ISNUMBER(OFFSET('Water Data'!$F$9,0,10*ROW('Water Data'!F172))),'Data Summary'!CA178="Yes"),OFFSET('Water Data'!$F$9,0,10*ROW('Water Data'!F172)),NA())</f>
        <v>#N/A</v>
      </c>
      <c r="M178" s="515" t="e">
        <f ca="1">+IF(AND(ISNUMBER(OFFSET('Water Data'!$G$4,0,10*ROW('Water Data'!G172))),'Data Summary'!CB178="Yes"),100-OFFSET('Water Data'!$G$4,0,10*ROW('Water Data'!G172)),NA())</f>
        <v>#N/A</v>
      </c>
      <c r="N178" s="515" t="e">
        <f ca="1">+IF(AND(ISNUMBER(OFFSET('Water Data'!$G$6,0,10*ROW('Water Data'!G172))),'Data Summary'!CC178="Yes"),OFFSET('Water Data'!$G$6,0,10*ROW('Water Data'!G172)),NA())</f>
        <v>#N/A</v>
      </c>
      <c r="O178" s="515" t="e">
        <f ca="1">+IF(AND(ISNUMBER(OFFSET('Water Data'!$G$9,0,10*ROW('Water Data'!G172))),'Data Summary'!CD178="Yes"),OFFSET('Water Data'!$G$9,0,10*ROW('Water Data'!G172)),NA())</f>
        <v>#N/A</v>
      </c>
      <c r="P178" s="515" t="e">
        <f ca="1">+IF(AND(ISNUMBER(OFFSET('Water Data'!$H$4,0,10*ROW('Water Data'!H172))),'Data Summary'!CE178="Yes"),100-OFFSET('Water Data'!$H$4,0,10*ROW('Water Data'!H172)),NA())</f>
        <v>#N/A</v>
      </c>
      <c r="Q178" s="515" t="e">
        <f ca="1">+IF(AND(ISNUMBER(OFFSET('Water Data'!$H$6,0,10*ROW('Water Data'!H172))),'Data Summary'!CF178="Yes"),OFFSET('Water Data'!$H$6,0,10*ROW('Water Data'!H172)),NA())</f>
        <v>#N/A</v>
      </c>
      <c r="R178" s="515" t="e">
        <f ca="1">+IF(AND(ISNUMBER(OFFSET('Water Data'!$H$9,0,10*ROW('Water Data'!H172))),'Data Summary'!CG178="Yes"),OFFSET('Water Data'!$H$9,0,10*ROW('Water Data'!H172)),NA())</f>
        <v>#N/A</v>
      </c>
      <c r="S178" s="515" t="e">
        <f ca="1">+IF(AND(ISNUMBER(OFFSET('Water Data'!$I$4,0,10*ROW('Water Data'!I172))),'Data Summary'!CH178="Yes"),100-OFFSET('Water Data'!$I$4,0,10*ROW('Water Data'!I172)),NA())</f>
        <v>#N/A</v>
      </c>
      <c r="T178" s="515" t="e">
        <f ca="1">+IF(AND(ISNUMBER(OFFSET('Water Data'!$I$6,0,10*ROW('Water Data'!I172))),'Data Summary'!CI178="Yes"),OFFSET('Water Data'!$I$6,0,10*ROW('Water Data'!I172)),NA())</f>
        <v>#N/A</v>
      </c>
      <c r="U178" s="515" t="e">
        <f ca="1">+IF(AND(ISNUMBER(OFFSET('Water Data'!$I$9,0,10*ROW('Water Data'!I172))),'Data Summary'!CJ178="Yes"),OFFSET('Water Data'!$I$9,0,10*ROW('Water Data'!I172)),NA())</f>
        <v>#N/A</v>
      </c>
      <c r="V178" s="516" t="e">
        <f ca="1">+IF(AND(ISNUMBER(OFFSET('Sanitation Data'!$D$4,0,10*ROW('Sanitation Data'!D172))),'Data Summary'!CK178="Yes"),100-OFFSET('Sanitation Data'!$D$4,0,10*ROW('Sanitation Data'!D172)),NA())</f>
        <v>#N/A</v>
      </c>
      <c r="W178" s="516" t="e">
        <f ca="1">+IF(AND(ISNUMBER(OFFSET('Sanitation Data'!$D$6,0,10*ROW('Sanitation Data'!D172))),'Data Summary'!CL178="Yes"),OFFSET('Sanitation Data'!$D$6,0,10*ROW('Sanitation Data'!D172)),NA())</f>
        <v>#N/A</v>
      </c>
      <c r="X178" s="516" t="e">
        <f ca="1">+IF(AND(ISNUMBER(OFFSET('Sanitation Data'!$D$10,0,10*ROW('Sanitation Data'!D172))),'Data Summary'!CM178="Yes"),OFFSET('Sanitation Data'!$D$10,0,10*ROW('Sanitation Data'!D172)),NA())</f>
        <v>#N/A</v>
      </c>
      <c r="Y178" s="516" t="e">
        <f ca="1">+IF(AND(ISNUMBER(OFFSET('Sanitation Data'!$D$11,0,10*ROW('Sanitation Data'!D172))),'Data Summary'!CN178="Yes"),OFFSET('Sanitation Data'!$D$11,0,10*ROW('Sanitation Data'!D172)),NA())</f>
        <v>#N/A</v>
      </c>
      <c r="Z178" s="516" t="e">
        <f ca="1">+IF(AND(ISNUMBER(OFFSET('Sanitation Data'!$D$12,0,10*ROW('Sanitation Data'!D172))),'Data Summary'!CO178="Yes"),OFFSET('Sanitation Data'!$D$12,0,10*ROW('Sanitation Data'!D172)),NA())</f>
        <v>#N/A</v>
      </c>
      <c r="AA178" s="516" t="e">
        <f ca="1">+IF(AND(ISNUMBER(OFFSET('Sanitation Data'!$E$4,0,10*ROW('Sanitation Data'!E172))),'Data Summary'!CP178="Yes"),100-OFFSET('Sanitation Data'!$E$4,0,10*ROW('Sanitation Data'!E172)),NA())</f>
        <v>#N/A</v>
      </c>
      <c r="AB178" s="516" t="e">
        <f ca="1">+IF(AND(ISNUMBER(OFFSET('Sanitation Data'!$E$6,0,10*ROW('Sanitation Data'!E172))),'Data Summary'!CQ178="Yes"),OFFSET('Sanitation Data'!$E$6,0,10*ROW('Sanitation Data'!E172)),NA())</f>
        <v>#N/A</v>
      </c>
      <c r="AC178" s="516" t="e">
        <f ca="1">+IF(AND(ISNUMBER(OFFSET('Sanitation Data'!$E$10,0,10*ROW('Sanitation Data'!E172))),'Data Summary'!CR178="Yes"),OFFSET('Sanitation Data'!$E$10,0,10*ROW('Sanitation Data'!E172)),NA())</f>
        <v>#N/A</v>
      </c>
      <c r="AD178" s="516" t="e">
        <f ca="1">+IF(AND(ISNUMBER(OFFSET('Sanitation Data'!$E$11,0,10*ROW('Sanitation Data'!E172))),'Data Summary'!CS178="Yes"),OFFSET('Sanitation Data'!$E$11,0,10*ROW('Sanitation Data'!E172)),NA())</f>
        <v>#N/A</v>
      </c>
      <c r="AE178" s="516" t="e">
        <f ca="1">+IF(AND(ISNUMBER(OFFSET('Sanitation Data'!$E$12,0,10*ROW('Sanitation Data'!E172))),'Data Summary'!CT178="Yes"),OFFSET('Sanitation Data'!$E$12,0,10*ROW('Sanitation Data'!E172)),NA())</f>
        <v>#N/A</v>
      </c>
      <c r="AF178" s="516" t="e">
        <f ca="1">+IF(AND(ISNUMBER(OFFSET('Sanitation Data'!$F$4,0,10*ROW('Sanitation Data'!F172))),'Data Summary'!CU178="Yes"),100-OFFSET('Sanitation Data'!$F$4,0,10*ROW('Sanitation Data'!F172)),NA())</f>
        <v>#N/A</v>
      </c>
      <c r="AG178" s="516" t="e">
        <f ca="1">+IF(AND(ISNUMBER(OFFSET('Sanitation Data'!$F$6,0,10*ROW('Sanitation Data'!F172))),'Data Summary'!CV178="Yes"),OFFSET('Sanitation Data'!$F$6,0,10*ROW('Sanitation Data'!F172)),NA())</f>
        <v>#N/A</v>
      </c>
      <c r="AH178" s="516" t="e">
        <f ca="1">+IF(AND(ISNUMBER(OFFSET('Sanitation Data'!$F$10,0,10*ROW('Sanitation Data'!F172))),'Data Summary'!CW178="Yes"),OFFSET('Sanitation Data'!$F$10,0,10*ROW('Sanitation Data'!F172)),NA())</f>
        <v>#N/A</v>
      </c>
      <c r="AI178" s="516" t="e">
        <f ca="1">+IF(AND(ISNUMBER(OFFSET('Sanitation Data'!$F$11,0,10*ROW('Sanitation Data'!F172))),'Data Summary'!CX178="Yes"),OFFSET('Sanitation Data'!$F$11,0,10*ROW('Sanitation Data'!F172)),NA())</f>
        <v>#N/A</v>
      </c>
      <c r="AJ178" s="516" t="e">
        <f ca="1">+IF(AND(ISNUMBER(OFFSET('Sanitation Data'!$F$12,0,10*ROW('Sanitation Data'!F172))),'Data Summary'!CY178="Yes"),OFFSET('Sanitation Data'!$F$12,0,10*ROW('Sanitation Data'!F172)),NA())</f>
        <v>#N/A</v>
      </c>
      <c r="AK178" s="516" t="e">
        <f ca="1">+IF(AND(ISNUMBER(OFFSET('Sanitation Data'!$G$4,0,10*ROW('Sanitation Data'!G172))),'Data Summary'!CZ178="Yes"),100-OFFSET('Sanitation Data'!$G$4,0,10*ROW('Sanitation Data'!G172)),NA())</f>
        <v>#N/A</v>
      </c>
      <c r="AL178" s="516" t="e">
        <f ca="1">+IF(AND(ISNUMBER(OFFSET('Sanitation Data'!$G$6,0,10*ROW('Sanitation Data'!G172))),'Data Summary'!DA178="Yes"),OFFSET('Sanitation Data'!$G$6,0,10*ROW('Sanitation Data'!G172)),NA())</f>
        <v>#N/A</v>
      </c>
      <c r="AM178" s="516" t="e">
        <f ca="1">+IF(AND(ISNUMBER(OFFSET('Sanitation Data'!$G$10,0,10*ROW('Sanitation Data'!G172))),'Data Summary'!DB178="Yes"),OFFSET('Sanitation Data'!$G$10,0,10*ROW('Sanitation Data'!G172)),NA())</f>
        <v>#N/A</v>
      </c>
      <c r="AN178" s="516" t="e">
        <f ca="1">+IF(AND(ISNUMBER(OFFSET('Sanitation Data'!$G$11,0,10*ROW('Sanitation Data'!G172))),'Data Summary'!DC178="Yes"),OFFSET('Sanitation Data'!$G$11,0,10*ROW('Sanitation Data'!G172)),NA())</f>
        <v>#N/A</v>
      </c>
      <c r="AO178" s="516" t="e">
        <f ca="1">+IF(AND(ISNUMBER(OFFSET('Sanitation Data'!$G$12,0,10*ROW('Sanitation Data'!G172))),'Data Summary'!DD178="Yes"),OFFSET('Sanitation Data'!$G$12,0,10*ROW('Sanitation Data'!G172)),NA())</f>
        <v>#N/A</v>
      </c>
      <c r="AP178" s="516" t="e">
        <f ca="1">+IF(AND(ISNUMBER(OFFSET('Sanitation Data'!$H$4,0,10*ROW('Sanitation Data'!H172))),'Data Summary'!DE178="Yes"),100-OFFSET('Sanitation Data'!$H$4,0,10*ROW('Sanitation Data'!H172)),NA())</f>
        <v>#N/A</v>
      </c>
      <c r="AQ178" s="516" t="e">
        <f ca="1">+IF(AND(ISNUMBER(OFFSET('Sanitation Data'!$H$6,0,10*ROW('Sanitation Data'!H172))),'Data Summary'!DF178="Yes"),OFFSET('Sanitation Data'!$H$6,0,10*ROW('Sanitation Data'!H172)),NA())</f>
        <v>#N/A</v>
      </c>
      <c r="AR178" s="516" t="e">
        <f ca="1">+IF(AND(ISNUMBER(OFFSET('Sanitation Data'!$H$10,0,10*ROW('Sanitation Data'!H172))),'Data Summary'!DG178="Yes"),OFFSET('Sanitation Data'!$H$10,0,10*ROW('Sanitation Data'!H172)),NA())</f>
        <v>#N/A</v>
      </c>
      <c r="AS178" s="516" t="e">
        <f ca="1">+IF(AND(ISNUMBER(OFFSET('Sanitation Data'!$H$11,0,10*ROW('Sanitation Data'!H172))),'Data Summary'!DH178="Yes"),OFFSET('Sanitation Data'!$H$11,0,10*ROW('Sanitation Data'!H172)),NA())</f>
        <v>#N/A</v>
      </c>
      <c r="AT178" s="516" t="e">
        <f ca="1">+IF(AND(ISNUMBER(OFFSET('Sanitation Data'!$H$12,0,10*ROW('Sanitation Data'!H172))),'Data Summary'!DI178="Yes"),OFFSET('Sanitation Data'!$H$12,0,10*ROW('Sanitation Data'!H172)),NA())</f>
        <v>#N/A</v>
      </c>
      <c r="AU178" s="516" t="e">
        <f ca="1">+IF(AND(ISNUMBER(OFFSET('Sanitation Data'!$I$4,0,10*ROW('Sanitation Data'!I172))),'Data Summary'!DJ178="Yes"),100-OFFSET('Sanitation Data'!$I$4,0,10*ROW('Sanitation Data'!I172)),NA())</f>
        <v>#N/A</v>
      </c>
      <c r="AV178" s="516" t="e">
        <f ca="1">+IF(AND(ISNUMBER(OFFSET('Sanitation Data'!$I$6,0,10*ROW('Sanitation Data'!I172))),'Data Summary'!DK178="Yes"),OFFSET('Sanitation Data'!$I$6,0,10*ROW('Sanitation Data'!I172)),NA())</f>
        <v>#N/A</v>
      </c>
      <c r="AW178" s="516" t="e">
        <f ca="1">+IF(AND(ISNUMBER(OFFSET('Sanitation Data'!$I$10,0,10*ROW('Sanitation Data'!I172))),'Data Summary'!DL178="Yes"),OFFSET('Sanitation Data'!$I$10,0,10*ROW('Sanitation Data'!I172)),NA())</f>
        <v>#N/A</v>
      </c>
      <c r="AX178" s="516" t="e">
        <f ca="1">+IF(AND(ISNUMBER(OFFSET('Sanitation Data'!$I$11,0,10*ROW('Sanitation Data'!I172))),'Data Summary'!DM178="Yes"),OFFSET('Sanitation Data'!$I$11,0,10*ROW('Sanitation Data'!I172)),NA())</f>
        <v>#N/A</v>
      </c>
      <c r="AY178" s="516" t="e">
        <f ca="1">+IF(AND(ISNUMBER(OFFSET('Sanitation Data'!$I$12,0,10*ROW('Sanitation Data'!I172))),'Data Summary'!DN178="Yes"),OFFSET('Sanitation Data'!$I$12,0,10*ROW('Sanitation Data'!I172)),NA())</f>
        <v>#N/A</v>
      </c>
      <c r="AZ178" s="517" t="e">
        <f ca="1">+IF(AND(ISNUMBER(OFFSET('Hygiene Data'!$D$5,0,10*ROW('Hygiene Data'!D172))),'Data Summary'!DO178="Yes"),OFFSET('Hygiene Data'!$D$5,0,10*ROW('Hygiene Data'!D172)),NA())</f>
        <v>#N/A</v>
      </c>
      <c r="BA178" s="517" t="e">
        <f ca="1">+IF(AND(ISNUMBER(OFFSET('Hygiene Data'!$D$7,0,10*ROW('Hygiene Data'!D172))),'Data Summary'!DP178="Yes"),OFFSET('Hygiene Data'!$D$7,0,10*ROW('Hygiene Data'!D172)),NA())</f>
        <v>#N/A</v>
      </c>
      <c r="BB178" s="517" t="e">
        <f ca="1">+IF(AND(ISNUMBER(OFFSET('Hygiene Data'!$D$9,0,10*ROW('Hygiene Data'!D172))),'Data Summary'!DQ178="Yes"),OFFSET('Hygiene Data'!$D$9,0,10*ROW('Hygiene Data'!D172)),NA())</f>
        <v>#N/A</v>
      </c>
      <c r="BC178" s="517" t="e">
        <f ca="1">+IF(AND(ISNUMBER(OFFSET('Hygiene Data'!$E$5,0,10*ROW('Hygiene Data'!E172))),'Data Summary'!DR178="Yes"),OFFSET('Hygiene Data'!$E$5,0,10*ROW('Hygiene Data'!E172)),NA())</f>
        <v>#N/A</v>
      </c>
      <c r="BD178" s="517" t="e">
        <f ca="1">+IF(AND(ISNUMBER(OFFSET('Hygiene Data'!$E$7,0,10*ROW('Hygiene Data'!E172))),'Data Summary'!DS178="Yes"),OFFSET('Hygiene Data'!$E$7,0,10*ROW('Hygiene Data'!E172)),NA())</f>
        <v>#N/A</v>
      </c>
      <c r="BE178" s="517" t="e">
        <f ca="1">+IF(AND(ISNUMBER(OFFSET('Hygiene Data'!$E$9,0,10*ROW('Hygiene Data'!E172))),'Data Summary'!DT178="Yes"),OFFSET('Hygiene Data'!$E$9,0,10*ROW('Hygiene Data'!E172)),NA())</f>
        <v>#N/A</v>
      </c>
      <c r="BF178" s="517" t="e">
        <f ca="1">+IF(AND(ISNUMBER(OFFSET('Hygiene Data'!$F$5,0,10*ROW('Hygiene Data'!F172))),'Data Summary'!DU178="Yes"),OFFSET('Hygiene Data'!$F$5,0,10*ROW('Hygiene Data'!F172)),NA())</f>
        <v>#N/A</v>
      </c>
      <c r="BG178" s="517" t="e">
        <f ca="1">+IF(AND(ISNUMBER(OFFSET('Hygiene Data'!$F$7,0,10*ROW('Hygiene Data'!F172))),'Data Summary'!DV178="Yes"),OFFSET('Hygiene Data'!$F$7,0,10*ROW('Hygiene Data'!F172)),NA())</f>
        <v>#N/A</v>
      </c>
      <c r="BH178" s="517" t="e">
        <f ca="1">+IF(AND(ISNUMBER(OFFSET('Hygiene Data'!$F$9,0,10*ROW('Hygiene Data'!F172))),'Data Summary'!DW178="Yes"),OFFSET('Hygiene Data'!$F$9,0,10*ROW('Hygiene Data'!F172)),NA())</f>
        <v>#N/A</v>
      </c>
      <c r="BI178" s="517" t="e">
        <f ca="1">+IF(AND(ISNUMBER(OFFSET('Hygiene Data'!$G$5,0,10*ROW('Hygiene Data'!G172))),'Data Summary'!DX178="Yes"),OFFSET('Hygiene Data'!$G$5,0,10*ROW('Hygiene Data'!G172)),NA())</f>
        <v>#N/A</v>
      </c>
      <c r="BJ178" s="517" t="e">
        <f ca="1">+IF(AND(ISNUMBER(OFFSET('Hygiene Data'!$G$7,0,10*ROW('Hygiene Data'!G172))),'Data Summary'!DY178="Yes"),OFFSET('Hygiene Data'!$G$7,0,10*ROW('Hygiene Data'!G172)),NA())</f>
        <v>#N/A</v>
      </c>
      <c r="BK178" s="517" t="e">
        <f ca="1">+IF(AND(ISNUMBER(OFFSET('Hygiene Data'!$G$9,0,10*ROW('Hygiene Data'!G172))),'Data Summary'!DZ178="Yes"),OFFSET('Hygiene Data'!$G$9,0,10*ROW('Hygiene Data'!G172)),NA())</f>
        <v>#N/A</v>
      </c>
      <c r="BL178" s="517" t="e">
        <f ca="1">+IF(AND(ISNUMBER(OFFSET('Hygiene Data'!$H$5,0,10*ROW('Hygiene Data'!H172))),'Data Summary'!EA178="Yes"),OFFSET('Hygiene Data'!$H$5,0,10*ROW('Hygiene Data'!H172)),NA())</f>
        <v>#N/A</v>
      </c>
      <c r="BM178" s="517" t="e">
        <f ca="1">+IF(AND(ISNUMBER(OFFSET('Hygiene Data'!$H$7,0,10*ROW('Hygiene Data'!H172))),'Data Summary'!EB178="Yes"),OFFSET('Hygiene Data'!$H$7,0,10*ROW('Hygiene Data'!H172)),NA())</f>
        <v>#N/A</v>
      </c>
      <c r="BN178" s="517" t="e">
        <f ca="1">+IF(AND(ISNUMBER(OFFSET('Hygiene Data'!$H$9,0,10*ROW('Hygiene Data'!H172))),'Data Summary'!EC178="Yes"),OFFSET('Hygiene Data'!$H$9,0,10*ROW('Hygiene Data'!H172)),NA())</f>
        <v>#N/A</v>
      </c>
      <c r="BO178" s="517" t="e">
        <f ca="1">+IF(AND(ISNUMBER(OFFSET('Hygiene Data'!$I$5,0,10*ROW('Hygiene Data'!I172))),'Data Summary'!ED178="Yes"),OFFSET('Hygiene Data'!$I$5,0,10*ROW('Hygiene Data'!I172)),NA())</f>
        <v>#N/A</v>
      </c>
      <c r="BP178" s="517" t="e">
        <f ca="1">+IF(AND(ISNUMBER(OFFSET('Hygiene Data'!$I$7,0,10*ROW('Hygiene Data'!I172))),'Data Summary'!EE178="Yes"),OFFSET('Hygiene Data'!$I$7,0,10*ROW('Hygiene Data'!I172)),NA())</f>
        <v>#N/A</v>
      </c>
      <c r="BQ178" s="517" t="e">
        <f ca="1">+IF(AND(ISNUMBER(OFFSET('Hygiene Data'!$I$9,0,10*ROW('Hygiene Data'!I172))),'Data Summary'!EF178="Yes"),OFFSET('Hygiene Data'!$I$9,0,10*ROW('Hygiene Data'!I172)),NA())</f>
        <v>#N/A</v>
      </c>
    </row>
    <row r="179" spans="1:69" x14ac:dyDescent="0.25">
      <c r="A179" s="513" t="e">
        <f ca="1">+RIGHT('Data Summary'!A179,LEN('Data Summary'!A179)-9)</f>
        <v>#VALUE!</v>
      </c>
      <c r="B179" s="487" t="str">
        <f ca="1">+IF(ISTEXT('Data Summary'!B179),'Data Summary'!B179,"")</f>
        <v/>
      </c>
      <c r="C179" s="514" t="e">
        <f ca="1">+VALUE('Data Summary'!C179)</f>
        <v>#VALUE!</v>
      </c>
      <c r="D179" s="515" t="e">
        <f ca="1">+IF(AND(ISNUMBER(OFFSET('Water Data'!$D$4,0,10*ROW('Water Data'!D173))),'Data Summary'!BS179="Yes"),100-OFFSET('Water Data'!$D$4,0,10*ROW('Water Data'!D173)),NA())</f>
        <v>#N/A</v>
      </c>
      <c r="E179" s="515" t="e">
        <f ca="1">+IF(AND(ISNUMBER(OFFSET('Water Data'!$D$6,0,10*ROW('Water Data'!D173))),'Data Summary'!BT179="Yes"),OFFSET('Water Data'!$D$6,0,10*ROW('Water Data'!D173)),NA())</f>
        <v>#N/A</v>
      </c>
      <c r="F179" s="515" t="e">
        <f ca="1">+IF(AND(ISNUMBER(OFFSET('Water Data'!$D$9,0,10*ROW('Water Data'!D173))),'Data Summary'!BU179="Yes"),OFFSET('Water Data'!$D$9,0,10*ROW('Water Data'!D173)),NA())</f>
        <v>#N/A</v>
      </c>
      <c r="G179" s="515" t="e">
        <f ca="1">+IF(AND(ISNUMBER(OFFSET('Water Data'!$E$4,0,10*ROW('Water Data'!E173))),'Data Summary'!BV179="Yes"),100-OFFSET('Water Data'!$E$4,0,10*ROW('Water Data'!E173)),NA())</f>
        <v>#N/A</v>
      </c>
      <c r="H179" s="515" t="e">
        <f ca="1">+IF(AND(ISNUMBER(OFFSET('Water Data'!$E$6,0,10*ROW('Water Data'!E173))),'Data Summary'!BW179="Yes"),OFFSET('Water Data'!$E$6,0,10*ROW('Water Data'!E173)),NA())</f>
        <v>#N/A</v>
      </c>
      <c r="I179" s="515" t="e">
        <f ca="1">+IF(AND(ISNUMBER(OFFSET('Water Data'!$E$9,0,10*ROW('Water Data'!E173))),'Data Summary'!BX179="Yes"),OFFSET('Water Data'!$E$9,0,10*ROW('Water Data'!E173)),NA())</f>
        <v>#N/A</v>
      </c>
      <c r="J179" s="515" t="e">
        <f ca="1">+IF(AND(ISNUMBER(OFFSET('Water Data'!$F$4,0,10*ROW('Water Data'!F173))),'Data Summary'!BY179="Yes"),100-OFFSET('Water Data'!$F$4,0,10*ROW('Water Data'!F173)),NA())</f>
        <v>#N/A</v>
      </c>
      <c r="K179" s="515" t="e">
        <f ca="1">+IF(AND(ISNUMBER(OFFSET('Water Data'!$F$6,0,10*ROW('Water Data'!F173))),'Data Summary'!BZ179="Yes"),OFFSET('Water Data'!$F$6,0,10*ROW('Water Data'!F173)),NA())</f>
        <v>#N/A</v>
      </c>
      <c r="L179" s="515" t="e">
        <f ca="1">+IF(AND(ISNUMBER(OFFSET('Water Data'!$F$9,0,10*ROW('Water Data'!F173))),'Data Summary'!CA179="Yes"),OFFSET('Water Data'!$F$9,0,10*ROW('Water Data'!F173)),NA())</f>
        <v>#N/A</v>
      </c>
      <c r="M179" s="515" t="e">
        <f ca="1">+IF(AND(ISNUMBER(OFFSET('Water Data'!$G$4,0,10*ROW('Water Data'!G173))),'Data Summary'!CB179="Yes"),100-OFFSET('Water Data'!$G$4,0,10*ROW('Water Data'!G173)),NA())</f>
        <v>#N/A</v>
      </c>
      <c r="N179" s="515" t="e">
        <f ca="1">+IF(AND(ISNUMBER(OFFSET('Water Data'!$G$6,0,10*ROW('Water Data'!G173))),'Data Summary'!CC179="Yes"),OFFSET('Water Data'!$G$6,0,10*ROW('Water Data'!G173)),NA())</f>
        <v>#N/A</v>
      </c>
      <c r="O179" s="515" t="e">
        <f ca="1">+IF(AND(ISNUMBER(OFFSET('Water Data'!$G$9,0,10*ROW('Water Data'!G173))),'Data Summary'!CD179="Yes"),OFFSET('Water Data'!$G$9,0,10*ROW('Water Data'!G173)),NA())</f>
        <v>#N/A</v>
      </c>
      <c r="P179" s="515" t="e">
        <f ca="1">+IF(AND(ISNUMBER(OFFSET('Water Data'!$H$4,0,10*ROW('Water Data'!H173))),'Data Summary'!CE179="Yes"),100-OFFSET('Water Data'!$H$4,0,10*ROW('Water Data'!H173)),NA())</f>
        <v>#N/A</v>
      </c>
      <c r="Q179" s="515" t="e">
        <f ca="1">+IF(AND(ISNUMBER(OFFSET('Water Data'!$H$6,0,10*ROW('Water Data'!H173))),'Data Summary'!CF179="Yes"),OFFSET('Water Data'!$H$6,0,10*ROW('Water Data'!H173)),NA())</f>
        <v>#N/A</v>
      </c>
      <c r="R179" s="515" t="e">
        <f ca="1">+IF(AND(ISNUMBER(OFFSET('Water Data'!$H$9,0,10*ROW('Water Data'!H173))),'Data Summary'!CG179="Yes"),OFFSET('Water Data'!$H$9,0,10*ROW('Water Data'!H173)),NA())</f>
        <v>#N/A</v>
      </c>
      <c r="S179" s="515" t="e">
        <f ca="1">+IF(AND(ISNUMBER(OFFSET('Water Data'!$I$4,0,10*ROW('Water Data'!I173))),'Data Summary'!CH179="Yes"),100-OFFSET('Water Data'!$I$4,0,10*ROW('Water Data'!I173)),NA())</f>
        <v>#N/A</v>
      </c>
      <c r="T179" s="515" t="e">
        <f ca="1">+IF(AND(ISNUMBER(OFFSET('Water Data'!$I$6,0,10*ROW('Water Data'!I173))),'Data Summary'!CI179="Yes"),OFFSET('Water Data'!$I$6,0,10*ROW('Water Data'!I173)),NA())</f>
        <v>#N/A</v>
      </c>
      <c r="U179" s="515" t="e">
        <f ca="1">+IF(AND(ISNUMBER(OFFSET('Water Data'!$I$9,0,10*ROW('Water Data'!I173))),'Data Summary'!CJ179="Yes"),OFFSET('Water Data'!$I$9,0,10*ROW('Water Data'!I173)),NA())</f>
        <v>#N/A</v>
      </c>
      <c r="V179" s="516" t="e">
        <f ca="1">+IF(AND(ISNUMBER(OFFSET('Sanitation Data'!$D$4,0,10*ROW('Sanitation Data'!D173))),'Data Summary'!CK179="Yes"),100-OFFSET('Sanitation Data'!$D$4,0,10*ROW('Sanitation Data'!D173)),NA())</f>
        <v>#N/A</v>
      </c>
      <c r="W179" s="516" t="e">
        <f ca="1">+IF(AND(ISNUMBER(OFFSET('Sanitation Data'!$D$6,0,10*ROW('Sanitation Data'!D173))),'Data Summary'!CL179="Yes"),OFFSET('Sanitation Data'!$D$6,0,10*ROW('Sanitation Data'!D173)),NA())</f>
        <v>#N/A</v>
      </c>
      <c r="X179" s="516" t="e">
        <f ca="1">+IF(AND(ISNUMBER(OFFSET('Sanitation Data'!$D$10,0,10*ROW('Sanitation Data'!D173))),'Data Summary'!CM179="Yes"),OFFSET('Sanitation Data'!$D$10,0,10*ROW('Sanitation Data'!D173)),NA())</f>
        <v>#N/A</v>
      </c>
      <c r="Y179" s="516" t="e">
        <f ca="1">+IF(AND(ISNUMBER(OFFSET('Sanitation Data'!$D$11,0,10*ROW('Sanitation Data'!D173))),'Data Summary'!CN179="Yes"),OFFSET('Sanitation Data'!$D$11,0,10*ROW('Sanitation Data'!D173)),NA())</f>
        <v>#N/A</v>
      </c>
      <c r="Z179" s="516" t="e">
        <f ca="1">+IF(AND(ISNUMBER(OFFSET('Sanitation Data'!$D$12,0,10*ROW('Sanitation Data'!D173))),'Data Summary'!CO179="Yes"),OFFSET('Sanitation Data'!$D$12,0,10*ROW('Sanitation Data'!D173)),NA())</f>
        <v>#N/A</v>
      </c>
      <c r="AA179" s="516" t="e">
        <f ca="1">+IF(AND(ISNUMBER(OFFSET('Sanitation Data'!$E$4,0,10*ROW('Sanitation Data'!E173))),'Data Summary'!CP179="Yes"),100-OFFSET('Sanitation Data'!$E$4,0,10*ROW('Sanitation Data'!E173)),NA())</f>
        <v>#N/A</v>
      </c>
      <c r="AB179" s="516" t="e">
        <f ca="1">+IF(AND(ISNUMBER(OFFSET('Sanitation Data'!$E$6,0,10*ROW('Sanitation Data'!E173))),'Data Summary'!CQ179="Yes"),OFFSET('Sanitation Data'!$E$6,0,10*ROW('Sanitation Data'!E173)),NA())</f>
        <v>#N/A</v>
      </c>
      <c r="AC179" s="516" t="e">
        <f ca="1">+IF(AND(ISNUMBER(OFFSET('Sanitation Data'!$E$10,0,10*ROW('Sanitation Data'!E173))),'Data Summary'!CR179="Yes"),OFFSET('Sanitation Data'!$E$10,0,10*ROW('Sanitation Data'!E173)),NA())</f>
        <v>#N/A</v>
      </c>
      <c r="AD179" s="516" t="e">
        <f ca="1">+IF(AND(ISNUMBER(OFFSET('Sanitation Data'!$E$11,0,10*ROW('Sanitation Data'!E173))),'Data Summary'!CS179="Yes"),OFFSET('Sanitation Data'!$E$11,0,10*ROW('Sanitation Data'!E173)),NA())</f>
        <v>#N/A</v>
      </c>
      <c r="AE179" s="516" t="e">
        <f ca="1">+IF(AND(ISNUMBER(OFFSET('Sanitation Data'!$E$12,0,10*ROW('Sanitation Data'!E173))),'Data Summary'!CT179="Yes"),OFFSET('Sanitation Data'!$E$12,0,10*ROW('Sanitation Data'!E173)),NA())</f>
        <v>#N/A</v>
      </c>
      <c r="AF179" s="516" t="e">
        <f ca="1">+IF(AND(ISNUMBER(OFFSET('Sanitation Data'!$F$4,0,10*ROW('Sanitation Data'!F173))),'Data Summary'!CU179="Yes"),100-OFFSET('Sanitation Data'!$F$4,0,10*ROW('Sanitation Data'!F173)),NA())</f>
        <v>#N/A</v>
      </c>
      <c r="AG179" s="516" t="e">
        <f ca="1">+IF(AND(ISNUMBER(OFFSET('Sanitation Data'!$F$6,0,10*ROW('Sanitation Data'!F173))),'Data Summary'!CV179="Yes"),OFFSET('Sanitation Data'!$F$6,0,10*ROW('Sanitation Data'!F173)),NA())</f>
        <v>#N/A</v>
      </c>
      <c r="AH179" s="516" t="e">
        <f ca="1">+IF(AND(ISNUMBER(OFFSET('Sanitation Data'!$F$10,0,10*ROW('Sanitation Data'!F173))),'Data Summary'!CW179="Yes"),OFFSET('Sanitation Data'!$F$10,0,10*ROW('Sanitation Data'!F173)),NA())</f>
        <v>#N/A</v>
      </c>
      <c r="AI179" s="516" t="e">
        <f ca="1">+IF(AND(ISNUMBER(OFFSET('Sanitation Data'!$F$11,0,10*ROW('Sanitation Data'!F173))),'Data Summary'!CX179="Yes"),OFFSET('Sanitation Data'!$F$11,0,10*ROW('Sanitation Data'!F173)),NA())</f>
        <v>#N/A</v>
      </c>
      <c r="AJ179" s="516" t="e">
        <f ca="1">+IF(AND(ISNUMBER(OFFSET('Sanitation Data'!$F$12,0,10*ROW('Sanitation Data'!F173))),'Data Summary'!CY179="Yes"),OFFSET('Sanitation Data'!$F$12,0,10*ROW('Sanitation Data'!F173)),NA())</f>
        <v>#N/A</v>
      </c>
      <c r="AK179" s="516" t="e">
        <f ca="1">+IF(AND(ISNUMBER(OFFSET('Sanitation Data'!$G$4,0,10*ROW('Sanitation Data'!G173))),'Data Summary'!CZ179="Yes"),100-OFFSET('Sanitation Data'!$G$4,0,10*ROW('Sanitation Data'!G173)),NA())</f>
        <v>#N/A</v>
      </c>
      <c r="AL179" s="516" t="e">
        <f ca="1">+IF(AND(ISNUMBER(OFFSET('Sanitation Data'!$G$6,0,10*ROW('Sanitation Data'!G173))),'Data Summary'!DA179="Yes"),OFFSET('Sanitation Data'!$G$6,0,10*ROW('Sanitation Data'!G173)),NA())</f>
        <v>#N/A</v>
      </c>
      <c r="AM179" s="516" t="e">
        <f ca="1">+IF(AND(ISNUMBER(OFFSET('Sanitation Data'!$G$10,0,10*ROW('Sanitation Data'!G173))),'Data Summary'!DB179="Yes"),OFFSET('Sanitation Data'!$G$10,0,10*ROW('Sanitation Data'!G173)),NA())</f>
        <v>#N/A</v>
      </c>
      <c r="AN179" s="516" t="e">
        <f ca="1">+IF(AND(ISNUMBER(OFFSET('Sanitation Data'!$G$11,0,10*ROW('Sanitation Data'!G173))),'Data Summary'!DC179="Yes"),OFFSET('Sanitation Data'!$G$11,0,10*ROW('Sanitation Data'!G173)),NA())</f>
        <v>#N/A</v>
      </c>
      <c r="AO179" s="516" t="e">
        <f ca="1">+IF(AND(ISNUMBER(OFFSET('Sanitation Data'!$G$12,0,10*ROW('Sanitation Data'!G173))),'Data Summary'!DD179="Yes"),OFFSET('Sanitation Data'!$G$12,0,10*ROW('Sanitation Data'!G173)),NA())</f>
        <v>#N/A</v>
      </c>
      <c r="AP179" s="516" t="e">
        <f ca="1">+IF(AND(ISNUMBER(OFFSET('Sanitation Data'!$H$4,0,10*ROW('Sanitation Data'!H173))),'Data Summary'!DE179="Yes"),100-OFFSET('Sanitation Data'!$H$4,0,10*ROW('Sanitation Data'!H173)),NA())</f>
        <v>#N/A</v>
      </c>
      <c r="AQ179" s="516" t="e">
        <f ca="1">+IF(AND(ISNUMBER(OFFSET('Sanitation Data'!$H$6,0,10*ROW('Sanitation Data'!H173))),'Data Summary'!DF179="Yes"),OFFSET('Sanitation Data'!$H$6,0,10*ROW('Sanitation Data'!H173)),NA())</f>
        <v>#N/A</v>
      </c>
      <c r="AR179" s="516" t="e">
        <f ca="1">+IF(AND(ISNUMBER(OFFSET('Sanitation Data'!$H$10,0,10*ROW('Sanitation Data'!H173))),'Data Summary'!DG179="Yes"),OFFSET('Sanitation Data'!$H$10,0,10*ROW('Sanitation Data'!H173)),NA())</f>
        <v>#N/A</v>
      </c>
      <c r="AS179" s="516" t="e">
        <f ca="1">+IF(AND(ISNUMBER(OFFSET('Sanitation Data'!$H$11,0,10*ROW('Sanitation Data'!H173))),'Data Summary'!DH179="Yes"),OFFSET('Sanitation Data'!$H$11,0,10*ROW('Sanitation Data'!H173)),NA())</f>
        <v>#N/A</v>
      </c>
      <c r="AT179" s="516" t="e">
        <f ca="1">+IF(AND(ISNUMBER(OFFSET('Sanitation Data'!$H$12,0,10*ROW('Sanitation Data'!H173))),'Data Summary'!DI179="Yes"),OFFSET('Sanitation Data'!$H$12,0,10*ROW('Sanitation Data'!H173)),NA())</f>
        <v>#N/A</v>
      </c>
      <c r="AU179" s="516" t="e">
        <f ca="1">+IF(AND(ISNUMBER(OFFSET('Sanitation Data'!$I$4,0,10*ROW('Sanitation Data'!I173))),'Data Summary'!DJ179="Yes"),100-OFFSET('Sanitation Data'!$I$4,0,10*ROW('Sanitation Data'!I173)),NA())</f>
        <v>#N/A</v>
      </c>
      <c r="AV179" s="516" t="e">
        <f ca="1">+IF(AND(ISNUMBER(OFFSET('Sanitation Data'!$I$6,0,10*ROW('Sanitation Data'!I173))),'Data Summary'!DK179="Yes"),OFFSET('Sanitation Data'!$I$6,0,10*ROW('Sanitation Data'!I173)),NA())</f>
        <v>#N/A</v>
      </c>
      <c r="AW179" s="516" t="e">
        <f ca="1">+IF(AND(ISNUMBER(OFFSET('Sanitation Data'!$I$10,0,10*ROW('Sanitation Data'!I173))),'Data Summary'!DL179="Yes"),OFFSET('Sanitation Data'!$I$10,0,10*ROW('Sanitation Data'!I173)),NA())</f>
        <v>#N/A</v>
      </c>
      <c r="AX179" s="516" t="e">
        <f ca="1">+IF(AND(ISNUMBER(OFFSET('Sanitation Data'!$I$11,0,10*ROW('Sanitation Data'!I173))),'Data Summary'!DM179="Yes"),OFFSET('Sanitation Data'!$I$11,0,10*ROW('Sanitation Data'!I173)),NA())</f>
        <v>#N/A</v>
      </c>
      <c r="AY179" s="516" t="e">
        <f ca="1">+IF(AND(ISNUMBER(OFFSET('Sanitation Data'!$I$12,0,10*ROW('Sanitation Data'!I173))),'Data Summary'!DN179="Yes"),OFFSET('Sanitation Data'!$I$12,0,10*ROW('Sanitation Data'!I173)),NA())</f>
        <v>#N/A</v>
      </c>
      <c r="AZ179" s="517" t="e">
        <f ca="1">+IF(AND(ISNUMBER(OFFSET('Hygiene Data'!$D$5,0,10*ROW('Hygiene Data'!D173))),'Data Summary'!DO179="Yes"),OFFSET('Hygiene Data'!$D$5,0,10*ROW('Hygiene Data'!D173)),NA())</f>
        <v>#N/A</v>
      </c>
      <c r="BA179" s="517" t="e">
        <f ca="1">+IF(AND(ISNUMBER(OFFSET('Hygiene Data'!$D$7,0,10*ROW('Hygiene Data'!D173))),'Data Summary'!DP179="Yes"),OFFSET('Hygiene Data'!$D$7,0,10*ROW('Hygiene Data'!D173)),NA())</f>
        <v>#N/A</v>
      </c>
      <c r="BB179" s="517" t="e">
        <f ca="1">+IF(AND(ISNUMBER(OFFSET('Hygiene Data'!$D$9,0,10*ROW('Hygiene Data'!D173))),'Data Summary'!DQ179="Yes"),OFFSET('Hygiene Data'!$D$9,0,10*ROW('Hygiene Data'!D173)),NA())</f>
        <v>#N/A</v>
      </c>
      <c r="BC179" s="517" t="e">
        <f ca="1">+IF(AND(ISNUMBER(OFFSET('Hygiene Data'!$E$5,0,10*ROW('Hygiene Data'!E173))),'Data Summary'!DR179="Yes"),OFFSET('Hygiene Data'!$E$5,0,10*ROW('Hygiene Data'!E173)),NA())</f>
        <v>#N/A</v>
      </c>
      <c r="BD179" s="517" t="e">
        <f ca="1">+IF(AND(ISNUMBER(OFFSET('Hygiene Data'!$E$7,0,10*ROW('Hygiene Data'!E173))),'Data Summary'!DS179="Yes"),OFFSET('Hygiene Data'!$E$7,0,10*ROW('Hygiene Data'!E173)),NA())</f>
        <v>#N/A</v>
      </c>
      <c r="BE179" s="517" t="e">
        <f ca="1">+IF(AND(ISNUMBER(OFFSET('Hygiene Data'!$E$9,0,10*ROW('Hygiene Data'!E173))),'Data Summary'!DT179="Yes"),OFFSET('Hygiene Data'!$E$9,0,10*ROW('Hygiene Data'!E173)),NA())</f>
        <v>#N/A</v>
      </c>
      <c r="BF179" s="517" t="e">
        <f ca="1">+IF(AND(ISNUMBER(OFFSET('Hygiene Data'!$F$5,0,10*ROW('Hygiene Data'!F173))),'Data Summary'!DU179="Yes"),OFFSET('Hygiene Data'!$F$5,0,10*ROW('Hygiene Data'!F173)),NA())</f>
        <v>#N/A</v>
      </c>
      <c r="BG179" s="517" t="e">
        <f ca="1">+IF(AND(ISNUMBER(OFFSET('Hygiene Data'!$F$7,0,10*ROW('Hygiene Data'!F173))),'Data Summary'!DV179="Yes"),OFFSET('Hygiene Data'!$F$7,0,10*ROW('Hygiene Data'!F173)),NA())</f>
        <v>#N/A</v>
      </c>
      <c r="BH179" s="517" t="e">
        <f ca="1">+IF(AND(ISNUMBER(OFFSET('Hygiene Data'!$F$9,0,10*ROW('Hygiene Data'!F173))),'Data Summary'!DW179="Yes"),OFFSET('Hygiene Data'!$F$9,0,10*ROW('Hygiene Data'!F173)),NA())</f>
        <v>#N/A</v>
      </c>
      <c r="BI179" s="517" t="e">
        <f ca="1">+IF(AND(ISNUMBER(OFFSET('Hygiene Data'!$G$5,0,10*ROW('Hygiene Data'!G173))),'Data Summary'!DX179="Yes"),OFFSET('Hygiene Data'!$G$5,0,10*ROW('Hygiene Data'!G173)),NA())</f>
        <v>#N/A</v>
      </c>
      <c r="BJ179" s="517" t="e">
        <f ca="1">+IF(AND(ISNUMBER(OFFSET('Hygiene Data'!$G$7,0,10*ROW('Hygiene Data'!G173))),'Data Summary'!DY179="Yes"),OFFSET('Hygiene Data'!$G$7,0,10*ROW('Hygiene Data'!G173)),NA())</f>
        <v>#N/A</v>
      </c>
      <c r="BK179" s="517" t="e">
        <f ca="1">+IF(AND(ISNUMBER(OFFSET('Hygiene Data'!$G$9,0,10*ROW('Hygiene Data'!G173))),'Data Summary'!DZ179="Yes"),OFFSET('Hygiene Data'!$G$9,0,10*ROW('Hygiene Data'!G173)),NA())</f>
        <v>#N/A</v>
      </c>
      <c r="BL179" s="517" t="e">
        <f ca="1">+IF(AND(ISNUMBER(OFFSET('Hygiene Data'!$H$5,0,10*ROW('Hygiene Data'!H173))),'Data Summary'!EA179="Yes"),OFFSET('Hygiene Data'!$H$5,0,10*ROW('Hygiene Data'!H173)),NA())</f>
        <v>#N/A</v>
      </c>
      <c r="BM179" s="517" t="e">
        <f ca="1">+IF(AND(ISNUMBER(OFFSET('Hygiene Data'!$H$7,0,10*ROW('Hygiene Data'!H173))),'Data Summary'!EB179="Yes"),OFFSET('Hygiene Data'!$H$7,0,10*ROW('Hygiene Data'!H173)),NA())</f>
        <v>#N/A</v>
      </c>
      <c r="BN179" s="517" t="e">
        <f ca="1">+IF(AND(ISNUMBER(OFFSET('Hygiene Data'!$H$9,0,10*ROW('Hygiene Data'!H173))),'Data Summary'!EC179="Yes"),OFFSET('Hygiene Data'!$H$9,0,10*ROW('Hygiene Data'!H173)),NA())</f>
        <v>#N/A</v>
      </c>
      <c r="BO179" s="517" t="e">
        <f ca="1">+IF(AND(ISNUMBER(OFFSET('Hygiene Data'!$I$5,0,10*ROW('Hygiene Data'!I173))),'Data Summary'!ED179="Yes"),OFFSET('Hygiene Data'!$I$5,0,10*ROW('Hygiene Data'!I173)),NA())</f>
        <v>#N/A</v>
      </c>
      <c r="BP179" s="517" t="e">
        <f ca="1">+IF(AND(ISNUMBER(OFFSET('Hygiene Data'!$I$7,0,10*ROW('Hygiene Data'!I173))),'Data Summary'!EE179="Yes"),OFFSET('Hygiene Data'!$I$7,0,10*ROW('Hygiene Data'!I173)),NA())</f>
        <v>#N/A</v>
      </c>
      <c r="BQ179" s="517" t="e">
        <f ca="1">+IF(AND(ISNUMBER(OFFSET('Hygiene Data'!$I$9,0,10*ROW('Hygiene Data'!I173))),'Data Summary'!EF179="Yes"),OFFSET('Hygiene Data'!$I$9,0,10*ROW('Hygiene Data'!I173)),NA())</f>
        <v>#N/A</v>
      </c>
    </row>
    <row r="180" spans="1:69" x14ac:dyDescent="0.25">
      <c r="A180" s="513" t="e">
        <f ca="1">+RIGHT('Data Summary'!A180,LEN('Data Summary'!A180)-9)</f>
        <v>#VALUE!</v>
      </c>
      <c r="B180" s="487" t="str">
        <f ca="1">+IF(ISTEXT('Data Summary'!B180),'Data Summary'!B180,"")</f>
        <v/>
      </c>
      <c r="C180" s="514" t="e">
        <f ca="1">+VALUE('Data Summary'!C180)</f>
        <v>#VALUE!</v>
      </c>
      <c r="D180" s="515" t="e">
        <f ca="1">+IF(AND(ISNUMBER(OFFSET('Water Data'!$D$4,0,10*ROW('Water Data'!D174))),'Data Summary'!BS180="Yes"),100-OFFSET('Water Data'!$D$4,0,10*ROW('Water Data'!D174)),NA())</f>
        <v>#N/A</v>
      </c>
      <c r="E180" s="515" t="e">
        <f ca="1">+IF(AND(ISNUMBER(OFFSET('Water Data'!$D$6,0,10*ROW('Water Data'!D174))),'Data Summary'!BT180="Yes"),OFFSET('Water Data'!$D$6,0,10*ROW('Water Data'!D174)),NA())</f>
        <v>#N/A</v>
      </c>
      <c r="F180" s="515" t="e">
        <f ca="1">+IF(AND(ISNUMBER(OFFSET('Water Data'!$D$9,0,10*ROW('Water Data'!D174))),'Data Summary'!BU180="Yes"),OFFSET('Water Data'!$D$9,0,10*ROW('Water Data'!D174)),NA())</f>
        <v>#N/A</v>
      </c>
      <c r="G180" s="515" t="e">
        <f ca="1">+IF(AND(ISNUMBER(OFFSET('Water Data'!$E$4,0,10*ROW('Water Data'!E174))),'Data Summary'!BV180="Yes"),100-OFFSET('Water Data'!$E$4,0,10*ROW('Water Data'!E174)),NA())</f>
        <v>#N/A</v>
      </c>
      <c r="H180" s="515" t="e">
        <f ca="1">+IF(AND(ISNUMBER(OFFSET('Water Data'!$E$6,0,10*ROW('Water Data'!E174))),'Data Summary'!BW180="Yes"),OFFSET('Water Data'!$E$6,0,10*ROW('Water Data'!E174)),NA())</f>
        <v>#N/A</v>
      </c>
      <c r="I180" s="515" t="e">
        <f ca="1">+IF(AND(ISNUMBER(OFFSET('Water Data'!$E$9,0,10*ROW('Water Data'!E174))),'Data Summary'!BX180="Yes"),OFFSET('Water Data'!$E$9,0,10*ROW('Water Data'!E174)),NA())</f>
        <v>#N/A</v>
      </c>
      <c r="J180" s="515" t="e">
        <f ca="1">+IF(AND(ISNUMBER(OFFSET('Water Data'!$F$4,0,10*ROW('Water Data'!F174))),'Data Summary'!BY180="Yes"),100-OFFSET('Water Data'!$F$4,0,10*ROW('Water Data'!F174)),NA())</f>
        <v>#N/A</v>
      </c>
      <c r="K180" s="515" t="e">
        <f ca="1">+IF(AND(ISNUMBER(OFFSET('Water Data'!$F$6,0,10*ROW('Water Data'!F174))),'Data Summary'!BZ180="Yes"),OFFSET('Water Data'!$F$6,0,10*ROW('Water Data'!F174)),NA())</f>
        <v>#N/A</v>
      </c>
      <c r="L180" s="515" t="e">
        <f ca="1">+IF(AND(ISNUMBER(OFFSET('Water Data'!$F$9,0,10*ROW('Water Data'!F174))),'Data Summary'!CA180="Yes"),OFFSET('Water Data'!$F$9,0,10*ROW('Water Data'!F174)),NA())</f>
        <v>#N/A</v>
      </c>
      <c r="M180" s="515" t="e">
        <f ca="1">+IF(AND(ISNUMBER(OFFSET('Water Data'!$G$4,0,10*ROW('Water Data'!G174))),'Data Summary'!CB180="Yes"),100-OFFSET('Water Data'!$G$4,0,10*ROW('Water Data'!G174)),NA())</f>
        <v>#N/A</v>
      </c>
      <c r="N180" s="515" t="e">
        <f ca="1">+IF(AND(ISNUMBER(OFFSET('Water Data'!$G$6,0,10*ROW('Water Data'!G174))),'Data Summary'!CC180="Yes"),OFFSET('Water Data'!$G$6,0,10*ROW('Water Data'!G174)),NA())</f>
        <v>#N/A</v>
      </c>
      <c r="O180" s="515" t="e">
        <f ca="1">+IF(AND(ISNUMBER(OFFSET('Water Data'!$G$9,0,10*ROW('Water Data'!G174))),'Data Summary'!CD180="Yes"),OFFSET('Water Data'!$G$9,0,10*ROW('Water Data'!G174)),NA())</f>
        <v>#N/A</v>
      </c>
      <c r="P180" s="515" t="e">
        <f ca="1">+IF(AND(ISNUMBER(OFFSET('Water Data'!$H$4,0,10*ROW('Water Data'!H174))),'Data Summary'!CE180="Yes"),100-OFFSET('Water Data'!$H$4,0,10*ROW('Water Data'!H174)),NA())</f>
        <v>#N/A</v>
      </c>
      <c r="Q180" s="515" t="e">
        <f ca="1">+IF(AND(ISNUMBER(OFFSET('Water Data'!$H$6,0,10*ROW('Water Data'!H174))),'Data Summary'!CF180="Yes"),OFFSET('Water Data'!$H$6,0,10*ROW('Water Data'!H174)),NA())</f>
        <v>#N/A</v>
      </c>
      <c r="R180" s="515" t="e">
        <f ca="1">+IF(AND(ISNUMBER(OFFSET('Water Data'!$H$9,0,10*ROW('Water Data'!H174))),'Data Summary'!CG180="Yes"),OFFSET('Water Data'!$H$9,0,10*ROW('Water Data'!H174)),NA())</f>
        <v>#N/A</v>
      </c>
      <c r="S180" s="515" t="e">
        <f ca="1">+IF(AND(ISNUMBER(OFFSET('Water Data'!$I$4,0,10*ROW('Water Data'!I174))),'Data Summary'!CH180="Yes"),100-OFFSET('Water Data'!$I$4,0,10*ROW('Water Data'!I174)),NA())</f>
        <v>#N/A</v>
      </c>
      <c r="T180" s="515" t="e">
        <f ca="1">+IF(AND(ISNUMBER(OFFSET('Water Data'!$I$6,0,10*ROW('Water Data'!I174))),'Data Summary'!CI180="Yes"),OFFSET('Water Data'!$I$6,0,10*ROW('Water Data'!I174)),NA())</f>
        <v>#N/A</v>
      </c>
      <c r="U180" s="515" t="e">
        <f ca="1">+IF(AND(ISNUMBER(OFFSET('Water Data'!$I$9,0,10*ROW('Water Data'!I174))),'Data Summary'!CJ180="Yes"),OFFSET('Water Data'!$I$9,0,10*ROW('Water Data'!I174)),NA())</f>
        <v>#N/A</v>
      </c>
      <c r="V180" s="516" t="e">
        <f ca="1">+IF(AND(ISNUMBER(OFFSET('Sanitation Data'!$D$4,0,10*ROW('Sanitation Data'!D174))),'Data Summary'!CK180="Yes"),100-OFFSET('Sanitation Data'!$D$4,0,10*ROW('Sanitation Data'!D174)),NA())</f>
        <v>#N/A</v>
      </c>
      <c r="W180" s="516" t="e">
        <f ca="1">+IF(AND(ISNUMBER(OFFSET('Sanitation Data'!$D$6,0,10*ROW('Sanitation Data'!D174))),'Data Summary'!CL180="Yes"),OFFSET('Sanitation Data'!$D$6,0,10*ROW('Sanitation Data'!D174)),NA())</f>
        <v>#N/A</v>
      </c>
      <c r="X180" s="516" t="e">
        <f ca="1">+IF(AND(ISNUMBER(OFFSET('Sanitation Data'!$D$10,0,10*ROW('Sanitation Data'!D174))),'Data Summary'!CM180="Yes"),OFFSET('Sanitation Data'!$D$10,0,10*ROW('Sanitation Data'!D174)),NA())</f>
        <v>#N/A</v>
      </c>
      <c r="Y180" s="516" t="e">
        <f ca="1">+IF(AND(ISNUMBER(OFFSET('Sanitation Data'!$D$11,0,10*ROW('Sanitation Data'!D174))),'Data Summary'!CN180="Yes"),OFFSET('Sanitation Data'!$D$11,0,10*ROW('Sanitation Data'!D174)),NA())</f>
        <v>#N/A</v>
      </c>
      <c r="Z180" s="516" t="e">
        <f ca="1">+IF(AND(ISNUMBER(OFFSET('Sanitation Data'!$D$12,0,10*ROW('Sanitation Data'!D174))),'Data Summary'!CO180="Yes"),OFFSET('Sanitation Data'!$D$12,0,10*ROW('Sanitation Data'!D174)),NA())</f>
        <v>#N/A</v>
      </c>
      <c r="AA180" s="516" t="e">
        <f ca="1">+IF(AND(ISNUMBER(OFFSET('Sanitation Data'!$E$4,0,10*ROW('Sanitation Data'!E174))),'Data Summary'!CP180="Yes"),100-OFFSET('Sanitation Data'!$E$4,0,10*ROW('Sanitation Data'!E174)),NA())</f>
        <v>#N/A</v>
      </c>
      <c r="AB180" s="516" t="e">
        <f ca="1">+IF(AND(ISNUMBER(OFFSET('Sanitation Data'!$E$6,0,10*ROW('Sanitation Data'!E174))),'Data Summary'!CQ180="Yes"),OFFSET('Sanitation Data'!$E$6,0,10*ROW('Sanitation Data'!E174)),NA())</f>
        <v>#N/A</v>
      </c>
      <c r="AC180" s="516" t="e">
        <f ca="1">+IF(AND(ISNUMBER(OFFSET('Sanitation Data'!$E$10,0,10*ROW('Sanitation Data'!E174))),'Data Summary'!CR180="Yes"),OFFSET('Sanitation Data'!$E$10,0,10*ROW('Sanitation Data'!E174)),NA())</f>
        <v>#N/A</v>
      </c>
      <c r="AD180" s="516" t="e">
        <f ca="1">+IF(AND(ISNUMBER(OFFSET('Sanitation Data'!$E$11,0,10*ROW('Sanitation Data'!E174))),'Data Summary'!CS180="Yes"),OFFSET('Sanitation Data'!$E$11,0,10*ROW('Sanitation Data'!E174)),NA())</f>
        <v>#N/A</v>
      </c>
      <c r="AE180" s="516" t="e">
        <f ca="1">+IF(AND(ISNUMBER(OFFSET('Sanitation Data'!$E$12,0,10*ROW('Sanitation Data'!E174))),'Data Summary'!CT180="Yes"),OFFSET('Sanitation Data'!$E$12,0,10*ROW('Sanitation Data'!E174)),NA())</f>
        <v>#N/A</v>
      </c>
      <c r="AF180" s="516" t="e">
        <f ca="1">+IF(AND(ISNUMBER(OFFSET('Sanitation Data'!$F$4,0,10*ROW('Sanitation Data'!F174))),'Data Summary'!CU180="Yes"),100-OFFSET('Sanitation Data'!$F$4,0,10*ROW('Sanitation Data'!F174)),NA())</f>
        <v>#N/A</v>
      </c>
      <c r="AG180" s="516" t="e">
        <f ca="1">+IF(AND(ISNUMBER(OFFSET('Sanitation Data'!$F$6,0,10*ROW('Sanitation Data'!F174))),'Data Summary'!CV180="Yes"),OFFSET('Sanitation Data'!$F$6,0,10*ROW('Sanitation Data'!F174)),NA())</f>
        <v>#N/A</v>
      </c>
      <c r="AH180" s="516" t="e">
        <f ca="1">+IF(AND(ISNUMBER(OFFSET('Sanitation Data'!$F$10,0,10*ROW('Sanitation Data'!F174))),'Data Summary'!CW180="Yes"),OFFSET('Sanitation Data'!$F$10,0,10*ROW('Sanitation Data'!F174)),NA())</f>
        <v>#N/A</v>
      </c>
      <c r="AI180" s="516" t="e">
        <f ca="1">+IF(AND(ISNUMBER(OFFSET('Sanitation Data'!$F$11,0,10*ROW('Sanitation Data'!F174))),'Data Summary'!CX180="Yes"),OFFSET('Sanitation Data'!$F$11,0,10*ROW('Sanitation Data'!F174)),NA())</f>
        <v>#N/A</v>
      </c>
      <c r="AJ180" s="516" t="e">
        <f ca="1">+IF(AND(ISNUMBER(OFFSET('Sanitation Data'!$F$12,0,10*ROW('Sanitation Data'!F174))),'Data Summary'!CY180="Yes"),OFFSET('Sanitation Data'!$F$12,0,10*ROW('Sanitation Data'!F174)),NA())</f>
        <v>#N/A</v>
      </c>
      <c r="AK180" s="516" t="e">
        <f ca="1">+IF(AND(ISNUMBER(OFFSET('Sanitation Data'!$G$4,0,10*ROW('Sanitation Data'!G174))),'Data Summary'!CZ180="Yes"),100-OFFSET('Sanitation Data'!$G$4,0,10*ROW('Sanitation Data'!G174)),NA())</f>
        <v>#N/A</v>
      </c>
      <c r="AL180" s="516" t="e">
        <f ca="1">+IF(AND(ISNUMBER(OFFSET('Sanitation Data'!$G$6,0,10*ROW('Sanitation Data'!G174))),'Data Summary'!DA180="Yes"),OFFSET('Sanitation Data'!$G$6,0,10*ROW('Sanitation Data'!G174)),NA())</f>
        <v>#N/A</v>
      </c>
      <c r="AM180" s="516" t="e">
        <f ca="1">+IF(AND(ISNUMBER(OFFSET('Sanitation Data'!$G$10,0,10*ROW('Sanitation Data'!G174))),'Data Summary'!DB180="Yes"),OFFSET('Sanitation Data'!$G$10,0,10*ROW('Sanitation Data'!G174)),NA())</f>
        <v>#N/A</v>
      </c>
      <c r="AN180" s="516" t="e">
        <f ca="1">+IF(AND(ISNUMBER(OFFSET('Sanitation Data'!$G$11,0,10*ROW('Sanitation Data'!G174))),'Data Summary'!DC180="Yes"),OFFSET('Sanitation Data'!$G$11,0,10*ROW('Sanitation Data'!G174)),NA())</f>
        <v>#N/A</v>
      </c>
      <c r="AO180" s="516" t="e">
        <f ca="1">+IF(AND(ISNUMBER(OFFSET('Sanitation Data'!$G$12,0,10*ROW('Sanitation Data'!G174))),'Data Summary'!DD180="Yes"),OFFSET('Sanitation Data'!$G$12,0,10*ROW('Sanitation Data'!G174)),NA())</f>
        <v>#N/A</v>
      </c>
      <c r="AP180" s="516" t="e">
        <f ca="1">+IF(AND(ISNUMBER(OFFSET('Sanitation Data'!$H$4,0,10*ROW('Sanitation Data'!H174))),'Data Summary'!DE180="Yes"),100-OFFSET('Sanitation Data'!$H$4,0,10*ROW('Sanitation Data'!H174)),NA())</f>
        <v>#N/A</v>
      </c>
      <c r="AQ180" s="516" t="e">
        <f ca="1">+IF(AND(ISNUMBER(OFFSET('Sanitation Data'!$H$6,0,10*ROW('Sanitation Data'!H174))),'Data Summary'!DF180="Yes"),OFFSET('Sanitation Data'!$H$6,0,10*ROW('Sanitation Data'!H174)),NA())</f>
        <v>#N/A</v>
      </c>
      <c r="AR180" s="516" t="e">
        <f ca="1">+IF(AND(ISNUMBER(OFFSET('Sanitation Data'!$H$10,0,10*ROW('Sanitation Data'!H174))),'Data Summary'!DG180="Yes"),OFFSET('Sanitation Data'!$H$10,0,10*ROW('Sanitation Data'!H174)),NA())</f>
        <v>#N/A</v>
      </c>
      <c r="AS180" s="516" t="e">
        <f ca="1">+IF(AND(ISNUMBER(OFFSET('Sanitation Data'!$H$11,0,10*ROW('Sanitation Data'!H174))),'Data Summary'!DH180="Yes"),OFFSET('Sanitation Data'!$H$11,0,10*ROW('Sanitation Data'!H174)),NA())</f>
        <v>#N/A</v>
      </c>
      <c r="AT180" s="516" t="e">
        <f ca="1">+IF(AND(ISNUMBER(OFFSET('Sanitation Data'!$H$12,0,10*ROW('Sanitation Data'!H174))),'Data Summary'!DI180="Yes"),OFFSET('Sanitation Data'!$H$12,0,10*ROW('Sanitation Data'!H174)),NA())</f>
        <v>#N/A</v>
      </c>
      <c r="AU180" s="516" t="e">
        <f ca="1">+IF(AND(ISNUMBER(OFFSET('Sanitation Data'!$I$4,0,10*ROW('Sanitation Data'!I174))),'Data Summary'!DJ180="Yes"),100-OFFSET('Sanitation Data'!$I$4,0,10*ROW('Sanitation Data'!I174)),NA())</f>
        <v>#N/A</v>
      </c>
      <c r="AV180" s="516" t="e">
        <f ca="1">+IF(AND(ISNUMBER(OFFSET('Sanitation Data'!$I$6,0,10*ROW('Sanitation Data'!I174))),'Data Summary'!DK180="Yes"),OFFSET('Sanitation Data'!$I$6,0,10*ROW('Sanitation Data'!I174)),NA())</f>
        <v>#N/A</v>
      </c>
      <c r="AW180" s="516" t="e">
        <f ca="1">+IF(AND(ISNUMBER(OFFSET('Sanitation Data'!$I$10,0,10*ROW('Sanitation Data'!I174))),'Data Summary'!DL180="Yes"),OFFSET('Sanitation Data'!$I$10,0,10*ROW('Sanitation Data'!I174)),NA())</f>
        <v>#N/A</v>
      </c>
      <c r="AX180" s="516" t="e">
        <f ca="1">+IF(AND(ISNUMBER(OFFSET('Sanitation Data'!$I$11,0,10*ROW('Sanitation Data'!I174))),'Data Summary'!DM180="Yes"),OFFSET('Sanitation Data'!$I$11,0,10*ROW('Sanitation Data'!I174)),NA())</f>
        <v>#N/A</v>
      </c>
      <c r="AY180" s="516" t="e">
        <f ca="1">+IF(AND(ISNUMBER(OFFSET('Sanitation Data'!$I$12,0,10*ROW('Sanitation Data'!I174))),'Data Summary'!DN180="Yes"),OFFSET('Sanitation Data'!$I$12,0,10*ROW('Sanitation Data'!I174)),NA())</f>
        <v>#N/A</v>
      </c>
      <c r="AZ180" s="517" t="e">
        <f ca="1">+IF(AND(ISNUMBER(OFFSET('Hygiene Data'!$D$5,0,10*ROW('Hygiene Data'!D174))),'Data Summary'!DO180="Yes"),OFFSET('Hygiene Data'!$D$5,0,10*ROW('Hygiene Data'!D174)),NA())</f>
        <v>#N/A</v>
      </c>
      <c r="BA180" s="517" t="e">
        <f ca="1">+IF(AND(ISNUMBER(OFFSET('Hygiene Data'!$D$7,0,10*ROW('Hygiene Data'!D174))),'Data Summary'!DP180="Yes"),OFFSET('Hygiene Data'!$D$7,0,10*ROW('Hygiene Data'!D174)),NA())</f>
        <v>#N/A</v>
      </c>
      <c r="BB180" s="517" t="e">
        <f ca="1">+IF(AND(ISNUMBER(OFFSET('Hygiene Data'!$D$9,0,10*ROW('Hygiene Data'!D174))),'Data Summary'!DQ180="Yes"),OFFSET('Hygiene Data'!$D$9,0,10*ROW('Hygiene Data'!D174)),NA())</f>
        <v>#N/A</v>
      </c>
      <c r="BC180" s="517" t="e">
        <f ca="1">+IF(AND(ISNUMBER(OFFSET('Hygiene Data'!$E$5,0,10*ROW('Hygiene Data'!E174))),'Data Summary'!DR180="Yes"),OFFSET('Hygiene Data'!$E$5,0,10*ROW('Hygiene Data'!E174)),NA())</f>
        <v>#N/A</v>
      </c>
      <c r="BD180" s="517" t="e">
        <f ca="1">+IF(AND(ISNUMBER(OFFSET('Hygiene Data'!$E$7,0,10*ROW('Hygiene Data'!E174))),'Data Summary'!DS180="Yes"),OFFSET('Hygiene Data'!$E$7,0,10*ROW('Hygiene Data'!E174)),NA())</f>
        <v>#N/A</v>
      </c>
      <c r="BE180" s="517" t="e">
        <f ca="1">+IF(AND(ISNUMBER(OFFSET('Hygiene Data'!$E$9,0,10*ROW('Hygiene Data'!E174))),'Data Summary'!DT180="Yes"),OFFSET('Hygiene Data'!$E$9,0,10*ROW('Hygiene Data'!E174)),NA())</f>
        <v>#N/A</v>
      </c>
      <c r="BF180" s="517" t="e">
        <f ca="1">+IF(AND(ISNUMBER(OFFSET('Hygiene Data'!$F$5,0,10*ROW('Hygiene Data'!F174))),'Data Summary'!DU180="Yes"),OFFSET('Hygiene Data'!$F$5,0,10*ROW('Hygiene Data'!F174)),NA())</f>
        <v>#N/A</v>
      </c>
      <c r="BG180" s="517" t="e">
        <f ca="1">+IF(AND(ISNUMBER(OFFSET('Hygiene Data'!$F$7,0,10*ROW('Hygiene Data'!F174))),'Data Summary'!DV180="Yes"),OFFSET('Hygiene Data'!$F$7,0,10*ROW('Hygiene Data'!F174)),NA())</f>
        <v>#N/A</v>
      </c>
      <c r="BH180" s="517" t="e">
        <f ca="1">+IF(AND(ISNUMBER(OFFSET('Hygiene Data'!$F$9,0,10*ROW('Hygiene Data'!F174))),'Data Summary'!DW180="Yes"),OFFSET('Hygiene Data'!$F$9,0,10*ROW('Hygiene Data'!F174)),NA())</f>
        <v>#N/A</v>
      </c>
      <c r="BI180" s="517" t="e">
        <f ca="1">+IF(AND(ISNUMBER(OFFSET('Hygiene Data'!$G$5,0,10*ROW('Hygiene Data'!G174))),'Data Summary'!DX180="Yes"),OFFSET('Hygiene Data'!$G$5,0,10*ROW('Hygiene Data'!G174)),NA())</f>
        <v>#N/A</v>
      </c>
      <c r="BJ180" s="517" t="e">
        <f ca="1">+IF(AND(ISNUMBER(OFFSET('Hygiene Data'!$G$7,0,10*ROW('Hygiene Data'!G174))),'Data Summary'!DY180="Yes"),OFFSET('Hygiene Data'!$G$7,0,10*ROW('Hygiene Data'!G174)),NA())</f>
        <v>#N/A</v>
      </c>
      <c r="BK180" s="517" t="e">
        <f ca="1">+IF(AND(ISNUMBER(OFFSET('Hygiene Data'!$G$9,0,10*ROW('Hygiene Data'!G174))),'Data Summary'!DZ180="Yes"),OFFSET('Hygiene Data'!$G$9,0,10*ROW('Hygiene Data'!G174)),NA())</f>
        <v>#N/A</v>
      </c>
      <c r="BL180" s="517" t="e">
        <f ca="1">+IF(AND(ISNUMBER(OFFSET('Hygiene Data'!$H$5,0,10*ROW('Hygiene Data'!H174))),'Data Summary'!EA180="Yes"),OFFSET('Hygiene Data'!$H$5,0,10*ROW('Hygiene Data'!H174)),NA())</f>
        <v>#N/A</v>
      </c>
      <c r="BM180" s="517" t="e">
        <f ca="1">+IF(AND(ISNUMBER(OFFSET('Hygiene Data'!$H$7,0,10*ROW('Hygiene Data'!H174))),'Data Summary'!EB180="Yes"),OFFSET('Hygiene Data'!$H$7,0,10*ROW('Hygiene Data'!H174)),NA())</f>
        <v>#N/A</v>
      </c>
      <c r="BN180" s="517" t="e">
        <f ca="1">+IF(AND(ISNUMBER(OFFSET('Hygiene Data'!$H$9,0,10*ROW('Hygiene Data'!H174))),'Data Summary'!EC180="Yes"),OFFSET('Hygiene Data'!$H$9,0,10*ROW('Hygiene Data'!H174)),NA())</f>
        <v>#N/A</v>
      </c>
      <c r="BO180" s="517" t="e">
        <f ca="1">+IF(AND(ISNUMBER(OFFSET('Hygiene Data'!$I$5,0,10*ROW('Hygiene Data'!I174))),'Data Summary'!ED180="Yes"),OFFSET('Hygiene Data'!$I$5,0,10*ROW('Hygiene Data'!I174)),NA())</f>
        <v>#N/A</v>
      </c>
      <c r="BP180" s="517" t="e">
        <f ca="1">+IF(AND(ISNUMBER(OFFSET('Hygiene Data'!$I$7,0,10*ROW('Hygiene Data'!I174))),'Data Summary'!EE180="Yes"),OFFSET('Hygiene Data'!$I$7,0,10*ROW('Hygiene Data'!I174)),NA())</f>
        <v>#N/A</v>
      </c>
      <c r="BQ180" s="517" t="e">
        <f ca="1">+IF(AND(ISNUMBER(OFFSET('Hygiene Data'!$I$9,0,10*ROW('Hygiene Data'!I174))),'Data Summary'!EF180="Yes"),OFFSET('Hygiene Data'!$I$9,0,10*ROW('Hygiene Data'!I174)),NA())</f>
        <v>#N/A</v>
      </c>
    </row>
    <row r="181" spans="1:69" x14ac:dyDescent="0.25">
      <c r="A181" s="513" t="e">
        <f ca="1">+RIGHT('Data Summary'!A181,LEN('Data Summary'!A181)-9)</f>
        <v>#VALUE!</v>
      </c>
      <c r="B181" s="487" t="str">
        <f ca="1">+IF(ISTEXT('Data Summary'!B181),'Data Summary'!B181,"")</f>
        <v/>
      </c>
      <c r="C181" s="514" t="e">
        <f ca="1">+VALUE('Data Summary'!C181)</f>
        <v>#VALUE!</v>
      </c>
      <c r="D181" s="515" t="e">
        <f ca="1">+IF(AND(ISNUMBER(OFFSET('Water Data'!$D$4,0,10*ROW('Water Data'!D175))),'Data Summary'!BS181="Yes"),100-OFFSET('Water Data'!$D$4,0,10*ROW('Water Data'!D175)),NA())</f>
        <v>#N/A</v>
      </c>
      <c r="E181" s="515" t="e">
        <f ca="1">+IF(AND(ISNUMBER(OFFSET('Water Data'!$D$6,0,10*ROW('Water Data'!D175))),'Data Summary'!BT181="Yes"),OFFSET('Water Data'!$D$6,0,10*ROW('Water Data'!D175)),NA())</f>
        <v>#N/A</v>
      </c>
      <c r="F181" s="515" t="e">
        <f ca="1">+IF(AND(ISNUMBER(OFFSET('Water Data'!$D$9,0,10*ROW('Water Data'!D175))),'Data Summary'!BU181="Yes"),OFFSET('Water Data'!$D$9,0,10*ROW('Water Data'!D175)),NA())</f>
        <v>#N/A</v>
      </c>
      <c r="G181" s="515" t="e">
        <f ca="1">+IF(AND(ISNUMBER(OFFSET('Water Data'!$E$4,0,10*ROW('Water Data'!E175))),'Data Summary'!BV181="Yes"),100-OFFSET('Water Data'!$E$4,0,10*ROW('Water Data'!E175)),NA())</f>
        <v>#N/A</v>
      </c>
      <c r="H181" s="515" t="e">
        <f ca="1">+IF(AND(ISNUMBER(OFFSET('Water Data'!$E$6,0,10*ROW('Water Data'!E175))),'Data Summary'!BW181="Yes"),OFFSET('Water Data'!$E$6,0,10*ROW('Water Data'!E175)),NA())</f>
        <v>#N/A</v>
      </c>
      <c r="I181" s="515" t="e">
        <f ca="1">+IF(AND(ISNUMBER(OFFSET('Water Data'!$E$9,0,10*ROW('Water Data'!E175))),'Data Summary'!BX181="Yes"),OFFSET('Water Data'!$E$9,0,10*ROW('Water Data'!E175)),NA())</f>
        <v>#N/A</v>
      </c>
      <c r="J181" s="515" t="e">
        <f ca="1">+IF(AND(ISNUMBER(OFFSET('Water Data'!$F$4,0,10*ROW('Water Data'!F175))),'Data Summary'!BY181="Yes"),100-OFFSET('Water Data'!$F$4,0,10*ROW('Water Data'!F175)),NA())</f>
        <v>#N/A</v>
      </c>
      <c r="K181" s="515" t="e">
        <f ca="1">+IF(AND(ISNUMBER(OFFSET('Water Data'!$F$6,0,10*ROW('Water Data'!F175))),'Data Summary'!BZ181="Yes"),OFFSET('Water Data'!$F$6,0,10*ROW('Water Data'!F175)),NA())</f>
        <v>#N/A</v>
      </c>
      <c r="L181" s="515" t="e">
        <f ca="1">+IF(AND(ISNUMBER(OFFSET('Water Data'!$F$9,0,10*ROW('Water Data'!F175))),'Data Summary'!CA181="Yes"),OFFSET('Water Data'!$F$9,0,10*ROW('Water Data'!F175)),NA())</f>
        <v>#N/A</v>
      </c>
      <c r="M181" s="515" t="e">
        <f ca="1">+IF(AND(ISNUMBER(OFFSET('Water Data'!$G$4,0,10*ROW('Water Data'!G175))),'Data Summary'!CB181="Yes"),100-OFFSET('Water Data'!$G$4,0,10*ROW('Water Data'!G175)),NA())</f>
        <v>#N/A</v>
      </c>
      <c r="N181" s="515" t="e">
        <f ca="1">+IF(AND(ISNUMBER(OFFSET('Water Data'!$G$6,0,10*ROW('Water Data'!G175))),'Data Summary'!CC181="Yes"),OFFSET('Water Data'!$G$6,0,10*ROW('Water Data'!G175)),NA())</f>
        <v>#N/A</v>
      </c>
      <c r="O181" s="515" t="e">
        <f ca="1">+IF(AND(ISNUMBER(OFFSET('Water Data'!$G$9,0,10*ROW('Water Data'!G175))),'Data Summary'!CD181="Yes"),OFFSET('Water Data'!$G$9,0,10*ROW('Water Data'!G175)),NA())</f>
        <v>#N/A</v>
      </c>
      <c r="P181" s="515" t="e">
        <f ca="1">+IF(AND(ISNUMBER(OFFSET('Water Data'!$H$4,0,10*ROW('Water Data'!H175))),'Data Summary'!CE181="Yes"),100-OFFSET('Water Data'!$H$4,0,10*ROW('Water Data'!H175)),NA())</f>
        <v>#N/A</v>
      </c>
      <c r="Q181" s="515" t="e">
        <f ca="1">+IF(AND(ISNUMBER(OFFSET('Water Data'!$H$6,0,10*ROW('Water Data'!H175))),'Data Summary'!CF181="Yes"),OFFSET('Water Data'!$H$6,0,10*ROW('Water Data'!H175)),NA())</f>
        <v>#N/A</v>
      </c>
      <c r="R181" s="515" t="e">
        <f ca="1">+IF(AND(ISNUMBER(OFFSET('Water Data'!$H$9,0,10*ROW('Water Data'!H175))),'Data Summary'!CG181="Yes"),OFFSET('Water Data'!$H$9,0,10*ROW('Water Data'!H175)),NA())</f>
        <v>#N/A</v>
      </c>
      <c r="S181" s="515" t="e">
        <f ca="1">+IF(AND(ISNUMBER(OFFSET('Water Data'!$I$4,0,10*ROW('Water Data'!I175))),'Data Summary'!CH181="Yes"),100-OFFSET('Water Data'!$I$4,0,10*ROW('Water Data'!I175)),NA())</f>
        <v>#N/A</v>
      </c>
      <c r="T181" s="515" t="e">
        <f ca="1">+IF(AND(ISNUMBER(OFFSET('Water Data'!$I$6,0,10*ROW('Water Data'!I175))),'Data Summary'!CI181="Yes"),OFFSET('Water Data'!$I$6,0,10*ROW('Water Data'!I175)),NA())</f>
        <v>#N/A</v>
      </c>
      <c r="U181" s="515" t="e">
        <f ca="1">+IF(AND(ISNUMBER(OFFSET('Water Data'!$I$9,0,10*ROW('Water Data'!I175))),'Data Summary'!CJ181="Yes"),OFFSET('Water Data'!$I$9,0,10*ROW('Water Data'!I175)),NA())</f>
        <v>#N/A</v>
      </c>
      <c r="V181" s="516" t="e">
        <f ca="1">+IF(AND(ISNUMBER(OFFSET('Sanitation Data'!$D$4,0,10*ROW('Sanitation Data'!D175))),'Data Summary'!CK181="Yes"),100-OFFSET('Sanitation Data'!$D$4,0,10*ROW('Sanitation Data'!D175)),NA())</f>
        <v>#N/A</v>
      </c>
      <c r="W181" s="516" t="e">
        <f ca="1">+IF(AND(ISNUMBER(OFFSET('Sanitation Data'!$D$6,0,10*ROW('Sanitation Data'!D175))),'Data Summary'!CL181="Yes"),OFFSET('Sanitation Data'!$D$6,0,10*ROW('Sanitation Data'!D175)),NA())</f>
        <v>#N/A</v>
      </c>
      <c r="X181" s="516" t="e">
        <f ca="1">+IF(AND(ISNUMBER(OFFSET('Sanitation Data'!$D$10,0,10*ROW('Sanitation Data'!D175))),'Data Summary'!CM181="Yes"),OFFSET('Sanitation Data'!$D$10,0,10*ROW('Sanitation Data'!D175)),NA())</f>
        <v>#N/A</v>
      </c>
      <c r="Y181" s="516" t="e">
        <f ca="1">+IF(AND(ISNUMBER(OFFSET('Sanitation Data'!$D$11,0,10*ROW('Sanitation Data'!D175))),'Data Summary'!CN181="Yes"),OFFSET('Sanitation Data'!$D$11,0,10*ROW('Sanitation Data'!D175)),NA())</f>
        <v>#N/A</v>
      </c>
      <c r="Z181" s="516" t="e">
        <f ca="1">+IF(AND(ISNUMBER(OFFSET('Sanitation Data'!$D$12,0,10*ROW('Sanitation Data'!D175))),'Data Summary'!CO181="Yes"),OFFSET('Sanitation Data'!$D$12,0,10*ROW('Sanitation Data'!D175)),NA())</f>
        <v>#N/A</v>
      </c>
      <c r="AA181" s="516" t="e">
        <f ca="1">+IF(AND(ISNUMBER(OFFSET('Sanitation Data'!$E$4,0,10*ROW('Sanitation Data'!E175))),'Data Summary'!CP181="Yes"),100-OFFSET('Sanitation Data'!$E$4,0,10*ROW('Sanitation Data'!E175)),NA())</f>
        <v>#N/A</v>
      </c>
      <c r="AB181" s="516" t="e">
        <f ca="1">+IF(AND(ISNUMBER(OFFSET('Sanitation Data'!$E$6,0,10*ROW('Sanitation Data'!E175))),'Data Summary'!CQ181="Yes"),OFFSET('Sanitation Data'!$E$6,0,10*ROW('Sanitation Data'!E175)),NA())</f>
        <v>#N/A</v>
      </c>
      <c r="AC181" s="516" t="e">
        <f ca="1">+IF(AND(ISNUMBER(OFFSET('Sanitation Data'!$E$10,0,10*ROW('Sanitation Data'!E175))),'Data Summary'!CR181="Yes"),OFFSET('Sanitation Data'!$E$10,0,10*ROW('Sanitation Data'!E175)),NA())</f>
        <v>#N/A</v>
      </c>
      <c r="AD181" s="516" t="e">
        <f ca="1">+IF(AND(ISNUMBER(OFFSET('Sanitation Data'!$E$11,0,10*ROW('Sanitation Data'!E175))),'Data Summary'!CS181="Yes"),OFFSET('Sanitation Data'!$E$11,0,10*ROW('Sanitation Data'!E175)),NA())</f>
        <v>#N/A</v>
      </c>
      <c r="AE181" s="516" t="e">
        <f ca="1">+IF(AND(ISNUMBER(OFFSET('Sanitation Data'!$E$12,0,10*ROW('Sanitation Data'!E175))),'Data Summary'!CT181="Yes"),OFFSET('Sanitation Data'!$E$12,0,10*ROW('Sanitation Data'!E175)),NA())</f>
        <v>#N/A</v>
      </c>
      <c r="AF181" s="516" t="e">
        <f ca="1">+IF(AND(ISNUMBER(OFFSET('Sanitation Data'!$F$4,0,10*ROW('Sanitation Data'!F175))),'Data Summary'!CU181="Yes"),100-OFFSET('Sanitation Data'!$F$4,0,10*ROW('Sanitation Data'!F175)),NA())</f>
        <v>#N/A</v>
      </c>
      <c r="AG181" s="516" t="e">
        <f ca="1">+IF(AND(ISNUMBER(OFFSET('Sanitation Data'!$F$6,0,10*ROW('Sanitation Data'!F175))),'Data Summary'!CV181="Yes"),OFFSET('Sanitation Data'!$F$6,0,10*ROW('Sanitation Data'!F175)),NA())</f>
        <v>#N/A</v>
      </c>
      <c r="AH181" s="516" t="e">
        <f ca="1">+IF(AND(ISNUMBER(OFFSET('Sanitation Data'!$F$10,0,10*ROW('Sanitation Data'!F175))),'Data Summary'!CW181="Yes"),OFFSET('Sanitation Data'!$F$10,0,10*ROW('Sanitation Data'!F175)),NA())</f>
        <v>#N/A</v>
      </c>
      <c r="AI181" s="516" t="e">
        <f ca="1">+IF(AND(ISNUMBER(OFFSET('Sanitation Data'!$F$11,0,10*ROW('Sanitation Data'!F175))),'Data Summary'!CX181="Yes"),OFFSET('Sanitation Data'!$F$11,0,10*ROW('Sanitation Data'!F175)),NA())</f>
        <v>#N/A</v>
      </c>
      <c r="AJ181" s="516" t="e">
        <f ca="1">+IF(AND(ISNUMBER(OFFSET('Sanitation Data'!$F$12,0,10*ROW('Sanitation Data'!F175))),'Data Summary'!CY181="Yes"),OFFSET('Sanitation Data'!$F$12,0,10*ROW('Sanitation Data'!F175)),NA())</f>
        <v>#N/A</v>
      </c>
      <c r="AK181" s="516" t="e">
        <f ca="1">+IF(AND(ISNUMBER(OFFSET('Sanitation Data'!$G$4,0,10*ROW('Sanitation Data'!G175))),'Data Summary'!CZ181="Yes"),100-OFFSET('Sanitation Data'!$G$4,0,10*ROW('Sanitation Data'!G175)),NA())</f>
        <v>#N/A</v>
      </c>
      <c r="AL181" s="516" t="e">
        <f ca="1">+IF(AND(ISNUMBER(OFFSET('Sanitation Data'!$G$6,0,10*ROW('Sanitation Data'!G175))),'Data Summary'!DA181="Yes"),OFFSET('Sanitation Data'!$G$6,0,10*ROW('Sanitation Data'!G175)),NA())</f>
        <v>#N/A</v>
      </c>
      <c r="AM181" s="516" t="e">
        <f ca="1">+IF(AND(ISNUMBER(OFFSET('Sanitation Data'!$G$10,0,10*ROW('Sanitation Data'!G175))),'Data Summary'!DB181="Yes"),OFFSET('Sanitation Data'!$G$10,0,10*ROW('Sanitation Data'!G175)),NA())</f>
        <v>#N/A</v>
      </c>
      <c r="AN181" s="516" t="e">
        <f ca="1">+IF(AND(ISNUMBER(OFFSET('Sanitation Data'!$G$11,0,10*ROW('Sanitation Data'!G175))),'Data Summary'!DC181="Yes"),OFFSET('Sanitation Data'!$G$11,0,10*ROW('Sanitation Data'!G175)),NA())</f>
        <v>#N/A</v>
      </c>
      <c r="AO181" s="516" t="e">
        <f ca="1">+IF(AND(ISNUMBER(OFFSET('Sanitation Data'!$G$12,0,10*ROW('Sanitation Data'!G175))),'Data Summary'!DD181="Yes"),OFFSET('Sanitation Data'!$G$12,0,10*ROW('Sanitation Data'!G175)),NA())</f>
        <v>#N/A</v>
      </c>
      <c r="AP181" s="516" t="e">
        <f ca="1">+IF(AND(ISNUMBER(OFFSET('Sanitation Data'!$H$4,0,10*ROW('Sanitation Data'!H175))),'Data Summary'!DE181="Yes"),100-OFFSET('Sanitation Data'!$H$4,0,10*ROW('Sanitation Data'!H175)),NA())</f>
        <v>#N/A</v>
      </c>
      <c r="AQ181" s="516" t="e">
        <f ca="1">+IF(AND(ISNUMBER(OFFSET('Sanitation Data'!$H$6,0,10*ROW('Sanitation Data'!H175))),'Data Summary'!DF181="Yes"),OFFSET('Sanitation Data'!$H$6,0,10*ROW('Sanitation Data'!H175)),NA())</f>
        <v>#N/A</v>
      </c>
      <c r="AR181" s="516" t="e">
        <f ca="1">+IF(AND(ISNUMBER(OFFSET('Sanitation Data'!$H$10,0,10*ROW('Sanitation Data'!H175))),'Data Summary'!DG181="Yes"),OFFSET('Sanitation Data'!$H$10,0,10*ROW('Sanitation Data'!H175)),NA())</f>
        <v>#N/A</v>
      </c>
      <c r="AS181" s="516" t="e">
        <f ca="1">+IF(AND(ISNUMBER(OFFSET('Sanitation Data'!$H$11,0,10*ROW('Sanitation Data'!H175))),'Data Summary'!DH181="Yes"),OFFSET('Sanitation Data'!$H$11,0,10*ROW('Sanitation Data'!H175)),NA())</f>
        <v>#N/A</v>
      </c>
      <c r="AT181" s="516" t="e">
        <f ca="1">+IF(AND(ISNUMBER(OFFSET('Sanitation Data'!$H$12,0,10*ROW('Sanitation Data'!H175))),'Data Summary'!DI181="Yes"),OFFSET('Sanitation Data'!$H$12,0,10*ROW('Sanitation Data'!H175)),NA())</f>
        <v>#N/A</v>
      </c>
      <c r="AU181" s="516" t="e">
        <f ca="1">+IF(AND(ISNUMBER(OFFSET('Sanitation Data'!$I$4,0,10*ROW('Sanitation Data'!I175))),'Data Summary'!DJ181="Yes"),100-OFFSET('Sanitation Data'!$I$4,0,10*ROW('Sanitation Data'!I175)),NA())</f>
        <v>#N/A</v>
      </c>
      <c r="AV181" s="516" t="e">
        <f ca="1">+IF(AND(ISNUMBER(OFFSET('Sanitation Data'!$I$6,0,10*ROW('Sanitation Data'!I175))),'Data Summary'!DK181="Yes"),OFFSET('Sanitation Data'!$I$6,0,10*ROW('Sanitation Data'!I175)),NA())</f>
        <v>#N/A</v>
      </c>
      <c r="AW181" s="516" t="e">
        <f ca="1">+IF(AND(ISNUMBER(OFFSET('Sanitation Data'!$I$10,0,10*ROW('Sanitation Data'!I175))),'Data Summary'!DL181="Yes"),OFFSET('Sanitation Data'!$I$10,0,10*ROW('Sanitation Data'!I175)),NA())</f>
        <v>#N/A</v>
      </c>
      <c r="AX181" s="516" t="e">
        <f ca="1">+IF(AND(ISNUMBER(OFFSET('Sanitation Data'!$I$11,0,10*ROW('Sanitation Data'!I175))),'Data Summary'!DM181="Yes"),OFFSET('Sanitation Data'!$I$11,0,10*ROW('Sanitation Data'!I175)),NA())</f>
        <v>#N/A</v>
      </c>
      <c r="AY181" s="516" t="e">
        <f ca="1">+IF(AND(ISNUMBER(OFFSET('Sanitation Data'!$I$12,0,10*ROW('Sanitation Data'!I175))),'Data Summary'!DN181="Yes"),OFFSET('Sanitation Data'!$I$12,0,10*ROW('Sanitation Data'!I175)),NA())</f>
        <v>#N/A</v>
      </c>
      <c r="AZ181" s="517" t="e">
        <f ca="1">+IF(AND(ISNUMBER(OFFSET('Hygiene Data'!$D$5,0,10*ROW('Hygiene Data'!D175))),'Data Summary'!DO181="Yes"),OFFSET('Hygiene Data'!$D$5,0,10*ROW('Hygiene Data'!D175)),NA())</f>
        <v>#N/A</v>
      </c>
      <c r="BA181" s="517" t="e">
        <f ca="1">+IF(AND(ISNUMBER(OFFSET('Hygiene Data'!$D$7,0,10*ROW('Hygiene Data'!D175))),'Data Summary'!DP181="Yes"),OFFSET('Hygiene Data'!$D$7,0,10*ROW('Hygiene Data'!D175)),NA())</f>
        <v>#N/A</v>
      </c>
      <c r="BB181" s="517" t="e">
        <f ca="1">+IF(AND(ISNUMBER(OFFSET('Hygiene Data'!$D$9,0,10*ROW('Hygiene Data'!D175))),'Data Summary'!DQ181="Yes"),OFFSET('Hygiene Data'!$D$9,0,10*ROW('Hygiene Data'!D175)),NA())</f>
        <v>#N/A</v>
      </c>
      <c r="BC181" s="517" t="e">
        <f ca="1">+IF(AND(ISNUMBER(OFFSET('Hygiene Data'!$E$5,0,10*ROW('Hygiene Data'!E175))),'Data Summary'!DR181="Yes"),OFFSET('Hygiene Data'!$E$5,0,10*ROW('Hygiene Data'!E175)),NA())</f>
        <v>#N/A</v>
      </c>
      <c r="BD181" s="517" t="e">
        <f ca="1">+IF(AND(ISNUMBER(OFFSET('Hygiene Data'!$E$7,0,10*ROW('Hygiene Data'!E175))),'Data Summary'!DS181="Yes"),OFFSET('Hygiene Data'!$E$7,0,10*ROW('Hygiene Data'!E175)),NA())</f>
        <v>#N/A</v>
      </c>
      <c r="BE181" s="517" t="e">
        <f ca="1">+IF(AND(ISNUMBER(OFFSET('Hygiene Data'!$E$9,0,10*ROW('Hygiene Data'!E175))),'Data Summary'!DT181="Yes"),OFFSET('Hygiene Data'!$E$9,0,10*ROW('Hygiene Data'!E175)),NA())</f>
        <v>#N/A</v>
      </c>
      <c r="BF181" s="517" t="e">
        <f ca="1">+IF(AND(ISNUMBER(OFFSET('Hygiene Data'!$F$5,0,10*ROW('Hygiene Data'!F175))),'Data Summary'!DU181="Yes"),OFFSET('Hygiene Data'!$F$5,0,10*ROW('Hygiene Data'!F175)),NA())</f>
        <v>#N/A</v>
      </c>
      <c r="BG181" s="517" t="e">
        <f ca="1">+IF(AND(ISNUMBER(OFFSET('Hygiene Data'!$F$7,0,10*ROW('Hygiene Data'!F175))),'Data Summary'!DV181="Yes"),OFFSET('Hygiene Data'!$F$7,0,10*ROW('Hygiene Data'!F175)),NA())</f>
        <v>#N/A</v>
      </c>
      <c r="BH181" s="517" t="e">
        <f ca="1">+IF(AND(ISNUMBER(OFFSET('Hygiene Data'!$F$9,0,10*ROW('Hygiene Data'!F175))),'Data Summary'!DW181="Yes"),OFFSET('Hygiene Data'!$F$9,0,10*ROW('Hygiene Data'!F175)),NA())</f>
        <v>#N/A</v>
      </c>
      <c r="BI181" s="517" t="e">
        <f ca="1">+IF(AND(ISNUMBER(OFFSET('Hygiene Data'!$G$5,0,10*ROW('Hygiene Data'!G175))),'Data Summary'!DX181="Yes"),OFFSET('Hygiene Data'!$G$5,0,10*ROW('Hygiene Data'!G175)),NA())</f>
        <v>#N/A</v>
      </c>
      <c r="BJ181" s="517" t="e">
        <f ca="1">+IF(AND(ISNUMBER(OFFSET('Hygiene Data'!$G$7,0,10*ROW('Hygiene Data'!G175))),'Data Summary'!DY181="Yes"),OFFSET('Hygiene Data'!$G$7,0,10*ROW('Hygiene Data'!G175)),NA())</f>
        <v>#N/A</v>
      </c>
      <c r="BK181" s="517" t="e">
        <f ca="1">+IF(AND(ISNUMBER(OFFSET('Hygiene Data'!$G$9,0,10*ROW('Hygiene Data'!G175))),'Data Summary'!DZ181="Yes"),OFFSET('Hygiene Data'!$G$9,0,10*ROW('Hygiene Data'!G175)),NA())</f>
        <v>#N/A</v>
      </c>
      <c r="BL181" s="517" t="e">
        <f ca="1">+IF(AND(ISNUMBER(OFFSET('Hygiene Data'!$H$5,0,10*ROW('Hygiene Data'!H175))),'Data Summary'!EA181="Yes"),OFFSET('Hygiene Data'!$H$5,0,10*ROW('Hygiene Data'!H175)),NA())</f>
        <v>#N/A</v>
      </c>
      <c r="BM181" s="517" t="e">
        <f ca="1">+IF(AND(ISNUMBER(OFFSET('Hygiene Data'!$H$7,0,10*ROW('Hygiene Data'!H175))),'Data Summary'!EB181="Yes"),OFFSET('Hygiene Data'!$H$7,0,10*ROW('Hygiene Data'!H175)),NA())</f>
        <v>#N/A</v>
      </c>
      <c r="BN181" s="517" t="e">
        <f ca="1">+IF(AND(ISNUMBER(OFFSET('Hygiene Data'!$H$9,0,10*ROW('Hygiene Data'!H175))),'Data Summary'!EC181="Yes"),OFFSET('Hygiene Data'!$H$9,0,10*ROW('Hygiene Data'!H175)),NA())</f>
        <v>#N/A</v>
      </c>
      <c r="BO181" s="517" t="e">
        <f ca="1">+IF(AND(ISNUMBER(OFFSET('Hygiene Data'!$I$5,0,10*ROW('Hygiene Data'!I175))),'Data Summary'!ED181="Yes"),OFFSET('Hygiene Data'!$I$5,0,10*ROW('Hygiene Data'!I175)),NA())</f>
        <v>#N/A</v>
      </c>
      <c r="BP181" s="517" t="e">
        <f ca="1">+IF(AND(ISNUMBER(OFFSET('Hygiene Data'!$I$7,0,10*ROW('Hygiene Data'!I175))),'Data Summary'!EE181="Yes"),OFFSET('Hygiene Data'!$I$7,0,10*ROW('Hygiene Data'!I175)),NA())</f>
        <v>#N/A</v>
      </c>
      <c r="BQ181" s="517" t="e">
        <f ca="1">+IF(AND(ISNUMBER(OFFSET('Hygiene Data'!$I$9,0,10*ROW('Hygiene Data'!I175))),'Data Summary'!EF181="Yes"),OFFSET('Hygiene Data'!$I$9,0,10*ROW('Hygiene Data'!I175)),NA())</f>
        <v>#N/A</v>
      </c>
    </row>
    <row r="182" spans="1:69" x14ac:dyDescent="0.25">
      <c r="A182" s="513" t="e">
        <f ca="1">+RIGHT('Data Summary'!A182,LEN('Data Summary'!A182)-9)</f>
        <v>#VALUE!</v>
      </c>
      <c r="B182" s="487" t="str">
        <f ca="1">+IF(ISTEXT('Data Summary'!B182),'Data Summary'!B182,"")</f>
        <v/>
      </c>
      <c r="C182" s="514" t="e">
        <f ca="1">+VALUE('Data Summary'!C182)</f>
        <v>#VALUE!</v>
      </c>
      <c r="D182" s="515" t="e">
        <f ca="1">+IF(AND(ISNUMBER(OFFSET('Water Data'!$D$4,0,10*ROW('Water Data'!D176))),'Data Summary'!BS182="Yes"),100-OFFSET('Water Data'!$D$4,0,10*ROW('Water Data'!D176)),NA())</f>
        <v>#N/A</v>
      </c>
      <c r="E182" s="515" t="e">
        <f ca="1">+IF(AND(ISNUMBER(OFFSET('Water Data'!$D$6,0,10*ROW('Water Data'!D176))),'Data Summary'!BT182="Yes"),OFFSET('Water Data'!$D$6,0,10*ROW('Water Data'!D176)),NA())</f>
        <v>#N/A</v>
      </c>
      <c r="F182" s="515" t="e">
        <f ca="1">+IF(AND(ISNUMBER(OFFSET('Water Data'!$D$9,0,10*ROW('Water Data'!D176))),'Data Summary'!BU182="Yes"),OFFSET('Water Data'!$D$9,0,10*ROW('Water Data'!D176)),NA())</f>
        <v>#N/A</v>
      </c>
      <c r="G182" s="515" t="e">
        <f ca="1">+IF(AND(ISNUMBER(OFFSET('Water Data'!$E$4,0,10*ROW('Water Data'!E176))),'Data Summary'!BV182="Yes"),100-OFFSET('Water Data'!$E$4,0,10*ROW('Water Data'!E176)),NA())</f>
        <v>#N/A</v>
      </c>
      <c r="H182" s="515" t="e">
        <f ca="1">+IF(AND(ISNUMBER(OFFSET('Water Data'!$E$6,0,10*ROW('Water Data'!E176))),'Data Summary'!BW182="Yes"),OFFSET('Water Data'!$E$6,0,10*ROW('Water Data'!E176)),NA())</f>
        <v>#N/A</v>
      </c>
      <c r="I182" s="515" t="e">
        <f ca="1">+IF(AND(ISNUMBER(OFFSET('Water Data'!$E$9,0,10*ROW('Water Data'!E176))),'Data Summary'!BX182="Yes"),OFFSET('Water Data'!$E$9,0,10*ROW('Water Data'!E176)),NA())</f>
        <v>#N/A</v>
      </c>
      <c r="J182" s="515" t="e">
        <f ca="1">+IF(AND(ISNUMBER(OFFSET('Water Data'!$F$4,0,10*ROW('Water Data'!F176))),'Data Summary'!BY182="Yes"),100-OFFSET('Water Data'!$F$4,0,10*ROW('Water Data'!F176)),NA())</f>
        <v>#N/A</v>
      </c>
      <c r="K182" s="515" t="e">
        <f ca="1">+IF(AND(ISNUMBER(OFFSET('Water Data'!$F$6,0,10*ROW('Water Data'!F176))),'Data Summary'!BZ182="Yes"),OFFSET('Water Data'!$F$6,0,10*ROW('Water Data'!F176)),NA())</f>
        <v>#N/A</v>
      </c>
      <c r="L182" s="515" t="e">
        <f ca="1">+IF(AND(ISNUMBER(OFFSET('Water Data'!$F$9,0,10*ROW('Water Data'!F176))),'Data Summary'!CA182="Yes"),OFFSET('Water Data'!$F$9,0,10*ROW('Water Data'!F176)),NA())</f>
        <v>#N/A</v>
      </c>
      <c r="M182" s="515" t="e">
        <f ca="1">+IF(AND(ISNUMBER(OFFSET('Water Data'!$G$4,0,10*ROW('Water Data'!G176))),'Data Summary'!CB182="Yes"),100-OFFSET('Water Data'!$G$4,0,10*ROW('Water Data'!G176)),NA())</f>
        <v>#N/A</v>
      </c>
      <c r="N182" s="515" t="e">
        <f ca="1">+IF(AND(ISNUMBER(OFFSET('Water Data'!$G$6,0,10*ROW('Water Data'!G176))),'Data Summary'!CC182="Yes"),OFFSET('Water Data'!$G$6,0,10*ROW('Water Data'!G176)),NA())</f>
        <v>#N/A</v>
      </c>
      <c r="O182" s="515" t="e">
        <f ca="1">+IF(AND(ISNUMBER(OFFSET('Water Data'!$G$9,0,10*ROW('Water Data'!G176))),'Data Summary'!CD182="Yes"),OFFSET('Water Data'!$G$9,0,10*ROW('Water Data'!G176)),NA())</f>
        <v>#N/A</v>
      </c>
      <c r="P182" s="515" t="e">
        <f ca="1">+IF(AND(ISNUMBER(OFFSET('Water Data'!$H$4,0,10*ROW('Water Data'!H176))),'Data Summary'!CE182="Yes"),100-OFFSET('Water Data'!$H$4,0,10*ROW('Water Data'!H176)),NA())</f>
        <v>#N/A</v>
      </c>
      <c r="Q182" s="515" t="e">
        <f ca="1">+IF(AND(ISNUMBER(OFFSET('Water Data'!$H$6,0,10*ROW('Water Data'!H176))),'Data Summary'!CF182="Yes"),OFFSET('Water Data'!$H$6,0,10*ROW('Water Data'!H176)),NA())</f>
        <v>#N/A</v>
      </c>
      <c r="R182" s="515" t="e">
        <f ca="1">+IF(AND(ISNUMBER(OFFSET('Water Data'!$H$9,0,10*ROW('Water Data'!H176))),'Data Summary'!CG182="Yes"),OFFSET('Water Data'!$H$9,0,10*ROW('Water Data'!H176)),NA())</f>
        <v>#N/A</v>
      </c>
      <c r="S182" s="515" t="e">
        <f ca="1">+IF(AND(ISNUMBER(OFFSET('Water Data'!$I$4,0,10*ROW('Water Data'!I176))),'Data Summary'!CH182="Yes"),100-OFFSET('Water Data'!$I$4,0,10*ROW('Water Data'!I176)),NA())</f>
        <v>#N/A</v>
      </c>
      <c r="T182" s="515" t="e">
        <f ca="1">+IF(AND(ISNUMBER(OFFSET('Water Data'!$I$6,0,10*ROW('Water Data'!I176))),'Data Summary'!CI182="Yes"),OFFSET('Water Data'!$I$6,0,10*ROW('Water Data'!I176)),NA())</f>
        <v>#N/A</v>
      </c>
      <c r="U182" s="515" t="e">
        <f ca="1">+IF(AND(ISNUMBER(OFFSET('Water Data'!$I$9,0,10*ROW('Water Data'!I176))),'Data Summary'!CJ182="Yes"),OFFSET('Water Data'!$I$9,0,10*ROW('Water Data'!I176)),NA())</f>
        <v>#N/A</v>
      </c>
      <c r="V182" s="516" t="e">
        <f ca="1">+IF(AND(ISNUMBER(OFFSET('Sanitation Data'!$D$4,0,10*ROW('Sanitation Data'!D176))),'Data Summary'!CK182="Yes"),100-OFFSET('Sanitation Data'!$D$4,0,10*ROW('Sanitation Data'!D176)),NA())</f>
        <v>#N/A</v>
      </c>
      <c r="W182" s="516" t="e">
        <f ca="1">+IF(AND(ISNUMBER(OFFSET('Sanitation Data'!$D$6,0,10*ROW('Sanitation Data'!D176))),'Data Summary'!CL182="Yes"),OFFSET('Sanitation Data'!$D$6,0,10*ROW('Sanitation Data'!D176)),NA())</f>
        <v>#N/A</v>
      </c>
      <c r="X182" s="516" t="e">
        <f ca="1">+IF(AND(ISNUMBER(OFFSET('Sanitation Data'!$D$10,0,10*ROW('Sanitation Data'!D176))),'Data Summary'!CM182="Yes"),OFFSET('Sanitation Data'!$D$10,0,10*ROW('Sanitation Data'!D176)),NA())</f>
        <v>#N/A</v>
      </c>
      <c r="Y182" s="516" t="e">
        <f ca="1">+IF(AND(ISNUMBER(OFFSET('Sanitation Data'!$D$11,0,10*ROW('Sanitation Data'!D176))),'Data Summary'!CN182="Yes"),OFFSET('Sanitation Data'!$D$11,0,10*ROW('Sanitation Data'!D176)),NA())</f>
        <v>#N/A</v>
      </c>
      <c r="Z182" s="516" t="e">
        <f ca="1">+IF(AND(ISNUMBER(OFFSET('Sanitation Data'!$D$12,0,10*ROW('Sanitation Data'!D176))),'Data Summary'!CO182="Yes"),OFFSET('Sanitation Data'!$D$12,0,10*ROW('Sanitation Data'!D176)),NA())</f>
        <v>#N/A</v>
      </c>
      <c r="AA182" s="516" t="e">
        <f ca="1">+IF(AND(ISNUMBER(OFFSET('Sanitation Data'!$E$4,0,10*ROW('Sanitation Data'!E176))),'Data Summary'!CP182="Yes"),100-OFFSET('Sanitation Data'!$E$4,0,10*ROW('Sanitation Data'!E176)),NA())</f>
        <v>#N/A</v>
      </c>
      <c r="AB182" s="516" t="e">
        <f ca="1">+IF(AND(ISNUMBER(OFFSET('Sanitation Data'!$E$6,0,10*ROW('Sanitation Data'!E176))),'Data Summary'!CQ182="Yes"),OFFSET('Sanitation Data'!$E$6,0,10*ROW('Sanitation Data'!E176)),NA())</f>
        <v>#N/A</v>
      </c>
      <c r="AC182" s="516" t="e">
        <f ca="1">+IF(AND(ISNUMBER(OFFSET('Sanitation Data'!$E$10,0,10*ROW('Sanitation Data'!E176))),'Data Summary'!CR182="Yes"),OFFSET('Sanitation Data'!$E$10,0,10*ROW('Sanitation Data'!E176)),NA())</f>
        <v>#N/A</v>
      </c>
      <c r="AD182" s="516" t="e">
        <f ca="1">+IF(AND(ISNUMBER(OFFSET('Sanitation Data'!$E$11,0,10*ROW('Sanitation Data'!E176))),'Data Summary'!CS182="Yes"),OFFSET('Sanitation Data'!$E$11,0,10*ROW('Sanitation Data'!E176)),NA())</f>
        <v>#N/A</v>
      </c>
      <c r="AE182" s="516" t="e">
        <f ca="1">+IF(AND(ISNUMBER(OFFSET('Sanitation Data'!$E$12,0,10*ROW('Sanitation Data'!E176))),'Data Summary'!CT182="Yes"),OFFSET('Sanitation Data'!$E$12,0,10*ROW('Sanitation Data'!E176)),NA())</f>
        <v>#N/A</v>
      </c>
      <c r="AF182" s="516" t="e">
        <f ca="1">+IF(AND(ISNUMBER(OFFSET('Sanitation Data'!$F$4,0,10*ROW('Sanitation Data'!F176))),'Data Summary'!CU182="Yes"),100-OFFSET('Sanitation Data'!$F$4,0,10*ROW('Sanitation Data'!F176)),NA())</f>
        <v>#N/A</v>
      </c>
      <c r="AG182" s="516" t="e">
        <f ca="1">+IF(AND(ISNUMBER(OFFSET('Sanitation Data'!$F$6,0,10*ROW('Sanitation Data'!F176))),'Data Summary'!CV182="Yes"),OFFSET('Sanitation Data'!$F$6,0,10*ROW('Sanitation Data'!F176)),NA())</f>
        <v>#N/A</v>
      </c>
      <c r="AH182" s="516" t="e">
        <f ca="1">+IF(AND(ISNUMBER(OFFSET('Sanitation Data'!$F$10,0,10*ROW('Sanitation Data'!F176))),'Data Summary'!CW182="Yes"),OFFSET('Sanitation Data'!$F$10,0,10*ROW('Sanitation Data'!F176)),NA())</f>
        <v>#N/A</v>
      </c>
      <c r="AI182" s="516" t="e">
        <f ca="1">+IF(AND(ISNUMBER(OFFSET('Sanitation Data'!$F$11,0,10*ROW('Sanitation Data'!F176))),'Data Summary'!CX182="Yes"),OFFSET('Sanitation Data'!$F$11,0,10*ROW('Sanitation Data'!F176)),NA())</f>
        <v>#N/A</v>
      </c>
      <c r="AJ182" s="516" t="e">
        <f ca="1">+IF(AND(ISNUMBER(OFFSET('Sanitation Data'!$F$12,0,10*ROW('Sanitation Data'!F176))),'Data Summary'!CY182="Yes"),OFFSET('Sanitation Data'!$F$12,0,10*ROW('Sanitation Data'!F176)),NA())</f>
        <v>#N/A</v>
      </c>
      <c r="AK182" s="516" t="e">
        <f ca="1">+IF(AND(ISNUMBER(OFFSET('Sanitation Data'!$G$4,0,10*ROW('Sanitation Data'!G176))),'Data Summary'!CZ182="Yes"),100-OFFSET('Sanitation Data'!$G$4,0,10*ROW('Sanitation Data'!G176)),NA())</f>
        <v>#N/A</v>
      </c>
      <c r="AL182" s="516" t="e">
        <f ca="1">+IF(AND(ISNUMBER(OFFSET('Sanitation Data'!$G$6,0,10*ROW('Sanitation Data'!G176))),'Data Summary'!DA182="Yes"),OFFSET('Sanitation Data'!$G$6,0,10*ROW('Sanitation Data'!G176)),NA())</f>
        <v>#N/A</v>
      </c>
      <c r="AM182" s="516" t="e">
        <f ca="1">+IF(AND(ISNUMBER(OFFSET('Sanitation Data'!$G$10,0,10*ROW('Sanitation Data'!G176))),'Data Summary'!DB182="Yes"),OFFSET('Sanitation Data'!$G$10,0,10*ROW('Sanitation Data'!G176)),NA())</f>
        <v>#N/A</v>
      </c>
      <c r="AN182" s="516" t="e">
        <f ca="1">+IF(AND(ISNUMBER(OFFSET('Sanitation Data'!$G$11,0,10*ROW('Sanitation Data'!G176))),'Data Summary'!DC182="Yes"),OFFSET('Sanitation Data'!$G$11,0,10*ROW('Sanitation Data'!G176)),NA())</f>
        <v>#N/A</v>
      </c>
      <c r="AO182" s="516" t="e">
        <f ca="1">+IF(AND(ISNUMBER(OFFSET('Sanitation Data'!$G$12,0,10*ROW('Sanitation Data'!G176))),'Data Summary'!DD182="Yes"),OFFSET('Sanitation Data'!$G$12,0,10*ROW('Sanitation Data'!G176)),NA())</f>
        <v>#N/A</v>
      </c>
      <c r="AP182" s="516" t="e">
        <f ca="1">+IF(AND(ISNUMBER(OFFSET('Sanitation Data'!$H$4,0,10*ROW('Sanitation Data'!H176))),'Data Summary'!DE182="Yes"),100-OFFSET('Sanitation Data'!$H$4,0,10*ROW('Sanitation Data'!H176)),NA())</f>
        <v>#N/A</v>
      </c>
      <c r="AQ182" s="516" t="e">
        <f ca="1">+IF(AND(ISNUMBER(OFFSET('Sanitation Data'!$H$6,0,10*ROW('Sanitation Data'!H176))),'Data Summary'!DF182="Yes"),OFFSET('Sanitation Data'!$H$6,0,10*ROW('Sanitation Data'!H176)),NA())</f>
        <v>#N/A</v>
      </c>
      <c r="AR182" s="516" t="e">
        <f ca="1">+IF(AND(ISNUMBER(OFFSET('Sanitation Data'!$H$10,0,10*ROW('Sanitation Data'!H176))),'Data Summary'!DG182="Yes"),OFFSET('Sanitation Data'!$H$10,0,10*ROW('Sanitation Data'!H176)),NA())</f>
        <v>#N/A</v>
      </c>
      <c r="AS182" s="516" t="e">
        <f ca="1">+IF(AND(ISNUMBER(OFFSET('Sanitation Data'!$H$11,0,10*ROW('Sanitation Data'!H176))),'Data Summary'!DH182="Yes"),OFFSET('Sanitation Data'!$H$11,0,10*ROW('Sanitation Data'!H176)),NA())</f>
        <v>#N/A</v>
      </c>
      <c r="AT182" s="516" t="e">
        <f ca="1">+IF(AND(ISNUMBER(OFFSET('Sanitation Data'!$H$12,0,10*ROW('Sanitation Data'!H176))),'Data Summary'!DI182="Yes"),OFFSET('Sanitation Data'!$H$12,0,10*ROW('Sanitation Data'!H176)),NA())</f>
        <v>#N/A</v>
      </c>
      <c r="AU182" s="516" t="e">
        <f ca="1">+IF(AND(ISNUMBER(OFFSET('Sanitation Data'!$I$4,0,10*ROW('Sanitation Data'!I176))),'Data Summary'!DJ182="Yes"),100-OFFSET('Sanitation Data'!$I$4,0,10*ROW('Sanitation Data'!I176)),NA())</f>
        <v>#N/A</v>
      </c>
      <c r="AV182" s="516" t="e">
        <f ca="1">+IF(AND(ISNUMBER(OFFSET('Sanitation Data'!$I$6,0,10*ROW('Sanitation Data'!I176))),'Data Summary'!DK182="Yes"),OFFSET('Sanitation Data'!$I$6,0,10*ROW('Sanitation Data'!I176)),NA())</f>
        <v>#N/A</v>
      </c>
      <c r="AW182" s="516" t="e">
        <f ca="1">+IF(AND(ISNUMBER(OFFSET('Sanitation Data'!$I$10,0,10*ROW('Sanitation Data'!I176))),'Data Summary'!DL182="Yes"),OFFSET('Sanitation Data'!$I$10,0,10*ROW('Sanitation Data'!I176)),NA())</f>
        <v>#N/A</v>
      </c>
      <c r="AX182" s="516" t="e">
        <f ca="1">+IF(AND(ISNUMBER(OFFSET('Sanitation Data'!$I$11,0,10*ROW('Sanitation Data'!I176))),'Data Summary'!DM182="Yes"),OFFSET('Sanitation Data'!$I$11,0,10*ROW('Sanitation Data'!I176)),NA())</f>
        <v>#N/A</v>
      </c>
      <c r="AY182" s="516" t="e">
        <f ca="1">+IF(AND(ISNUMBER(OFFSET('Sanitation Data'!$I$12,0,10*ROW('Sanitation Data'!I176))),'Data Summary'!DN182="Yes"),OFFSET('Sanitation Data'!$I$12,0,10*ROW('Sanitation Data'!I176)),NA())</f>
        <v>#N/A</v>
      </c>
      <c r="AZ182" s="517" t="e">
        <f ca="1">+IF(AND(ISNUMBER(OFFSET('Hygiene Data'!$D$5,0,10*ROW('Hygiene Data'!D176))),'Data Summary'!DO182="Yes"),OFFSET('Hygiene Data'!$D$5,0,10*ROW('Hygiene Data'!D176)),NA())</f>
        <v>#N/A</v>
      </c>
      <c r="BA182" s="517" t="e">
        <f ca="1">+IF(AND(ISNUMBER(OFFSET('Hygiene Data'!$D$7,0,10*ROW('Hygiene Data'!D176))),'Data Summary'!DP182="Yes"),OFFSET('Hygiene Data'!$D$7,0,10*ROW('Hygiene Data'!D176)),NA())</f>
        <v>#N/A</v>
      </c>
      <c r="BB182" s="517" t="e">
        <f ca="1">+IF(AND(ISNUMBER(OFFSET('Hygiene Data'!$D$9,0,10*ROW('Hygiene Data'!D176))),'Data Summary'!DQ182="Yes"),OFFSET('Hygiene Data'!$D$9,0,10*ROW('Hygiene Data'!D176)),NA())</f>
        <v>#N/A</v>
      </c>
      <c r="BC182" s="517" t="e">
        <f ca="1">+IF(AND(ISNUMBER(OFFSET('Hygiene Data'!$E$5,0,10*ROW('Hygiene Data'!E176))),'Data Summary'!DR182="Yes"),OFFSET('Hygiene Data'!$E$5,0,10*ROW('Hygiene Data'!E176)),NA())</f>
        <v>#N/A</v>
      </c>
      <c r="BD182" s="517" t="e">
        <f ca="1">+IF(AND(ISNUMBER(OFFSET('Hygiene Data'!$E$7,0,10*ROW('Hygiene Data'!E176))),'Data Summary'!DS182="Yes"),OFFSET('Hygiene Data'!$E$7,0,10*ROW('Hygiene Data'!E176)),NA())</f>
        <v>#N/A</v>
      </c>
      <c r="BE182" s="517" t="e">
        <f ca="1">+IF(AND(ISNUMBER(OFFSET('Hygiene Data'!$E$9,0,10*ROW('Hygiene Data'!E176))),'Data Summary'!DT182="Yes"),OFFSET('Hygiene Data'!$E$9,0,10*ROW('Hygiene Data'!E176)),NA())</f>
        <v>#N/A</v>
      </c>
      <c r="BF182" s="517" t="e">
        <f ca="1">+IF(AND(ISNUMBER(OFFSET('Hygiene Data'!$F$5,0,10*ROW('Hygiene Data'!F176))),'Data Summary'!DU182="Yes"),OFFSET('Hygiene Data'!$F$5,0,10*ROW('Hygiene Data'!F176)),NA())</f>
        <v>#N/A</v>
      </c>
      <c r="BG182" s="517" t="e">
        <f ca="1">+IF(AND(ISNUMBER(OFFSET('Hygiene Data'!$F$7,0,10*ROW('Hygiene Data'!F176))),'Data Summary'!DV182="Yes"),OFFSET('Hygiene Data'!$F$7,0,10*ROW('Hygiene Data'!F176)),NA())</f>
        <v>#N/A</v>
      </c>
      <c r="BH182" s="517" t="e">
        <f ca="1">+IF(AND(ISNUMBER(OFFSET('Hygiene Data'!$F$9,0,10*ROW('Hygiene Data'!F176))),'Data Summary'!DW182="Yes"),OFFSET('Hygiene Data'!$F$9,0,10*ROW('Hygiene Data'!F176)),NA())</f>
        <v>#N/A</v>
      </c>
      <c r="BI182" s="517" t="e">
        <f ca="1">+IF(AND(ISNUMBER(OFFSET('Hygiene Data'!$G$5,0,10*ROW('Hygiene Data'!G176))),'Data Summary'!DX182="Yes"),OFFSET('Hygiene Data'!$G$5,0,10*ROW('Hygiene Data'!G176)),NA())</f>
        <v>#N/A</v>
      </c>
      <c r="BJ182" s="517" t="e">
        <f ca="1">+IF(AND(ISNUMBER(OFFSET('Hygiene Data'!$G$7,0,10*ROW('Hygiene Data'!G176))),'Data Summary'!DY182="Yes"),OFFSET('Hygiene Data'!$G$7,0,10*ROW('Hygiene Data'!G176)),NA())</f>
        <v>#N/A</v>
      </c>
      <c r="BK182" s="517" t="e">
        <f ca="1">+IF(AND(ISNUMBER(OFFSET('Hygiene Data'!$G$9,0,10*ROW('Hygiene Data'!G176))),'Data Summary'!DZ182="Yes"),OFFSET('Hygiene Data'!$G$9,0,10*ROW('Hygiene Data'!G176)),NA())</f>
        <v>#N/A</v>
      </c>
      <c r="BL182" s="517" t="e">
        <f ca="1">+IF(AND(ISNUMBER(OFFSET('Hygiene Data'!$H$5,0,10*ROW('Hygiene Data'!H176))),'Data Summary'!EA182="Yes"),OFFSET('Hygiene Data'!$H$5,0,10*ROW('Hygiene Data'!H176)),NA())</f>
        <v>#N/A</v>
      </c>
      <c r="BM182" s="517" t="e">
        <f ca="1">+IF(AND(ISNUMBER(OFFSET('Hygiene Data'!$H$7,0,10*ROW('Hygiene Data'!H176))),'Data Summary'!EB182="Yes"),OFFSET('Hygiene Data'!$H$7,0,10*ROW('Hygiene Data'!H176)),NA())</f>
        <v>#N/A</v>
      </c>
      <c r="BN182" s="517" t="e">
        <f ca="1">+IF(AND(ISNUMBER(OFFSET('Hygiene Data'!$H$9,0,10*ROW('Hygiene Data'!H176))),'Data Summary'!EC182="Yes"),OFFSET('Hygiene Data'!$H$9,0,10*ROW('Hygiene Data'!H176)),NA())</f>
        <v>#N/A</v>
      </c>
      <c r="BO182" s="517" t="e">
        <f ca="1">+IF(AND(ISNUMBER(OFFSET('Hygiene Data'!$I$5,0,10*ROW('Hygiene Data'!I176))),'Data Summary'!ED182="Yes"),OFFSET('Hygiene Data'!$I$5,0,10*ROW('Hygiene Data'!I176)),NA())</f>
        <v>#N/A</v>
      </c>
      <c r="BP182" s="517" t="e">
        <f ca="1">+IF(AND(ISNUMBER(OFFSET('Hygiene Data'!$I$7,0,10*ROW('Hygiene Data'!I176))),'Data Summary'!EE182="Yes"),OFFSET('Hygiene Data'!$I$7,0,10*ROW('Hygiene Data'!I176)),NA())</f>
        <v>#N/A</v>
      </c>
      <c r="BQ182" s="517" t="e">
        <f ca="1">+IF(AND(ISNUMBER(OFFSET('Hygiene Data'!$I$9,0,10*ROW('Hygiene Data'!I176))),'Data Summary'!EF182="Yes"),OFFSET('Hygiene Data'!$I$9,0,10*ROW('Hygiene Data'!I176)),NA())</f>
        <v>#N/A</v>
      </c>
    </row>
    <row r="183" spans="1:69" x14ac:dyDescent="0.25">
      <c r="A183" s="513" t="e">
        <f ca="1">+RIGHT('Data Summary'!A183,LEN('Data Summary'!A183)-9)</f>
        <v>#VALUE!</v>
      </c>
      <c r="B183" s="487" t="str">
        <f ca="1">+IF(ISTEXT('Data Summary'!B183),'Data Summary'!B183,"")</f>
        <v/>
      </c>
      <c r="C183" s="514" t="e">
        <f ca="1">+VALUE('Data Summary'!C183)</f>
        <v>#VALUE!</v>
      </c>
      <c r="D183" s="515" t="e">
        <f ca="1">+IF(AND(ISNUMBER(OFFSET('Water Data'!$D$4,0,10*ROW('Water Data'!D177))),'Data Summary'!BS183="Yes"),100-OFFSET('Water Data'!$D$4,0,10*ROW('Water Data'!D177)),NA())</f>
        <v>#N/A</v>
      </c>
      <c r="E183" s="515" t="e">
        <f ca="1">+IF(AND(ISNUMBER(OFFSET('Water Data'!$D$6,0,10*ROW('Water Data'!D177))),'Data Summary'!BT183="Yes"),OFFSET('Water Data'!$D$6,0,10*ROW('Water Data'!D177)),NA())</f>
        <v>#N/A</v>
      </c>
      <c r="F183" s="515" t="e">
        <f ca="1">+IF(AND(ISNUMBER(OFFSET('Water Data'!$D$9,0,10*ROW('Water Data'!D177))),'Data Summary'!BU183="Yes"),OFFSET('Water Data'!$D$9,0,10*ROW('Water Data'!D177)),NA())</f>
        <v>#N/A</v>
      </c>
      <c r="G183" s="515" t="e">
        <f ca="1">+IF(AND(ISNUMBER(OFFSET('Water Data'!$E$4,0,10*ROW('Water Data'!E177))),'Data Summary'!BV183="Yes"),100-OFFSET('Water Data'!$E$4,0,10*ROW('Water Data'!E177)),NA())</f>
        <v>#N/A</v>
      </c>
      <c r="H183" s="515" t="e">
        <f ca="1">+IF(AND(ISNUMBER(OFFSET('Water Data'!$E$6,0,10*ROW('Water Data'!E177))),'Data Summary'!BW183="Yes"),OFFSET('Water Data'!$E$6,0,10*ROW('Water Data'!E177)),NA())</f>
        <v>#N/A</v>
      </c>
      <c r="I183" s="515" t="e">
        <f ca="1">+IF(AND(ISNUMBER(OFFSET('Water Data'!$E$9,0,10*ROW('Water Data'!E177))),'Data Summary'!BX183="Yes"),OFFSET('Water Data'!$E$9,0,10*ROW('Water Data'!E177)),NA())</f>
        <v>#N/A</v>
      </c>
      <c r="J183" s="515" t="e">
        <f ca="1">+IF(AND(ISNUMBER(OFFSET('Water Data'!$F$4,0,10*ROW('Water Data'!F177))),'Data Summary'!BY183="Yes"),100-OFFSET('Water Data'!$F$4,0,10*ROW('Water Data'!F177)),NA())</f>
        <v>#N/A</v>
      </c>
      <c r="K183" s="515" t="e">
        <f ca="1">+IF(AND(ISNUMBER(OFFSET('Water Data'!$F$6,0,10*ROW('Water Data'!F177))),'Data Summary'!BZ183="Yes"),OFFSET('Water Data'!$F$6,0,10*ROW('Water Data'!F177)),NA())</f>
        <v>#N/A</v>
      </c>
      <c r="L183" s="515" t="e">
        <f ca="1">+IF(AND(ISNUMBER(OFFSET('Water Data'!$F$9,0,10*ROW('Water Data'!F177))),'Data Summary'!CA183="Yes"),OFFSET('Water Data'!$F$9,0,10*ROW('Water Data'!F177)),NA())</f>
        <v>#N/A</v>
      </c>
      <c r="M183" s="515" t="e">
        <f ca="1">+IF(AND(ISNUMBER(OFFSET('Water Data'!$G$4,0,10*ROW('Water Data'!G177))),'Data Summary'!CB183="Yes"),100-OFFSET('Water Data'!$G$4,0,10*ROW('Water Data'!G177)),NA())</f>
        <v>#N/A</v>
      </c>
      <c r="N183" s="515" t="e">
        <f ca="1">+IF(AND(ISNUMBER(OFFSET('Water Data'!$G$6,0,10*ROW('Water Data'!G177))),'Data Summary'!CC183="Yes"),OFFSET('Water Data'!$G$6,0,10*ROW('Water Data'!G177)),NA())</f>
        <v>#N/A</v>
      </c>
      <c r="O183" s="515" t="e">
        <f ca="1">+IF(AND(ISNUMBER(OFFSET('Water Data'!$G$9,0,10*ROW('Water Data'!G177))),'Data Summary'!CD183="Yes"),OFFSET('Water Data'!$G$9,0,10*ROW('Water Data'!G177)),NA())</f>
        <v>#N/A</v>
      </c>
      <c r="P183" s="515" t="e">
        <f ca="1">+IF(AND(ISNUMBER(OFFSET('Water Data'!$H$4,0,10*ROW('Water Data'!H177))),'Data Summary'!CE183="Yes"),100-OFFSET('Water Data'!$H$4,0,10*ROW('Water Data'!H177)),NA())</f>
        <v>#N/A</v>
      </c>
      <c r="Q183" s="515" t="e">
        <f ca="1">+IF(AND(ISNUMBER(OFFSET('Water Data'!$H$6,0,10*ROW('Water Data'!H177))),'Data Summary'!CF183="Yes"),OFFSET('Water Data'!$H$6,0,10*ROW('Water Data'!H177)),NA())</f>
        <v>#N/A</v>
      </c>
      <c r="R183" s="515" t="e">
        <f ca="1">+IF(AND(ISNUMBER(OFFSET('Water Data'!$H$9,0,10*ROW('Water Data'!H177))),'Data Summary'!CG183="Yes"),OFFSET('Water Data'!$H$9,0,10*ROW('Water Data'!H177)),NA())</f>
        <v>#N/A</v>
      </c>
      <c r="S183" s="515" t="e">
        <f ca="1">+IF(AND(ISNUMBER(OFFSET('Water Data'!$I$4,0,10*ROW('Water Data'!I177))),'Data Summary'!CH183="Yes"),100-OFFSET('Water Data'!$I$4,0,10*ROW('Water Data'!I177)),NA())</f>
        <v>#N/A</v>
      </c>
      <c r="T183" s="515" t="e">
        <f ca="1">+IF(AND(ISNUMBER(OFFSET('Water Data'!$I$6,0,10*ROW('Water Data'!I177))),'Data Summary'!CI183="Yes"),OFFSET('Water Data'!$I$6,0,10*ROW('Water Data'!I177)),NA())</f>
        <v>#N/A</v>
      </c>
      <c r="U183" s="515" t="e">
        <f ca="1">+IF(AND(ISNUMBER(OFFSET('Water Data'!$I$9,0,10*ROW('Water Data'!I177))),'Data Summary'!CJ183="Yes"),OFFSET('Water Data'!$I$9,0,10*ROW('Water Data'!I177)),NA())</f>
        <v>#N/A</v>
      </c>
      <c r="V183" s="516" t="e">
        <f ca="1">+IF(AND(ISNUMBER(OFFSET('Sanitation Data'!$D$4,0,10*ROW('Sanitation Data'!D177))),'Data Summary'!CK183="Yes"),100-OFFSET('Sanitation Data'!$D$4,0,10*ROW('Sanitation Data'!D177)),NA())</f>
        <v>#N/A</v>
      </c>
      <c r="W183" s="516" t="e">
        <f ca="1">+IF(AND(ISNUMBER(OFFSET('Sanitation Data'!$D$6,0,10*ROW('Sanitation Data'!D177))),'Data Summary'!CL183="Yes"),OFFSET('Sanitation Data'!$D$6,0,10*ROW('Sanitation Data'!D177)),NA())</f>
        <v>#N/A</v>
      </c>
      <c r="X183" s="516" t="e">
        <f ca="1">+IF(AND(ISNUMBER(OFFSET('Sanitation Data'!$D$10,0,10*ROW('Sanitation Data'!D177))),'Data Summary'!CM183="Yes"),OFFSET('Sanitation Data'!$D$10,0,10*ROW('Sanitation Data'!D177)),NA())</f>
        <v>#N/A</v>
      </c>
      <c r="Y183" s="516" t="e">
        <f ca="1">+IF(AND(ISNUMBER(OFFSET('Sanitation Data'!$D$11,0,10*ROW('Sanitation Data'!D177))),'Data Summary'!CN183="Yes"),OFFSET('Sanitation Data'!$D$11,0,10*ROW('Sanitation Data'!D177)),NA())</f>
        <v>#N/A</v>
      </c>
      <c r="Z183" s="516" t="e">
        <f ca="1">+IF(AND(ISNUMBER(OFFSET('Sanitation Data'!$D$12,0,10*ROW('Sanitation Data'!D177))),'Data Summary'!CO183="Yes"),OFFSET('Sanitation Data'!$D$12,0,10*ROW('Sanitation Data'!D177)),NA())</f>
        <v>#N/A</v>
      </c>
      <c r="AA183" s="516" t="e">
        <f ca="1">+IF(AND(ISNUMBER(OFFSET('Sanitation Data'!$E$4,0,10*ROW('Sanitation Data'!E177))),'Data Summary'!CP183="Yes"),100-OFFSET('Sanitation Data'!$E$4,0,10*ROW('Sanitation Data'!E177)),NA())</f>
        <v>#N/A</v>
      </c>
      <c r="AB183" s="516" t="e">
        <f ca="1">+IF(AND(ISNUMBER(OFFSET('Sanitation Data'!$E$6,0,10*ROW('Sanitation Data'!E177))),'Data Summary'!CQ183="Yes"),OFFSET('Sanitation Data'!$E$6,0,10*ROW('Sanitation Data'!E177)),NA())</f>
        <v>#N/A</v>
      </c>
      <c r="AC183" s="516" t="e">
        <f ca="1">+IF(AND(ISNUMBER(OFFSET('Sanitation Data'!$E$10,0,10*ROW('Sanitation Data'!E177))),'Data Summary'!CR183="Yes"),OFFSET('Sanitation Data'!$E$10,0,10*ROW('Sanitation Data'!E177)),NA())</f>
        <v>#N/A</v>
      </c>
      <c r="AD183" s="516" t="e">
        <f ca="1">+IF(AND(ISNUMBER(OFFSET('Sanitation Data'!$E$11,0,10*ROW('Sanitation Data'!E177))),'Data Summary'!CS183="Yes"),OFFSET('Sanitation Data'!$E$11,0,10*ROW('Sanitation Data'!E177)),NA())</f>
        <v>#N/A</v>
      </c>
      <c r="AE183" s="516" t="e">
        <f ca="1">+IF(AND(ISNUMBER(OFFSET('Sanitation Data'!$E$12,0,10*ROW('Sanitation Data'!E177))),'Data Summary'!CT183="Yes"),OFFSET('Sanitation Data'!$E$12,0,10*ROW('Sanitation Data'!E177)),NA())</f>
        <v>#N/A</v>
      </c>
      <c r="AF183" s="516" t="e">
        <f ca="1">+IF(AND(ISNUMBER(OFFSET('Sanitation Data'!$F$4,0,10*ROW('Sanitation Data'!F177))),'Data Summary'!CU183="Yes"),100-OFFSET('Sanitation Data'!$F$4,0,10*ROW('Sanitation Data'!F177)),NA())</f>
        <v>#N/A</v>
      </c>
      <c r="AG183" s="516" t="e">
        <f ca="1">+IF(AND(ISNUMBER(OFFSET('Sanitation Data'!$F$6,0,10*ROW('Sanitation Data'!F177))),'Data Summary'!CV183="Yes"),OFFSET('Sanitation Data'!$F$6,0,10*ROW('Sanitation Data'!F177)),NA())</f>
        <v>#N/A</v>
      </c>
      <c r="AH183" s="516" t="e">
        <f ca="1">+IF(AND(ISNUMBER(OFFSET('Sanitation Data'!$F$10,0,10*ROW('Sanitation Data'!F177))),'Data Summary'!CW183="Yes"),OFFSET('Sanitation Data'!$F$10,0,10*ROW('Sanitation Data'!F177)),NA())</f>
        <v>#N/A</v>
      </c>
      <c r="AI183" s="516" t="e">
        <f ca="1">+IF(AND(ISNUMBER(OFFSET('Sanitation Data'!$F$11,0,10*ROW('Sanitation Data'!F177))),'Data Summary'!CX183="Yes"),OFFSET('Sanitation Data'!$F$11,0,10*ROW('Sanitation Data'!F177)),NA())</f>
        <v>#N/A</v>
      </c>
      <c r="AJ183" s="516" t="e">
        <f ca="1">+IF(AND(ISNUMBER(OFFSET('Sanitation Data'!$F$12,0,10*ROW('Sanitation Data'!F177))),'Data Summary'!CY183="Yes"),OFFSET('Sanitation Data'!$F$12,0,10*ROW('Sanitation Data'!F177)),NA())</f>
        <v>#N/A</v>
      </c>
      <c r="AK183" s="516" t="e">
        <f ca="1">+IF(AND(ISNUMBER(OFFSET('Sanitation Data'!$G$4,0,10*ROW('Sanitation Data'!G177))),'Data Summary'!CZ183="Yes"),100-OFFSET('Sanitation Data'!$G$4,0,10*ROW('Sanitation Data'!G177)),NA())</f>
        <v>#N/A</v>
      </c>
      <c r="AL183" s="516" t="e">
        <f ca="1">+IF(AND(ISNUMBER(OFFSET('Sanitation Data'!$G$6,0,10*ROW('Sanitation Data'!G177))),'Data Summary'!DA183="Yes"),OFFSET('Sanitation Data'!$G$6,0,10*ROW('Sanitation Data'!G177)),NA())</f>
        <v>#N/A</v>
      </c>
      <c r="AM183" s="516" t="e">
        <f ca="1">+IF(AND(ISNUMBER(OFFSET('Sanitation Data'!$G$10,0,10*ROW('Sanitation Data'!G177))),'Data Summary'!DB183="Yes"),OFFSET('Sanitation Data'!$G$10,0,10*ROW('Sanitation Data'!G177)),NA())</f>
        <v>#N/A</v>
      </c>
      <c r="AN183" s="516" t="e">
        <f ca="1">+IF(AND(ISNUMBER(OFFSET('Sanitation Data'!$G$11,0,10*ROW('Sanitation Data'!G177))),'Data Summary'!DC183="Yes"),OFFSET('Sanitation Data'!$G$11,0,10*ROW('Sanitation Data'!G177)),NA())</f>
        <v>#N/A</v>
      </c>
      <c r="AO183" s="516" t="e">
        <f ca="1">+IF(AND(ISNUMBER(OFFSET('Sanitation Data'!$G$12,0,10*ROW('Sanitation Data'!G177))),'Data Summary'!DD183="Yes"),OFFSET('Sanitation Data'!$G$12,0,10*ROW('Sanitation Data'!G177)),NA())</f>
        <v>#N/A</v>
      </c>
      <c r="AP183" s="516" t="e">
        <f ca="1">+IF(AND(ISNUMBER(OFFSET('Sanitation Data'!$H$4,0,10*ROW('Sanitation Data'!H177))),'Data Summary'!DE183="Yes"),100-OFFSET('Sanitation Data'!$H$4,0,10*ROW('Sanitation Data'!H177)),NA())</f>
        <v>#N/A</v>
      </c>
      <c r="AQ183" s="516" t="e">
        <f ca="1">+IF(AND(ISNUMBER(OFFSET('Sanitation Data'!$H$6,0,10*ROW('Sanitation Data'!H177))),'Data Summary'!DF183="Yes"),OFFSET('Sanitation Data'!$H$6,0,10*ROW('Sanitation Data'!H177)),NA())</f>
        <v>#N/A</v>
      </c>
      <c r="AR183" s="516" t="e">
        <f ca="1">+IF(AND(ISNUMBER(OFFSET('Sanitation Data'!$H$10,0,10*ROW('Sanitation Data'!H177))),'Data Summary'!DG183="Yes"),OFFSET('Sanitation Data'!$H$10,0,10*ROW('Sanitation Data'!H177)),NA())</f>
        <v>#N/A</v>
      </c>
      <c r="AS183" s="516" t="e">
        <f ca="1">+IF(AND(ISNUMBER(OFFSET('Sanitation Data'!$H$11,0,10*ROW('Sanitation Data'!H177))),'Data Summary'!DH183="Yes"),OFFSET('Sanitation Data'!$H$11,0,10*ROW('Sanitation Data'!H177)),NA())</f>
        <v>#N/A</v>
      </c>
      <c r="AT183" s="516" t="e">
        <f ca="1">+IF(AND(ISNUMBER(OFFSET('Sanitation Data'!$H$12,0,10*ROW('Sanitation Data'!H177))),'Data Summary'!DI183="Yes"),OFFSET('Sanitation Data'!$H$12,0,10*ROW('Sanitation Data'!H177)),NA())</f>
        <v>#N/A</v>
      </c>
      <c r="AU183" s="516" t="e">
        <f ca="1">+IF(AND(ISNUMBER(OFFSET('Sanitation Data'!$I$4,0,10*ROW('Sanitation Data'!I177))),'Data Summary'!DJ183="Yes"),100-OFFSET('Sanitation Data'!$I$4,0,10*ROW('Sanitation Data'!I177)),NA())</f>
        <v>#N/A</v>
      </c>
      <c r="AV183" s="516" t="e">
        <f ca="1">+IF(AND(ISNUMBER(OFFSET('Sanitation Data'!$I$6,0,10*ROW('Sanitation Data'!I177))),'Data Summary'!DK183="Yes"),OFFSET('Sanitation Data'!$I$6,0,10*ROW('Sanitation Data'!I177)),NA())</f>
        <v>#N/A</v>
      </c>
      <c r="AW183" s="516" t="e">
        <f ca="1">+IF(AND(ISNUMBER(OFFSET('Sanitation Data'!$I$10,0,10*ROW('Sanitation Data'!I177))),'Data Summary'!DL183="Yes"),OFFSET('Sanitation Data'!$I$10,0,10*ROW('Sanitation Data'!I177)),NA())</f>
        <v>#N/A</v>
      </c>
      <c r="AX183" s="516" t="e">
        <f ca="1">+IF(AND(ISNUMBER(OFFSET('Sanitation Data'!$I$11,0,10*ROW('Sanitation Data'!I177))),'Data Summary'!DM183="Yes"),OFFSET('Sanitation Data'!$I$11,0,10*ROW('Sanitation Data'!I177)),NA())</f>
        <v>#N/A</v>
      </c>
      <c r="AY183" s="516" t="e">
        <f ca="1">+IF(AND(ISNUMBER(OFFSET('Sanitation Data'!$I$12,0,10*ROW('Sanitation Data'!I177))),'Data Summary'!DN183="Yes"),OFFSET('Sanitation Data'!$I$12,0,10*ROW('Sanitation Data'!I177)),NA())</f>
        <v>#N/A</v>
      </c>
      <c r="AZ183" s="517" t="e">
        <f ca="1">+IF(AND(ISNUMBER(OFFSET('Hygiene Data'!$D$5,0,10*ROW('Hygiene Data'!D177))),'Data Summary'!DO183="Yes"),OFFSET('Hygiene Data'!$D$5,0,10*ROW('Hygiene Data'!D177)),NA())</f>
        <v>#N/A</v>
      </c>
      <c r="BA183" s="517" t="e">
        <f ca="1">+IF(AND(ISNUMBER(OFFSET('Hygiene Data'!$D$7,0,10*ROW('Hygiene Data'!D177))),'Data Summary'!DP183="Yes"),OFFSET('Hygiene Data'!$D$7,0,10*ROW('Hygiene Data'!D177)),NA())</f>
        <v>#N/A</v>
      </c>
      <c r="BB183" s="517" t="e">
        <f ca="1">+IF(AND(ISNUMBER(OFFSET('Hygiene Data'!$D$9,0,10*ROW('Hygiene Data'!D177))),'Data Summary'!DQ183="Yes"),OFFSET('Hygiene Data'!$D$9,0,10*ROW('Hygiene Data'!D177)),NA())</f>
        <v>#N/A</v>
      </c>
      <c r="BC183" s="517" t="e">
        <f ca="1">+IF(AND(ISNUMBER(OFFSET('Hygiene Data'!$E$5,0,10*ROW('Hygiene Data'!E177))),'Data Summary'!DR183="Yes"),OFFSET('Hygiene Data'!$E$5,0,10*ROW('Hygiene Data'!E177)),NA())</f>
        <v>#N/A</v>
      </c>
      <c r="BD183" s="517" t="e">
        <f ca="1">+IF(AND(ISNUMBER(OFFSET('Hygiene Data'!$E$7,0,10*ROW('Hygiene Data'!E177))),'Data Summary'!DS183="Yes"),OFFSET('Hygiene Data'!$E$7,0,10*ROW('Hygiene Data'!E177)),NA())</f>
        <v>#N/A</v>
      </c>
      <c r="BE183" s="517" t="e">
        <f ca="1">+IF(AND(ISNUMBER(OFFSET('Hygiene Data'!$E$9,0,10*ROW('Hygiene Data'!E177))),'Data Summary'!DT183="Yes"),OFFSET('Hygiene Data'!$E$9,0,10*ROW('Hygiene Data'!E177)),NA())</f>
        <v>#N/A</v>
      </c>
      <c r="BF183" s="517" t="e">
        <f ca="1">+IF(AND(ISNUMBER(OFFSET('Hygiene Data'!$F$5,0,10*ROW('Hygiene Data'!F177))),'Data Summary'!DU183="Yes"),OFFSET('Hygiene Data'!$F$5,0,10*ROW('Hygiene Data'!F177)),NA())</f>
        <v>#N/A</v>
      </c>
      <c r="BG183" s="517" t="e">
        <f ca="1">+IF(AND(ISNUMBER(OFFSET('Hygiene Data'!$F$7,0,10*ROW('Hygiene Data'!F177))),'Data Summary'!DV183="Yes"),OFFSET('Hygiene Data'!$F$7,0,10*ROW('Hygiene Data'!F177)),NA())</f>
        <v>#N/A</v>
      </c>
      <c r="BH183" s="517" t="e">
        <f ca="1">+IF(AND(ISNUMBER(OFFSET('Hygiene Data'!$F$9,0,10*ROW('Hygiene Data'!F177))),'Data Summary'!DW183="Yes"),OFFSET('Hygiene Data'!$F$9,0,10*ROW('Hygiene Data'!F177)),NA())</f>
        <v>#N/A</v>
      </c>
      <c r="BI183" s="517" t="e">
        <f ca="1">+IF(AND(ISNUMBER(OFFSET('Hygiene Data'!$G$5,0,10*ROW('Hygiene Data'!G177))),'Data Summary'!DX183="Yes"),OFFSET('Hygiene Data'!$G$5,0,10*ROW('Hygiene Data'!G177)),NA())</f>
        <v>#N/A</v>
      </c>
      <c r="BJ183" s="517" t="e">
        <f ca="1">+IF(AND(ISNUMBER(OFFSET('Hygiene Data'!$G$7,0,10*ROW('Hygiene Data'!G177))),'Data Summary'!DY183="Yes"),OFFSET('Hygiene Data'!$G$7,0,10*ROW('Hygiene Data'!G177)),NA())</f>
        <v>#N/A</v>
      </c>
      <c r="BK183" s="517" t="e">
        <f ca="1">+IF(AND(ISNUMBER(OFFSET('Hygiene Data'!$G$9,0,10*ROW('Hygiene Data'!G177))),'Data Summary'!DZ183="Yes"),OFFSET('Hygiene Data'!$G$9,0,10*ROW('Hygiene Data'!G177)),NA())</f>
        <v>#N/A</v>
      </c>
      <c r="BL183" s="517" t="e">
        <f ca="1">+IF(AND(ISNUMBER(OFFSET('Hygiene Data'!$H$5,0,10*ROW('Hygiene Data'!H177))),'Data Summary'!EA183="Yes"),OFFSET('Hygiene Data'!$H$5,0,10*ROW('Hygiene Data'!H177)),NA())</f>
        <v>#N/A</v>
      </c>
      <c r="BM183" s="517" t="e">
        <f ca="1">+IF(AND(ISNUMBER(OFFSET('Hygiene Data'!$H$7,0,10*ROW('Hygiene Data'!H177))),'Data Summary'!EB183="Yes"),OFFSET('Hygiene Data'!$H$7,0,10*ROW('Hygiene Data'!H177)),NA())</f>
        <v>#N/A</v>
      </c>
      <c r="BN183" s="517" t="e">
        <f ca="1">+IF(AND(ISNUMBER(OFFSET('Hygiene Data'!$H$9,0,10*ROW('Hygiene Data'!H177))),'Data Summary'!EC183="Yes"),OFFSET('Hygiene Data'!$H$9,0,10*ROW('Hygiene Data'!H177)),NA())</f>
        <v>#N/A</v>
      </c>
      <c r="BO183" s="517" t="e">
        <f ca="1">+IF(AND(ISNUMBER(OFFSET('Hygiene Data'!$I$5,0,10*ROW('Hygiene Data'!I177))),'Data Summary'!ED183="Yes"),OFFSET('Hygiene Data'!$I$5,0,10*ROW('Hygiene Data'!I177)),NA())</f>
        <v>#N/A</v>
      </c>
      <c r="BP183" s="517" t="e">
        <f ca="1">+IF(AND(ISNUMBER(OFFSET('Hygiene Data'!$I$7,0,10*ROW('Hygiene Data'!I177))),'Data Summary'!EE183="Yes"),OFFSET('Hygiene Data'!$I$7,0,10*ROW('Hygiene Data'!I177)),NA())</f>
        <v>#N/A</v>
      </c>
      <c r="BQ183" s="517" t="e">
        <f ca="1">+IF(AND(ISNUMBER(OFFSET('Hygiene Data'!$I$9,0,10*ROW('Hygiene Data'!I177))),'Data Summary'!EF183="Yes"),OFFSET('Hygiene Data'!$I$9,0,10*ROW('Hygiene Data'!I177)),NA())</f>
        <v>#N/A</v>
      </c>
    </row>
    <row r="184" spans="1:69" x14ac:dyDescent="0.25">
      <c r="A184" s="513" t="e">
        <f ca="1">+RIGHT('Data Summary'!A184,LEN('Data Summary'!A184)-9)</f>
        <v>#VALUE!</v>
      </c>
      <c r="B184" s="487" t="str">
        <f ca="1">+IF(ISTEXT('Data Summary'!B184),'Data Summary'!B184,"")</f>
        <v/>
      </c>
      <c r="C184" s="514" t="e">
        <f ca="1">+VALUE('Data Summary'!C184)</f>
        <v>#VALUE!</v>
      </c>
      <c r="D184" s="515" t="e">
        <f ca="1">+IF(AND(ISNUMBER(OFFSET('Water Data'!$D$4,0,10*ROW('Water Data'!D178))),'Data Summary'!BS184="Yes"),100-OFFSET('Water Data'!$D$4,0,10*ROW('Water Data'!D178)),NA())</f>
        <v>#N/A</v>
      </c>
      <c r="E184" s="515" t="e">
        <f ca="1">+IF(AND(ISNUMBER(OFFSET('Water Data'!$D$6,0,10*ROW('Water Data'!D178))),'Data Summary'!BT184="Yes"),OFFSET('Water Data'!$D$6,0,10*ROW('Water Data'!D178)),NA())</f>
        <v>#N/A</v>
      </c>
      <c r="F184" s="515" t="e">
        <f ca="1">+IF(AND(ISNUMBER(OFFSET('Water Data'!$D$9,0,10*ROW('Water Data'!D178))),'Data Summary'!BU184="Yes"),OFFSET('Water Data'!$D$9,0,10*ROW('Water Data'!D178)),NA())</f>
        <v>#N/A</v>
      </c>
      <c r="G184" s="515" t="e">
        <f ca="1">+IF(AND(ISNUMBER(OFFSET('Water Data'!$E$4,0,10*ROW('Water Data'!E178))),'Data Summary'!BV184="Yes"),100-OFFSET('Water Data'!$E$4,0,10*ROW('Water Data'!E178)),NA())</f>
        <v>#N/A</v>
      </c>
      <c r="H184" s="515" t="e">
        <f ca="1">+IF(AND(ISNUMBER(OFFSET('Water Data'!$E$6,0,10*ROW('Water Data'!E178))),'Data Summary'!BW184="Yes"),OFFSET('Water Data'!$E$6,0,10*ROW('Water Data'!E178)),NA())</f>
        <v>#N/A</v>
      </c>
      <c r="I184" s="515" t="e">
        <f ca="1">+IF(AND(ISNUMBER(OFFSET('Water Data'!$E$9,0,10*ROW('Water Data'!E178))),'Data Summary'!BX184="Yes"),OFFSET('Water Data'!$E$9,0,10*ROW('Water Data'!E178)),NA())</f>
        <v>#N/A</v>
      </c>
      <c r="J184" s="515" t="e">
        <f ca="1">+IF(AND(ISNUMBER(OFFSET('Water Data'!$F$4,0,10*ROW('Water Data'!F178))),'Data Summary'!BY184="Yes"),100-OFFSET('Water Data'!$F$4,0,10*ROW('Water Data'!F178)),NA())</f>
        <v>#N/A</v>
      </c>
      <c r="K184" s="515" t="e">
        <f ca="1">+IF(AND(ISNUMBER(OFFSET('Water Data'!$F$6,0,10*ROW('Water Data'!F178))),'Data Summary'!BZ184="Yes"),OFFSET('Water Data'!$F$6,0,10*ROW('Water Data'!F178)),NA())</f>
        <v>#N/A</v>
      </c>
      <c r="L184" s="515" t="e">
        <f ca="1">+IF(AND(ISNUMBER(OFFSET('Water Data'!$F$9,0,10*ROW('Water Data'!F178))),'Data Summary'!CA184="Yes"),OFFSET('Water Data'!$F$9,0,10*ROW('Water Data'!F178)),NA())</f>
        <v>#N/A</v>
      </c>
      <c r="M184" s="515" t="e">
        <f ca="1">+IF(AND(ISNUMBER(OFFSET('Water Data'!$G$4,0,10*ROW('Water Data'!G178))),'Data Summary'!CB184="Yes"),100-OFFSET('Water Data'!$G$4,0,10*ROW('Water Data'!G178)),NA())</f>
        <v>#N/A</v>
      </c>
      <c r="N184" s="515" t="e">
        <f ca="1">+IF(AND(ISNUMBER(OFFSET('Water Data'!$G$6,0,10*ROW('Water Data'!G178))),'Data Summary'!CC184="Yes"),OFFSET('Water Data'!$G$6,0,10*ROW('Water Data'!G178)),NA())</f>
        <v>#N/A</v>
      </c>
      <c r="O184" s="515" t="e">
        <f ca="1">+IF(AND(ISNUMBER(OFFSET('Water Data'!$G$9,0,10*ROW('Water Data'!G178))),'Data Summary'!CD184="Yes"),OFFSET('Water Data'!$G$9,0,10*ROW('Water Data'!G178)),NA())</f>
        <v>#N/A</v>
      </c>
      <c r="P184" s="515" t="e">
        <f ca="1">+IF(AND(ISNUMBER(OFFSET('Water Data'!$H$4,0,10*ROW('Water Data'!H178))),'Data Summary'!CE184="Yes"),100-OFFSET('Water Data'!$H$4,0,10*ROW('Water Data'!H178)),NA())</f>
        <v>#N/A</v>
      </c>
      <c r="Q184" s="515" t="e">
        <f ca="1">+IF(AND(ISNUMBER(OFFSET('Water Data'!$H$6,0,10*ROW('Water Data'!H178))),'Data Summary'!CF184="Yes"),OFFSET('Water Data'!$H$6,0,10*ROW('Water Data'!H178)),NA())</f>
        <v>#N/A</v>
      </c>
      <c r="R184" s="515" t="e">
        <f ca="1">+IF(AND(ISNUMBER(OFFSET('Water Data'!$H$9,0,10*ROW('Water Data'!H178))),'Data Summary'!CG184="Yes"),OFFSET('Water Data'!$H$9,0,10*ROW('Water Data'!H178)),NA())</f>
        <v>#N/A</v>
      </c>
      <c r="S184" s="515" t="e">
        <f ca="1">+IF(AND(ISNUMBER(OFFSET('Water Data'!$I$4,0,10*ROW('Water Data'!I178))),'Data Summary'!CH184="Yes"),100-OFFSET('Water Data'!$I$4,0,10*ROW('Water Data'!I178)),NA())</f>
        <v>#N/A</v>
      </c>
      <c r="T184" s="515" t="e">
        <f ca="1">+IF(AND(ISNUMBER(OFFSET('Water Data'!$I$6,0,10*ROW('Water Data'!I178))),'Data Summary'!CI184="Yes"),OFFSET('Water Data'!$I$6,0,10*ROW('Water Data'!I178)),NA())</f>
        <v>#N/A</v>
      </c>
      <c r="U184" s="515" t="e">
        <f ca="1">+IF(AND(ISNUMBER(OFFSET('Water Data'!$I$9,0,10*ROW('Water Data'!I178))),'Data Summary'!CJ184="Yes"),OFFSET('Water Data'!$I$9,0,10*ROW('Water Data'!I178)),NA())</f>
        <v>#N/A</v>
      </c>
      <c r="V184" s="516" t="e">
        <f ca="1">+IF(AND(ISNUMBER(OFFSET('Sanitation Data'!$D$4,0,10*ROW('Sanitation Data'!D178))),'Data Summary'!CK184="Yes"),100-OFFSET('Sanitation Data'!$D$4,0,10*ROW('Sanitation Data'!D178)),NA())</f>
        <v>#N/A</v>
      </c>
      <c r="W184" s="516" t="e">
        <f ca="1">+IF(AND(ISNUMBER(OFFSET('Sanitation Data'!$D$6,0,10*ROW('Sanitation Data'!D178))),'Data Summary'!CL184="Yes"),OFFSET('Sanitation Data'!$D$6,0,10*ROW('Sanitation Data'!D178)),NA())</f>
        <v>#N/A</v>
      </c>
      <c r="X184" s="516" t="e">
        <f ca="1">+IF(AND(ISNUMBER(OFFSET('Sanitation Data'!$D$10,0,10*ROW('Sanitation Data'!D178))),'Data Summary'!CM184="Yes"),OFFSET('Sanitation Data'!$D$10,0,10*ROW('Sanitation Data'!D178)),NA())</f>
        <v>#N/A</v>
      </c>
      <c r="Y184" s="516" t="e">
        <f ca="1">+IF(AND(ISNUMBER(OFFSET('Sanitation Data'!$D$11,0,10*ROW('Sanitation Data'!D178))),'Data Summary'!CN184="Yes"),OFFSET('Sanitation Data'!$D$11,0,10*ROW('Sanitation Data'!D178)),NA())</f>
        <v>#N/A</v>
      </c>
      <c r="Z184" s="516" t="e">
        <f ca="1">+IF(AND(ISNUMBER(OFFSET('Sanitation Data'!$D$12,0,10*ROW('Sanitation Data'!D178))),'Data Summary'!CO184="Yes"),OFFSET('Sanitation Data'!$D$12,0,10*ROW('Sanitation Data'!D178)),NA())</f>
        <v>#N/A</v>
      </c>
      <c r="AA184" s="516" t="e">
        <f ca="1">+IF(AND(ISNUMBER(OFFSET('Sanitation Data'!$E$4,0,10*ROW('Sanitation Data'!E178))),'Data Summary'!CP184="Yes"),100-OFFSET('Sanitation Data'!$E$4,0,10*ROW('Sanitation Data'!E178)),NA())</f>
        <v>#N/A</v>
      </c>
      <c r="AB184" s="516" t="e">
        <f ca="1">+IF(AND(ISNUMBER(OFFSET('Sanitation Data'!$E$6,0,10*ROW('Sanitation Data'!E178))),'Data Summary'!CQ184="Yes"),OFFSET('Sanitation Data'!$E$6,0,10*ROW('Sanitation Data'!E178)),NA())</f>
        <v>#N/A</v>
      </c>
      <c r="AC184" s="516" t="e">
        <f ca="1">+IF(AND(ISNUMBER(OFFSET('Sanitation Data'!$E$10,0,10*ROW('Sanitation Data'!E178))),'Data Summary'!CR184="Yes"),OFFSET('Sanitation Data'!$E$10,0,10*ROW('Sanitation Data'!E178)),NA())</f>
        <v>#N/A</v>
      </c>
      <c r="AD184" s="516" t="e">
        <f ca="1">+IF(AND(ISNUMBER(OFFSET('Sanitation Data'!$E$11,0,10*ROW('Sanitation Data'!E178))),'Data Summary'!CS184="Yes"),OFFSET('Sanitation Data'!$E$11,0,10*ROW('Sanitation Data'!E178)),NA())</f>
        <v>#N/A</v>
      </c>
      <c r="AE184" s="516" t="e">
        <f ca="1">+IF(AND(ISNUMBER(OFFSET('Sanitation Data'!$E$12,0,10*ROW('Sanitation Data'!E178))),'Data Summary'!CT184="Yes"),OFFSET('Sanitation Data'!$E$12,0,10*ROW('Sanitation Data'!E178)),NA())</f>
        <v>#N/A</v>
      </c>
      <c r="AF184" s="516" t="e">
        <f ca="1">+IF(AND(ISNUMBER(OFFSET('Sanitation Data'!$F$4,0,10*ROW('Sanitation Data'!F178))),'Data Summary'!CU184="Yes"),100-OFFSET('Sanitation Data'!$F$4,0,10*ROW('Sanitation Data'!F178)),NA())</f>
        <v>#N/A</v>
      </c>
      <c r="AG184" s="516" t="e">
        <f ca="1">+IF(AND(ISNUMBER(OFFSET('Sanitation Data'!$F$6,0,10*ROW('Sanitation Data'!F178))),'Data Summary'!CV184="Yes"),OFFSET('Sanitation Data'!$F$6,0,10*ROW('Sanitation Data'!F178)),NA())</f>
        <v>#N/A</v>
      </c>
      <c r="AH184" s="516" t="e">
        <f ca="1">+IF(AND(ISNUMBER(OFFSET('Sanitation Data'!$F$10,0,10*ROW('Sanitation Data'!F178))),'Data Summary'!CW184="Yes"),OFFSET('Sanitation Data'!$F$10,0,10*ROW('Sanitation Data'!F178)),NA())</f>
        <v>#N/A</v>
      </c>
      <c r="AI184" s="516" t="e">
        <f ca="1">+IF(AND(ISNUMBER(OFFSET('Sanitation Data'!$F$11,0,10*ROW('Sanitation Data'!F178))),'Data Summary'!CX184="Yes"),OFFSET('Sanitation Data'!$F$11,0,10*ROW('Sanitation Data'!F178)),NA())</f>
        <v>#N/A</v>
      </c>
      <c r="AJ184" s="516" t="e">
        <f ca="1">+IF(AND(ISNUMBER(OFFSET('Sanitation Data'!$F$12,0,10*ROW('Sanitation Data'!F178))),'Data Summary'!CY184="Yes"),OFFSET('Sanitation Data'!$F$12,0,10*ROW('Sanitation Data'!F178)),NA())</f>
        <v>#N/A</v>
      </c>
      <c r="AK184" s="516" t="e">
        <f ca="1">+IF(AND(ISNUMBER(OFFSET('Sanitation Data'!$G$4,0,10*ROW('Sanitation Data'!G178))),'Data Summary'!CZ184="Yes"),100-OFFSET('Sanitation Data'!$G$4,0,10*ROW('Sanitation Data'!G178)),NA())</f>
        <v>#N/A</v>
      </c>
      <c r="AL184" s="516" t="e">
        <f ca="1">+IF(AND(ISNUMBER(OFFSET('Sanitation Data'!$G$6,0,10*ROW('Sanitation Data'!G178))),'Data Summary'!DA184="Yes"),OFFSET('Sanitation Data'!$G$6,0,10*ROW('Sanitation Data'!G178)),NA())</f>
        <v>#N/A</v>
      </c>
      <c r="AM184" s="516" t="e">
        <f ca="1">+IF(AND(ISNUMBER(OFFSET('Sanitation Data'!$G$10,0,10*ROW('Sanitation Data'!G178))),'Data Summary'!DB184="Yes"),OFFSET('Sanitation Data'!$G$10,0,10*ROW('Sanitation Data'!G178)),NA())</f>
        <v>#N/A</v>
      </c>
      <c r="AN184" s="516" t="e">
        <f ca="1">+IF(AND(ISNUMBER(OFFSET('Sanitation Data'!$G$11,0,10*ROW('Sanitation Data'!G178))),'Data Summary'!DC184="Yes"),OFFSET('Sanitation Data'!$G$11,0,10*ROW('Sanitation Data'!G178)),NA())</f>
        <v>#N/A</v>
      </c>
      <c r="AO184" s="516" t="e">
        <f ca="1">+IF(AND(ISNUMBER(OFFSET('Sanitation Data'!$G$12,0,10*ROW('Sanitation Data'!G178))),'Data Summary'!DD184="Yes"),OFFSET('Sanitation Data'!$G$12,0,10*ROW('Sanitation Data'!G178)),NA())</f>
        <v>#N/A</v>
      </c>
      <c r="AP184" s="516" t="e">
        <f ca="1">+IF(AND(ISNUMBER(OFFSET('Sanitation Data'!$H$4,0,10*ROW('Sanitation Data'!H178))),'Data Summary'!DE184="Yes"),100-OFFSET('Sanitation Data'!$H$4,0,10*ROW('Sanitation Data'!H178)),NA())</f>
        <v>#N/A</v>
      </c>
      <c r="AQ184" s="516" t="e">
        <f ca="1">+IF(AND(ISNUMBER(OFFSET('Sanitation Data'!$H$6,0,10*ROW('Sanitation Data'!H178))),'Data Summary'!DF184="Yes"),OFFSET('Sanitation Data'!$H$6,0,10*ROW('Sanitation Data'!H178)),NA())</f>
        <v>#N/A</v>
      </c>
      <c r="AR184" s="516" t="e">
        <f ca="1">+IF(AND(ISNUMBER(OFFSET('Sanitation Data'!$H$10,0,10*ROW('Sanitation Data'!H178))),'Data Summary'!DG184="Yes"),OFFSET('Sanitation Data'!$H$10,0,10*ROW('Sanitation Data'!H178)),NA())</f>
        <v>#N/A</v>
      </c>
      <c r="AS184" s="516" t="e">
        <f ca="1">+IF(AND(ISNUMBER(OFFSET('Sanitation Data'!$H$11,0,10*ROW('Sanitation Data'!H178))),'Data Summary'!DH184="Yes"),OFFSET('Sanitation Data'!$H$11,0,10*ROW('Sanitation Data'!H178)),NA())</f>
        <v>#N/A</v>
      </c>
      <c r="AT184" s="516" t="e">
        <f ca="1">+IF(AND(ISNUMBER(OFFSET('Sanitation Data'!$H$12,0,10*ROW('Sanitation Data'!H178))),'Data Summary'!DI184="Yes"),OFFSET('Sanitation Data'!$H$12,0,10*ROW('Sanitation Data'!H178)),NA())</f>
        <v>#N/A</v>
      </c>
      <c r="AU184" s="516" t="e">
        <f ca="1">+IF(AND(ISNUMBER(OFFSET('Sanitation Data'!$I$4,0,10*ROW('Sanitation Data'!I178))),'Data Summary'!DJ184="Yes"),100-OFFSET('Sanitation Data'!$I$4,0,10*ROW('Sanitation Data'!I178)),NA())</f>
        <v>#N/A</v>
      </c>
      <c r="AV184" s="516" t="e">
        <f ca="1">+IF(AND(ISNUMBER(OFFSET('Sanitation Data'!$I$6,0,10*ROW('Sanitation Data'!I178))),'Data Summary'!DK184="Yes"),OFFSET('Sanitation Data'!$I$6,0,10*ROW('Sanitation Data'!I178)),NA())</f>
        <v>#N/A</v>
      </c>
      <c r="AW184" s="516" t="e">
        <f ca="1">+IF(AND(ISNUMBER(OFFSET('Sanitation Data'!$I$10,0,10*ROW('Sanitation Data'!I178))),'Data Summary'!DL184="Yes"),OFFSET('Sanitation Data'!$I$10,0,10*ROW('Sanitation Data'!I178)),NA())</f>
        <v>#N/A</v>
      </c>
      <c r="AX184" s="516" t="e">
        <f ca="1">+IF(AND(ISNUMBER(OFFSET('Sanitation Data'!$I$11,0,10*ROW('Sanitation Data'!I178))),'Data Summary'!DM184="Yes"),OFFSET('Sanitation Data'!$I$11,0,10*ROW('Sanitation Data'!I178)),NA())</f>
        <v>#N/A</v>
      </c>
      <c r="AY184" s="516" t="e">
        <f ca="1">+IF(AND(ISNUMBER(OFFSET('Sanitation Data'!$I$12,0,10*ROW('Sanitation Data'!I178))),'Data Summary'!DN184="Yes"),OFFSET('Sanitation Data'!$I$12,0,10*ROW('Sanitation Data'!I178)),NA())</f>
        <v>#N/A</v>
      </c>
      <c r="AZ184" s="517" t="e">
        <f ca="1">+IF(AND(ISNUMBER(OFFSET('Hygiene Data'!$D$5,0,10*ROW('Hygiene Data'!D178))),'Data Summary'!DO184="Yes"),OFFSET('Hygiene Data'!$D$5,0,10*ROW('Hygiene Data'!D178)),NA())</f>
        <v>#N/A</v>
      </c>
      <c r="BA184" s="517" t="e">
        <f ca="1">+IF(AND(ISNUMBER(OFFSET('Hygiene Data'!$D$7,0,10*ROW('Hygiene Data'!D178))),'Data Summary'!DP184="Yes"),OFFSET('Hygiene Data'!$D$7,0,10*ROW('Hygiene Data'!D178)),NA())</f>
        <v>#N/A</v>
      </c>
      <c r="BB184" s="517" t="e">
        <f ca="1">+IF(AND(ISNUMBER(OFFSET('Hygiene Data'!$D$9,0,10*ROW('Hygiene Data'!D178))),'Data Summary'!DQ184="Yes"),OFFSET('Hygiene Data'!$D$9,0,10*ROW('Hygiene Data'!D178)),NA())</f>
        <v>#N/A</v>
      </c>
      <c r="BC184" s="517" t="e">
        <f ca="1">+IF(AND(ISNUMBER(OFFSET('Hygiene Data'!$E$5,0,10*ROW('Hygiene Data'!E178))),'Data Summary'!DR184="Yes"),OFFSET('Hygiene Data'!$E$5,0,10*ROW('Hygiene Data'!E178)),NA())</f>
        <v>#N/A</v>
      </c>
      <c r="BD184" s="517" t="e">
        <f ca="1">+IF(AND(ISNUMBER(OFFSET('Hygiene Data'!$E$7,0,10*ROW('Hygiene Data'!E178))),'Data Summary'!DS184="Yes"),OFFSET('Hygiene Data'!$E$7,0,10*ROW('Hygiene Data'!E178)),NA())</f>
        <v>#N/A</v>
      </c>
      <c r="BE184" s="517" t="e">
        <f ca="1">+IF(AND(ISNUMBER(OFFSET('Hygiene Data'!$E$9,0,10*ROW('Hygiene Data'!E178))),'Data Summary'!DT184="Yes"),OFFSET('Hygiene Data'!$E$9,0,10*ROW('Hygiene Data'!E178)),NA())</f>
        <v>#N/A</v>
      </c>
      <c r="BF184" s="517" t="e">
        <f ca="1">+IF(AND(ISNUMBER(OFFSET('Hygiene Data'!$F$5,0,10*ROW('Hygiene Data'!F178))),'Data Summary'!DU184="Yes"),OFFSET('Hygiene Data'!$F$5,0,10*ROW('Hygiene Data'!F178)),NA())</f>
        <v>#N/A</v>
      </c>
      <c r="BG184" s="517" t="e">
        <f ca="1">+IF(AND(ISNUMBER(OFFSET('Hygiene Data'!$F$7,0,10*ROW('Hygiene Data'!F178))),'Data Summary'!DV184="Yes"),OFFSET('Hygiene Data'!$F$7,0,10*ROW('Hygiene Data'!F178)),NA())</f>
        <v>#N/A</v>
      </c>
      <c r="BH184" s="517" t="e">
        <f ca="1">+IF(AND(ISNUMBER(OFFSET('Hygiene Data'!$F$9,0,10*ROW('Hygiene Data'!F178))),'Data Summary'!DW184="Yes"),OFFSET('Hygiene Data'!$F$9,0,10*ROW('Hygiene Data'!F178)),NA())</f>
        <v>#N/A</v>
      </c>
      <c r="BI184" s="517" t="e">
        <f ca="1">+IF(AND(ISNUMBER(OFFSET('Hygiene Data'!$G$5,0,10*ROW('Hygiene Data'!G178))),'Data Summary'!DX184="Yes"),OFFSET('Hygiene Data'!$G$5,0,10*ROW('Hygiene Data'!G178)),NA())</f>
        <v>#N/A</v>
      </c>
      <c r="BJ184" s="517" t="e">
        <f ca="1">+IF(AND(ISNUMBER(OFFSET('Hygiene Data'!$G$7,0,10*ROW('Hygiene Data'!G178))),'Data Summary'!DY184="Yes"),OFFSET('Hygiene Data'!$G$7,0,10*ROW('Hygiene Data'!G178)),NA())</f>
        <v>#N/A</v>
      </c>
      <c r="BK184" s="517" t="e">
        <f ca="1">+IF(AND(ISNUMBER(OFFSET('Hygiene Data'!$G$9,0,10*ROW('Hygiene Data'!G178))),'Data Summary'!DZ184="Yes"),OFFSET('Hygiene Data'!$G$9,0,10*ROW('Hygiene Data'!G178)),NA())</f>
        <v>#N/A</v>
      </c>
      <c r="BL184" s="517" t="e">
        <f ca="1">+IF(AND(ISNUMBER(OFFSET('Hygiene Data'!$H$5,0,10*ROW('Hygiene Data'!H178))),'Data Summary'!EA184="Yes"),OFFSET('Hygiene Data'!$H$5,0,10*ROW('Hygiene Data'!H178)),NA())</f>
        <v>#N/A</v>
      </c>
      <c r="BM184" s="517" t="e">
        <f ca="1">+IF(AND(ISNUMBER(OFFSET('Hygiene Data'!$H$7,0,10*ROW('Hygiene Data'!H178))),'Data Summary'!EB184="Yes"),OFFSET('Hygiene Data'!$H$7,0,10*ROW('Hygiene Data'!H178)),NA())</f>
        <v>#N/A</v>
      </c>
      <c r="BN184" s="517" t="e">
        <f ca="1">+IF(AND(ISNUMBER(OFFSET('Hygiene Data'!$H$9,0,10*ROW('Hygiene Data'!H178))),'Data Summary'!EC184="Yes"),OFFSET('Hygiene Data'!$H$9,0,10*ROW('Hygiene Data'!H178)),NA())</f>
        <v>#N/A</v>
      </c>
      <c r="BO184" s="517" t="e">
        <f ca="1">+IF(AND(ISNUMBER(OFFSET('Hygiene Data'!$I$5,0,10*ROW('Hygiene Data'!I178))),'Data Summary'!ED184="Yes"),OFFSET('Hygiene Data'!$I$5,0,10*ROW('Hygiene Data'!I178)),NA())</f>
        <v>#N/A</v>
      </c>
      <c r="BP184" s="517" t="e">
        <f ca="1">+IF(AND(ISNUMBER(OFFSET('Hygiene Data'!$I$7,0,10*ROW('Hygiene Data'!I178))),'Data Summary'!EE184="Yes"),OFFSET('Hygiene Data'!$I$7,0,10*ROW('Hygiene Data'!I178)),NA())</f>
        <v>#N/A</v>
      </c>
      <c r="BQ184" s="517" t="e">
        <f ca="1">+IF(AND(ISNUMBER(OFFSET('Hygiene Data'!$I$9,0,10*ROW('Hygiene Data'!I178))),'Data Summary'!EF184="Yes"),OFFSET('Hygiene Data'!$I$9,0,10*ROW('Hygiene Data'!I178)),NA())</f>
        <v>#N/A</v>
      </c>
    </row>
    <row r="185" spans="1:69" x14ac:dyDescent="0.25">
      <c r="A185" s="513" t="e">
        <f ca="1">+RIGHT('Data Summary'!A185,LEN('Data Summary'!A185)-9)</f>
        <v>#VALUE!</v>
      </c>
      <c r="B185" s="487" t="str">
        <f ca="1">+IF(ISTEXT('Data Summary'!B185),'Data Summary'!B185,"")</f>
        <v/>
      </c>
      <c r="C185" s="514" t="e">
        <f ca="1">+VALUE('Data Summary'!C185)</f>
        <v>#VALUE!</v>
      </c>
      <c r="D185" s="515" t="e">
        <f ca="1">+IF(AND(ISNUMBER(OFFSET('Water Data'!$D$4,0,10*ROW('Water Data'!D179))),'Data Summary'!BS185="Yes"),100-OFFSET('Water Data'!$D$4,0,10*ROW('Water Data'!D179)),NA())</f>
        <v>#N/A</v>
      </c>
      <c r="E185" s="515" t="e">
        <f ca="1">+IF(AND(ISNUMBER(OFFSET('Water Data'!$D$6,0,10*ROW('Water Data'!D179))),'Data Summary'!BT185="Yes"),OFFSET('Water Data'!$D$6,0,10*ROW('Water Data'!D179)),NA())</f>
        <v>#N/A</v>
      </c>
      <c r="F185" s="515" t="e">
        <f ca="1">+IF(AND(ISNUMBER(OFFSET('Water Data'!$D$9,0,10*ROW('Water Data'!D179))),'Data Summary'!BU185="Yes"),OFFSET('Water Data'!$D$9,0,10*ROW('Water Data'!D179)),NA())</f>
        <v>#N/A</v>
      </c>
      <c r="G185" s="515" t="e">
        <f ca="1">+IF(AND(ISNUMBER(OFFSET('Water Data'!$E$4,0,10*ROW('Water Data'!E179))),'Data Summary'!BV185="Yes"),100-OFFSET('Water Data'!$E$4,0,10*ROW('Water Data'!E179)),NA())</f>
        <v>#N/A</v>
      </c>
      <c r="H185" s="515" t="e">
        <f ca="1">+IF(AND(ISNUMBER(OFFSET('Water Data'!$E$6,0,10*ROW('Water Data'!E179))),'Data Summary'!BW185="Yes"),OFFSET('Water Data'!$E$6,0,10*ROW('Water Data'!E179)),NA())</f>
        <v>#N/A</v>
      </c>
      <c r="I185" s="515" t="e">
        <f ca="1">+IF(AND(ISNUMBER(OFFSET('Water Data'!$E$9,0,10*ROW('Water Data'!E179))),'Data Summary'!BX185="Yes"),OFFSET('Water Data'!$E$9,0,10*ROW('Water Data'!E179)),NA())</f>
        <v>#N/A</v>
      </c>
      <c r="J185" s="515" t="e">
        <f ca="1">+IF(AND(ISNUMBER(OFFSET('Water Data'!$F$4,0,10*ROW('Water Data'!F179))),'Data Summary'!BY185="Yes"),100-OFFSET('Water Data'!$F$4,0,10*ROW('Water Data'!F179)),NA())</f>
        <v>#N/A</v>
      </c>
      <c r="K185" s="515" t="e">
        <f ca="1">+IF(AND(ISNUMBER(OFFSET('Water Data'!$F$6,0,10*ROW('Water Data'!F179))),'Data Summary'!BZ185="Yes"),OFFSET('Water Data'!$F$6,0,10*ROW('Water Data'!F179)),NA())</f>
        <v>#N/A</v>
      </c>
      <c r="L185" s="515" t="e">
        <f ca="1">+IF(AND(ISNUMBER(OFFSET('Water Data'!$F$9,0,10*ROW('Water Data'!F179))),'Data Summary'!CA185="Yes"),OFFSET('Water Data'!$F$9,0,10*ROW('Water Data'!F179)),NA())</f>
        <v>#N/A</v>
      </c>
      <c r="M185" s="515" t="e">
        <f ca="1">+IF(AND(ISNUMBER(OFFSET('Water Data'!$G$4,0,10*ROW('Water Data'!G179))),'Data Summary'!CB185="Yes"),100-OFFSET('Water Data'!$G$4,0,10*ROW('Water Data'!G179)),NA())</f>
        <v>#N/A</v>
      </c>
      <c r="N185" s="515" t="e">
        <f ca="1">+IF(AND(ISNUMBER(OFFSET('Water Data'!$G$6,0,10*ROW('Water Data'!G179))),'Data Summary'!CC185="Yes"),OFFSET('Water Data'!$G$6,0,10*ROW('Water Data'!G179)),NA())</f>
        <v>#N/A</v>
      </c>
      <c r="O185" s="515" t="e">
        <f ca="1">+IF(AND(ISNUMBER(OFFSET('Water Data'!$G$9,0,10*ROW('Water Data'!G179))),'Data Summary'!CD185="Yes"),OFFSET('Water Data'!$G$9,0,10*ROW('Water Data'!G179)),NA())</f>
        <v>#N/A</v>
      </c>
      <c r="P185" s="515" t="e">
        <f ca="1">+IF(AND(ISNUMBER(OFFSET('Water Data'!$H$4,0,10*ROW('Water Data'!H179))),'Data Summary'!CE185="Yes"),100-OFFSET('Water Data'!$H$4,0,10*ROW('Water Data'!H179)),NA())</f>
        <v>#N/A</v>
      </c>
      <c r="Q185" s="515" t="e">
        <f ca="1">+IF(AND(ISNUMBER(OFFSET('Water Data'!$H$6,0,10*ROW('Water Data'!H179))),'Data Summary'!CF185="Yes"),OFFSET('Water Data'!$H$6,0,10*ROW('Water Data'!H179)),NA())</f>
        <v>#N/A</v>
      </c>
      <c r="R185" s="515" t="e">
        <f ca="1">+IF(AND(ISNUMBER(OFFSET('Water Data'!$H$9,0,10*ROW('Water Data'!H179))),'Data Summary'!CG185="Yes"),OFFSET('Water Data'!$H$9,0,10*ROW('Water Data'!H179)),NA())</f>
        <v>#N/A</v>
      </c>
      <c r="S185" s="515" t="e">
        <f ca="1">+IF(AND(ISNUMBER(OFFSET('Water Data'!$I$4,0,10*ROW('Water Data'!I179))),'Data Summary'!CH185="Yes"),100-OFFSET('Water Data'!$I$4,0,10*ROW('Water Data'!I179)),NA())</f>
        <v>#N/A</v>
      </c>
      <c r="T185" s="515" t="e">
        <f ca="1">+IF(AND(ISNUMBER(OFFSET('Water Data'!$I$6,0,10*ROW('Water Data'!I179))),'Data Summary'!CI185="Yes"),OFFSET('Water Data'!$I$6,0,10*ROW('Water Data'!I179)),NA())</f>
        <v>#N/A</v>
      </c>
      <c r="U185" s="515" t="e">
        <f ca="1">+IF(AND(ISNUMBER(OFFSET('Water Data'!$I$9,0,10*ROW('Water Data'!I179))),'Data Summary'!CJ185="Yes"),OFFSET('Water Data'!$I$9,0,10*ROW('Water Data'!I179)),NA())</f>
        <v>#N/A</v>
      </c>
      <c r="V185" s="516" t="e">
        <f ca="1">+IF(AND(ISNUMBER(OFFSET('Sanitation Data'!$D$4,0,10*ROW('Sanitation Data'!D179))),'Data Summary'!CK185="Yes"),100-OFFSET('Sanitation Data'!$D$4,0,10*ROW('Sanitation Data'!D179)),NA())</f>
        <v>#N/A</v>
      </c>
      <c r="W185" s="516" t="e">
        <f ca="1">+IF(AND(ISNUMBER(OFFSET('Sanitation Data'!$D$6,0,10*ROW('Sanitation Data'!D179))),'Data Summary'!CL185="Yes"),OFFSET('Sanitation Data'!$D$6,0,10*ROW('Sanitation Data'!D179)),NA())</f>
        <v>#N/A</v>
      </c>
      <c r="X185" s="516" t="e">
        <f ca="1">+IF(AND(ISNUMBER(OFFSET('Sanitation Data'!$D$10,0,10*ROW('Sanitation Data'!D179))),'Data Summary'!CM185="Yes"),OFFSET('Sanitation Data'!$D$10,0,10*ROW('Sanitation Data'!D179)),NA())</f>
        <v>#N/A</v>
      </c>
      <c r="Y185" s="516" t="e">
        <f ca="1">+IF(AND(ISNUMBER(OFFSET('Sanitation Data'!$D$11,0,10*ROW('Sanitation Data'!D179))),'Data Summary'!CN185="Yes"),OFFSET('Sanitation Data'!$D$11,0,10*ROW('Sanitation Data'!D179)),NA())</f>
        <v>#N/A</v>
      </c>
      <c r="Z185" s="516" t="e">
        <f ca="1">+IF(AND(ISNUMBER(OFFSET('Sanitation Data'!$D$12,0,10*ROW('Sanitation Data'!D179))),'Data Summary'!CO185="Yes"),OFFSET('Sanitation Data'!$D$12,0,10*ROW('Sanitation Data'!D179)),NA())</f>
        <v>#N/A</v>
      </c>
      <c r="AA185" s="516" t="e">
        <f ca="1">+IF(AND(ISNUMBER(OFFSET('Sanitation Data'!$E$4,0,10*ROW('Sanitation Data'!E179))),'Data Summary'!CP185="Yes"),100-OFFSET('Sanitation Data'!$E$4,0,10*ROW('Sanitation Data'!E179)),NA())</f>
        <v>#N/A</v>
      </c>
      <c r="AB185" s="516" t="e">
        <f ca="1">+IF(AND(ISNUMBER(OFFSET('Sanitation Data'!$E$6,0,10*ROW('Sanitation Data'!E179))),'Data Summary'!CQ185="Yes"),OFFSET('Sanitation Data'!$E$6,0,10*ROW('Sanitation Data'!E179)),NA())</f>
        <v>#N/A</v>
      </c>
      <c r="AC185" s="516" t="e">
        <f ca="1">+IF(AND(ISNUMBER(OFFSET('Sanitation Data'!$E$10,0,10*ROW('Sanitation Data'!E179))),'Data Summary'!CR185="Yes"),OFFSET('Sanitation Data'!$E$10,0,10*ROW('Sanitation Data'!E179)),NA())</f>
        <v>#N/A</v>
      </c>
      <c r="AD185" s="516" t="e">
        <f ca="1">+IF(AND(ISNUMBER(OFFSET('Sanitation Data'!$E$11,0,10*ROW('Sanitation Data'!E179))),'Data Summary'!CS185="Yes"),OFFSET('Sanitation Data'!$E$11,0,10*ROW('Sanitation Data'!E179)),NA())</f>
        <v>#N/A</v>
      </c>
      <c r="AE185" s="516" t="e">
        <f ca="1">+IF(AND(ISNUMBER(OFFSET('Sanitation Data'!$E$12,0,10*ROW('Sanitation Data'!E179))),'Data Summary'!CT185="Yes"),OFFSET('Sanitation Data'!$E$12,0,10*ROW('Sanitation Data'!E179)),NA())</f>
        <v>#N/A</v>
      </c>
      <c r="AF185" s="516" t="e">
        <f ca="1">+IF(AND(ISNUMBER(OFFSET('Sanitation Data'!$F$4,0,10*ROW('Sanitation Data'!F179))),'Data Summary'!CU185="Yes"),100-OFFSET('Sanitation Data'!$F$4,0,10*ROW('Sanitation Data'!F179)),NA())</f>
        <v>#N/A</v>
      </c>
      <c r="AG185" s="516" t="e">
        <f ca="1">+IF(AND(ISNUMBER(OFFSET('Sanitation Data'!$F$6,0,10*ROW('Sanitation Data'!F179))),'Data Summary'!CV185="Yes"),OFFSET('Sanitation Data'!$F$6,0,10*ROW('Sanitation Data'!F179)),NA())</f>
        <v>#N/A</v>
      </c>
      <c r="AH185" s="516" t="e">
        <f ca="1">+IF(AND(ISNUMBER(OFFSET('Sanitation Data'!$F$10,0,10*ROW('Sanitation Data'!F179))),'Data Summary'!CW185="Yes"),OFFSET('Sanitation Data'!$F$10,0,10*ROW('Sanitation Data'!F179)),NA())</f>
        <v>#N/A</v>
      </c>
      <c r="AI185" s="516" t="e">
        <f ca="1">+IF(AND(ISNUMBER(OFFSET('Sanitation Data'!$F$11,0,10*ROW('Sanitation Data'!F179))),'Data Summary'!CX185="Yes"),OFFSET('Sanitation Data'!$F$11,0,10*ROW('Sanitation Data'!F179)),NA())</f>
        <v>#N/A</v>
      </c>
      <c r="AJ185" s="516" t="e">
        <f ca="1">+IF(AND(ISNUMBER(OFFSET('Sanitation Data'!$F$12,0,10*ROW('Sanitation Data'!F179))),'Data Summary'!CY185="Yes"),OFFSET('Sanitation Data'!$F$12,0,10*ROW('Sanitation Data'!F179)),NA())</f>
        <v>#N/A</v>
      </c>
      <c r="AK185" s="516" t="e">
        <f ca="1">+IF(AND(ISNUMBER(OFFSET('Sanitation Data'!$G$4,0,10*ROW('Sanitation Data'!G179))),'Data Summary'!CZ185="Yes"),100-OFFSET('Sanitation Data'!$G$4,0,10*ROW('Sanitation Data'!G179)),NA())</f>
        <v>#N/A</v>
      </c>
      <c r="AL185" s="516" t="e">
        <f ca="1">+IF(AND(ISNUMBER(OFFSET('Sanitation Data'!$G$6,0,10*ROW('Sanitation Data'!G179))),'Data Summary'!DA185="Yes"),OFFSET('Sanitation Data'!$G$6,0,10*ROW('Sanitation Data'!G179)),NA())</f>
        <v>#N/A</v>
      </c>
      <c r="AM185" s="516" t="e">
        <f ca="1">+IF(AND(ISNUMBER(OFFSET('Sanitation Data'!$G$10,0,10*ROW('Sanitation Data'!G179))),'Data Summary'!DB185="Yes"),OFFSET('Sanitation Data'!$G$10,0,10*ROW('Sanitation Data'!G179)),NA())</f>
        <v>#N/A</v>
      </c>
      <c r="AN185" s="516" t="e">
        <f ca="1">+IF(AND(ISNUMBER(OFFSET('Sanitation Data'!$G$11,0,10*ROW('Sanitation Data'!G179))),'Data Summary'!DC185="Yes"),OFFSET('Sanitation Data'!$G$11,0,10*ROW('Sanitation Data'!G179)),NA())</f>
        <v>#N/A</v>
      </c>
      <c r="AO185" s="516" t="e">
        <f ca="1">+IF(AND(ISNUMBER(OFFSET('Sanitation Data'!$G$12,0,10*ROW('Sanitation Data'!G179))),'Data Summary'!DD185="Yes"),OFFSET('Sanitation Data'!$G$12,0,10*ROW('Sanitation Data'!G179)),NA())</f>
        <v>#N/A</v>
      </c>
      <c r="AP185" s="516" t="e">
        <f ca="1">+IF(AND(ISNUMBER(OFFSET('Sanitation Data'!$H$4,0,10*ROW('Sanitation Data'!H179))),'Data Summary'!DE185="Yes"),100-OFFSET('Sanitation Data'!$H$4,0,10*ROW('Sanitation Data'!H179)),NA())</f>
        <v>#N/A</v>
      </c>
      <c r="AQ185" s="516" t="e">
        <f ca="1">+IF(AND(ISNUMBER(OFFSET('Sanitation Data'!$H$6,0,10*ROW('Sanitation Data'!H179))),'Data Summary'!DF185="Yes"),OFFSET('Sanitation Data'!$H$6,0,10*ROW('Sanitation Data'!H179)),NA())</f>
        <v>#N/A</v>
      </c>
      <c r="AR185" s="516" t="e">
        <f ca="1">+IF(AND(ISNUMBER(OFFSET('Sanitation Data'!$H$10,0,10*ROW('Sanitation Data'!H179))),'Data Summary'!DG185="Yes"),OFFSET('Sanitation Data'!$H$10,0,10*ROW('Sanitation Data'!H179)),NA())</f>
        <v>#N/A</v>
      </c>
      <c r="AS185" s="516" t="e">
        <f ca="1">+IF(AND(ISNUMBER(OFFSET('Sanitation Data'!$H$11,0,10*ROW('Sanitation Data'!H179))),'Data Summary'!DH185="Yes"),OFFSET('Sanitation Data'!$H$11,0,10*ROW('Sanitation Data'!H179)),NA())</f>
        <v>#N/A</v>
      </c>
      <c r="AT185" s="516" t="e">
        <f ca="1">+IF(AND(ISNUMBER(OFFSET('Sanitation Data'!$H$12,0,10*ROW('Sanitation Data'!H179))),'Data Summary'!DI185="Yes"),OFFSET('Sanitation Data'!$H$12,0,10*ROW('Sanitation Data'!H179)),NA())</f>
        <v>#N/A</v>
      </c>
      <c r="AU185" s="516" t="e">
        <f ca="1">+IF(AND(ISNUMBER(OFFSET('Sanitation Data'!$I$4,0,10*ROW('Sanitation Data'!I179))),'Data Summary'!DJ185="Yes"),100-OFFSET('Sanitation Data'!$I$4,0,10*ROW('Sanitation Data'!I179)),NA())</f>
        <v>#N/A</v>
      </c>
      <c r="AV185" s="516" t="e">
        <f ca="1">+IF(AND(ISNUMBER(OFFSET('Sanitation Data'!$I$6,0,10*ROW('Sanitation Data'!I179))),'Data Summary'!DK185="Yes"),OFFSET('Sanitation Data'!$I$6,0,10*ROW('Sanitation Data'!I179)),NA())</f>
        <v>#N/A</v>
      </c>
      <c r="AW185" s="516" t="e">
        <f ca="1">+IF(AND(ISNUMBER(OFFSET('Sanitation Data'!$I$10,0,10*ROW('Sanitation Data'!I179))),'Data Summary'!DL185="Yes"),OFFSET('Sanitation Data'!$I$10,0,10*ROW('Sanitation Data'!I179)),NA())</f>
        <v>#N/A</v>
      </c>
      <c r="AX185" s="516" t="e">
        <f ca="1">+IF(AND(ISNUMBER(OFFSET('Sanitation Data'!$I$11,0,10*ROW('Sanitation Data'!I179))),'Data Summary'!DM185="Yes"),OFFSET('Sanitation Data'!$I$11,0,10*ROW('Sanitation Data'!I179)),NA())</f>
        <v>#N/A</v>
      </c>
      <c r="AY185" s="516" t="e">
        <f ca="1">+IF(AND(ISNUMBER(OFFSET('Sanitation Data'!$I$12,0,10*ROW('Sanitation Data'!I179))),'Data Summary'!DN185="Yes"),OFFSET('Sanitation Data'!$I$12,0,10*ROW('Sanitation Data'!I179)),NA())</f>
        <v>#N/A</v>
      </c>
      <c r="AZ185" s="517" t="e">
        <f ca="1">+IF(AND(ISNUMBER(OFFSET('Hygiene Data'!$D$5,0,10*ROW('Hygiene Data'!D179))),'Data Summary'!DO185="Yes"),OFFSET('Hygiene Data'!$D$5,0,10*ROW('Hygiene Data'!D179)),NA())</f>
        <v>#N/A</v>
      </c>
      <c r="BA185" s="517" t="e">
        <f ca="1">+IF(AND(ISNUMBER(OFFSET('Hygiene Data'!$D$7,0,10*ROW('Hygiene Data'!D179))),'Data Summary'!DP185="Yes"),OFFSET('Hygiene Data'!$D$7,0,10*ROW('Hygiene Data'!D179)),NA())</f>
        <v>#N/A</v>
      </c>
      <c r="BB185" s="517" t="e">
        <f ca="1">+IF(AND(ISNUMBER(OFFSET('Hygiene Data'!$D$9,0,10*ROW('Hygiene Data'!D179))),'Data Summary'!DQ185="Yes"),OFFSET('Hygiene Data'!$D$9,0,10*ROW('Hygiene Data'!D179)),NA())</f>
        <v>#N/A</v>
      </c>
      <c r="BC185" s="517" t="e">
        <f ca="1">+IF(AND(ISNUMBER(OFFSET('Hygiene Data'!$E$5,0,10*ROW('Hygiene Data'!E179))),'Data Summary'!DR185="Yes"),OFFSET('Hygiene Data'!$E$5,0,10*ROW('Hygiene Data'!E179)),NA())</f>
        <v>#N/A</v>
      </c>
      <c r="BD185" s="517" t="e">
        <f ca="1">+IF(AND(ISNUMBER(OFFSET('Hygiene Data'!$E$7,0,10*ROW('Hygiene Data'!E179))),'Data Summary'!DS185="Yes"),OFFSET('Hygiene Data'!$E$7,0,10*ROW('Hygiene Data'!E179)),NA())</f>
        <v>#N/A</v>
      </c>
      <c r="BE185" s="517" t="e">
        <f ca="1">+IF(AND(ISNUMBER(OFFSET('Hygiene Data'!$E$9,0,10*ROW('Hygiene Data'!E179))),'Data Summary'!DT185="Yes"),OFFSET('Hygiene Data'!$E$9,0,10*ROW('Hygiene Data'!E179)),NA())</f>
        <v>#N/A</v>
      </c>
      <c r="BF185" s="517" t="e">
        <f ca="1">+IF(AND(ISNUMBER(OFFSET('Hygiene Data'!$F$5,0,10*ROW('Hygiene Data'!F179))),'Data Summary'!DU185="Yes"),OFFSET('Hygiene Data'!$F$5,0,10*ROW('Hygiene Data'!F179)),NA())</f>
        <v>#N/A</v>
      </c>
      <c r="BG185" s="517" t="e">
        <f ca="1">+IF(AND(ISNUMBER(OFFSET('Hygiene Data'!$F$7,0,10*ROW('Hygiene Data'!F179))),'Data Summary'!DV185="Yes"),OFFSET('Hygiene Data'!$F$7,0,10*ROW('Hygiene Data'!F179)),NA())</f>
        <v>#N/A</v>
      </c>
      <c r="BH185" s="517" t="e">
        <f ca="1">+IF(AND(ISNUMBER(OFFSET('Hygiene Data'!$F$9,0,10*ROW('Hygiene Data'!F179))),'Data Summary'!DW185="Yes"),OFFSET('Hygiene Data'!$F$9,0,10*ROW('Hygiene Data'!F179)),NA())</f>
        <v>#N/A</v>
      </c>
      <c r="BI185" s="517" t="e">
        <f ca="1">+IF(AND(ISNUMBER(OFFSET('Hygiene Data'!$G$5,0,10*ROW('Hygiene Data'!G179))),'Data Summary'!DX185="Yes"),OFFSET('Hygiene Data'!$G$5,0,10*ROW('Hygiene Data'!G179)),NA())</f>
        <v>#N/A</v>
      </c>
      <c r="BJ185" s="517" t="e">
        <f ca="1">+IF(AND(ISNUMBER(OFFSET('Hygiene Data'!$G$7,0,10*ROW('Hygiene Data'!G179))),'Data Summary'!DY185="Yes"),OFFSET('Hygiene Data'!$G$7,0,10*ROW('Hygiene Data'!G179)),NA())</f>
        <v>#N/A</v>
      </c>
      <c r="BK185" s="517" t="e">
        <f ca="1">+IF(AND(ISNUMBER(OFFSET('Hygiene Data'!$G$9,0,10*ROW('Hygiene Data'!G179))),'Data Summary'!DZ185="Yes"),OFFSET('Hygiene Data'!$G$9,0,10*ROW('Hygiene Data'!G179)),NA())</f>
        <v>#N/A</v>
      </c>
      <c r="BL185" s="517" t="e">
        <f ca="1">+IF(AND(ISNUMBER(OFFSET('Hygiene Data'!$H$5,0,10*ROW('Hygiene Data'!H179))),'Data Summary'!EA185="Yes"),OFFSET('Hygiene Data'!$H$5,0,10*ROW('Hygiene Data'!H179)),NA())</f>
        <v>#N/A</v>
      </c>
      <c r="BM185" s="517" t="e">
        <f ca="1">+IF(AND(ISNUMBER(OFFSET('Hygiene Data'!$H$7,0,10*ROW('Hygiene Data'!H179))),'Data Summary'!EB185="Yes"),OFFSET('Hygiene Data'!$H$7,0,10*ROW('Hygiene Data'!H179)),NA())</f>
        <v>#N/A</v>
      </c>
      <c r="BN185" s="517" t="e">
        <f ca="1">+IF(AND(ISNUMBER(OFFSET('Hygiene Data'!$H$9,0,10*ROW('Hygiene Data'!H179))),'Data Summary'!EC185="Yes"),OFFSET('Hygiene Data'!$H$9,0,10*ROW('Hygiene Data'!H179)),NA())</f>
        <v>#N/A</v>
      </c>
      <c r="BO185" s="517" t="e">
        <f ca="1">+IF(AND(ISNUMBER(OFFSET('Hygiene Data'!$I$5,0,10*ROW('Hygiene Data'!I179))),'Data Summary'!ED185="Yes"),OFFSET('Hygiene Data'!$I$5,0,10*ROW('Hygiene Data'!I179)),NA())</f>
        <v>#N/A</v>
      </c>
      <c r="BP185" s="517" t="e">
        <f ca="1">+IF(AND(ISNUMBER(OFFSET('Hygiene Data'!$I$7,0,10*ROW('Hygiene Data'!I179))),'Data Summary'!EE185="Yes"),OFFSET('Hygiene Data'!$I$7,0,10*ROW('Hygiene Data'!I179)),NA())</f>
        <v>#N/A</v>
      </c>
      <c r="BQ185" s="517" t="e">
        <f ca="1">+IF(AND(ISNUMBER(OFFSET('Hygiene Data'!$I$9,0,10*ROW('Hygiene Data'!I179))),'Data Summary'!EF185="Yes"),OFFSET('Hygiene Data'!$I$9,0,10*ROW('Hygiene Data'!I179)),NA())</f>
        <v>#N/A</v>
      </c>
    </row>
    <row r="186" spans="1:69" x14ac:dyDescent="0.25">
      <c r="A186" s="513" t="e">
        <f ca="1">+RIGHT('Data Summary'!A186,LEN('Data Summary'!A186)-9)</f>
        <v>#VALUE!</v>
      </c>
      <c r="B186" s="487" t="str">
        <f ca="1">+IF(ISTEXT('Data Summary'!B186),'Data Summary'!B186,"")</f>
        <v/>
      </c>
      <c r="C186" s="514" t="e">
        <f ca="1">+VALUE('Data Summary'!C186)</f>
        <v>#VALUE!</v>
      </c>
      <c r="D186" s="515" t="e">
        <f ca="1">+IF(AND(ISNUMBER(OFFSET('Water Data'!$D$4,0,10*ROW('Water Data'!D180))),'Data Summary'!BS186="Yes"),100-OFFSET('Water Data'!$D$4,0,10*ROW('Water Data'!D180)),NA())</f>
        <v>#N/A</v>
      </c>
      <c r="E186" s="515" t="e">
        <f ca="1">+IF(AND(ISNUMBER(OFFSET('Water Data'!$D$6,0,10*ROW('Water Data'!D180))),'Data Summary'!BT186="Yes"),OFFSET('Water Data'!$D$6,0,10*ROW('Water Data'!D180)),NA())</f>
        <v>#N/A</v>
      </c>
      <c r="F186" s="515" t="e">
        <f ca="1">+IF(AND(ISNUMBER(OFFSET('Water Data'!$D$9,0,10*ROW('Water Data'!D180))),'Data Summary'!BU186="Yes"),OFFSET('Water Data'!$D$9,0,10*ROW('Water Data'!D180)),NA())</f>
        <v>#N/A</v>
      </c>
      <c r="G186" s="515" t="e">
        <f ca="1">+IF(AND(ISNUMBER(OFFSET('Water Data'!$E$4,0,10*ROW('Water Data'!E180))),'Data Summary'!BV186="Yes"),100-OFFSET('Water Data'!$E$4,0,10*ROW('Water Data'!E180)),NA())</f>
        <v>#N/A</v>
      </c>
      <c r="H186" s="515" t="e">
        <f ca="1">+IF(AND(ISNUMBER(OFFSET('Water Data'!$E$6,0,10*ROW('Water Data'!E180))),'Data Summary'!BW186="Yes"),OFFSET('Water Data'!$E$6,0,10*ROW('Water Data'!E180)),NA())</f>
        <v>#N/A</v>
      </c>
      <c r="I186" s="515" t="e">
        <f ca="1">+IF(AND(ISNUMBER(OFFSET('Water Data'!$E$9,0,10*ROW('Water Data'!E180))),'Data Summary'!BX186="Yes"),OFFSET('Water Data'!$E$9,0,10*ROW('Water Data'!E180)),NA())</f>
        <v>#N/A</v>
      </c>
      <c r="J186" s="515" t="e">
        <f ca="1">+IF(AND(ISNUMBER(OFFSET('Water Data'!$F$4,0,10*ROW('Water Data'!F180))),'Data Summary'!BY186="Yes"),100-OFFSET('Water Data'!$F$4,0,10*ROW('Water Data'!F180)),NA())</f>
        <v>#N/A</v>
      </c>
      <c r="K186" s="515" t="e">
        <f ca="1">+IF(AND(ISNUMBER(OFFSET('Water Data'!$F$6,0,10*ROW('Water Data'!F180))),'Data Summary'!BZ186="Yes"),OFFSET('Water Data'!$F$6,0,10*ROW('Water Data'!F180)),NA())</f>
        <v>#N/A</v>
      </c>
      <c r="L186" s="515" t="e">
        <f ca="1">+IF(AND(ISNUMBER(OFFSET('Water Data'!$F$9,0,10*ROW('Water Data'!F180))),'Data Summary'!CA186="Yes"),OFFSET('Water Data'!$F$9,0,10*ROW('Water Data'!F180)),NA())</f>
        <v>#N/A</v>
      </c>
      <c r="M186" s="515" t="e">
        <f ca="1">+IF(AND(ISNUMBER(OFFSET('Water Data'!$G$4,0,10*ROW('Water Data'!G180))),'Data Summary'!CB186="Yes"),100-OFFSET('Water Data'!$G$4,0,10*ROW('Water Data'!G180)),NA())</f>
        <v>#N/A</v>
      </c>
      <c r="N186" s="515" t="e">
        <f ca="1">+IF(AND(ISNUMBER(OFFSET('Water Data'!$G$6,0,10*ROW('Water Data'!G180))),'Data Summary'!CC186="Yes"),OFFSET('Water Data'!$G$6,0,10*ROW('Water Data'!G180)),NA())</f>
        <v>#N/A</v>
      </c>
      <c r="O186" s="515" t="e">
        <f ca="1">+IF(AND(ISNUMBER(OFFSET('Water Data'!$G$9,0,10*ROW('Water Data'!G180))),'Data Summary'!CD186="Yes"),OFFSET('Water Data'!$G$9,0,10*ROW('Water Data'!G180)),NA())</f>
        <v>#N/A</v>
      </c>
      <c r="P186" s="515" t="e">
        <f ca="1">+IF(AND(ISNUMBER(OFFSET('Water Data'!$H$4,0,10*ROW('Water Data'!H180))),'Data Summary'!CE186="Yes"),100-OFFSET('Water Data'!$H$4,0,10*ROW('Water Data'!H180)),NA())</f>
        <v>#N/A</v>
      </c>
      <c r="Q186" s="515" t="e">
        <f ca="1">+IF(AND(ISNUMBER(OFFSET('Water Data'!$H$6,0,10*ROW('Water Data'!H180))),'Data Summary'!CF186="Yes"),OFFSET('Water Data'!$H$6,0,10*ROW('Water Data'!H180)),NA())</f>
        <v>#N/A</v>
      </c>
      <c r="R186" s="515" t="e">
        <f ca="1">+IF(AND(ISNUMBER(OFFSET('Water Data'!$H$9,0,10*ROW('Water Data'!H180))),'Data Summary'!CG186="Yes"),OFFSET('Water Data'!$H$9,0,10*ROW('Water Data'!H180)),NA())</f>
        <v>#N/A</v>
      </c>
      <c r="S186" s="515" t="e">
        <f ca="1">+IF(AND(ISNUMBER(OFFSET('Water Data'!$I$4,0,10*ROW('Water Data'!I180))),'Data Summary'!CH186="Yes"),100-OFFSET('Water Data'!$I$4,0,10*ROW('Water Data'!I180)),NA())</f>
        <v>#N/A</v>
      </c>
      <c r="T186" s="515" t="e">
        <f ca="1">+IF(AND(ISNUMBER(OFFSET('Water Data'!$I$6,0,10*ROW('Water Data'!I180))),'Data Summary'!CI186="Yes"),OFFSET('Water Data'!$I$6,0,10*ROW('Water Data'!I180)),NA())</f>
        <v>#N/A</v>
      </c>
      <c r="U186" s="515" t="e">
        <f ca="1">+IF(AND(ISNUMBER(OFFSET('Water Data'!$I$9,0,10*ROW('Water Data'!I180))),'Data Summary'!CJ186="Yes"),OFFSET('Water Data'!$I$9,0,10*ROW('Water Data'!I180)),NA())</f>
        <v>#N/A</v>
      </c>
      <c r="V186" s="516" t="e">
        <f ca="1">+IF(AND(ISNUMBER(OFFSET('Sanitation Data'!$D$4,0,10*ROW('Sanitation Data'!D180))),'Data Summary'!CK186="Yes"),100-OFFSET('Sanitation Data'!$D$4,0,10*ROW('Sanitation Data'!D180)),NA())</f>
        <v>#N/A</v>
      </c>
      <c r="W186" s="516" t="e">
        <f ca="1">+IF(AND(ISNUMBER(OFFSET('Sanitation Data'!$D$6,0,10*ROW('Sanitation Data'!D180))),'Data Summary'!CL186="Yes"),OFFSET('Sanitation Data'!$D$6,0,10*ROW('Sanitation Data'!D180)),NA())</f>
        <v>#N/A</v>
      </c>
      <c r="X186" s="516" t="e">
        <f ca="1">+IF(AND(ISNUMBER(OFFSET('Sanitation Data'!$D$10,0,10*ROW('Sanitation Data'!D180))),'Data Summary'!CM186="Yes"),OFFSET('Sanitation Data'!$D$10,0,10*ROW('Sanitation Data'!D180)),NA())</f>
        <v>#N/A</v>
      </c>
      <c r="Y186" s="516" t="e">
        <f ca="1">+IF(AND(ISNUMBER(OFFSET('Sanitation Data'!$D$11,0,10*ROW('Sanitation Data'!D180))),'Data Summary'!CN186="Yes"),OFFSET('Sanitation Data'!$D$11,0,10*ROW('Sanitation Data'!D180)),NA())</f>
        <v>#N/A</v>
      </c>
      <c r="Z186" s="516" t="e">
        <f ca="1">+IF(AND(ISNUMBER(OFFSET('Sanitation Data'!$D$12,0,10*ROW('Sanitation Data'!D180))),'Data Summary'!CO186="Yes"),OFFSET('Sanitation Data'!$D$12,0,10*ROW('Sanitation Data'!D180)),NA())</f>
        <v>#N/A</v>
      </c>
      <c r="AA186" s="516" t="e">
        <f ca="1">+IF(AND(ISNUMBER(OFFSET('Sanitation Data'!$E$4,0,10*ROW('Sanitation Data'!E180))),'Data Summary'!CP186="Yes"),100-OFFSET('Sanitation Data'!$E$4,0,10*ROW('Sanitation Data'!E180)),NA())</f>
        <v>#N/A</v>
      </c>
      <c r="AB186" s="516" t="e">
        <f ca="1">+IF(AND(ISNUMBER(OFFSET('Sanitation Data'!$E$6,0,10*ROW('Sanitation Data'!E180))),'Data Summary'!CQ186="Yes"),OFFSET('Sanitation Data'!$E$6,0,10*ROW('Sanitation Data'!E180)),NA())</f>
        <v>#N/A</v>
      </c>
      <c r="AC186" s="516" t="e">
        <f ca="1">+IF(AND(ISNUMBER(OFFSET('Sanitation Data'!$E$10,0,10*ROW('Sanitation Data'!E180))),'Data Summary'!CR186="Yes"),OFFSET('Sanitation Data'!$E$10,0,10*ROW('Sanitation Data'!E180)),NA())</f>
        <v>#N/A</v>
      </c>
      <c r="AD186" s="516" t="e">
        <f ca="1">+IF(AND(ISNUMBER(OFFSET('Sanitation Data'!$E$11,0,10*ROW('Sanitation Data'!E180))),'Data Summary'!CS186="Yes"),OFFSET('Sanitation Data'!$E$11,0,10*ROW('Sanitation Data'!E180)),NA())</f>
        <v>#N/A</v>
      </c>
      <c r="AE186" s="516" t="e">
        <f ca="1">+IF(AND(ISNUMBER(OFFSET('Sanitation Data'!$E$12,0,10*ROW('Sanitation Data'!E180))),'Data Summary'!CT186="Yes"),OFFSET('Sanitation Data'!$E$12,0,10*ROW('Sanitation Data'!E180)),NA())</f>
        <v>#N/A</v>
      </c>
      <c r="AF186" s="516" t="e">
        <f ca="1">+IF(AND(ISNUMBER(OFFSET('Sanitation Data'!$F$4,0,10*ROW('Sanitation Data'!F180))),'Data Summary'!CU186="Yes"),100-OFFSET('Sanitation Data'!$F$4,0,10*ROW('Sanitation Data'!F180)),NA())</f>
        <v>#N/A</v>
      </c>
      <c r="AG186" s="516" t="e">
        <f ca="1">+IF(AND(ISNUMBER(OFFSET('Sanitation Data'!$F$6,0,10*ROW('Sanitation Data'!F180))),'Data Summary'!CV186="Yes"),OFFSET('Sanitation Data'!$F$6,0,10*ROW('Sanitation Data'!F180)),NA())</f>
        <v>#N/A</v>
      </c>
      <c r="AH186" s="516" t="e">
        <f ca="1">+IF(AND(ISNUMBER(OFFSET('Sanitation Data'!$F$10,0,10*ROW('Sanitation Data'!F180))),'Data Summary'!CW186="Yes"),OFFSET('Sanitation Data'!$F$10,0,10*ROW('Sanitation Data'!F180)),NA())</f>
        <v>#N/A</v>
      </c>
      <c r="AI186" s="516" t="e">
        <f ca="1">+IF(AND(ISNUMBER(OFFSET('Sanitation Data'!$F$11,0,10*ROW('Sanitation Data'!F180))),'Data Summary'!CX186="Yes"),OFFSET('Sanitation Data'!$F$11,0,10*ROW('Sanitation Data'!F180)),NA())</f>
        <v>#N/A</v>
      </c>
      <c r="AJ186" s="516" t="e">
        <f ca="1">+IF(AND(ISNUMBER(OFFSET('Sanitation Data'!$F$12,0,10*ROW('Sanitation Data'!F180))),'Data Summary'!CY186="Yes"),OFFSET('Sanitation Data'!$F$12,0,10*ROW('Sanitation Data'!F180)),NA())</f>
        <v>#N/A</v>
      </c>
      <c r="AK186" s="516" t="e">
        <f ca="1">+IF(AND(ISNUMBER(OFFSET('Sanitation Data'!$G$4,0,10*ROW('Sanitation Data'!G180))),'Data Summary'!CZ186="Yes"),100-OFFSET('Sanitation Data'!$G$4,0,10*ROW('Sanitation Data'!G180)),NA())</f>
        <v>#N/A</v>
      </c>
      <c r="AL186" s="516" t="e">
        <f ca="1">+IF(AND(ISNUMBER(OFFSET('Sanitation Data'!$G$6,0,10*ROW('Sanitation Data'!G180))),'Data Summary'!DA186="Yes"),OFFSET('Sanitation Data'!$G$6,0,10*ROW('Sanitation Data'!G180)),NA())</f>
        <v>#N/A</v>
      </c>
      <c r="AM186" s="516" t="e">
        <f ca="1">+IF(AND(ISNUMBER(OFFSET('Sanitation Data'!$G$10,0,10*ROW('Sanitation Data'!G180))),'Data Summary'!DB186="Yes"),OFFSET('Sanitation Data'!$G$10,0,10*ROW('Sanitation Data'!G180)),NA())</f>
        <v>#N/A</v>
      </c>
      <c r="AN186" s="516" t="e">
        <f ca="1">+IF(AND(ISNUMBER(OFFSET('Sanitation Data'!$G$11,0,10*ROW('Sanitation Data'!G180))),'Data Summary'!DC186="Yes"),OFFSET('Sanitation Data'!$G$11,0,10*ROW('Sanitation Data'!G180)),NA())</f>
        <v>#N/A</v>
      </c>
      <c r="AO186" s="516" t="e">
        <f ca="1">+IF(AND(ISNUMBER(OFFSET('Sanitation Data'!$G$12,0,10*ROW('Sanitation Data'!G180))),'Data Summary'!DD186="Yes"),OFFSET('Sanitation Data'!$G$12,0,10*ROW('Sanitation Data'!G180)),NA())</f>
        <v>#N/A</v>
      </c>
      <c r="AP186" s="516" t="e">
        <f ca="1">+IF(AND(ISNUMBER(OFFSET('Sanitation Data'!$H$4,0,10*ROW('Sanitation Data'!H180))),'Data Summary'!DE186="Yes"),100-OFFSET('Sanitation Data'!$H$4,0,10*ROW('Sanitation Data'!H180)),NA())</f>
        <v>#N/A</v>
      </c>
      <c r="AQ186" s="516" t="e">
        <f ca="1">+IF(AND(ISNUMBER(OFFSET('Sanitation Data'!$H$6,0,10*ROW('Sanitation Data'!H180))),'Data Summary'!DF186="Yes"),OFFSET('Sanitation Data'!$H$6,0,10*ROW('Sanitation Data'!H180)),NA())</f>
        <v>#N/A</v>
      </c>
      <c r="AR186" s="516" t="e">
        <f ca="1">+IF(AND(ISNUMBER(OFFSET('Sanitation Data'!$H$10,0,10*ROW('Sanitation Data'!H180))),'Data Summary'!DG186="Yes"),OFFSET('Sanitation Data'!$H$10,0,10*ROW('Sanitation Data'!H180)),NA())</f>
        <v>#N/A</v>
      </c>
      <c r="AS186" s="516" t="e">
        <f ca="1">+IF(AND(ISNUMBER(OFFSET('Sanitation Data'!$H$11,0,10*ROW('Sanitation Data'!H180))),'Data Summary'!DH186="Yes"),OFFSET('Sanitation Data'!$H$11,0,10*ROW('Sanitation Data'!H180)),NA())</f>
        <v>#N/A</v>
      </c>
      <c r="AT186" s="516" t="e">
        <f ca="1">+IF(AND(ISNUMBER(OFFSET('Sanitation Data'!$H$12,0,10*ROW('Sanitation Data'!H180))),'Data Summary'!DI186="Yes"),OFFSET('Sanitation Data'!$H$12,0,10*ROW('Sanitation Data'!H180)),NA())</f>
        <v>#N/A</v>
      </c>
      <c r="AU186" s="516" t="e">
        <f ca="1">+IF(AND(ISNUMBER(OFFSET('Sanitation Data'!$I$4,0,10*ROW('Sanitation Data'!I180))),'Data Summary'!DJ186="Yes"),100-OFFSET('Sanitation Data'!$I$4,0,10*ROW('Sanitation Data'!I180)),NA())</f>
        <v>#N/A</v>
      </c>
      <c r="AV186" s="516" t="e">
        <f ca="1">+IF(AND(ISNUMBER(OFFSET('Sanitation Data'!$I$6,0,10*ROW('Sanitation Data'!I180))),'Data Summary'!DK186="Yes"),OFFSET('Sanitation Data'!$I$6,0,10*ROW('Sanitation Data'!I180)),NA())</f>
        <v>#N/A</v>
      </c>
      <c r="AW186" s="516" t="e">
        <f ca="1">+IF(AND(ISNUMBER(OFFSET('Sanitation Data'!$I$10,0,10*ROW('Sanitation Data'!I180))),'Data Summary'!DL186="Yes"),OFFSET('Sanitation Data'!$I$10,0,10*ROW('Sanitation Data'!I180)),NA())</f>
        <v>#N/A</v>
      </c>
      <c r="AX186" s="516" t="e">
        <f ca="1">+IF(AND(ISNUMBER(OFFSET('Sanitation Data'!$I$11,0,10*ROW('Sanitation Data'!I180))),'Data Summary'!DM186="Yes"),OFFSET('Sanitation Data'!$I$11,0,10*ROW('Sanitation Data'!I180)),NA())</f>
        <v>#N/A</v>
      </c>
      <c r="AY186" s="516" t="e">
        <f ca="1">+IF(AND(ISNUMBER(OFFSET('Sanitation Data'!$I$12,0,10*ROW('Sanitation Data'!I180))),'Data Summary'!DN186="Yes"),OFFSET('Sanitation Data'!$I$12,0,10*ROW('Sanitation Data'!I180)),NA())</f>
        <v>#N/A</v>
      </c>
      <c r="AZ186" s="517" t="e">
        <f ca="1">+IF(AND(ISNUMBER(OFFSET('Hygiene Data'!$D$5,0,10*ROW('Hygiene Data'!D180))),'Data Summary'!DO186="Yes"),OFFSET('Hygiene Data'!$D$5,0,10*ROW('Hygiene Data'!D180)),NA())</f>
        <v>#N/A</v>
      </c>
      <c r="BA186" s="517" t="e">
        <f ca="1">+IF(AND(ISNUMBER(OFFSET('Hygiene Data'!$D$7,0,10*ROW('Hygiene Data'!D180))),'Data Summary'!DP186="Yes"),OFFSET('Hygiene Data'!$D$7,0,10*ROW('Hygiene Data'!D180)),NA())</f>
        <v>#N/A</v>
      </c>
      <c r="BB186" s="517" t="e">
        <f ca="1">+IF(AND(ISNUMBER(OFFSET('Hygiene Data'!$D$9,0,10*ROW('Hygiene Data'!D180))),'Data Summary'!DQ186="Yes"),OFFSET('Hygiene Data'!$D$9,0,10*ROW('Hygiene Data'!D180)),NA())</f>
        <v>#N/A</v>
      </c>
      <c r="BC186" s="517" t="e">
        <f ca="1">+IF(AND(ISNUMBER(OFFSET('Hygiene Data'!$E$5,0,10*ROW('Hygiene Data'!E180))),'Data Summary'!DR186="Yes"),OFFSET('Hygiene Data'!$E$5,0,10*ROW('Hygiene Data'!E180)),NA())</f>
        <v>#N/A</v>
      </c>
      <c r="BD186" s="517" t="e">
        <f ca="1">+IF(AND(ISNUMBER(OFFSET('Hygiene Data'!$E$7,0,10*ROW('Hygiene Data'!E180))),'Data Summary'!DS186="Yes"),OFFSET('Hygiene Data'!$E$7,0,10*ROW('Hygiene Data'!E180)),NA())</f>
        <v>#N/A</v>
      </c>
      <c r="BE186" s="517" t="e">
        <f ca="1">+IF(AND(ISNUMBER(OFFSET('Hygiene Data'!$E$9,0,10*ROW('Hygiene Data'!E180))),'Data Summary'!DT186="Yes"),OFFSET('Hygiene Data'!$E$9,0,10*ROW('Hygiene Data'!E180)),NA())</f>
        <v>#N/A</v>
      </c>
      <c r="BF186" s="517" t="e">
        <f ca="1">+IF(AND(ISNUMBER(OFFSET('Hygiene Data'!$F$5,0,10*ROW('Hygiene Data'!F180))),'Data Summary'!DU186="Yes"),OFFSET('Hygiene Data'!$F$5,0,10*ROW('Hygiene Data'!F180)),NA())</f>
        <v>#N/A</v>
      </c>
      <c r="BG186" s="517" t="e">
        <f ca="1">+IF(AND(ISNUMBER(OFFSET('Hygiene Data'!$F$7,0,10*ROW('Hygiene Data'!F180))),'Data Summary'!DV186="Yes"),OFFSET('Hygiene Data'!$F$7,0,10*ROW('Hygiene Data'!F180)),NA())</f>
        <v>#N/A</v>
      </c>
      <c r="BH186" s="517" t="e">
        <f ca="1">+IF(AND(ISNUMBER(OFFSET('Hygiene Data'!$F$9,0,10*ROW('Hygiene Data'!F180))),'Data Summary'!DW186="Yes"),OFFSET('Hygiene Data'!$F$9,0,10*ROW('Hygiene Data'!F180)),NA())</f>
        <v>#N/A</v>
      </c>
      <c r="BI186" s="517" t="e">
        <f ca="1">+IF(AND(ISNUMBER(OFFSET('Hygiene Data'!$G$5,0,10*ROW('Hygiene Data'!G180))),'Data Summary'!DX186="Yes"),OFFSET('Hygiene Data'!$G$5,0,10*ROW('Hygiene Data'!G180)),NA())</f>
        <v>#N/A</v>
      </c>
      <c r="BJ186" s="517" t="e">
        <f ca="1">+IF(AND(ISNUMBER(OFFSET('Hygiene Data'!$G$7,0,10*ROW('Hygiene Data'!G180))),'Data Summary'!DY186="Yes"),OFFSET('Hygiene Data'!$G$7,0,10*ROW('Hygiene Data'!G180)),NA())</f>
        <v>#N/A</v>
      </c>
      <c r="BK186" s="517" t="e">
        <f ca="1">+IF(AND(ISNUMBER(OFFSET('Hygiene Data'!$G$9,0,10*ROW('Hygiene Data'!G180))),'Data Summary'!DZ186="Yes"),OFFSET('Hygiene Data'!$G$9,0,10*ROW('Hygiene Data'!G180)),NA())</f>
        <v>#N/A</v>
      </c>
      <c r="BL186" s="517" t="e">
        <f ca="1">+IF(AND(ISNUMBER(OFFSET('Hygiene Data'!$H$5,0,10*ROW('Hygiene Data'!H180))),'Data Summary'!EA186="Yes"),OFFSET('Hygiene Data'!$H$5,0,10*ROW('Hygiene Data'!H180)),NA())</f>
        <v>#N/A</v>
      </c>
      <c r="BM186" s="517" t="e">
        <f ca="1">+IF(AND(ISNUMBER(OFFSET('Hygiene Data'!$H$7,0,10*ROW('Hygiene Data'!H180))),'Data Summary'!EB186="Yes"),OFFSET('Hygiene Data'!$H$7,0,10*ROW('Hygiene Data'!H180)),NA())</f>
        <v>#N/A</v>
      </c>
      <c r="BN186" s="517" t="e">
        <f ca="1">+IF(AND(ISNUMBER(OFFSET('Hygiene Data'!$H$9,0,10*ROW('Hygiene Data'!H180))),'Data Summary'!EC186="Yes"),OFFSET('Hygiene Data'!$H$9,0,10*ROW('Hygiene Data'!H180)),NA())</f>
        <v>#N/A</v>
      </c>
      <c r="BO186" s="517" t="e">
        <f ca="1">+IF(AND(ISNUMBER(OFFSET('Hygiene Data'!$I$5,0,10*ROW('Hygiene Data'!I180))),'Data Summary'!ED186="Yes"),OFFSET('Hygiene Data'!$I$5,0,10*ROW('Hygiene Data'!I180)),NA())</f>
        <v>#N/A</v>
      </c>
      <c r="BP186" s="517" t="e">
        <f ca="1">+IF(AND(ISNUMBER(OFFSET('Hygiene Data'!$I$7,0,10*ROW('Hygiene Data'!I180))),'Data Summary'!EE186="Yes"),OFFSET('Hygiene Data'!$I$7,0,10*ROW('Hygiene Data'!I180)),NA())</f>
        <v>#N/A</v>
      </c>
      <c r="BQ186" s="517" t="e">
        <f ca="1">+IF(AND(ISNUMBER(OFFSET('Hygiene Data'!$I$9,0,10*ROW('Hygiene Data'!I180))),'Data Summary'!EF186="Yes"),OFFSET('Hygiene Data'!$I$9,0,10*ROW('Hygiene Data'!I180)),NA())</f>
        <v>#N/A</v>
      </c>
    </row>
    <row r="187" spans="1:69" x14ac:dyDescent="0.25">
      <c r="A187" s="513" t="e">
        <f ca="1">+RIGHT('Data Summary'!A187,LEN('Data Summary'!A187)-9)</f>
        <v>#VALUE!</v>
      </c>
      <c r="B187" s="487" t="str">
        <f ca="1">+IF(ISTEXT('Data Summary'!B187),'Data Summary'!B187,"")</f>
        <v/>
      </c>
      <c r="C187" s="514" t="e">
        <f ca="1">+VALUE('Data Summary'!C187)</f>
        <v>#VALUE!</v>
      </c>
      <c r="D187" s="515" t="e">
        <f ca="1">+IF(AND(ISNUMBER(OFFSET('Water Data'!$D$4,0,10*ROW('Water Data'!D181))),'Data Summary'!BS187="Yes"),100-OFFSET('Water Data'!$D$4,0,10*ROW('Water Data'!D181)),NA())</f>
        <v>#N/A</v>
      </c>
      <c r="E187" s="515" t="e">
        <f ca="1">+IF(AND(ISNUMBER(OFFSET('Water Data'!$D$6,0,10*ROW('Water Data'!D181))),'Data Summary'!BT187="Yes"),OFFSET('Water Data'!$D$6,0,10*ROW('Water Data'!D181)),NA())</f>
        <v>#N/A</v>
      </c>
      <c r="F187" s="515" t="e">
        <f ca="1">+IF(AND(ISNUMBER(OFFSET('Water Data'!$D$9,0,10*ROW('Water Data'!D181))),'Data Summary'!BU187="Yes"),OFFSET('Water Data'!$D$9,0,10*ROW('Water Data'!D181)),NA())</f>
        <v>#N/A</v>
      </c>
      <c r="G187" s="515" t="e">
        <f ca="1">+IF(AND(ISNUMBER(OFFSET('Water Data'!$E$4,0,10*ROW('Water Data'!E181))),'Data Summary'!BV187="Yes"),100-OFFSET('Water Data'!$E$4,0,10*ROW('Water Data'!E181)),NA())</f>
        <v>#N/A</v>
      </c>
      <c r="H187" s="515" t="e">
        <f ca="1">+IF(AND(ISNUMBER(OFFSET('Water Data'!$E$6,0,10*ROW('Water Data'!E181))),'Data Summary'!BW187="Yes"),OFFSET('Water Data'!$E$6,0,10*ROW('Water Data'!E181)),NA())</f>
        <v>#N/A</v>
      </c>
      <c r="I187" s="515" t="e">
        <f ca="1">+IF(AND(ISNUMBER(OFFSET('Water Data'!$E$9,0,10*ROW('Water Data'!E181))),'Data Summary'!BX187="Yes"),OFFSET('Water Data'!$E$9,0,10*ROW('Water Data'!E181)),NA())</f>
        <v>#N/A</v>
      </c>
      <c r="J187" s="515" t="e">
        <f ca="1">+IF(AND(ISNUMBER(OFFSET('Water Data'!$F$4,0,10*ROW('Water Data'!F181))),'Data Summary'!BY187="Yes"),100-OFFSET('Water Data'!$F$4,0,10*ROW('Water Data'!F181)),NA())</f>
        <v>#N/A</v>
      </c>
      <c r="K187" s="515" t="e">
        <f ca="1">+IF(AND(ISNUMBER(OFFSET('Water Data'!$F$6,0,10*ROW('Water Data'!F181))),'Data Summary'!BZ187="Yes"),OFFSET('Water Data'!$F$6,0,10*ROW('Water Data'!F181)),NA())</f>
        <v>#N/A</v>
      </c>
      <c r="L187" s="515" t="e">
        <f ca="1">+IF(AND(ISNUMBER(OFFSET('Water Data'!$F$9,0,10*ROW('Water Data'!F181))),'Data Summary'!CA187="Yes"),OFFSET('Water Data'!$F$9,0,10*ROW('Water Data'!F181)),NA())</f>
        <v>#N/A</v>
      </c>
      <c r="M187" s="515" t="e">
        <f ca="1">+IF(AND(ISNUMBER(OFFSET('Water Data'!$G$4,0,10*ROW('Water Data'!G181))),'Data Summary'!CB187="Yes"),100-OFFSET('Water Data'!$G$4,0,10*ROW('Water Data'!G181)),NA())</f>
        <v>#N/A</v>
      </c>
      <c r="N187" s="515" t="e">
        <f ca="1">+IF(AND(ISNUMBER(OFFSET('Water Data'!$G$6,0,10*ROW('Water Data'!G181))),'Data Summary'!CC187="Yes"),OFFSET('Water Data'!$G$6,0,10*ROW('Water Data'!G181)),NA())</f>
        <v>#N/A</v>
      </c>
      <c r="O187" s="515" t="e">
        <f ca="1">+IF(AND(ISNUMBER(OFFSET('Water Data'!$G$9,0,10*ROW('Water Data'!G181))),'Data Summary'!CD187="Yes"),OFFSET('Water Data'!$G$9,0,10*ROW('Water Data'!G181)),NA())</f>
        <v>#N/A</v>
      </c>
      <c r="P187" s="515" t="e">
        <f ca="1">+IF(AND(ISNUMBER(OFFSET('Water Data'!$H$4,0,10*ROW('Water Data'!H181))),'Data Summary'!CE187="Yes"),100-OFFSET('Water Data'!$H$4,0,10*ROW('Water Data'!H181)),NA())</f>
        <v>#N/A</v>
      </c>
      <c r="Q187" s="515" t="e">
        <f ca="1">+IF(AND(ISNUMBER(OFFSET('Water Data'!$H$6,0,10*ROW('Water Data'!H181))),'Data Summary'!CF187="Yes"),OFFSET('Water Data'!$H$6,0,10*ROW('Water Data'!H181)),NA())</f>
        <v>#N/A</v>
      </c>
      <c r="R187" s="515" t="e">
        <f ca="1">+IF(AND(ISNUMBER(OFFSET('Water Data'!$H$9,0,10*ROW('Water Data'!H181))),'Data Summary'!CG187="Yes"),OFFSET('Water Data'!$H$9,0,10*ROW('Water Data'!H181)),NA())</f>
        <v>#N/A</v>
      </c>
      <c r="S187" s="515" t="e">
        <f ca="1">+IF(AND(ISNUMBER(OFFSET('Water Data'!$I$4,0,10*ROW('Water Data'!I181))),'Data Summary'!CH187="Yes"),100-OFFSET('Water Data'!$I$4,0,10*ROW('Water Data'!I181)),NA())</f>
        <v>#N/A</v>
      </c>
      <c r="T187" s="515" t="e">
        <f ca="1">+IF(AND(ISNUMBER(OFFSET('Water Data'!$I$6,0,10*ROW('Water Data'!I181))),'Data Summary'!CI187="Yes"),OFFSET('Water Data'!$I$6,0,10*ROW('Water Data'!I181)),NA())</f>
        <v>#N/A</v>
      </c>
      <c r="U187" s="515" t="e">
        <f ca="1">+IF(AND(ISNUMBER(OFFSET('Water Data'!$I$9,0,10*ROW('Water Data'!I181))),'Data Summary'!CJ187="Yes"),OFFSET('Water Data'!$I$9,0,10*ROW('Water Data'!I181)),NA())</f>
        <v>#N/A</v>
      </c>
      <c r="V187" s="516" t="e">
        <f ca="1">+IF(AND(ISNUMBER(OFFSET('Sanitation Data'!$D$4,0,10*ROW('Sanitation Data'!D181))),'Data Summary'!CK187="Yes"),100-OFFSET('Sanitation Data'!$D$4,0,10*ROW('Sanitation Data'!D181)),NA())</f>
        <v>#N/A</v>
      </c>
      <c r="W187" s="516" t="e">
        <f ca="1">+IF(AND(ISNUMBER(OFFSET('Sanitation Data'!$D$6,0,10*ROW('Sanitation Data'!D181))),'Data Summary'!CL187="Yes"),OFFSET('Sanitation Data'!$D$6,0,10*ROW('Sanitation Data'!D181)),NA())</f>
        <v>#N/A</v>
      </c>
      <c r="X187" s="516" t="e">
        <f ca="1">+IF(AND(ISNUMBER(OFFSET('Sanitation Data'!$D$10,0,10*ROW('Sanitation Data'!D181))),'Data Summary'!CM187="Yes"),OFFSET('Sanitation Data'!$D$10,0,10*ROW('Sanitation Data'!D181)),NA())</f>
        <v>#N/A</v>
      </c>
      <c r="Y187" s="516" t="e">
        <f ca="1">+IF(AND(ISNUMBER(OFFSET('Sanitation Data'!$D$11,0,10*ROW('Sanitation Data'!D181))),'Data Summary'!CN187="Yes"),OFFSET('Sanitation Data'!$D$11,0,10*ROW('Sanitation Data'!D181)),NA())</f>
        <v>#N/A</v>
      </c>
      <c r="Z187" s="516" t="e">
        <f ca="1">+IF(AND(ISNUMBER(OFFSET('Sanitation Data'!$D$12,0,10*ROW('Sanitation Data'!D181))),'Data Summary'!CO187="Yes"),OFFSET('Sanitation Data'!$D$12,0,10*ROW('Sanitation Data'!D181)),NA())</f>
        <v>#N/A</v>
      </c>
      <c r="AA187" s="516" t="e">
        <f ca="1">+IF(AND(ISNUMBER(OFFSET('Sanitation Data'!$E$4,0,10*ROW('Sanitation Data'!E181))),'Data Summary'!CP187="Yes"),100-OFFSET('Sanitation Data'!$E$4,0,10*ROW('Sanitation Data'!E181)),NA())</f>
        <v>#N/A</v>
      </c>
      <c r="AB187" s="516" t="e">
        <f ca="1">+IF(AND(ISNUMBER(OFFSET('Sanitation Data'!$E$6,0,10*ROW('Sanitation Data'!E181))),'Data Summary'!CQ187="Yes"),OFFSET('Sanitation Data'!$E$6,0,10*ROW('Sanitation Data'!E181)),NA())</f>
        <v>#N/A</v>
      </c>
      <c r="AC187" s="516" t="e">
        <f ca="1">+IF(AND(ISNUMBER(OFFSET('Sanitation Data'!$E$10,0,10*ROW('Sanitation Data'!E181))),'Data Summary'!CR187="Yes"),OFFSET('Sanitation Data'!$E$10,0,10*ROW('Sanitation Data'!E181)),NA())</f>
        <v>#N/A</v>
      </c>
      <c r="AD187" s="516" t="e">
        <f ca="1">+IF(AND(ISNUMBER(OFFSET('Sanitation Data'!$E$11,0,10*ROW('Sanitation Data'!E181))),'Data Summary'!CS187="Yes"),OFFSET('Sanitation Data'!$E$11,0,10*ROW('Sanitation Data'!E181)),NA())</f>
        <v>#N/A</v>
      </c>
      <c r="AE187" s="516" t="e">
        <f ca="1">+IF(AND(ISNUMBER(OFFSET('Sanitation Data'!$E$12,0,10*ROW('Sanitation Data'!E181))),'Data Summary'!CT187="Yes"),OFFSET('Sanitation Data'!$E$12,0,10*ROW('Sanitation Data'!E181)),NA())</f>
        <v>#N/A</v>
      </c>
      <c r="AF187" s="516" t="e">
        <f ca="1">+IF(AND(ISNUMBER(OFFSET('Sanitation Data'!$F$4,0,10*ROW('Sanitation Data'!F181))),'Data Summary'!CU187="Yes"),100-OFFSET('Sanitation Data'!$F$4,0,10*ROW('Sanitation Data'!F181)),NA())</f>
        <v>#N/A</v>
      </c>
      <c r="AG187" s="516" t="e">
        <f ca="1">+IF(AND(ISNUMBER(OFFSET('Sanitation Data'!$F$6,0,10*ROW('Sanitation Data'!F181))),'Data Summary'!CV187="Yes"),OFFSET('Sanitation Data'!$F$6,0,10*ROW('Sanitation Data'!F181)),NA())</f>
        <v>#N/A</v>
      </c>
      <c r="AH187" s="516" t="e">
        <f ca="1">+IF(AND(ISNUMBER(OFFSET('Sanitation Data'!$F$10,0,10*ROW('Sanitation Data'!F181))),'Data Summary'!CW187="Yes"),OFFSET('Sanitation Data'!$F$10,0,10*ROW('Sanitation Data'!F181)),NA())</f>
        <v>#N/A</v>
      </c>
      <c r="AI187" s="516" t="e">
        <f ca="1">+IF(AND(ISNUMBER(OFFSET('Sanitation Data'!$F$11,0,10*ROW('Sanitation Data'!F181))),'Data Summary'!CX187="Yes"),OFFSET('Sanitation Data'!$F$11,0,10*ROW('Sanitation Data'!F181)),NA())</f>
        <v>#N/A</v>
      </c>
      <c r="AJ187" s="516" t="e">
        <f ca="1">+IF(AND(ISNUMBER(OFFSET('Sanitation Data'!$F$12,0,10*ROW('Sanitation Data'!F181))),'Data Summary'!CY187="Yes"),OFFSET('Sanitation Data'!$F$12,0,10*ROW('Sanitation Data'!F181)),NA())</f>
        <v>#N/A</v>
      </c>
      <c r="AK187" s="516" t="e">
        <f ca="1">+IF(AND(ISNUMBER(OFFSET('Sanitation Data'!$G$4,0,10*ROW('Sanitation Data'!G181))),'Data Summary'!CZ187="Yes"),100-OFFSET('Sanitation Data'!$G$4,0,10*ROW('Sanitation Data'!G181)),NA())</f>
        <v>#N/A</v>
      </c>
      <c r="AL187" s="516" t="e">
        <f ca="1">+IF(AND(ISNUMBER(OFFSET('Sanitation Data'!$G$6,0,10*ROW('Sanitation Data'!G181))),'Data Summary'!DA187="Yes"),OFFSET('Sanitation Data'!$G$6,0,10*ROW('Sanitation Data'!G181)),NA())</f>
        <v>#N/A</v>
      </c>
      <c r="AM187" s="516" t="e">
        <f ca="1">+IF(AND(ISNUMBER(OFFSET('Sanitation Data'!$G$10,0,10*ROW('Sanitation Data'!G181))),'Data Summary'!DB187="Yes"),OFFSET('Sanitation Data'!$G$10,0,10*ROW('Sanitation Data'!G181)),NA())</f>
        <v>#N/A</v>
      </c>
      <c r="AN187" s="516" t="e">
        <f ca="1">+IF(AND(ISNUMBER(OFFSET('Sanitation Data'!$G$11,0,10*ROW('Sanitation Data'!G181))),'Data Summary'!DC187="Yes"),OFFSET('Sanitation Data'!$G$11,0,10*ROW('Sanitation Data'!G181)),NA())</f>
        <v>#N/A</v>
      </c>
      <c r="AO187" s="516" t="e">
        <f ca="1">+IF(AND(ISNUMBER(OFFSET('Sanitation Data'!$G$12,0,10*ROW('Sanitation Data'!G181))),'Data Summary'!DD187="Yes"),OFFSET('Sanitation Data'!$G$12,0,10*ROW('Sanitation Data'!G181)),NA())</f>
        <v>#N/A</v>
      </c>
      <c r="AP187" s="516" t="e">
        <f ca="1">+IF(AND(ISNUMBER(OFFSET('Sanitation Data'!$H$4,0,10*ROW('Sanitation Data'!H181))),'Data Summary'!DE187="Yes"),100-OFFSET('Sanitation Data'!$H$4,0,10*ROW('Sanitation Data'!H181)),NA())</f>
        <v>#N/A</v>
      </c>
      <c r="AQ187" s="516" t="e">
        <f ca="1">+IF(AND(ISNUMBER(OFFSET('Sanitation Data'!$H$6,0,10*ROW('Sanitation Data'!H181))),'Data Summary'!DF187="Yes"),OFFSET('Sanitation Data'!$H$6,0,10*ROW('Sanitation Data'!H181)),NA())</f>
        <v>#N/A</v>
      </c>
      <c r="AR187" s="516" t="e">
        <f ca="1">+IF(AND(ISNUMBER(OFFSET('Sanitation Data'!$H$10,0,10*ROW('Sanitation Data'!H181))),'Data Summary'!DG187="Yes"),OFFSET('Sanitation Data'!$H$10,0,10*ROW('Sanitation Data'!H181)),NA())</f>
        <v>#N/A</v>
      </c>
      <c r="AS187" s="516" t="e">
        <f ca="1">+IF(AND(ISNUMBER(OFFSET('Sanitation Data'!$H$11,0,10*ROW('Sanitation Data'!H181))),'Data Summary'!DH187="Yes"),OFFSET('Sanitation Data'!$H$11,0,10*ROW('Sanitation Data'!H181)),NA())</f>
        <v>#N/A</v>
      </c>
      <c r="AT187" s="516" t="e">
        <f ca="1">+IF(AND(ISNUMBER(OFFSET('Sanitation Data'!$H$12,0,10*ROW('Sanitation Data'!H181))),'Data Summary'!DI187="Yes"),OFFSET('Sanitation Data'!$H$12,0,10*ROW('Sanitation Data'!H181)),NA())</f>
        <v>#N/A</v>
      </c>
      <c r="AU187" s="516" t="e">
        <f ca="1">+IF(AND(ISNUMBER(OFFSET('Sanitation Data'!$I$4,0,10*ROW('Sanitation Data'!I181))),'Data Summary'!DJ187="Yes"),100-OFFSET('Sanitation Data'!$I$4,0,10*ROW('Sanitation Data'!I181)),NA())</f>
        <v>#N/A</v>
      </c>
      <c r="AV187" s="516" t="e">
        <f ca="1">+IF(AND(ISNUMBER(OFFSET('Sanitation Data'!$I$6,0,10*ROW('Sanitation Data'!I181))),'Data Summary'!DK187="Yes"),OFFSET('Sanitation Data'!$I$6,0,10*ROW('Sanitation Data'!I181)),NA())</f>
        <v>#N/A</v>
      </c>
      <c r="AW187" s="516" t="e">
        <f ca="1">+IF(AND(ISNUMBER(OFFSET('Sanitation Data'!$I$10,0,10*ROW('Sanitation Data'!I181))),'Data Summary'!DL187="Yes"),OFFSET('Sanitation Data'!$I$10,0,10*ROW('Sanitation Data'!I181)),NA())</f>
        <v>#N/A</v>
      </c>
      <c r="AX187" s="516" t="e">
        <f ca="1">+IF(AND(ISNUMBER(OFFSET('Sanitation Data'!$I$11,0,10*ROW('Sanitation Data'!I181))),'Data Summary'!DM187="Yes"),OFFSET('Sanitation Data'!$I$11,0,10*ROW('Sanitation Data'!I181)),NA())</f>
        <v>#N/A</v>
      </c>
      <c r="AY187" s="516" t="e">
        <f ca="1">+IF(AND(ISNUMBER(OFFSET('Sanitation Data'!$I$12,0,10*ROW('Sanitation Data'!I181))),'Data Summary'!DN187="Yes"),OFFSET('Sanitation Data'!$I$12,0,10*ROW('Sanitation Data'!I181)),NA())</f>
        <v>#N/A</v>
      </c>
      <c r="AZ187" s="517" t="e">
        <f ca="1">+IF(AND(ISNUMBER(OFFSET('Hygiene Data'!$D$5,0,10*ROW('Hygiene Data'!D181))),'Data Summary'!DO187="Yes"),OFFSET('Hygiene Data'!$D$5,0,10*ROW('Hygiene Data'!D181)),NA())</f>
        <v>#N/A</v>
      </c>
      <c r="BA187" s="517" t="e">
        <f ca="1">+IF(AND(ISNUMBER(OFFSET('Hygiene Data'!$D$7,0,10*ROW('Hygiene Data'!D181))),'Data Summary'!DP187="Yes"),OFFSET('Hygiene Data'!$D$7,0,10*ROW('Hygiene Data'!D181)),NA())</f>
        <v>#N/A</v>
      </c>
      <c r="BB187" s="517" t="e">
        <f ca="1">+IF(AND(ISNUMBER(OFFSET('Hygiene Data'!$D$9,0,10*ROW('Hygiene Data'!D181))),'Data Summary'!DQ187="Yes"),OFFSET('Hygiene Data'!$D$9,0,10*ROW('Hygiene Data'!D181)),NA())</f>
        <v>#N/A</v>
      </c>
      <c r="BC187" s="517" t="e">
        <f ca="1">+IF(AND(ISNUMBER(OFFSET('Hygiene Data'!$E$5,0,10*ROW('Hygiene Data'!E181))),'Data Summary'!DR187="Yes"),OFFSET('Hygiene Data'!$E$5,0,10*ROW('Hygiene Data'!E181)),NA())</f>
        <v>#N/A</v>
      </c>
      <c r="BD187" s="517" t="e">
        <f ca="1">+IF(AND(ISNUMBER(OFFSET('Hygiene Data'!$E$7,0,10*ROW('Hygiene Data'!E181))),'Data Summary'!DS187="Yes"),OFFSET('Hygiene Data'!$E$7,0,10*ROW('Hygiene Data'!E181)),NA())</f>
        <v>#N/A</v>
      </c>
      <c r="BE187" s="517" t="e">
        <f ca="1">+IF(AND(ISNUMBER(OFFSET('Hygiene Data'!$E$9,0,10*ROW('Hygiene Data'!E181))),'Data Summary'!DT187="Yes"),OFFSET('Hygiene Data'!$E$9,0,10*ROW('Hygiene Data'!E181)),NA())</f>
        <v>#N/A</v>
      </c>
      <c r="BF187" s="517" t="e">
        <f ca="1">+IF(AND(ISNUMBER(OFFSET('Hygiene Data'!$F$5,0,10*ROW('Hygiene Data'!F181))),'Data Summary'!DU187="Yes"),OFFSET('Hygiene Data'!$F$5,0,10*ROW('Hygiene Data'!F181)),NA())</f>
        <v>#N/A</v>
      </c>
      <c r="BG187" s="517" t="e">
        <f ca="1">+IF(AND(ISNUMBER(OFFSET('Hygiene Data'!$F$7,0,10*ROW('Hygiene Data'!F181))),'Data Summary'!DV187="Yes"),OFFSET('Hygiene Data'!$F$7,0,10*ROW('Hygiene Data'!F181)),NA())</f>
        <v>#N/A</v>
      </c>
      <c r="BH187" s="517" t="e">
        <f ca="1">+IF(AND(ISNUMBER(OFFSET('Hygiene Data'!$F$9,0,10*ROW('Hygiene Data'!F181))),'Data Summary'!DW187="Yes"),OFFSET('Hygiene Data'!$F$9,0,10*ROW('Hygiene Data'!F181)),NA())</f>
        <v>#N/A</v>
      </c>
      <c r="BI187" s="517" t="e">
        <f ca="1">+IF(AND(ISNUMBER(OFFSET('Hygiene Data'!$G$5,0,10*ROW('Hygiene Data'!G181))),'Data Summary'!DX187="Yes"),OFFSET('Hygiene Data'!$G$5,0,10*ROW('Hygiene Data'!G181)),NA())</f>
        <v>#N/A</v>
      </c>
      <c r="BJ187" s="517" t="e">
        <f ca="1">+IF(AND(ISNUMBER(OFFSET('Hygiene Data'!$G$7,0,10*ROW('Hygiene Data'!G181))),'Data Summary'!DY187="Yes"),OFFSET('Hygiene Data'!$G$7,0,10*ROW('Hygiene Data'!G181)),NA())</f>
        <v>#N/A</v>
      </c>
      <c r="BK187" s="517" t="e">
        <f ca="1">+IF(AND(ISNUMBER(OFFSET('Hygiene Data'!$G$9,0,10*ROW('Hygiene Data'!G181))),'Data Summary'!DZ187="Yes"),OFFSET('Hygiene Data'!$G$9,0,10*ROW('Hygiene Data'!G181)),NA())</f>
        <v>#N/A</v>
      </c>
      <c r="BL187" s="517" t="e">
        <f ca="1">+IF(AND(ISNUMBER(OFFSET('Hygiene Data'!$H$5,0,10*ROW('Hygiene Data'!H181))),'Data Summary'!EA187="Yes"),OFFSET('Hygiene Data'!$H$5,0,10*ROW('Hygiene Data'!H181)),NA())</f>
        <v>#N/A</v>
      </c>
      <c r="BM187" s="517" t="e">
        <f ca="1">+IF(AND(ISNUMBER(OFFSET('Hygiene Data'!$H$7,0,10*ROW('Hygiene Data'!H181))),'Data Summary'!EB187="Yes"),OFFSET('Hygiene Data'!$H$7,0,10*ROW('Hygiene Data'!H181)),NA())</f>
        <v>#N/A</v>
      </c>
      <c r="BN187" s="517" t="e">
        <f ca="1">+IF(AND(ISNUMBER(OFFSET('Hygiene Data'!$H$9,0,10*ROW('Hygiene Data'!H181))),'Data Summary'!EC187="Yes"),OFFSET('Hygiene Data'!$H$9,0,10*ROW('Hygiene Data'!H181)),NA())</f>
        <v>#N/A</v>
      </c>
      <c r="BO187" s="517" t="e">
        <f ca="1">+IF(AND(ISNUMBER(OFFSET('Hygiene Data'!$I$5,0,10*ROW('Hygiene Data'!I181))),'Data Summary'!ED187="Yes"),OFFSET('Hygiene Data'!$I$5,0,10*ROW('Hygiene Data'!I181)),NA())</f>
        <v>#N/A</v>
      </c>
      <c r="BP187" s="517" t="e">
        <f ca="1">+IF(AND(ISNUMBER(OFFSET('Hygiene Data'!$I$7,0,10*ROW('Hygiene Data'!I181))),'Data Summary'!EE187="Yes"),OFFSET('Hygiene Data'!$I$7,0,10*ROW('Hygiene Data'!I181)),NA())</f>
        <v>#N/A</v>
      </c>
      <c r="BQ187" s="517" t="e">
        <f ca="1">+IF(AND(ISNUMBER(OFFSET('Hygiene Data'!$I$9,0,10*ROW('Hygiene Data'!I181))),'Data Summary'!EF187="Yes"),OFFSET('Hygiene Data'!$I$9,0,10*ROW('Hygiene Data'!I181)),NA())</f>
        <v>#N/A</v>
      </c>
    </row>
    <row r="188" spans="1:69" x14ac:dyDescent="0.25">
      <c r="A188" s="513" t="e">
        <f ca="1">+RIGHT('Data Summary'!A188,LEN('Data Summary'!A188)-9)</f>
        <v>#VALUE!</v>
      </c>
      <c r="B188" s="487" t="str">
        <f ca="1">+IF(ISTEXT('Data Summary'!B188),'Data Summary'!B188,"")</f>
        <v/>
      </c>
      <c r="C188" s="514" t="e">
        <f ca="1">+VALUE('Data Summary'!C188)</f>
        <v>#VALUE!</v>
      </c>
      <c r="D188" s="515" t="e">
        <f ca="1">+IF(AND(ISNUMBER(OFFSET('Water Data'!$D$4,0,10*ROW('Water Data'!D182))),'Data Summary'!BS188="Yes"),100-OFFSET('Water Data'!$D$4,0,10*ROW('Water Data'!D182)),NA())</f>
        <v>#N/A</v>
      </c>
      <c r="E188" s="515" t="e">
        <f ca="1">+IF(AND(ISNUMBER(OFFSET('Water Data'!$D$6,0,10*ROW('Water Data'!D182))),'Data Summary'!BT188="Yes"),OFFSET('Water Data'!$D$6,0,10*ROW('Water Data'!D182)),NA())</f>
        <v>#N/A</v>
      </c>
      <c r="F188" s="515" t="e">
        <f ca="1">+IF(AND(ISNUMBER(OFFSET('Water Data'!$D$9,0,10*ROW('Water Data'!D182))),'Data Summary'!BU188="Yes"),OFFSET('Water Data'!$D$9,0,10*ROW('Water Data'!D182)),NA())</f>
        <v>#N/A</v>
      </c>
      <c r="G188" s="515" t="e">
        <f ca="1">+IF(AND(ISNUMBER(OFFSET('Water Data'!$E$4,0,10*ROW('Water Data'!E182))),'Data Summary'!BV188="Yes"),100-OFFSET('Water Data'!$E$4,0,10*ROW('Water Data'!E182)),NA())</f>
        <v>#N/A</v>
      </c>
      <c r="H188" s="515" t="e">
        <f ca="1">+IF(AND(ISNUMBER(OFFSET('Water Data'!$E$6,0,10*ROW('Water Data'!E182))),'Data Summary'!BW188="Yes"),OFFSET('Water Data'!$E$6,0,10*ROW('Water Data'!E182)),NA())</f>
        <v>#N/A</v>
      </c>
      <c r="I188" s="515" t="e">
        <f ca="1">+IF(AND(ISNUMBER(OFFSET('Water Data'!$E$9,0,10*ROW('Water Data'!E182))),'Data Summary'!BX188="Yes"),OFFSET('Water Data'!$E$9,0,10*ROW('Water Data'!E182)),NA())</f>
        <v>#N/A</v>
      </c>
      <c r="J188" s="515" t="e">
        <f ca="1">+IF(AND(ISNUMBER(OFFSET('Water Data'!$F$4,0,10*ROW('Water Data'!F182))),'Data Summary'!BY188="Yes"),100-OFFSET('Water Data'!$F$4,0,10*ROW('Water Data'!F182)),NA())</f>
        <v>#N/A</v>
      </c>
      <c r="K188" s="515" t="e">
        <f ca="1">+IF(AND(ISNUMBER(OFFSET('Water Data'!$F$6,0,10*ROW('Water Data'!F182))),'Data Summary'!BZ188="Yes"),OFFSET('Water Data'!$F$6,0,10*ROW('Water Data'!F182)),NA())</f>
        <v>#N/A</v>
      </c>
      <c r="L188" s="515" t="e">
        <f ca="1">+IF(AND(ISNUMBER(OFFSET('Water Data'!$F$9,0,10*ROW('Water Data'!F182))),'Data Summary'!CA188="Yes"),OFFSET('Water Data'!$F$9,0,10*ROW('Water Data'!F182)),NA())</f>
        <v>#N/A</v>
      </c>
      <c r="M188" s="515" t="e">
        <f ca="1">+IF(AND(ISNUMBER(OFFSET('Water Data'!$G$4,0,10*ROW('Water Data'!G182))),'Data Summary'!CB188="Yes"),100-OFFSET('Water Data'!$G$4,0,10*ROW('Water Data'!G182)),NA())</f>
        <v>#N/A</v>
      </c>
      <c r="N188" s="515" t="e">
        <f ca="1">+IF(AND(ISNUMBER(OFFSET('Water Data'!$G$6,0,10*ROW('Water Data'!G182))),'Data Summary'!CC188="Yes"),OFFSET('Water Data'!$G$6,0,10*ROW('Water Data'!G182)),NA())</f>
        <v>#N/A</v>
      </c>
      <c r="O188" s="515" t="e">
        <f ca="1">+IF(AND(ISNUMBER(OFFSET('Water Data'!$G$9,0,10*ROW('Water Data'!G182))),'Data Summary'!CD188="Yes"),OFFSET('Water Data'!$G$9,0,10*ROW('Water Data'!G182)),NA())</f>
        <v>#N/A</v>
      </c>
      <c r="P188" s="515" t="e">
        <f ca="1">+IF(AND(ISNUMBER(OFFSET('Water Data'!$H$4,0,10*ROW('Water Data'!H182))),'Data Summary'!CE188="Yes"),100-OFFSET('Water Data'!$H$4,0,10*ROW('Water Data'!H182)),NA())</f>
        <v>#N/A</v>
      </c>
      <c r="Q188" s="515" t="e">
        <f ca="1">+IF(AND(ISNUMBER(OFFSET('Water Data'!$H$6,0,10*ROW('Water Data'!H182))),'Data Summary'!CF188="Yes"),OFFSET('Water Data'!$H$6,0,10*ROW('Water Data'!H182)),NA())</f>
        <v>#N/A</v>
      </c>
      <c r="R188" s="515" t="e">
        <f ca="1">+IF(AND(ISNUMBER(OFFSET('Water Data'!$H$9,0,10*ROW('Water Data'!H182))),'Data Summary'!CG188="Yes"),OFFSET('Water Data'!$H$9,0,10*ROW('Water Data'!H182)),NA())</f>
        <v>#N/A</v>
      </c>
      <c r="S188" s="515" t="e">
        <f ca="1">+IF(AND(ISNUMBER(OFFSET('Water Data'!$I$4,0,10*ROW('Water Data'!I182))),'Data Summary'!CH188="Yes"),100-OFFSET('Water Data'!$I$4,0,10*ROW('Water Data'!I182)),NA())</f>
        <v>#N/A</v>
      </c>
      <c r="T188" s="515" t="e">
        <f ca="1">+IF(AND(ISNUMBER(OFFSET('Water Data'!$I$6,0,10*ROW('Water Data'!I182))),'Data Summary'!CI188="Yes"),OFFSET('Water Data'!$I$6,0,10*ROW('Water Data'!I182)),NA())</f>
        <v>#N/A</v>
      </c>
      <c r="U188" s="515" t="e">
        <f ca="1">+IF(AND(ISNUMBER(OFFSET('Water Data'!$I$9,0,10*ROW('Water Data'!I182))),'Data Summary'!CJ188="Yes"),OFFSET('Water Data'!$I$9,0,10*ROW('Water Data'!I182)),NA())</f>
        <v>#N/A</v>
      </c>
      <c r="V188" s="516" t="e">
        <f ca="1">+IF(AND(ISNUMBER(OFFSET('Sanitation Data'!$D$4,0,10*ROW('Sanitation Data'!D182))),'Data Summary'!CK188="Yes"),100-OFFSET('Sanitation Data'!$D$4,0,10*ROW('Sanitation Data'!D182)),NA())</f>
        <v>#N/A</v>
      </c>
      <c r="W188" s="516" t="e">
        <f ca="1">+IF(AND(ISNUMBER(OFFSET('Sanitation Data'!$D$6,0,10*ROW('Sanitation Data'!D182))),'Data Summary'!CL188="Yes"),OFFSET('Sanitation Data'!$D$6,0,10*ROW('Sanitation Data'!D182)),NA())</f>
        <v>#N/A</v>
      </c>
      <c r="X188" s="516" t="e">
        <f ca="1">+IF(AND(ISNUMBER(OFFSET('Sanitation Data'!$D$10,0,10*ROW('Sanitation Data'!D182))),'Data Summary'!CM188="Yes"),OFFSET('Sanitation Data'!$D$10,0,10*ROW('Sanitation Data'!D182)),NA())</f>
        <v>#N/A</v>
      </c>
      <c r="Y188" s="516" t="e">
        <f ca="1">+IF(AND(ISNUMBER(OFFSET('Sanitation Data'!$D$11,0,10*ROW('Sanitation Data'!D182))),'Data Summary'!CN188="Yes"),OFFSET('Sanitation Data'!$D$11,0,10*ROW('Sanitation Data'!D182)),NA())</f>
        <v>#N/A</v>
      </c>
      <c r="Z188" s="516" t="e">
        <f ca="1">+IF(AND(ISNUMBER(OFFSET('Sanitation Data'!$D$12,0,10*ROW('Sanitation Data'!D182))),'Data Summary'!CO188="Yes"),OFFSET('Sanitation Data'!$D$12,0,10*ROW('Sanitation Data'!D182)),NA())</f>
        <v>#N/A</v>
      </c>
      <c r="AA188" s="516" t="e">
        <f ca="1">+IF(AND(ISNUMBER(OFFSET('Sanitation Data'!$E$4,0,10*ROW('Sanitation Data'!E182))),'Data Summary'!CP188="Yes"),100-OFFSET('Sanitation Data'!$E$4,0,10*ROW('Sanitation Data'!E182)),NA())</f>
        <v>#N/A</v>
      </c>
      <c r="AB188" s="516" t="e">
        <f ca="1">+IF(AND(ISNUMBER(OFFSET('Sanitation Data'!$E$6,0,10*ROW('Sanitation Data'!E182))),'Data Summary'!CQ188="Yes"),OFFSET('Sanitation Data'!$E$6,0,10*ROW('Sanitation Data'!E182)),NA())</f>
        <v>#N/A</v>
      </c>
      <c r="AC188" s="516" t="e">
        <f ca="1">+IF(AND(ISNUMBER(OFFSET('Sanitation Data'!$E$10,0,10*ROW('Sanitation Data'!E182))),'Data Summary'!CR188="Yes"),OFFSET('Sanitation Data'!$E$10,0,10*ROW('Sanitation Data'!E182)),NA())</f>
        <v>#N/A</v>
      </c>
      <c r="AD188" s="516" t="e">
        <f ca="1">+IF(AND(ISNUMBER(OFFSET('Sanitation Data'!$E$11,0,10*ROW('Sanitation Data'!E182))),'Data Summary'!CS188="Yes"),OFFSET('Sanitation Data'!$E$11,0,10*ROW('Sanitation Data'!E182)),NA())</f>
        <v>#N/A</v>
      </c>
      <c r="AE188" s="516" t="e">
        <f ca="1">+IF(AND(ISNUMBER(OFFSET('Sanitation Data'!$E$12,0,10*ROW('Sanitation Data'!E182))),'Data Summary'!CT188="Yes"),OFFSET('Sanitation Data'!$E$12,0,10*ROW('Sanitation Data'!E182)),NA())</f>
        <v>#N/A</v>
      </c>
      <c r="AF188" s="516" t="e">
        <f ca="1">+IF(AND(ISNUMBER(OFFSET('Sanitation Data'!$F$4,0,10*ROW('Sanitation Data'!F182))),'Data Summary'!CU188="Yes"),100-OFFSET('Sanitation Data'!$F$4,0,10*ROW('Sanitation Data'!F182)),NA())</f>
        <v>#N/A</v>
      </c>
      <c r="AG188" s="516" t="e">
        <f ca="1">+IF(AND(ISNUMBER(OFFSET('Sanitation Data'!$F$6,0,10*ROW('Sanitation Data'!F182))),'Data Summary'!CV188="Yes"),OFFSET('Sanitation Data'!$F$6,0,10*ROW('Sanitation Data'!F182)),NA())</f>
        <v>#N/A</v>
      </c>
      <c r="AH188" s="516" t="e">
        <f ca="1">+IF(AND(ISNUMBER(OFFSET('Sanitation Data'!$F$10,0,10*ROW('Sanitation Data'!F182))),'Data Summary'!CW188="Yes"),OFFSET('Sanitation Data'!$F$10,0,10*ROW('Sanitation Data'!F182)),NA())</f>
        <v>#N/A</v>
      </c>
      <c r="AI188" s="516" t="e">
        <f ca="1">+IF(AND(ISNUMBER(OFFSET('Sanitation Data'!$F$11,0,10*ROW('Sanitation Data'!F182))),'Data Summary'!CX188="Yes"),OFFSET('Sanitation Data'!$F$11,0,10*ROW('Sanitation Data'!F182)),NA())</f>
        <v>#N/A</v>
      </c>
      <c r="AJ188" s="516" t="e">
        <f ca="1">+IF(AND(ISNUMBER(OFFSET('Sanitation Data'!$F$12,0,10*ROW('Sanitation Data'!F182))),'Data Summary'!CY188="Yes"),OFFSET('Sanitation Data'!$F$12,0,10*ROW('Sanitation Data'!F182)),NA())</f>
        <v>#N/A</v>
      </c>
      <c r="AK188" s="516" t="e">
        <f ca="1">+IF(AND(ISNUMBER(OFFSET('Sanitation Data'!$G$4,0,10*ROW('Sanitation Data'!G182))),'Data Summary'!CZ188="Yes"),100-OFFSET('Sanitation Data'!$G$4,0,10*ROW('Sanitation Data'!G182)),NA())</f>
        <v>#N/A</v>
      </c>
      <c r="AL188" s="516" t="e">
        <f ca="1">+IF(AND(ISNUMBER(OFFSET('Sanitation Data'!$G$6,0,10*ROW('Sanitation Data'!G182))),'Data Summary'!DA188="Yes"),OFFSET('Sanitation Data'!$G$6,0,10*ROW('Sanitation Data'!G182)),NA())</f>
        <v>#N/A</v>
      </c>
      <c r="AM188" s="516" t="e">
        <f ca="1">+IF(AND(ISNUMBER(OFFSET('Sanitation Data'!$G$10,0,10*ROW('Sanitation Data'!G182))),'Data Summary'!DB188="Yes"),OFFSET('Sanitation Data'!$G$10,0,10*ROW('Sanitation Data'!G182)),NA())</f>
        <v>#N/A</v>
      </c>
      <c r="AN188" s="516" t="e">
        <f ca="1">+IF(AND(ISNUMBER(OFFSET('Sanitation Data'!$G$11,0,10*ROW('Sanitation Data'!G182))),'Data Summary'!DC188="Yes"),OFFSET('Sanitation Data'!$G$11,0,10*ROW('Sanitation Data'!G182)),NA())</f>
        <v>#N/A</v>
      </c>
      <c r="AO188" s="516" t="e">
        <f ca="1">+IF(AND(ISNUMBER(OFFSET('Sanitation Data'!$G$12,0,10*ROW('Sanitation Data'!G182))),'Data Summary'!DD188="Yes"),OFFSET('Sanitation Data'!$G$12,0,10*ROW('Sanitation Data'!G182)),NA())</f>
        <v>#N/A</v>
      </c>
      <c r="AP188" s="516" t="e">
        <f ca="1">+IF(AND(ISNUMBER(OFFSET('Sanitation Data'!$H$4,0,10*ROW('Sanitation Data'!H182))),'Data Summary'!DE188="Yes"),100-OFFSET('Sanitation Data'!$H$4,0,10*ROW('Sanitation Data'!H182)),NA())</f>
        <v>#N/A</v>
      </c>
      <c r="AQ188" s="516" t="e">
        <f ca="1">+IF(AND(ISNUMBER(OFFSET('Sanitation Data'!$H$6,0,10*ROW('Sanitation Data'!H182))),'Data Summary'!DF188="Yes"),OFFSET('Sanitation Data'!$H$6,0,10*ROW('Sanitation Data'!H182)),NA())</f>
        <v>#N/A</v>
      </c>
      <c r="AR188" s="516" t="e">
        <f ca="1">+IF(AND(ISNUMBER(OFFSET('Sanitation Data'!$H$10,0,10*ROW('Sanitation Data'!H182))),'Data Summary'!DG188="Yes"),OFFSET('Sanitation Data'!$H$10,0,10*ROW('Sanitation Data'!H182)),NA())</f>
        <v>#N/A</v>
      </c>
      <c r="AS188" s="516" t="e">
        <f ca="1">+IF(AND(ISNUMBER(OFFSET('Sanitation Data'!$H$11,0,10*ROW('Sanitation Data'!H182))),'Data Summary'!DH188="Yes"),OFFSET('Sanitation Data'!$H$11,0,10*ROW('Sanitation Data'!H182)),NA())</f>
        <v>#N/A</v>
      </c>
      <c r="AT188" s="516" t="e">
        <f ca="1">+IF(AND(ISNUMBER(OFFSET('Sanitation Data'!$H$12,0,10*ROW('Sanitation Data'!H182))),'Data Summary'!DI188="Yes"),OFFSET('Sanitation Data'!$H$12,0,10*ROW('Sanitation Data'!H182)),NA())</f>
        <v>#N/A</v>
      </c>
      <c r="AU188" s="516" t="e">
        <f ca="1">+IF(AND(ISNUMBER(OFFSET('Sanitation Data'!$I$4,0,10*ROW('Sanitation Data'!I182))),'Data Summary'!DJ188="Yes"),100-OFFSET('Sanitation Data'!$I$4,0,10*ROW('Sanitation Data'!I182)),NA())</f>
        <v>#N/A</v>
      </c>
      <c r="AV188" s="516" t="e">
        <f ca="1">+IF(AND(ISNUMBER(OFFSET('Sanitation Data'!$I$6,0,10*ROW('Sanitation Data'!I182))),'Data Summary'!DK188="Yes"),OFFSET('Sanitation Data'!$I$6,0,10*ROW('Sanitation Data'!I182)),NA())</f>
        <v>#N/A</v>
      </c>
      <c r="AW188" s="516" t="e">
        <f ca="1">+IF(AND(ISNUMBER(OFFSET('Sanitation Data'!$I$10,0,10*ROW('Sanitation Data'!I182))),'Data Summary'!DL188="Yes"),OFFSET('Sanitation Data'!$I$10,0,10*ROW('Sanitation Data'!I182)),NA())</f>
        <v>#N/A</v>
      </c>
      <c r="AX188" s="516" t="e">
        <f ca="1">+IF(AND(ISNUMBER(OFFSET('Sanitation Data'!$I$11,0,10*ROW('Sanitation Data'!I182))),'Data Summary'!DM188="Yes"),OFFSET('Sanitation Data'!$I$11,0,10*ROW('Sanitation Data'!I182)),NA())</f>
        <v>#N/A</v>
      </c>
      <c r="AY188" s="516" t="e">
        <f ca="1">+IF(AND(ISNUMBER(OFFSET('Sanitation Data'!$I$12,0,10*ROW('Sanitation Data'!I182))),'Data Summary'!DN188="Yes"),OFFSET('Sanitation Data'!$I$12,0,10*ROW('Sanitation Data'!I182)),NA())</f>
        <v>#N/A</v>
      </c>
      <c r="AZ188" s="517" t="e">
        <f ca="1">+IF(AND(ISNUMBER(OFFSET('Hygiene Data'!$D$5,0,10*ROW('Hygiene Data'!D182))),'Data Summary'!DO188="Yes"),OFFSET('Hygiene Data'!$D$5,0,10*ROW('Hygiene Data'!D182)),NA())</f>
        <v>#N/A</v>
      </c>
      <c r="BA188" s="517" t="e">
        <f ca="1">+IF(AND(ISNUMBER(OFFSET('Hygiene Data'!$D$7,0,10*ROW('Hygiene Data'!D182))),'Data Summary'!DP188="Yes"),OFFSET('Hygiene Data'!$D$7,0,10*ROW('Hygiene Data'!D182)),NA())</f>
        <v>#N/A</v>
      </c>
      <c r="BB188" s="517" t="e">
        <f ca="1">+IF(AND(ISNUMBER(OFFSET('Hygiene Data'!$D$9,0,10*ROW('Hygiene Data'!D182))),'Data Summary'!DQ188="Yes"),OFFSET('Hygiene Data'!$D$9,0,10*ROW('Hygiene Data'!D182)),NA())</f>
        <v>#N/A</v>
      </c>
      <c r="BC188" s="517" t="e">
        <f ca="1">+IF(AND(ISNUMBER(OFFSET('Hygiene Data'!$E$5,0,10*ROW('Hygiene Data'!E182))),'Data Summary'!DR188="Yes"),OFFSET('Hygiene Data'!$E$5,0,10*ROW('Hygiene Data'!E182)),NA())</f>
        <v>#N/A</v>
      </c>
      <c r="BD188" s="517" t="e">
        <f ca="1">+IF(AND(ISNUMBER(OFFSET('Hygiene Data'!$E$7,0,10*ROW('Hygiene Data'!E182))),'Data Summary'!DS188="Yes"),OFFSET('Hygiene Data'!$E$7,0,10*ROW('Hygiene Data'!E182)),NA())</f>
        <v>#N/A</v>
      </c>
      <c r="BE188" s="517" t="e">
        <f ca="1">+IF(AND(ISNUMBER(OFFSET('Hygiene Data'!$E$9,0,10*ROW('Hygiene Data'!E182))),'Data Summary'!DT188="Yes"),OFFSET('Hygiene Data'!$E$9,0,10*ROW('Hygiene Data'!E182)),NA())</f>
        <v>#N/A</v>
      </c>
      <c r="BF188" s="517" t="e">
        <f ca="1">+IF(AND(ISNUMBER(OFFSET('Hygiene Data'!$F$5,0,10*ROW('Hygiene Data'!F182))),'Data Summary'!DU188="Yes"),OFFSET('Hygiene Data'!$F$5,0,10*ROW('Hygiene Data'!F182)),NA())</f>
        <v>#N/A</v>
      </c>
      <c r="BG188" s="517" t="e">
        <f ca="1">+IF(AND(ISNUMBER(OFFSET('Hygiene Data'!$F$7,0,10*ROW('Hygiene Data'!F182))),'Data Summary'!DV188="Yes"),OFFSET('Hygiene Data'!$F$7,0,10*ROW('Hygiene Data'!F182)),NA())</f>
        <v>#N/A</v>
      </c>
      <c r="BH188" s="517" t="e">
        <f ca="1">+IF(AND(ISNUMBER(OFFSET('Hygiene Data'!$F$9,0,10*ROW('Hygiene Data'!F182))),'Data Summary'!DW188="Yes"),OFFSET('Hygiene Data'!$F$9,0,10*ROW('Hygiene Data'!F182)),NA())</f>
        <v>#N/A</v>
      </c>
      <c r="BI188" s="517" t="e">
        <f ca="1">+IF(AND(ISNUMBER(OFFSET('Hygiene Data'!$G$5,0,10*ROW('Hygiene Data'!G182))),'Data Summary'!DX188="Yes"),OFFSET('Hygiene Data'!$G$5,0,10*ROW('Hygiene Data'!G182)),NA())</f>
        <v>#N/A</v>
      </c>
      <c r="BJ188" s="517" t="e">
        <f ca="1">+IF(AND(ISNUMBER(OFFSET('Hygiene Data'!$G$7,0,10*ROW('Hygiene Data'!G182))),'Data Summary'!DY188="Yes"),OFFSET('Hygiene Data'!$G$7,0,10*ROW('Hygiene Data'!G182)),NA())</f>
        <v>#N/A</v>
      </c>
      <c r="BK188" s="517" t="e">
        <f ca="1">+IF(AND(ISNUMBER(OFFSET('Hygiene Data'!$G$9,0,10*ROW('Hygiene Data'!G182))),'Data Summary'!DZ188="Yes"),OFFSET('Hygiene Data'!$G$9,0,10*ROW('Hygiene Data'!G182)),NA())</f>
        <v>#N/A</v>
      </c>
      <c r="BL188" s="517" t="e">
        <f ca="1">+IF(AND(ISNUMBER(OFFSET('Hygiene Data'!$H$5,0,10*ROW('Hygiene Data'!H182))),'Data Summary'!EA188="Yes"),OFFSET('Hygiene Data'!$H$5,0,10*ROW('Hygiene Data'!H182)),NA())</f>
        <v>#N/A</v>
      </c>
      <c r="BM188" s="517" t="e">
        <f ca="1">+IF(AND(ISNUMBER(OFFSET('Hygiene Data'!$H$7,0,10*ROW('Hygiene Data'!H182))),'Data Summary'!EB188="Yes"),OFFSET('Hygiene Data'!$H$7,0,10*ROW('Hygiene Data'!H182)),NA())</f>
        <v>#N/A</v>
      </c>
      <c r="BN188" s="517" t="e">
        <f ca="1">+IF(AND(ISNUMBER(OFFSET('Hygiene Data'!$H$9,0,10*ROW('Hygiene Data'!H182))),'Data Summary'!EC188="Yes"),OFFSET('Hygiene Data'!$H$9,0,10*ROW('Hygiene Data'!H182)),NA())</f>
        <v>#N/A</v>
      </c>
      <c r="BO188" s="517" t="e">
        <f ca="1">+IF(AND(ISNUMBER(OFFSET('Hygiene Data'!$I$5,0,10*ROW('Hygiene Data'!I182))),'Data Summary'!ED188="Yes"),OFFSET('Hygiene Data'!$I$5,0,10*ROW('Hygiene Data'!I182)),NA())</f>
        <v>#N/A</v>
      </c>
      <c r="BP188" s="517" t="e">
        <f ca="1">+IF(AND(ISNUMBER(OFFSET('Hygiene Data'!$I$7,0,10*ROW('Hygiene Data'!I182))),'Data Summary'!EE188="Yes"),OFFSET('Hygiene Data'!$I$7,0,10*ROW('Hygiene Data'!I182)),NA())</f>
        <v>#N/A</v>
      </c>
      <c r="BQ188" s="517" t="e">
        <f ca="1">+IF(AND(ISNUMBER(OFFSET('Hygiene Data'!$I$9,0,10*ROW('Hygiene Data'!I182))),'Data Summary'!EF188="Yes"),OFFSET('Hygiene Data'!$I$9,0,10*ROW('Hygiene Data'!I182)),NA())</f>
        <v>#N/A</v>
      </c>
    </row>
    <row r="189" spans="1:69" x14ac:dyDescent="0.25">
      <c r="A189" s="513" t="e">
        <f ca="1">+RIGHT('Data Summary'!A189,LEN('Data Summary'!A189)-9)</f>
        <v>#VALUE!</v>
      </c>
      <c r="B189" s="487" t="str">
        <f ca="1">+IF(ISTEXT('Data Summary'!B189),'Data Summary'!B189,"")</f>
        <v/>
      </c>
      <c r="C189" s="514" t="e">
        <f ca="1">+VALUE('Data Summary'!C189)</f>
        <v>#VALUE!</v>
      </c>
      <c r="D189" s="515" t="e">
        <f ca="1">+IF(AND(ISNUMBER(OFFSET('Water Data'!$D$4,0,10*ROW('Water Data'!D183))),'Data Summary'!BS189="Yes"),100-OFFSET('Water Data'!$D$4,0,10*ROW('Water Data'!D183)),NA())</f>
        <v>#N/A</v>
      </c>
      <c r="E189" s="515" t="e">
        <f ca="1">+IF(AND(ISNUMBER(OFFSET('Water Data'!$D$6,0,10*ROW('Water Data'!D183))),'Data Summary'!BT189="Yes"),OFFSET('Water Data'!$D$6,0,10*ROW('Water Data'!D183)),NA())</f>
        <v>#N/A</v>
      </c>
      <c r="F189" s="515" t="e">
        <f ca="1">+IF(AND(ISNUMBER(OFFSET('Water Data'!$D$9,0,10*ROW('Water Data'!D183))),'Data Summary'!BU189="Yes"),OFFSET('Water Data'!$D$9,0,10*ROW('Water Data'!D183)),NA())</f>
        <v>#N/A</v>
      </c>
      <c r="G189" s="515" t="e">
        <f ca="1">+IF(AND(ISNUMBER(OFFSET('Water Data'!$E$4,0,10*ROW('Water Data'!E183))),'Data Summary'!BV189="Yes"),100-OFFSET('Water Data'!$E$4,0,10*ROW('Water Data'!E183)),NA())</f>
        <v>#N/A</v>
      </c>
      <c r="H189" s="515" t="e">
        <f ca="1">+IF(AND(ISNUMBER(OFFSET('Water Data'!$E$6,0,10*ROW('Water Data'!E183))),'Data Summary'!BW189="Yes"),OFFSET('Water Data'!$E$6,0,10*ROW('Water Data'!E183)),NA())</f>
        <v>#N/A</v>
      </c>
      <c r="I189" s="515" t="e">
        <f ca="1">+IF(AND(ISNUMBER(OFFSET('Water Data'!$E$9,0,10*ROW('Water Data'!E183))),'Data Summary'!BX189="Yes"),OFFSET('Water Data'!$E$9,0,10*ROW('Water Data'!E183)),NA())</f>
        <v>#N/A</v>
      </c>
      <c r="J189" s="515" t="e">
        <f ca="1">+IF(AND(ISNUMBER(OFFSET('Water Data'!$F$4,0,10*ROW('Water Data'!F183))),'Data Summary'!BY189="Yes"),100-OFFSET('Water Data'!$F$4,0,10*ROW('Water Data'!F183)),NA())</f>
        <v>#N/A</v>
      </c>
      <c r="K189" s="515" t="e">
        <f ca="1">+IF(AND(ISNUMBER(OFFSET('Water Data'!$F$6,0,10*ROW('Water Data'!F183))),'Data Summary'!BZ189="Yes"),OFFSET('Water Data'!$F$6,0,10*ROW('Water Data'!F183)),NA())</f>
        <v>#N/A</v>
      </c>
      <c r="L189" s="515" t="e">
        <f ca="1">+IF(AND(ISNUMBER(OFFSET('Water Data'!$F$9,0,10*ROW('Water Data'!F183))),'Data Summary'!CA189="Yes"),OFFSET('Water Data'!$F$9,0,10*ROW('Water Data'!F183)),NA())</f>
        <v>#N/A</v>
      </c>
      <c r="M189" s="515" t="e">
        <f ca="1">+IF(AND(ISNUMBER(OFFSET('Water Data'!$G$4,0,10*ROW('Water Data'!G183))),'Data Summary'!CB189="Yes"),100-OFFSET('Water Data'!$G$4,0,10*ROW('Water Data'!G183)),NA())</f>
        <v>#N/A</v>
      </c>
      <c r="N189" s="515" t="e">
        <f ca="1">+IF(AND(ISNUMBER(OFFSET('Water Data'!$G$6,0,10*ROW('Water Data'!G183))),'Data Summary'!CC189="Yes"),OFFSET('Water Data'!$G$6,0,10*ROW('Water Data'!G183)),NA())</f>
        <v>#N/A</v>
      </c>
      <c r="O189" s="515" t="e">
        <f ca="1">+IF(AND(ISNUMBER(OFFSET('Water Data'!$G$9,0,10*ROW('Water Data'!G183))),'Data Summary'!CD189="Yes"),OFFSET('Water Data'!$G$9,0,10*ROW('Water Data'!G183)),NA())</f>
        <v>#N/A</v>
      </c>
      <c r="P189" s="515" t="e">
        <f ca="1">+IF(AND(ISNUMBER(OFFSET('Water Data'!$H$4,0,10*ROW('Water Data'!H183))),'Data Summary'!CE189="Yes"),100-OFFSET('Water Data'!$H$4,0,10*ROW('Water Data'!H183)),NA())</f>
        <v>#N/A</v>
      </c>
      <c r="Q189" s="515" t="e">
        <f ca="1">+IF(AND(ISNUMBER(OFFSET('Water Data'!$H$6,0,10*ROW('Water Data'!H183))),'Data Summary'!CF189="Yes"),OFFSET('Water Data'!$H$6,0,10*ROW('Water Data'!H183)),NA())</f>
        <v>#N/A</v>
      </c>
      <c r="R189" s="515" t="e">
        <f ca="1">+IF(AND(ISNUMBER(OFFSET('Water Data'!$H$9,0,10*ROW('Water Data'!H183))),'Data Summary'!CG189="Yes"),OFFSET('Water Data'!$H$9,0,10*ROW('Water Data'!H183)),NA())</f>
        <v>#N/A</v>
      </c>
      <c r="S189" s="515" t="e">
        <f ca="1">+IF(AND(ISNUMBER(OFFSET('Water Data'!$I$4,0,10*ROW('Water Data'!I183))),'Data Summary'!CH189="Yes"),100-OFFSET('Water Data'!$I$4,0,10*ROW('Water Data'!I183)),NA())</f>
        <v>#N/A</v>
      </c>
      <c r="T189" s="515" t="e">
        <f ca="1">+IF(AND(ISNUMBER(OFFSET('Water Data'!$I$6,0,10*ROW('Water Data'!I183))),'Data Summary'!CI189="Yes"),OFFSET('Water Data'!$I$6,0,10*ROW('Water Data'!I183)),NA())</f>
        <v>#N/A</v>
      </c>
      <c r="U189" s="515" t="e">
        <f ca="1">+IF(AND(ISNUMBER(OFFSET('Water Data'!$I$9,0,10*ROW('Water Data'!I183))),'Data Summary'!CJ189="Yes"),OFFSET('Water Data'!$I$9,0,10*ROW('Water Data'!I183)),NA())</f>
        <v>#N/A</v>
      </c>
      <c r="V189" s="516" t="e">
        <f ca="1">+IF(AND(ISNUMBER(OFFSET('Sanitation Data'!$D$4,0,10*ROW('Sanitation Data'!D183))),'Data Summary'!CK189="Yes"),100-OFFSET('Sanitation Data'!$D$4,0,10*ROW('Sanitation Data'!D183)),NA())</f>
        <v>#N/A</v>
      </c>
      <c r="W189" s="516" t="e">
        <f ca="1">+IF(AND(ISNUMBER(OFFSET('Sanitation Data'!$D$6,0,10*ROW('Sanitation Data'!D183))),'Data Summary'!CL189="Yes"),OFFSET('Sanitation Data'!$D$6,0,10*ROW('Sanitation Data'!D183)),NA())</f>
        <v>#N/A</v>
      </c>
      <c r="X189" s="516" t="e">
        <f ca="1">+IF(AND(ISNUMBER(OFFSET('Sanitation Data'!$D$10,0,10*ROW('Sanitation Data'!D183))),'Data Summary'!CM189="Yes"),OFFSET('Sanitation Data'!$D$10,0,10*ROW('Sanitation Data'!D183)),NA())</f>
        <v>#N/A</v>
      </c>
      <c r="Y189" s="516" t="e">
        <f ca="1">+IF(AND(ISNUMBER(OFFSET('Sanitation Data'!$D$11,0,10*ROW('Sanitation Data'!D183))),'Data Summary'!CN189="Yes"),OFFSET('Sanitation Data'!$D$11,0,10*ROW('Sanitation Data'!D183)),NA())</f>
        <v>#N/A</v>
      </c>
      <c r="Z189" s="516" t="e">
        <f ca="1">+IF(AND(ISNUMBER(OFFSET('Sanitation Data'!$D$12,0,10*ROW('Sanitation Data'!D183))),'Data Summary'!CO189="Yes"),OFFSET('Sanitation Data'!$D$12,0,10*ROW('Sanitation Data'!D183)),NA())</f>
        <v>#N/A</v>
      </c>
      <c r="AA189" s="516" t="e">
        <f ca="1">+IF(AND(ISNUMBER(OFFSET('Sanitation Data'!$E$4,0,10*ROW('Sanitation Data'!E183))),'Data Summary'!CP189="Yes"),100-OFFSET('Sanitation Data'!$E$4,0,10*ROW('Sanitation Data'!E183)),NA())</f>
        <v>#N/A</v>
      </c>
      <c r="AB189" s="516" t="e">
        <f ca="1">+IF(AND(ISNUMBER(OFFSET('Sanitation Data'!$E$6,0,10*ROW('Sanitation Data'!E183))),'Data Summary'!CQ189="Yes"),OFFSET('Sanitation Data'!$E$6,0,10*ROW('Sanitation Data'!E183)),NA())</f>
        <v>#N/A</v>
      </c>
      <c r="AC189" s="516" t="e">
        <f ca="1">+IF(AND(ISNUMBER(OFFSET('Sanitation Data'!$E$10,0,10*ROW('Sanitation Data'!E183))),'Data Summary'!CR189="Yes"),OFFSET('Sanitation Data'!$E$10,0,10*ROW('Sanitation Data'!E183)),NA())</f>
        <v>#N/A</v>
      </c>
      <c r="AD189" s="516" t="e">
        <f ca="1">+IF(AND(ISNUMBER(OFFSET('Sanitation Data'!$E$11,0,10*ROW('Sanitation Data'!E183))),'Data Summary'!CS189="Yes"),OFFSET('Sanitation Data'!$E$11,0,10*ROW('Sanitation Data'!E183)),NA())</f>
        <v>#N/A</v>
      </c>
      <c r="AE189" s="516" t="e">
        <f ca="1">+IF(AND(ISNUMBER(OFFSET('Sanitation Data'!$E$12,0,10*ROW('Sanitation Data'!E183))),'Data Summary'!CT189="Yes"),OFFSET('Sanitation Data'!$E$12,0,10*ROW('Sanitation Data'!E183)),NA())</f>
        <v>#N/A</v>
      </c>
      <c r="AF189" s="516" t="e">
        <f ca="1">+IF(AND(ISNUMBER(OFFSET('Sanitation Data'!$F$4,0,10*ROW('Sanitation Data'!F183))),'Data Summary'!CU189="Yes"),100-OFFSET('Sanitation Data'!$F$4,0,10*ROW('Sanitation Data'!F183)),NA())</f>
        <v>#N/A</v>
      </c>
      <c r="AG189" s="516" t="e">
        <f ca="1">+IF(AND(ISNUMBER(OFFSET('Sanitation Data'!$F$6,0,10*ROW('Sanitation Data'!F183))),'Data Summary'!CV189="Yes"),OFFSET('Sanitation Data'!$F$6,0,10*ROW('Sanitation Data'!F183)),NA())</f>
        <v>#N/A</v>
      </c>
      <c r="AH189" s="516" t="e">
        <f ca="1">+IF(AND(ISNUMBER(OFFSET('Sanitation Data'!$F$10,0,10*ROW('Sanitation Data'!F183))),'Data Summary'!CW189="Yes"),OFFSET('Sanitation Data'!$F$10,0,10*ROW('Sanitation Data'!F183)),NA())</f>
        <v>#N/A</v>
      </c>
      <c r="AI189" s="516" t="e">
        <f ca="1">+IF(AND(ISNUMBER(OFFSET('Sanitation Data'!$F$11,0,10*ROW('Sanitation Data'!F183))),'Data Summary'!CX189="Yes"),OFFSET('Sanitation Data'!$F$11,0,10*ROW('Sanitation Data'!F183)),NA())</f>
        <v>#N/A</v>
      </c>
      <c r="AJ189" s="516" t="e">
        <f ca="1">+IF(AND(ISNUMBER(OFFSET('Sanitation Data'!$F$12,0,10*ROW('Sanitation Data'!F183))),'Data Summary'!CY189="Yes"),OFFSET('Sanitation Data'!$F$12,0,10*ROW('Sanitation Data'!F183)),NA())</f>
        <v>#N/A</v>
      </c>
      <c r="AK189" s="516" t="e">
        <f ca="1">+IF(AND(ISNUMBER(OFFSET('Sanitation Data'!$G$4,0,10*ROW('Sanitation Data'!G183))),'Data Summary'!CZ189="Yes"),100-OFFSET('Sanitation Data'!$G$4,0,10*ROW('Sanitation Data'!G183)),NA())</f>
        <v>#N/A</v>
      </c>
      <c r="AL189" s="516" t="e">
        <f ca="1">+IF(AND(ISNUMBER(OFFSET('Sanitation Data'!$G$6,0,10*ROW('Sanitation Data'!G183))),'Data Summary'!DA189="Yes"),OFFSET('Sanitation Data'!$G$6,0,10*ROW('Sanitation Data'!G183)),NA())</f>
        <v>#N/A</v>
      </c>
      <c r="AM189" s="516" t="e">
        <f ca="1">+IF(AND(ISNUMBER(OFFSET('Sanitation Data'!$G$10,0,10*ROW('Sanitation Data'!G183))),'Data Summary'!DB189="Yes"),OFFSET('Sanitation Data'!$G$10,0,10*ROW('Sanitation Data'!G183)),NA())</f>
        <v>#N/A</v>
      </c>
      <c r="AN189" s="516" t="e">
        <f ca="1">+IF(AND(ISNUMBER(OFFSET('Sanitation Data'!$G$11,0,10*ROW('Sanitation Data'!G183))),'Data Summary'!DC189="Yes"),OFFSET('Sanitation Data'!$G$11,0,10*ROW('Sanitation Data'!G183)),NA())</f>
        <v>#N/A</v>
      </c>
      <c r="AO189" s="516" t="e">
        <f ca="1">+IF(AND(ISNUMBER(OFFSET('Sanitation Data'!$G$12,0,10*ROW('Sanitation Data'!G183))),'Data Summary'!DD189="Yes"),OFFSET('Sanitation Data'!$G$12,0,10*ROW('Sanitation Data'!G183)),NA())</f>
        <v>#N/A</v>
      </c>
      <c r="AP189" s="516" t="e">
        <f ca="1">+IF(AND(ISNUMBER(OFFSET('Sanitation Data'!$H$4,0,10*ROW('Sanitation Data'!H183))),'Data Summary'!DE189="Yes"),100-OFFSET('Sanitation Data'!$H$4,0,10*ROW('Sanitation Data'!H183)),NA())</f>
        <v>#N/A</v>
      </c>
      <c r="AQ189" s="516" t="e">
        <f ca="1">+IF(AND(ISNUMBER(OFFSET('Sanitation Data'!$H$6,0,10*ROW('Sanitation Data'!H183))),'Data Summary'!DF189="Yes"),OFFSET('Sanitation Data'!$H$6,0,10*ROW('Sanitation Data'!H183)),NA())</f>
        <v>#N/A</v>
      </c>
      <c r="AR189" s="516" t="e">
        <f ca="1">+IF(AND(ISNUMBER(OFFSET('Sanitation Data'!$H$10,0,10*ROW('Sanitation Data'!H183))),'Data Summary'!DG189="Yes"),OFFSET('Sanitation Data'!$H$10,0,10*ROW('Sanitation Data'!H183)),NA())</f>
        <v>#N/A</v>
      </c>
      <c r="AS189" s="516" t="e">
        <f ca="1">+IF(AND(ISNUMBER(OFFSET('Sanitation Data'!$H$11,0,10*ROW('Sanitation Data'!H183))),'Data Summary'!DH189="Yes"),OFFSET('Sanitation Data'!$H$11,0,10*ROW('Sanitation Data'!H183)),NA())</f>
        <v>#N/A</v>
      </c>
      <c r="AT189" s="516" t="e">
        <f ca="1">+IF(AND(ISNUMBER(OFFSET('Sanitation Data'!$H$12,0,10*ROW('Sanitation Data'!H183))),'Data Summary'!DI189="Yes"),OFFSET('Sanitation Data'!$H$12,0,10*ROW('Sanitation Data'!H183)),NA())</f>
        <v>#N/A</v>
      </c>
      <c r="AU189" s="516" t="e">
        <f ca="1">+IF(AND(ISNUMBER(OFFSET('Sanitation Data'!$I$4,0,10*ROW('Sanitation Data'!I183))),'Data Summary'!DJ189="Yes"),100-OFFSET('Sanitation Data'!$I$4,0,10*ROW('Sanitation Data'!I183)),NA())</f>
        <v>#N/A</v>
      </c>
      <c r="AV189" s="516" t="e">
        <f ca="1">+IF(AND(ISNUMBER(OFFSET('Sanitation Data'!$I$6,0,10*ROW('Sanitation Data'!I183))),'Data Summary'!DK189="Yes"),OFFSET('Sanitation Data'!$I$6,0,10*ROW('Sanitation Data'!I183)),NA())</f>
        <v>#N/A</v>
      </c>
      <c r="AW189" s="516" t="e">
        <f ca="1">+IF(AND(ISNUMBER(OFFSET('Sanitation Data'!$I$10,0,10*ROW('Sanitation Data'!I183))),'Data Summary'!DL189="Yes"),OFFSET('Sanitation Data'!$I$10,0,10*ROW('Sanitation Data'!I183)),NA())</f>
        <v>#N/A</v>
      </c>
      <c r="AX189" s="516" t="e">
        <f ca="1">+IF(AND(ISNUMBER(OFFSET('Sanitation Data'!$I$11,0,10*ROW('Sanitation Data'!I183))),'Data Summary'!DM189="Yes"),OFFSET('Sanitation Data'!$I$11,0,10*ROW('Sanitation Data'!I183)),NA())</f>
        <v>#N/A</v>
      </c>
      <c r="AY189" s="516" t="e">
        <f ca="1">+IF(AND(ISNUMBER(OFFSET('Sanitation Data'!$I$12,0,10*ROW('Sanitation Data'!I183))),'Data Summary'!DN189="Yes"),OFFSET('Sanitation Data'!$I$12,0,10*ROW('Sanitation Data'!I183)),NA())</f>
        <v>#N/A</v>
      </c>
      <c r="AZ189" s="517" t="e">
        <f ca="1">+IF(AND(ISNUMBER(OFFSET('Hygiene Data'!$D$5,0,10*ROW('Hygiene Data'!D183))),'Data Summary'!DO189="Yes"),OFFSET('Hygiene Data'!$D$5,0,10*ROW('Hygiene Data'!D183)),NA())</f>
        <v>#N/A</v>
      </c>
      <c r="BA189" s="517" t="e">
        <f ca="1">+IF(AND(ISNUMBER(OFFSET('Hygiene Data'!$D$7,0,10*ROW('Hygiene Data'!D183))),'Data Summary'!DP189="Yes"),OFFSET('Hygiene Data'!$D$7,0,10*ROW('Hygiene Data'!D183)),NA())</f>
        <v>#N/A</v>
      </c>
      <c r="BB189" s="517" t="e">
        <f ca="1">+IF(AND(ISNUMBER(OFFSET('Hygiene Data'!$D$9,0,10*ROW('Hygiene Data'!D183))),'Data Summary'!DQ189="Yes"),OFFSET('Hygiene Data'!$D$9,0,10*ROW('Hygiene Data'!D183)),NA())</f>
        <v>#N/A</v>
      </c>
      <c r="BC189" s="517" t="e">
        <f ca="1">+IF(AND(ISNUMBER(OFFSET('Hygiene Data'!$E$5,0,10*ROW('Hygiene Data'!E183))),'Data Summary'!DR189="Yes"),OFFSET('Hygiene Data'!$E$5,0,10*ROW('Hygiene Data'!E183)),NA())</f>
        <v>#N/A</v>
      </c>
      <c r="BD189" s="517" t="e">
        <f ca="1">+IF(AND(ISNUMBER(OFFSET('Hygiene Data'!$E$7,0,10*ROW('Hygiene Data'!E183))),'Data Summary'!DS189="Yes"),OFFSET('Hygiene Data'!$E$7,0,10*ROW('Hygiene Data'!E183)),NA())</f>
        <v>#N/A</v>
      </c>
      <c r="BE189" s="517" t="e">
        <f ca="1">+IF(AND(ISNUMBER(OFFSET('Hygiene Data'!$E$9,0,10*ROW('Hygiene Data'!E183))),'Data Summary'!DT189="Yes"),OFFSET('Hygiene Data'!$E$9,0,10*ROW('Hygiene Data'!E183)),NA())</f>
        <v>#N/A</v>
      </c>
      <c r="BF189" s="517" t="e">
        <f ca="1">+IF(AND(ISNUMBER(OFFSET('Hygiene Data'!$F$5,0,10*ROW('Hygiene Data'!F183))),'Data Summary'!DU189="Yes"),OFFSET('Hygiene Data'!$F$5,0,10*ROW('Hygiene Data'!F183)),NA())</f>
        <v>#N/A</v>
      </c>
      <c r="BG189" s="517" t="e">
        <f ca="1">+IF(AND(ISNUMBER(OFFSET('Hygiene Data'!$F$7,0,10*ROW('Hygiene Data'!F183))),'Data Summary'!DV189="Yes"),OFFSET('Hygiene Data'!$F$7,0,10*ROW('Hygiene Data'!F183)),NA())</f>
        <v>#N/A</v>
      </c>
      <c r="BH189" s="517" t="e">
        <f ca="1">+IF(AND(ISNUMBER(OFFSET('Hygiene Data'!$F$9,0,10*ROW('Hygiene Data'!F183))),'Data Summary'!DW189="Yes"),OFFSET('Hygiene Data'!$F$9,0,10*ROW('Hygiene Data'!F183)),NA())</f>
        <v>#N/A</v>
      </c>
      <c r="BI189" s="517" t="e">
        <f ca="1">+IF(AND(ISNUMBER(OFFSET('Hygiene Data'!$G$5,0,10*ROW('Hygiene Data'!G183))),'Data Summary'!DX189="Yes"),OFFSET('Hygiene Data'!$G$5,0,10*ROW('Hygiene Data'!G183)),NA())</f>
        <v>#N/A</v>
      </c>
      <c r="BJ189" s="517" t="e">
        <f ca="1">+IF(AND(ISNUMBER(OFFSET('Hygiene Data'!$G$7,0,10*ROW('Hygiene Data'!G183))),'Data Summary'!DY189="Yes"),OFFSET('Hygiene Data'!$G$7,0,10*ROW('Hygiene Data'!G183)),NA())</f>
        <v>#N/A</v>
      </c>
      <c r="BK189" s="517" t="e">
        <f ca="1">+IF(AND(ISNUMBER(OFFSET('Hygiene Data'!$G$9,0,10*ROW('Hygiene Data'!G183))),'Data Summary'!DZ189="Yes"),OFFSET('Hygiene Data'!$G$9,0,10*ROW('Hygiene Data'!G183)),NA())</f>
        <v>#N/A</v>
      </c>
      <c r="BL189" s="517" t="e">
        <f ca="1">+IF(AND(ISNUMBER(OFFSET('Hygiene Data'!$H$5,0,10*ROW('Hygiene Data'!H183))),'Data Summary'!EA189="Yes"),OFFSET('Hygiene Data'!$H$5,0,10*ROW('Hygiene Data'!H183)),NA())</f>
        <v>#N/A</v>
      </c>
      <c r="BM189" s="517" t="e">
        <f ca="1">+IF(AND(ISNUMBER(OFFSET('Hygiene Data'!$H$7,0,10*ROW('Hygiene Data'!H183))),'Data Summary'!EB189="Yes"),OFFSET('Hygiene Data'!$H$7,0,10*ROW('Hygiene Data'!H183)),NA())</f>
        <v>#N/A</v>
      </c>
      <c r="BN189" s="517" t="e">
        <f ca="1">+IF(AND(ISNUMBER(OFFSET('Hygiene Data'!$H$9,0,10*ROW('Hygiene Data'!H183))),'Data Summary'!EC189="Yes"),OFFSET('Hygiene Data'!$H$9,0,10*ROW('Hygiene Data'!H183)),NA())</f>
        <v>#N/A</v>
      </c>
      <c r="BO189" s="517" t="e">
        <f ca="1">+IF(AND(ISNUMBER(OFFSET('Hygiene Data'!$I$5,0,10*ROW('Hygiene Data'!I183))),'Data Summary'!ED189="Yes"),OFFSET('Hygiene Data'!$I$5,0,10*ROW('Hygiene Data'!I183)),NA())</f>
        <v>#N/A</v>
      </c>
      <c r="BP189" s="517" t="e">
        <f ca="1">+IF(AND(ISNUMBER(OFFSET('Hygiene Data'!$I$7,0,10*ROW('Hygiene Data'!I183))),'Data Summary'!EE189="Yes"),OFFSET('Hygiene Data'!$I$7,0,10*ROW('Hygiene Data'!I183)),NA())</f>
        <v>#N/A</v>
      </c>
      <c r="BQ189" s="517" t="e">
        <f ca="1">+IF(AND(ISNUMBER(OFFSET('Hygiene Data'!$I$9,0,10*ROW('Hygiene Data'!I183))),'Data Summary'!EF189="Yes"),OFFSET('Hygiene Data'!$I$9,0,10*ROW('Hygiene Data'!I183)),NA())</f>
        <v>#N/A</v>
      </c>
    </row>
    <row r="190" spans="1:69" x14ac:dyDescent="0.25">
      <c r="A190" s="513" t="e">
        <f ca="1">+RIGHT('Data Summary'!A190,LEN('Data Summary'!A190)-9)</f>
        <v>#VALUE!</v>
      </c>
      <c r="B190" s="487" t="str">
        <f ca="1">+IF(ISTEXT('Data Summary'!B190),'Data Summary'!B190,"")</f>
        <v/>
      </c>
      <c r="C190" s="514" t="e">
        <f ca="1">+VALUE('Data Summary'!C190)</f>
        <v>#VALUE!</v>
      </c>
      <c r="D190" s="515" t="e">
        <f ca="1">+IF(AND(ISNUMBER(OFFSET('Water Data'!$D$4,0,10*ROW('Water Data'!D184))),'Data Summary'!BS190="Yes"),100-OFFSET('Water Data'!$D$4,0,10*ROW('Water Data'!D184)),NA())</f>
        <v>#N/A</v>
      </c>
      <c r="E190" s="515" t="e">
        <f ca="1">+IF(AND(ISNUMBER(OFFSET('Water Data'!$D$6,0,10*ROW('Water Data'!D184))),'Data Summary'!BT190="Yes"),OFFSET('Water Data'!$D$6,0,10*ROW('Water Data'!D184)),NA())</f>
        <v>#N/A</v>
      </c>
      <c r="F190" s="515" t="e">
        <f ca="1">+IF(AND(ISNUMBER(OFFSET('Water Data'!$D$9,0,10*ROW('Water Data'!D184))),'Data Summary'!BU190="Yes"),OFFSET('Water Data'!$D$9,0,10*ROW('Water Data'!D184)),NA())</f>
        <v>#N/A</v>
      </c>
      <c r="G190" s="515" t="e">
        <f ca="1">+IF(AND(ISNUMBER(OFFSET('Water Data'!$E$4,0,10*ROW('Water Data'!E184))),'Data Summary'!BV190="Yes"),100-OFFSET('Water Data'!$E$4,0,10*ROW('Water Data'!E184)),NA())</f>
        <v>#N/A</v>
      </c>
      <c r="H190" s="515" t="e">
        <f ca="1">+IF(AND(ISNUMBER(OFFSET('Water Data'!$E$6,0,10*ROW('Water Data'!E184))),'Data Summary'!BW190="Yes"),OFFSET('Water Data'!$E$6,0,10*ROW('Water Data'!E184)),NA())</f>
        <v>#N/A</v>
      </c>
      <c r="I190" s="515" t="e">
        <f ca="1">+IF(AND(ISNUMBER(OFFSET('Water Data'!$E$9,0,10*ROW('Water Data'!E184))),'Data Summary'!BX190="Yes"),OFFSET('Water Data'!$E$9,0,10*ROW('Water Data'!E184)),NA())</f>
        <v>#N/A</v>
      </c>
      <c r="J190" s="515" t="e">
        <f ca="1">+IF(AND(ISNUMBER(OFFSET('Water Data'!$F$4,0,10*ROW('Water Data'!F184))),'Data Summary'!BY190="Yes"),100-OFFSET('Water Data'!$F$4,0,10*ROW('Water Data'!F184)),NA())</f>
        <v>#N/A</v>
      </c>
      <c r="K190" s="515" t="e">
        <f ca="1">+IF(AND(ISNUMBER(OFFSET('Water Data'!$F$6,0,10*ROW('Water Data'!F184))),'Data Summary'!BZ190="Yes"),OFFSET('Water Data'!$F$6,0,10*ROW('Water Data'!F184)),NA())</f>
        <v>#N/A</v>
      </c>
      <c r="L190" s="515" t="e">
        <f ca="1">+IF(AND(ISNUMBER(OFFSET('Water Data'!$F$9,0,10*ROW('Water Data'!F184))),'Data Summary'!CA190="Yes"),OFFSET('Water Data'!$F$9,0,10*ROW('Water Data'!F184)),NA())</f>
        <v>#N/A</v>
      </c>
      <c r="M190" s="515" t="e">
        <f ca="1">+IF(AND(ISNUMBER(OFFSET('Water Data'!$G$4,0,10*ROW('Water Data'!G184))),'Data Summary'!CB190="Yes"),100-OFFSET('Water Data'!$G$4,0,10*ROW('Water Data'!G184)),NA())</f>
        <v>#N/A</v>
      </c>
      <c r="N190" s="515" t="e">
        <f ca="1">+IF(AND(ISNUMBER(OFFSET('Water Data'!$G$6,0,10*ROW('Water Data'!G184))),'Data Summary'!CC190="Yes"),OFFSET('Water Data'!$G$6,0,10*ROW('Water Data'!G184)),NA())</f>
        <v>#N/A</v>
      </c>
      <c r="O190" s="515" t="e">
        <f ca="1">+IF(AND(ISNUMBER(OFFSET('Water Data'!$G$9,0,10*ROW('Water Data'!G184))),'Data Summary'!CD190="Yes"),OFFSET('Water Data'!$G$9,0,10*ROW('Water Data'!G184)),NA())</f>
        <v>#N/A</v>
      </c>
      <c r="P190" s="515" t="e">
        <f ca="1">+IF(AND(ISNUMBER(OFFSET('Water Data'!$H$4,0,10*ROW('Water Data'!H184))),'Data Summary'!CE190="Yes"),100-OFFSET('Water Data'!$H$4,0,10*ROW('Water Data'!H184)),NA())</f>
        <v>#N/A</v>
      </c>
      <c r="Q190" s="515" t="e">
        <f ca="1">+IF(AND(ISNUMBER(OFFSET('Water Data'!$H$6,0,10*ROW('Water Data'!H184))),'Data Summary'!CF190="Yes"),OFFSET('Water Data'!$H$6,0,10*ROW('Water Data'!H184)),NA())</f>
        <v>#N/A</v>
      </c>
      <c r="R190" s="515" t="e">
        <f ca="1">+IF(AND(ISNUMBER(OFFSET('Water Data'!$H$9,0,10*ROW('Water Data'!H184))),'Data Summary'!CG190="Yes"),OFFSET('Water Data'!$H$9,0,10*ROW('Water Data'!H184)),NA())</f>
        <v>#N/A</v>
      </c>
      <c r="S190" s="515" t="e">
        <f ca="1">+IF(AND(ISNUMBER(OFFSET('Water Data'!$I$4,0,10*ROW('Water Data'!I184))),'Data Summary'!CH190="Yes"),100-OFFSET('Water Data'!$I$4,0,10*ROW('Water Data'!I184)),NA())</f>
        <v>#N/A</v>
      </c>
      <c r="T190" s="515" t="e">
        <f ca="1">+IF(AND(ISNUMBER(OFFSET('Water Data'!$I$6,0,10*ROW('Water Data'!I184))),'Data Summary'!CI190="Yes"),OFFSET('Water Data'!$I$6,0,10*ROW('Water Data'!I184)),NA())</f>
        <v>#N/A</v>
      </c>
      <c r="U190" s="515" t="e">
        <f ca="1">+IF(AND(ISNUMBER(OFFSET('Water Data'!$I$9,0,10*ROW('Water Data'!I184))),'Data Summary'!CJ190="Yes"),OFFSET('Water Data'!$I$9,0,10*ROW('Water Data'!I184)),NA())</f>
        <v>#N/A</v>
      </c>
      <c r="V190" s="516" t="e">
        <f ca="1">+IF(AND(ISNUMBER(OFFSET('Sanitation Data'!$D$4,0,10*ROW('Sanitation Data'!D184))),'Data Summary'!CK190="Yes"),100-OFFSET('Sanitation Data'!$D$4,0,10*ROW('Sanitation Data'!D184)),NA())</f>
        <v>#N/A</v>
      </c>
      <c r="W190" s="516" t="e">
        <f ca="1">+IF(AND(ISNUMBER(OFFSET('Sanitation Data'!$D$6,0,10*ROW('Sanitation Data'!D184))),'Data Summary'!CL190="Yes"),OFFSET('Sanitation Data'!$D$6,0,10*ROW('Sanitation Data'!D184)),NA())</f>
        <v>#N/A</v>
      </c>
      <c r="X190" s="516" t="e">
        <f ca="1">+IF(AND(ISNUMBER(OFFSET('Sanitation Data'!$D$10,0,10*ROW('Sanitation Data'!D184))),'Data Summary'!CM190="Yes"),OFFSET('Sanitation Data'!$D$10,0,10*ROW('Sanitation Data'!D184)),NA())</f>
        <v>#N/A</v>
      </c>
      <c r="Y190" s="516" t="e">
        <f ca="1">+IF(AND(ISNUMBER(OFFSET('Sanitation Data'!$D$11,0,10*ROW('Sanitation Data'!D184))),'Data Summary'!CN190="Yes"),OFFSET('Sanitation Data'!$D$11,0,10*ROW('Sanitation Data'!D184)),NA())</f>
        <v>#N/A</v>
      </c>
      <c r="Z190" s="516" t="e">
        <f ca="1">+IF(AND(ISNUMBER(OFFSET('Sanitation Data'!$D$12,0,10*ROW('Sanitation Data'!D184))),'Data Summary'!CO190="Yes"),OFFSET('Sanitation Data'!$D$12,0,10*ROW('Sanitation Data'!D184)),NA())</f>
        <v>#N/A</v>
      </c>
      <c r="AA190" s="516" t="e">
        <f ca="1">+IF(AND(ISNUMBER(OFFSET('Sanitation Data'!$E$4,0,10*ROW('Sanitation Data'!E184))),'Data Summary'!CP190="Yes"),100-OFFSET('Sanitation Data'!$E$4,0,10*ROW('Sanitation Data'!E184)),NA())</f>
        <v>#N/A</v>
      </c>
      <c r="AB190" s="516" t="e">
        <f ca="1">+IF(AND(ISNUMBER(OFFSET('Sanitation Data'!$E$6,0,10*ROW('Sanitation Data'!E184))),'Data Summary'!CQ190="Yes"),OFFSET('Sanitation Data'!$E$6,0,10*ROW('Sanitation Data'!E184)),NA())</f>
        <v>#N/A</v>
      </c>
      <c r="AC190" s="516" t="e">
        <f ca="1">+IF(AND(ISNUMBER(OFFSET('Sanitation Data'!$E$10,0,10*ROW('Sanitation Data'!E184))),'Data Summary'!CR190="Yes"),OFFSET('Sanitation Data'!$E$10,0,10*ROW('Sanitation Data'!E184)),NA())</f>
        <v>#N/A</v>
      </c>
      <c r="AD190" s="516" t="e">
        <f ca="1">+IF(AND(ISNUMBER(OFFSET('Sanitation Data'!$E$11,0,10*ROW('Sanitation Data'!E184))),'Data Summary'!CS190="Yes"),OFFSET('Sanitation Data'!$E$11,0,10*ROW('Sanitation Data'!E184)),NA())</f>
        <v>#N/A</v>
      </c>
      <c r="AE190" s="516" t="e">
        <f ca="1">+IF(AND(ISNUMBER(OFFSET('Sanitation Data'!$E$12,0,10*ROW('Sanitation Data'!E184))),'Data Summary'!CT190="Yes"),OFFSET('Sanitation Data'!$E$12,0,10*ROW('Sanitation Data'!E184)),NA())</f>
        <v>#N/A</v>
      </c>
      <c r="AF190" s="516" t="e">
        <f ca="1">+IF(AND(ISNUMBER(OFFSET('Sanitation Data'!$F$4,0,10*ROW('Sanitation Data'!F184))),'Data Summary'!CU190="Yes"),100-OFFSET('Sanitation Data'!$F$4,0,10*ROW('Sanitation Data'!F184)),NA())</f>
        <v>#N/A</v>
      </c>
      <c r="AG190" s="516" t="e">
        <f ca="1">+IF(AND(ISNUMBER(OFFSET('Sanitation Data'!$F$6,0,10*ROW('Sanitation Data'!F184))),'Data Summary'!CV190="Yes"),OFFSET('Sanitation Data'!$F$6,0,10*ROW('Sanitation Data'!F184)),NA())</f>
        <v>#N/A</v>
      </c>
      <c r="AH190" s="516" t="e">
        <f ca="1">+IF(AND(ISNUMBER(OFFSET('Sanitation Data'!$F$10,0,10*ROW('Sanitation Data'!F184))),'Data Summary'!CW190="Yes"),OFFSET('Sanitation Data'!$F$10,0,10*ROW('Sanitation Data'!F184)),NA())</f>
        <v>#N/A</v>
      </c>
      <c r="AI190" s="516" t="e">
        <f ca="1">+IF(AND(ISNUMBER(OFFSET('Sanitation Data'!$F$11,0,10*ROW('Sanitation Data'!F184))),'Data Summary'!CX190="Yes"),OFFSET('Sanitation Data'!$F$11,0,10*ROW('Sanitation Data'!F184)),NA())</f>
        <v>#N/A</v>
      </c>
      <c r="AJ190" s="516" t="e">
        <f ca="1">+IF(AND(ISNUMBER(OFFSET('Sanitation Data'!$F$12,0,10*ROW('Sanitation Data'!F184))),'Data Summary'!CY190="Yes"),OFFSET('Sanitation Data'!$F$12,0,10*ROW('Sanitation Data'!F184)),NA())</f>
        <v>#N/A</v>
      </c>
      <c r="AK190" s="516" t="e">
        <f ca="1">+IF(AND(ISNUMBER(OFFSET('Sanitation Data'!$G$4,0,10*ROW('Sanitation Data'!G184))),'Data Summary'!CZ190="Yes"),100-OFFSET('Sanitation Data'!$G$4,0,10*ROW('Sanitation Data'!G184)),NA())</f>
        <v>#N/A</v>
      </c>
      <c r="AL190" s="516" t="e">
        <f ca="1">+IF(AND(ISNUMBER(OFFSET('Sanitation Data'!$G$6,0,10*ROW('Sanitation Data'!G184))),'Data Summary'!DA190="Yes"),OFFSET('Sanitation Data'!$G$6,0,10*ROW('Sanitation Data'!G184)),NA())</f>
        <v>#N/A</v>
      </c>
      <c r="AM190" s="516" t="e">
        <f ca="1">+IF(AND(ISNUMBER(OFFSET('Sanitation Data'!$G$10,0,10*ROW('Sanitation Data'!G184))),'Data Summary'!DB190="Yes"),OFFSET('Sanitation Data'!$G$10,0,10*ROW('Sanitation Data'!G184)),NA())</f>
        <v>#N/A</v>
      </c>
      <c r="AN190" s="516" t="e">
        <f ca="1">+IF(AND(ISNUMBER(OFFSET('Sanitation Data'!$G$11,0,10*ROW('Sanitation Data'!G184))),'Data Summary'!DC190="Yes"),OFFSET('Sanitation Data'!$G$11,0,10*ROW('Sanitation Data'!G184)),NA())</f>
        <v>#N/A</v>
      </c>
      <c r="AO190" s="516" t="e">
        <f ca="1">+IF(AND(ISNUMBER(OFFSET('Sanitation Data'!$G$12,0,10*ROW('Sanitation Data'!G184))),'Data Summary'!DD190="Yes"),OFFSET('Sanitation Data'!$G$12,0,10*ROW('Sanitation Data'!G184)),NA())</f>
        <v>#N/A</v>
      </c>
      <c r="AP190" s="516" t="e">
        <f ca="1">+IF(AND(ISNUMBER(OFFSET('Sanitation Data'!$H$4,0,10*ROW('Sanitation Data'!H184))),'Data Summary'!DE190="Yes"),100-OFFSET('Sanitation Data'!$H$4,0,10*ROW('Sanitation Data'!H184)),NA())</f>
        <v>#N/A</v>
      </c>
      <c r="AQ190" s="516" t="e">
        <f ca="1">+IF(AND(ISNUMBER(OFFSET('Sanitation Data'!$H$6,0,10*ROW('Sanitation Data'!H184))),'Data Summary'!DF190="Yes"),OFFSET('Sanitation Data'!$H$6,0,10*ROW('Sanitation Data'!H184)),NA())</f>
        <v>#N/A</v>
      </c>
      <c r="AR190" s="516" t="e">
        <f ca="1">+IF(AND(ISNUMBER(OFFSET('Sanitation Data'!$H$10,0,10*ROW('Sanitation Data'!H184))),'Data Summary'!DG190="Yes"),OFFSET('Sanitation Data'!$H$10,0,10*ROW('Sanitation Data'!H184)),NA())</f>
        <v>#N/A</v>
      </c>
      <c r="AS190" s="516" t="e">
        <f ca="1">+IF(AND(ISNUMBER(OFFSET('Sanitation Data'!$H$11,0,10*ROW('Sanitation Data'!H184))),'Data Summary'!DH190="Yes"),OFFSET('Sanitation Data'!$H$11,0,10*ROW('Sanitation Data'!H184)),NA())</f>
        <v>#N/A</v>
      </c>
      <c r="AT190" s="516" t="e">
        <f ca="1">+IF(AND(ISNUMBER(OFFSET('Sanitation Data'!$H$12,0,10*ROW('Sanitation Data'!H184))),'Data Summary'!DI190="Yes"),OFFSET('Sanitation Data'!$H$12,0,10*ROW('Sanitation Data'!H184)),NA())</f>
        <v>#N/A</v>
      </c>
      <c r="AU190" s="516" t="e">
        <f ca="1">+IF(AND(ISNUMBER(OFFSET('Sanitation Data'!$I$4,0,10*ROW('Sanitation Data'!I184))),'Data Summary'!DJ190="Yes"),100-OFFSET('Sanitation Data'!$I$4,0,10*ROW('Sanitation Data'!I184)),NA())</f>
        <v>#N/A</v>
      </c>
      <c r="AV190" s="516" t="e">
        <f ca="1">+IF(AND(ISNUMBER(OFFSET('Sanitation Data'!$I$6,0,10*ROW('Sanitation Data'!I184))),'Data Summary'!DK190="Yes"),OFFSET('Sanitation Data'!$I$6,0,10*ROW('Sanitation Data'!I184)),NA())</f>
        <v>#N/A</v>
      </c>
      <c r="AW190" s="516" t="e">
        <f ca="1">+IF(AND(ISNUMBER(OFFSET('Sanitation Data'!$I$10,0,10*ROW('Sanitation Data'!I184))),'Data Summary'!DL190="Yes"),OFFSET('Sanitation Data'!$I$10,0,10*ROW('Sanitation Data'!I184)),NA())</f>
        <v>#N/A</v>
      </c>
      <c r="AX190" s="516" t="e">
        <f ca="1">+IF(AND(ISNUMBER(OFFSET('Sanitation Data'!$I$11,0,10*ROW('Sanitation Data'!I184))),'Data Summary'!DM190="Yes"),OFFSET('Sanitation Data'!$I$11,0,10*ROW('Sanitation Data'!I184)),NA())</f>
        <v>#N/A</v>
      </c>
      <c r="AY190" s="516" t="e">
        <f ca="1">+IF(AND(ISNUMBER(OFFSET('Sanitation Data'!$I$12,0,10*ROW('Sanitation Data'!I184))),'Data Summary'!DN190="Yes"),OFFSET('Sanitation Data'!$I$12,0,10*ROW('Sanitation Data'!I184)),NA())</f>
        <v>#N/A</v>
      </c>
      <c r="AZ190" s="517" t="e">
        <f ca="1">+IF(AND(ISNUMBER(OFFSET('Hygiene Data'!$D$5,0,10*ROW('Hygiene Data'!D184))),'Data Summary'!DO190="Yes"),OFFSET('Hygiene Data'!$D$5,0,10*ROW('Hygiene Data'!D184)),NA())</f>
        <v>#N/A</v>
      </c>
      <c r="BA190" s="517" t="e">
        <f ca="1">+IF(AND(ISNUMBER(OFFSET('Hygiene Data'!$D$7,0,10*ROW('Hygiene Data'!D184))),'Data Summary'!DP190="Yes"),OFFSET('Hygiene Data'!$D$7,0,10*ROW('Hygiene Data'!D184)),NA())</f>
        <v>#N/A</v>
      </c>
      <c r="BB190" s="517" t="e">
        <f ca="1">+IF(AND(ISNUMBER(OFFSET('Hygiene Data'!$D$9,0,10*ROW('Hygiene Data'!D184))),'Data Summary'!DQ190="Yes"),OFFSET('Hygiene Data'!$D$9,0,10*ROW('Hygiene Data'!D184)),NA())</f>
        <v>#N/A</v>
      </c>
      <c r="BC190" s="517" t="e">
        <f ca="1">+IF(AND(ISNUMBER(OFFSET('Hygiene Data'!$E$5,0,10*ROW('Hygiene Data'!E184))),'Data Summary'!DR190="Yes"),OFFSET('Hygiene Data'!$E$5,0,10*ROW('Hygiene Data'!E184)),NA())</f>
        <v>#N/A</v>
      </c>
      <c r="BD190" s="517" t="e">
        <f ca="1">+IF(AND(ISNUMBER(OFFSET('Hygiene Data'!$E$7,0,10*ROW('Hygiene Data'!E184))),'Data Summary'!DS190="Yes"),OFFSET('Hygiene Data'!$E$7,0,10*ROW('Hygiene Data'!E184)),NA())</f>
        <v>#N/A</v>
      </c>
      <c r="BE190" s="517" t="e">
        <f ca="1">+IF(AND(ISNUMBER(OFFSET('Hygiene Data'!$E$9,0,10*ROW('Hygiene Data'!E184))),'Data Summary'!DT190="Yes"),OFFSET('Hygiene Data'!$E$9,0,10*ROW('Hygiene Data'!E184)),NA())</f>
        <v>#N/A</v>
      </c>
      <c r="BF190" s="517" t="e">
        <f ca="1">+IF(AND(ISNUMBER(OFFSET('Hygiene Data'!$F$5,0,10*ROW('Hygiene Data'!F184))),'Data Summary'!DU190="Yes"),OFFSET('Hygiene Data'!$F$5,0,10*ROW('Hygiene Data'!F184)),NA())</f>
        <v>#N/A</v>
      </c>
      <c r="BG190" s="517" t="e">
        <f ca="1">+IF(AND(ISNUMBER(OFFSET('Hygiene Data'!$F$7,0,10*ROW('Hygiene Data'!F184))),'Data Summary'!DV190="Yes"),OFFSET('Hygiene Data'!$F$7,0,10*ROW('Hygiene Data'!F184)),NA())</f>
        <v>#N/A</v>
      </c>
      <c r="BH190" s="517" t="e">
        <f ca="1">+IF(AND(ISNUMBER(OFFSET('Hygiene Data'!$F$9,0,10*ROW('Hygiene Data'!F184))),'Data Summary'!DW190="Yes"),OFFSET('Hygiene Data'!$F$9,0,10*ROW('Hygiene Data'!F184)),NA())</f>
        <v>#N/A</v>
      </c>
      <c r="BI190" s="517" t="e">
        <f ca="1">+IF(AND(ISNUMBER(OFFSET('Hygiene Data'!$G$5,0,10*ROW('Hygiene Data'!G184))),'Data Summary'!DX190="Yes"),OFFSET('Hygiene Data'!$G$5,0,10*ROW('Hygiene Data'!G184)),NA())</f>
        <v>#N/A</v>
      </c>
      <c r="BJ190" s="517" t="e">
        <f ca="1">+IF(AND(ISNUMBER(OFFSET('Hygiene Data'!$G$7,0,10*ROW('Hygiene Data'!G184))),'Data Summary'!DY190="Yes"),OFFSET('Hygiene Data'!$G$7,0,10*ROW('Hygiene Data'!G184)),NA())</f>
        <v>#N/A</v>
      </c>
      <c r="BK190" s="517" t="e">
        <f ca="1">+IF(AND(ISNUMBER(OFFSET('Hygiene Data'!$G$9,0,10*ROW('Hygiene Data'!G184))),'Data Summary'!DZ190="Yes"),OFFSET('Hygiene Data'!$G$9,0,10*ROW('Hygiene Data'!G184)),NA())</f>
        <v>#N/A</v>
      </c>
      <c r="BL190" s="517" t="e">
        <f ca="1">+IF(AND(ISNUMBER(OFFSET('Hygiene Data'!$H$5,0,10*ROW('Hygiene Data'!H184))),'Data Summary'!EA190="Yes"),OFFSET('Hygiene Data'!$H$5,0,10*ROW('Hygiene Data'!H184)),NA())</f>
        <v>#N/A</v>
      </c>
      <c r="BM190" s="517" t="e">
        <f ca="1">+IF(AND(ISNUMBER(OFFSET('Hygiene Data'!$H$7,0,10*ROW('Hygiene Data'!H184))),'Data Summary'!EB190="Yes"),OFFSET('Hygiene Data'!$H$7,0,10*ROW('Hygiene Data'!H184)),NA())</f>
        <v>#N/A</v>
      </c>
      <c r="BN190" s="517" t="e">
        <f ca="1">+IF(AND(ISNUMBER(OFFSET('Hygiene Data'!$H$9,0,10*ROW('Hygiene Data'!H184))),'Data Summary'!EC190="Yes"),OFFSET('Hygiene Data'!$H$9,0,10*ROW('Hygiene Data'!H184)),NA())</f>
        <v>#N/A</v>
      </c>
      <c r="BO190" s="517" t="e">
        <f ca="1">+IF(AND(ISNUMBER(OFFSET('Hygiene Data'!$I$5,0,10*ROW('Hygiene Data'!I184))),'Data Summary'!ED190="Yes"),OFFSET('Hygiene Data'!$I$5,0,10*ROW('Hygiene Data'!I184)),NA())</f>
        <v>#N/A</v>
      </c>
      <c r="BP190" s="517" t="e">
        <f ca="1">+IF(AND(ISNUMBER(OFFSET('Hygiene Data'!$I$7,0,10*ROW('Hygiene Data'!I184))),'Data Summary'!EE190="Yes"),OFFSET('Hygiene Data'!$I$7,0,10*ROW('Hygiene Data'!I184)),NA())</f>
        <v>#N/A</v>
      </c>
      <c r="BQ190" s="517" t="e">
        <f ca="1">+IF(AND(ISNUMBER(OFFSET('Hygiene Data'!$I$9,0,10*ROW('Hygiene Data'!I184))),'Data Summary'!EF190="Yes"),OFFSET('Hygiene Data'!$I$9,0,10*ROW('Hygiene Data'!I184)),NA())</f>
        <v>#N/A</v>
      </c>
    </row>
    <row r="191" spans="1:69" x14ac:dyDescent="0.25">
      <c r="A191" s="513" t="e">
        <f ca="1">+RIGHT('Data Summary'!A191,LEN('Data Summary'!A191)-9)</f>
        <v>#VALUE!</v>
      </c>
      <c r="B191" s="487" t="str">
        <f ca="1">+IF(ISTEXT('Data Summary'!B191),'Data Summary'!B191,"")</f>
        <v/>
      </c>
      <c r="C191" s="514" t="e">
        <f ca="1">+VALUE('Data Summary'!C191)</f>
        <v>#VALUE!</v>
      </c>
      <c r="D191" s="515" t="e">
        <f ca="1">+IF(AND(ISNUMBER(OFFSET('Water Data'!$D$4,0,10*ROW('Water Data'!D185))),'Data Summary'!BS191="Yes"),100-OFFSET('Water Data'!$D$4,0,10*ROW('Water Data'!D185)),NA())</f>
        <v>#N/A</v>
      </c>
      <c r="E191" s="515" t="e">
        <f ca="1">+IF(AND(ISNUMBER(OFFSET('Water Data'!$D$6,0,10*ROW('Water Data'!D185))),'Data Summary'!BT191="Yes"),OFFSET('Water Data'!$D$6,0,10*ROW('Water Data'!D185)),NA())</f>
        <v>#N/A</v>
      </c>
      <c r="F191" s="515" t="e">
        <f ca="1">+IF(AND(ISNUMBER(OFFSET('Water Data'!$D$9,0,10*ROW('Water Data'!D185))),'Data Summary'!BU191="Yes"),OFFSET('Water Data'!$D$9,0,10*ROW('Water Data'!D185)),NA())</f>
        <v>#N/A</v>
      </c>
      <c r="G191" s="515" t="e">
        <f ca="1">+IF(AND(ISNUMBER(OFFSET('Water Data'!$E$4,0,10*ROW('Water Data'!E185))),'Data Summary'!BV191="Yes"),100-OFFSET('Water Data'!$E$4,0,10*ROW('Water Data'!E185)),NA())</f>
        <v>#N/A</v>
      </c>
      <c r="H191" s="515" t="e">
        <f ca="1">+IF(AND(ISNUMBER(OFFSET('Water Data'!$E$6,0,10*ROW('Water Data'!E185))),'Data Summary'!BW191="Yes"),OFFSET('Water Data'!$E$6,0,10*ROW('Water Data'!E185)),NA())</f>
        <v>#N/A</v>
      </c>
      <c r="I191" s="515" t="e">
        <f ca="1">+IF(AND(ISNUMBER(OFFSET('Water Data'!$E$9,0,10*ROW('Water Data'!E185))),'Data Summary'!BX191="Yes"),OFFSET('Water Data'!$E$9,0,10*ROW('Water Data'!E185)),NA())</f>
        <v>#N/A</v>
      </c>
      <c r="J191" s="515" t="e">
        <f ca="1">+IF(AND(ISNUMBER(OFFSET('Water Data'!$F$4,0,10*ROW('Water Data'!F185))),'Data Summary'!BY191="Yes"),100-OFFSET('Water Data'!$F$4,0,10*ROW('Water Data'!F185)),NA())</f>
        <v>#N/A</v>
      </c>
      <c r="K191" s="515" t="e">
        <f ca="1">+IF(AND(ISNUMBER(OFFSET('Water Data'!$F$6,0,10*ROW('Water Data'!F185))),'Data Summary'!BZ191="Yes"),OFFSET('Water Data'!$F$6,0,10*ROW('Water Data'!F185)),NA())</f>
        <v>#N/A</v>
      </c>
      <c r="L191" s="515" t="e">
        <f ca="1">+IF(AND(ISNUMBER(OFFSET('Water Data'!$F$9,0,10*ROW('Water Data'!F185))),'Data Summary'!CA191="Yes"),OFFSET('Water Data'!$F$9,0,10*ROW('Water Data'!F185)),NA())</f>
        <v>#N/A</v>
      </c>
      <c r="M191" s="515" t="e">
        <f ca="1">+IF(AND(ISNUMBER(OFFSET('Water Data'!$G$4,0,10*ROW('Water Data'!G185))),'Data Summary'!CB191="Yes"),100-OFFSET('Water Data'!$G$4,0,10*ROW('Water Data'!G185)),NA())</f>
        <v>#N/A</v>
      </c>
      <c r="N191" s="515" t="e">
        <f ca="1">+IF(AND(ISNUMBER(OFFSET('Water Data'!$G$6,0,10*ROW('Water Data'!G185))),'Data Summary'!CC191="Yes"),OFFSET('Water Data'!$G$6,0,10*ROW('Water Data'!G185)),NA())</f>
        <v>#N/A</v>
      </c>
      <c r="O191" s="515" t="e">
        <f ca="1">+IF(AND(ISNUMBER(OFFSET('Water Data'!$G$9,0,10*ROW('Water Data'!G185))),'Data Summary'!CD191="Yes"),OFFSET('Water Data'!$G$9,0,10*ROW('Water Data'!G185)),NA())</f>
        <v>#N/A</v>
      </c>
      <c r="P191" s="515" t="e">
        <f ca="1">+IF(AND(ISNUMBER(OFFSET('Water Data'!$H$4,0,10*ROW('Water Data'!H185))),'Data Summary'!CE191="Yes"),100-OFFSET('Water Data'!$H$4,0,10*ROW('Water Data'!H185)),NA())</f>
        <v>#N/A</v>
      </c>
      <c r="Q191" s="515" t="e">
        <f ca="1">+IF(AND(ISNUMBER(OFFSET('Water Data'!$H$6,0,10*ROW('Water Data'!H185))),'Data Summary'!CF191="Yes"),OFFSET('Water Data'!$H$6,0,10*ROW('Water Data'!H185)),NA())</f>
        <v>#N/A</v>
      </c>
      <c r="R191" s="515" t="e">
        <f ca="1">+IF(AND(ISNUMBER(OFFSET('Water Data'!$H$9,0,10*ROW('Water Data'!H185))),'Data Summary'!CG191="Yes"),OFFSET('Water Data'!$H$9,0,10*ROW('Water Data'!H185)),NA())</f>
        <v>#N/A</v>
      </c>
      <c r="S191" s="515" t="e">
        <f ca="1">+IF(AND(ISNUMBER(OFFSET('Water Data'!$I$4,0,10*ROW('Water Data'!I185))),'Data Summary'!CH191="Yes"),100-OFFSET('Water Data'!$I$4,0,10*ROW('Water Data'!I185)),NA())</f>
        <v>#N/A</v>
      </c>
      <c r="T191" s="515" t="e">
        <f ca="1">+IF(AND(ISNUMBER(OFFSET('Water Data'!$I$6,0,10*ROW('Water Data'!I185))),'Data Summary'!CI191="Yes"),OFFSET('Water Data'!$I$6,0,10*ROW('Water Data'!I185)),NA())</f>
        <v>#N/A</v>
      </c>
      <c r="U191" s="515" t="e">
        <f ca="1">+IF(AND(ISNUMBER(OFFSET('Water Data'!$I$9,0,10*ROW('Water Data'!I185))),'Data Summary'!CJ191="Yes"),OFFSET('Water Data'!$I$9,0,10*ROW('Water Data'!I185)),NA())</f>
        <v>#N/A</v>
      </c>
      <c r="V191" s="516" t="e">
        <f ca="1">+IF(AND(ISNUMBER(OFFSET('Sanitation Data'!$D$4,0,10*ROW('Sanitation Data'!D185))),'Data Summary'!CK191="Yes"),100-OFFSET('Sanitation Data'!$D$4,0,10*ROW('Sanitation Data'!D185)),NA())</f>
        <v>#N/A</v>
      </c>
      <c r="W191" s="516" t="e">
        <f ca="1">+IF(AND(ISNUMBER(OFFSET('Sanitation Data'!$D$6,0,10*ROW('Sanitation Data'!D185))),'Data Summary'!CL191="Yes"),OFFSET('Sanitation Data'!$D$6,0,10*ROW('Sanitation Data'!D185)),NA())</f>
        <v>#N/A</v>
      </c>
      <c r="X191" s="516" t="e">
        <f ca="1">+IF(AND(ISNUMBER(OFFSET('Sanitation Data'!$D$10,0,10*ROW('Sanitation Data'!D185))),'Data Summary'!CM191="Yes"),OFFSET('Sanitation Data'!$D$10,0,10*ROW('Sanitation Data'!D185)),NA())</f>
        <v>#N/A</v>
      </c>
      <c r="Y191" s="516" t="e">
        <f ca="1">+IF(AND(ISNUMBER(OFFSET('Sanitation Data'!$D$11,0,10*ROW('Sanitation Data'!D185))),'Data Summary'!CN191="Yes"),OFFSET('Sanitation Data'!$D$11,0,10*ROW('Sanitation Data'!D185)),NA())</f>
        <v>#N/A</v>
      </c>
      <c r="Z191" s="516" t="e">
        <f ca="1">+IF(AND(ISNUMBER(OFFSET('Sanitation Data'!$D$12,0,10*ROW('Sanitation Data'!D185))),'Data Summary'!CO191="Yes"),OFFSET('Sanitation Data'!$D$12,0,10*ROW('Sanitation Data'!D185)),NA())</f>
        <v>#N/A</v>
      </c>
      <c r="AA191" s="516" t="e">
        <f ca="1">+IF(AND(ISNUMBER(OFFSET('Sanitation Data'!$E$4,0,10*ROW('Sanitation Data'!E185))),'Data Summary'!CP191="Yes"),100-OFFSET('Sanitation Data'!$E$4,0,10*ROW('Sanitation Data'!E185)),NA())</f>
        <v>#N/A</v>
      </c>
      <c r="AB191" s="516" t="e">
        <f ca="1">+IF(AND(ISNUMBER(OFFSET('Sanitation Data'!$E$6,0,10*ROW('Sanitation Data'!E185))),'Data Summary'!CQ191="Yes"),OFFSET('Sanitation Data'!$E$6,0,10*ROW('Sanitation Data'!E185)),NA())</f>
        <v>#N/A</v>
      </c>
      <c r="AC191" s="516" t="e">
        <f ca="1">+IF(AND(ISNUMBER(OFFSET('Sanitation Data'!$E$10,0,10*ROW('Sanitation Data'!E185))),'Data Summary'!CR191="Yes"),OFFSET('Sanitation Data'!$E$10,0,10*ROW('Sanitation Data'!E185)),NA())</f>
        <v>#N/A</v>
      </c>
      <c r="AD191" s="516" t="e">
        <f ca="1">+IF(AND(ISNUMBER(OFFSET('Sanitation Data'!$E$11,0,10*ROW('Sanitation Data'!E185))),'Data Summary'!CS191="Yes"),OFFSET('Sanitation Data'!$E$11,0,10*ROW('Sanitation Data'!E185)),NA())</f>
        <v>#N/A</v>
      </c>
      <c r="AE191" s="516" t="e">
        <f ca="1">+IF(AND(ISNUMBER(OFFSET('Sanitation Data'!$E$12,0,10*ROW('Sanitation Data'!E185))),'Data Summary'!CT191="Yes"),OFFSET('Sanitation Data'!$E$12,0,10*ROW('Sanitation Data'!E185)),NA())</f>
        <v>#N/A</v>
      </c>
      <c r="AF191" s="516" t="e">
        <f ca="1">+IF(AND(ISNUMBER(OFFSET('Sanitation Data'!$F$4,0,10*ROW('Sanitation Data'!F185))),'Data Summary'!CU191="Yes"),100-OFFSET('Sanitation Data'!$F$4,0,10*ROW('Sanitation Data'!F185)),NA())</f>
        <v>#N/A</v>
      </c>
      <c r="AG191" s="516" t="e">
        <f ca="1">+IF(AND(ISNUMBER(OFFSET('Sanitation Data'!$F$6,0,10*ROW('Sanitation Data'!F185))),'Data Summary'!CV191="Yes"),OFFSET('Sanitation Data'!$F$6,0,10*ROW('Sanitation Data'!F185)),NA())</f>
        <v>#N/A</v>
      </c>
      <c r="AH191" s="516" t="e">
        <f ca="1">+IF(AND(ISNUMBER(OFFSET('Sanitation Data'!$F$10,0,10*ROW('Sanitation Data'!F185))),'Data Summary'!CW191="Yes"),OFFSET('Sanitation Data'!$F$10,0,10*ROW('Sanitation Data'!F185)),NA())</f>
        <v>#N/A</v>
      </c>
      <c r="AI191" s="516" t="e">
        <f ca="1">+IF(AND(ISNUMBER(OFFSET('Sanitation Data'!$F$11,0,10*ROW('Sanitation Data'!F185))),'Data Summary'!CX191="Yes"),OFFSET('Sanitation Data'!$F$11,0,10*ROW('Sanitation Data'!F185)),NA())</f>
        <v>#N/A</v>
      </c>
      <c r="AJ191" s="516" t="e">
        <f ca="1">+IF(AND(ISNUMBER(OFFSET('Sanitation Data'!$F$12,0,10*ROW('Sanitation Data'!F185))),'Data Summary'!CY191="Yes"),OFFSET('Sanitation Data'!$F$12,0,10*ROW('Sanitation Data'!F185)),NA())</f>
        <v>#N/A</v>
      </c>
      <c r="AK191" s="516" t="e">
        <f ca="1">+IF(AND(ISNUMBER(OFFSET('Sanitation Data'!$G$4,0,10*ROW('Sanitation Data'!G185))),'Data Summary'!CZ191="Yes"),100-OFFSET('Sanitation Data'!$G$4,0,10*ROW('Sanitation Data'!G185)),NA())</f>
        <v>#N/A</v>
      </c>
      <c r="AL191" s="516" t="e">
        <f ca="1">+IF(AND(ISNUMBER(OFFSET('Sanitation Data'!$G$6,0,10*ROW('Sanitation Data'!G185))),'Data Summary'!DA191="Yes"),OFFSET('Sanitation Data'!$G$6,0,10*ROW('Sanitation Data'!G185)),NA())</f>
        <v>#N/A</v>
      </c>
      <c r="AM191" s="516" t="e">
        <f ca="1">+IF(AND(ISNUMBER(OFFSET('Sanitation Data'!$G$10,0,10*ROW('Sanitation Data'!G185))),'Data Summary'!DB191="Yes"),OFFSET('Sanitation Data'!$G$10,0,10*ROW('Sanitation Data'!G185)),NA())</f>
        <v>#N/A</v>
      </c>
      <c r="AN191" s="516" t="e">
        <f ca="1">+IF(AND(ISNUMBER(OFFSET('Sanitation Data'!$G$11,0,10*ROW('Sanitation Data'!G185))),'Data Summary'!DC191="Yes"),OFFSET('Sanitation Data'!$G$11,0,10*ROW('Sanitation Data'!G185)),NA())</f>
        <v>#N/A</v>
      </c>
      <c r="AO191" s="516" t="e">
        <f ca="1">+IF(AND(ISNUMBER(OFFSET('Sanitation Data'!$G$12,0,10*ROW('Sanitation Data'!G185))),'Data Summary'!DD191="Yes"),OFFSET('Sanitation Data'!$G$12,0,10*ROW('Sanitation Data'!G185)),NA())</f>
        <v>#N/A</v>
      </c>
      <c r="AP191" s="516" t="e">
        <f ca="1">+IF(AND(ISNUMBER(OFFSET('Sanitation Data'!$H$4,0,10*ROW('Sanitation Data'!H185))),'Data Summary'!DE191="Yes"),100-OFFSET('Sanitation Data'!$H$4,0,10*ROW('Sanitation Data'!H185)),NA())</f>
        <v>#N/A</v>
      </c>
      <c r="AQ191" s="516" t="e">
        <f ca="1">+IF(AND(ISNUMBER(OFFSET('Sanitation Data'!$H$6,0,10*ROW('Sanitation Data'!H185))),'Data Summary'!DF191="Yes"),OFFSET('Sanitation Data'!$H$6,0,10*ROW('Sanitation Data'!H185)),NA())</f>
        <v>#N/A</v>
      </c>
      <c r="AR191" s="516" t="e">
        <f ca="1">+IF(AND(ISNUMBER(OFFSET('Sanitation Data'!$H$10,0,10*ROW('Sanitation Data'!H185))),'Data Summary'!DG191="Yes"),OFFSET('Sanitation Data'!$H$10,0,10*ROW('Sanitation Data'!H185)),NA())</f>
        <v>#N/A</v>
      </c>
      <c r="AS191" s="516" t="e">
        <f ca="1">+IF(AND(ISNUMBER(OFFSET('Sanitation Data'!$H$11,0,10*ROW('Sanitation Data'!H185))),'Data Summary'!DH191="Yes"),OFFSET('Sanitation Data'!$H$11,0,10*ROW('Sanitation Data'!H185)),NA())</f>
        <v>#N/A</v>
      </c>
      <c r="AT191" s="516" t="e">
        <f ca="1">+IF(AND(ISNUMBER(OFFSET('Sanitation Data'!$H$12,0,10*ROW('Sanitation Data'!H185))),'Data Summary'!DI191="Yes"),OFFSET('Sanitation Data'!$H$12,0,10*ROW('Sanitation Data'!H185)),NA())</f>
        <v>#N/A</v>
      </c>
      <c r="AU191" s="516" t="e">
        <f ca="1">+IF(AND(ISNUMBER(OFFSET('Sanitation Data'!$I$4,0,10*ROW('Sanitation Data'!I185))),'Data Summary'!DJ191="Yes"),100-OFFSET('Sanitation Data'!$I$4,0,10*ROW('Sanitation Data'!I185)),NA())</f>
        <v>#N/A</v>
      </c>
      <c r="AV191" s="516" t="e">
        <f ca="1">+IF(AND(ISNUMBER(OFFSET('Sanitation Data'!$I$6,0,10*ROW('Sanitation Data'!I185))),'Data Summary'!DK191="Yes"),OFFSET('Sanitation Data'!$I$6,0,10*ROW('Sanitation Data'!I185)),NA())</f>
        <v>#N/A</v>
      </c>
      <c r="AW191" s="516" t="e">
        <f ca="1">+IF(AND(ISNUMBER(OFFSET('Sanitation Data'!$I$10,0,10*ROW('Sanitation Data'!I185))),'Data Summary'!DL191="Yes"),OFFSET('Sanitation Data'!$I$10,0,10*ROW('Sanitation Data'!I185)),NA())</f>
        <v>#N/A</v>
      </c>
      <c r="AX191" s="516" t="e">
        <f ca="1">+IF(AND(ISNUMBER(OFFSET('Sanitation Data'!$I$11,0,10*ROW('Sanitation Data'!I185))),'Data Summary'!DM191="Yes"),OFFSET('Sanitation Data'!$I$11,0,10*ROW('Sanitation Data'!I185)),NA())</f>
        <v>#N/A</v>
      </c>
      <c r="AY191" s="516" t="e">
        <f ca="1">+IF(AND(ISNUMBER(OFFSET('Sanitation Data'!$I$12,0,10*ROW('Sanitation Data'!I185))),'Data Summary'!DN191="Yes"),OFFSET('Sanitation Data'!$I$12,0,10*ROW('Sanitation Data'!I185)),NA())</f>
        <v>#N/A</v>
      </c>
      <c r="AZ191" s="517" t="e">
        <f ca="1">+IF(AND(ISNUMBER(OFFSET('Hygiene Data'!$D$5,0,10*ROW('Hygiene Data'!D185))),'Data Summary'!DO191="Yes"),OFFSET('Hygiene Data'!$D$5,0,10*ROW('Hygiene Data'!D185)),NA())</f>
        <v>#N/A</v>
      </c>
      <c r="BA191" s="517" t="e">
        <f ca="1">+IF(AND(ISNUMBER(OFFSET('Hygiene Data'!$D$7,0,10*ROW('Hygiene Data'!D185))),'Data Summary'!DP191="Yes"),OFFSET('Hygiene Data'!$D$7,0,10*ROW('Hygiene Data'!D185)),NA())</f>
        <v>#N/A</v>
      </c>
      <c r="BB191" s="517" t="e">
        <f ca="1">+IF(AND(ISNUMBER(OFFSET('Hygiene Data'!$D$9,0,10*ROW('Hygiene Data'!D185))),'Data Summary'!DQ191="Yes"),OFFSET('Hygiene Data'!$D$9,0,10*ROW('Hygiene Data'!D185)),NA())</f>
        <v>#N/A</v>
      </c>
      <c r="BC191" s="517" t="e">
        <f ca="1">+IF(AND(ISNUMBER(OFFSET('Hygiene Data'!$E$5,0,10*ROW('Hygiene Data'!E185))),'Data Summary'!DR191="Yes"),OFFSET('Hygiene Data'!$E$5,0,10*ROW('Hygiene Data'!E185)),NA())</f>
        <v>#N/A</v>
      </c>
      <c r="BD191" s="517" t="e">
        <f ca="1">+IF(AND(ISNUMBER(OFFSET('Hygiene Data'!$E$7,0,10*ROW('Hygiene Data'!E185))),'Data Summary'!DS191="Yes"),OFFSET('Hygiene Data'!$E$7,0,10*ROW('Hygiene Data'!E185)),NA())</f>
        <v>#N/A</v>
      </c>
      <c r="BE191" s="517" t="e">
        <f ca="1">+IF(AND(ISNUMBER(OFFSET('Hygiene Data'!$E$9,0,10*ROW('Hygiene Data'!E185))),'Data Summary'!DT191="Yes"),OFFSET('Hygiene Data'!$E$9,0,10*ROW('Hygiene Data'!E185)),NA())</f>
        <v>#N/A</v>
      </c>
      <c r="BF191" s="517" t="e">
        <f ca="1">+IF(AND(ISNUMBER(OFFSET('Hygiene Data'!$F$5,0,10*ROW('Hygiene Data'!F185))),'Data Summary'!DU191="Yes"),OFFSET('Hygiene Data'!$F$5,0,10*ROW('Hygiene Data'!F185)),NA())</f>
        <v>#N/A</v>
      </c>
      <c r="BG191" s="517" t="e">
        <f ca="1">+IF(AND(ISNUMBER(OFFSET('Hygiene Data'!$F$7,0,10*ROW('Hygiene Data'!F185))),'Data Summary'!DV191="Yes"),OFFSET('Hygiene Data'!$F$7,0,10*ROW('Hygiene Data'!F185)),NA())</f>
        <v>#N/A</v>
      </c>
      <c r="BH191" s="517" t="e">
        <f ca="1">+IF(AND(ISNUMBER(OFFSET('Hygiene Data'!$F$9,0,10*ROW('Hygiene Data'!F185))),'Data Summary'!DW191="Yes"),OFFSET('Hygiene Data'!$F$9,0,10*ROW('Hygiene Data'!F185)),NA())</f>
        <v>#N/A</v>
      </c>
      <c r="BI191" s="517" t="e">
        <f ca="1">+IF(AND(ISNUMBER(OFFSET('Hygiene Data'!$G$5,0,10*ROW('Hygiene Data'!G185))),'Data Summary'!DX191="Yes"),OFFSET('Hygiene Data'!$G$5,0,10*ROW('Hygiene Data'!G185)),NA())</f>
        <v>#N/A</v>
      </c>
      <c r="BJ191" s="517" t="e">
        <f ca="1">+IF(AND(ISNUMBER(OFFSET('Hygiene Data'!$G$7,0,10*ROW('Hygiene Data'!G185))),'Data Summary'!DY191="Yes"),OFFSET('Hygiene Data'!$G$7,0,10*ROW('Hygiene Data'!G185)),NA())</f>
        <v>#N/A</v>
      </c>
      <c r="BK191" s="517" t="e">
        <f ca="1">+IF(AND(ISNUMBER(OFFSET('Hygiene Data'!$G$9,0,10*ROW('Hygiene Data'!G185))),'Data Summary'!DZ191="Yes"),OFFSET('Hygiene Data'!$G$9,0,10*ROW('Hygiene Data'!G185)),NA())</f>
        <v>#N/A</v>
      </c>
      <c r="BL191" s="517" t="e">
        <f ca="1">+IF(AND(ISNUMBER(OFFSET('Hygiene Data'!$H$5,0,10*ROW('Hygiene Data'!H185))),'Data Summary'!EA191="Yes"),OFFSET('Hygiene Data'!$H$5,0,10*ROW('Hygiene Data'!H185)),NA())</f>
        <v>#N/A</v>
      </c>
      <c r="BM191" s="517" t="e">
        <f ca="1">+IF(AND(ISNUMBER(OFFSET('Hygiene Data'!$H$7,0,10*ROW('Hygiene Data'!H185))),'Data Summary'!EB191="Yes"),OFFSET('Hygiene Data'!$H$7,0,10*ROW('Hygiene Data'!H185)),NA())</f>
        <v>#N/A</v>
      </c>
      <c r="BN191" s="517" t="e">
        <f ca="1">+IF(AND(ISNUMBER(OFFSET('Hygiene Data'!$H$9,0,10*ROW('Hygiene Data'!H185))),'Data Summary'!EC191="Yes"),OFFSET('Hygiene Data'!$H$9,0,10*ROW('Hygiene Data'!H185)),NA())</f>
        <v>#N/A</v>
      </c>
      <c r="BO191" s="517" t="e">
        <f ca="1">+IF(AND(ISNUMBER(OFFSET('Hygiene Data'!$I$5,0,10*ROW('Hygiene Data'!I185))),'Data Summary'!ED191="Yes"),OFFSET('Hygiene Data'!$I$5,0,10*ROW('Hygiene Data'!I185)),NA())</f>
        <v>#N/A</v>
      </c>
      <c r="BP191" s="517" t="e">
        <f ca="1">+IF(AND(ISNUMBER(OFFSET('Hygiene Data'!$I$7,0,10*ROW('Hygiene Data'!I185))),'Data Summary'!EE191="Yes"),OFFSET('Hygiene Data'!$I$7,0,10*ROW('Hygiene Data'!I185)),NA())</f>
        <v>#N/A</v>
      </c>
      <c r="BQ191" s="517" t="e">
        <f ca="1">+IF(AND(ISNUMBER(OFFSET('Hygiene Data'!$I$9,0,10*ROW('Hygiene Data'!I185))),'Data Summary'!EF191="Yes"),OFFSET('Hygiene Data'!$I$9,0,10*ROW('Hygiene Data'!I185)),NA())</f>
        <v>#N/A</v>
      </c>
    </row>
    <row r="192" spans="1:69" x14ac:dyDescent="0.25">
      <c r="A192" s="513" t="e">
        <f ca="1">+RIGHT('Data Summary'!A192,LEN('Data Summary'!A192)-9)</f>
        <v>#VALUE!</v>
      </c>
      <c r="B192" s="487" t="str">
        <f ca="1">+IF(ISTEXT('Data Summary'!B192),'Data Summary'!B192,"")</f>
        <v/>
      </c>
      <c r="C192" s="514" t="e">
        <f ca="1">+VALUE('Data Summary'!C192)</f>
        <v>#VALUE!</v>
      </c>
      <c r="D192" s="515" t="e">
        <f ca="1">+IF(AND(ISNUMBER(OFFSET('Water Data'!$D$4,0,10*ROW('Water Data'!D186))),'Data Summary'!BS192="Yes"),100-OFFSET('Water Data'!$D$4,0,10*ROW('Water Data'!D186)),NA())</f>
        <v>#N/A</v>
      </c>
      <c r="E192" s="515" t="e">
        <f ca="1">+IF(AND(ISNUMBER(OFFSET('Water Data'!$D$6,0,10*ROW('Water Data'!D186))),'Data Summary'!BT192="Yes"),OFFSET('Water Data'!$D$6,0,10*ROW('Water Data'!D186)),NA())</f>
        <v>#N/A</v>
      </c>
      <c r="F192" s="515" t="e">
        <f ca="1">+IF(AND(ISNUMBER(OFFSET('Water Data'!$D$9,0,10*ROW('Water Data'!D186))),'Data Summary'!BU192="Yes"),OFFSET('Water Data'!$D$9,0,10*ROW('Water Data'!D186)),NA())</f>
        <v>#N/A</v>
      </c>
      <c r="G192" s="515" t="e">
        <f ca="1">+IF(AND(ISNUMBER(OFFSET('Water Data'!$E$4,0,10*ROW('Water Data'!E186))),'Data Summary'!BV192="Yes"),100-OFFSET('Water Data'!$E$4,0,10*ROW('Water Data'!E186)),NA())</f>
        <v>#N/A</v>
      </c>
      <c r="H192" s="515" t="e">
        <f ca="1">+IF(AND(ISNUMBER(OFFSET('Water Data'!$E$6,0,10*ROW('Water Data'!E186))),'Data Summary'!BW192="Yes"),OFFSET('Water Data'!$E$6,0,10*ROW('Water Data'!E186)),NA())</f>
        <v>#N/A</v>
      </c>
      <c r="I192" s="515" t="e">
        <f ca="1">+IF(AND(ISNUMBER(OFFSET('Water Data'!$E$9,0,10*ROW('Water Data'!E186))),'Data Summary'!BX192="Yes"),OFFSET('Water Data'!$E$9,0,10*ROW('Water Data'!E186)),NA())</f>
        <v>#N/A</v>
      </c>
      <c r="J192" s="515" t="e">
        <f ca="1">+IF(AND(ISNUMBER(OFFSET('Water Data'!$F$4,0,10*ROW('Water Data'!F186))),'Data Summary'!BY192="Yes"),100-OFFSET('Water Data'!$F$4,0,10*ROW('Water Data'!F186)),NA())</f>
        <v>#N/A</v>
      </c>
      <c r="K192" s="515" t="e">
        <f ca="1">+IF(AND(ISNUMBER(OFFSET('Water Data'!$F$6,0,10*ROW('Water Data'!F186))),'Data Summary'!BZ192="Yes"),OFFSET('Water Data'!$F$6,0,10*ROW('Water Data'!F186)),NA())</f>
        <v>#N/A</v>
      </c>
      <c r="L192" s="515" t="e">
        <f ca="1">+IF(AND(ISNUMBER(OFFSET('Water Data'!$F$9,0,10*ROW('Water Data'!F186))),'Data Summary'!CA192="Yes"),OFFSET('Water Data'!$F$9,0,10*ROW('Water Data'!F186)),NA())</f>
        <v>#N/A</v>
      </c>
      <c r="M192" s="515" t="e">
        <f ca="1">+IF(AND(ISNUMBER(OFFSET('Water Data'!$G$4,0,10*ROW('Water Data'!G186))),'Data Summary'!CB192="Yes"),100-OFFSET('Water Data'!$G$4,0,10*ROW('Water Data'!G186)),NA())</f>
        <v>#N/A</v>
      </c>
      <c r="N192" s="515" t="e">
        <f ca="1">+IF(AND(ISNUMBER(OFFSET('Water Data'!$G$6,0,10*ROW('Water Data'!G186))),'Data Summary'!CC192="Yes"),OFFSET('Water Data'!$G$6,0,10*ROW('Water Data'!G186)),NA())</f>
        <v>#N/A</v>
      </c>
      <c r="O192" s="515" t="e">
        <f ca="1">+IF(AND(ISNUMBER(OFFSET('Water Data'!$G$9,0,10*ROW('Water Data'!G186))),'Data Summary'!CD192="Yes"),OFFSET('Water Data'!$G$9,0,10*ROW('Water Data'!G186)),NA())</f>
        <v>#N/A</v>
      </c>
      <c r="P192" s="515" t="e">
        <f ca="1">+IF(AND(ISNUMBER(OFFSET('Water Data'!$H$4,0,10*ROW('Water Data'!H186))),'Data Summary'!CE192="Yes"),100-OFFSET('Water Data'!$H$4,0,10*ROW('Water Data'!H186)),NA())</f>
        <v>#N/A</v>
      </c>
      <c r="Q192" s="515" t="e">
        <f ca="1">+IF(AND(ISNUMBER(OFFSET('Water Data'!$H$6,0,10*ROW('Water Data'!H186))),'Data Summary'!CF192="Yes"),OFFSET('Water Data'!$H$6,0,10*ROW('Water Data'!H186)),NA())</f>
        <v>#N/A</v>
      </c>
      <c r="R192" s="515" t="e">
        <f ca="1">+IF(AND(ISNUMBER(OFFSET('Water Data'!$H$9,0,10*ROW('Water Data'!H186))),'Data Summary'!CG192="Yes"),OFFSET('Water Data'!$H$9,0,10*ROW('Water Data'!H186)),NA())</f>
        <v>#N/A</v>
      </c>
      <c r="S192" s="515" t="e">
        <f ca="1">+IF(AND(ISNUMBER(OFFSET('Water Data'!$I$4,0,10*ROW('Water Data'!I186))),'Data Summary'!CH192="Yes"),100-OFFSET('Water Data'!$I$4,0,10*ROW('Water Data'!I186)),NA())</f>
        <v>#N/A</v>
      </c>
      <c r="T192" s="515" t="e">
        <f ca="1">+IF(AND(ISNUMBER(OFFSET('Water Data'!$I$6,0,10*ROW('Water Data'!I186))),'Data Summary'!CI192="Yes"),OFFSET('Water Data'!$I$6,0,10*ROW('Water Data'!I186)),NA())</f>
        <v>#N/A</v>
      </c>
      <c r="U192" s="515" t="e">
        <f ca="1">+IF(AND(ISNUMBER(OFFSET('Water Data'!$I$9,0,10*ROW('Water Data'!I186))),'Data Summary'!CJ192="Yes"),OFFSET('Water Data'!$I$9,0,10*ROW('Water Data'!I186)),NA())</f>
        <v>#N/A</v>
      </c>
      <c r="V192" s="516" t="e">
        <f ca="1">+IF(AND(ISNUMBER(OFFSET('Sanitation Data'!$D$4,0,10*ROW('Sanitation Data'!D186))),'Data Summary'!CK192="Yes"),100-OFFSET('Sanitation Data'!$D$4,0,10*ROW('Sanitation Data'!D186)),NA())</f>
        <v>#N/A</v>
      </c>
      <c r="W192" s="516" t="e">
        <f ca="1">+IF(AND(ISNUMBER(OFFSET('Sanitation Data'!$D$6,0,10*ROW('Sanitation Data'!D186))),'Data Summary'!CL192="Yes"),OFFSET('Sanitation Data'!$D$6,0,10*ROW('Sanitation Data'!D186)),NA())</f>
        <v>#N/A</v>
      </c>
      <c r="X192" s="516" t="e">
        <f ca="1">+IF(AND(ISNUMBER(OFFSET('Sanitation Data'!$D$10,0,10*ROW('Sanitation Data'!D186))),'Data Summary'!CM192="Yes"),OFFSET('Sanitation Data'!$D$10,0,10*ROW('Sanitation Data'!D186)),NA())</f>
        <v>#N/A</v>
      </c>
      <c r="Y192" s="516" t="e">
        <f ca="1">+IF(AND(ISNUMBER(OFFSET('Sanitation Data'!$D$11,0,10*ROW('Sanitation Data'!D186))),'Data Summary'!CN192="Yes"),OFFSET('Sanitation Data'!$D$11,0,10*ROW('Sanitation Data'!D186)),NA())</f>
        <v>#N/A</v>
      </c>
      <c r="Z192" s="516" t="e">
        <f ca="1">+IF(AND(ISNUMBER(OFFSET('Sanitation Data'!$D$12,0,10*ROW('Sanitation Data'!D186))),'Data Summary'!CO192="Yes"),OFFSET('Sanitation Data'!$D$12,0,10*ROW('Sanitation Data'!D186)),NA())</f>
        <v>#N/A</v>
      </c>
      <c r="AA192" s="516" t="e">
        <f ca="1">+IF(AND(ISNUMBER(OFFSET('Sanitation Data'!$E$4,0,10*ROW('Sanitation Data'!E186))),'Data Summary'!CP192="Yes"),100-OFFSET('Sanitation Data'!$E$4,0,10*ROW('Sanitation Data'!E186)),NA())</f>
        <v>#N/A</v>
      </c>
      <c r="AB192" s="516" t="e">
        <f ca="1">+IF(AND(ISNUMBER(OFFSET('Sanitation Data'!$E$6,0,10*ROW('Sanitation Data'!E186))),'Data Summary'!CQ192="Yes"),OFFSET('Sanitation Data'!$E$6,0,10*ROW('Sanitation Data'!E186)),NA())</f>
        <v>#N/A</v>
      </c>
      <c r="AC192" s="516" t="e">
        <f ca="1">+IF(AND(ISNUMBER(OFFSET('Sanitation Data'!$E$10,0,10*ROW('Sanitation Data'!E186))),'Data Summary'!CR192="Yes"),OFFSET('Sanitation Data'!$E$10,0,10*ROW('Sanitation Data'!E186)),NA())</f>
        <v>#N/A</v>
      </c>
      <c r="AD192" s="516" t="e">
        <f ca="1">+IF(AND(ISNUMBER(OFFSET('Sanitation Data'!$E$11,0,10*ROW('Sanitation Data'!E186))),'Data Summary'!CS192="Yes"),OFFSET('Sanitation Data'!$E$11,0,10*ROW('Sanitation Data'!E186)),NA())</f>
        <v>#N/A</v>
      </c>
      <c r="AE192" s="516" t="e">
        <f ca="1">+IF(AND(ISNUMBER(OFFSET('Sanitation Data'!$E$12,0,10*ROW('Sanitation Data'!E186))),'Data Summary'!CT192="Yes"),OFFSET('Sanitation Data'!$E$12,0,10*ROW('Sanitation Data'!E186)),NA())</f>
        <v>#N/A</v>
      </c>
      <c r="AF192" s="516" t="e">
        <f ca="1">+IF(AND(ISNUMBER(OFFSET('Sanitation Data'!$F$4,0,10*ROW('Sanitation Data'!F186))),'Data Summary'!CU192="Yes"),100-OFFSET('Sanitation Data'!$F$4,0,10*ROW('Sanitation Data'!F186)),NA())</f>
        <v>#N/A</v>
      </c>
      <c r="AG192" s="516" t="e">
        <f ca="1">+IF(AND(ISNUMBER(OFFSET('Sanitation Data'!$F$6,0,10*ROW('Sanitation Data'!F186))),'Data Summary'!CV192="Yes"),OFFSET('Sanitation Data'!$F$6,0,10*ROW('Sanitation Data'!F186)),NA())</f>
        <v>#N/A</v>
      </c>
      <c r="AH192" s="516" t="e">
        <f ca="1">+IF(AND(ISNUMBER(OFFSET('Sanitation Data'!$F$10,0,10*ROW('Sanitation Data'!F186))),'Data Summary'!CW192="Yes"),OFFSET('Sanitation Data'!$F$10,0,10*ROW('Sanitation Data'!F186)),NA())</f>
        <v>#N/A</v>
      </c>
      <c r="AI192" s="516" t="e">
        <f ca="1">+IF(AND(ISNUMBER(OFFSET('Sanitation Data'!$F$11,0,10*ROW('Sanitation Data'!F186))),'Data Summary'!CX192="Yes"),OFFSET('Sanitation Data'!$F$11,0,10*ROW('Sanitation Data'!F186)),NA())</f>
        <v>#N/A</v>
      </c>
      <c r="AJ192" s="516" t="e">
        <f ca="1">+IF(AND(ISNUMBER(OFFSET('Sanitation Data'!$F$12,0,10*ROW('Sanitation Data'!F186))),'Data Summary'!CY192="Yes"),OFFSET('Sanitation Data'!$F$12,0,10*ROW('Sanitation Data'!F186)),NA())</f>
        <v>#N/A</v>
      </c>
      <c r="AK192" s="516" t="e">
        <f ca="1">+IF(AND(ISNUMBER(OFFSET('Sanitation Data'!$G$4,0,10*ROW('Sanitation Data'!G186))),'Data Summary'!CZ192="Yes"),100-OFFSET('Sanitation Data'!$G$4,0,10*ROW('Sanitation Data'!G186)),NA())</f>
        <v>#N/A</v>
      </c>
      <c r="AL192" s="516" t="e">
        <f ca="1">+IF(AND(ISNUMBER(OFFSET('Sanitation Data'!$G$6,0,10*ROW('Sanitation Data'!G186))),'Data Summary'!DA192="Yes"),OFFSET('Sanitation Data'!$G$6,0,10*ROW('Sanitation Data'!G186)),NA())</f>
        <v>#N/A</v>
      </c>
      <c r="AM192" s="516" t="e">
        <f ca="1">+IF(AND(ISNUMBER(OFFSET('Sanitation Data'!$G$10,0,10*ROW('Sanitation Data'!G186))),'Data Summary'!DB192="Yes"),OFFSET('Sanitation Data'!$G$10,0,10*ROW('Sanitation Data'!G186)),NA())</f>
        <v>#N/A</v>
      </c>
      <c r="AN192" s="516" t="e">
        <f ca="1">+IF(AND(ISNUMBER(OFFSET('Sanitation Data'!$G$11,0,10*ROW('Sanitation Data'!G186))),'Data Summary'!DC192="Yes"),OFFSET('Sanitation Data'!$G$11,0,10*ROW('Sanitation Data'!G186)),NA())</f>
        <v>#N/A</v>
      </c>
      <c r="AO192" s="516" t="e">
        <f ca="1">+IF(AND(ISNUMBER(OFFSET('Sanitation Data'!$G$12,0,10*ROW('Sanitation Data'!G186))),'Data Summary'!DD192="Yes"),OFFSET('Sanitation Data'!$G$12,0,10*ROW('Sanitation Data'!G186)),NA())</f>
        <v>#N/A</v>
      </c>
      <c r="AP192" s="516" t="e">
        <f ca="1">+IF(AND(ISNUMBER(OFFSET('Sanitation Data'!$H$4,0,10*ROW('Sanitation Data'!H186))),'Data Summary'!DE192="Yes"),100-OFFSET('Sanitation Data'!$H$4,0,10*ROW('Sanitation Data'!H186)),NA())</f>
        <v>#N/A</v>
      </c>
      <c r="AQ192" s="516" t="e">
        <f ca="1">+IF(AND(ISNUMBER(OFFSET('Sanitation Data'!$H$6,0,10*ROW('Sanitation Data'!H186))),'Data Summary'!DF192="Yes"),OFFSET('Sanitation Data'!$H$6,0,10*ROW('Sanitation Data'!H186)),NA())</f>
        <v>#N/A</v>
      </c>
      <c r="AR192" s="516" t="e">
        <f ca="1">+IF(AND(ISNUMBER(OFFSET('Sanitation Data'!$H$10,0,10*ROW('Sanitation Data'!H186))),'Data Summary'!DG192="Yes"),OFFSET('Sanitation Data'!$H$10,0,10*ROW('Sanitation Data'!H186)),NA())</f>
        <v>#N/A</v>
      </c>
      <c r="AS192" s="516" t="e">
        <f ca="1">+IF(AND(ISNUMBER(OFFSET('Sanitation Data'!$H$11,0,10*ROW('Sanitation Data'!H186))),'Data Summary'!DH192="Yes"),OFFSET('Sanitation Data'!$H$11,0,10*ROW('Sanitation Data'!H186)),NA())</f>
        <v>#N/A</v>
      </c>
      <c r="AT192" s="516" t="e">
        <f ca="1">+IF(AND(ISNUMBER(OFFSET('Sanitation Data'!$H$12,0,10*ROW('Sanitation Data'!H186))),'Data Summary'!DI192="Yes"),OFFSET('Sanitation Data'!$H$12,0,10*ROW('Sanitation Data'!H186)),NA())</f>
        <v>#N/A</v>
      </c>
      <c r="AU192" s="516" t="e">
        <f ca="1">+IF(AND(ISNUMBER(OFFSET('Sanitation Data'!$I$4,0,10*ROW('Sanitation Data'!I186))),'Data Summary'!DJ192="Yes"),100-OFFSET('Sanitation Data'!$I$4,0,10*ROW('Sanitation Data'!I186)),NA())</f>
        <v>#N/A</v>
      </c>
      <c r="AV192" s="516" t="e">
        <f ca="1">+IF(AND(ISNUMBER(OFFSET('Sanitation Data'!$I$6,0,10*ROW('Sanitation Data'!I186))),'Data Summary'!DK192="Yes"),OFFSET('Sanitation Data'!$I$6,0,10*ROW('Sanitation Data'!I186)),NA())</f>
        <v>#N/A</v>
      </c>
      <c r="AW192" s="516" t="e">
        <f ca="1">+IF(AND(ISNUMBER(OFFSET('Sanitation Data'!$I$10,0,10*ROW('Sanitation Data'!I186))),'Data Summary'!DL192="Yes"),OFFSET('Sanitation Data'!$I$10,0,10*ROW('Sanitation Data'!I186)),NA())</f>
        <v>#N/A</v>
      </c>
      <c r="AX192" s="516" t="e">
        <f ca="1">+IF(AND(ISNUMBER(OFFSET('Sanitation Data'!$I$11,0,10*ROW('Sanitation Data'!I186))),'Data Summary'!DM192="Yes"),OFFSET('Sanitation Data'!$I$11,0,10*ROW('Sanitation Data'!I186)),NA())</f>
        <v>#N/A</v>
      </c>
      <c r="AY192" s="516" t="e">
        <f ca="1">+IF(AND(ISNUMBER(OFFSET('Sanitation Data'!$I$12,0,10*ROW('Sanitation Data'!I186))),'Data Summary'!DN192="Yes"),OFFSET('Sanitation Data'!$I$12,0,10*ROW('Sanitation Data'!I186)),NA())</f>
        <v>#N/A</v>
      </c>
      <c r="AZ192" s="517" t="e">
        <f ca="1">+IF(AND(ISNUMBER(OFFSET('Hygiene Data'!$D$5,0,10*ROW('Hygiene Data'!D186))),'Data Summary'!DO192="Yes"),OFFSET('Hygiene Data'!$D$5,0,10*ROW('Hygiene Data'!D186)),NA())</f>
        <v>#N/A</v>
      </c>
      <c r="BA192" s="517" t="e">
        <f ca="1">+IF(AND(ISNUMBER(OFFSET('Hygiene Data'!$D$7,0,10*ROW('Hygiene Data'!D186))),'Data Summary'!DP192="Yes"),OFFSET('Hygiene Data'!$D$7,0,10*ROW('Hygiene Data'!D186)),NA())</f>
        <v>#N/A</v>
      </c>
      <c r="BB192" s="517" t="e">
        <f ca="1">+IF(AND(ISNUMBER(OFFSET('Hygiene Data'!$D$9,0,10*ROW('Hygiene Data'!D186))),'Data Summary'!DQ192="Yes"),OFFSET('Hygiene Data'!$D$9,0,10*ROW('Hygiene Data'!D186)),NA())</f>
        <v>#N/A</v>
      </c>
      <c r="BC192" s="517" t="e">
        <f ca="1">+IF(AND(ISNUMBER(OFFSET('Hygiene Data'!$E$5,0,10*ROW('Hygiene Data'!E186))),'Data Summary'!DR192="Yes"),OFFSET('Hygiene Data'!$E$5,0,10*ROW('Hygiene Data'!E186)),NA())</f>
        <v>#N/A</v>
      </c>
      <c r="BD192" s="517" t="e">
        <f ca="1">+IF(AND(ISNUMBER(OFFSET('Hygiene Data'!$E$7,0,10*ROW('Hygiene Data'!E186))),'Data Summary'!DS192="Yes"),OFFSET('Hygiene Data'!$E$7,0,10*ROW('Hygiene Data'!E186)),NA())</f>
        <v>#N/A</v>
      </c>
      <c r="BE192" s="517" t="e">
        <f ca="1">+IF(AND(ISNUMBER(OFFSET('Hygiene Data'!$E$9,0,10*ROW('Hygiene Data'!E186))),'Data Summary'!DT192="Yes"),OFFSET('Hygiene Data'!$E$9,0,10*ROW('Hygiene Data'!E186)),NA())</f>
        <v>#N/A</v>
      </c>
      <c r="BF192" s="517" t="e">
        <f ca="1">+IF(AND(ISNUMBER(OFFSET('Hygiene Data'!$F$5,0,10*ROW('Hygiene Data'!F186))),'Data Summary'!DU192="Yes"),OFFSET('Hygiene Data'!$F$5,0,10*ROW('Hygiene Data'!F186)),NA())</f>
        <v>#N/A</v>
      </c>
      <c r="BG192" s="517" t="e">
        <f ca="1">+IF(AND(ISNUMBER(OFFSET('Hygiene Data'!$F$7,0,10*ROW('Hygiene Data'!F186))),'Data Summary'!DV192="Yes"),OFFSET('Hygiene Data'!$F$7,0,10*ROW('Hygiene Data'!F186)),NA())</f>
        <v>#N/A</v>
      </c>
      <c r="BH192" s="517" t="e">
        <f ca="1">+IF(AND(ISNUMBER(OFFSET('Hygiene Data'!$F$9,0,10*ROW('Hygiene Data'!F186))),'Data Summary'!DW192="Yes"),OFFSET('Hygiene Data'!$F$9,0,10*ROW('Hygiene Data'!F186)),NA())</f>
        <v>#N/A</v>
      </c>
      <c r="BI192" s="517" t="e">
        <f ca="1">+IF(AND(ISNUMBER(OFFSET('Hygiene Data'!$G$5,0,10*ROW('Hygiene Data'!G186))),'Data Summary'!DX192="Yes"),OFFSET('Hygiene Data'!$G$5,0,10*ROW('Hygiene Data'!G186)),NA())</f>
        <v>#N/A</v>
      </c>
      <c r="BJ192" s="517" t="e">
        <f ca="1">+IF(AND(ISNUMBER(OFFSET('Hygiene Data'!$G$7,0,10*ROW('Hygiene Data'!G186))),'Data Summary'!DY192="Yes"),OFFSET('Hygiene Data'!$G$7,0,10*ROW('Hygiene Data'!G186)),NA())</f>
        <v>#N/A</v>
      </c>
      <c r="BK192" s="517" t="e">
        <f ca="1">+IF(AND(ISNUMBER(OFFSET('Hygiene Data'!$G$9,0,10*ROW('Hygiene Data'!G186))),'Data Summary'!DZ192="Yes"),OFFSET('Hygiene Data'!$G$9,0,10*ROW('Hygiene Data'!G186)),NA())</f>
        <v>#N/A</v>
      </c>
      <c r="BL192" s="517" t="e">
        <f ca="1">+IF(AND(ISNUMBER(OFFSET('Hygiene Data'!$H$5,0,10*ROW('Hygiene Data'!H186))),'Data Summary'!EA192="Yes"),OFFSET('Hygiene Data'!$H$5,0,10*ROW('Hygiene Data'!H186)),NA())</f>
        <v>#N/A</v>
      </c>
      <c r="BM192" s="517" t="e">
        <f ca="1">+IF(AND(ISNUMBER(OFFSET('Hygiene Data'!$H$7,0,10*ROW('Hygiene Data'!H186))),'Data Summary'!EB192="Yes"),OFFSET('Hygiene Data'!$H$7,0,10*ROW('Hygiene Data'!H186)),NA())</f>
        <v>#N/A</v>
      </c>
      <c r="BN192" s="517" t="e">
        <f ca="1">+IF(AND(ISNUMBER(OFFSET('Hygiene Data'!$H$9,0,10*ROW('Hygiene Data'!H186))),'Data Summary'!EC192="Yes"),OFFSET('Hygiene Data'!$H$9,0,10*ROW('Hygiene Data'!H186)),NA())</f>
        <v>#N/A</v>
      </c>
      <c r="BO192" s="517" t="e">
        <f ca="1">+IF(AND(ISNUMBER(OFFSET('Hygiene Data'!$I$5,0,10*ROW('Hygiene Data'!I186))),'Data Summary'!ED192="Yes"),OFFSET('Hygiene Data'!$I$5,0,10*ROW('Hygiene Data'!I186)),NA())</f>
        <v>#N/A</v>
      </c>
      <c r="BP192" s="517" t="e">
        <f ca="1">+IF(AND(ISNUMBER(OFFSET('Hygiene Data'!$I$7,0,10*ROW('Hygiene Data'!I186))),'Data Summary'!EE192="Yes"),OFFSET('Hygiene Data'!$I$7,0,10*ROW('Hygiene Data'!I186)),NA())</f>
        <v>#N/A</v>
      </c>
      <c r="BQ192" s="517" t="e">
        <f ca="1">+IF(AND(ISNUMBER(OFFSET('Hygiene Data'!$I$9,0,10*ROW('Hygiene Data'!I186))),'Data Summary'!EF192="Yes"),OFFSET('Hygiene Data'!$I$9,0,10*ROW('Hygiene Data'!I186)),NA())</f>
        <v>#N/A</v>
      </c>
    </row>
    <row r="193" spans="1:69" x14ac:dyDescent="0.25">
      <c r="A193" s="513" t="e">
        <f ca="1">+RIGHT('Data Summary'!A193,LEN('Data Summary'!A193)-9)</f>
        <v>#VALUE!</v>
      </c>
      <c r="B193" s="487" t="str">
        <f ca="1">+IF(ISTEXT('Data Summary'!B193),'Data Summary'!B193,"")</f>
        <v/>
      </c>
      <c r="C193" s="514" t="e">
        <f ca="1">+VALUE('Data Summary'!C193)</f>
        <v>#VALUE!</v>
      </c>
      <c r="D193" s="515" t="e">
        <f ca="1">+IF(AND(ISNUMBER(OFFSET('Water Data'!$D$4,0,10*ROW('Water Data'!D187))),'Data Summary'!BS193="Yes"),100-OFFSET('Water Data'!$D$4,0,10*ROW('Water Data'!D187)),NA())</f>
        <v>#N/A</v>
      </c>
      <c r="E193" s="515" t="e">
        <f ca="1">+IF(AND(ISNUMBER(OFFSET('Water Data'!$D$6,0,10*ROW('Water Data'!D187))),'Data Summary'!BT193="Yes"),OFFSET('Water Data'!$D$6,0,10*ROW('Water Data'!D187)),NA())</f>
        <v>#N/A</v>
      </c>
      <c r="F193" s="515" t="e">
        <f ca="1">+IF(AND(ISNUMBER(OFFSET('Water Data'!$D$9,0,10*ROW('Water Data'!D187))),'Data Summary'!BU193="Yes"),OFFSET('Water Data'!$D$9,0,10*ROW('Water Data'!D187)),NA())</f>
        <v>#N/A</v>
      </c>
      <c r="G193" s="515" t="e">
        <f ca="1">+IF(AND(ISNUMBER(OFFSET('Water Data'!$E$4,0,10*ROW('Water Data'!E187))),'Data Summary'!BV193="Yes"),100-OFFSET('Water Data'!$E$4,0,10*ROW('Water Data'!E187)),NA())</f>
        <v>#N/A</v>
      </c>
      <c r="H193" s="515" t="e">
        <f ca="1">+IF(AND(ISNUMBER(OFFSET('Water Data'!$E$6,0,10*ROW('Water Data'!E187))),'Data Summary'!BW193="Yes"),OFFSET('Water Data'!$E$6,0,10*ROW('Water Data'!E187)),NA())</f>
        <v>#N/A</v>
      </c>
      <c r="I193" s="515" t="e">
        <f ca="1">+IF(AND(ISNUMBER(OFFSET('Water Data'!$E$9,0,10*ROW('Water Data'!E187))),'Data Summary'!BX193="Yes"),OFFSET('Water Data'!$E$9,0,10*ROW('Water Data'!E187)),NA())</f>
        <v>#N/A</v>
      </c>
      <c r="J193" s="515" t="e">
        <f ca="1">+IF(AND(ISNUMBER(OFFSET('Water Data'!$F$4,0,10*ROW('Water Data'!F187))),'Data Summary'!BY193="Yes"),100-OFFSET('Water Data'!$F$4,0,10*ROW('Water Data'!F187)),NA())</f>
        <v>#N/A</v>
      </c>
      <c r="K193" s="515" t="e">
        <f ca="1">+IF(AND(ISNUMBER(OFFSET('Water Data'!$F$6,0,10*ROW('Water Data'!F187))),'Data Summary'!BZ193="Yes"),OFFSET('Water Data'!$F$6,0,10*ROW('Water Data'!F187)),NA())</f>
        <v>#N/A</v>
      </c>
      <c r="L193" s="515" t="e">
        <f ca="1">+IF(AND(ISNUMBER(OFFSET('Water Data'!$F$9,0,10*ROW('Water Data'!F187))),'Data Summary'!CA193="Yes"),OFFSET('Water Data'!$F$9,0,10*ROW('Water Data'!F187)),NA())</f>
        <v>#N/A</v>
      </c>
      <c r="M193" s="515" t="e">
        <f ca="1">+IF(AND(ISNUMBER(OFFSET('Water Data'!$G$4,0,10*ROW('Water Data'!G187))),'Data Summary'!CB193="Yes"),100-OFFSET('Water Data'!$G$4,0,10*ROW('Water Data'!G187)),NA())</f>
        <v>#N/A</v>
      </c>
      <c r="N193" s="515" t="e">
        <f ca="1">+IF(AND(ISNUMBER(OFFSET('Water Data'!$G$6,0,10*ROW('Water Data'!G187))),'Data Summary'!CC193="Yes"),OFFSET('Water Data'!$G$6,0,10*ROW('Water Data'!G187)),NA())</f>
        <v>#N/A</v>
      </c>
      <c r="O193" s="515" t="e">
        <f ca="1">+IF(AND(ISNUMBER(OFFSET('Water Data'!$G$9,0,10*ROW('Water Data'!G187))),'Data Summary'!CD193="Yes"),OFFSET('Water Data'!$G$9,0,10*ROW('Water Data'!G187)),NA())</f>
        <v>#N/A</v>
      </c>
      <c r="P193" s="515" t="e">
        <f ca="1">+IF(AND(ISNUMBER(OFFSET('Water Data'!$H$4,0,10*ROW('Water Data'!H187))),'Data Summary'!CE193="Yes"),100-OFFSET('Water Data'!$H$4,0,10*ROW('Water Data'!H187)),NA())</f>
        <v>#N/A</v>
      </c>
      <c r="Q193" s="515" t="e">
        <f ca="1">+IF(AND(ISNUMBER(OFFSET('Water Data'!$H$6,0,10*ROW('Water Data'!H187))),'Data Summary'!CF193="Yes"),OFFSET('Water Data'!$H$6,0,10*ROW('Water Data'!H187)),NA())</f>
        <v>#N/A</v>
      </c>
      <c r="R193" s="515" t="e">
        <f ca="1">+IF(AND(ISNUMBER(OFFSET('Water Data'!$H$9,0,10*ROW('Water Data'!H187))),'Data Summary'!CG193="Yes"),OFFSET('Water Data'!$H$9,0,10*ROW('Water Data'!H187)),NA())</f>
        <v>#N/A</v>
      </c>
      <c r="S193" s="515" t="e">
        <f ca="1">+IF(AND(ISNUMBER(OFFSET('Water Data'!$I$4,0,10*ROW('Water Data'!I187))),'Data Summary'!CH193="Yes"),100-OFFSET('Water Data'!$I$4,0,10*ROW('Water Data'!I187)),NA())</f>
        <v>#N/A</v>
      </c>
      <c r="T193" s="515" t="e">
        <f ca="1">+IF(AND(ISNUMBER(OFFSET('Water Data'!$I$6,0,10*ROW('Water Data'!I187))),'Data Summary'!CI193="Yes"),OFFSET('Water Data'!$I$6,0,10*ROW('Water Data'!I187)),NA())</f>
        <v>#N/A</v>
      </c>
      <c r="U193" s="515" t="e">
        <f ca="1">+IF(AND(ISNUMBER(OFFSET('Water Data'!$I$9,0,10*ROW('Water Data'!I187))),'Data Summary'!CJ193="Yes"),OFFSET('Water Data'!$I$9,0,10*ROW('Water Data'!I187)),NA())</f>
        <v>#N/A</v>
      </c>
      <c r="V193" s="516" t="e">
        <f ca="1">+IF(AND(ISNUMBER(OFFSET('Sanitation Data'!$D$4,0,10*ROW('Sanitation Data'!D187))),'Data Summary'!CK193="Yes"),100-OFFSET('Sanitation Data'!$D$4,0,10*ROW('Sanitation Data'!D187)),NA())</f>
        <v>#N/A</v>
      </c>
      <c r="W193" s="516" t="e">
        <f ca="1">+IF(AND(ISNUMBER(OFFSET('Sanitation Data'!$D$6,0,10*ROW('Sanitation Data'!D187))),'Data Summary'!CL193="Yes"),OFFSET('Sanitation Data'!$D$6,0,10*ROW('Sanitation Data'!D187)),NA())</f>
        <v>#N/A</v>
      </c>
      <c r="X193" s="516" t="e">
        <f ca="1">+IF(AND(ISNUMBER(OFFSET('Sanitation Data'!$D$10,0,10*ROW('Sanitation Data'!D187))),'Data Summary'!CM193="Yes"),OFFSET('Sanitation Data'!$D$10,0,10*ROW('Sanitation Data'!D187)),NA())</f>
        <v>#N/A</v>
      </c>
      <c r="Y193" s="516" t="e">
        <f ca="1">+IF(AND(ISNUMBER(OFFSET('Sanitation Data'!$D$11,0,10*ROW('Sanitation Data'!D187))),'Data Summary'!CN193="Yes"),OFFSET('Sanitation Data'!$D$11,0,10*ROW('Sanitation Data'!D187)),NA())</f>
        <v>#N/A</v>
      </c>
      <c r="Z193" s="516" t="e">
        <f ca="1">+IF(AND(ISNUMBER(OFFSET('Sanitation Data'!$D$12,0,10*ROW('Sanitation Data'!D187))),'Data Summary'!CO193="Yes"),OFFSET('Sanitation Data'!$D$12,0,10*ROW('Sanitation Data'!D187)),NA())</f>
        <v>#N/A</v>
      </c>
      <c r="AA193" s="516" t="e">
        <f ca="1">+IF(AND(ISNUMBER(OFFSET('Sanitation Data'!$E$4,0,10*ROW('Sanitation Data'!E187))),'Data Summary'!CP193="Yes"),100-OFFSET('Sanitation Data'!$E$4,0,10*ROW('Sanitation Data'!E187)),NA())</f>
        <v>#N/A</v>
      </c>
      <c r="AB193" s="516" t="e">
        <f ca="1">+IF(AND(ISNUMBER(OFFSET('Sanitation Data'!$E$6,0,10*ROW('Sanitation Data'!E187))),'Data Summary'!CQ193="Yes"),OFFSET('Sanitation Data'!$E$6,0,10*ROW('Sanitation Data'!E187)),NA())</f>
        <v>#N/A</v>
      </c>
      <c r="AC193" s="516" t="e">
        <f ca="1">+IF(AND(ISNUMBER(OFFSET('Sanitation Data'!$E$10,0,10*ROW('Sanitation Data'!E187))),'Data Summary'!CR193="Yes"),OFFSET('Sanitation Data'!$E$10,0,10*ROW('Sanitation Data'!E187)),NA())</f>
        <v>#N/A</v>
      </c>
      <c r="AD193" s="516" t="e">
        <f ca="1">+IF(AND(ISNUMBER(OFFSET('Sanitation Data'!$E$11,0,10*ROW('Sanitation Data'!E187))),'Data Summary'!CS193="Yes"),OFFSET('Sanitation Data'!$E$11,0,10*ROW('Sanitation Data'!E187)),NA())</f>
        <v>#N/A</v>
      </c>
      <c r="AE193" s="516" t="e">
        <f ca="1">+IF(AND(ISNUMBER(OFFSET('Sanitation Data'!$E$12,0,10*ROW('Sanitation Data'!E187))),'Data Summary'!CT193="Yes"),OFFSET('Sanitation Data'!$E$12,0,10*ROW('Sanitation Data'!E187)),NA())</f>
        <v>#N/A</v>
      </c>
      <c r="AF193" s="516" t="e">
        <f ca="1">+IF(AND(ISNUMBER(OFFSET('Sanitation Data'!$F$4,0,10*ROW('Sanitation Data'!F187))),'Data Summary'!CU193="Yes"),100-OFFSET('Sanitation Data'!$F$4,0,10*ROW('Sanitation Data'!F187)),NA())</f>
        <v>#N/A</v>
      </c>
      <c r="AG193" s="516" t="e">
        <f ca="1">+IF(AND(ISNUMBER(OFFSET('Sanitation Data'!$F$6,0,10*ROW('Sanitation Data'!F187))),'Data Summary'!CV193="Yes"),OFFSET('Sanitation Data'!$F$6,0,10*ROW('Sanitation Data'!F187)),NA())</f>
        <v>#N/A</v>
      </c>
      <c r="AH193" s="516" t="e">
        <f ca="1">+IF(AND(ISNUMBER(OFFSET('Sanitation Data'!$F$10,0,10*ROW('Sanitation Data'!F187))),'Data Summary'!CW193="Yes"),OFFSET('Sanitation Data'!$F$10,0,10*ROW('Sanitation Data'!F187)),NA())</f>
        <v>#N/A</v>
      </c>
      <c r="AI193" s="516" t="e">
        <f ca="1">+IF(AND(ISNUMBER(OFFSET('Sanitation Data'!$F$11,0,10*ROW('Sanitation Data'!F187))),'Data Summary'!CX193="Yes"),OFFSET('Sanitation Data'!$F$11,0,10*ROW('Sanitation Data'!F187)),NA())</f>
        <v>#N/A</v>
      </c>
      <c r="AJ193" s="516" t="e">
        <f ca="1">+IF(AND(ISNUMBER(OFFSET('Sanitation Data'!$F$12,0,10*ROW('Sanitation Data'!F187))),'Data Summary'!CY193="Yes"),OFFSET('Sanitation Data'!$F$12,0,10*ROW('Sanitation Data'!F187)),NA())</f>
        <v>#N/A</v>
      </c>
      <c r="AK193" s="516" t="e">
        <f ca="1">+IF(AND(ISNUMBER(OFFSET('Sanitation Data'!$G$4,0,10*ROW('Sanitation Data'!G187))),'Data Summary'!CZ193="Yes"),100-OFFSET('Sanitation Data'!$G$4,0,10*ROW('Sanitation Data'!G187)),NA())</f>
        <v>#N/A</v>
      </c>
      <c r="AL193" s="516" t="e">
        <f ca="1">+IF(AND(ISNUMBER(OFFSET('Sanitation Data'!$G$6,0,10*ROW('Sanitation Data'!G187))),'Data Summary'!DA193="Yes"),OFFSET('Sanitation Data'!$G$6,0,10*ROW('Sanitation Data'!G187)),NA())</f>
        <v>#N/A</v>
      </c>
      <c r="AM193" s="516" t="e">
        <f ca="1">+IF(AND(ISNUMBER(OFFSET('Sanitation Data'!$G$10,0,10*ROW('Sanitation Data'!G187))),'Data Summary'!DB193="Yes"),OFFSET('Sanitation Data'!$G$10,0,10*ROW('Sanitation Data'!G187)),NA())</f>
        <v>#N/A</v>
      </c>
      <c r="AN193" s="516" t="e">
        <f ca="1">+IF(AND(ISNUMBER(OFFSET('Sanitation Data'!$G$11,0,10*ROW('Sanitation Data'!G187))),'Data Summary'!DC193="Yes"),OFFSET('Sanitation Data'!$G$11,0,10*ROW('Sanitation Data'!G187)),NA())</f>
        <v>#N/A</v>
      </c>
      <c r="AO193" s="516" t="e">
        <f ca="1">+IF(AND(ISNUMBER(OFFSET('Sanitation Data'!$G$12,0,10*ROW('Sanitation Data'!G187))),'Data Summary'!DD193="Yes"),OFFSET('Sanitation Data'!$G$12,0,10*ROW('Sanitation Data'!G187)),NA())</f>
        <v>#N/A</v>
      </c>
      <c r="AP193" s="516" t="e">
        <f ca="1">+IF(AND(ISNUMBER(OFFSET('Sanitation Data'!$H$4,0,10*ROW('Sanitation Data'!H187))),'Data Summary'!DE193="Yes"),100-OFFSET('Sanitation Data'!$H$4,0,10*ROW('Sanitation Data'!H187)),NA())</f>
        <v>#N/A</v>
      </c>
      <c r="AQ193" s="516" t="e">
        <f ca="1">+IF(AND(ISNUMBER(OFFSET('Sanitation Data'!$H$6,0,10*ROW('Sanitation Data'!H187))),'Data Summary'!DF193="Yes"),OFFSET('Sanitation Data'!$H$6,0,10*ROW('Sanitation Data'!H187)),NA())</f>
        <v>#N/A</v>
      </c>
      <c r="AR193" s="516" t="e">
        <f ca="1">+IF(AND(ISNUMBER(OFFSET('Sanitation Data'!$H$10,0,10*ROW('Sanitation Data'!H187))),'Data Summary'!DG193="Yes"),OFFSET('Sanitation Data'!$H$10,0,10*ROW('Sanitation Data'!H187)),NA())</f>
        <v>#N/A</v>
      </c>
      <c r="AS193" s="516" t="e">
        <f ca="1">+IF(AND(ISNUMBER(OFFSET('Sanitation Data'!$H$11,0,10*ROW('Sanitation Data'!H187))),'Data Summary'!DH193="Yes"),OFFSET('Sanitation Data'!$H$11,0,10*ROW('Sanitation Data'!H187)),NA())</f>
        <v>#N/A</v>
      </c>
      <c r="AT193" s="516" t="e">
        <f ca="1">+IF(AND(ISNUMBER(OFFSET('Sanitation Data'!$H$12,0,10*ROW('Sanitation Data'!H187))),'Data Summary'!DI193="Yes"),OFFSET('Sanitation Data'!$H$12,0,10*ROW('Sanitation Data'!H187)),NA())</f>
        <v>#N/A</v>
      </c>
      <c r="AU193" s="516" t="e">
        <f ca="1">+IF(AND(ISNUMBER(OFFSET('Sanitation Data'!$I$4,0,10*ROW('Sanitation Data'!I187))),'Data Summary'!DJ193="Yes"),100-OFFSET('Sanitation Data'!$I$4,0,10*ROW('Sanitation Data'!I187)),NA())</f>
        <v>#N/A</v>
      </c>
      <c r="AV193" s="516" t="e">
        <f ca="1">+IF(AND(ISNUMBER(OFFSET('Sanitation Data'!$I$6,0,10*ROW('Sanitation Data'!I187))),'Data Summary'!DK193="Yes"),OFFSET('Sanitation Data'!$I$6,0,10*ROW('Sanitation Data'!I187)),NA())</f>
        <v>#N/A</v>
      </c>
      <c r="AW193" s="516" t="e">
        <f ca="1">+IF(AND(ISNUMBER(OFFSET('Sanitation Data'!$I$10,0,10*ROW('Sanitation Data'!I187))),'Data Summary'!DL193="Yes"),OFFSET('Sanitation Data'!$I$10,0,10*ROW('Sanitation Data'!I187)),NA())</f>
        <v>#N/A</v>
      </c>
      <c r="AX193" s="516" t="e">
        <f ca="1">+IF(AND(ISNUMBER(OFFSET('Sanitation Data'!$I$11,0,10*ROW('Sanitation Data'!I187))),'Data Summary'!DM193="Yes"),OFFSET('Sanitation Data'!$I$11,0,10*ROW('Sanitation Data'!I187)),NA())</f>
        <v>#N/A</v>
      </c>
      <c r="AY193" s="516" t="e">
        <f ca="1">+IF(AND(ISNUMBER(OFFSET('Sanitation Data'!$I$12,0,10*ROW('Sanitation Data'!I187))),'Data Summary'!DN193="Yes"),OFFSET('Sanitation Data'!$I$12,0,10*ROW('Sanitation Data'!I187)),NA())</f>
        <v>#N/A</v>
      </c>
      <c r="AZ193" s="517" t="e">
        <f ca="1">+IF(AND(ISNUMBER(OFFSET('Hygiene Data'!$D$5,0,10*ROW('Hygiene Data'!D187))),'Data Summary'!DO193="Yes"),OFFSET('Hygiene Data'!$D$5,0,10*ROW('Hygiene Data'!D187)),NA())</f>
        <v>#N/A</v>
      </c>
      <c r="BA193" s="517" t="e">
        <f ca="1">+IF(AND(ISNUMBER(OFFSET('Hygiene Data'!$D$7,0,10*ROW('Hygiene Data'!D187))),'Data Summary'!DP193="Yes"),OFFSET('Hygiene Data'!$D$7,0,10*ROW('Hygiene Data'!D187)),NA())</f>
        <v>#N/A</v>
      </c>
      <c r="BB193" s="517" t="e">
        <f ca="1">+IF(AND(ISNUMBER(OFFSET('Hygiene Data'!$D$9,0,10*ROW('Hygiene Data'!D187))),'Data Summary'!DQ193="Yes"),OFFSET('Hygiene Data'!$D$9,0,10*ROW('Hygiene Data'!D187)),NA())</f>
        <v>#N/A</v>
      </c>
      <c r="BC193" s="517" t="e">
        <f ca="1">+IF(AND(ISNUMBER(OFFSET('Hygiene Data'!$E$5,0,10*ROW('Hygiene Data'!E187))),'Data Summary'!DR193="Yes"),OFFSET('Hygiene Data'!$E$5,0,10*ROW('Hygiene Data'!E187)),NA())</f>
        <v>#N/A</v>
      </c>
      <c r="BD193" s="517" t="e">
        <f ca="1">+IF(AND(ISNUMBER(OFFSET('Hygiene Data'!$E$7,0,10*ROW('Hygiene Data'!E187))),'Data Summary'!DS193="Yes"),OFFSET('Hygiene Data'!$E$7,0,10*ROW('Hygiene Data'!E187)),NA())</f>
        <v>#N/A</v>
      </c>
      <c r="BE193" s="517" t="e">
        <f ca="1">+IF(AND(ISNUMBER(OFFSET('Hygiene Data'!$E$9,0,10*ROW('Hygiene Data'!E187))),'Data Summary'!DT193="Yes"),OFFSET('Hygiene Data'!$E$9,0,10*ROW('Hygiene Data'!E187)),NA())</f>
        <v>#N/A</v>
      </c>
      <c r="BF193" s="517" t="e">
        <f ca="1">+IF(AND(ISNUMBER(OFFSET('Hygiene Data'!$F$5,0,10*ROW('Hygiene Data'!F187))),'Data Summary'!DU193="Yes"),OFFSET('Hygiene Data'!$F$5,0,10*ROW('Hygiene Data'!F187)),NA())</f>
        <v>#N/A</v>
      </c>
      <c r="BG193" s="517" t="e">
        <f ca="1">+IF(AND(ISNUMBER(OFFSET('Hygiene Data'!$F$7,0,10*ROW('Hygiene Data'!F187))),'Data Summary'!DV193="Yes"),OFFSET('Hygiene Data'!$F$7,0,10*ROW('Hygiene Data'!F187)),NA())</f>
        <v>#N/A</v>
      </c>
      <c r="BH193" s="517" t="e">
        <f ca="1">+IF(AND(ISNUMBER(OFFSET('Hygiene Data'!$F$9,0,10*ROW('Hygiene Data'!F187))),'Data Summary'!DW193="Yes"),OFFSET('Hygiene Data'!$F$9,0,10*ROW('Hygiene Data'!F187)),NA())</f>
        <v>#N/A</v>
      </c>
      <c r="BI193" s="517" t="e">
        <f ca="1">+IF(AND(ISNUMBER(OFFSET('Hygiene Data'!$G$5,0,10*ROW('Hygiene Data'!G187))),'Data Summary'!DX193="Yes"),OFFSET('Hygiene Data'!$G$5,0,10*ROW('Hygiene Data'!G187)),NA())</f>
        <v>#N/A</v>
      </c>
      <c r="BJ193" s="517" t="e">
        <f ca="1">+IF(AND(ISNUMBER(OFFSET('Hygiene Data'!$G$7,0,10*ROW('Hygiene Data'!G187))),'Data Summary'!DY193="Yes"),OFFSET('Hygiene Data'!$G$7,0,10*ROW('Hygiene Data'!G187)),NA())</f>
        <v>#N/A</v>
      </c>
      <c r="BK193" s="517" t="e">
        <f ca="1">+IF(AND(ISNUMBER(OFFSET('Hygiene Data'!$G$9,0,10*ROW('Hygiene Data'!G187))),'Data Summary'!DZ193="Yes"),OFFSET('Hygiene Data'!$G$9,0,10*ROW('Hygiene Data'!G187)),NA())</f>
        <v>#N/A</v>
      </c>
      <c r="BL193" s="517" t="e">
        <f ca="1">+IF(AND(ISNUMBER(OFFSET('Hygiene Data'!$H$5,0,10*ROW('Hygiene Data'!H187))),'Data Summary'!EA193="Yes"),OFFSET('Hygiene Data'!$H$5,0,10*ROW('Hygiene Data'!H187)),NA())</f>
        <v>#N/A</v>
      </c>
      <c r="BM193" s="517" t="e">
        <f ca="1">+IF(AND(ISNUMBER(OFFSET('Hygiene Data'!$H$7,0,10*ROW('Hygiene Data'!H187))),'Data Summary'!EB193="Yes"),OFFSET('Hygiene Data'!$H$7,0,10*ROW('Hygiene Data'!H187)),NA())</f>
        <v>#N/A</v>
      </c>
      <c r="BN193" s="517" t="e">
        <f ca="1">+IF(AND(ISNUMBER(OFFSET('Hygiene Data'!$H$9,0,10*ROW('Hygiene Data'!H187))),'Data Summary'!EC193="Yes"),OFFSET('Hygiene Data'!$H$9,0,10*ROW('Hygiene Data'!H187)),NA())</f>
        <v>#N/A</v>
      </c>
      <c r="BO193" s="517" t="e">
        <f ca="1">+IF(AND(ISNUMBER(OFFSET('Hygiene Data'!$I$5,0,10*ROW('Hygiene Data'!I187))),'Data Summary'!ED193="Yes"),OFFSET('Hygiene Data'!$I$5,0,10*ROW('Hygiene Data'!I187)),NA())</f>
        <v>#N/A</v>
      </c>
      <c r="BP193" s="517" t="e">
        <f ca="1">+IF(AND(ISNUMBER(OFFSET('Hygiene Data'!$I$7,0,10*ROW('Hygiene Data'!I187))),'Data Summary'!EE193="Yes"),OFFSET('Hygiene Data'!$I$7,0,10*ROW('Hygiene Data'!I187)),NA())</f>
        <v>#N/A</v>
      </c>
      <c r="BQ193" s="517" t="e">
        <f ca="1">+IF(AND(ISNUMBER(OFFSET('Hygiene Data'!$I$9,0,10*ROW('Hygiene Data'!I187))),'Data Summary'!EF193="Yes"),OFFSET('Hygiene Data'!$I$9,0,10*ROW('Hygiene Data'!I187)),NA())</f>
        <v>#N/A</v>
      </c>
    </row>
    <row r="194" spans="1:69" x14ac:dyDescent="0.25">
      <c r="A194" s="513" t="e">
        <f ca="1">+RIGHT('Data Summary'!A194,LEN('Data Summary'!A194)-9)</f>
        <v>#VALUE!</v>
      </c>
      <c r="B194" s="487" t="str">
        <f ca="1">+IF(ISTEXT('Data Summary'!B194),'Data Summary'!B194,"")</f>
        <v/>
      </c>
      <c r="C194" s="514" t="e">
        <f ca="1">+VALUE('Data Summary'!C194)</f>
        <v>#VALUE!</v>
      </c>
      <c r="D194" s="515" t="e">
        <f ca="1">+IF(AND(ISNUMBER(OFFSET('Water Data'!$D$4,0,10*ROW('Water Data'!D188))),'Data Summary'!BS194="Yes"),100-OFFSET('Water Data'!$D$4,0,10*ROW('Water Data'!D188)),NA())</f>
        <v>#N/A</v>
      </c>
      <c r="E194" s="515" t="e">
        <f ca="1">+IF(AND(ISNUMBER(OFFSET('Water Data'!$D$6,0,10*ROW('Water Data'!D188))),'Data Summary'!BT194="Yes"),OFFSET('Water Data'!$D$6,0,10*ROW('Water Data'!D188)),NA())</f>
        <v>#N/A</v>
      </c>
      <c r="F194" s="515" t="e">
        <f ca="1">+IF(AND(ISNUMBER(OFFSET('Water Data'!$D$9,0,10*ROW('Water Data'!D188))),'Data Summary'!BU194="Yes"),OFFSET('Water Data'!$D$9,0,10*ROW('Water Data'!D188)),NA())</f>
        <v>#N/A</v>
      </c>
      <c r="G194" s="515" t="e">
        <f ca="1">+IF(AND(ISNUMBER(OFFSET('Water Data'!$E$4,0,10*ROW('Water Data'!E188))),'Data Summary'!BV194="Yes"),100-OFFSET('Water Data'!$E$4,0,10*ROW('Water Data'!E188)),NA())</f>
        <v>#N/A</v>
      </c>
      <c r="H194" s="515" t="e">
        <f ca="1">+IF(AND(ISNUMBER(OFFSET('Water Data'!$E$6,0,10*ROW('Water Data'!E188))),'Data Summary'!BW194="Yes"),OFFSET('Water Data'!$E$6,0,10*ROW('Water Data'!E188)),NA())</f>
        <v>#N/A</v>
      </c>
      <c r="I194" s="515" t="e">
        <f ca="1">+IF(AND(ISNUMBER(OFFSET('Water Data'!$E$9,0,10*ROW('Water Data'!E188))),'Data Summary'!BX194="Yes"),OFFSET('Water Data'!$E$9,0,10*ROW('Water Data'!E188)),NA())</f>
        <v>#N/A</v>
      </c>
      <c r="J194" s="515" t="e">
        <f ca="1">+IF(AND(ISNUMBER(OFFSET('Water Data'!$F$4,0,10*ROW('Water Data'!F188))),'Data Summary'!BY194="Yes"),100-OFFSET('Water Data'!$F$4,0,10*ROW('Water Data'!F188)),NA())</f>
        <v>#N/A</v>
      </c>
      <c r="K194" s="515" t="e">
        <f ca="1">+IF(AND(ISNUMBER(OFFSET('Water Data'!$F$6,0,10*ROW('Water Data'!F188))),'Data Summary'!BZ194="Yes"),OFFSET('Water Data'!$F$6,0,10*ROW('Water Data'!F188)),NA())</f>
        <v>#N/A</v>
      </c>
      <c r="L194" s="515" t="e">
        <f ca="1">+IF(AND(ISNUMBER(OFFSET('Water Data'!$F$9,0,10*ROW('Water Data'!F188))),'Data Summary'!CA194="Yes"),OFFSET('Water Data'!$F$9,0,10*ROW('Water Data'!F188)),NA())</f>
        <v>#N/A</v>
      </c>
      <c r="M194" s="515" t="e">
        <f ca="1">+IF(AND(ISNUMBER(OFFSET('Water Data'!$G$4,0,10*ROW('Water Data'!G188))),'Data Summary'!CB194="Yes"),100-OFFSET('Water Data'!$G$4,0,10*ROW('Water Data'!G188)),NA())</f>
        <v>#N/A</v>
      </c>
      <c r="N194" s="515" t="e">
        <f ca="1">+IF(AND(ISNUMBER(OFFSET('Water Data'!$G$6,0,10*ROW('Water Data'!G188))),'Data Summary'!CC194="Yes"),OFFSET('Water Data'!$G$6,0,10*ROW('Water Data'!G188)),NA())</f>
        <v>#N/A</v>
      </c>
      <c r="O194" s="515" t="e">
        <f ca="1">+IF(AND(ISNUMBER(OFFSET('Water Data'!$G$9,0,10*ROW('Water Data'!G188))),'Data Summary'!CD194="Yes"),OFFSET('Water Data'!$G$9,0,10*ROW('Water Data'!G188)),NA())</f>
        <v>#N/A</v>
      </c>
      <c r="P194" s="515" t="e">
        <f ca="1">+IF(AND(ISNUMBER(OFFSET('Water Data'!$H$4,0,10*ROW('Water Data'!H188))),'Data Summary'!CE194="Yes"),100-OFFSET('Water Data'!$H$4,0,10*ROW('Water Data'!H188)),NA())</f>
        <v>#N/A</v>
      </c>
      <c r="Q194" s="515" t="e">
        <f ca="1">+IF(AND(ISNUMBER(OFFSET('Water Data'!$H$6,0,10*ROW('Water Data'!H188))),'Data Summary'!CF194="Yes"),OFFSET('Water Data'!$H$6,0,10*ROW('Water Data'!H188)),NA())</f>
        <v>#N/A</v>
      </c>
      <c r="R194" s="515" t="e">
        <f ca="1">+IF(AND(ISNUMBER(OFFSET('Water Data'!$H$9,0,10*ROW('Water Data'!H188))),'Data Summary'!CG194="Yes"),OFFSET('Water Data'!$H$9,0,10*ROW('Water Data'!H188)),NA())</f>
        <v>#N/A</v>
      </c>
      <c r="S194" s="515" t="e">
        <f ca="1">+IF(AND(ISNUMBER(OFFSET('Water Data'!$I$4,0,10*ROW('Water Data'!I188))),'Data Summary'!CH194="Yes"),100-OFFSET('Water Data'!$I$4,0,10*ROW('Water Data'!I188)),NA())</f>
        <v>#N/A</v>
      </c>
      <c r="T194" s="515" t="e">
        <f ca="1">+IF(AND(ISNUMBER(OFFSET('Water Data'!$I$6,0,10*ROW('Water Data'!I188))),'Data Summary'!CI194="Yes"),OFFSET('Water Data'!$I$6,0,10*ROW('Water Data'!I188)),NA())</f>
        <v>#N/A</v>
      </c>
      <c r="U194" s="515" t="e">
        <f ca="1">+IF(AND(ISNUMBER(OFFSET('Water Data'!$I$9,0,10*ROW('Water Data'!I188))),'Data Summary'!CJ194="Yes"),OFFSET('Water Data'!$I$9,0,10*ROW('Water Data'!I188)),NA())</f>
        <v>#N/A</v>
      </c>
      <c r="V194" s="516" t="e">
        <f ca="1">+IF(AND(ISNUMBER(OFFSET('Sanitation Data'!$D$4,0,10*ROW('Sanitation Data'!D188))),'Data Summary'!CK194="Yes"),100-OFFSET('Sanitation Data'!$D$4,0,10*ROW('Sanitation Data'!D188)),NA())</f>
        <v>#N/A</v>
      </c>
      <c r="W194" s="516" t="e">
        <f ca="1">+IF(AND(ISNUMBER(OFFSET('Sanitation Data'!$D$6,0,10*ROW('Sanitation Data'!D188))),'Data Summary'!CL194="Yes"),OFFSET('Sanitation Data'!$D$6,0,10*ROW('Sanitation Data'!D188)),NA())</f>
        <v>#N/A</v>
      </c>
      <c r="X194" s="516" t="e">
        <f ca="1">+IF(AND(ISNUMBER(OFFSET('Sanitation Data'!$D$10,0,10*ROW('Sanitation Data'!D188))),'Data Summary'!CM194="Yes"),OFFSET('Sanitation Data'!$D$10,0,10*ROW('Sanitation Data'!D188)),NA())</f>
        <v>#N/A</v>
      </c>
      <c r="Y194" s="516" t="e">
        <f ca="1">+IF(AND(ISNUMBER(OFFSET('Sanitation Data'!$D$11,0,10*ROW('Sanitation Data'!D188))),'Data Summary'!CN194="Yes"),OFFSET('Sanitation Data'!$D$11,0,10*ROW('Sanitation Data'!D188)),NA())</f>
        <v>#N/A</v>
      </c>
      <c r="Z194" s="516" t="e">
        <f ca="1">+IF(AND(ISNUMBER(OFFSET('Sanitation Data'!$D$12,0,10*ROW('Sanitation Data'!D188))),'Data Summary'!CO194="Yes"),OFFSET('Sanitation Data'!$D$12,0,10*ROW('Sanitation Data'!D188)),NA())</f>
        <v>#N/A</v>
      </c>
      <c r="AA194" s="516" t="e">
        <f ca="1">+IF(AND(ISNUMBER(OFFSET('Sanitation Data'!$E$4,0,10*ROW('Sanitation Data'!E188))),'Data Summary'!CP194="Yes"),100-OFFSET('Sanitation Data'!$E$4,0,10*ROW('Sanitation Data'!E188)),NA())</f>
        <v>#N/A</v>
      </c>
      <c r="AB194" s="516" t="e">
        <f ca="1">+IF(AND(ISNUMBER(OFFSET('Sanitation Data'!$E$6,0,10*ROW('Sanitation Data'!E188))),'Data Summary'!CQ194="Yes"),OFFSET('Sanitation Data'!$E$6,0,10*ROW('Sanitation Data'!E188)),NA())</f>
        <v>#N/A</v>
      </c>
      <c r="AC194" s="516" t="e">
        <f ca="1">+IF(AND(ISNUMBER(OFFSET('Sanitation Data'!$E$10,0,10*ROW('Sanitation Data'!E188))),'Data Summary'!CR194="Yes"),OFFSET('Sanitation Data'!$E$10,0,10*ROW('Sanitation Data'!E188)),NA())</f>
        <v>#N/A</v>
      </c>
      <c r="AD194" s="516" t="e">
        <f ca="1">+IF(AND(ISNUMBER(OFFSET('Sanitation Data'!$E$11,0,10*ROW('Sanitation Data'!E188))),'Data Summary'!CS194="Yes"),OFFSET('Sanitation Data'!$E$11,0,10*ROW('Sanitation Data'!E188)),NA())</f>
        <v>#N/A</v>
      </c>
      <c r="AE194" s="516" t="e">
        <f ca="1">+IF(AND(ISNUMBER(OFFSET('Sanitation Data'!$E$12,0,10*ROW('Sanitation Data'!E188))),'Data Summary'!CT194="Yes"),OFFSET('Sanitation Data'!$E$12,0,10*ROW('Sanitation Data'!E188)),NA())</f>
        <v>#N/A</v>
      </c>
      <c r="AF194" s="516" t="e">
        <f ca="1">+IF(AND(ISNUMBER(OFFSET('Sanitation Data'!$F$4,0,10*ROW('Sanitation Data'!F188))),'Data Summary'!CU194="Yes"),100-OFFSET('Sanitation Data'!$F$4,0,10*ROW('Sanitation Data'!F188)),NA())</f>
        <v>#N/A</v>
      </c>
      <c r="AG194" s="516" t="e">
        <f ca="1">+IF(AND(ISNUMBER(OFFSET('Sanitation Data'!$F$6,0,10*ROW('Sanitation Data'!F188))),'Data Summary'!CV194="Yes"),OFFSET('Sanitation Data'!$F$6,0,10*ROW('Sanitation Data'!F188)),NA())</f>
        <v>#N/A</v>
      </c>
      <c r="AH194" s="516" t="e">
        <f ca="1">+IF(AND(ISNUMBER(OFFSET('Sanitation Data'!$F$10,0,10*ROW('Sanitation Data'!F188))),'Data Summary'!CW194="Yes"),OFFSET('Sanitation Data'!$F$10,0,10*ROW('Sanitation Data'!F188)),NA())</f>
        <v>#N/A</v>
      </c>
      <c r="AI194" s="516" t="e">
        <f ca="1">+IF(AND(ISNUMBER(OFFSET('Sanitation Data'!$F$11,0,10*ROW('Sanitation Data'!F188))),'Data Summary'!CX194="Yes"),OFFSET('Sanitation Data'!$F$11,0,10*ROW('Sanitation Data'!F188)),NA())</f>
        <v>#N/A</v>
      </c>
      <c r="AJ194" s="516" t="e">
        <f ca="1">+IF(AND(ISNUMBER(OFFSET('Sanitation Data'!$F$12,0,10*ROW('Sanitation Data'!F188))),'Data Summary'!CY194="Yes"),OFFSET('Sanitation Data'!$F$12,0,10*ROW('Sanitation Data'!F188)),NA())</f>
        <v>#N/A</v>
      </c>
      <c r="AK194" s="516" t="e">
        <f ca="1">+IF(AND(ISNUMBER(OFFSET('Sanitation Data'!$G$4,0,10*ROW('Sanitation Data'!G188))),'Data Summary'!CZ194="Yes"),100-OFFSET('Sanitation Data'!$G$4,0,10*ROW('Sanitation Data'!G188)),NA())</f>
        <v>#N/A</v>
      </c>
      <c r="AL194" s="516" t="e">
        <f ca="1">+IF(AND(ISNUMBER(OFFSET('Sanitation Data'!$G$6,0,10*ROW('Sanitation Data'!G188))),'Data Summary'!DA194="Yes"),OFFSET('Sanitation Data'!$G$6,0,10*ROW('Sanitation Data'!G188)),NA())</f>
        <v>#N/A</v>
      </c>
      <c r="AM194" s="516" t="e">
        <f ca="1">+IF(AND(ISNUMBER(OFFSET('Sanitation Data'!$G$10,0,10*ROW('Sanitation Data'!G188))),'Data Summary'!DB194="Yes"),OFFSET('Sanitation Data'!$G$10,0,10*ROW('Sanitation Data'!G188)),NA())</f>
        <v>#N/A</v>
      </c>
      <c r="AN194" s="516" t="e">
        <f ca="1">+IF(AND(ISNUMBER(OFFSET('Sanitation Data'!$G$11,0,10*ROW('Sanitation Data'!G188))),'Data Summary'!DC194="Yes"),OFFSET('Sanitation Data'!$G$11,0,10*ROW('Sanitation Data'!G188)),NA())</f>
        <v>#N/A</v>
      </c>
      <c r="AO194" s="516" t="e">
        <f ca="1">+IF(AND(ISNUMBER(OFFSET('Sanitation Data'!$G$12,0,10*ROW('Sanitation Data'!G188))),'Data Summary'!DD194="Yes"),OFFSET('Sanitation Data'!$G$12,0,10*ROW('Sanitation Data'!G188)),NA())</f>
        <v>#N/A</v>
      </c>
      <c r="AP194" s="516" t="e">
        <f ca="1">+IF(AND(ISNUMBER(OFFSET('Sanitation Data'!$H$4,0,10*ROW('Sanitation Data'!H188))),'Data Summary'!DE194="Yes"),100-OFFSET('Sanitation Data'!$H$4,0,10*ROW('Sanitation Data'!H188)),NA())</f>
        <v>#N/A</v>
      </c>
      <c r="AQ194" s="516" t="e">
        <f ca="1">+IF(AND(ISNUMBER(OFFSET('Sanitation Data'!$H$6,0,10*ROW('Sanitation Data'!H188))),'Data Summary'!DF194="Yes"),OFFSET('Sanitation Data'!$H$6,0,10*ROW('Sanitation Data'!H188)),NA())</f>
        <v>#N/A</v>
      </c>
      <c r="AR194" s="516" t="e">
        <f ca="1">+IF(AND(ISNUMBER(OFFSET('Sanitation Data'!$H$10,0,10*ROW('Sanitation Data'!H188))),'Data Summary'!DG194="Yes"),OFFSET('Sanitation Data'!$H$10,0,10*ROW('Sanitation Data'!H188)),NA())</f>
        <v>#N/A</v>
      </c>
      <c r="AS194" s="516" t="e">
        <f ca="1">+IF(AND(ISNUMBER(OFFSET('Sanitation Data'!$H$11,0,10*ROW('Sanitation Data'!H188))),'Data Summary'!DH194="Yes"),OFFSET('Sanitation Data'!$H$11,0,10*ROW('Sanitation Data'!H188)),NA())</f>
        <v>#N/A</v>
      </c>
      <c r="AT194" s="516" t="e">
        <f ca="1">+IF(AND(ISNUMBER(OFFSET('Sanitation Data'!$H$12,0,10*ROW('Sanitation Data'!H188))),'Data Summary'!DI194="Yes"),OFFSET('Sanitation Data'!$H$12,0,10*ROW('Sanitation Data'!H188)),NA())</f>
        <v>#N/A</v>
      </c>
      <c r="AU194" s="516" t="e">
        <f ca="1">+IF(AND(ISNUMBER(OFFSET('Sanitation Data'!$I$4,0,10*ROW('Sanitation Data'!I188))),'Data Summary'!DJ194="Yes"),100-OFFSET('Sanitation Data'!$I$4,0,10*ROW('Sanitation Data'!I188)),NA())</f>
        <v>#N/A</v>
      </c>
      <c r="AV194" s="516" t="e">
        <f ca="1">+IF(AND(ISNUMBER(OFFSET('Sanitation Data'!$I$6,0,10*ROW('Sanitation Data'!I188))),'Data Summary'!DK194="Yes"),OFFSET('Sanitation Data'!$I$6,0,10*ROW('Sanitation Data'!I188)),NA())</f>
        <v>#N/A</v>
      </c>
      <c r="AW194" s="516" t="e">
        <f ca="1">+IF(AND(ISNUMBER(OFFSET('Sanitation Data'!$I$10,0,10*ROW('Sanitation Data'!I188))),'Data Summary'!DL194="Yes"),OFFSET('Sanitation Data'!$I$10,0,10*ROW('Sanitation Data'!I188)),NA())</f>
        <v>#N/A</v>
      </c>
      <c r="AX194" s="516" t="e">
        <f ca="1">+IF(AND(ISNUMBER(OFFSET('Sanitation Data'!$I$11,0,10*ROW('Sanitation Data'!I188))),'Data Summary'!DM194="Yes"),OFFSET('Sanitation Data'!$I$11,0,10*ROW('Sanitation Data'!I188)),NA())</f>
        <v>#N/A</v>
      </c>
      <c r="AY194" s="516" t="e">
        <f ca="1">+IF(AND(ISNUMBER(OFFSET('Sanitation Data'!$I$12,0,10*ROW('Sanitation Data'!I188))),'Data Summary'!DN194="Yes"),OFFSET('Sanitation Data'!$I$12,0,10*ROW('Sanitation Data'!I188)),NA())</f>
        <v>#N/A</v>
      </c>
      <c r="AZ194" s="517" t="e">
        <f ca="1">+IF(AND(ISNUMBER(OFFSET('Hygiene Data'!$D$5,0,10*ROW('Hygiene Data'!D188))),'Data Summary'!DO194="Yes"),OFFSET('Hygiene Data'!$D$5,0,10*ROW('Hygiene Data'!D188)),NA())</f>
        <v>#N/A</v>
      </c>
      <c r="BA194" s="517" t="e">
        <f ca="1">+IF(AND(ISNUMBER(OFFSET('Hygiene Data'!$D$7,0,10*ROW('Hygiene Data'!D188))),'Data Summary'!DP194="Yes"),OFFSET('Hygiene Data'!$D$7,0,10*ROW('Hygiene Data'!D188)),NA())</f>
        <v>#N/A</v>
      </c>
      <c r="BB194" s="517" t="e">
        <f ca="1">+IF(AND(ISNUMBER(OFFSET('Hygiene Data'!$D$9,0,10*ROW('Hygiene Data'!D188))),'Data Summary'!DQ194="Yes"),OFFSET('Hygiene Data'!$D$9,0,10*ROW('Hygiene Data'!D188)),NA())</f>
        <v>#N/A</v>
      </c>
      <c r="BC194" s="517" t="e">
        <f ca="1">+IF(AND(ISNUMBER(OFFSET('Hygiene Data'!$E$5,0,10*ROW('Hygiene Data'!E188))),'Data Summary'!DR194="Yes"),OFFSET('Hygiene Data'!$E$5,0,10*ROW('Hygiene Data'!E188)),NA())</f>
        <v>#N/A</v>
      </c>
      <c r="BD194" s="517" t="e">
        <f ca="1">+IF(AND(ISNUMBER(OFFSET('Hygiene Data'!$E$7,0,10*ROW('Hygiene Data'!E188))),'Data Summary'!DS194="Yes"),OFFSET('Hygiene Data'!$E$7,0,10*ROW('Hygiene Data'!E188)),NA())</f>
        <v>#N/A</v>
      </c>
      <c r="BE194" s="517" t="e">
        <f ca="1">+IF(AND(ISNUMBER(OFFSET('Hygiene Data'!$E$9,0,10*ROW('Hygiene Data'!E188))),'Data Summary'!DT194="Yes"),OFFSET('Hygiene Data'!$E$9,0,10*ROW('Hygiene Data'!E188)),NA())</f>
        <v>#N/A</v>
      </c>
      <c r="BF194" s="517" t="e">
        <f ca="1">+IF(AND(ISNUMBER(OFFSET('Hygiene Data'!$F$5,0,10*ROW('Hygiene Data'!F188))),'Data Summary'!DU194="Yes"),OFFSET('Hygiene Data'!$F$5,0,10*ROW('Hygiene Data'!F188)),NA())</f>
        <v>#N/A</v>
      </c>
      <c r="BG194" s="517" t="e">
        <f ca="1">+IF(AND(ISNUMBER(OFFSET('Hygiene Data'!$F$7,0,10*ROW('Hygiene Data'!F188))),'Data Summary'!DV194="Yes"),OFFSET('Hygiene Data'!$F$7,0,10*ROW('Hygiene Data'!F188)),NA())</f>
        <v>#N/A</v>
      </c>
      <c r="BH194" s="517" t="e">
        <f ca="1">+IF(AND(ISNUMBER(OFFSET('Hygiene Data'!$F$9,0,10*ROW('Hygiene Data'!F188))),'Data Summary'!DW194="Yes"),OFFSET('Hygiene Data'!$F$9,0,10*ROW('Hygiene Data'!F188)),NA())</f>
        <v>#N/A</v>
      </c>
      <c r="BI194" s="517" t="e">
        <f ca="1">+IF(AND(ISNUMBER(OFFSET('Hygiene Data'!$G$5,0,10*ROW('Hygiene Data'!G188))),'Data Summary'!DX194="Yes"),OFFSET('Hygiene Data'!$G$5,0,10*ROW('Hygiene Data'!G188)),NA())</f>
        <v>#N/A</v>
      </c>
      <c r="BJ194" s="517" t="e">
        <f ca="1">+IF(AND(ISNUMBER(OFFSET('Hygiene Data'!$G$7,0,10*ROW('Hygiene Data'!G188))),'Data Summary'!DY194="Yes"),OFFSET('Hygiene Data'!$G$7,0,10*ROW('Hygiene Data'!G188)),NA())</f>
        <v>#N/A</v>
      </c>
      <c r="BK194" s="517" t="e">
        <f ca="1">+IF(AND(ISNUMBER(OFFSET('Hygiene Data'!$G$9,0,10*ROW('Hygiene Data'!G188))),'Data Summary'!DZ194="Yes"),OFFSET('Hygiene Data'!$G$9,0,10*ROW('Hygiene Data'!G188)),NA())</f>
        <v>#N/A</v>
      </c>
      <c r="BL194" s="517" t="e">
        <f ca="1">+IF(AND(ISNUMBER(OFFSET('Hygiene Data'!$H$5,0,10*ROW('Hygiene Data'!H188))),'Data Summary'!EA194="Yes"),OFFSET('Hygiene Data'!$H$5,0,10*ROW('Hygiene Data'!H188)),NA())</f>
        <v>#N/A</v>
      </c>
      <c r="BM194" s="517" t="e">
        <f ca="1">+IF(AND(ISNUMBER(OFFSET('Hygiene Data'!$H$7,0,10*ROW('Hygiene Data'!H188))),'Data Summary'!EB194="Yes"),OFFSET('Hygiene Data'!$H$7,0,10*ROW('Hygiene Data'!H188)),NA())</f>
        <v>#N/A</v>
      </c>
      <c r="BN194" s="517" t="e">
        <f ca="1">+IF(AND(ISNUMBER(OFFSET('Hygiene Data'!$H$9,0,10*ROW('Hygiene Data'!H188))),'Data Summary'!EC194="Yes"),OFFSET('Hygiene Data'!$H$9,0,10*ROW('Hygiene Data'!H188)),NA())</f>
        <v>#N/A</v>
      </c>
      <c r="BO194" s="517" t="e">
        <f ca="1">+IF(AND(ISNUMBER(OFFSET('Hygiene Data'!$I$5,0,10*ROW('Hygiene Data'!I188))),'Data Summary'!ED194="Yes"),OFFSET('Hygiene Data'!$I$5,0,10*ROW('Hygiene Data'!I188)),NA())</f>
        <v>#N/A</v>
      </c>
      <c r="BP194" s="517" t="e">
        <f ca="1">+IF(AND(ISNUMBER(OFFSET('Hygiene Data'!$I$7,0,10*ROW('Hygiene Data'!I188))),'Data Summary'!EE194="Yes"),OFFSET('Hygiene Data'!$I$7,0,10*ROW('Hygiene Data'!I188)),NA())</f>
        <v>#N/A</v>
      </c>
      <c r="BQ194" s="517" t="e">
        <f ca="1">+IF(AND(ISNUMBER(OFFSET('Hygiene Data'!$I$9,0,10*ROW('Hygiene Data'!I188))),'Data Summary'!EF194="Yes"),OFFSET('Hygiene Data'!$I$9,0,10*ROW('Hygiene Data'!I188)),NA())</f>
        <v>#N/A</v>
      </c>
    </row>
    <row r="195" spans="1:69" x14ac:dyDescent="0.25">
      <c r="A195" s="513" t="e">
        <f ca="1">+RIGHT('Data Summary'!A195,LEN('Data Summary'!A195)-9)</f>
        <v>#VALUE!</v>
      </c>
      <c r="B195" s="487" t="str">
        <f ca="1">+IF(ISTEXT('Data Summary'!B195),'Data Summary'!B195,"")</f>
        <v/>
      </c>
      <c r="C195" s="514" t="e">
        <f ca="1">+VALUE('Data Summary'!C195)</f>
        <v>#VALUE!</v>
      </c>
      <c r="D195" s="515" t="e">
        <f ca="1">+IF(AND(ISNUMBER(OFFSET('Water Data'!$D$4,0,10*ROW('Water Data'!D189))),'Data Summary'!BS195="Yes"),100-OFFSET('Water Data'!$D$4,0,10*ROW('Water Data'!D189)),NA())</f>
        <v>#N/A</v>
      </c>
      <c r="E195" s="515" t="e">
        <f ca="1">+IF(AND(ISNUMBER(OFFSET('Water Data'!$D$6,0,10*ROW('Water Data'!D189))),'Data Summary'!BT195="Yes"),OFFSET('Water Data'!$D$6,0,10*ROW('Water Data'!D189)),NA())</f>
        <v>#N/A</v>
      </c>
      <c r="F195" s="515" t="e">
        <f ca="1">+IF(AND(ISNUMBER(OFFSET('Water Data'!$D$9,0,10*ROW('Water Data'!D189))),'Data Summary'!BU195="Yes"),OFFSET('Water Data'!$D$9,0,10*ROW('Water Data'!D189)),NA())</f>
        <v>#N/A</v>
      </c>
      <c r="G195" s="515" t="e">
        <f ca="1">+IF(AND(ISNUMBER(OFFSET('Water Data'!$E$4,0,10*ROW('Water Data'!E189))),'Data Summary'!BV195="Yes"),100-OFFSET('Water Data'!$E$4,0,10*ROW('Water Data'!E189)),NA())</f>
        <v>#N/A</v>
      </c>
      <c r="H195" s="515" t="e">
        <f ca="1">+IF(AND(ISNUMBER(OFFSET('Water Data'!$E$6,0,10*ROW('Water Data'!E189))),'Data Summary'!BW195="Yes"),OFFSET('Water Data'!$E$6,0,10*ROW('Water Data'!E189)),NA())</f>
        <v>#N/A</v>
      </c>
      <c r="I195" s="515" t="e">
        <f ca="1">+IF(AND(ISNUMBER(OFFSET('Water Data'!$E$9,0,10*ROW('Water Data'!E189))),'Data Summary'!BX195="Yes"),OFFSET('Water Data'!$E$9,0,10*ROW('Water Data'!E189)),NA())</f>
        <v>#N/A</v>
      </c>
      <c r="J195" s="515" t="e">
        <f ca="1">+IF(AND(ISNUMBER(OFFSET('Water Data'!$F$4,0,10*ROW('Water Data'!F189))),'Data Summary'!BY195="Yes"),100-OFFSET('Water Data'!$F$4,0,10*ROW('Water Data'!F189)),NA())</f>
        <v>#N/A</v>
      </c>
      <c r="K195" s="515" t="e">
        <f ca="1">+IF(AND(ISNUMBER(OFFSET('Water Data'!$F$6,0,10*ROW('Water Data'!F189))),'Data Summary'!BZ195="Yes"),OFFSET('Water Data'!$F$6,0,10*ROW('Water Data'!F189)),NA())</f>
        <v>#N/A</v>
      </c>
      <c r="L195" s="515" t="e">
        <f ca="1">+IF(AND(ISNUMBER(OFFSET('Water Data'!$F$9,0,10*ROW('Water Data'!F189))),'Data Summary'!CA195="Yes"),OFFSET('Water Data'!$F$9,0,10*ROW('Water Data'!F189)),NA())</f>
        <v>#N/A</v>
      </c>
      <c r="M195" s="515" t="e">
        <f ca="1">+IF(AND(ISNUMBER(OFFSET('Water Data'!$G$4,0,10*ROW('Water Data'!G189))),'Data Summary'!CB195="Yes"),100-OFFSET('Water Data'!$G$4,0,10*ROW('Water Data'!G189)),NA())</f>
        <v>#N/A</v>
      </c>
      <c r="N195" s="515" t="e">
        <f ca="1">+IF(AND(ISNUMBER(OFFSET('Water Data'!$G$6,0,10*ROW('Water Data'!G189))),'Data Summary'!CC195="Yes"),OFFSET('Water Data'!$G$6,0,10*ROW('Water Data'!G189)),NA())</f>
        <v>#N/A</v>
      </c>
      <c r="O195" s="515" t="e">
        <f ca="1">+IF(AND(ISNUMBER(OFFSET('Water Data'!$G$9,0,10*ROW('Water Data'!G189))),'Data Summary'!CD195="Yes"),OFFSET('Water Data'!$G$9,0,10*ROW('Water Data'!G189)),NA())</f>
        <v>#N/A</v>
      </c>
      <c r="P195" s="515" t="e">
        <f ca="1">+IF(AND(ISNUMBER(OFFSET('Water Data'!$H$4,0,10*ROW('Water Data'!H189))),'Data Summary'!CE195="Yes"),100-OFFSET('Water Data'!$H$4,0,10*ROW('Water Data'!H189)),NA())</f>
        <v>#N/A</v>
      </c>
      <c r="Q195" s="515" t="e">
        <f ca="1">+IF(AND(ISNUMBER(OFFSET('Water Data'!$H$6,0,10*ROW('Water Data'!H189))),'Data Summary'!CF195="Yes"),OFFSET('Water Data'!$H$6,0,10*ROW('Water Data'!H189)),NA())</f>
        <v>#N/A</v>
      </c>
      <c r="R195" s="515" t="e">
        <f ca="1">+IF(AND(ISNUMBER(OFFSET('Water Data'!$H$9,0,10*ROW('Water Data'!H189))),'Data Summary'!CG195="Yes"),OFFSET('Water Data'!$H$9,0,10*ROW('Water Data'!H189)),NA())</f>
        <v>#N/A</v>
      </c>
      <c r="S195" s="515" t="e">
        <f ca="1">+IF(AND(ISNUMBER(OFFSET('Water Data'!$I$4,0,10*ROW('Water Data'!I189))),'Data Summary'!CH195="Yes"),100-OFFSET('Water Data'!$I$4,0,10*ROW('Water Data'!I189)),NA())</f>
        <v>#N/A</v>
      </c>
      <c r="T195" s="515" t="e">
        <f ca="1">+IF(AND(ISNUMBER(OFFSET('Water Data'!$I$6,0,10*ROW('Water Data'!I189))),'Data Summary'!CI195="Yes"),OFFSET('Water Data'!$I$6,0,10*ROW('Water Data'!I189)),NA())</f>
        <v>#N/A</v>
      </c>
      <c r="U195" s="515" t="e">
        <f ca="1">+IF(AND(ISNUMBER(OFFSET('Water Data'!$I$9,0,10*ROW('Water Data'!I189))),'Data Summary'!CJ195="Yes"),OFFSET('Water Data'!$I$9,0,10*ROW('Water Data'!I189)),NA())</f>
        <v>#N/A</v>
      </c>
      <c r="V195" s="516" t="e">
        <f ca="1">+IF(AND(ISNUMBER(OFFSET('Sanitation Data'!$D$4,0,10*ROW('Sanitation Data'!D189))),'Data Summary'!CK195="Yes"),100-OFFSET('Sanitation Data'!$D$4,0,10*ROW('Sanitation Data'!D189)),NA())</f>
        <v>#N/A</v>
      </c>
      <c r="W195" s="516" t="e">
        <f ca="1">+IF(AND(ISNUMBER(OFFSET('Sanitation Data'!$D$6,0,10*ROW('Sanitation Data'!D189))),'Data Summary'!CL195="Yes"),OFFSET('Sanitation Data'!$D$6,0,10*ROW('Sanitation Data'!D189)),NA())</f>
        <v>#N/A</v>
      </c>
      <c r="X195" s="516" t="e">
        <f ca="1">+IF(AND(ISNUMBER(OFFSET('Sanitation Data'!$D$10,0,10*ROW('Sanitation Data'!D189))),'Data Summary'!CM195="Yes"),OFFSET('Sanitation Data'!$D$10,0,10*ROW('Sanitation Data'!D189)),NA())</f>
        <v>#N/A</v>
      </c>
      <c r="Y195" s="516" t="e">
        <f ca="1">+IF(AND(ISNUMBER(OFFSET('Sanitation Data'!$D$11,0,10*ROW('Sanitation Data'!D189))),'Data Summary'!CN195="Yes"),OFFSET('Sanitation Data'!$D$11,0,10*ROW('Sanitation Data'!D189)),NA())</f>
        <v>#N/A</v>
      </c>
      <c r="Z195" s="516" t="e">
        <f ca="1">+IF(AND(ISNUMBER(OFFSET('Sanitation Data'!$D$12,0,10*ROW('Sanitation Data'!D189))),'Data Summary'!CO195="Yes"),OFFSET('Sanitation Data'!$D$12,0,10*ROW('Sanitation Data'!D189)),NA())</f>
        <v>#N/A</v>
      </c>
      <c r="AA195" s="516" t="e">
        <f ca="1">+IF(AND(ISNUMBER(OFFSET('Sanitation Data'!$E$4,0,10*ROW('Sanitation Data'!E189))),'Data Summary'!CP195="Yes"),100-OFFSET('Sanitation Data'!$E$4,0,10*ROW('Sanitation Data'!E189)),NA())</f>
        <v>#N/A</v>
      </c>
      <c r="AB195" s="516" t="e">
        <f ca="1">+IF(AND(ISNUMBER(OFFSET('Sanitation Data'!$E$6,0,10*ROW('Sanitation Data'!E189))),'Data Summary'!CQ195="Yes"),OFFSET('Sanitation Data'!$E$6,0,10*ROW('Sanitation Data'!E189)),NA())</f>
        <v>#N/A</v>
      </c>
      <c r="AC195" s="516" t="e">
        <f ca="1">+IF(AND(ISNUMBER(OFFSET('Sanitation Data'!$E$10,0,10*ROW('Sanitation Data'!E189))),'Data Summary'!CR195="Yes"),OFFSET('Sanitation Data'!$E$10,0,10*ROW('Sanitation Data'!E189)),NA())</f>
        <v>#N/A</v>
      </c>
      <c r="AD195" s="516" t="e">
        <f ca="1">+IF(AND(ISNUMBER(OFFSET('Sanitation Data'!$E$11,0,10*ROW('Sanitation Data'!E189))),'Data Summary'!CS195="Yes"),OFFSET('Sanitation Data'!$E$11,0,10*ROW('Sanitation Data'!E189)),NA())</f>
        <v>#N/A</v>
      </c>
      <c r="AE195" s="516" t="e">
        <f ca="1">+IF(AND(ISNUMBER(OFFSET('Sanitation Data'!$E$12,0,10*ROW('Sanitation Data'!E189))),'Data Summary'!CT195="Yes"),OFFSET('Sanitation Data'!$E$12,0,10*ROW('Sanitation Data'!E189)),NA())</f>
        <v>#N/A</v>
      </c>
      <c r="AF195" s="516" t="e">
        <f ca="1">+IF(AND(ISNUMBER(OFFSET('Sanitation Data'!$F$4,0,10*ROW('Sanitation Data'!F189))),'Data Summary'!CU195="Yes"),100-OFFSET('Sanitation Data'!$F$4,0,10*ROW('Sanitation Data'!F189)),NA())</f>
        <v>#N/A</v>
      </c>
      <c r="AG195" s="516" t="e">
        <f ca="1">+IF(AND(ISNUMBER(OFFSET('Sanitation Data'!$F$6,0,10*ROW('Sanitation Data'!F189))),'Data Summary'!CV195="Yes"),OFFSET('Sanitation Data'!$F$6,0,10*ROW('Sanitation Data'!F189)),NA())</f>
        <v>#N/A</v>
      </c>
      <c r="AH195" s="516" t="e">
        <f ca="1">+IF(AND(ISNUMBER(OFFSET('Sanitation Data'!$F$10,0,10*ROW('Sanitation Data'!F189))),'Data Summary'!CW195="Yes"),OFFSET('Sanitation Data'!$F$10,0,10*ROW('Sanitation Data'!F189)),NA())</f>
        <v>#N/A</v>
      </c>
      <c r="AI195" s="516" t="e">
        <f ca="1">+IF(AND(ISNUMBER(OFFSET('Sanitation Data'!$F$11,0,10*ROW('Sanitation Data'!F189))),'Data Summary'!CX195="Yes"),OFFSET('Sanitation Data'!$F$11,0,10*ROW('Sanitation Data'!F189)),NA())</f>
        <v>#N/A</v>
      </c>
      <c r="AJ195" s="516" t="e">
        <f ca="1">+IF(AND(ISNUMBER(OFFSET('Sanitation Data'!$F$12,0,10*ROW('Sanitation Data'!F189))),'Data Summary'!CY195="Yes"),OFFSET('Sanitation Data'!$F$12,0,10*ROW('Sanitation Data'!F189)),NA())</f>
        <v>#N/A</v>
      </c>
      <c r="AK195" s="516" t="e">
        <f ca="1">+IF(AND(ISNUMBER(OFFSET('Sanitation Data'!$G$4,0,10*ROW('Sanitation Data'!G189))),'Data Summary'!CZ195="Yes"),100-OFFSET('Sanitation Data'!$G$4,0,10*ROW('Sanitation Data'!G189)),NA())</f>
        <v>#N/A</v>
      </c>
      <c r="AL195" s="516" t="e">
        <f ca="1">+IF(AND(ISNUMBER(OFFSET('Sanitation Data'!$G$6,0,10*ROW('Sanitation Data'!G189))),'Data Summary'!DA195="Yes"),OFFSET('Sanitation Data'!$G$6,0,10*ROW('Sanitation Data'!G189)),NA())</f>
        <v>#N/A</v>
      </c>
      <c r="AM195" s="516" t="e">
        <f ca="1">+IF(AND(ISNUMBER(OFFSET('Sanitation Data'!$G$10,0,10*ROW('Sanitation Data'!G189))),'Data Summary'!DB195="Yes"),OFFSET('Sanitation Data'!$G$10,0,10*ROW('Sanitation Data'!G189)),NA())</f>
        <v>#N/A</v>
      </c>
      <c r="AN195" s="516" t="e">
        <f ca="1">+IF(AND(ISNUMBER(OFFSET('Sanitation Data'!$G$11,0,10*ROW('Sanitation Data'!G189))),'Data Summary'!DC195="Yes"),OFFSET('Sanitation Data'!$G$11,0,10*ROW('Sanitation Data'!G189)),NA())</f>
        <v>#N/A</v>
      </c>
      <c r="AO195" s="516" t="e">
        <f ca="1">+IF(AND(ISNUMBER(OFFSET('Sanitation Data'!$G$12,0,10*ROW('Sanitation Data'!G189))),'Data Summary'!DD195="Yes"),OFFSET('Sanitation Data'!$G$12,0,10*ROW('Sanitation Data'!G189)),NA())</f>
        <v>#N/A</v>
      </c>
      <c r="AP195" s="516" t="e">
        <f ca="1">+IF(AND(ISNUMBER(OFFSET('Sanitation Data'!$H$4,0,10*ROW('Sanitation Data'!H189))),'Data Summary'!DE195="Yes"),100-OFFSET('Sanitation Data'!$H$4,0,10*ROW('Sanitation Data'!H189)),NA())</f>
        <v>#N/A</v>
      </c>
      <c r="AQ195" s="516" t="e">
        <f ca="1">+IF(AND(ISNUMBER(OFFSET('Sanitation Data'!$H$6,0,10*ROW('Sanitation Data'!H189))),'Data Summary'!DF195="Yes"),OFFSET('Sanitation Data'!$H$6,0,10*ROW('Sanitation Data'!H189)),NA())</f>
        <v>#N/A</v>
      </c>
      <c r="AR195" s="516" t="e">
        <f ca="1">+IF(AND(ISNUMBER(OFFSET('Sanitation Data'!$H$10,0,10*ROW('Sanitation Data'!H189))),'Data Summary'!DG195="Yes"),OFFSET('Sanitation Data'!$H$10,0,10*ROW('Sanitation Data'!H189)),NA())</f>
        <v>#N/A</v>
      </c>
      <c r="AS195" s="516" t="e">
        <f ca="1">+IF(AND(ISNUMBER(OFFSET('Sanitation Data'!$H$11,0,10*ROW('Sanitation Data'!H189))),'Data Summary'!DH195="Yes"),OFFSET('Sanitation Data'!$H$11,0,10*ROW('Sanitation Data'!H189)),NA())</f>
        <v>#N/A</v>
      </c>
      <c r="AT195" s="516" t="e">
        <f ca="1">+IF(AND(ISNUMBER(OFFSET('Sanitation Data'!$H$12,0,10*ROW('Sanitation Data'!H189))),'Data Summary'!DI195="Yes"),OFFSET('Sanitation Data'!$H$12,0,10*ROW('Sanitation Data'!H189)),NA())</f>
        <v>#N/A</v>
      </c>
      <c r="AU195" s="516" t="e">
        <f ca="1">+IF(AND(ISNUMBER(OFFSET('Sanitation Data'!$I$4,0,10*ROW('Sanitation Data'!I189))),'Data Summary'!DJ195="Yes"),100-OFFSET('Sanitation Data'!$I$4,0,10*ROW('Sanitation Data'!I189)),NA())</f>
        <v>#N/A</v>
      </c>
      <c r="AV195" s="516" t="e">
        <f ca="1">+IF(AND(ISNUMBER(OFFSET('Sanitation Data'!$I$6,0,10*ROW('Sanitation Data'!I189))),'Data Summary'!DK195="Yes"),OFFSET('Sanitation Data'!$I$6,0,10*ROW('Sanitation Data'!I189)),NA())</f>
        <v>#N/A</v>
      </c>
      <c r="AW195" s="516" t="e">
        <f ca="1">+IF(AND(ISNUMBER(OFFSET('Sanitation Data'!$I$10,0,10*ROW('Sanitation Data'!I189))),'Data Summary'!DL195="Yes"),OFFSET('Sanitation Data'!$I$10,0,10*ROW('Sanitation Data'!I189)),NA())</f>
        <v>#N/A</v>
      </c>
      <c r="AX195" s="516" t="e">
        <f ca="1">+IF(AND(ISNUMBER(OFFSET('Sanitation Data'!$I$11,0,10*ROW('Sanitation Data'!I189))),'Data Summary'!DM195="Yes"),OFFSET('Sanitation Data'!$I$11,0,10*ROW('Sanitation Data'!I189)),NA())</f>
        <v>#N/A</v>
      </c>
      <c r="AY195" s="516" t="e">
        <f ca="1">+IF(AND(ISNUMBER(OFFSET('Sanitation Data'!$I$12,0,10*ROW('Sanitation Data'!I189))),'Data Summary'!DN195="Yes"),OFFSET('Sanitation Data'!$I$12,0,10*ROW('Sanitation Data'!I189)),NA())</f>
        <v>#N/A</v>
      </c>
      <c r="AZ195" s="517" t="e">
        <f ca="1">+IF(AND(ISNUMBER(OFFSET('Hygiene Data'!$D$5,0,10*ROW('Hygiene Data'!D189))),'Data Summary'!DO195="Yes"),OFFSET('Hygiene Data'!$D$5,0,10*ROW('Hygiene Data'!D189)),NA())</f>
        <v>#N/A</v>
      </c>
      <c r="BA195" s="517" t="e">
        <f ca="1">+IF(AND(ISNUMBER(OFFSET('Hygiene Data'!$D$7,0,10*ROW('Hygiene Data'!D189))),'Data Summary'!DP195="Yes"),OFFSET('Hygiene Data'!$D$7,0,10*ROW('Hygiene Data'!D189)),NA())</f>
        <v>#N/A</v>
      </c>
      <c r="BB195" s="517" t="e">
        <f ca="1">+IF(AND(ISNUMBER(OFFSET('Hygiene Data'!$D$9,0,10*ROW('Hygiene Data'!D189))),'Data Summary'!DQ195="Yes"),OFFSET('Hygiene Data'!$D$9,0,10*ROW('Hygiene Data'!D189)),NA())</f>
        <v>#N/A</v>
      </c>
      <c r="BC195" s="517" t="e">
        <f ca="1">+IF(AND(ISNUMBER(OFFSET('Hygiene Data'!$E$5,0,10*ROW('Hygiene Data'!E189))),'Data Summary'!DR195="Yes"),OFFSET('Hygiene Data'!$E$5,0,10*ROW('Hygiene Data'!E189)),NA())</f>
        <v>#N/A</v>
      </c>
      <c r="BD195" s="517" t="e">
        <f ca="1">+IF(AND(ISNUMBER(OFFSET('Hygiene Data'!$E$7,0,10*ROW('Hygiene Data'!E189))),'Data Summary'!DS195="Yes"),OFFSET('Hygiene Data'!$E$7,0,10*ROW('Hygiene Data'!E189)),NA())</f>
        <v>#N/A</v>
      </c>
      <c r="BE195" s="517" t="e">
        <f ca="1">+IF(AND(ISNUMBER(OFFSET('Hygiene Data'!$E$9,0,10*ROW('Hygiene Data'!E189))),'Data Summary'!DT195="Yes"),OFFSET('Hygiene Data'!$E$9,0,10*ROW('Hygiene Data'!E189)),NA())</f>
        <v>#N/A</v>
      </c>
      <c r="BF195" s="517" t="e">
        <f ca="1">+IF(AND(ISNUMBER(OFFSET('Hygiene Data'!$F$5,0,10*ROW('Hygiene Data'!F189))),'Data Summary'!DU195="Yes"),OFFSET('Hygiene Data'!$F$5,0,10*ROW('Hygiene Data'!F189)),NA())</f>
        <v>#N/A</v>
      </c>
      <c r="BG195" s="517" t="e">
        <f ca="1">+IF(AND(ISNUMBER(OFFSET('Hygiene Data'!$F$7,0,10*ROW('Hygiene Data'!F189))),'Data Summary'!DV195="Yes"),OFFSET('Hygiene Data'!$F$7,0,10*ROW('Hygiene Data'!F189)),NA())</f>
        <v>#N/A</v>
      </c>
      <c r="BH195" s="517" t="e">
        <f ca="1">+IF(AND(ISNUMBER(OFFSET('Hygiene Data'!$F$9,0,10*ROW('Hygiene Data'!F189))),'Data Summary'!DW195="Yes"),OFFSET('Hygiene Data'!$F$9,0,10*ROW('Hygiene Data'!F189)),NA())</f>
        <v>#N/A</v>
      </c>
      <c r="BI195" s="517" t="e">
        <f ca="1">+IF(AND(ISNUMBER(OFFSET('Hygiene Data'!$G$5,0,10*ROW('Hygiene Data'!G189))),'Data Summary'!DX195="Yes"),OFFSET('Hygiene Data'!$G$5,0,10*ROW('Hygiene Data'!G189)),NA())</f>
        <v>#N/A</v>
      </c>
      <c r="BJ195" s="517" t="e">
        <f ca="1">+IF(AND(ISNUMBER(OFFSET('Hygiene Data'!$G$7,0,10*ROW('Hygiene Data'!G189))),'Data Summary'!DY195="Yes"),OFFSET('Hygiene Data'!$G$7,0,10*ROW('Hygiene Data'!G189)),NA())</f>
        <v>#N/A</v>
      </c>
      <c r="BK195" s="517" t="e">
        <f ca="1">+IF(AND(ISNUMBER(OFFSET('Hygiene Data'!$G$9,0,10*ROW('Hygiene Data'!G189))),'Data Summary'!DZ195="Yes"),OFFSET('Hygiene Data'!$G$9,0,10*ROW('Hygiene Data'!G189)),NA())</f>
        <v>#N/A</v>
      </c>
      <c r="BL195" s="517" t="e">
        <f ca="1">+IF(AND(ISNUMBER(OFFSET('Hygiene Data'!$H$5,0,10*ROW('Hygiene Data'!H189))),'Data Summary'!EA195="Yes"),OFFSET('Hygiene Data'!$H$5,0,10*ROW('Hygiene Data'!H189)),NA())</f>
        <v>#N/A</v>
      </c>
      <c r="BM195" s="517" t="e">
        <f ca="1">+IF(AND(ISNUMBER(OFFSET('Hygiene Data'!$H$7,0,10*ROW('Hygiene Data'!H189))),'Data Summary'!EB195="Yes"),OFFSET('Hygiene Data'!$H$7,0,10*ROW('Hygiene Data'!H189)),NA())</f>
        <v>#N/A</v>
      </c>
      <c r="BN195" s="517" t="e">
        <f ca="1">+IF(AND(ISNUMBER(OFFSET('Hygiene Data'!$H$9,0,10*ROW('Hygiene Data'!H189))),'Data Summary'!EC195="Yes"),OFFSET('Hygiene Data'!$H$9,0,10*ROW('Hygiene Data'!H189)),NA())</f>
        <v>#N/A</v>
      </c>
      <c r="BO195" s="517" t="e">
        <f ca="1">+IF(AND(ISNUMBER(OFFSET('Hygiene Data'!$I$5,0,10*ROW('Hygiene Data'!I189))),'Data Summary'!ED195="Yes"),OFFSET('Hygiene Data'!$I$5,0,10*ROW('Hygiene Data'!I189)),NA())</f>
        <v>#N/A</v>
      </c>
      <c r="BP195" s="517" t="e">
        <f ca="1">+IF(AND(ISNUMBER(OFFSET('Hygiene Data'!$I$7,0,10*ROW('Hygiene Data'!I189))),'Data Summary'!EE195="Yes"),OFFSET('Hygiene Data'!$I$7,0,10*ROW('Hygiene Data'!I189)),NA())</f>
        <v>#N/A</v>
      </c>
      <c r="BQ195" s="517" t="e">
        <f ca="1">+IF(AND(ISNUMBER(OFFSET('Hygiene Data'!$I$9,0,10*ROW('Hygiene Data'!I189))),'Data Summary'!EF195="Yes"),OFFSET('Hygiene Data'!$I$9,0,10*ROW('Hygiene Data'!I189)),NA())</f>
        <v>#N/A</v>
      </c>
    </row>
    <row r="196" spans="1:69" x14ac:dyDescent="0.25">
      <c r="A196" s="513" t="e">
        <f ca="1">+RIGHT('Data Summary'!A196,LEN('Data Summary'!A196)-9)</f>
        <v>#VALUE!</v>
      </c>
      <c r="B196" s="487" t="str">
        <f ca="1">+IF(ISTEXT('Data Summary'!B196),'Data Summary'!B196,"")</f>
        <v/>
      </c>
      <c r="C196" s="514" t="e">
        <f ca="1">+VALUE('Data Summary'!C196)</f>
        <v>#VALUE!</v>
      </c>
      <c r="D196" s="515" t="e">
        <f ca="1">+IF(AND(ISNUMBER(OFFSET('Water Data'!$D$4,0,10*ROW('Water Data'!D190))),'Data Summary'!BS196="Yes"),100-OFFSET('Water Data'!$D$4,0,10*ROW('Water Data'!D190)),NA())</f>
        <v>#N/A</v>
      </c>
      <c r="E196" s="515" t="e">
        <f ca="1">+IF(AND(ISNUMBER(OFFSET('Water Data'!$D$6,0,10*ROW('Water Data'!D190))),'Data Summary'!BT196="Yes"),OFFSET('Water Data'!$D$6,0,10*ROW('Water Data'!D190)),NA())</f>
        <v>#N/A</v>
      </c>
      <c r="F196" s="515" t="e">
        <f ca="1">+IF(AND(ISNUMBER(OFFSET('Water Data'!$D$9,0,10*ROW('Water Data'!D190))),'Data Summary'!BU196="Yes"),OFFSET('Water Data'!$D$9,0,10*ROW('Water Data'!D190)),NA())</f>
        <v>#N/A</v>
      </c>
      <c r="G196" s="515" t="e">
        <f ca="1">+IF(AND(ISNUMBER(OFFSET('Water Data'!$E$4,0,10*ROW('Water Data'!E190))),'Data Summary'!BV196="Yes"),100-OFFSET('Water Data'!$E$4,0,10*ROW('Water Data'!E190)),NA())</f>
        <v>#N/A</v>
      </c>
      <c r="H196" s="515" t="e">
        <f ca="1">+IF(AND(ISNUMBER(OFFSET('Water Data'!$E$6,0,10*ROW('Water Data'!E190))),'Data Summary'!BW196="Yes"),OFFSET('Water Data'!$E$6,0,10*ROW('Water Data'!E190)),NA())</f>
        <v>#N/A</v>
      </c>
      <c r="I196" s="515" t="e">
        <f ca="1">+IF(AND(ISNUMBER(OFFSET('Water Data'!$E$9,0,10*ROW('Water Data'!E190))),'Data Summary'!BX196="Yes"),OFFSET('Water Data'!$E$9,0,10*ROW('Water Data'!E190)),NA())</f>
        <v>#N/A</v>
      </c>
      <c r="J196" s="515" t="e">
        <f ca="1">+IF(AND(ISNUMBER(OFFSET('Water Data'!$F$4,0,10*ROW('Water Data'!F190))),'Data Summary'!BY196="Yes"),100-OFFSET('Water Data'!$F$4,0,10*ROW('Water Data'!F190)),NA())</f>
        <v>#N/A</v>
      </c>
      <c r="K196" s="515" t="e">
        <f ca="1">+IF(AND(ISNUMBER(OFFSET('Water Data'!$F$6,0,10*ROW('Water Data'!F190))),'Data Summary'!BZ196="Yes"),OFFSET('Water Data'!$F$6,0,10*ROW('Water Data'!F190)),NA())</f>
        <v>#N/A</v>
      </c>
      <c r="L196" s="515" t="e">
        <f ca="1">+IF(AND(ISNUMBER(OFFSET('Water Data'!$F$9,0,10*ROW('Water Data'!F190))),'Data Summary'!CA196="Yes"),OFFSET('Water Data'!$F$9,0,10*ROW('Water Data'!F190)),NA())</f>
        <v>#N/A</v>
      </c>
      <c r="M196" s="515" t="e">
        <f ca="1">+IF(AND(ISNUMBER(OFFSET('Water Data'!$G$4,0,10*ROW('Water Data'!G190))),'Data Summary'!CB196="Yes"),100-OFFSET('Water Data'!$G$4,0,10*ROW('Water Data'!G190)),NA())</f>
        <v>#N/A</v>
      </c>
      <c r="N196" s="515" t="e">
        <f ca="1">+IF(AND(ISNUMBER(OFFSET('Water Data'!$G$6,0,10*ROW('Water Data'!G190))),'Data Summary'!CC196="Yes"),OFFSET('Water Data'!$G$6,0,10*ROW('Water Data'!G190)),NA())</f>
        <v>#N/A</v>
      </c>
      <c r="O196" s="515" t="e">
        <f ca="1">+IF(AND(ISNUMBER(OFFSET('Water Data'!$G$9,0,10*ROW('Water Data'!G190))),'Data Summary'!CD196="Yes"),OFFSET('Water Data'!$G$9,0,10*ROW('Water Data'!G190)),NA())</f>
        <v>#N/A</v>
      </c>
      <c r="P196" s="515" t="e">
        <f ca="1">+IF(AND(ISNUMBER(OFFSET('Water Data'!$H$4,0,10*ROW('Water Data'!H190))),'Data Summary'!CE196="Yes"),100-OFFSET('Water Data'!$H$4,0,10*ROW('Water Data'!H190)),NA())</f>
        <v>#N/A</v>
      </c>
      <c r="Q196" s="515" t="e">
        <f ca="1">+IF(AND(ISNUMBER(OFFSET('Water Data'!$H$6,0,10*ROW('Water Data'!H190))),'Data Summary'!CF196="Yes"),OFFSET('Water Data'!$H$6,0,10*ROW('Water Data'!H190)),NA())</f>
        <v>#N/A</v>
      </c>
      <c r="R196" s="515" t="e">
        <f ca="1">+IF(AND(ISNUMBER(OFFSET('Water Data'!$H$9,0,10*ROW('Water Data'!H190))),'Data Summary'!CG196="Yes"),OFFSET('Water Data'!$H$9,0,10*ROW('Water Data'!H190)),NA())</f>
        <v>#N/A</v>
      </c>
      <c r="S196" s="515" t="e">
        <f ca="1">+IF(AND(ISNUMBER(OFFSET('Water Data'!$I$4,0,10*ROW('Water Data'!I190))),'Data Summary'!CH196="Yes"),100-OFFSET('Water Data'!$I$4,0,10*ROW('Water Data'!I190)),NA())</f>
        <v>#N/A</v>
      </c>
      <c r="T196" s="515" t="e">
        <f ca="1">+IF(AND(ISNUMBER(OFFSET('Water Data'!$I$6,0,10*ROW('Water Data'!I190))),'Data Summary'!CI196="Yes"),OFFSET('Water Data'!$I$6,0,10*ROW('Water Data'!I190)),NA())</f>
        <v>#N/A</v>
      </c>
      <c r="U196" s="515" t="e">
        <f ca="1">+IF(AND(ISNUMBER(OFFSET('Water Data'!$I$9,0,10*ROW('Water Data'!I190))),'Data Summary'!CJ196="Yes"),OFFSET('Water Data'!$I$9,0,10*ROW('Water Data'!I190)),NA())</f>
        <v>#N/A</v>
      </c>
      <c r="V196" s="516" t="e">
        <f ca="1">+IF(AND(ISNUMBER(OFFSET('Sanitation Data'!$D$4,0,10*ROW('Sanitation Data'!D190))),'Data Summary'!CK196="Yes"),100-OFFSET('Sanitation Data'!$D$4,0,10*ROW('Sanitation Data'!D190)),NA())</f>
        <v>#N/A</v>
      </c>
      <c r="W196" s="516" t="e">
        <f ca="1">+IF(AND(ISNUMBER(OFFSET('Sanitation Data'!$D$6,0,10*ROW('Sanitation Data'!D190))),'Data Summary'!CL196="Yes"),OFFSET('Sanitation Data'!$D$6,0,10*ROW('Sanitation Data'!D190)),NA())</f>
        <v>#N/A</v>
      </c>
      <c r="X196" s="516" t="e">
        <f ca="1">+IF(AND(ISNUMBER(OFFSET('Sanitation Data'!$D$10,0,10*ROW('Sanitation Data'!D190))),'Data Summary'!CM196="Yes"),OFFSET('Sanitation Data'!$D$10,0,10*ROW('Sanitation Data'!D190)),NA())</f>
        <v>#N/A</v>
      </c>
      <c r="Y196" s="516" t="e">
        <f ca="1">+IF(AND(ISNUMBER(OFFSET('Sanitation Data'!$D$11,0,10*ROW('Sanitation Data'!D190))),'Data Summary'!CN196="Yes"),OFFSET('Sanitation Data'!$D$11,0,10*ROW('Sanitation Data'!D190)),NA())</f>
        <v>#N/A</v>
      </c>
      <c r="Z196" s="516" t="e">
        <f ca="1">+IF(AND(ISNUMBER(OFFSET('Sanitation Data'!$D$12,0,10*ROW('Sanitation Data'!D190))),'Data Summary'!CO196="Yes"),OFFSET('Sanitation Data'!$D$12,0,10*ROW('Sanitation Data'!D190)),NA())</f>
        <v>#N/A</v>
      </c>
      <c r="AA196" s="516" t="e">
        <f ca="1">+IF(AND(ISNUMBER(OFFSET('Sanitation Data'!$E$4,0,10*ROW('Sanitation Data'!E190))),'Data Summary'!CP196="Yes"),100-OFFSET('Sanitation Data'!$E$4,0,10*ROW('Sanitation Data'!E190)),NA())</f>
        <v>#N/A</v>
      </c>
      <c r="AB196" s="516" t="e">
        <f ca="1">+IF(AND(ISNUMBER(OFFSET('Sanitation Data'!$E$6,0,10*ROW('Sanitation Data'!E190))),'Data Summary'!CQ196="Yes"),OFFSET('Sanitation Data'!$E$6,0,10*ROW('Sanitation Data'!E190)),NA())</f>
        <v>#N/A</v>
      </c>
      <c r="AC196" s="516" t="e">
        <f ca="1">+IF(AND(ISNUMBER(OFFSET('Sanitation Data'!$E$10,0,10*ROW('Sanitation Data'!E190))),'Data Summary'!CR196="Yes"),OFFSET('Sanitation Data'!$E$10,0,10*ROW('Sanitation Data'!E190)),NA())</f>
        <v>#N/A</v>
      </c>
      <c r="AD196" s="516" t="e">
        <f ca="1">+IF(AND(ISNUMBER(OFFSET('Sanitation Data'!$E$11,0,10*ROW('Sanitation Data'!E190))),'Data Summary'!CS196="Yes"),OFFSET('Sanitation Data'!$E$11,0,10*ROW('Sanitation Data'!E190)),NA())</f>
        <v>#N/A</v>
      </c>
      <c r="AE196" s="516" t="e">
        <f ca="1">+IF(AND(ISNUMBER(OFFSET('Sanitation Data'!$E$12,0,10*ROW('Sanitation Data'!E190))),'Data Summary'!CT196="Yes"),OFFSET('Sanitation Data'!$E$12,0,10*ROW('Sanitation Data'!E190)),NA())</f>
        <v>#N/A</v>
      </c>
      <c r="AF196" s="516" t="e">
        <f ca="1">+IF(AND(ISNUMBER(OFFSET('Sanitation Data'!$F$4,0,10*ROW('Sanitation Data'!F190))),'Data Summary'!CU196="Yes"),100-OFFSET('Sanitation Data'!$F$4,0,10*ROW('Sanitation Data'!F190)),NA())</f>
        <v>#N/A</v>
      </c>
      <c r="AG196" s="516" t="e">
        <f ca="1">+IF(AND(ISNUMBER(OFFSET('Sanitation Data'!$F$6,0,10*ROW('Sanitation Data'!F190))),'Data Summary'!CV196="Yes"),OFFSET('Sanitation Data'!$F$6,0,10*ROW('Sanitation Data'!F190)),NA())</f>
        <v>#N/A</v>
      </c>
      <c r="AH196" s="516" t="e">
        <f ca="1">+IF(AND(ISNUMBER(OFFSET('Sanitation Data'!$F$10,0,10*ROW('Sanitation Data'!F190))),'Data Summary'!CW196="Yes"),OFFSET('Sanitation Data'!$F$10,0,10*ROW('Sanitation Data'!F190)),NA())</f>
        <v>#N/A</v>
      </c>
      <c r="AI196" s="516" t="e">
        <f ca="1">+IF(AND(ISNUMBER(OFFSET('Sanitation Data'!$F$11,0,10*ROW('Sanitation Data'!F190))),'Data Summary'!CX196="Yes"),OFFSET('Sanitation Data'!$F$11,0,10*ROW('Sanitation Data'!F190)),NA())</f>
        <v>#N/A</v>
      </c>
      <c r="AJ196" s="516" t="e">
        <f ca="1">+IF(AND(ISNUMBER(OFFSET('Sanitation Data'!$F$12,0,10*ROW('Sanitation Data'!F190))),'Data Summary'!CY196="Yes"),OFFSET('Sanitation Data'!$F$12,0,10*ROW('Sanitation Data'!F190)),NA())</f>
        <v>#N/A</v>
      </c>
      <c r="AK196" s="516" t="e">
        <f ca="1">+IF(AND(ISNUMBER(OFFSET('Sanitation Data'!$G$4,0,10*ROW('Sanitation Data'!G190))),'Data Summary'!CZ196="Yes"),100-OFFSET('Sanitation Data'!$G$4,0,10*ROW('Sanitation Data'!G190)),NA())</f>
        <v>#N/A</v>
      </c>
      <c r="AL196" s="516" t="e">
        <f ca="1">+IF(AND(ISNUMBER(OFFSET('Sanitation Data'!$G$6,0,10*ROW('Sanitation Data'!G190))),'Data Summary'!DA196="Yes"),OFFSET('Sanitation Data'!$G$6,0,10*ROW('Sanitation Data'!G190)),NA())</f>
        <v>#N/A</v>
      </c>
      <c r="AM196" s="516" t="e">
        <f ca="1">+IF(AND(ISNUMBER(OFFSET('Sanitation Data'!$G$10,0,10*ROW('Sanitation Data'!G190))),'Data Summary'!DB196="Yes"),OFFSET('Sanitation Data'!$G$10,0,10*ROW('Sanitation Data'!G190)),NA())</f>
        <v>#N/A</v>
      </c>
      <c r="AN196" s="516" t="e">
        <f ca="1">+IF(AND(ISNUMBER(OFFSET('Sanitation Data'!$G$11,0,10*ROW('Sanitation Data'!G190))),'Data Summary'!DC196="Yes"),OFFSET('Sanitation Data'!$G$11,0,10*ROW('Sanitation Data'!G190)),NA())</f>
        <v>#N/A</v>
      </c>
      <c r="AO196" s="516" t="e">
        <f ca="1">+IF(AND(ISNUMBER(OFFSET('Sanitation Data'!$G$12,0,10*ROW('Sanitation Data'!G190))),'Data Summary'!DD196="Yes"),OFFSET('Sanitation Data'!$G$12,0,10*ROW('Sanitation Data'!G190)),NA())</f>
        <v>#N/A</v>
      </c>
      <c r="AP196" s="516" t="e">
        <f ca="1">+IF(AND(ISNUMBER(OFFSET('Sanitation Data'!$H$4,0,10*ROW('Sanitation Data'!H190))),'Data Summary'!DE196="Yes"),100-OFFSET('Sanitation Data'!$H$4,0,10*ROW('Sanitation Data'!H190)),NA())</f>
        <v>#N/A</v>
      </c>
      <c r="AQ196" s="516" t="e">
        <f ca="1">+IF(AND(ISNUMBER(OFFSET('Sanitation Data'!$H$6,0,10*ROW('Sanitation Data'!H190))),'Data Summary'!DF196="Yes"),OFFSET('Sanitation Data'!$H$6,0,10*ROW('Sanitation Data'!H190)),NA())</f>
        <v>#N/A</v>
      </c>
      <c r="AR196" s="516" t="e">
        <f ca="1">+IF(AND(ISNUMBER(OFFSET('Sanitation Data'!$H$10,0,10*ROW('Sanitation Data'!H190))),'Data Summary'!DG196="Yes"),OFFSET('Sanitation Data'!$H$10,0,10*ROW('Sanitation Data'!H190)),NA())</f>
        <v>#N/A</v>
      </c>
      <c r="AS196" s="516" t="e">
        <f ca="1">+IF(AND(ISNUMBER(OFFSET('Sanitation Data'!$H$11,0,10*ROW('Sanitation Data'!H190))),'Data Summary'!DH196="Yes"),OFFSET('Sanitation Data'!$H$11,0,10*ROW('Sanitation Data'!H190)),NA())</f>
        <v>#N/A</v>
      </c>
      <c r="AT196" s="516" t="e">
        <f ca="1">+IF(AND(ISNUMBER(OFFSET('Sanitation Data'!$H$12,0,10*ROW('Sanitation Data'!H190))),'Data Summary'!DI196="Yes"),OFFSET('Sanitation Data'!$H$12,0,10*ROW('Sanitation Data'!H190)),NA())</f>
        <v>#N/A</v>
      </c>
      <c r="AU196" s="516" t="e">
        <f ca="1">+IF(AND(ISNUMBER(OFFSET('Sanitation Data'!$I$4,0,10*ROW('Sanitation Data'!I190))),'Data Summary'!DJ196="Yes"),100-OFFSET('Sanitation Data'!$I$4,0,10*ROW('Sanitation Data'!I190)),NA())</f>
        <v>#N/A</v>
      </c>
      <c r="AV196" s="516" t="e">
        <f ca="1">+IF(AND(ISNUMBER(OFFSET('Sanitation Data'!$I$6,0,10*ROW('Sanitation Data'!I190))),'Data Summary'!DK196="Yes"),OFFSET('Sanitation Data'!$I$6,0,10*ROW('Sanitation Data'!I190)),NA())</f>
        <v>#N/A</v>
      </c>
      <c r="AW196" s="516" t="e">
        <f ca="1">+IF(AND(ISNUMBER(OFFSET('Sanitation Data'!$I$10,0,10*ROW('Sanitation Data'!I190))),'Data Summary'!DL196="Yes"),OFFSET('Sanitation Data'!$I$10,0,10*ROW('Sanitation Data'!I190)),NA())</f>
        <v>#N/A</v>
      </c>
      <c r="AX196" s="516" t="e">
        <f ca="1">+IF(AND(ISNUMBER(OFFSET('Sanitation Data'!$I$11,0,10*ROW('Sanitation Data'!I190))),'Data Summary'!DM196="Yes"),OFFSET('Sanitation Data'!$I$11,0,10*ROW('Sanitation Data'!I190)),NA())</f>
        <v>#N/A</v>
      </c>
      <c r="AY196" s="516" t="e">
        <f ca="1">+IF(AND(ISNUMBER(OFFSET('Sanitation Data'!$I$12,0,10*ROW('Sanitation Data'!I190))),'Data Summary'!DN196="Yes"),OFFSET('Sanitation Data'!$I$12,0,10*ROW('Sanitation Data'!I190)),NA())</f>
        <v>#N/A</v>
      </c>
      <c r="AZ196" s="517" t="e">
        <f ca="1">+IF(AND(ISNUMBER(OFFSET('Hygiene Data'!$D$5,0,10*ROW('Hygiene Data'!D190))),'Data Summary'!DO196="Yes"),OFFSET('Hygiene Data'!$D$5,0,10*ROW('Hygiene Data'!D190)),NA())</f>
        <v>#N/A</v>
      </c>
      <c r="BA196" s="517" t="e">
        <f ca="1">+IF(AND(ISNUMBER(OFFSET('Hygiene Data'!$D$7,0,10*ROW('Hygiene Data'!D190))),'Data Summary'!DP196="Yes"),OFFSET('Hygiene Data'!$D$7,0,10*ROW('Hygiene Data'!D190)),NA())</f>
        <v>#N/A</v>
      </c>
      <c r="BB196" s="517" t="e">
        <f ca="1">+IF(AND(ISNUMBER(OFFSET('Hygiene Data'!$D$9,0,10*ROW('Hygiene Data'!D190))),'Data Summary'!DQ196="Yes"),OFFSET('Hygiene Data'!$D$9,0,10*ROW('Hygiene Data'!D190)),NA())</f>
        <v>#N/A</v>
      </c>
      <c r="BC196" s="517" t="e">
        <f ca="1">+IF(AND(ISNUMBER(OFFSET('Hygiene Data'!$E$5,0,10*ROW('Hygiene Data'!E190))),'Data Summary'!DR196="Yes"),OFFSET('Hygiene Data'!$E$5,0,10*ROW('Hygiene Data'!E190)),NA())</f>
        <v>#N/A</v>
      </c>
      <c r="BD196" s="517" t="e">
        <f ca="1">+IF(AND(ISNUMBER(OFFSET('Hygiene Data'!$E$7,0,10*ROW('Hygiene Data'!E190))),'Data Summary'!DS196="Yes"),OFFSET('Hygiene Data'!$E$7,0,10*ROW('Hygiene Data'!E190)),NA())</f>
        <v>#N/A</v>
      </c>
      <c r="BE196" s="517" t="e">
        <f ca="1">+IF(AND(ISNUMBER(OFFSET('Hygiene Data'!$E$9,0,10*ROW('Hygiene Data'!E190))),'Data Summary'!DT196="Yes"),OFFSET('Hygiene Data'!$E$9,0,10*ROW('Hygiene Data'!E190)),NA())</f>
        <v>#N/A</v>
      </c>
      <c r="BF196" s="517" t="e">
        <f ca="1">+IF(AND(ISNUMBER(OFFSET('Hygiene Data'!$F$5,0,10*ROW('Hygiene Data'!F190))),'Data Summary'!DU196="Yes"),OFFSET('Hygiene Data'!$F$5,0,10*ROW('Hygiene Data'!F190)),NA())</f>
        <v>#N/A</v>
      </c>
      <c r="BG196" s="517" t="e">
        <f ca="1">+IF(AND(ISNUMBER(OFFSET('Hygiene Data'!$F$7,0,10*ROW('Hygiene Data'!F190))),'Data Summary'!DV196="Yes"),OFFSET('Hygiene Data'!$F$7,0,10*ROW('Hygiene Data'!F190)),NA())</f>
        <v>#N/A</v>
      </c>
      <c r="BH196" s="517" t="e">
        <f ca="1">+IF(AND(ISNUMBER(OFFSET('Hygiene Data'!$F$9,0,10*ROW('Hygiene Data'!F190))),'Data Summary'!DW196="Yes"),OFFSET('Hygiene Data'!$F$9,0,10*ROW('Hygiene Data'!F190)),NA())</f>
        <v>#N/A</v>
      </c>
      <c r="BI196" s="517" t="e">
        <f ca="1">+IF(AND(ISNUMBER(OFFSET('Hygiene Data'!$G$5,0,10*ROW('Hygiene Data'!G190))),'Data Summary'!DX196="Yes"),OFFSET('Hygiene Data'!$G$5,0,10*ROW('Hygiene Data'!G190)),NA())</f>
        <v>#N/A</v>
      </c>
      <c r="BJ196" s="517" t="e">
        <f ca="1">+IF(AND(ISNUMBER(OFFSET('Hygiene Data'!$G$7,0,10*ROW('Hygiene Data'!G190))),'Data Summary'!DY196="Yes"),OFFSET('Hygiene Data'!$G$7,0,10*ROW('Hygiene Data'!G190)),NA())</f>
        <v>#N/A</v>
      </c>
      <c r="BK196" s="517" t="e">
        <f ca="1">+IF(AND(ISNUMBER(OFFSET('Hygiene Data'!$G$9,0,10*ROW('Hygiene Data'!G190))),'Data Summary'!DZ196="Yes"),OFFSET('Hygiene Data'!$G$9,0,10*ROW('Hygiene Data'!G190)),NA())</f>
        <v>#N/A</v>
      </c>
      <c r="BL196" s="517" t="e">
        <f ca="1">+IF(AND(ISNUMBER(OFFSET('Hygiene Data'!$H$5,0,10*ROW('Hygiene Data'!H190))),'Data Summary'!EA196="Yes"),OFFSET('Hygiene Data'!$H$5,0,10*ROW('Hygiene Data'!H190)),NA())</f>
        <v>#N/A</v>
      </c>
      <c r="BM196" s="517" t="e">
        <f ca="1">+IF(AND(ISNUMBER(OFFSET('Hygiene Data'!$H$7,0,10*ROW('Hygiene Data'!H190))),'Data Summary'!EB196="Yes"),OFFSET('Hygiene Data'!$H$7,0,10*ROW('Hygiene Data'!H190)),NA())</f>
        <v>#N/A</v>
      </c>
      <c r="BN196" s="517" t="e">
        <f ca="1">+IF(AND(ISNUMBER(OFFSET('Hygiene Data'!$H$9,0,10*ROW('Hygiene Data'!H190))),'Data Summary'!EC196="Yes"),OFFSET('Hygiene Data'!$H$9,0,10*ROW('Hygiene Data'!H190)),NA())</f>
        <v>#N/A</v>
      </c>
      <c r="BO196" s="517" t="e">
        <f ca="1">+IF(AND(ISNUMBER(OFFSET('Hygiene Data'!$I$5,0,10*ROW('Hygiene Data'!I190))),'Data Summary'!ED196="Yes"),OFFSET('Hygiene Data'!$I$5,0,10*ROW('Hygiene Data'!I190)),NA())</f>
        <v>#N/A</v>
      </c>
      <c r="BP196" s="517" t="e">
        <f ca="1">+IF(AND(ISNUMBER(OFFSET('Hygiene Data'!$I$7,0,10*ROW('Hygiene Data'!I190))),'Data Summary'!EE196="Yes"),OFFSET('Hygiene Data'!$I$7,0,10*ROW('Hygiene Data'!I190)),NA())</f>
        <v>#N/A</v>
      </c>
      <c r="BQ196" s="517" t="e">
        <f ca="1">+IF(AND(ISNUMBER(OFFSET('Hygiene Data'!$I$9,0,10*ROW('Hygiene Data'!I190))),'Data Summary'!EF196="Yes"),OFFSET('Hygiene Data'!$I$9,0,10*ROW('Hygiene Data'!I190)),NA())</f>
        <v>#N/A</v>
      </c>
    </row>
    <row r="197" spans="1:69" x14ac:dyDescent="0.25">
      <c r="A197" s="513" t="e">
        <f ca="1">+RIGHT('Data Summary'!A197,LEN('Data Summary'!A197)-9)</f>
        <v>#VALUE!</v>
      </c>
      <c r="B197" s="487" t="str">
        <f ca="1">+IF(ISTEXT('Data Summary'!B197),'Data Summary'!B197,"")</f>
        <v/>
      </c>
      <c r="C197" s="514" t="e">
        <f ca="1">+VALUE('Data Summary'!C197)</f>
        <v>#VALUE!</v>
      </c>
      <c r="D197" s="515" t="e">
        <f ca="1">+IF(AND(ISNUMBER(OFFSET('Water Data'!$D$4,0,10*ROW('Water Data'!D191))),'Data Summary'!BS197="Yes"),100-OFFSET('Water Data'!$D$4,0,10*ROW('Water Data'!D191)),NA())</f>
        <v>#N/A</v>
      </c>
      <c r="E197" s="515" t="e">
        <f ca="1">+IF(AND(ISNUMBER(OFFSET('Water Data'!$D$6,0,10*ROW('Water Data'!D191))),'Data Summary'!BT197="Yes"),OFFSET('Water Data'!$D$6,0,10*ROW('Water Data'!D191)),NA())</f>
        <v>#N/A</v>
      </c>
      <c r="F197" s="515" t="e">
        <f ca="1">+IF(AND(ISNUMBER(OFFSET('Water Data'!$D$9,0,10*ROW('Water Data'!D191))),'Data Summary'!BU197="Yes"),OFFSET('Water Data'!$D$9,0,10*ROW('Water Data'!D191)),NA())</f>
        <v>#N/A</v>
      </c>
      <c r="G197" s="515" t="e">
        <f ca="1">+IF(AND(ISNUMBER(OFFSET('Water Data'!$E$4,0,10*ROW('Water Data'!E191))),'Data Summary'!BV197="Yes"),100-OFFSET('Water Data'!$E$4,0,10*ROW('Water Data'!E191)),NA())</f>
        <v>#N/A</v>
      </c>
      <c r="H197" s="515" t="e">
        <f ca="1">+IF(AND(ISNUMBER(OFFSET('Water Data'!$E$6,0,10*ROW('Water Data'!E191))),'Data Summary'!BW197="Yes"),OFFSET('Water Data'!$E$6,0,10*ROW('Water Data'!E191)),NA())</f>
        <v>#N/A</v>
      </c>
      <c r="I197" s="515" t="e">
        <f ca="1">+IF(AND(ISNUMBER(OFFSET('Water Data'!$E$9,0,10*ROW('Water Data'!E191))),'Data Summary'!BX197="Yes"),OFFSET('Water Data'!$E$9,0,10*ROW('Water Data'!E191)),NA())</f>
        <v>#N/A</v>
      </c>
      <c r="J197" s="515" t="e">
        <f ca="1">+IF(AND(ISNUMBER(OFFSET('Water Data'!$F$4,0,10*ROW('Water Data'!F191))),'Data Summary'!BY197="Yes"),100-OFFSET('Water Data'!$F$4,0,10*ROW('Water Data'!F191)),NA())</f>
        <v>#N/A</v>
      </c>
      <c r="K197" s="515" t="e">
        <f ca="1">+IF(AND(ISNUMBER(OFFSET('Water Data'!$F$6,0,10*ROW('Water Data'!F191))),'Data Summary'!BZ197="Yes"),OFFSET('Water Data'!$F$6,0,10*ROW('Water Data'!F191)),NA())</f>
        <v>#N/A</v>
      </c>
      <c r="L197" s="515" t="e">
        <f ca="1">+IF(AND(ISNUMBER(OFFSET('Water Data'!$F$9,0,10*ROW('Water Data'!F191))),'Data Summary'!CA197="Yes"),OFFSET('Water Data'!$F$9,0,10*ROW('Water Data'!F191)),NA())</f>
        <v>#N/A</v>
      </c>
      <c r="M197" s="515" t="e">
        <f ca="1">+IF(AND(ISNUMBER(OFFSET('Water Data'!$G$4,0,10*ROW('Water Data'!G191))),'Data Summary'!CB197="Yes"),100-OFFSET('Water Data'!$G$4,0,10*ROW('Water Data'!G191)),NA())</f>
        <v>#N/A</v>
      </c>
      <c r="N197" s="515" t="e">
        <f ca="1">+IF(AND(ISNUMBER(OFFSET('Water Data'!$G$6,0,10*ROW('Water Data'!G191))),'Data Summary'!CC197="Yes"),OFFSET('Water Data'!$G$6,0,10*ROW('Water Data'!G191)),NA())</f>
        <v>#N/A</v>
      </c>
      <c r="O197" s="515" t="e">
        <f ca="1">+IF(AND(ISNUMBER(OFFSET('Water Data'!$G$9,0,10*ROW('Water Data'!G191))),'Data Summary'!CD197="Yes"),OFFSET('Water Data'!$G$9,0,10*ROW('Water Data'!G191)),NA())</f>
        <v>#N/A</v>
      </c>
      <c r="P197" s="515" t="e">
        <f ca="1">+IF(AND(ISNUMBER(OFFSET('Water Data'!$H$4,0,10*ROW('Water Data'!H191))),'Data Summary'!CE197="Yes"),100-OFFSET('Water Data'!$H$4,0,10*ROW('Water Data'!H191)),NA())</f>
        <v>#N/A</v>
      </c>
      <c r="Q197" s="515" t="e">
        <f ca="1">+IF(AND(ISNUMBER(OFFSET('Water Data'!$H$6,0,10*ROW('Water Data'!H191))),'Data Summary'!CF197="Yes"),OFFSET('Water Data'!$H$6,0,10*ROW('Water Data'!H191)),NA())</f>
        <v>#N/A</v>
      </c>
      <c r="R197" s="515" t="e">
        <f ca="1">+IF(AND(ISNUMBER(OFFSET('Water Data'!$H$9,0,10*ROW('Water Data'!H191))),'Data Summary'!CG197="Yes"),OFFSET('Water Data'!$H$9,0,10*ROW('Water Data'!H191)),NA())</f>
        <v>#N/A</v>
      </c>
      <c r="S197" s="515" t="e">
        <f ca="1">+IF(AND(ISNUMBER(OFFSET('Water Data'!$I$4,0,10*ROW('Water Data'!I191))),'Data Summary'!CH197="Yes"),100-OFFSET('Water Data'!$I$4,0,10*ROW('Water Data'!I191)),NA())</f>
        <v>#N/A</v>
      </c>
      <c r="T197" s="515" t="e">
        <f ca="1">+IF(AND(ISNUMBER(OFFSET('Water Data'!$I$6,0,10*ROW('Water Data'!I191))),'Data Summary'!CI197="Yes"),OFFSET('Water Data'!$I$6,0,10*ROW('Water Data'!I191)),NA())</f>
        <v>#N/A</v>
      </c>
      <c r="U197" s="515" t="e">
        <f ca="1">+IF(AND(ISNUMBER(OFFSET('Water Data'!$I$9,0,10*ROW('Water Data'!I191))),'Data Summary'!CJ197="Yes"),OFFSET('Water Data'!$I$9,0,10*ROW('Water Data'!I191)),NA())</f>
        <v>#N/A</v>
      </c>
      <c r="V197" s="516" t="e">
        <f ca="1">+IF(AND(ISNUMBER(OFFSET('Sanitation Data'!$D$4,0,10*ROW('Sanitation Data'!D191))),'Data Summary'!CK197="Yes"),100-OFFSET('Sanitation Data'!$D$4,0,10*ROW('Sanitation Data'!D191)),NA())</f>
        <v>#N/A</v>
      </c>
      <c r="W197" s="516" t="e">
        <f ca="1">+IF(AND(ISNUMBER(OFFSET('Sanitation Data'!$D$6,0,10*ROW('Sanitation Data'!D191))),'Data Summary'!CL197="Yes"),OFFSET('Sanitation Data'!$D$6,0,10*ROW('Sanitation Data'!D191)),NA())</f>
        <v>#N/A</v>
      </c>
      <c r="X197" s="516" t="e">
        <f ca="1">+IF(AND(ISNUMBER(OFFSET('Sanitation Data'!$D$10,0,10*ROW('Sanitation Data'!D191))),'Data Summary'!CM197="Yes"),OFFSET('Sanitation Data'!$D$10,0,10*ROW('Sanitation Data'!D191)),NA())</f>
        <v>#N/A</v>
      </c>
      <c r="Y197" s="516" t="e">
        <f ca="1">+IF(AND(ISNUMBER(OFFSET('Sanitation Data'!$D$11,0,10*ROW('Sanitation Data'!D191))),'Data Summary'!CN197="Yes"),OFFSET('Sanitation Data'!$D$11,0,10*ROW('Sanitation Data'!D191)),NA())</f>
        <v>#N/A</v>
      </c>
      <c r="Z197" s="516" t="e">
        <f ca="1">+IF(AND(ISNUMBER(OFFSET('Sanitation Data'!$D$12,0,10*ROW('Sanitation Data'!D191))),'Data Summary'!CO197="Yes"),OFFSET('Sanitation Data'!$D$12,0,10*ROW('Sanitation Data'!D191)),NA())</f>
        <v>#N/A</v>
      </c>
      <c r="AA197" s="516" t="e">
        <f ca="1">+IF(AND(ISNUMBER(OFFSET('Sanitation Data'!$E$4,0,10*ROW('Sanitation Data'!E191))),'Data Summary'!CP197="Yes"),100-OFFSET('Sanitation Data'!$E$4,0,10*ROW('Sanitation Data'!E191)),NA())</f>
        <v>#N/A</v>
      </c>
      <c r="AB197" s="516" t="e">
        <f ca="1">+IF(AND(ISNUMBER(OFFSET('Sanitation Data'!$E$6,0,10*ROW('Sanitation Data'!E191))),'Data Summary'!CQ197="Yes"),OFFSET('Sanitation Data'!$E$6,0,10*ROW('Sanitation Data'!E191)),NA())</f>
        <v>#N/A</v>
      </c>
      <c r="AC197" s="516" t="e">
        <f ca="1">+IF(AND(ISNUMBER(OFFSET('Sanitation Data'!$E$10,0,10*ROW('Sanitation Data'!E191))),'Data Summary'!CR197="Yes"),OFFSET('Sanitation Data'!$E$10,0,10*ROW('Sanitation Data'!E191)),NA())</f>
        <v>#N/A</v>
      </c>
      <c r="AD197" s="516" t="e">
        <f ca="1">+IF(AND(ISNUMBER(OFFSET('Sanitation Data'!$E$11,0,10*ROW('Sanitation Data'!E191))),'Data Summary'!CS197="Yes"),OFFSET('Sanitation Data'!$E$11,0,10*ROW('Sanitation Data'!E191)),NA())</f>
        <v>#N/A</v>
      </c>
      <c r="AE197" s="516" t="e">
        <f ca="1">+IF(AND(ISNUMBER(OFFSET('Sanitation Data'!$E$12,0,10*ROW('Sanitation Data'!E191))),'Data Summary'!CT197="Yes"),OFFSET('Sanitation Data'!$E$12,0,10*ROW('Sanitation Data'!E191)),NA())</f>
        <v>#N/A</v>
      </c>
      <c r="AF197" s="516" t="e">
        <f ca="1">+IF(AND(ISNUMBER(OFFSET('Sanitation Data'!$F$4,0,10*ROW('Sanitation Data'!F191))),'Data Summary'!CU197="Yes"),100-OFFSET('Sanitation Data'!$F$4,0,10*ROW('Sanitation Data'!F191)),NA())</f>
        <v>#N/A</v>
      </c>
      <c r="AG197" s="516" t="e">
        <f ca="1">+IF(AND(ISNUMBER(OFFSET('Sanitation Data'!$F$6,0,10*ROW('Sanitation Data'!F191))),'Data Summary'!CV197="Yes"),OFFSET('Sanitation Data'!$F$6,0,10*ROW('Sanitation Data'!F191)),NA())</f>
        <v>#N/A</v>
      </c>
      <c r="AH197" s="516" t="e">
        <f ca="1">+IF(AND(ISNUMBER(OFFSET('Sanitation Data'!$F$10,0,10*ROW('Sanitation Data'!F191))),'Data Summary'!CW197="Yes"),OFFSET('Sanitation Data'!$F$10,0,10*ROW('Sanitation Data'!F191)),NA())</f>
        <v>#N/A</v>
      </c>
      <c r="AI197" s="516" t="e">
        <f ca="1">+IF(AND(ISNUMBER(OFFSET('Sanitation Data'!$F$11,0,10*ROW('Sanitation Data'!F191))),'Data Summary'!CX197="Yes"),OFFSET('Sanitation Data'!$F$11,0,10*ROW('Sanitation Data'!F191)),NA())</f>
        <v>#N/A</v>
      </c>
      <c r="AJ197" s="516" t="e">
        <f ca="1">+IF(AND(ISNUMBER(OFFSET('Sanitation Data'!$F$12,0,10*ROW('Sanitation Data'!F191))),'Data Summary'!CY197="Yes"),OFFSET('Sanitation Data'!$F$12,0,10*ROW('Sanitation Data'!F191)),NA())</f>
        <v>#N/A</v>
      </c>
      <c r="AK197" s="516" t="e">
        <f ca="1">+IF(AND(ISNUMBER(OFFSET('Sanitation Data'!$G$4,0,10*ROW('Sanitation Data'!G191))),'Data Summary'!CZ197="Yes"),100-OFFSET('Sanitation Data'!$G$4,0,10*ROW('Sanitation Data'!G191)),NA())</f>
        <v>#N/A</v>
      </c>
      <c r="AL197" s="516" t="e">
        <f ca="1">+IF(AND(ISNUMBER(OFFSET('Sanitation Data'!$G$6,0,10*ROW('Sanitation Data'!G191))),'Data Summary'!DA197="Yes"),OFFSET('Sanitation Data'!$G$6,0,10*ROW('Sanitation Data'!G191)),NA())</f>
        <v>#N/A</v>
      </c>
      <c r="AM197" s="516" t="e">
        <f ca="1">+IF(AND(ISNUMBER(OFFSET('Sanitation Data'!$G$10,0,10*ROW('Sanitation Data'!G191))),'Data Summary'!DB197="Yes"),OFFSET('Sanitation Data'!$G$10,0,10*ROW('Sanitation Data'!G191)),NA())</f>
        <v>#N/A</v>
      </c>
      <c r="AN197" s="516" t="e">
        <f ca="1">+IF(AND(ISNUMBER(OFFSET('Sanitation Data'!$G$11,0,10*ROW('Sanitation Data'!G191))),'Data Summary'!DC197="Yes"),OFFSET('Sanitation Data'!$G$11,0,10*ROW('Sanitation Data'!G191)),NA())</f>
        <v>#N/A</v>
      </c>
      <c r="AO197" s="516" t="e">
        <f ca="1">+IF(AND(ISNUMBER(OFFSET('Sanitation Data'!$G$12,0,10*ROW('Sanitation Data'!G191))),'Data Summary'!DD197="Yes"),OFFSET('Sanitation Data'!$G$12,0,10*ROW('Sanitation Data'!G191)),NA())</f>
        <v>#N/A</v>
      </c>
      <c r="AP197" s="516" t="e">
        <f ca="1">+IF(AND(ISNUMBER(OFFSET('Sanitation Data'!$H$4,0,10*ROW('Sanitation Data'!H191))),'Data Summary'!DE197="Yes"),100-OFFSET('Sanitation Data'!$H$4,0,10*ROW('Sanitation Data'!H191)),NA())</f>
        <v>#N/A</v>
      </c>
      <c r="AQ197" s="516" t="e">
        <f ca="1">+IF(AND(ISNUMBER(OFFSET('Sanitation Data'!$H$6,0,10*ROW('Sanitation Data'!H191))),'Data Summary'!DF197="Yes"),OFFSET('Sanitation Data'!$H$6,0,10*ROW('Sanitation Data'!H191)),NA())</f>
        <v>#N/A</v>
      </c>
      <c r="AR197" s="516" t="e">
        <f ca="1">+IF(AND(ISNUMBER(OFFSET('Sanitation Data'!$H$10,0,10*ROW('Sanitation Data'!H191))),'Data Summary'!DG197="Yes"),OFFSET('Sanitation Data'!$H$10,0,10*ROW('Sanitation Data'!H191)),NA())</f>
        <v>#N/A</v>
      </c>
      <c r="AS197" s="516" t="e">
        <f ca="1">+IF(AND(ISNUMBER(OFFSET('Sanitation Data'!$H$11,0,10*ROW('Sanitation Data'!H191))),'Data Summary'!DH197="Yes"),OFFSET('Sanitation Data'!$H$11,0,10*ROW('Sanitation Data'!H191)),NA())</f>
        <v>#N/A</v>
      </c>
      <c r="AT197" s="516" t="e">
        <f ca="1">+IF(AND(ISNUMBER(OFFSET('Sanitation Data'!$H$12,0,10*ROW('Sanitation Data'!H191))),'Data Summary'!DI197="Yes"),OFFSET('Sanitation Data'!$H$12,0,10*ROW('Sanitation Data'!H191)),NA())</f>
        <v>#N/A</v>
      </c>
      <c r="AU197" s="516" t="e">
        <f ca="1">+IF(AND(ISNUMBER(OFFSET('Sanitation Data'!$I$4,0,10*ROW('Sanitation Data'!I191))),'Data Summary'!DJ197="Yes"),100-OFFSET('Sanitation Data'!$I$4,0,10*ROW('Sanitation Data'!I191)),NA())</f>
        <v>#N/A</v>
      </c>
      <c r="AV197" s="516" t="e">
        <f ca="1">+IF(AND(ISNUMBER(OFFSET('Sanitation Data'!$I$6,0,10*ROW('Sanitation Data'!I191))),'Data Summary'!DK197="Yes"),OFFSET('Sanitation Data'!$I$6,0,10*ROW('Sanitation Data'!I191)),NA())</f>
        <v>#N/A</v>
      </c>
      <c r="AW197" s="516" t="e">
        <f ca="1">+IF(AND(ISNUMBER(OFFSET('Sanitation Data'!$I$10,0,10*ROW('Sanitation Data'!I191))),'Data Summary'!DL197="Yes"),OFFSET('Sanitation Data'!$I$10,0,10*ROW('Sanitation Data'!I191)),NA())</f>
        <v>#N/A</v>
      </c>
      <c r="AX197" s="516" t="e">
        <f ca="1">+IF(AND(ISNUMBER(OFFSET('Sanitation Data'!$I$11,0,10*ROW('Sanitation Data'!I191))),'Data Summary'!DM197="Yes"),OFFSET('Sanitation Data'!$I$11,0,10*ROW('Sanitation Data'!I191)),NA())</f>
        <v>#N/A</v>
      </c>
      <c r="AY197" s="516" t="e">
        <f ca="1">+IF(AND(ISNUMBER(OFFSET('Sanitation Data'!$I$12,0,10*ROW('Sanitation Data'!I191))),'Data Summary'!DN197="Yes"),OFFSET('Sanitation Data'!$I$12,0,10*ROW('Sanitation Data'!I191)),NA())</f>
        <v>#N/A</v>
      </c>
      <c r="AZ197" s="517" t="e">
        <f ca="1">+IF(AND(ISNUMBER(OFFSET('Hygiene Data'!$D$5,0,10*ROW('Hygiene Data'!D191))),'Data Summary'!DO197="Yes"),OFFSET('Hygiene Data'!$D$5,0,10*ROW('Hygiene Data'!D191)),NA())</f>
        <v>#N/A</v>
      </c>
      <c r="BA197" s="517" t="e">
        <f ca="1">+IF(AND(ISNUMBER(OFFSET('Hygiene Data'!$D$7,0,10*ROW('Hygiene Data'!D191))),'Data Summary'!DP197="Yes"),OFFSET('Hygiene Data'!$D$7,0,10*ROW('Hygiene Data'!D191)),NA())</f>
        <v>#N/A</v>
      </c>
      <c r="BB197" s="517" t="e">
        <f ca="1">+IF(AND(ISNUMBER(OFFSET('Hygiene Data'!$D$9,0,10*ROW('Hygiene Data'!D191))),'Data Summary'!DQ197="Yes"),OFFSET('Hygiene Data'!$D$9,0,10*ROW('Hygiene Data'!D191)),NA())</f>
        <v>#N/A</v>
      </c>
      <c r="BC197" s="517" t="e">
        <f ca="1">+IF(AND(ISNUMBER(OFFSET('Hygiene Data'!$E$5,0,10*ROW('Hygiene Data'!E191))),'Data Summary'!DR197="Yes"),OFFSET('Hygiene Data'!$E$5,0,10*ROW('Hygiene Data'!E191)),NA())</f>
        <v>#N/A</v>
      </c>
      <c r="BD197" s="517" t="e">
        <f ca="1">+IF(AND(ISNUMBER(OFFSET('Hygiene Data'!$E$7,0,10*ROW('Hygiene Data'!E191))),'Data Summary'!DS197="Yes"),OFFSET('Hygiene Data'!$E$7,0,10*ROW('Hygiene Data'!E191)),NA())</f>
        <v>#N/A</v>
      </c>
      <c r="BE197" s="517" t="e">
        <f ca="1">+IF(AND(ISNUMBER(OFFSET('Hygiene Data'!$E$9,0,10*ROW('Hygiene Data'!E191))),'Data Summary'!DT197="Yes"),OFFSET('Hygiene Data'!$E$9,0,10*ROW('Hygiene Data'!E191)),NA())</f>
        <v>#N/A</v>
      </c>
      <c r="BF197" s="517" t="e">
        <f ca="1">+IF(AND(ISNUMBER(OFFSET('Hygiene Data'!$F$5,0,10*ROW('Hygiene Data'!F191))),'Data Summary'!DU197="Yes"),OFFSET('Hygiene Data'!$F$5,0,10*ROW('Hygiene Data'!F191)),NA())</f>
        <v>#N/A</v>
      </c>
      <c r="BG197" s="517" t="e">
        <f ca="1">+IF(AND(ISNUMBER(OFFSET('Hygiene Data'!$F$7,0,10*ROW('Hygiene Data'!F191))),'Data Summary'!DV197="Yes"),OFFSET('Hygiene Data'!$F$7,0,10*ROW('Hygiene Data'!F191)),NA())</f>
        <v>#N/A</v>
      </c>
      <c r="BH197" s="517" t="e">
        <f ca="1">+IF(AND(ISNUMBER(OFFSET('Hygiene Data'!$F$9,0,10*ROW('Hygiene Data'!F191))),'Data Summary'!DW197="Yes"),OFFSET('Hygiene Data'!$F$9,0,10*ROW('Hygiene Data'!F191)),NA())</f>
        <v>#N/A</v>
      </c>
      <c r="BI197" s="517" t="e">
        <f ca="1">+IF(AND(ISNUMBER(OFFSET('Hygiene Data'!$G$5,0,10*ROW('Hygiene Data'!G191))),'Data Summary'!DX197="Yes"),OFFSET('Hygiene Data'!$G$5,0,10*ROW('Hygiene Data'!G191)),NA())</f>
        <v>#N/A</v>
      </c>
      <c r="BJ197" s="517" t="e">
        <f ca="1">+IF(AND(ISNUMBER(OFFSET('Hygiene Data'!$G$7,0,10*ROW('Hygiene Data'!G191))),'Data Summary'!DY197="Yes"),OFFSET('Hygiene Data'!$G$7,0,10*ROW('Hygiene Data'!G191)),NA())</f>
        <v>#N/A</v>
      </c>
      <c r="BK197" s="517" t="e">
        <f ca="1">+IF(AND(ISNUMBER(OFFSET('Hygiene Data'!$G$9,0,10*ROW('Hygiene Data'!G191))),'Data Summary'!DZ197="Yes"),OFFSET('Hygiene Data'!$G$9,0,10*ROW('Hygiene Data'!G191)),NA())</f>
        <v>#N/A</v>
      </c>
      <c r="BL197" s="517" t="e">
        <f ca="1">+IF(AND(ISNUMBER(OFFSET('Hygiene Data'!$H$5,0,10*ROW('Hygiene Data'!H191))),'Data Summary'!EA197="Yes"),OFFSET('Hygiene Data'!$H$5,0,10*ROW('Hygiene Data'!H191)),NA())</f>
        <v>#N/A</v>
      </c>
      <c r="BM197" s="517" t="e">
        <f ca="1">+IF(AND(ISNUMBER(OFFSET('Hygiene Data'!$H$7,0,10*ROW('Hygiene Data'!H191))),'Data Summary'!EB197="Yes"),OFFSET('Hygiene Data'!$H$7,0,10*ROW('Hygiene Data'!H191)),NA())</f>
        <v>#N/A</v>
      </c>
      <c r="BN197" s="517" t="e">
        <f ca="1">+IF(AND(ISNUMBER(OFFSET('Hygiene Data'!$H$9,0,10*ROW('Hygiene Data'!H191))),'Data Summary'!EC197="Yes"),OFFSET('Hygiene Data'!$H$9,0,10*ROW('Hygiene Data'!H191)),NA())</f>
        <v>#N/A</v>
      </c>
      <c r="BO197" s="517" t="e">
        <f ca="1">+IF(AND(ISNUMBER(OFFSET('Hygiene Data'!$I$5,0,10*ROW('Hygiene Data'!I191))),'Data Summary'!ED197="Yes"),OFFSET('Hygiene Data'!$I$5,0,10*ROW('Hygiene Data'!I191)),NA())</f>
        <v>#N/A</v>
      </c>
      <c r="BP197" s="517" t="e">
        <f ca="1">+IF(AND(ISNUMBER(OFFSET('Hygiene Data'!$I$7,0,10*ROW('Hygiene Data'!I191))),'Data Summary'!EE197="Yes"),OFFSET('Hygiene Data'!$I$7,0,10*ROW('Hygiene Data'!I191)),NA())</f>
        <v>#N/A</v>
      </c>
      <c r="BQ197" s="517" t="e">
        <f ca="1">+IF(AND(ISNUMBER(OFFSET('Hygiene Data'!$I$9,0,10*ROW('Hygiene Data'!I191))),'Data Summary'!EF197="Yes"),OFFSET('Hygiene Data'!$I$9,0,10*ROW('Hygiene Data'!I191)),NA())</f>
        <v>#N/A</v>
      </c>
    </row>
    <row r="198" spans="1:69" x14ac:dyDescent="0.25">
      <c r="A198" s="513" t="e">
        <f ca="1">+RIGHT('Data Summary'!A198,LEN('Data Summary'!A198)-9)</f>
        <v>#VALUE!</v>
      </c>
      <c r="B198" s="487" t="str">
        <f ca="1">+IF(ISTEXT('Data Summary'!B198),'Data Summary'!B198,"")</f>
        <v/>
      </c>
      <c r="C198" s="514" t="e">
        <f ca="1">+VALUE('Data Summary'!C198)</f>
        <v>#VALUE!</v>
      </c>
      <c r="D198" s="515" t="e">
        <f ca="1">+IF(AND(ISNUMBER(OFFSET('Water Data'!$D$4,0,10*ROW('Water Data'!D192))),'Data Summary'!BS198="Yes"),100-OFFSET('Water Data'!$D$4,0,10*ROW('Water Data'!D192)),NA())</f>
        <v>#N/A</v>
      </c>
      <c r="E198" s="515" t="e">
        <f ca="1">+IF(AND(ISNUMBER(OFFSET('Water Data'!$D$6,0,10*ROW('Water Data'!D192))),'Data Summary'!BT198="Yes"),OFFSET('Water Data'!$D$6,0,10*ROW('Water Data'!D192)),NA())</f>
        <v>#N/A</v>
      </c>
      <c r="F198" s="515" t="e">
        <f ca="1">+IF(AND(ISNUMBER(OFFSET('Water Data'!$D$9,0,10*ROW('Water Data'!D192))),'Data Summary'!BU198="Yes"),OFFSET('Water Data'!$D$9,0,10*ROW('Water Data'!D192)),NA())</f>
        <v>#N/A</v>
      </c>
      <c r="G198" s="515" t="e">
        <f ca="1">+IF(AND(ISNUMBER(OFFSET('Water Data'!$E$4,0,10*ROW('Water Data'!E192))),'Data Summary'!BV198="Yes"),100-OFFSET('Water Data'!$E$4,0,10*ROW('Water Data'!E192)),NA())</f>
        <v>#N/A</v>
      </c>
      <c r="H198" s="515" t="e">
        <f ca="1">+IF(AND(ISNUMBER(OFFSET('Water Data'!$E$6,0,10*ROW('Water Data'!E192))),'Data Summary'!BW198="Yes"),OFFSET('Water Data'!$E$6,0,10*ROW('Water Data'!E192)),NA())</f>
        <v>#N/A</v>
      </c>
      <c r="I198" s="515" t="e">
        <f ca="1">+IF(AND(ISNUMBER(OFFSET('Water Data'!$E$9,0,10*ROW('Water Data'!E192))),'Data Summary'!BX198="Yes"),OFFSET('Water Data'!$E$9,0,10*ROW('Water Data'!E192)),NA())</f>
        <v>#N/A</v>
      </c>
      <c r="J198" s="515" t="e">
        <f ca="1">+IF(AND(ISNUMBER(OFFSET('Water Data'!$F$4,0,10*ROW('Water Data'!F192))),'Data Summary'!BY198="Yes"),100-OFFSET('Water Data'!$F$4,0,10*ROW('Water Data'!F192)),NA())</f>
        <v>#N/A</v>
      </c>
      <c r="K198" s="515" t="e">
        <f ca="1">+IF(AND(ISNUMBER(OFFSET('Water Data'!$F$6,0,10*ROW('Water Data'!F192))),'Data Summary'!BZ198="Yes"),OFFSET('Water Data'!$F$6,0,10*ROW('Water Data'!F192)),NA())</f>
        <v>#N/A</v>
      </c>
      <c r="L198" s="515" t="e">
        <f ca="1">+IF(AND(ISNUMBER(OFFSET('Water Data'!$F$9,0,10*ROW('Water Data'!F192))),'Data Summary'!CA198="Yes"),OFFSET('Water Data'!$F$9,0,10*ROW('Water Data'!F192)),NA())</f>
        <v>#N/A</v>
      </c>
      <c r="M198" s="515" t="e">
        <f ca="1">+IF(AND(ISNUMBER(OFFSET('Water Data'!$G$4,0,10*ROW('Water Data'!G192))),'Data Summary'!CB198="Yes"),100-OFFSET('Water Data'!$G$4,0,10*ROW('Water Data'!G192)),NA())</f>
        <v>#N/A</v>
      </c>
      <c r="N198" s="515" t="e">
        <f ca="1">+IF(AND(ISNUMBER(OFFSET('Water Data'!$G$6,0,10*ROW('Water Data'!G192))),'Data Summary'!CC198="Yes"),OFFSET('Water Data'!$G$6,0,10*ROW('Water Data'!G192)),NA())</f>
        <v>#N/A</v>
      </c>
      <c r="O198" s="515" t="e">
        <f ca="1">+IF(AND(ISNUMBER(OFFSET('Water Data'!$G$9,0,10*ROW('Water Data'!G192))),'Data Summary'!CD198="Yes"),OFFSET('Water Data'!$G$9,0,10*ROW('Water Data'!G192)),NA())</f>
        <v>#N/A</v>
      </c>
      <c r="P198" s="515" t="e">
        <f ca="1">+IF(AND(ISNUMBER(OFFSET('Water Data'!$H$4,0,10*ROW('Water Data'!H192))),'Data Summary'!CE198="Yes"),100-OFFSET('Water Data'!$H$4,0,10*ROW('Water Data'!H192)),NA())</f>
        <v>#N/A</v>
      </c>
      <c r="Q198" s="515" t="e">
        <f ca="1">+IF(AND(ISNUMBER(OFFSET('Water Data'!$H$6,0,10*ROW('Water Data'!H192))),'Data Summary'!CF198="Yes"),OFFSET('Water Data'!$H$6,0,10*ROW('Water Data'!H192)),NA())</f>
        <v>#N/A</v>
      </c>
      <c r="R198" s="515" t="e">
        <f ca="1">+IF(AND(ISNUMBER(OFFSET('Water Data'!$H$9,0,10*ROW('Water Data'!H192))),'Data Summary'!CG198="Yes"),OFFSET('Water Data'!$H$9,0,10*ROW('Water Data'!H192)),NA())</f>
        <v>#N/A</v>
      </c>
      <c r="S198" s="515" t="e">
        <f ca="1">+IF(AND(ISNUMBER(OFFSET('Water Data'!$I$4,0,10*ROW('Water Data'!I192))),'Data Summary'!CH198="Yes"),100-OFFSET('Water Data'!$I$4,0,10*ROW('Water Data'!I192)),NA())</f>
        <v>#N/A</v>
      </c>
      <c r="T198" s="515" t="e">
        <f ca="1">+IF(AND(ISNUMBER(OFFSET('Water Data'!$I$6,0,10*ROW('Water Data'!I192))),'Data Summary'!CI198="Yes"),OFFSET('Water Data'!$I$6,0,10*ROW('Water Data'!I192)),NA())</f>
        <v>#N/A</v>
      </c>
      <c r="U198" s="515" t="e">
        <f ca="1">+IF(AND(ISNUMBER(OFFSET('Water Data'!$I$9,0,10*ROW('Water Data'!I192))),'Data Summary'!CJ198="Yes"),OFFSET('Water Data'!$I$9,0,10*ROW('Water Data'!I192)),NA())</f>
        <v>#N/A</v>
      </c>
      <c r="V198" s="516" t="e">
        <f ca="1">+IF(AND(ISNUMBER(OFFSET('Sanitation Data'!$D$4,0,10*ROW('Sanitation Data'!D192))),'Data Summary'!CK198="Yes"),100-OFFSET('Sanitation Data'!$D$4,0,10*ROW('Sanitation Data'!D192)),NA())</f>
        <v>#N/A</v>
      </c>
      <c r="W198" s="516" t="e">
        <f ca="1">+IF(AND(ISNUMBER(OFFSET('Sanitation Data'!$D$6,0,10*ROW('Sanitation Data'!D192))),'Data Summary'!CL198="Yes"),OFFSET('Sanitation Data'!$D$6,0,10*ROW('Sanitation Data'!D192)),NA())</f>
        <v>#N/A</v>
      </c>
      <c r="X198" s="516" t="e">
        <f ca="1">+IF(AND(ISNUMBER(OFFSET('Sanitation Data'!$D$10,0,10*ROW('Sanitation Data'!D192))),'Data Summary'!CM198="Yes"),OFFSET('Sanitation Data'!$D$10,0,10*ROW('Sanitation Data'!D192)),NA())</f>
        <v>#N/A</v>
      </c>
      <c r="Y198" s="516" t="e">
        <f ca="1">+IF(AND(ISNUMBER(OFFSET('Sanitation Data'!$D$11,0,10*ROW('Sanitation Data'!D192))),'Data Summary'!CN198="Yes"),OFFSET('Sanitation Data'!$D$11,0,10*ROW('Sanitation Data'!D192)),NA())</f>
        <v>#N/A</v>
      </c>
      <c r="Z198" s="516" t="e">
        <f ca="1">+IF(AND(ISNUMBER(OFFSET('Sanitation Data'!$D$12,0,10*ROW('Sanitation Data'!D192))),'Data Summary'!CO198="Yes"),OFFSET('Sanitation Data'!$D$12,0,10*ROW('Sanitation Data'!D192)),NA())</f>
        <v>#N/A</v>
      </c>
      <c r="AA198" s="516" t="e">
        <f ca="1">+IF(AND(ISNUMBER(OFFSET('Sanitation Data'!$E$4,0,10*ROW('Sanitation Data'!E192))),'Data Summary'!CP198="Yes"),100-OFFSET('Sanitation Data'!$E$4,0,10*ROW('Sanitation Data'!E192)),NA())</f>
        <v>#N/A</v>
      </c>
      <c r="AB198" s="516" t="e">
        <f ca="1">+IF(AND(ISNUMBER(OFFSET('Sanitation Data'!$E$6,0,10*ROW('Sanitation Data'!E192))),'Data Summary'!CQ198="Yes"),OFFSET('Sanitation Data'!$E$6,0,10*ROW('Sanitation Data'!E192)),NA())</f>
        <v>#N/A</v>
      </c>
      <c r="AC198" s="516" t="e">
        <f ca="1">+IF(AND(ISNUMBER(OFFSET('Sanitation Data'!$E$10,0,10*ROW('Sanitation Data'!E192))),'Data Summary'!CR198="Yes"),OFFSET('Sanitation Data'!$E$10,0,10*ROW('Sanitation Data'!E192)),NA())</f>
        <v>#N/A</v>
      </c>
      <c r="AD198" s="516" t="e">
        <f ca="1">+IF(AND(ISNUMBER(OFFSET('Sanitation Data'!$E$11,0,10*ROW('Sanitation Data'!E192))),'Data Summary'!CS198="Yes"),OFFSET('Sanitation Data'!$E$11,0,10*ROW('Sanitation Data'!E192)),NA())</f>
        <v>#N/A</v>
      </c>
      <c r="AE198" s="516" t="e">
        <f ca="1">+IF(AND(ISNUMBER(OFFSET('Sanitation Data'!$E$12,0,10*ROW('Sanitation Data'!E192))),'Data Summary'!CT198="Yes"),OFFSET('Sanitation Data'!$E$12,0,10*ROW('Sanitation Data'!E192)),NA())</f>
        <v>#N/A</v>
      </c>
      <c r="AF198" s="516" t="e">
        <f ca="1">+IF(AND(ISNUMBER(OFFSET('Sanitation Data'!$F$4,0,10*ROW('Sanitation Data'!F192))),'Data Summary'!CU198="Yes"),100-OFFSET('Sanitation Data'!$F$4,0,10*ROW('Sanitation Data'!F192)),NA())</f>
        <v>#N/A</v>
      </c>
      <c r="AG198" s="516" t="e">
        <f ca="1">+IF(AND(ISNUMBER(OFFSET('Sanitation Data'!$F$6,0,10*ROW('Sanitation Data'!F192))),'Data Summary'!CV198="Yes"),OFFSET('Sanitation Data'!$F$6,0,10*ROW('Sanitation Data'!F192)),NA())</f>
        <v>#N/A</v>
      </c>
      <c r="AH198" s="516" t="e">
        <f ca="1">+IF(AND(ISNUMBER(OFFSET('Sanitation Data'!$F$10,0,10*ROW('Sanitation Data'!F192))),'Data Summary'!CW198="Yes"),OFFSET('Sanitation Data'!$F$10,0,10*ROW('Sanitation Data'!F192)),NA())</f>
        <v>#N/A</v>
      </c>
      <c r="AI198" s="516" t="e">
        <f ca="1">+IF(AND(ISNUMBER(OFFSET('Sanitation Data'!$F$11,0,10*ROW('Sanitation Data'!F192))),'Data Summary'!CX198="Yes"),OFFSET('Sanitation Data'!$F$11,0,10*ROW('Sanitation Data'!F192)),NA())</f>
        <v>#N/A</v>
      </c>
      <c r="AJ198" s="516" t="e">
        <f ca="1">+IF(AND(ISNUMBER(OFFSET('Sanitation Data'!$F$12,0,10*ROW('Sanitation Data'!F192))),'Data Summary'!CY198="Yes"),OFFSET('Sanitation Data'!$F$12,0,10*ROW('Sanitation Data'!F192)),NA())</f>
        <v>#N/A</v>
      </c>
      <c r="AK198" s="516" t="e">
        <f ca="1">+IF(AND(ISNUMBER(OFFSET('Sanitation Data'!$G$4,0,10*ROW('Sanitation Data'!G192))),'Data Summary'!CZ198="Yes"),100-OFFSET('Sanitation Data'!$G$4,0,10*ROW('Sanitation Data'!G192)),NA())</f>
        <v>#N/A</v>
      </c>
      <c r="AL198" s="516" t="e">
        <f ca="1">+IF(AND(ISNUMBER(OFFSET('Sanitation Data'!$G$6,0,10*ROW('Sanitation Data'!G192))),'Data Summary'!DA198="Yes"),OFFSET('Sanitation Data'!$G$6,0,10*ROW('Sanitation Data'!G192)),NA())</f>
        <v>#N/A</v>
      </c>
      <c r="AM198" s="516" t="e">
        <f ca="1">+IF(AND(ISNUMBER(OFFSET('Sanitation Data'!$G$10,0,10*ROW('Sanitation Data'!G192))),'Data Summary'!DB198="Yes"),OFFSET('Sanitation Data'!$G$10,0,10*ROW('Sanitation Data'!G192)),NA())</f>
        <v>#N/A</v>
      </c>
      <c r="AN198" s="516" t="e">
        <f ca="1">+IF(AND(ISNUMBER(OFFSET('Sanitation Data'!$G$11,0,10*ROW('Sanitation Data'!G192))),'Data Summary'!DC198="Yes"),OFFSET('Sanitation Data'!$G$11,0,10*ROW('Sanitation Data'!G192)),NA())</f>
        <v>#N/A</v>
      </c>
      <c r="AO198" s="516" t="e">
        <f ca="1">+IF(AND(ISNUMBER(OFFSET('Sanitation Data'!$G$12,0,10*ROW('Sanitation Data'!G192))),'Data Summary'!DD198="Yes"),OFFSET('Sanitation Data'!$G$12,0,10*ROW('Sanitation Data'!G192)),NA())</f>
        <v>#N/A</v>
      </c>
      <c r="AP198" s="516" t="e">
        <f ca="1">+IF(AND(ISNUMBER(OFFSET('Sanitation Data'!$H$4,0,10*ROW('Sanitation Data'!H192))),'Data Summary'!DE198="Yes"),100-OFFSET('Sanitation Data'!$H$4,0,10*ROW('Sanitation Data'!H192)),NA())</f>
        <v>#N/A</v>
      </c>
      <c r="AQ198" s="516" t="e">
        <f ca="1">+IF(AND(ISNUMBER(OFFSET('Sanitation Data'!$H$6,0,10*ROW('Sanitation Data'!H192))),'Data Summary'!DF198="Yes"),OFFSET('Sanitation Data'!$H$6,0,10*ROW('Sanitation Data'!H192)),NA())</f>
        <v>#N/A</v>
      </c>
      <c r="AR198" s="516" t="e">
        <f ca="1">+IF(AND(ISNUMBER(OFFSET('Sanitation Data'!$H$10,0,10*ROW('Sanitation Data'!H192))),'Data Summary'!DG198="Yes"),OFFSET('Sanitation Data'!$H$10,0,10*ROW('Sanitation Data'!H192)),NA())</f>
        <v>#N/A</v>
      </c>
      <c r="AS198" s="516" t="e">
        <f ca="1">+IF(AND(ISNUMBER(OFFSET('Sanitation Data'!$H$11,0,10*ROW('Sanitation Data'!H192))),'Data Summary'!DH198="Yes"),OFFSET('Sanitation Data'!$H$11,0,10*ROW('Sanitation Data'!H192)),NA())</f>
        <v>#N/A</v>
      </c>
      <c r="AT198" s="516" t="e">
        <f ca="1">+IF(AND(ISNUMBER(OFFSET('Sanitation Data'!$H$12,0,10*ROW('Sanitation Data'!H192))),'Data Summary'!DI198="Yes"),OFFSET('Sanitation Data'!$H$12,0,10*ROW('Sanitation Data'!H192)),NA())</f>
        <v>#N/A</v>
      </c>
      <c r="AU198" s="516" t="e">
        <f ca="1">+IF(AND(ISNUMBER(OFFSET('Sanitation Data'!$I$4,0,10*ROW('Sanitation Data'!I192))),'Data Summary'!DJ198="Yes"),100-OFFSET('Sanitation Data'!$I$4,0,10*ROW('Sanitation Data'!I192)),NA())</f>
        <v>#N/A</v>
      </c>
      <c r="AV198" s="516" t="e">
        <f ca="1">+IF(AND(ISNUMBER(OFFSET('Sanitation Data'!$I$6,0,10*ROW('Sanitation Data'!I192))),'Data Summary'!DK198="Yes"),OFFSET('Sanitation Data'!$I$6,0,10*ROW('Sanitation Data'!I192)),NA())</f>
        <v>#N/A</v>
      </c>
      <c r="AW198" s="516" t="e">
        <f ca="1">+IF(AND(ISNUMBER(OFFSET('Sanitation Data'!$I$10,0,10*ROW('Sanitation Data'!I192))),'Data Summary'!DL198="Yes"),OFFSET('Sanitation Data'!$I$10,0,10*ROW('Sanitation Data'!I192)),NA())</f>
        <v>#N/A</v>
      </c>
      <c r="AX198" s="516" t="e">
        <f ca="1">+IF(AND(ISNUMBER(OFFSET('Sanitation Data'!$I$11,0,10*ROW('Sanitation Data'!I192))),'Data Summary'!DM198="Yes"),OFFSET('Sanitation Data'!$I$11,0,10*ROW('Sanitation Data'!I192)),NA())</f>
        <v>#N/A</v>
      </c>
      <c r="AY198" s="516" t="e">
        <f ca="1">+IF(AND(ISNUMBER(OFFSET('Sanitation Data'!$I$12,0,10*ROW('Sanitation Data'!I192))),'Data Summary'!DN198="Yes"),OFFSET('Sanitation Data'!$I$12,0,10*ROW('Sanitation Data'!I192)),NA())</f>
        <v>#N/A</v>
      </c>
      <c r="AZ198" s="517" t="e">
        <f ca="1">+IF(AND(ISNUMBER(OFFSET('Hygiene Data'!$D$5,0,10*ROW('Hygiene Data'!D192))),'Data Summary'!DO198="Yes"),OFFSET('Hygiene Data'!$D$5,0,10*ROW('Hygiene Data'!D192)),NA())</f>
        <v>#N/A</v>
      </c>
      <c r="BA198" s="517" t="e">
        <f ca="1">+IF(AND(ISNUMBER(OFFSET('Hygiene Data'!$D$7,0,10*ROW('Hygiene Data'!D192))),'Data Summary'!DP198="Yes"),OFFSET('Hygiene Data'!$D$7,0,10*ROW('Hygiene Data'!D192)),NA())</f>
        <v>#N/A</v>
      </c>
      <c r="BB198" s="517" t="e">
        <f ca="1">+IF(AND(ISNUMBER(OFFSET('Hygiene Data'!$D$9,0,10*ROW('Hygiene Data'!D192))),'Data Summary'!DQ198="Yes"),OFFSET('Hygiene Data'!$D$9,0,10*ROW('Hygiene Data'!D192)),NA())</f>
        <v>#N/A</v>
      </c>
      <c r="BC198" s="517" t="e">
        <f ca="1">+IF(AND(ISNUMBER(OFFSET('Hygiene Data'!$E$5,0,10*ROW('Hygiene Data'!E192))),'Data Summary'!DR198="Yes"),OFFSET('Hygiene Data'!$E$5,0,10*ROW('Hygiene Data'!E192)),NA())</f>
        <v>#N/A</v>
      </c>
      <c r="BD198" s="517" t="e">
        <f ca="1">+IF(AND(ISNUMBER(OFFSET('Hygiene Data'!$E$7,0,10*ROW('Hygiene Data'!E192))),'Data Summary'!DS198="Yes"),OFFSET('Hygiene Data'!$E$7,0,10*ROW('Hygiene Data'!E192)),NA())</f>
        <v>#N/A</v>
      </c>
      <c r="BE198" s="517" t="e">
        <f ca="1">+IF(AND(ISNUMBER(OFFSET('Hygiene Data'!$E$9,0,10*ROW('Hygiene Data'!E192))),'Data Summary'!DT198="Yes"),OFFSET('Hygiene Data'!$E$9,0,10*ROW('Hygiene Data'!E192)),NA())</f>
        <v>#N/A</v>
      </c>
      <c r="BF198" s="517" t="e">
        <f ca="1">+IF(AND(ISNUMBER(OFFSET('Hygiene Data'!$F$5,0,10*ROW('Hygiene Data'!F192))),'Data Summary'!DU198="Yes"),OFFSET('Hygiene Data'!$F$5,0,10*ROW('Hygiene Data'!F192)),NA())</f>
        <v>#N/A</v>
      </c>
      <c r="BG198" s="517" t="e">
        <f ca="1">+IF(AND(ISNUMBER(OFFSET('Hygiene Data'!$F$7,0,10*ROW('Hygiene Data'!F192))),'Data Summary'!DV198="Yes"),OFFSET('Hygiene Data'!$F$7,0,10*ROW('Hygiene Data'!F192)),NA())</f>
        <v>#N/A</v>
      </c>
      <c r="BH198" s="517" t="e">
        <f ca="1">+IF(AND(ISNUMBER(OFFSET('Hygiene Data'!$F$9,0,10*ROW('Hygiene Data'!F192))),'Data Summary'!DW198="Yes"),OFFSET('Hygiene Data'!$F$9,0,10*ROW('Hygiene Data'!F192)),NA())</f>
        <v>#N/A</v>
      </c>
      <c r="BI198" s="517" t="e">
        <f ca="1">+IF(AND(ISNUMBER(OFFSET('Hygiene Data'!$G$5,0,10*ROW('Hygiene Data'!G192))),'Data Summary'!DX198="Yes"),OFFSET('Hygiene Data'!$G$5,0,10*ROW('Hygiene Data'!G192)),NA())</f>
        <v>#N/A</v>
      </c>
      <c r="BJ198" s="517" t="e">
        <f ca="1">+IF(AND(ISNUMBER(OFFSET('Hygiene Data'!$G$7,0,10*ROW('Hygiene Data'!G192))),'Data Summary'!DY198="Yes"),OFFSET('Hygiene Data'!$G$7,0,10*ROW('Hygiene Data'!G192)),NA())</f>
        <v>#N/A</v>
      </c>
      <c r="BK198" s="517" t="e">
        <f ca="1">+IF(AND(ISNUMBER(OFFSET('Hygiene Data'!$G$9,0,10*ROW('Hygiene Data'!G192))),'Data Summary'!DZ198="Yes"),OFFSET('Hygiene Data'!$G$9,0,10*ROW('Hygiene Data'!G192)),NA())</f>
        <v>#N/A</v>
      </c>
      <c r="BL198" s="517" t="e">
        <f ca="1">+IF(AND(ISNUMBER(OFFSET('Hygiene Data'!$H$5,0,10*ROW('Hygiene Data'!H192))),'Data Summary'!EA198="Yes"),OFFSET('Hygiene Data'!$H$5,0,10*ROW('Hygiene Data'!H192)),NA())</f>
        <v>#N/A</v>
      </c>
      <c r="BM198" s="517" t="e">
        <f ca="1">+IF(AND(ISNUMBER(OFFSET('Hygiene Data'!$H$7,0,10*ROW('Hygiene Data'!H192))),'Data Summary'!EB198="Yes"),OFFSET('Hygiene Data'!$H$7,0,10*ROW('Hygiene Data'!H192)),NA())</f>
        <v>#N/A</v>
      </c>
      <c r="BN198" s="517" t="e">
        <f ca="1">+IF(AND(ISNUMBER(OFFSET('Hygiene Data'!$H$9,0,10*ROW('Hygiene Data'!H192))),'Data Summary'!EC198="Yes"),OFFSET('Hygiene Data'!$H$9,0,10*ROW('Hygiene Data'!H192)),NA())</f>
        <v>#N/A</v>
      </c>
      <c r="BO198" s="517" t="e">
        <f ca="1">+IF(AND(ISNUMBER(OFFSET('Hygiene Data'!$I$5,0,10*ROW('Hygiene Data'!I192))),'Data Summary'!ED198="Yes"),OFFSET('Hygiene Data'!$I$5,0,10*ROW('Hygiene Data'!I192)),NA())</f>
        <v>#N/A</v>
      </c>
      <c r="BP198" s="517" t="e">
        <f ca="1">+IF(AND(ISNUMBER(OFFSET('Hygiene Data'!$I$7,0,10*ROW('Hygiene Data'!I192))),'Data Summary'!EE198="Yes"),OFFSET('Hygiene Data'!$I$7,0,10*ROW('Hygiene Data'!I192)),NA())</f>
        <v>#N/A</v>
      </c>
      <c r="BQ198" s="517" t="e">
        <f ca="1">+IF(AND(ISNUMBER(OFFSET('Hygiene Data'!$I$9,0,10*ROW('Hygiene Data'!I192))),'Data Summary'!EF198="Yes"),OFFSET('Hygiene Data'!$I$9,0,10*ROW('Hygiene Data'!I192)),NA())</f>
        <v>#N/A</v>
      </c>
    </row>
    <row r="199" spans="1:69" x14ac:dyDescent="0.25">
      <c r="A199" s="513" t="e">
        <f ca="1">+RIGHT('Data Summary'!A199,LEN('Data Summary'!A199)-9)</f>
        <v>#VALUE!</v>
      </c>
      <c r="B199" s="487" t="str">
        <f ca="1">+IF(ISTEXT('Data Summary'!B199),'Data Summary'!B199,"")</f>
        <v/>
      </c>
      <c r="C199" s="514" t="e">
        <f ca="1">+VALUE('Data Summary'!C199)</f>
        <v>#VALUE!</v>
      </c>
      <c r="D199" s="515" t="e">
        <f ca="1">+IF(AND(ISNUMBER(OFFSET('Water Data'!$D$4,0,10*ROW('Water Data'!D193))),'Data Summary'!BS199="Yes"),100-OFFSET('Water Data'!$D$4,0,10*ROW('Water Data'!D193)),NA())</f>
        <v>#N/A</v>
      </c>
      <c r="E199" s="515" t="e">
        <f ca="1">+IF(AND(ISNUMBER(OFFSET('Water Data'!$D$6,0,10*ROW('Water Data'!D193))),'Data Summary'!BT199="Yes"),OFFSET('Water Data'!$D$6,0,10*ROW('Water Data'!D193)),NA())</f>
        <v>#N/A</v>
      </c>
      <c r="F199" s="515" t="e">
        <f ca="1">+IF(AND(ISNUMBER(OFFSET('Water Data'!$D$9,0,10*ROW('Water Data'!D193))),'Data Summary'!BU199="Yes"),OFFSET('Water Data'!$D$9,0,10*ROW('Water Data'!D193)),NA())</f>
        <v>#N/A</v>
      </c>
      <c r="G199" s="515" t="e">
        <f ca="1">+IF(AND(ISNUMBER(OFFSET('Water Data'!$E$4,0,10*ROW('Water Data'!E193))),'Data Summary'!BV199="Yes"),100-OFFSET('Water Data'!$E$4,0,10*ROW('Water Data'!E193)),NA())</f>
        <v>#N/A</v>
      </c>
      <c r="H199" s="515" t="e">
        <f ca="1">+IF(AND(ISNUMBER(OFFSET('Water Data'!$E$6,0,10*ROW('Water Data'!E193))),'Data Summary'!BW199="Yes"),OFFSET('Water Data'!$E$6,0,10*ROW('Water Data'!E193)),NA())</f>
        <v>#N/A</v>
      </c>
      <c r="I199" s="515" t="e">
        <f ca="1">+IF(AND(ISNUMBER(OFFSET('Water Data'!$E$9,0,10*ROW('Water Data'!E193))),'Data Summary'!BX199="Yes"),OFFSET('Water Data'!$E$9,0,10*ROW('Water Data'!E193)),NA())</f>
        <v>#N/A</v>
      </c>
      <c r="J199" s="515" t="e">
        <f ca="1">+IF(AND(ISNUMBER(OFFSET('Water Data'!$F$4,0,10*ROW('Water Data'!F193))),'Data Summary'!BY199="Yes"),100-OFFSET('Water Data'!$F$4,0,10*ROW('Water Data'!F193)),NA())</f>
        <v>#N/A</v>
      </c>
      <c r="K199" s="515" t="e">
        <f ca="1">+IF(AND(ISNUMBER(OFFSET('Water Data'!$F$6,0,10*ROW('Water Data'!F193))),'Data Summary'!BZ199="Yes"),OFFSET('Water Data'!$F$6,0,10*ROW('Water Data'!F193)),NA())</f>
        <v>#N/A</v>
      </c>
      <c r="L199" s="515" t="e">
        <f ca="1">+IF(AND(ISNUMBER(OFFSET('Water Data'!$F$9,0,10*ROW('Water Data'!F193))),'Data Summary'!CA199="Yes"),OFFSET('Water Data'!$F$9,0,10*ROW('Water Data'!F193)),NA())</f>
        <v>#N/A</v>
      </c>
      <c r="M199" s="515" t="e">
        <f ca="1">+IF(AND(ISNUMBER(OFFSET('Water Data'!$G$4,0,10*ROW('Water Data'!G193))),'Data Summary'!CB199="Yes"),100-OFFSET('Water Data'!$G$4,0,10*ROW('Water Data'!G193)),NA())</f>
        <v>#N/A</v>
      </c>
      <c r="N199" s="515" t="e">
        <f ca="1">+IF(AND(ISNUMBER(OFFSET('Water Data'!$G$6,0,10*ROW('Water Data'!G193))),'Data Summary'!CC199="Yes"),OFFSET('Water Data'!$G$6,0,10*ROW('Water Data'!G193)),NA())</f>
        <v>#N/A</v>
      </c>
      <c r="O199" s="515" t="e">
        <f ca="1">+IF(AND(ISNUMBER(OFFSET('Water Data'!$G$9,0,10*ROW('Water Data'!G193))),'Data Summary'!CD199="Yes"),OFFSET('Water Data'!$G$9,0,10*ROW('Water Data'!G193)),NA())</f>
        <v>#N/A</v>
      </c>
      <c r="P199" s="515" t="e">
        <f ca="1">+IF(AND(ISNUMBER(OFFSET('Water Data'!$H$4,0,10*ROW('Water Data'!H193))),'Data Summary'!CE199="Yes"),100-OFFSET('Water Data'!$H$4,0,10*ROW('Water Data'!H193)),NA())</f>
        <v>#N/A</v>
      </c>
      <c r="Q199" s="515" t="e">
        <f ca="1">+IF(AND(ISNUMBER(OFFSET('Water Data'!$H$6,0,10*ROW('Water Data'!H193))),'Data Summary'!CF199="Yes"),OFFSET('Water Data'!$H$6,0,10*ROW('Water Data'!H193)),NA())</f>
        <v>#N/A</v>
      </c>
      <c r="R199" s="515" t="e">
        <f ca="1">+IF(AND(ISNUMBER(OFFSET('Water Data'!$H$9,0,10*ROW('Water Data'!H193))),'Data Summary'!CG199="Yes"),OFFSET('Water Data'!$H$9,0,10*ROW('Water Data'!H193)),NA())</f>
        <v>#N/A</v>
      </c>
      <c r="S199" s="515" t="e">
        <f ca="1">+IF(AND(ISNUMBER(OFFSET('Water Data'!$I$4,0,10*ROW('Water Data'!I193))),'Data Summary'!CH199="Yes"),100-OFFSET('Water Data'!$I$4,0,10*ROW('Water Data'!I193)),NA())</f>
        <v>#N/A</v>
      </c>
      <c r="T199" s="515" t="e">
        <f ca="1">+IF(AND(ISNUMBER(OFFSET('Water Data'!$I$6,0,10*ROW('Water Data'!I193))),'Data Summary'!CI199="Yes"),OFFSET('Water Data'!$I$6,0,10*ROW('Water Data'!I193)),NA())</f>
        <v>#N/A</v>
      </c>
      <c r="U199" s="515" t="e">
        <f ca="1">+IF(AND(ISNUMBER(OFFSET('Water Data'!$I$9,0,10*ROW('Water Data'!I193))),'Data Summary'!CJ199="Yes"),OFFSET('Water Data'!$I$9,0,10*ROW('Water Data'!I193)),NA())</f>
        <v>#N/A</v>
      </c>
      <c r="V199" s="516" t="e">
        <f ca="1">+IF(AND(ISNUMBER(OFFSET('Sanitation Data'!$D$4,0,10*ROW('Sanitation Data'!D193))),'Data Summary'!CK199="Yes"),100-OFFSET('Sanitation Data'!$D$4,0,10*ROW('Sanitation Data'!D193)),NA())</f>
        <v>#N/A</v>
      </c>
      <c r="W199" s="516" t="e">
        <f ca="1">+IF(AND(ISNUMBER(OFFSET('Sanitation Data'!$D$6,0,10*ROW('Sanitation Data'!D193))),'Data Summary'!CL199="Yes"),OFFSET('Sanitation Data'!$D$6,0,10*ROW('Sanitation Data'!D193)),NA())</f>
        <v>#N/A</v>
      </c>
      <c r="X199" s="516" t="e">
        <f ca="1">+IF(AND(ISNUMBER(OFFSET('Sanitation Data'!$D$10,0,10*ROW('Sanitation Data'!D193))),'Data Summary'!CM199="Yes"),OFFSET('Sanitation Data'!$D$10,0,10*ROW('Sanitation Data'!D193)),NA())</f>
        <v>#N/A</v>
      </c>
      <c r="Y199" s="516" t="e">
        <f ca="1">+IF(AND(ISNUMBER(OFFSET('Sanitation Data'!$D$11,0,10*ROW('Sanitation Data'!D193))),'Data Summary'!CN199="Yes"),OFFSET('Sanitation Data'!$D$11,0,10*ROW('Sanitation Data'!D193)),NA())</f>
        <v>#N/A</v>
      </c>
      <c r="Z199" s="516" t="e">
        <f ca="1">+IF(AND(ISNUMBER(OFFSET('Sanitation Data'!$D$12,0,10*ROW('Sanitation Data'!D193))),'Data Summary'!CO199="Yes"),OFFSET('Sanitation Data'!$D$12,0,10*ROW('Sanitation Data'!D193)),NA())</f>
        <v>#N/A</v>
      </c>
      <c r="AA199" s="516" t="e">
        <f ca="1">+IF(AND(ISNUMBER(OFFSET('Sanitation Data'!$E$4,0,10*ROW('Sanitation Data'!E193))),'Data Summary'!CP199="Yes"),100-OFFSET('Sanitation Data'!$E$4,0,10*ROW('Sanitation Data'!E193)),NA())</f>
        <v>#N/A</v>
      </c>
      <c r="AB199" s="516" t="e">
        <f ca="1">+IF(AND(ISNUMBER(OFFSET('Sanitation Data'!$E$6,0,10*ROW('Sanitation Data'!E193))),'Data Summary'!CQ199="Yes"),OFFSET('Sanitation Data'!$E$6,0,10*ROW('Sanitation Data'!E193)),NA())</f>
        <v>#N/A</v>
      </c>
      <c r="AC199" s="516" t="e">
        <f ca="1">+IF(AND(ISNUMBER(OFFSET('Sanitation Data'!$E$10,0,10*ROW('Sanitation Data'!E193))),'Data Summary'!CR199="Yes"),OFFSET('Sanitation Data'!$E$10,0,10*ROW('Sanitation Data'!E193)),NA())</f>
        <v>#N/A</v>
      </c>
      <c r="AD199" s="516" t="e">
        <f ca="1">+IF(AND(ISNUMBER(OFFSET('Sanitation Data'!$E$11,0,10*ROW('Sanitation Data'!E193))),'Data Summary'!CS199="Yes"),OFFSET('Sanitation Data'!$E$11,0,10*ROW('Sanitation Data'!E193)),NA())</f>
        <v>#N/A</v>
      </c>
      <c r="AE199" s="516" t="e">
        <f ca="1">+IF(AND(ISNUMBER(OFFSET('Sanitation Data'!$E$12,0,10*ROW('Sanitation Data'!E193))),'Data Summary'!CT199="Yes"),OFFSET('Sanitation Data'!$E$12,0,10*ROW('Sanitation Data'!E193)),NA())</f>
        <v>#N/A</v>
      </c>
      <c r="AF199" s="516" t="e">
        <f ca="1">+IF(AND(ISNUMBER(OFFSET('Sanitation Data'!$F$4,0,10*ROW('Sanitation Data'!F193))),'Data Summary'!CU199="Yes"),100-OFFSET('Sanitation Data'!$F$4,0,10*ROW('Sanitation Data'!F193)),NA())</f>
        <v>#N/A</v>
      </c>
      <c r="AG199" s="516" t="e">
        <f ca="1">+IF(AND(ISNUMBER(OFFSET('Sanitation Data'!$F$6,0,10*ROW('Sanitation Data'!F193))),'Data Summary'!CV199="Yes"),OFFSET('Sanitation Data'!$F$6,0,10*ROW('Sanitation Data'!F193)),NA())</f>
        <v>#N/A</v>
      </c>
      <c r="AH199" s="516" t="e">
        <f ca="1">+IF(AND(ISNUMBER(OFFSET('Sanitation Data'!$F$10,0,10*ROW('Sanitation Data'!F193))),'Data Summary'!CW199="Yes"),OFFSET('Sanitation Data'!$F$10,0,10*ROW('Sanitation Data'!F193)),NA())</f>
        <v>#N/A</v>
      </c>
      <c r="AI199" s="516" t="e">
        <f ca="1">+IF(AND(ISNUMBER(OFFSET('Sanitation Data'!$F$11,0,10*ROW('Sanitation Data'!F193))),'Data Summary'!CX199="Yes"),OFFSET('Sanitation Data'!$F$11,0,10*ROW('Sanitation Data'!F193)),NA())</f>
        <v>#N/A</v>
      </c>
      <c r="AJ199" s="516" t="e">
        <f ca="1">+IF(AND(ISNUMBER(OFFSET('Sanitation Data'!$F$12,0,10*ROW('Sanitation Data'!F193))),'Data Summary'!CY199="Yes"),OFFSET('Sanitation Data'!$F$12,0,10*ROW('Sanitation Data'!F193)),NA())</f>
        <v>#N/A</v>
      </c>
      <c r="AK199" s="516" t="e">
        <f ca="1">+IF(AND(ISNUMBER(OFFSET('Sanitation Data'!$G$4,0,10*ROW('Sanitation Data'!G193))),'Data Summary'!CZ199="Yes"),100-OFFSET('Sanitation Data'!$G$4,0,10*ROW('Sanitation Data'!G193)),NA())</f>
        <v>#N/A</v>
      </c>
      <c r="AL199" s="516" t="e">
        <f ca="1">+IF(AND(ISNUMBER(OFFSET('Sanitation Data'!$G$6,0,10*ROW('Sanitation Data'!G193))),'Data Summary'!DA199="Yes"),OFFSET('Sanitation Data'!$G$6,0,10*ROW('Sanitation Data'!G193)),NA())</f>
        <v>#N/A</v>
      </c>
      <c r="AM199" s="516" t="e">
        <f ca="1">+IF(AND(ISNUMBER(OFFSET('Sanitation Data'!$G$10,0,10*ROW('Sanitation Data'!G193))),'Data Summary'!DB199="Yes"),OFFSET('Sanitation Data'!$G$10,0,10*ROW('Sanitation Data'!G193)),NA())</f>
        <v>#N/A</v>
      </c>
      <c r="AN199" s="516" t="e">
        <f ca="1">+IF(AND(ISNUMBER(OFFSET('Sanitation Data'!$G$11,0,10*ROW('Sanitation Data'!G193))),'Data Summary'!DC199="Yes"),OFFSET('Sanitation Data'!$G$11,0,10*ROW('Sanitation Data'!G193)),NA())</f>
        <v>#N/A</v>
      </c>
      <c r="AO199" s="516" t="e">
        <f ca="1">+IF(AND(ISNUMBER(OFFSET('Sanitation Data'!$G$12,0,10*ROW('Sanitation Data'!G193))),'Data Summary'!DD199="Yes"),OFFSET('Sanitation Data'!$G$12,0,10*ROW('Sanitation Data'!G193)),NA())</f>
        <v>#N/A</v>
      </c>
      <c r="AP199" s="516" t="e">
        <f ca="1">+IF(AND(ISNUMBER(OFFSET('Sanitation Data'!$H$4,0,10*ROW('Sanitation Data'!H193))),'Data Summary'!DE199="Yes"),100-OFFSET('Sanitation Data'!$H$4,0,10*ROW('Sanitation Data'!H193)),NA())</f>
        <v>#N/A</v>
      </c>
      <c r="AQ199" s="516" t="e">
        <f ca="1">+IF(AND(ISNUMBER(OFFSET('Sanitation Data'!$H$6,0,10*ROW('Sanitation Data'!H193))),'Data Summary'!DF199="Yes"),OFFSET('Sanitation Data'!$H$6,0,10*ROW('Sanitation Data'!H193)),NA())</f>
        <v>#N/A</v>
      </c>
      <c r="AR199" s="516" t="e">
        <f ca="1">+IF(AND(ISNUMBER(OFFSET('Sanitation Data'!$H$10,0,10*ROW('Sanitation Data'!H193))),'Data Summary'!DG199="Yes"),OFFSET('Sanitation Data'!$H$10,0,10*ROW('Sanitation Data'!H193)),NA())</f>
        <v>#N/A</v>
      </c>
      <c r="AS199" s="516" t="e">
        <f ca="1">+IF(AND(ISNUMBER(OFFSET('Sanitation Data'!$H$11,0,10*ROW('Sanitation Data'!H193))),'Data Summary'!DH199="Yes"),OFFSET('Sanitation Data'!$H$11,0,10*ROW('Sanitation Data'!H193)),NA())</f>
        <v>#N/A</v>
      </c>
      <c r="AT199" s="516" t="e">
        <f ca="1">+IF(AND(ISNUMBER(OFFSET('Sanitation Data'!$H$12,0,10*ROW('Sanitation Data'!H193))),'Data Summary'!DI199="Yes"),OFFSET('Sanitation Data'!$H$12,0,10*ROW('Sanitation Data'!H193)),NA())</f>
        <v>#N/A</v>
      </c>
      <c r="AU199" s="516" t="e">
        <f ca="1">+IF(AND(ISNUMBER(OFFSET('Sanitation Data'!$I$4,0,10*ROW('Sanitation Data'!I193))),'Data Summary'!DJ199="Yes"),100-OFFSET('Sanitation Data'!$I$4,0,10*ROW('Sanitation Data'!I193)),NA())</f>
        <v>#N/A</v>
      </c>
      <c r="AV199" s="516" t="e">
        <f ca="1">+IF(AND(ISNUMBER(OFFSET('Sanitation Data'!$I$6,0,10*ROW('Sanitation Data'!I193))),'Data Summary'!DK199="Yes"),OFFSET('Sanitation Data'!$I$6,0,10*ROW('Sanitation Data'!I193)),NA())</f>
        <v>#N/A</v>
      </c>
      <c r="AW199" s="516" t="e">
        <f ca="1">+IF(AND(ISNUMBER(OFFSET('Sanitation Data'!$I$10,0,10*ROW('Sanitation Data'!I193))),'Data Summary'!DL199="Yes"),OFFSET('Sanitation Data'!$I$10,0,10*ROW('Sanitation Data'!I193)),NA())</f>
        <v>#N/A</v>
      </c>
      <c r="AX199" s="516" t="e">
        <f ca="1">+IF(AND(ISNUMBER(OFFSET('Sanitation Data'!$I$11,0,10*ROW('Sanitation Data'!I193))),'Data Summary'!DM199="Yes"),OFFSET('Sanitation Data'!$I$11,0,10*ROW('Sanitation Data'!I193)),NA())</f>
        <v>#N/A</v>
      </c>
      <c r="AY199" s="516" t="e">
        <f ca="1">+IF(AND(ISNUMBER(OFFSET('Sanitation Data'!$I$12,0,10*ROW('Sanitation Data'!I193))),'Data Summary'!DN199="Yes"),OFFSET('Sanitation Data'!$I$12,0,10*ROW('Sanitation Data'!I193)),NA())</f>
        <v>#N/A</v>
      </c>
      <c r="AZ199" s="517" t="e">
        <f ca="1">+IF(AND(ISNUMBER(OFFSET('Hygiene Data'!$D$5,0,10*ROW('Hygiene Data'!D193))),'Data Summary'!DO199="Yes"),OFFSET('Hygiene Data'!$D$5,0,10*ROW('Hygiene Data'!D193)),NA())</f>
        <v>#N/A</v>
      </c>
      <c r="BA199" s="517" t="e">
        <f ca="1">+IF(AND(ISNUMBER(OFFSET('Hygiene Data'!$D$7,0,10*ROW('Hygiene Data'!D193))),'Data Summary'!DP199="Yes"),OFFSET('Hygiene Data'!$D$7,0,10*ROW('Hygiene Data'!D193)),NA())</f>
        <v>#N/A</v>
      </c>
      <c r="BB199" s="517" t="e">
        <f ca="1">+IF(AND(ISNUMBER(OFFSET('Hygiene Data'!$D$9,0,10*ROW('Hygiene Data'!D193))),'Data Summary'!DQ199="Yes"),OFFSET('Hygiene Data'!$D$9,0,10*ROW('Hygiene Data'!D193)),NA())</f>
        <v>#N/A</v>
      </c>
      <c r="BC199" s="517" t="e">
        <f ca="1">+IF(AND(ISNUMBER(OFFSET('Hygiene Data'!$E$5,0,10*ROW('Hygiene Data'!E193))),'Data Summary'!DR199="Yes"),OFFSET('Hygiene Data'!$E$5,0,10*ROW('Hygiene Data'!E193)),NA())</f>
        <v>#N/A</v>
      </c>
      <c r="BD199" s="517" t="e">
        <f ca="1">+IF(AND(ISNUMBER(OFFSET('Hygiene Data'!$E$7,0,10*ROW('Hygiene Data'!E193))),'Data Summary'!DS199="Yes"),OFFSET('Hygiene Data'!$E$7,0,10*ROW('Hygiene Data'!E193)),NA())</f>
        <v>#N/A</v>
      </c>
      <c r="BE199" s="517" t="e">
        <f ca="1">+IF(AND(ISNUMBER(OFFSET('Hygiene Data'!$E$9,0,10*ROW('Hygiene Data'!E193))),'Data Summary'!DT199="Yes"),OFFSET('Hygiene Data'!$E$9,0,10*ROW('Hygiene Data'!E193)),NA())</f>
        <v>#N/A</v>
      </c>
      <c r="BF199" s="517" t="e">
        <f ca="1">+IF(AND(ISNUMBER(OFFSET('Hygiene Data'!$F$5,0,10*ROW('Hygiene Data'!F193))),'Data Summary'!DU199="Yes"),OFFSET('Hygiene Data'!$F$5,0,10*ROW('Hygiene Data'!F193)),NA())</f>
        <v>#N/A</v>
      </c>
      <c r="BG199" s="517" t="e">
        <f ca="1">+IF(AND(ISNUMBER(OFFSET('Hygiene Data'!$F$7,0,10*ROW('Hygiene Data'!F193))),'Data Summary'!DV199="Yes"),OFFSET('Hygiene Data'!$F$7,0,10*ROW('Hygiene Data'!F193)),NA())</f>
        <v>#N/A</v>
      </c>
      <c r="BH199" s="517" t="e">
        <f ca="1">+IF(AND(ISNUMBER(OFFSET('Hygiene Data'!$F$9,0,10*ROW('Hygiene Data'!F193))),'Data Summary'!DW199="Yes"),OFFSET('Hygiene Data'!$F$9,0,10*ROW('Hygiene Data'!F193)),NA())</f>
        <v>#N/A</v>
      </c>
      <c r="BI199" s="517" t="e">
        <f ca="1">+IF(AND(ISNUMBER(OFFSET('Hygiene Data'!$G$5,0,10*ROW('Hygiene Data'!G193))),'Data Summary'!DX199="Yes"),OFFSET('Hygiene Data'!$G$5,0,10*ROW('Hygiene Data'!G193)),NA())</f>
        <v>#N/A</v>
      </c>
      <c r="BJ199" s="517" t="e">
        <f ca="1">+IF(AND(ISNUMBER(OFFSET('Hygiene Data'!$G$7,0,10*ROW('Hygiene Data'!G193))),'Data Summary'!DY199="Yes"),OFFSET('Hygiene Data'!$G$7,0,10*ROW('Hygiene Data'!G193)),NA())</f>
        <v>#N/A</v>
      </c>
      <c r="BK199" s="517" t="e">
        <f ca="1">+IF(AND(ISNUMBER(OFFSET('Hygiene Data'!$G$9,0,10*ROW('Hygiene Data'!G193))),'Data Summary'!DZ199="Yes"),OFFSET('Hygiene Data'!$G$9,0,10*ROW('Hygiene Data'!G193)),NA())</f>
        <v>#N/A</v>
      </c>
      <c r="BL199" s="517" t="e">
        <f ca="1">+IF(AND(ISNUMBER(OFFSET('Hygiene Data'!$H$5,0,10*ROW('Hygiene Data'!H193))),'Data Summary'!EA199="Yes"),OFFSET('Hygiene Data'!$H$5,0,10*ROW('Hygiene Data'!H193)),NA())</f>
        <v>#N/A</v>
      </c>
      <c r="BM199" s="517" t="e">
        <f ca="1">+IF(AND(ISNUMBER(OFFSET('Hygiene Data'!$H$7,0,10*ROW('Hygiene Data'!H193))),'Data Summary'!EB199="Yes"),OFFSET('Hygiene Data'!$H$7,0,10*ROW('Hygiene Data'!H193)),NA())</f>
        <v>#N/A</v>
      </c>
      <c r="BN199" s="517" t="e">
        <f ca="1">+IF(AND(ISNUMBER(OFFSET('Hygiene Data'!$H$9,0,10*ROW('Hygiene Data'!H193))),'Data Summary'!EC199="Yes"),OFFSET('Hygiene Data'!$H$9,0,10*ROW('Hygiene Data'!H193)),NA())</f>
        <v>#N/A</v>
      </c>
      <c r="BO199" s="517" t="e">
        <f ca="1">+IF(AND(ISNUMBER(OFFSET('Hygiene Data'!$I$5,0,10*ROW('Hygiene Data'!I193))),'Data Summary'!ED199="Yes"),OFFSET('Hygiene Data'!$I$5,0,10*ROW('Hygiene Data'!I193)),NA())</f>
        <v>#N/A</v>
      </c>
      <c r="BP199" s="517" t="e">
        <f ca="1">+IF(AND(ISNUMBER(OFFSET('Hygiene Data'!$I$7,0,10*ROW('Hygiene Data'!I193))),'Data Summary'!EE199="Yes"),OFFSET('Hygiene Data'!$I$7,0,10*ROW('Hygiene Data'!I193)),NA())</f>
        <v>#N/A</v>
      </c>
      <c r="BQ199" s="517" t="e">
        <f ca="1">+IF(AND(ISNUMBER(OFFSET('Hygiene Data'!$I$9,0,10*ROW('Hygiene Data'!I193))),'Data Summary'!EF199="Yes"),OFFSET('Hygiene Data'!$I$9,0,10*ROW('Hygiene Data'!I193)),NA())</f>
        <v>#N/A</v>
      </c>
    </row>
    <row r="200" spans="1:69" x14ac:dyDescent="0.25">
      <c r="A200" s="513" t="e">
        <f ca="1">+RIGHT('Data Summary'!A200,LEN('Data Summary'!A200)-9)</f>
        <v>#VALUE!</v>
      </c>
      <c r="B200" s="487" t="str">
        <f ca="1">+IF(ISTEXT('Data Summary'!B200),'Data Summary'!B200,"")</f>
        <v/>
      </c>
      <c r="C200" s="514" t="e">
        <f ca="1">+VALUE('Data Summary'!C200)</f>
        <v>#VALUE!</v>
      </c>
      <c r="D200" s="515" t="e">
        <f ca="1">+IF(AND(ISNUMBER(OFFSET('Water Data'!$D$4,0,10*ROW('Water Data'!D194))),'Data Summary'!BS200="Yes"),100-OFFSET('Water Data'!$D$4,0,10*ROW('Water Data'!D194)),NA())</f>
        <v>#N/A</v>
      </c>
      <c r="E200" s="515" t="e">
        <f ca="1">+IF(AND(ISNUMBER(OFFSET('Water Data'!$D$6,0,10*ROW('Water Data'!D194))),'Data Summary'!BT200="Yes"),OFFSET('Water Data'!$D$6,0,10*ROW('Water Data'!D194)),NA())</f>
        <v>#N/A</v>
      </c>
      <c r="F200" s="515" t="e">
        <f ca="1">+IF(AND(ISNUMBER(OFFSET('Water Data'!$D$9,0,10*ROW('Water Data'!D194))),'Data Summary'!BU200="Yes"),OFFSET('Water Data'!$D$9,0,10*ROW('Water Data'!D194)),NA())</f>
        <v>#N/A</v>
      </c>
      <c r="G200" s="515" t="e">
        <f ca="1">+IF(AND(ISNUMBER(OFFSET('Water Data'!$E$4,0,10*ROW('Water Data'!E194))),'Data Summary'!BV200="Yes"),100-OFFSET('Water Data'!$E$4,0,10*ROW('Water Data'!E194)),NA())</f>
        <v>#N/A</v>
      </c>
      <c r="H200" s="515" t="e">
        <f ca="1">+IF(AND(ISNUMBER(OFFSET('Water Data'!$E$6,0,10*ROW('Water Data'!E194))),'Data Summary'!BW200="Yes"),OFFSET('Water Data'!$E$6,0,10*ROW('Water Data'!E194)),NA())</f>
        <v>#N/A</v>
      </c>
      <c r="I200" s="515" t="e">
        <f ca="1">+IF(AND(ISNUMBER(OFFSET('Water Data'!$E$9,0,10*ROW('Water Data'!E194))),'Data Summary'!BX200="Yes"),OFFSET('Water Data'!$E$9,0,10*ROW('Water Data'!E194)),NA())</f>
        <v>#N/A</v>
      </c>
      <c r="J200" s="515" t="e">
        <f ca="1">+IF(AND(ISNUMBER(OFFSET('Water Data'!$F$4,0,10*ROW('Water Data'!F194))),'Data Summary'!BY200="Yes"),100-OFFSET('Water Data'!$F$4,0,10*ROW('Water Data'!F194)),NA())</f>
        <v>#N/A</v>
      </c>
      <c r="K200" s="515" t="e">
        <f ca="1">+IF(AND(ISNUMBER(OFFSET('Water Data'!$F$6,0,10*ROW('Water Data'!F194))),'Data Summary'!BZ200="Yes"),OFFSET('Water Data'!$F$6,0,10*ROW('Water Data'!F194)),NA())</f>
        <v>#N/A</v>
      </c>
      <c r="L200" s="515" t="e">
        <f ca="1">+IF(AND(ISNUMBER(OFFSET('Water Data'!$F$9,0,10*ROW('Water Data'!F194))),'Data Summary'!CA200="Yes"),OFFSET('Water Data'!$F$9,0,10*ROW('Water Data'!F194)),NA())</f>
        <v>#N/A</v>
      </c>
      <c r="M200" s="515" t="e">
        <f ca="1">+IF(AND(ISNUMBER(OFFSET('Water Data'!$G$4,0,10*ROW('Water Data'!G194))),'Data Summary'!CB200="Yes"),100-OFFSET('Water Data'!$G$4,0,10*ROW('Water Data'!G194)),NA())</f>
        <v>#N/A</v>
      </c>
      <c r="N200" s="515" t="e">
        <f ca="1">+IF(AND(ISNUMBER(OFFSET('Water Data'!$G$6,0,10*ROW('Water Data'!G194))),'Data Summary'!CC200="Yes"),OFFSET('Water Data'!$G$6,0,10*ROW('Water Data'!G194)),NA())</f>
        <v>#N/A</v>
      </c>
      <c r="O200" s="515" t="e">
        <f ca="1">+IF(AND(ISNUMBER(OFFSET('Water Data'!$G$9,0,10*ROW('Water Data'!G194))),'Data Summary'!CD200="Yes"),OFFSET('Water Data'!$G$9,0,10*ROW('Water Data'!G194)),NA())</f>
        <v>#N/A</v>
      </c>
      <c r="P200" s="515" t="e">
        <f ca="1">+IF(AND(ISNUMBER(OFFSET('Water Data'!$H$4,0,10*ROW('Water Data'!H194))),'Data Summary'!CE200="Yes"),100-OFFSET('Water Data'!$H$4,0,10*ROW('Water Data'!H194)),NA())</f>
        <v>#N/A</v>
      </c>
      <c r="Q200" s="515" t="e">
        <f ca="1">+IF(AND(ISNUMBER(OFFSET('Water Data'!$H$6,0,10*ROW('Water Data'!H194))),'Data Summary'!CF200="Yes"),OFFSET('Water Data'!$H$6,0,10*ROW('Water Data'!H194)),NA())</f>
        <v>#N/A</v>
      </c>
      <c r="R200" s="515" t="e">
        <f ca="1">+IF(AND(ISNUMBER(OFFSET('Water Data'!$H$9,0,10*ROW('Water Data'!H194))),'Data Summary'!CG200="Yes"),OFFSET('Water Data'!$H$9,0,10*ROW('Water Data'!H194)),NA())</f>
        <v>#N/A</v>
      </c>
      <c r="S200" s="515" t="e">
        <f ca="1">+IF(AND(ISNUMBER(OFFSET('Water Data'!$I$4,0,10*ROW('Water Data'!I194))),'Data Summary'!CH200="Yes"),100-OFFSET('Water Data'!$I$4,0,10*ROW('Water Data'!I194)),NA())</f>
        <v>#N/A</v>
      </c>
      <c r="T200" s="515" t="e">
        <f ca="1">+IF(AND(ISNUMBER(OFFSET('Water Data'!$I$6,0,10*ROW('Water Data'!I194))),'Data Summary'!CI200="Yes"),OFFSET('Water Data'!$I$6,0,10*ROW('Water Data'!I194)),NA())</f>
        <v>#N/A</v>
      </c>
      <c r="U200" s="515" t="e">
        <f ca="1">+IF(AND(ISNUMBER(OFFSET('Water Data'!$I$9,0,10*ROW('Water Data'!I194))),'Data Summary'!CJ200="Yes"),OFFSET('Water Data'!$I$9,0,10*ROW('Water Data'!I194)),NA())</f>
        <v>#N/A</v>
      </c>
      <c r="V200" s="516" t="e">
        <f ca="1">+IF(AND(ISNUMBER(OFFSET('Sanitation Data'!$D$4,0,10*ROW('Sanitation Data'!D194))),'Data Summary'!CK200="Yes"),100-OFFSET('Sanitation Data'!$D$4,0,10*ROW('Sanitation Data'!D194)),NA())</f>
        <v>#N/A</v>
      </c>
      <c r="W200" s="516" t="e">
        <f ca="1">+IF(AND(ISNUMBER(OFFSET('Sanitation Data'!$D$6,0,10*ROW('Sanitation Data'!D194))),'Data Summary'!CL200="Yes"),OFFSET('Sanitation Data'!$D$6,0,10*ROW('Sanitation Data'!D194)),NA())</f>
        <v>#N/A</v>
      </c>
      <c r="X200" s="516" t="e">
        <f ca="1">+IF(AND(ISNUMBER(OFFSET('Sanitation Data'!$D$10,0,10*ROW('Sanitation Data'!D194))),'Data Summary'!CM200="Yes"),OFFSET('Sanitation Data'!$D$10,0,10*ROW('Sanitation Data'!D194)),NA())</f>
        <v>#N/A</v>
      </c>
      <c r="Y200" s="516" t="e">
        <f ca="1">+IF(AND(ISNUMBER(OFFSET('Sanitation Data'!$D$11,0,10*ROW('Sanitation Data'!D194))),'Data Summary'!CN200="Yes"),OFFSET('Sanitation Data'!$D$11,0,10*ROW('Sanitation Data'!D194)),NA())</f>
        <v>#N/A</v>
      </c>
      <c r="Z200" s="516" t="e">
        <f ca="1">+IF(AND(ISNUMBER(OFFSET('Sanitation Data'!$D$12,0,10*ROW('Sanitation Data'!D194))),'Data Summary'!CO200="Yes"),OFFSET('Sanitation Data'!$D$12,0,10*ROW('Sanitation Data'!D194)),NA())</f>
        <v>#N/A</v>
      </c>
      <c r="AA200" s="516" t="e">
        <f ca="1">+IF(AND(ISNUMBER(OFFSET('Sanitation Data'!$E$4,0,10*ROW('Sanitation Data'!E194))),'Data Summary'!CP200="Yes"),100-OFFSET('Sanitation Data'!$E$4,0,10*ROW('Sanitation Data'!E194)),NA())</f>
        <v>#N/A</v>
      </c>
      <c r="AB200" s="516" t="e">
        <f ca="1">+IF(AND(ISNUMBER(OFFSET('Sanitation Data'!$E$6,0,10*ROW('Sanitation Data'!E194))),'Data Summary'!CQ200="Yes"),OFFSET('Sanitation Data'!$E$6,0,10*ROW('Sanitation Data'!E194)),NA())</f>
        <v>#N/A</v>
      </c>
      <c r="AC200" s="516" t="e">
        <f ca="1">+IF(AND(ISNUMBER(OFFSET('Sanitation Data'!$E$10,0,10*ROW('Sanitation Data'!E194))),'Data Summary'!CR200="Yes"),OFFSET('Sanitation Data'!$E$10,0,10*ROW('Sanitation Data'!E194)),NA())</f>
        <v>#N/A</v>
      </c>
      <c r="AD200" s="516" t="e">
        <f ca="1">+IF(AND(ISNUMBER(OFFSET('Sanitation Data'!$E$11,0,10*ROW('Sanitation Data'!E194))),'Data Summary'!CS200="Yes"),OFFSET('Sanitation Data'!$E$11,0,10*ROW('Sanitation Data'!E194)),NA())</f>
        <v>#N/A</v>
      </c>
      <c r="AE200" s="516" t="e">
        <f ca="1">+IF(AND(ISNUMBER(OFFSET('Sanitation Data'!$E$12,0,10*ROW('Sanitation Data'!E194))),'Data Summary'!CT200="Yes"),OFFSET('Sanitation Data'!$E$12,0,10*ROW('Sanitation Data'!E194)),NA())</f>
        <v>#N/A</v>
      </c>
      <c r="AF200" s="516" t="e">
        <f ca="1">+IF(AND(ISNUMBER(OFFSET('Sanitation Data'!$F$4,0,10*ROW('Sanitation Data'!F194))),'Data Summary'!CU200="Yes"),100-OFFSET('Sanitation Data'!$F$4,0,10*ROW('Sanitation Data'!F194)),NA())</f>
        <v>#N/A</v>
      </c>
      <c r="AG200" s="516" t="e">
        <f ca="1">+IF(AND(ISNUMBER(OFFSET('Sanitation Data'!$F$6,0,10*ROW('Sanitation Data'!F194))),'Data Summary'!CV200="Yes"),OFFSET('Sanitation Data'!$F$6,0,10*ROW('Sanitation Data'!F194)),NA())</f>
        <v>#N/A</v>
      </c>
      <c r="AH200" s="516" t="e">
        <f ca="1">+IF(AND(ISNUMBER(OFFSET('Sanitation Data'!$F$10,0,10*ROW('Sanitation Data'!F194))),'Data Summary'!CW200="Yes"),OFFSET('Sanitation Data'!$F$10,0,10*ROW('Sanitation Data'!F194)),NA())</f>
        <v>#N/A</v>
      </c>
      <c r="AI200" s="516" t="e">
        <f ca="1">+IF(AND(ISNUMBER(OFFSET('Sanitation Data'!$F$11,0,10*ROW('Sanitation Data'!F194))),'Data Summary'!CX200="Yes"),OFFSET('Sanitation Data'!$F$11,0,10*ROW('Sanitation Data'!F194)),NA())</f>
        <v>#N/A</v>
      </c>
      <c r="AJ200" s="516" t="e">
        <f ca="1">+IF(AND(ISNUMBER(OFFSET('Sanitation Data'!$F$12,0,10*ROW('Sanitation Data'!F194))),'Data Summary'!CY200="Yes"),OFFSET('Sanitation Data'!$F$12,0,10*ROW('Sanitation Data'!F194)),NA())</f>
        <v>#N/A</v>
      </c>
      <c r="AK200" s="516" t="e">
        <f ca="1">+IF(AND(ISNUMBER(OFFSET('Sanitation Data'!$G$4,0,10*ROW('Sanitation Data'!G194))),'Data Summary'!CZ200="Yes"),100-OFFSET('Sanitation Data'!$G$4,0,10*ROW('Sanitation Data'!G194)),NA())</f>
        <v>#N/A</v>
      </c>
      <c r="AL200" s="516" t="e">
        <f ca="1">+IF(AND(ISNUMBER(OFFSET('Sanitation Data'!$G$6,0,10*ROW('Sanitation Data'!G194))),'Data Summary'!DA200="Yes"),OFFSET('Sanitation Data'!$G$6,0,10*ROW('Sanitation Data'!G194)),NA())</f>
        <v>#N/A</v>
      </c>
      <c r="AM200" s="516" t="e">
        <f ca="1">+IF(AND(ISNUMBER(OFFSET('Sanitation Data'!$G$10,0,10*ROW('Sanitation Data'!G194))),'Data Summary'!DB200="Yes"),OFFSET('Sanitation Data'!$G$10,0,10*ROW('Sanitation Data'!G194)),NA())</f>
        <v>#N/A</v>
      </c>
      <c r="AN200" s="516" t="e">
        <f ca="1">+IF(AND(ISNUMBER(OFFSET('Sanitation Data'!$G$11,0,10*ROW('Sanitation Data'!G194))),'Data Summary'!DC200="Yes"),OFFSET('Sanitation Data'!$G$11,0,10*ROW('Sanitation Data'!G194)),NA())</f>
        <v>#N/A</v>
      </c>
      <c r="AO200" s="516" t="e">
        <f ca="1">+IF(AND(ISNUMBER(OFFSET('Sanitation Data'!$G$12,0,10*ROW('Sanitation Data'!G194))),'Data Summary'!DD200="Yes"),OFFSET('Sanitation Data'!$G$12,0,10*ROW('Sanitation Data'!G194)),NA())</f>
        <v>#N/A</v>
      </c>
      <c r="AP200" s="516" t="e">
        <f ca="1">+IF(AND(ISNUMBER(OFFSET('Sanitation Data'!$H$4,0,10*ROW('Sanitation Data'!H194))),'Data Summary'!DE200="Yes"),100-OFFSET('Sanitation Data'!$H$4,0,10*ROW('Sanitation Data'!H194)),NA())</f>
        <v>#N/A</v>
      </c>
      <c r="AQ200" s="516" t="e">
        <f ca="1">+IF(AND(ISNUMBER(OFFSET('Sanitation Data'!$H$6,0,10*ROW('Sanitation Data'!H194))),'Data Summary'!DF200="Yes"),OFFSET('Sanitation Data'!$H$6,0,10*ROW('Sanitation Data'!H194)),NA())</f>
        <v>#N/A</v>
      </c>
      <c r="AR200" s="516" t="e">
        <f ca="1">+IF(AND(ISNUMBER(OFFSET('Sanitation Data'!$H$10,0,10*ROW('Sanitation Data'!H194))),'Data Summary'!DG200="Yes"),OFFSET('Sanitation Data'!$H$10,0,10*ROW('Sanitation Data'!H194)),NA())</f>
        <v>#N/A</v>
      </c>
      <c r="AS200" s="516" t="e">
        <f ca="1">+IF(AND(ISNUMBER(OFFSET('Sanitation Data'!$H$11,0,10*ROW('Sanitation Data'!H194))),'Data Summary'!DH200="Yes"),OFFSET('Sanitation Data'!$H$11,0,10*ROW('Sanitation Data'!H194)),NA())</f>
        <v>#N/A</v>
      </c>
      <c r="AT200" s="516" t="e">
        <f ca="1">+IF(AND(ISNUMBER(OFFSET('Sanitation Data'!$H$12,0,10*ROW('Sanitation Data'!H194))),'Data Summary'!DI200="Yes"),OFFSET('Sanitation Data'!$H$12,0,10*ROW('Sanitation Data'!H194)),NA())</f>
        <v>#N/A</v>
      </c>
      <c r="AU200" s="516" t="e">
        <f ca="1">+IF(AND(ISNUMBER(OFFSET('Sanitation Data'!$I$4,0,10*ROW('Sanitation Data'!I194))),'Data Summary'!DJ200="Yes"),100-OFFSET('Sanitation Data'!$I$4,0,10*ROW('Sanitation Data'!I194)),NA())</f>
        <v>#N/A</v>
      </c>
      <c r="AV200" s="516" t="e">
        <f ca="1">+IF(AND(ISNUMBER(OFFSET('Sanitation Data'!$I$6,0,10*ROW('Sanitation Data'!I194))),'Data Summary'!DK200="Yes"),OFFSET('Sanitation Data'!$I$6,0,10*ROW('Sanitation Data'!I194)),NA())</f>
        <v>#N/A</v>
      </c>
      <c r="AW200" s="516" t="e">
        <f ca="1">+IF(AND(ISNUMBER(OFFSET('Sanitation Data'!$I$10,0,10*ROW('Sanitation Data'!I194))),'Data Summary'!DL200="Yes"),OFFSET('Sanitation Data'!$I$10,0,10*ROW('Sanitation Data'!I194)),NA())</f>
        <v>#N/A</v>
      </c>
      <c r="AX200" s="516" t="e">
        <f ca="1">+IF(AND(ISNUMBER(OFFSET('Sanitation Data'!$I$11,0,10*ROW('Sanitation Data'!I194))),'Data Summary'!DM200="Yes"),OFFSET('Sanitation Data'!$I$11,0,10*ROW('Sanitation Data'!I194)),NA())</f>
        <v>#N/A</v>
      </c>
      <c r="AY200" s="516" t="e">
        <f ca="1">+IF(AND(ISNUMBER(OFFSET('Sanitation Data'!$I$12,0,10*ROW('Sanitation Data'!I194))),'Data Summary'!DN200="Yes"),OFFSET('Sanitation Data'!$I$12,0,10*ROW('Sanitation Data'!I194)),NA())</f>
        <v>#N/A</v>
      </c>
      <c r="AZ200" s="517" t="e">
        <f ca="1">+IF(AND(ISNUMBER(OFFSET('Hygiene Data'!$D$5,0,10*ROW('Hygiene Data'!D194))),'Data Summary'!DO200="Yes"),OFFSET('Hygiene Data'!$D$5,0,10*ROW('Hygiene Data'!D194)),NA())</f>
        <v>#N/A</v>
      </c>
      <c r="BA200" s="517" t="e">
        <f ca="1">+IF(AND(ISNUMBER(OFFSET('Hygiene Data'!$D$7,0,10*ROW('Hygiene Data'!D194))),'Data Summary'!DP200="Yes"),OFFSET('Hygiene Data'!$D$7,0,10*ROW('Hygiene Data'!D194)),NA())</f>
        <v>#N/A</v>
      </c>
      <c r="BB200" s="517" t="e">
        <f ca="1">+IF(AND(ISNUMBER(OFFSET('Hygiene Data'!$D$9,0,10*ROW('Hygiene Data'!D194))),'Data Summary'!DQ200="Yes"),OFFSET('Hygiene Data'!$D$9,0,10*ROW('Hygiene Data'!D194)),NA())</f>
        <v>#N/A</v>
      </c>
      <c r="BC200" s="517" t="e">
        <f ca="1">+IF(AND(ISNUMBER(OFFSET('Hygiene Data'!$E$5,0,10*ROW('Hygiene Data'!E194))),'Data Summary'!DR200="Yes"),OFFSET('Hygiene Data'!$E$5,0,10*ROW('Hygiene Data'!E194)),NA())</f>
        <v>#N/A</v>
      </c>
      <c r="BD200" s="517" t="e">
        <f ca="1">+IF(AND(ISNUMBER(OFFSET('Hygiene Data'!$E$7,0,10*ROW('Hygiene Data'!E194))),'Data Summary'!DS200="Yes"),OFFSET('Hygiene Data'!$E$7,0,10*ROW('Hygiene Data'!E194)),NA())</f>
        <v>#N/A</v>
      </c>
      <c r="BE200" s="517" t="e">
        <f ca="1">+IF(AND(ISNUMBER(OFFSET('Hygiene Data'!$E$9,0,10*ROW('Hygiene Data'!E194))),'Data Summary'!DT200="Yes"),OFFSET('Hygiene Data'!$E$9,0,10*ROW('Hygiene Data'!E194)),NA())</f>
        <v>#N/A</v>
      </c>
      <c r="BF200" s="517" t="e">
        <f ca="1">+IF(AND(ISNUMBER(OFFSET('Hygiene Data'!$F$5,0,10*ROW('Hygiene Data'!F194))),'Data Summary'!DU200="Yes"),OFFSET('Hygiene Data'!$F$5,0,10*ROW('Hygiene Data'!F194)),NA())</f>
        <v>#N/A</v>
      </c>
      <c r="BG200" s="517" t="e">
        <f ca="1">+IF(AND(ISNUMBER(OFFSET('Hygiene Data'!$F$7,0,10*ROW('Hygiene Data'!F194))),'Data Summary'!DV200="Yes"),OFFSET('Hygiene Data'!$F$7,0,10*ROW('Hygiene Data'!F194)),NA())</f>
        <v>#N/A</v>
      </c>
      <c r="BH200" s="517" t="e">
        <f ca="1">+IF(AND(ISNUMBER(OFFSET('Hygiene Data'!$F$9,0,10*ROW('Hygiene Data'!F194))),'Data Summary'!DW200="Yes"),OFFSET('Hygiene Data'!$F$9,0,10*ROW('Hygiene Data'!F194)),NA())</f>
        <v>#N/A</v>
      </c>
      <c r="BI200" s="517" t="e">
        <f ca="1">+IF(AND(ISNUMBER(OFFSET('Hygiene Data'!$G$5,0,10*ROW('Hygiene Data'!G194))),'Data Summary'!DX200="Yes"),OFFSET('Hygiene Data'!$G$5,0,10*ROW('Hygiene Data'!G194)),NA())</f>
        <v>#N/A</v>
      </c>
      <c r="BJ200" s="517" t="e">
        <f ca="1">+IF(AND(ISNUMBER(OFFSET('Hygiene Data'!$G$7,0,10*ROW('Hygiene Data'!G194))),'Data Summary'!DY200="Yes"),OFFSET('Hygiene Data'!$G$7,0,10*ROW('Hygiene Data'!G194)),NA())</f>
        <v>#N/A</v>
      </c>
      <c r="BK200" s="517" t="e">
        <f ca="1">+IF(AND(ISNUMBER(OFFSET('Hygiene Data'!$G$9,0,10*ROW('Hygiene Data'!G194))),'Data Summary'!DZ200="Yes"),OFFSET('Hygiene Data'!$G$9,0,10*ROW('Hygiene Data'!G194)),NA())</f>
        <v>#N/A</v>
      </c>
      <c r="BL200" s="517" t="e">
        <f ca="1">+IF(AND(ISNUMBER(OFFSET('Hygiene Data'!$H$5,0,10*ROW('Hygiene Data'!H194))),'Data Summary'!EA200="Yes"),OFFSET('Hygiene Data'!$H$5,0,10*ROW('Hygiene Data'!H194)),NA())</f>
        <v>#N/A</v>
      </c>
      <c r="BM200" s="517" t="e">
        <f ca="1">+IF(AND(ISNUMBER(OFFSET('Hygiene Data'!$H$7,0,10*ROW('Hygiene Data'!H194))),'Data Summary'!EB200="Yes"),OFFSET('Hygiene Data'!$H$7,0,10*ROW('Hygiene Data'!H194)),NA())</f>
        <v>#N/A</v>
      </c>
      <c r="BN200" s="517" t="e">
        <f ca="1">+IF(AND(ISNUMBER(OFFSET('Hygiene Data'!$H$9,0,10*ROW('Hygiene Data'!H194))),'Data Summary'!EC200="Yes"),OFFSET('Hygiene Data'!$H$9,0,10*ROW('Hygiene Data'!H194)),NA())</f>
        <v>#N/A</v>
      </c>
      <c r="BO200" s="517" t="e">
        <f ca="1">+IF(AND(ISNUMBER(OFFSET('Hygiene Data'!$I$5,0,10*ROW('Hygiene Data'!I194))),'Data Summary'!ED200="Yes"),OFFSET('Hygiene Data'!$I$5,0,10*ROW('Hygiene Data'!I194)),NA())</f>
        <v>#N/A</v>
      </c>
      <c r="BP200" s="517" t="e">
        <f ca="1">+IF(AND(ISNUMBER(OFFSET('Hygiene Data'!$I$7,0,10*ROW('Hygiene Data'!I194))),'Data Summary'!EE200="Yes"),OFFSET('Hygiene Data'!$I$7,0,10*ROW('Hygiene Data'!I194)),NA())</f>
        <v>#N/A</v>
      </c>
      <c r="BQ200" s="517" t="e">
        <f ca="1">+IF(AND(ISNUMBER(OFFSET('Hygiene Data'!$I$9,0,10*ROW('Hygiene Data'!I194))),'Data Summary'!EF200="Yes"),OFFSET('Hygiene Data'!$I$9,0,10*ROW('Hygiene Data'!I194)),NA())</f>
        <v>#N/A</v>
      </c>
    </row>
    <row r="201" spans="1:69" x14ac:dyDescent="0.25">
      <c r="A201" s="513" t="e">
        <f ca="1">+RIGHT('Data Summary'!A201,LEN('Data Summary'!A201)-9)</f>
        <v>#VALUE!</v>
      </c>
      <c r="B201" s="487" t="str">
        <f ca="1">+IF(ISTEXT('Data Summary'!B201),'Data Summary'!B201,"")</f>
        <v/>
      </c>
      <c r="C201" s="514" t="e">
        <f ca="1">+VALUE('Data Summary'!C201)</f>
        <v>#VALUE!</v>
      </c>
      <c r="D201" s="515" t="e">
        <f ca="1">+IF(AND(ISNUMBER(OFFSET('Water Data'!$D$4,0,10*ROW('Water Data'!D195))),'Data Summary'!BS201="Yes"),100-OFFSET('Water Data'!$D$4,0,10*ROW('Water Data'!D195)),NA())</f>
        <v>#N/A</v>
      </c>
      <c r="E201" s="515" t="e">
        <f ca="1">+IF(AND(ISNUMBER(OFFSET('Water Data'!$D$6,0,10*ROW('Water Data'!D195))),'Data Summary'!BT201="Yes"),OFFSET('Water Data'!$D$6,0,10*ROW('Water Data'!D195)),NA())</f>
        <v>#N/A</v>
      </c>
      <c r="F201" s="515" t="e">
        <f ca="1">+IF(AND(ISNUMBER(OFFSET('Water Data'!$D$9,0,10*ROW('Water Data'!D195))),'Data Summary'!BU201="Yes"),OFFSET('Water Data'!$D$9,0,10*ROW('Water Data'!D195)),NA())</f>
        <v>#N/A</v>
      </c>
      <c r="G201" s="515" t="e">
        <f ca="1">+IF(AND(ISNUMBER(OFFSET('Water Data'!$E$4,0,10*ROW('Water Data'!E195))),'Data Summary'!BV201="Yes"),100-OFFSET('Water Data'!$E$4,0,10*ROW('Water Data'!E195)),NA())</f>
        <v>#N/A</v>
      </c>
      <c r="H201" s="515" t="e">
        <f ca="1">+IF(AND(ISNUMBER(OFFSET('Water Data'!$E$6,0,10*ROW('Water Data'!E195))),'Data Summary'!BW201="Yes"),OFFSET('Water Data'!$E$6,0,10*ROW('Water Data'!E195)),NA())</f>
        <v>#N/A</v>
      </c>
      <c r="I201" s="515" t="e">
        <f ca="1">+IF(AND(ISNUMBER(OFFSET('Water Data'!$E$9,0,10*ROW('Water Data'!E195))),'Data Summary'!BX201="Yes"),OFFSET('Water Data'!$E$9,0,10*ROW('Water Data'!E195)),NA())</f>
        <v>#N/A</v>
      </c>
      <c r="J201" s="515" t="e">
        <f ca="1">+IF(AND(ISNUMBER(OFFSET('Water Data'!$F$4,0,10*ROW('Water Data'!F195))),'Data Summary'!BY201="Yes"),100-OFFSET('Water Data'!$F$4,0,10*ROW('Water Data'!F195)),NA())</f>
        <v>#N/A</v>
      </c>
      <c r="K201" s="515" t="e">
        <f ca="1">+IF(AND(ISNUMBER(OFFSET('Water Data'!$F$6,0,10*ROW('Water Data'!F195))),'Data Summary'!BZ201="Yes"),OFFSET('Water Data'!$F$6,0,10*ROW('Water Data'!F195)),NA())</f>
        <v>#N/A</v>
      </c>
      <c r="L201" s="515" t="e">
        <f ca="1">+IF(AND(ISNUMBER(OFFSET('Water Data'!$F$9,0,10*ROW('Water Data'!F195))),'Data Summary'!CA201="Yes"),OFFSET('Water Data'!$F$9,0,10*ROW('Water Data'!F195)),NA())</f>
        <v>#N/A</v>
      </c>
      <c r="M201" s="515" t="e">
        <f ca="1">+IF(AND(ISNUMBER(OFFSET('Water Data'!$G$4,0,10*ROW('Water Data'!G195))),'Data Summary'!CB201="Yes"),100-OFFSET('Water Data'!$G$4,0,10*ROW('Water Data'!G195)),NA())</f>
        <v>#N/A</v>
      </c>
      <c r="N201" s="515" t="e">
        <f ca="1">+IF(AND(ISNUMBER(OFFSET('Water Data'!$G$6,0,10*ROW('Water Data'!G195))),'Data Summary'!CC201="Yes"),OFFSET('Water Data'!$G$6,0,10*ROW('Water Data'!G195)),NA())</f>
        <v>#N/A</v>
      </c>
      <c r="O201" s="515" t="e">
        <f ca="1">+IF(AND(ISNUMBER(OFFSET('Water Data'!$G$9,0,10*ROW('Water Data'!G195))),'Data Summary'!CD201="Yes"),OFFSET('Water Data'!$G$9,0,10*ROW('Water Data'!G195)),NA())</f>
        <v>#N/A</v>
      </c>
      <c r="P201" s="515" t="e">
        <f ca="1">+IF(AND(ISNUMBER(OFFSET('Water Data'!$H$4,0,10*ROW('Water Data'!H195))),'Data Summary'!CE201="Yes"),100-OFFSET('Water Data'!$H$4,0,10*ROW('Water Data'!H195)),NA())</f>
        <v>#N/A</v>
      </c>
      <c r="Q201" s="515" t="e">
        <f ca="1">+IF(AND(ISNUMBER(OFFSET('Water Data'!$H$6,0,10*ROW('Water Data'!H195))),'Data Summary'!CF201="Yes"),OFFSET('Water Data'!$H$6,0,10*ROW('Water Data'!H195)),NA())</f>
        <v>#N/A</v>
      </c>
      <c r="R201" s="515" t="e">
        <f ca="1">+IF(AND(ISNUMBER(OFFSET('Water Data'!$H$9,0,10*ROW('Water Data'!H195))),'Data Summary'!CG201="Yes"),OFFSET('Water Data'!$H$9,0,10*ROW('Water Data'!H195)),NA())</f>
        <v>#N/A</v>
      </c>
      <c r="S201" s="515" t="e">
        <f ca="1">+IF(AND(ISNUMBER(OFFSET('Water Data'!$I$4,0,10*ROW('Water Data'!I195))),'Data Summary'!CH201="Yes"),100-OFFSET('Water Data'!$I$4,0,10*ROW('Water Data'!I195)),NA())</f>
        <v>#N/A</v>
      </c>
      <c r="T201" s="515" t="e">
        <f ca="1">+IF(AND(ISNUMBER(OFFSET('Water Data'!$I$6,0,10*ROW('Water Data'!I195))),'Data Summary'!CI201="Yes"),OFFSET('Water Data'!$I$6,0,10*ROW('Water Data'!I195)),NA())</f>
        <v>#N/A</v>
      </c>
      <c r="U201" s="515" t="e">
        <f ca="1">+IF(AND(ISNUMBER(OFFSET('Water Data'!$I$9,0,10*ROW('Water Data'!I195))),'Data Summary'!CJ201="Yes"),OFFSET('Water Data'!$I$9,0,10*ROW('Water Data'!I195)),NA())</f>
        <v>#N/A</v>
      </c>
      <c r="V201" s="516" t="e">
        <f ca="1">+IF(AND(ISNUMBER(OFFSET('Sanitation Data'!$D$4,0,10*ROW('Sanitation Data'!D195))),'Data Summary'!CK201="Yes"),100-OFFSET('Sanitation Data'!$D$4,0,10*ROW('Sanitation Data'!D195)),NA())</f>
        <v>#N/A</v>
      </c>
      <c r="W201" s="516" t="e">
        <f ca="1">+IF(AND(ISNUMBER(OFFSET('Sanitation Data'!$D$6,0,10*ROW('Sanitation Data'!D195))),'Data Summary'!CL201="Yes"),OFFSET('Sanitation Data'!$D$6,0,10*ROW('Sanitation Data'!D195)),NA())</f>
        <v>#N/A</v>
      </c>
      <c r="X201" s="516" t="e">
        <f ca="1">+IF(AND(ISNUMBER(OFFSET('Sanitation Data'!$D$10,0,10*ROW('Sanitation Data'!D195))),'Data Summary'!CM201="Yes"),OFFSET('Sanitation Data'!$D$10,0,10*ROW('Sanitation Data'!D195)),NA())</f>
        <v>#N/A</v>
      </c>
      <c r="Y201" s="516" t="e">
        <f ca="1">+IF(AND(ISNUMBER(OFFSET('Sanitation Data'!$D$11,0,10*ROW('Sanitation Data'!D195))),'Data Summary'!CN201="Yes"),OFFSET('Sanitation Data'!$D$11,0,10*ROW('Sanitation Data'!D195)),NA())</f>
        <v>#N/A</v>
      </c>
      <c r="Z201" s="516" t="e">
        <f ca="1">+IF(AND(ISNUMBER(OFFSET('Sanitation Data'!$D$12,0,10*ROW('Sanitation Data'!D195))),'Data Summary'!CO201="Yes"),OFFSET('Sanitation Data'!$D$12,0,10*ROW('Sanitation Data'!D195)),NA())</f>
        <v>#N/A</v>
      </c>
      <c r="AA201" s="516" t="e">
        <f ca="1">+IF(AND(ISNUMBER(OFFSET('Sanitation Data'!$E$4,0,10*ROW('Sanitation Data'!E195))),'Data Summary'!CP201="Yes"),100-OFFSET('Sanitation Data'!$E$4,0,10*ROW('Sanitation Data'!E195)),NA())</f>
        <v>#N/A</v>
      </c>
      <c r="AB201" s="516" t="e">
        <f ca="1">+IF(AND(ISNUMBER(OFFSET('Sanitation Data'!$E$6,0,10*ROW('Sanitation Data'!E195))),'Data Summary'!CQ201="Yes"),OFFSET('Sanitation Data'!$E$6,0,10*ROW('Sanitation Data'!E195)),NA())</f>
        <v>#N/A</v>
      </c>
      <c r="AC201" s="516" t="e">
        <f ca="1">+IF(AND(ISNUMBER(OFFSET('Sanitation Data'!$E$10,0,10*ROW('Sanitation Data'!E195))),'Data Summary'!CR201="Yes"),OFFSET('Sanitation Data'!$E$10,0,10*ROW('Sanitation Data'!E195)),NA())</f>
        <v>#N/A</v>
      </c>
      <c r="AD201" s="516" t="e">
        <f ca="1">+IF(AND(ISNUMBER(OFFSET('Sanitation Data'!$E$11,0,10*ROW('Sanitation Data'!E195))),'Data Summary'!CS201="Yes"),OFFSET('Sanitation Data'!$E$11,0,10*ROW('Sanitation Data'!E195)),NA())</f>
        <v>#N/A</v>
      </c>
      <c r="AE201" s="516" t="e">
        <f ca="1">+IF(AND(ISNUMBER(OFFSET('Sanitation Data'!$E$12,0,10*ROW('Sanitation Data'!E195))),'Data Summary'!CT201="Yes"),OFFSET('Sanitation Data'!$E$12,0,10*ROW('Sanitation Data'!E195)),NA())</f>
        <v>#N/A</v>
      </c>
      <c r="AF201" s="516" t="e">
        <f ca="1">+IF(AND(ISNUMBER(OFFSET('Sanitation Data'!$F$4,0,10*ROW('Sanitation Data'!F195))),'Data Summary'!CU201="Yes"),100-OFFSET('Sanitation Data'!$F$4,0,10*ROW('Sanitation Data'!F195)),NA())</f>
        <v>#N/A</v>
      </c>
      <c r="AG201" s="516" t="e">
        <f ca="1">+IF(AND(ISNUMBER(OFFSET('Sanitation Data'!$F$6,0,10*ROW('Sanitation Data'!F195))),'Data Summary'!CV201="Yes"),OFFSET('Sanitation Data'!$F$6,0,10*ROW('Sanitation Data'!F195)),NA())</f>
        <v>#N/A</v>
      </c>
      <c r="AH201" s="516" t="e">
        <f ca="1">+IF(AND(ISNUMBER(OFFSET('Sanitation Data'!$F$10,0,10*ROW('Sanitation Data'!F195))),'Data Summary'!CW201="Yes"),OFFSET('Sanitation Data'!$F$10,0,10*ROW('Sanitation Data'!F195)),NA())</f>
        <v>#N/A</v>
      </c>
      <c r="AI201" s="516" t="e">
        <f ca="1">+IF(AND(ISNUMBER(OFFSET('Sanitation Data'!$F$11,0,10*ROW('Sanitation Data'!F195))),'Data Summary'!CX201="Yes"),OFFSET('Sanitation Data'!$F$11,0,10*ROW('Sanitation Data'!F195)),NA())</f>
        <v>#N/A</v>
      </c>
      <c r="AJ201" s="516" t="e">
        <f ca="1">+IF(AND(ISNUMBER(OFFSET('Sanitation Data'!$F$12,0,10*ROW('Sanitation Data'!F195))),'Data Summary'!CY201="Yes"),OFFSET('Sanitation Data'!$F$12,0,10*ROW('Sanitation Data'!F195)),NA())</f>
        <v>#N/A</v>
      </c>
      <c r="AK201" s="516" t="e">
        <f ca="1">+IF(AND(ISNUMBER(OFFSET('Sanitation Data'!$G$4,0,10*ROW('Sanitation Data'!G195))),'Data Summary'!CZ201="Yes"),100-OFFSET('Sanitation Data'!$G$4,0,10*ROW('Sanitation Data'!G195)),NA())</f>
        <v>#N/A</v>
      </c>
      <c r="AL201" s="516" t="e">
        <f ca="1">+IF(AND(ISNUMBER(OFFSET('Sanitation Data'!$G$6,0,10*ROW('Sanitation Data'!G195))),'Data Summary'!DA201="Yes"),OFFSET('Sanitation Data'!$G$6,0,10*ROW('Sanitation Data'!G195)),NA())</f>
        <v>#N/A</v>
      </c>
      <c r="AM201" s="516" t="e">
        <f ca="1">+IF(AND(ISNUMBER(OFFSET('Sanitation Data'!$G$10,0,10*ROW('Sanitation Data'!G195))),'Data Summary'!DB201="Yes"),OFFSET('Sanitation Data'!$G$10,0,10*ROW('Sanitation Data'!G195)),NA())</f>
        <v>#N/A</v>
      </c>
      <c r="AN201" s="516" t="e">
        <f ca="1">+IF(AND(ISNUMBER(OFFSET('Sanitation Data'!$G$11,0,10*ROW('Sanitation Data'!G195))),'Data Summary'!DC201="Yes"),OFFSET('Sanitation Data'!$G$11,0,10*ROW('Sanitation Data'!G195)),NA())</f>
        <v>#N/A</v>
      </c>
      <c r="AO201" s="516" t="e">
        <f ca="1">+IF(AND(ISNUMBER(OFFSET('Sanitation Data'!$G$12,0,10*ROW('Sanitation Data'!G195))),'Data Summary'!DD201="Yes"),OFFSET('Sanitation Data'!$G$12,0,10*ROW('Sanitation Data'!G195)),NA())</f>
        <v>#N/A</v>
      </c>
      <c r="AP201" s="516" t="e">
        <f ca="1">+IF(AND(ISNUMBER(OFFSET('Sanitation Data'!$H$4,0,10*ROW('Sanitation Data'!H195))),'Data Summary'!DE201="Yes"),100-OFFSET('Sanitation Data'!$H$4,0,10*ROW('Sanitation Data'!H195)),NA())</f>
        <v>#N/A</v>
      </c>
      <c r="AQ201" s="516" t="e">
        <f ca="1">+IF(AND(ISNUMBER(OFFSET('Sanitation Data'!$H$6,0,10*ROW('Sanitation Data'!H195))),'Data Summary'!DF201="Yes"),OFFSET('Sanitation Data'!$H$6,0,10*ROW('Sanitation Data'!H195)),NA())</f>
        <v>#N/A</v>
      </c>
      <c r="AR201" s="516" t="e">
        <f ca="1">+IF(AND(ISNUMBER(OFFSET('Sanitation Data'!$H$10,0,10*ROW('Sanitation Data'!H195))),'Data Summary'!DG201="Yes"),OFFSET('Sanitation Data'!$H$10,0,10*ROW('Sanitation Data'!H195)),NA())</f>
        <v>#N/A</v>
      </c>
      <c r="AS201" s="516" t="e">
        <f ca="1">+IF(AND(ISNUMBER(OFFSET('Sanitation Data'!$H$11,0,10*ROW('Sanitation Data'!H195))),'Data Summary'!DH201="Yes"),OFFSET('Sanitation Data'!$H$11,0,10*ROW('Sanitation Data'!H195)),NA())</f>
        <v>#N/A</v>
      </c>
      <c r="AT201" s="516" t="e">
        <f ca="1">+IF(AND(ISNUMBER(OFFSET('Sanitation Data'!$H$12,0,10*ROW('Sanitation Data'!H195))),'Data Summary'!DI201="Yes"),OFFSET('Sanitation Data'!$H$12,0,10*ROW('Sanitation Data'!H195)),NA())</f>
        <v>#N/A</v>
      </c>
      <c r="AU201" s="516" t="e">
        <f ca="1">+IF(AND(ISNUMBER(OFFSET('Sanitation Data'!$I$4,0,10*ROW('Sanitation Data'!I195))),'Data Summary'!DJ201="Yes"),100-OFFSET('Sanitation Data'!$I$4,0,10*ROW('Sanitation Data'!I195)),NA())</f>
        <v>#N/A</v>
      </c>
      <c r="AV201" s="516" t="e">
        <f ca="1">+IF(AND(ISNUMBER(OFFSET('Sanitation Data'!$I$6,0,10*ROW('Sanitation Data'!I195))),'Data Summary'!DK201="Yes"),OFFSET('Sanitation Data'!$I$6,0,10*ROW('Sanitation Data'!I195)),NA())</f>
        <v>#N/A</v>
      </c>
      <c r="AW201" s="516" t="e">
        <f ca="1">+IF(AND(ISNUMBER(OFFSET('Sanitation Data'!$I$10,0,10*ROW('Sanitation Data'!I195))),'Data Summary'!DL201="Yes"),OFFSET('Sanitation Data'!$I$10,0,10*ROW('Sanitation Data'!I195)),NA())</f>
        <v>#N/A</v>
      </c>
      <c r="AX201" s="516" t="e">
        <f ca="1">+IF(AND(ISNUMBER(OFFSET('Sanitation Data'!$I$11,0,10*ROW('Sanitation Data'!I195))),'Data Summary'!DM201="Yes"),OFFSET('Sanitation Data'!$I$11,0,10*ROW('Sanitation Data'!I195)),NA())</f>
        <v>#N/A</v>
      </c>
      <c r="AY201" s="516" t="e">
        <f ca="1">+IF(AND(ISNUMBER(OFFSET('Sanitation Data'!$I$12,0,10*ROW('Sanitation Data'!I195))),'Data Summary'!DN201="Yes"),OFFSET('Sanitation Data'!$I$12,0,10*ROW('Sanitation Data'!I195)),NA())</f>
        <v>#N/A</v>
      </c>
      <c r="AZ201" s="517" t="e">
        <f ca="1">+IF(AND(ISNUMBER(OFFSET('Hygiene Data'!$D$5,0,10*ROW('Hygiene Data'!D195))),'Data Summary'!DO201="Yes"),OFFSET('Hygiene Data'!$D$5,0,10*ROW('Hygiene Data'!D195)),NA())</f>
        <v>#N/A</v>
      </c>
      <c r="BA201" s="517" t="e">
        <f ca="1">+IF(AND(ISNUMBER(OFFSET('Hygiene Data'!$D$7,0,10*ROW('Hygiene Data'!D195))),'Data Summary'!DP201="Yes"),OFFSET('Hygiene Data'!$D$7,0,10*ROW('Hygiene Data'!D195)),NA())</f>
        <v>#N/A</v>
      </c>
      <c r="BB201" s="517" t="e">
        <f ca="1">+IF(AND(ISNUMBER(OFFSET('Hygiene Data'!$D$9,0,10*ROW('Hygiene Data'!D195))),'Data Summary'!DQ201="Yes"),OFFSET('Hygiene Data'!$D$9,0,10*ROW('Hygiene Data'!D195)),NA())</f>
        <v>#N/A</v>
      </c>
      <c r="BC201" s="517" t="e">
        <f ca="1">+IF(AND(ISNUMBER(OFFSET('Hygiene Data'!$E$5,0,10*ROW('Hygiene Data'!E195))),'Data Summary'!DR201="Yes"),OFFSET('Hygiene Data'!$E$5,0,10*ROW('Hygiene Data'!E195)),NA())</f>
        <v>#N/A</v>
      </c>
      <c r="BD201" s="517" t="e">
        <f ca="1">+IF(AND(ISNUMBER(OFFSET('Hygiene Data'!$E$7,0,10*ROW('Hygiene Data'!E195))),'Data Summary'!DS201="Yes"),OFFSET('Hygiene Data'!$E$7,0,10*ROW('Hygiene Data'!E195)),NA())</f>
        <v>#N/A</v>
      </c>
      <c r="BE201" s="517" t="e">
        <f ca="1">+IF(AND(ISNUMBER(OFFSET('Hygiene Data'!$E$9,0,10*ROW('Hygiene Data'!E195))),'Data Summary'!DT201="Yes"),OFFSET('Hygiene Data'!$E$9,0,10*ROW('Hygiene Data'!E195)),NA())</f>
        <v>#N/A</v>
      </c>
      <c r="BF201" s="517" t="e">
        <f ca="1">+IF(AND(ISNUMBER(OFFSET('Hygiene Data'!$F$5,0,10*ROW('Hygiene Data'!F195))),'Data Summary'!DU201="Yes"),OFFSET('Hygiene Data'!$F$5,0,10*ROW('Hygiene Data'!F195)),NA())</f>
        <v>#N/A</v>
      </c>
      <c r="BG201" s="517" t="e">
        <f ca="1">+IF(AND(ISNUMBER(OFFSET('Hygiene Data'!$F$7,0,10*ROW('Hygiene Data'!F195))),'Data Summary'!DV201="Yes"),OFFSET('Hygiene Data'!$F$7,0,10*ROW('Hygiene Data'!F195)),NA())</f>
        <v>#N/A</v>
      </c>
      <c r="BH201" s="517" t="e">
        <f ca="1">+IF(AND(ISNUMBER(OFFSET('Hygiene Data'!$F$9,0,10*ROW('Hygiene Data'!F195))),'Data Summary'!DW201="Yes"),OFFSET('Hygiene Data'!$F$9,0,10*ROW('Hygiene Data'!F195)),NA())</f>
        <v>#N/A</v>
      </c>
      <c r="BI201" s="517" t="e">
        <f ca="1">+IF(AND(ISNUMBER(OFFSET('Hygiene Data'!$G$5,0,10*ROW('Hygiene Data'!G195))),'Data Summary'!DX201="Yes"),OFFSET('Hygiene Data'!$G$5,0,10*ROW('Hygiene Data'!G195)),NA())</f>
        <v>#N/A</v>
      </c>
      <c r="BJ201" s="517" t="e">
        <f ca="1">+IF(AND(ISNUMBER(OFFSET('Hygiene Data'!$G$7,0,10*ROW('Hygiene Data'!G195))),'Data Summary'!DY201="Yes"),OFFSET('Hygiene Data'!$G$7,0,10*ROW('Hygiene Data'!G195)),NA())</f>
        <v>#N/A</v>
      </c>
      <c r="BK201" s="517" t="e">
        <f ca="1">+IF(AND(ISNUMBER(OFFSET('Hygiene Data'!$G$9,0,10*ROW('Hygiene Data'!G195))),'Data Summary'!DZ201="Yes"),OFFSET('Hygiene Data'!$G$9,0,10*ROW('Hygiene Data'!G195)),NA())</f>
        <v>#N/A</v>
      </c>
      <c r="BL201" s="517" t="e">
        <f ca="1">+IF(AND(ISNUMBER(OFFSET('Hygiene Data'!$H$5,0,10*ROW('Hygiene Data'!H195))),'Data Summary'!EA201="Yes"),OFFSET('Hygiene Data'!$H$5,0,10*ROW('Hygiene Data'!H195)),NA())</f>
        <v>#N/A</v>
      </c>
      <c r="BM201" s="517" t="e">
        <f ca="1">+IF(AND(ISNUMBER(OFFSET('Hygiene Data'!$H$7,0,10*ROW('Hygiene Data'!H195))),'Data Summary'!EB201="Yes"),OFFSET('Hygiene Data'!$H$7,0,10*ROW('Hygiene Data'!H195)),NA())</f>
        <v>#N/A</v>
      </c>
      <c r="BN201" s="517" t="e">
        <f ca="1">+IF(AND(ISNUMBER(OFFSET('Hygiene Data'!$H$9,0,10*ROW('Hygiene Data'!H195))),'Data Summary'!EC201="Yes"),OFFSET('Hygiene Data'!$H$9,0,10*ROW('Hygiene Data'!H195)),NA())</f>
        <v>#N/A</v>
      </c>
      <c r="BO201" s="517" t="e">
        <f ca="1">+IF(AND(ISNUMBER(OFFSET('Hygiene Data'!$I$5,0,10*ROW('Hygiene Data'!I195))),'Data Summary'!ED201="Yes"),OFFSET('Hygiene Data'!$I$5,0,10*ROW('Hygiene Data'!I195)),NA())</f>
        <v>#N/A</v>
      </c>
      <c r="BP201" s="517" t="e">
        <f ca="1">+IF(AND(ISNUMBER(OFFSET('Hygiene Data'!$I$7,0,10*ROW('Hygiene Data'!I195))),'Data Summary'!EE201="Yes"),OFFSET('Hygiene Data'!$I$7,0,10*ROW('Hygiene Data'!I195)),NA())</f>
        <v>#N/A</v>
      </c>
      <c r="BQ201" s="517" t="e">
        <f ca="1">+IF(AND(ISNUMBER(OFFSET('Hygiene Data'!$I$9,0,10*ROW('Hygiene Data'!I195))),'Data Summary'!EF201="Yes"),OFFSET('Hygiene Data'!$I$9,0,10*ROW('Hygiene Data'!I195)),NA())</f>
        <v>#N/A</v>
      </c>
    </row>
    <row r="202" spans="1:69" x14ac:dyDescent="0.25">
      <c r="A202" s="513" t="e">
        <f ca="1">+RIGHT('Data Summary'!A202,LEN('Data Summary'!A202)-9)</f>
        <v>#VALUE!</v>
      </c>
      <c r="B202" s="487" t="str">
        <f ca="1">+IF(ISTEXT('Data Summary'!B202),'Data Summary'!B202,"")</f>
        <v/>
      </c>
      <c r="C202" s="514" t="e">
        <f ca="1">+VALUE('Data Summary'!C202)</f>
        <v>#VALUE!</v>
      </c>
      <c r="D202" s="515" t="e">
        <f ca="1">+IF(AND(ISNUMBER(OFFSET('Water Data'!$D$4,0,10*ROW('Water Data'!D196))),'Data Summary'!BS202="Yes"),100-OFFSET('Water Data'!$D$4,0,10*ROW('Water Data'!D196)),NA())</f>
        <v>#N/A</v>
      </c>
      <c r="E202" s="515" t="e">
        <f ca="1">+IF(AND(ISNUMBER(OFFSET('Water Data'!$D$6,0,10*ROW('Water Data'!D196))),'Data Summary'!BT202="Yes"),OFFSET('Water Data'!$D$6,0,10*ROW('Water Data'!D196)),NA())</f>
        <v>#N/A</v>
      </c>
      <c r="F202" s="515" t="e">
        <f ca="1">+IF(AND(ISNUMBER(OFFSET('Water Data'!$D$9,0,10*ROW('Water Data'!D196))),'Data Summary'!BU202="Yes"),OFFSET('Water Data'!$D$9,0,10*ROW('Water Data'!D196)),NA())</f>
        <v>#N/A</v>
      </c>
      <c r="G202" s="515" t="e">
        <f ca="1">+IF(AND(ISNUMBER(OFFSET('Water Data'!$E$4,0,10*ROW('Water Data'!E196))),'Data Summary'!BV202="Yes"),100-OFFSET('Water Data'!$E$4,0,10*ROW('Water Data'!E196)),NA())</f>
        <v>#N/A</v>
      </c>
      <c r="H202" s="515" t="e">
        <f ca="1">+IF(AND(ISNUMBER(OFFSET('Water Data'!$E$6,0,10*ROW('Water Data'!E196))),'Data Summary'!BW202="Yes"),OFFSET('Water Data'!$E$6,0,10*ROW('Water Data'!E196)),NA())</f>
        <v>#N/A</v>
      </c>
      <c r="I202" s="515" t="e">
        <f ca="1">+IF(AND(ISNUMBER(OFFSET('Water Data'!$E$9,0,10*ROW('Water Data'!E196))),'Data Summary'!BX202="Yes"),OFFSET('Water Data'!$E$9,0,10*ROW('Water Data'!E196)),NA())</f>
        <v>#N/A</v>
      </c>
      <c r="J202" s="515" t="e">
        <f ca="1">+IF(AND(ISNUMBER(OFFSET('Water Data'!$F$4,0,10*ROW('Water Data'!F196))),'Data Summary'!BY202="Yes"),100-OFFSET('Water Data'!$F$4,0,10*ROW('Water Data'!F196)),NA())</f>
        <v>#N/A</v>
      </c>
      <c r="K202" s="515" t="e">
        <f ca="1">+IF(AND(ISNUMBER(OFFSET('Water Data'!$F$6,0,10*ROW('Water Data'!F196))),'Data Summary'!BZ202="Yes"),OFFSET('Water Data'!$F$6,0,10*ROW('Water Data'!F196)),NA())</f>
        <v>#N/A</v>
      </c>
      <c r="L202" s="515" t="e">
        <f ca="1">+IF(AND(ISNUMBER(OFFSET('Water Data'!$F$9,0,10*ROW('Water Data'!F196))),'Data Summary'!CA202="Yes"),OFFSET('Water Data'!$F$9,0,10*ROW('Water Data'!F196)),NA())</f>
        <v>#N/A</v>
      </c>
      <c r="M202" s="515" t="e">
        <f ca="1">+IF(AND(ISNUMBER(OFFSET('Water Data'!$G$4,0,10*ROW('Water Data'!G196))),'Data Summary'!CB202="Yes"),100-OFFSET('Water Data'!$G$4,0,10*ROW('Water Data'!G196)),NA())</f>
        <v>#N/A</v>
      </c>
      <c r="N202" s="515" t="e">
        <f ca="1">+IF(AND(ISNUMBER(OFFSET('Water Data'!$G$6,0,10*ROW('Water Data'!G196))),'Data Summary'!CC202="Yes"),OFFSET('Water Data'!$G$6,0,10*ROW('Water Data'!G196)),NA())</f>
        <v>#N/A</v>
      </c>
      <c r="O202" s="515" t="e">
        <f ca="1">+IF(AND(ISNUMBER(OFFSET('Water Data'!$G$9,0,10*ROW('Water Data'!G196))),'Data Summary'!CD202="Yes"),OFFSET('Water Data'!$G$9,0,10*ROW('Water Data'!G196)),NA())</f>
        <v>#N/A</v>
      </c>
      <c r="P202" s="515" t="e">
        <f ca="1">+IF(AND(ISNUMBER(OFFSET('Water Data'!$H$4,0,10*ROW('Water Data'!H196))),'Data Summary'!CE202="Yes"),100-OFFSET('Water Data'!$H$4,0,10*ROW('Water Data'!H196)),NA())</f>
        <v>#N/A</v>
      </c>
      <c r="Q202" s="515" t="e">
        <f ca="1">+IF(AND(ISNUMBER(OFFSET('Water Data'!$H$6,0,10*ROW('Water Data'!H196))),'Data Summary'!CF202="Yes"),OFFSET('Water Data'!$H$6,0,10*ROW('Water Data'!H196)),NA())</f>
        <v>#N/A</v>
      </c>
      <c r="R202" s="515" t="e">
        <f ca="1">+IF(AND(ISNUMBER(OFFSET('Water Data'!$H$9,0,10*ROW('Water Data'!H196))),'Data Summary'!CG202="Yes"),OFFSET('Water Data'!$H$9,0,10*ROW('Water Data'!H196)),NA())</f>
        <v>#N/A</v>
      </c>
      <c r="S202" s="515" t="e">
        <f ca="1">+IF(AND(ISNUMBER(OFFSET('Water Data'!$I$4,0,10*ROW('Water Data'!I196))),'Data Summary'!CH202="Yes"),100-OFFSET('Water Data'!$I$4,0,10*ROW('Water Data'!I196)),NA())</f>
        <v>#N/A</v>
      </c>
      <c r="T202" s="515" t="e">
        <f ca="1">+IF(AND(ISNUMBER(OFFSET('Water Data'!$I$6,0,10*ROW('Water Data'!I196))),'Data Summary'!CI202="Yes"),OFFSET('Water Data'!$I$6,0,10*ROW('Water Data'!I196)),NA())</f>
        <v>#N/A</v>
      </c>
      <c r="U202" s="515" t="e">
        <f ca="1">+IF(AND(ISNUMBER(OFFSET('Water Data'!$I$9,0,10*ROW('Water Data'!I196))),'Data Summary'!CJ202="Yes"),OFFSET('Water Data'!$I$9,0,10*ROW('Water Data'!I196)),NA())</f>
        <v>#N/A</v>
      </c>
      <c r="V202" s="516" t="e">
        <f ca="1">+IF(AND(ISNUMBER(OFFSET('Sanitation Data'!$D$4,0,10*ROW('Sanitation Data'!D196))),'Data Summary'!CK202="Yes"),100-OFFSET('Sanitation Data'!$D$4,0,10*ROW('Sanitation Data'!D196)),NA())</f>
        <v>#N/A</v>
      </c>
      <c r="W202" s="516" t="e">
        <f ca="1">+IF(AND(ISNUMBER(OFFSET('Sanitation Data'!$D$6,0,10*ROW('Sanitation Data'!D196))),'Data Summary'!CL202="Yes"),OFFSET('Sanitation Data'!$D$6,0,10*ROW('Sanitation Data'!D196)),NA())</f>
        <v>#N/A</v>
      </c>
      <c r="X202" s="516" t="e">
        <f ca="1">+IF(AND(ISNUMBER(OFFSET('Sanitation Data'!$D$10,0,10*ROW('Sanitation Data'!D196))),'Data Summary'!CM202="Yes"),OFFSET('Sanitation Data'!$D$10,0,10*ROW('Sanitation Data'!D196)),NA())</f>
        <v>#N/A</v>
      </c>
      <c r="Y202" s="516" t="e">
        <f ca="1">+IF(AND(ISNUMBER(OFFSET('Sanitation Data'!$D$11,0,10*ROW('Sanitation Data'!D196))),'Data Summary'!CN202="Yes"),OFFSET('Sanitation Data'!$D$11,0,10*ROW('Sanitation Data'!D196)),NA())</f>
        <v>#N/A</v>
      </c>
      <c r="Z202" s="516" t="e">
        <f ca="1">+IF(AND(ISNUMBER(OFFSET('Sanitation Data'!$D$12,0,10*ROW('Sanitation Data'!D196))),'Data Summary'!CO202="Yes"),OFFSET('Sanitation Data'!$D$12,0,10*ROW('Sanitation Data'!D196)),NA())</f>
        <v>#N/A</v>
      </c>
      <c r="AA202" s="516" t="e">
        <f ca="1">+IF(AND(ISNUMBER(OFFSET('Sanitation Data'!$E$4,0,10*ROW('Sanitation Data'!E196))),'Data Summary'!CP202="Yes"),100-OFFSET('Sanitation Data'!$E$4,0,10*ROW('Sanitation Data'!E196)),NA())</f>
        <v>#N/A</v>
      </c>
      <c r="AB202" s="516" t="e">
        <f ca="1">+IF(AND(ISNUMBER(OFFSET('Sanitation Data'!$E$6,0,10*ROW('Sanitation Data'!E196))),'Data Summary'!CQ202="Yes"),OFFSET('Sanitation Data'!$E$6,0,10*ROW('Sanitation Data'!E196)),NA())</f>
        <v>#N/A</v>
      </c>
      <c r="AC202" s="516" t="e">
        <f ca="1">+IF(AND(ISNUMBER(OFFSET('Sanitation Data'!$E$10,0,10*ROW('Sanitation Data'!E196))),'Data Summary'!CR202="Yes"),OFFSET('Sanitation Data'!$E$10,0,10*ROW('Sanitation Data'!E196)),NA())</f>
        <v>#N/A</v>
      </c>
      <c r="AD202" s="516" t="e">
        <f ca="1">+IF(AND(ISNUMBER(OFFSET('Sanitation Data'!$E$11,0,10*ROW('Sanitation Data'!E196))),'Data Summary'!CS202="Yes"),OFFSET('Sanitation Data'!$E$11,0,10*ROW('Sanitation Data'!E196)),NA())</f>
        <v>#N/A</v>
      </c>
      <c r="AE202" s="516" t="e">
        <f ca="1">+IF(AND(ISNUMBER(OFFSET('Sanitation Data'!$E$12,0,10*ROW('Sanitation Data'!E196))),'Data Summary'!CT202="Yes"),OFFSET('Sanitation Data'!$E$12,0,10*ROW('Sanitation Data'!E196)),NA())</f>
        <v>#N/A</v>
      </c>
      <c r="AF202" s="516" t="e">
        <f ca="1">+IF(AND(ISNUMBER(OFFSET('Sanitation Data'!$F$4,0,10*ROW('Sanitation Data'!F196))),'Data Summary'!CU202="Yes"),100-OFFSET('Sanitation Data'!$F$4,0,10*ROW('Sanitation Data'!F196)),NA())</f>
        <v>#N/A</v>
      </c>
      <c r="AG202" s="516" t="e">
        <f ca="1">+IF(AND(ISNUMBER(OFFSET('Sanitation Data'!$F$6,0,10*ROW('Sanitation Data'!F196))),'Data Summary'!CV202="Yes"),OFFSET('Sanitation Data'!$F$6,0,10*ROW('Sanitation Data'!F196)),NA())</f>
        <v>#N/A</v>
      </c>
      <c r="AH202" s="516" t="e">
        <f ca="1">+IF(AND(ISNUMBER(OFFSET('Sanitation Data'!$F$10,0,10*ROW('Sanitation Data'!F196))),'Data Summary'!CW202="Yes"),OFFSET('Sanitation Data'!$F$10,0,10*ROW('Sanitation Data'!F196)),NA())</f>
        <v>#N/A</v>
      </c>
      <c r="AI202" s="516" t="e">
        <f ca="1">+IF(AND(ISNUMBER(OFFSET('Sanitation Data'!$F$11,0,10*ROW('Sanitation Data'!F196))),'Data Summary'!CX202="Yes"),OFFSET('Sanitation Data'!$F$11,0,10*ROW('Sanitation Data'!F196)),NA())</f>
        <v>#N/A</v>
      </c>
      <c r="AJ202" s="516" t="e">
        <f ca="1">+IF(AND(ISNUMBER(OFFSET('Sanitation Data'!$F$12,0,10*ROW('Sanitation Data'!F196))),'Data Summary'!CY202="Yes"),OFFSET('Sanitation Data'!$F$12,0,10*ROW('Sanitation Data'!F196)),NA())</f>
        <v>#N/A</v>
      </c>
      <c r="AK202" s="516" t="e">
        <f ca="1">+IF(AND(ISNUMBER(OFFSET('Sanitation Data'!$G$4,0,10*ROW('Sanitation Data'!G196))),'Data Summary'!CZ202="Yes"),100-OFFSET('Sanitation Data'!$G$4,0,10*ROW('Sanitation Data'!G196)),NA())</f>
        <v>#N/A</v>
      </c>
      <c r="AL202" s="516" t="e">
        <f ca="1">+IF(AND(ISNUMBER(OFFSET('Sanitation Data'!$G$6,0,10*ROW('Sanitation Data'!G196))),'Data Summary'!DA202="Yes"),OFFSET('Sanitation Data'!$G$6,0,10*ROW('Sanitation Data'!G196)),NA())</f>
        <v>#N/A</v>
      </c>
      <c r="AM202" s="516" t="e">
        <f ca="1">+IF(AND(ISNUMBER(OFFSET('Sanitation Data'!$G$10,0,10*ROW('Sanitation Data'!G196))),'Data Summary'!DB202="Yes"),OFFSET('Sanitation Data'!$G$10,0,10*ROW('Sanitation Data'!G196)),NA())</f>
        <v>#N/A</v>
      </c>
      <c r="AN202" s="516" t="e">
        <f ca="1">+IF(AND(ISNUMBER(OFFSET('Sanitation Data'!$G$11,0,10*ROW('Sanitation Data'!G196))),'Data Summary'!DC202="Yes"),OFFSET('Sanitation Data'!$G$11,0,10*ROW('Sanitation Data'!G196)),NA())</f>
        <v>#N/A</v>
      </c>
      <c r="AO202" s="516" t="e">
        <f ca="1">+IF(AND(ISNUMBER(OFFSET('Sanitation Data'!$G$12,0,10*ROW('Sanitation Data'!G196))),'Data Summary'!DD202="Yes"),OFFSET('Sanitation Data'!$G$12,0,10*ROW('Sanitation Data'!G196)),NA())</f>
        <v>#N/A</v>
      </c>
      <c r="AP202" s="516" t="e">
        <f ca="1">+IF(AND(ISNUMBER(OFFSET('Sanitation Data'!$H$4,0,10*ROW('Sanitation Data'!H196))),'Data Summary'!DE202="Yes"),100-OFFSET('Sanitation Data'!$H$4,0,10*ROW('Sanitation Data'!H196)),NA())</f>
        <v>#N/A</v>
      </c>
      <c r="AQ202" s="516" t="e">
        <f ca="1">+IF(AND(ISNUMBER(OFFSET('Sanitation Data'!$H$6,0,10*ROW('Sanitation Data'!H196))),'Data Summary'!DF202="Yes"),OFFSET('Sanitation Data'!$H$6,0,10*ROW('Sanitation Data'!H196)),NA())</f>
        <v>#N/A</v>
      </c>
      <c r="AR202" s="516" t="e">
        <f ca="1">+IF(AND(ISNUMBER(OFFSET('Sanitation Data'!$H$10,0,10*ROW('Sanitation Data'!H196))),'Data Summary'!DG202="Yes"),OFFSET('Sanitation Data'!$H$10,0,10*ROW('Sanitation Data'!H196)),NA())</f>
        <v>#N/A</v>
      </c>
      <c r="AS202" s="516" t="e">
        <f ca="1">+IF(AND(ISNUMBER(OFFSET('Sanitation Data'!$H$11,0,10*ROW('Sanitation Data'!H196))),'Data Summary'!DH202="Yes"),OFFSET('Sanitation Data'!$H$11,0,10*ROW('Sanitation Data'!H196)),NA())</f>
        <v>#N/A</v>
      </c>
      <c r="AT202" s="516" t="e">
        <f ca="1">+IF(AND(ISNUMBER(OFFSET('Sanitation Data'!$H$12,0,10*ROW('Sanitation Data'!H196))),'Data Summary'!DI202="Yes"),OFFSET('Sanitation Data'!$H$12,0,10*ROW('Sanitation Data'!H196)),NA())</f>
        <v>#N/A</v>
      </c>
      <c r="AU202" s="516" t="e">
        <f ca="1">+IF(AND(ISNUMBER(OFFSET('Sanitation Data'!$I$4,0,10*ROW('Sanitation Data'!I196))),'Data Summary'!DJ202="Yes"),100-OFFSET('Sanitation Data'!$I$4,0,10*ROW('Sanitation Data'!I196)),NA())</f>
        <v>#N/A</v>
      </c>
      <c r="AV202" s="516" t="e">
        <f ca="1">+IF(AND(ISNUMBER(OFFSET('Sanitation Data'!$I$6,0,10*ROW('Sanitation Data'!I196))),'Data Summary'!DK202="Yes"),OFFSET('Sanitation Data'!$I$6,0,10*ROW('Sanitation Data'!I196)),NA())</f>
        <v>#N/A</v>
      </c>
      <c r="AW202" s="516" t="e">
        <f ca="1">+IF(AND(ISNUMBER(OFFSET('Sanitation Data'!$I$10,0,10*ROW('Sanitation Data'!I196))),'Data Summary'!DL202="Yes"),OFFSET('Sanitation Data'!$I$10,0,10*ROW('Sanitation Data'!I196)),NA())</f>
        <v>#N/A</v>
      </c>
      <c r="AX202" s="516" t="e">
        <f ca="1">+IF(AND(ISNUMBER(OFFSET('Sanitation Data'!$I$11,0,10*ROW('Sanitation Data'!I196))),'Data Summary'!DM202="Yes"),OFFSET('Sanitation Data'!$I$11,0,10*ROW('Sanitation Data'!I196)),NA())</f>
        <v>#N/A</v>
      </c>
      <c r="AY202" s="516" t="e">
        <f ca="1">+IF(AND(ISNUMBER(OFFSET('Sanitation Data'!$I$12,0,10*ROW('Sanitation Data'!I196))),'Data Summary'!DN202="Yes"),OFFSET('Sanitation Data'!$I$12,0,10*ROW('Sanitation Data'!I196)),NA())</f>
        <v>#N/A</v>
      </c>
      <c r="AZ202" s="517" t="e">
        <f ca="1">+IF(AND(ISNUMBER(OFFSET('Hygiene Data'!$D$5,0,10*ROW('Hygiene Data'!D196))),'Data Summary'!DO202="Yes"),OFFSET('Hygiene Data'!$D$5,0,10*ROW('Hygiene Data'!D196)),NA())</f>
        <v>#N/A</v>
      </c>
      <c r="BA202" s="517" t="e">
        <f ca="1">+IF(AND(ISNUMBER(OFFSET('Hygiene Data'!$D$7,0,10*ROW('Hygiene Data'!D196))),'Data Summary'!DP202="Yes"),OFFSET('Hygiene Data'!$D$7,0,10*ROW('Hygiene Data'!D196)),NA())</f>
        <v>#N/A</v>
      </c>
      <c r="BB202" s="517" t="e">
        <f ca="1">+IF(AND(ISNUMBER(OFFSET('Hygiene Data'!$D$9,0,10*ROW('Hygiene Data'!D196))),'Data Summary'!DQ202="Yes"),OFFSET('Hygiene Data'!$D$9,0,10*ROW('Hygiene Data'!D196)),NA())</f>
        <v>#N/A</v>
      </c>
      <c r="BC202" s="517" t="e">
        <f ca="1">+IF(AND(ISNUMBER(OFFSET('Hygiene Data'!$E$5,0,10*ROW('Hygiene Data'!E196))),'Data Summary'!DR202="Yes"),OFFSET('Hygiene Data'!$E$5,0,10*ROW('Hygiene Data'!E196)),NA())</f>
        <v>#N/A</v>
      </c>
      <c r="BD202" s="517" t="e">
        <f ca="1">+IF(AND(ISNUMBER(OFFSET('Hygiene Data'!$E$7,0,10*ROW('Hygiene Data'!E196))),'Data Summary'!DS202="Yes"),OFFSET('Hygiene Data'!$E$7,0,10*ROW('Hygiene Data'!E196)),NA())</f>
        <v>#N/A</v>
      </c>
      <c r="BE202" s="517" t="e">
        <f ca="1">+IF(AND(ISNUMBER(OFFSET('Hygiene Data'!$E$9,0,10*ROW('Hygiene Data'!E196))),'Data Summary'!DT202="Yes"),OFFSET('Hygiene Data'!$E$9,0,10*ROW('Hygiene Data'!E196)),NA())</f>
        <v>#N/A</v>
      </c>
      <c r="BF202" s="517" t="e">
        <f ca="1">+IF(AND(ISNUMBER(OFFSET('Hygiene Data'!$F$5,0,10*ROW('Hygiene Data'!F196))),'Data Summary'!DU202="Yes"),OFFSET('Hygiene Data'!$F$5,0,10*ROW('Hygiene Data'!F196)),NA())</f>
        <v>#N/A</v>
      </c>
      <c r="BG202" s="517" t="e">
        <f ca="1">+IF(AND(ISNUMBER(OFFSET('Hygiene Data'!$F$7,0,10*ROW('Hygiene Data'!F196))),'Data Summary'!DV202="Yes"),OFFSET('Hygiene Data'!$F$7,0,10*ROW('Hygiene Data'!F196)),NA())</f>
        <v>#N/A</v>
      </c>
      <c r="BH202" s="517" t="e">
        <f ca="1">+IF(AND(ISNUMBER(OFFSET('Hygiene Data'!$F$9,0,10*ROW('Hygiene Data'!F196))),'Data Summary'!DW202="Yes"),OFFSET('Hygiene Data'!$F$9,0,10*ROW('Hygiene Data'!F196)),NA())</f>
        <v>#N/A</v>
      </c>
      <c r="BI202" s="517" t="e">
        <f ca="1">+IF(AND(ISNUMBER(OFFSET('Hygiene Data'!$G$5,0,10*ROW('Hygiene Data'!G196))),'Data Summary'!DX202="Yes"),OFFSET('Hygiene Data'!$G$5,0,10*ROW('Hygiene Data'!G196)),NA())</f>
        <v>#N/A</v>
      </c>
      <c r="BJ202" s="517" t="e">
        <f ca="1">+IF(AND(ISNUMBER(OFFSET('Hygiene Data'!$G$7,0,10*ROW('Hygiene Data'!G196))),'Data Summary'!DY202="Yes"),OFFSET('Hygiene Data'!$G$7,0,10*ROW('Hygiene Data'!G196)),NA())</f>
        <v>#N/A</v>
      </c>
      <c r="BK202" s="517" t="e">
        <f ca="1">+IF(AND(ISNUMBER(OFFSET('Hygiene Data'!$G$9,0,10*ROW('Hygiene Data'!G196))),'Data Summary'!DZ202="Yes"),OFFSET('Hygiene Data'!$G$9,0,10*ROW('Hygiene Data'!G196)),NA())</f>
        <v>#N/A</v>
      </c>
      <c r="BL202" s="517" t="e">
        <f ca="1">+IF(AND(ISNUMBER(OFFSET('Hygiene Data'!$H$5,0,10*ROW('Hygiene Data'!H196))),'Data Summary'!EA202="Yes"),OFFSET('Hygiene Data'!$H$5,0,10*ROW('Hygiene Data'!H196)),NA())</f>
        <v>#N/A</v>
      </c>
      <c r="BM202" s="517" t="e">
        <f ca="1">+IF(AND(ISNUMBER(OFFSET('Hygiene Data'!$H$7,0,10*ROW('Hygiene Data'!H196))),'Data Summary'!EB202="Yes"),OFFSET('Hygiene Data'!$H$7,0,10*ROW('Hygiene Data'!H196)),NA())</f>
        <v>#N/A</v>
      </c>
      <c r="BN202" s="517" t="e">
        <f ca="1">+IF(AND(ISNUMBER(OFFSET('Hygiene Data'!$H$9,0,10*ROW('Hygiene Data'!H196))),'Data Summary'!EC202="Yes"),OFFSET('Hygiene Data'!$H$9,0,10*ROW('Hygiene Data'!H196)),NA())</f>
        <v>#N/A</v>
      </c>
      <c r="BO202" s="517" t="e">
        <f ca="1">+IF(AND(ISNUMBER(OFFSET('Hygiene Data'!$I$5,0,10*ROW('Hygiene Data'!I196))),'Data Summary'!ED202="Yes"),OFFSET('Hygiene Data'!$I$5,0,10*ROW('Hygiene Data'!I196)),NA())</f>
        <v>#N/A</v>
      </c>
      <c r="BP202" s="517" t="e">
        <f ca="1">+IF(AND(ISNUMBER(OFFSET('Hygiene Data'!$I$7,0,10*ROW('Hygiene Data'!I196))),'Data Summary'!EE202="Yes"),OFFSET('Hygiene Data'!$I$7,0,10*ROW('Hygiene Data'!I196)),NA())</f>
        <v>#N/A</v>
      </c>
      <c r="BQ202" s="517" t="e">
        <f ca="1">+IF(AND(ISNUMBER(OFFSET('Hygiene Data'!$I$9,0,10*ROW('Hygiene Data'!I196))),'Data Summary'!EF202="Yes"),OFFSET('Hygiene Data'!$I$9,0,10*ROW('Hygiene Data'!I196)),NA())</f>
        <v>#N/A</v>
      </c>
    </row>
    <row r="203" spans="1:69" x14ac:dyDescent="0.25">
      <c r="A203" s="513" t="e">
        <f ca="1">+RIGHT('Data Summary'!A203,LEN('Data Summary'!A203)-9)</f>
        <v>#VALUE!</v>
      </c>
      <c r="B203" s="487" t="str">
        <f ca="1">+IF(ISTEXT('Data Summary'!B203),'Data Summary'!B203,"")</f>
        <v/>
      </c>
      <c r="C203" s="514" t="e">
        <f ca="1">+VALUE('Data Summary'!C203)</f>
        <v>#VALUE!</v>
      </c>
      <c r="D203" s="515" t="e">
        <f ca="1">+IF(AND(ISNUMBER(OFFSET('Water Data'!$D$4,0,10*ROW('Water Data'!D197))),'Data Summary'!BS203="Yes"),100-OFFSET('Water Data'!$D$4,0,10*ROW('Water Data'!D197)),NA())</f>
        <v>#N/A</v>
      </c>
      <c r="E203" s="515" t="e">
        <f ca="1">+IF(AND(ISNUMBER(OFFSET('Water Data'!$D$6,0,10*ROW('Water Data'!D197))),'Data Summary'!BT203="Yes"),OFFSET('Water Data'!$D$6,0,10*ROW('Water Data'!D197)),NA())</f>
        <v>#N/A</v>
      </c>
      <c r="F203" s="515" t="e">
        <f ca="1">+IF(AND(ISNUMBER(OFFSET('Water Data'!$D$9,0,10*ROW('Water Data'!D197))),'Data Summary'!BU203="Yes"),OFFSET('Water Data'!$D$9,0,10*ROW('Water Data'!D197)),NA())</f>
        <v>#N/A</v>
      </c>
      <c r="G203" s="515" t="e">
        <f ca="1">+IF(AND(ISNUMBER(OFFSET('Water Data'!$E$4,0,10*ROW('Water Data'!E197))),'Data Summary'!BV203="Yes"),100-OFFSET('Water Data'!$E$4,0,10*ROW('Water Data'!E197)),NA())</f>
        <v>#N/A</v>
      </c>
      <c r="H203" s="515" t="e">
        <f ca="1">+IF(AND(ISNUMBER(OFFSET('Water Data'!$E$6,0,10*ROW('Water Data'!E197))),'Data Summary'!BW203="Yes"),OFFSET('Water Data'!$E$6,0,10*ROW('Water Data'!E197)),NA())</f>
        <v>#N/A</v>
      </c>
      <c r="I203" s="515" t="e">
        <f ca="1">+IF(AND(ISNUMBER(OFFSET('Water Data'!$E$9,0,10*ROW('Water Data'!E197))),'Data Summary'!BX203="Yes"),OFFSET('Water Data'!$E$9,0,10*ROW('Water Data'!E197)),NA())</f>
        <v>#N/A</v>
      </c>
      <c r="J203" s="515" t="e">
        <f ca="1">+IF(AND(ISNUMBER(OFFSET('Water Data'!$F$4,0,10*ROW('Water Data'!F197))),'Data Summary'!BY203="Yes"),100-OFFSET('Water Data'!$F$4,0,10*ROW('Water Data'!F197)),NA())</f>
        <v>#N/A</v>
      </c>
      <c r="K203" s="515" t="e">
        <f ca="1">+IF(AND(ISNUMBER(OFFSET('Water Data'!$F$6,0,10*ROW('Water Data'!F197))),'Data Summary'!BZ203="Yes"),OFFSET('Water Data'!$F$6,0,10*ROW('Water Data'!F197)),NA())</f>
        <v>#N/A</v>
      </c>
      <c r="L203" s="515" t="e">
        <f ca="1">+IF(AND(ISNUMBER(OFFSET('Water Data'!$F$9,0,10*ROW('Water Data'!F197))),'Data Summary'!CA203="Yes"),OFFSET('Water Data'!$F$9,0,10*ROW('Water Data'!F197)),NA())</f>
        <v>#N/A</v>
      </c>
      <c r="M203" s="515" t="e">
        <f ca="1">+IF(AND(ISNUMBER(OFFSET('Water Data'!$G$4,0,10*ROW('Water Data'!G197))),'Data Summary'!CB203="Yes"),100-OFFSET('Water Data'!$G$4,0,10*ROW('Water Data'!G197)),NA())</f>
        <v>#N/A</v>
      </c>
      <c r="N203" s="515" t="e">
        <f ca="1">+IF(AND(ISNUMBER(OFFSET('Water Data'!$G$6,0,10*ROW('Water Data'!G197))),'Data Summary'!CC203="Yes"),OFFSET('Water Data'!$G$6,0,10*ROW('Water Data'!G197)),NA())</f>
        <v>#N/A</v>
      </c>
      <c r="O203" s="515" t="e">
        <f ca="1">+IF(AND(ISNUMBER(OFFSET('Water Data'!$G$9,0,10*ROW('Water Data'!G197))),'Data Summary'!CD203="Yes"),OFFSET('Water Data'!$G$9,0,10*ROW('Water Data'!G197)),NA())</f>
        <v>#N/A</v>
      </c>
      <c r="P203" s="515" t="e">
        <f ca="1">+IF(AND(ISNUMBER(OFFSET('Water Data'!$H$4,0,10*ROW('Water Data'!H197))),'Data Summary'!CE203="Yes"),100-OFFSET('Water Data'!$H$4,0,10*ROW('Water Data'!H197)),NA())</f>
        <v>#N/A</v>
      </c>
      <c r="Q203" s="515" t="e">
        <f ca="1">+IF(AND(ISNUMBER(OFFSET('Water Data'!$H$6,0,10*ROW('Water Data'!H197))),'Data Summary'!CF203="Yes"),OFFSET('Water Data'!$H$6,0,10*ROW('Water Data'!H197)),NA())</f>
        <v>#N/A</v>
      </c>
      <c r="R203" s="515" t="e">
        <f ca="1">+IF(AND(ISNUMBER(OFFSET('Water Data'!$H$9,0,10*ROW('Water Data'!H197))),'Data Summary'!CG203="Yes"),OFFSET('Water Data'!$H$9,0,10*ROW('Water Data'!H197)),NA())</f>
        <v>#N/A</v>
      </c>
      <c r="S203" s="515" t="e">
        <f ca="1">+IF(AND(ISNUMBER(OFFSET('Water Data'!$I$4,0,10*ROW('Water Data'!I197))),'Data Summary'!CH203="Yes"),100-OFFSET('Water Data'!$I$4,0,10*ROW('Water Data'!I197)),NA())</f>
        <v>#N/A</v>
      </c>
      <c r="T203" s="515" t="e">
        <f ca="1">+IF(AND(ISNUMBER(OFFSET('Water Data'!$I$6,0,10*ROW('Water Data'!I197))),'Data Summary'!CI203="Yes"),OFFSET('Water Data'!$I$6,0,10*ROW('Water Data'!I197)),NA())</f>
        <v>#N/A</v>
      </c>
      <c r="U203" s="515" t="e">
        <f ca="1">+IF(AND(ISNUMBER(OFFSET('Water Data'!$I$9,0,10*ROW('Water Data'!I197))),'Data Summary'!CJ203="Yes"),OFFSET('Water Data'!$I$9,0,10*ROW('Water Data'!I197)),NA())</f>
        <v>#N/A</v>
      </c>
      <c r="V203" s="516" t="e">
        <f ca="1">+IF(AND(ISNUMBER(OFFSET('Sanitation Data'!$D$4,0,10*ROW('Sanitation Data'!D197))),'Data Summary'!CK203="Yes"),100-OFFSET('Sanitation Data'!$D$4,0,10*ROW('Sanitation Data'!D197)),NA())</f>
        <v>#N/A</v>
      </c>
      <c r="W203" s="516" t="e">
        <f ca="1">+IF(AND(ISNUMBER(OFFSET('Sanitation Data'!$D$6,0,10*ROW('Sanitation Data'!D197))),'Data Summary'!CL203="Yes"),OFFSET('Sanitation Data'!$D$6,0,10*ROW('Sanitation Data'!D197)),NA())</f>
        <v>#N/A</v>
      </c>
      <c r="X203" s="516" t="e">
        <f ca="1">+IF(AND(ISNUMBER(OFFSET('Sanitation Data'!$D$10,0,10*ROW('Sanitation Data'!D197))),'Data Summary'!CM203="Yes"),OFFSET('Sanitation Data'!$D$10,0,10*ROW('Sanitation Data'!D197)),NA())</f>
        <v>#N/A</v>
      </c>
      <c r="Y203" s="516" t="e">
        <f ca="1">+IF(AND(ISNUMBER(OFFSET('Sanitation Data'!$D$11,0,10*ROW('Sanitation Data'!D197))),'Data Summary'!CN203="Yes"),OFFSET('Sanitation Data'!$D$11,0,10*ROW('Sanitation Data'!D197)),NA())</f>
        <v>#N/A</v>
      </c>
      <c r="Z203" s="516" t="e">
        <f ca="1">+IF(AND(ISNUMBER(OFFSET('Sanitation Data'!$D$12,0,10*ROW('Sanitation Data'!D197))),'Data Summary'!CO203="Yes"),OFFSET('Sanitation Data'!$D$12,0,10*ROW('Sanitation Data'!D197)),NA())</f>
        <v>#N/A</v>
      </c>
      <c r="AA203" s="516" t="e">
        <f ca="1">+IF(AND(ISNUMBER(OFFSET('Sanitation Data'!$E$4,0,10*ROW('Sanitation Data'!E197))),'Data Summary'!CP203="Yes"),100-OFFSET('Sanitation Data'!$E$4,0,10*ROW('Sanitation Data'!E197)),NA())</f>
        <v>#N/A</v>
      </c>
      <c r="AB203" s="516" t="e">
        <f ca="1">+IF(AND(ISNUMBER(OFFSET('Sanitation Data'!$E$6,0,10*ROW('Sanitation Data'!E197))),'Data Summary'!CQ203="Yes"),OFFSET('Sanitation Data'!$E$6,0,10*ROW('Sanitation Data'!E197)),NA())</f>
        <v>#N/A</v>
      </c>
      <c r="AC203" s="516" t="e">
        <f ca="1">+IF(AND(ISNUMBER(OFFSET('Sanitation Data'!$E$10,0,10*ROW('Sanitation Data'!E197))),'Data Summary'!CR203="Yes"),OFFSET('Sanitation Data'!$E$10,0,10*ROW('Sanitation Data'!E197)),NA())</f>
        <v>#N/A</v>
      </c>
      <c r="AD203" s="516" t="e">
        <f ca="1">+IF(AND(ISNUMBER(OFFSET('Sanitation Data'!$E$11,0,10*ROW('Sanitation Data'!E197))),'Data Summary'!CS203="Yes"),OFFSET('Sanitation Data'!$E$11,0,10*ROW('Sanitation Data'!E197)),NA())</f>
        <v>#N/A</v>
      </c>
      <c r="AE203" s="516" t="e">
        <f ca="1">+IF(AND(ISNUMBER(OFFSET('Sanitation Data'!$E$12,0,10*ROW('Sanitation Data'!E197))),'Data Summary'!CT203="Yes"),OFFSET('Sanitation Data'!$E$12,0,10*ROW('Sanitation Data'!E197)),NA())</f>
        <v>#N/A</v>
      </c>
      <c r="AF203" s="516" t="e">
        <f ca="1">+IF(AND(ISNUMBER(OFFSET('Sanitation Data'!$F$4,0,10*ROW('Sanitation Data'!F197))),'Data Summary'!CU203="Yes"),100-OFFSET('Sanitation Data'!$F$4,0,10*ROW('Sanitation Data'!F197)),NA())</f>
        <v>#N/A</v>
      </c>
      <c r="AG203" s="516" t="e">
        <f ca="1">+IF(AND(ISNUMBER(OFFSET('Sanitation Data'!$F$6,0,10*ROW('Sanitation Data'!F197))),'Data Summary'!CV203="Yes"),OFFSET('Sanitation Data'!$F$6,0,10*ROW('Sanitation Data'!F197)),NA())</f>
        <v>#N/A</v>
      </c>
      <c r="AH203" s="516" t="e">
        <f ca="1">+IF(AND(ISNUMBER(OFFSET('Sanitation Data'!$F$10,0,10*ROW('Sanitation Data'!F197))),'Data Summary'!CW203="Yes"),OFFSET('Sanitation Data'!$F$10,0,10*ROW('Sanitation Data'!F197)),NA())</f>
        <v>#N/A</v>
      </c>
      <c r="AI203" s="516" t="e">
        <f ca="1">+IF(AND(ISNUMBER(OFFSET('Sanitation Data'!$F$11,0,10*ROW('Sanitation Data'!F197))),'Data Summary'!CX203="Yes"),OFFSET('Sanitation Data'!$F$11,0,10*ROW('Sanitation Data'!F197)),NA())</f>
        <v>#N/A</v>
      </c>
      <c r="AJ203" s="516" t="e">
        <f ca="1">+IF(AND(ISNUMBER(OFFSET('Sanitation Data'!$F$12,0,10*ROW('Sanitation Data'!F197))),'Data Summary'!CY203="Yes"),OFFSET('Sanitation Data'!$F$12,0,10*ROW('Sanitation Data'!F197)),NA())</f>
        <v>#N/A</v>
      </c>
      <c r="AK203" s="516" t="e">
        <f ca="1">+IF(AND(ISNUMBER(OFFSET('Sanitation Data'!$G$4,0,10*ROW('Sanitation Data'!G197))),'Data Summary'!CZ203="Yes"),100-OFFSET('Sanitation Data'!$G$4,0,10*ROW('Sanitation Data'!G197)),NA())</f>
        <v>#N/A</v>
      </c>
      <c r="AL203" s="516" t="e">
        <f ca="1">+IF(AND(ISNUMBER(OFFSET('Sanitation Data'!$G$6,0,10*ROW('Sanitation Data'!G197))),'Data Summary'!DA203="Yes"),OFFSET('Sanitation Data'!$G$6,0,10*ROW('Sanitation Data'!G197)),NA())</f>
        <v>#N/A</v>
      </c>
      <c r="AM203" s="516" t="e">
        <f ca="1">+IF(AND(ISNUMBER(OFFSET('Sanitation Data'!$G$10,0,10*ROW('Sanitation Data'!G197))),'Data Summary'!DB203="Yes"),OFFSET('Sanitation Data'!$G$10,0,10*ROW('Sanitation Data'!G197)),NA())</f>
        <v>#N/A</v>
      </c>
      <c r="AN203" s="516" t="e">
        <f ca="1">+IF(AND(ISNUMBER(OFFSET('Sanitation Data'!$G$11,0,10*ROW('Sanitation Data'!G197))),'Data Summary'!DC203="Yes"),OFFSET('Sanitation Data'!$G$11,0,10*ROW('Sanitation Data'!G197)),NA())</f>
        <v>#N/A</v>
      </c>
      <c r="AO203" s="516" t="e">
        <f ca="1">+IF(AND(ISNUMBER(OFFSET('Sanitation Data'!$G$12,0,10*ROW('Sanitation Data'!G197))),'Data Summary'!DD203="Yes"),OFFSET('Sanitation Data'!$G$12,0,10*ROW('Sanitation Data'!G197)),NA())</f>
        <v>#N/A</v>
      </c>
      <c r="AP203" s="516" t="e">
        <f ca="1">+IF(AND(ISNUMBER(OFFSET('Sanitation Data'!$H$4,0,10*ROW('Sanitation Data'!H197))),'Data Summary'!DE203="Yes"),100-OFFSET('Sanitation Data'!$H$4,0,10*ROW('Sanitation Data'!H197)),NA())</f>
        <v>#N/A</v>
      </c>
      <c r="AQ203" s="516" t="e">
        <f ca="1">+IF(AND(ISNUMBER(OFFSET('Sanitation Data'!$H$6,0,10*ROW('Sanitation Data'!H197))),'Data Summary'!DF203="Yes"),OFFSET('Sanitation Data'!$H$6,0,10*ROW('Sanitation Data'!H197)),NA())</f>
        <v>#N/A</v>
      </c>
      <c r="AR203" s="516" t="e">
        <f ca="1">+IF(AND(ISNUMBER(OFFSET('Sanitation Data'!$H$10,0,10*ROW('Sanitation Data'!H197))),'Data Summary'!DG203="Yes"),OFFSET('Sanitation Data'!$H$10,0,10*ROW('Sanitation Data'!H197)),NA())</f>
        <v>#N/A</v>
      </c>
      <c r="AS203" s="516" t="e">
        <f ca="1">+IF(AND(ISNUMBER(OFFSET('Sanitation Data'!$H$11,0,10*ROW('Sanitation Data'!H197))),'Data Summary'!DH203="Yes"),OFFSET('Sanitation Data'!$H$11,0,10*ROW('Sanitation Data'!H197)),NA())</f>
        <v>#N/A</v>
      </c>
      <c r="AT203" s="516" t="e">
        <f ca="1">+IF(AND(ISNUMBER(OFFSET('Sanitation Data'!$H$12,0,10*ROW('Sanitation Data'!H197))),'Data Summary'!DI203="Yes"),OFFSET('Sanitation Data'!$H$12,0,10*ROW('Sanitation Data'!H197)),NA())</f>
        <v>#N/A</v>
      </c>
      <c r="AU203" s="516" t="e">
        <f ca="1">+IF(AND(ISNUMBER(OFFSET('Sanitation Data'!$I$4,0,10*ROW('Sanitation Data'!I197))),'Data Summary'!DJ203="Yes"),100-OFFSET('Sanitation Data'!$I$4,0,10*ROW('Sanitation Data'!I197)),NA())</f>
        <v>#N/A</v>
      </c>
      <c r="AV203" s="516" t="e">
        <f ca="1">+IF(AND(ISNUMBER(OFFSET('Sanitation Data'!$I$6,0,10*ROW('Sanitation Data'!I197))),'Data Summary'!DK203="Yes"),OFFSET('Sanitation Data'!$I$6,0,10*ROW('Sanitation Data'!I197)),NA())</f>
        <v>#N/A</v>
      </c>
      <c r="AW203" s="516" t="e">
        <f ca="1">+IF(AND(ISNUMBER(OFFSET('Sanitation Data'!$I$10,0,10*ROW('Sanitation Data'!I197))),'Data Summary'!DL203="Yes"),OFFSET('Sanitation Data'!$I$10,0,10*ROW('Sanitation Data'!I197)),NA())</f>
        <v>#N/A</v>
      </c>
      <c r="AX203" s="516" t="e">
        <f ca="1">+IF(AND(ISNUMBER(OFFSET('Sanitation Data'!$I$11,0,10*ROW('Sanitation Data'!I197))),'Data Summary'!DM203="Yes"),OFFSET('Sanitation Data'!$I$11,0,10*ROW('Sanitation Data'!I197)),NA())</f>
        <v>#N/A</v>
      </c>
      <c r="AY203" s="516" t="e">
        <f ca="1">+IF(AND(ISNUMBER(OFFSET('Sanitation Data'!$I$12,0,10*ROW('Sanitation Data'!I197))),'Data Summary'!DN203="Yes"),OFFSET('Sanitation Data'!$I$12,0,10*ROW('Sanitation Data'!I197)),NA())</f>
        <v>#N/A</v>
      </c>
      <c r="AZ203" s="517" t="e">
        <f ca="1">+IF(AND(ISNUMBER(OFFSET('Hygiene Data'!$D$5,0,10*ROW('Hygiene Data'!D197))),'Data Summary'!DO203="Yes"),OFFSET('Hygiene Data'!$D$5,0,10*ROW('Hygiene Data'!D197)),NA())</f>
        <v>#N/A</v>
      </c>
      <c r="BA203" s="517" t="e">
        <f ca="1">+IF(AND(ISNUMBER(OFFSET('Hygiene Data'!$D$7,0,10*ROW('Hygiene Data'!D197))),'Data Summary'!DP203="Yes"),OFFSET('Hygiene Data'!$D$7,0,10*ROW('Hygiene Data'!D197)),NA())</f>
        <v>#N/A</v>
      </c>
      <c r="BB203" s="517" t="e">
        <f ca="1">+IF(AND(ISNUMBER(OFFSET('Hygiene Data'!$D$9,0,10*ROW('Hygiene Data'!D197))),'Data Summary'!DQ203="Yes"),OFFSET('Hygiene Data'!$D$9,0,10*ROW('Hygiene Data'!D197)),NA())</f>
        <v>#N/A</v>
      </c>
      <c r="BC203" s="517" t="e">
        <f ca="1">+IF(AND(ISNUMBER(OFFSET('Hygiene Data'!$E$5,0,10*ROW('Hygiene Data'!E197))),'Data Summary'!DR203="Yes"),OFFSET('Hygiene Data'!$E$5,0,10*ROW('Hygiene Data'!E197)),NA())</f>
        <v>#N/A</v>
      </c>
      <c r="BD203" s="517" t="e">
        <f ca="1">+IF(AND(ISNUMBER(OFFSET('Hygiene Data'!$E$7,0,10*ROW('Hygiene Data'!E197))),'Data Summary'!DS203="Yes"),OFFSET('Hygiene Data'!$E$7,0,10*ROW('Hygiene Data'!E197)),NA())</f>
        <v>#N/A</v>
      </c>
      <c r="BE203" s="517" t="e">
        <f ca="1">+IF(AND(ISNUMBER(OFFSET('Hygiene Data'!$E$9,0,10*ROW('Hygiene Data'!E197))),'Data Summary'!DT203="Yes"),OFFSET('Hygiene Data'!$E$9,0,10*ROW('Hygiene Data'!E197)),NA())</f>
        <v>#N/A</v>
      </c>
      <c r="BF203" s="517" t="e">
        <f ca="1">+IF(AND(ISNUMBER(OFFSET('Hygiene Data'!$F$5,0,10*ROW('Hygiene Data'!F197))),'Data Summary'!DU203="Yes"),OFFSET('Hygiene Data'!$F$5,0,10*ROW('Hygiene Data'!F197)),NA())</f>
        <v>#N/A</v>
      </c>
      <c r="BG203" s="517" t="e">
        <f ca="1">+IF(AND(ISNUMBER(OFFSET('Hygiene Data'!$F$7,0,10*ROW('Hygiene Data'!F197))),'Data Summary'!DV203="Yes"),OFFSET('Hygiene Data'!$F$7,0,10*ROW('Hygiene Data'!F197)),NA())</f>
        <v>#N/A</v>
      </c>
      <c r="BH203" s="517" t="e">
        <f ca="1">+IF(AND(ISNUMBER(OFFSET('Hygiene Data'!$F$9,0,10*ROW('Hygiene Data'!F197))),'Data Summary'!DW203="Yes"),OFFSET('Hygiene Data'!$F$9,0,10*ROW('Hygiene Data'!F197)),NA())</f>
        <v>#N/A</v>
      </c>
      <c r="BI203" s="517" t="e">
        <f ca="1">+IF(AND(ISNUMBER(OFFSET('Hygiene Data'!$G$5,0,10*ROW('Hygiene Data'!G197))),'Data Summary'!DX203="Yes"),OFFSET('Hygiene Data'!$G$5,0,10*ROW('Hygiene Data'!G197)),NA())</f>
        <v>#N/A</v>
      </c>
      <c r="BJ203" s="517" t="e">
        <f ca="1">+IF(AND(ISNUMBER(OFFSET('Hygiene Data'!$G$7,0,10*ROW('Hygiene Data'!G197))),'Data Summary'!DY203="Yes"),OFFSET('Hygiene Data'!$G$7,0,10*ROW('Hygiene Data'!G197)),NA())</f>
        <v>#N/A</v>
      </c>
      <c r="BK203" s="517" t="e">
        <f ca="1">+IF(AND(ISNUMBER(OFFSET('Hygiene Data'!$G$9,0,10*ROW('Hygiene Data'!G197))),'Data Summary'!DZ203="Yes"),OFFSET('Hygiene Data'!$G$9,0,10*ROW('Hygiene Data'!G197)),NA())</f>
        <v>#N/A</v>
      </c>
      <c r="BL203" s="517" t="e">
        <f ca="1">+IF(AND(ISNUMBER(OFFSET('Hygiene Data'!$H$5,0,10*ROW('Hygiene Data'!H197))),'Data Summary'!EA203="Yes"),OFFSET('Hygiene Data'!$H$5,0,10*ROW('Hygiene Data'!H197)),NA())</f>
        <v>#N/A</v>
      </c>
      <c r="BM203" s="517" t="e">
        <f ca="1">+IF(AND(ISNUMBER(OFFSET('Hygiene Data'!$H$7,0,10*ROW('Hygiene Data'!H197))),'Data Summary'!EB203="Yes"),OFFSET('Hygiene Data'!$H$7,0,10*ROW('Hygiene Data'!H197)),NA())</f>
        <v>#N/A</v>
      </c>
      <c r="BN203" s="517" t="e">
        <f ca="1">+IF(AND(ISNUMBER(OFFSET('Hygiene Data'!$H$9,0,10*ROW('Hygiene Data'!H197))),'Data Summary'!EC203="Yes"),OFFSET('Hygiene Data'!$H$9,0,10*ROW('Hygiene Data'!H197)),NA())</f>
        <v>#N/A</v>
      </c>
      <c r="BO203" s="517" t="e">
        <f ca="1">+IF(AND(ISNUMBER(OFFSET('Hygiene Data'!$I$5,0,10*ROW('Hygiene Data'!I197))),'Data Summary'!ED203="Yes"),OFFSET('Hygiene Data'!$I$5,0,10*ROW('Hygiene Data'!I197)),NA())</f>
        <v>#N/A</v>
      </c>
      <c r="BP203" s="517" t="e">
        <f ca="1">+IF(AND(ISNUMBER(OFFSET('Hygiene Data'!$I$7,0,10*ROW('Hygiene Data'!I197))),'Data Summary'!EE203="Yes"),OFFSET('Hygiene Data'!$I$7,0,10*ROW('Hygiene Data'!I197)),NA())</f>
        <v>#N/A</v>
      </c>
      <c r="BQ203" s="517" t="e">
        <f ca="1">+IF(AND(ISNUMBER(OFFSET('Hygiene Data'!$I$9,0,10*ROW('Hygiene Data'!I197))),'Data Summary'!EF203="Yes"),OFFSET('Hygiene Data'!$I$9,0,10*ROW('Hygiene Data'!I197)),NA())</f>
        <v>#N/A</v>
      </c>
    </row>
    <row r="204" spans="1:69" x14ac:dyDescent="0.25">
      <c r="A204" s="513" t="e">
        <f ca="1">+RIGHT('Data Summary'!A204,LEN('Data Summary'!A204)-9)</f>
        <v>#VALUE!</v>
      </c>
      <c r="B204" s="487" t="str">
        <f ca="1">+IF(ISTEXT('Data Summary'!B204),'Data Summary'!B204,"")</f>
        <v/>
      </c>
      <c r="C204" s="514" t="e">
        <f ca="1">+VALUE('Data Summary'!C204)</f>
        <v>#VALUE!</v>
      </c>
      <c r="D204" s="515" t="e">
        <f ca="1">+IF(AND(ISNUMBER(OFFSET('Water Data'!$D$4,0,10*ROW('Water Data'!D198))),'Data Summary'!BS204="Yes"),100-OFFSET('Water Data'!$D$4,0,10*ROW('Water Data'!D198)),NA())</f>
        <v>#N/A</v>
      </c>
      <c r="E204" s="515" t="e">
        <f ca="1">+IF(AND(ISNUMBER(OFFSET('Water Data'!$D$6,0,10*ROW('Water Data'!D198))),'Data Summary'!BT204="Yes"),OFFSET('Water Data'!$D$6,0,10*ROW('Water Data'!D198)),NA())</f>
        <v>#N/A</v>
      </c>
      <c r="F204" s="515" t="e">
        <f ca="1">+IF(AND(ISNUMBER(OFFSET('Water Data'!$D$9,0,10*ROW('Water Data'!D198))),'Data Summary'!BU204="Yes"),OFFSET('Water Data'!$D$9,0,10*ROW('Water Data'!D198)),NA())</f>
        <v>#N/A</v>
      </c>
      <c r="G204" s="515" t="e">
        <f ca="1">+IF(AND(ISNUMBER(OFFSET('Water Data'!$E$4,0,10*ROW('Water Data'!E198))),'Data Summary'!BV204="Yes"),100-OFFSET('Water Data'!$E$4,0,10*ROW('Water Data'!E198)),NA())</f>
        <v>#N/A</v>
      </c>
      <c r="H204" s="515" t="e">
        <f ca="1">+IF(AND(ISNUMBER(OFFSET('Water Data'!$E$6,0,10*ROW('Water Data'!E198))),'Data Summary'!BW204="Yes"),OFFSET('Water Data'!$E$6,0,10*ROW('Water Data'!E198)),NA())</f>
        <v>#N/A</v>
      </c>
      <c r="I204" s="515" t="e">
        <f ca="1">+IF(AND(ISNUMBER(OFFSET('Water Data'!$E$9,0,10*ROW('Water Data'!E198))),'Data Summary'!BX204="Yes"),OFFSET('Water Data'!$E$9,0,10*ROW('Water Data'!E198)),NA())</f>
        <v>#N/A</v>
      </c>
      <c r="J204" s="515" t="e">
        <f ca="1">+IF(AND(ISNUMBER(OFFSET('Water Data'!$F$4,0,10*ROW('Water Data'!F198))),'Data Summary'!BY204="Yes"),100-OFFSET('Water Data'!$F$4,0,10*ROW('Water Data'!F198)),NA())</f>
        <v>#N/A</v>
      </c>
      <c r="K204" s="515" t="e">
        <f ca="1">+IF(AND(ISNUMBER(OFFSET('Water Data'!$F$6,0,10*ROW('Water Data'!F198))),'Data Summary'!BZ204="Yes"),OFFSET('Water Data'!$F$6,0,10*ROW('Water Data'!F198)),NA())</f>
        <v>#N/A</v>
      </c>
      <c r="L204" s="515" t="e">
        <f ca="1">+IF(AND(ISNUMBER(OFFSET('Water Data'!$F$9,0,10*ROW('Water Data'!F198))),'Data Summary'!CA204="Yes"),OFFSET('Water Data'!$F$9,0,10*ROW('Water Data'!F198)),NA())</f>
        <v>#N/A</v>
      </c>
      <c r="M204" s="515" t="e">
        <f ca="1">+IF(AND(ISNUMBER(OFFSET('Water Data'!$G$4,0,10*ROW('Water Data'!G198))),'Data Summary'!CB204="Yes"),100-OFFSET('Water Data'!$G$4,0,10*ROW('Water Data'!G198)),NA())</f>
        <v>#N/A</v>
      </c>
      <c r="N204" s="515" t="e">
        <f ca="1">+IF(AND(ISNUMBER(OFFSET('Water Data'!$G$6,0,10*ROW('Water Data'!G198))),'Data Summary'!CC204="Yes"),OFFSET('Water Data'!$G$6,0,10*ROW('Water Data'!G198)),NA())</f>
        <v>#N/A</v>
      </c>
      <c r="O204" s="515" t="e">
        <f ca="1">+IF(AND(ISNUMBER(OFFSET('Water Data'!$G$9,0,10*ROW('Water Data'!G198))),'Data Summary'!CD204="Yes"),OFFSET('Water Data'!$G$9,0,10*ROW('Water Data'!G198)),NA())</f>
        <v>#N/A</v>
      </c>
      <c r="P204" s="515" t="e">
        <f ca="1">+IF(AND(ISNUMBER(OFFSET('Water Data'!$H$4,0,10*ROW('Water Data'!H198))),'Data Summary'!CE204="Yes"),100-OFFSET('Water Data'!$H$4,0,10*ROW('Water Data'!H198)),NA())</f>
        <v>#N/A</v>
      </c>
      <c r="Q204" s="515" t="e">
        <f ca="1">+IF(AND(ISNUMBER(OFFSET('Water Data'!$H$6,0,10*ROW('Water Data'!H198))),'Data Summary'!CF204="Yes"),OFFSET('Water Data'!$H$6,0,10*ROW('Water Data'!H198)),NA())</f>
        <v>#N/A</v>
      </c>
      <c r="R204" s="515" t="e">
        <f ca="1">+IF(AND(ISNUMBER(OFFSET('Water Data'!$H$9,0,10*ROW('Water Data'!H198))),'Data Summary'!CG204="Yes"),OFFSET('Water Data'!$H$9,0,10*ROW('Water Data'!H198)),NA())</f>
        <v>#N/A</v>
      </c>
      <c r="S204" s="515" t="e">
        <f ca="1">+IF(AND(ISNUMBER(OFFSET('Water Data'!$I$4,0,10*ROW('Water Data'!I198))),'Data Summary'!CH204="Yes"),100-OFFSET('Water Data'!$I$4,0,10*ROW('Water Data'!I198)),NA())</f>
        <v>#N/A</v>
      </c>
      <c r="T204" s="515" t="e">
        <f ca="1">+IF(AND(ISNUMBER(OFFSET('Water Data'!$I$6,0,10*ROW('Water Data'!I198))),'Data Summary'!CI204="Yes"),OFFSET('Water Data'!$I$6,0,10*ROW('Water Data'!I198)),NA())</f>
        <v>#N/A</v>
      </c>
      <c r="U204" s="515" t="e">
        <f ca="1">+IF(AND(ISNUMBER(OFFSET('Water Data'!$I$9,0,10*ROW('Water Data'!I198))),'Data Summary'!CJ204="Yes"),OFFSET('Water Data'!$I$9,0,10*ROW('Water Data'!I198)),NA())</f>
        <v>#N/A</v>
      </c>
      <c r="V204" s="516" t="e">
        <f ca="1">+IF(AND(ISNUMBER(OFFSET('Sanitation Data'!$D$4,0,10*ROW('Sanitation Data'!D198))),'Data Summary'!CK204="Yes"),100-OFFSET('Sanitation Data'!$D$4,0,10*ROW('Sanitation Data'!D198)),NA())</f>
        <v>#N/A</v>
      </c>
      <c r="W204" s="516" t="e">
        <f ca="1">+IF(AND(ISNUMBER(OFFSET('Sanitation Data'!$D$6,0,10*ROW('Sanitation Data'!D198))),'Data Summary'!CL204="Yes"),OFFSET('Sanitation Data'!$D$6,0,10*ROW('Sanitation Data'!D198)),NA())</f>
        <v>#N/A</v>
      </c>
      <c r="X204" s="516" t="e">
        <f ca="1">+IF(AND(ISNUMBER(OFFSET('Sanitation Data'!$D$10,0,10*ROW('Sanitation Data'!D198))),'Data Summary'!CM204="Yes"),OFFSET('Sanitation Data'!$D$10,0,10*ROW('Sanitation Data'!D198)),NA())</f>
        <v>#N/A</v>
      </c>
      <c r="Y204" s="516" t="e">
        <f ca="1">+IF(AND(ISNUMBER(OFFSET('Sanitation Data'!$D$11,0,10*ROW('Sanitation Data'!D198))),'Data Summary'!CN204="Yes"),OFFSET('Sanitation Data'!$D$11,0,10*ROW('Sanitation Data'!D198)),NA())</f>
        <v>#N/A</v>
      </c>
      <c r="Z204" s="516" t="e">
        <f ca="1">+IF(AND(ISNUMBER(OFFSET('Sanitation Data'!$D$12,0,10*ROW('Sanitation Data'!D198))),'Data Summary'!CO204="Yes"),OFFSET('Sanitation Data'!$D$12,0,10*ROW('Sanitation Data'!D198)),NA())</f>
        <v>#N/A</v>
      </c>
      <c r="AA204" s="516" t="e">
        <f ca="1">+IF(AND(ISNUMBER(OFFSET('Sanitation Data'!$E$4,0,10*ROW('Sanitation Data'!E198))),'Data Summary'!CP204="Yes"),100-OFFSET('Sanitation Data'!$E$4,0,10*ROW('Sanitation Data'!E198)),NA())</f>
        <v>#N/A</v>
      </c>
      <c r="AB204" s="516" t="e">
        <f ca="1">+IF(AND(ISNUMBER(OFFSET('Sanitation Data'!$E$6,0,10*ROW('Sanitation Data'!E198))),'Data Summary'!CQ204="Yes"),OFFSET('Sanitation Data'!$E$6,0,10*ROW('Sanitation Data'!E198)),NA())</f>
        <v>#N/A</v>
      </c>
      <c r="AC204" s="516" t="e">
        <f ca="1">+IF(AND(ISNUMBER(OFFSET('Sanitation Data'!$E$10,0,10*ROW('Sanitation Data'!E198))),'Data Summary'!CR204="Yes"),OFFSET('Sanitation Data'!$E$10,0,10*ROW('Sanitation Data'!E198)),NA())</f>
        <v>#N/A</v>
      </c>
      <c r="AD204" s="516" t="e">
        <f ca="1">+IF(AND(ISNUMBER(OFFSET('Sanitation Data'!$E$11,0,10*ROW('Sanitation Data'!E198))),'Data Summary'!CS204="Yes"),OFFSET('Sanitation Data'!$E$11,0,10*ROW('Sanitation Data'!E198)),NA())</f>
        <v>#N/A</v>
      </c>
      <c r="AE204" s="516" t="e">
        <f ca="1">+IF(AND(ISNUMBER(OFFSET('Sanitation Data'!$E$12,0,10*ROW('Sanitation Data'!E198))),'Data Summary'!CT204="Yes"),OFFSET('Sanitation Data'!$E$12,0,10*ROW('Sanitation Data'!E198)),NA())</f>
        <v>#N/A</v>
      </c>
      <c r="AF204" s="516" t="e">
        <f ca="1">+IF(AND(ISNUMBER(OFFSET('Sanitation Data'!$F$4,0,10*ROW('Sanitation Data'!F198))),'Data Summary'!CU204="Yes"),100-OFFSET('Sanitation Data'!$F$4,0,10*ROW('Sanitation Data'!F198)),NA())</f>
        <v>#N/A</v>
      </c>
      <c r="AG204" s="516" t="e">
        <f ca="1">+IF(AND(ISNUMBER(OFFSET('Sanitation Data'!$F$6,0,10*ROW('Sanitation Data'!F198))),'Data Summary'!CV204="Yes"),OFFSET('Sanitation Data'!$F$6,0,10*ROW('Sanitation Data'!F198)),NA())</f>
        <v>#N/A</v>
      </c>
      <c r="AH204" s="516" t="e">
        <f ca="1">+IF(AND(ISNUMBER(OFFSET('Sanitation Data'!$F$10,0,10*ROW('Sanitation Data'!F198))),'Data Summary'!CW204="Yes"),OFFSET('Sanitation Data'!$F$10,0,10*ROW('Sanitation Data'!F198)),NA())</f>
        <v>#N/A</v>
      </c>
      <c r="AI204" s="516" t="e">
        <f ca="1">+IF(AND(ISNUMBER(OFFSET('Sanitation Data'!$F$11,0,10*ROW('Sanitation Data'!F198))),'Data Summary'!CX204="Yes"),OFFSET('Sanitation Data'!$F$11,0,10*ROW('Sanitation Data'!F198)),NA())</f>
        <v>#N/A</v>
      </c>
      <c r="AJ204" s="516" t="e">
        <f ca="1">+IF(AND(ISNUMBER(OFFSET('Sanitation Data'!$F$12,0,10*ROW('Sanitation Data'!F198))),'Data Summary'!CY204="Yes"),OFFSET('Sanitation Data'!$F$12,0,10*ROW('Sanitation Data'!F198)),NA())</f>
        <v>#N/A</v>
      </c>
      <c r="AK204" s="516" t="e">
        <f ca="1">+IF(AND(ISNUMBER(OFFSET('Sanitation Data'!$G$4,0,10*ROW('Sanitation Data'!G198))),'Data Summary'!CZ204="Yes"),100-OFFSET('Sanitation Data'!$G$4,0,10*ROW('Sanitation Data'!G198)),NA())</f>
        <v>#N/A</v>
      </c>
      <c r="AL204" s="516" t="e">
        <f ca="1">+IF(AND(ISNUMBER(OFFSET('Sanitation Data'!$G$6,0,10*ROW('Sanitation Data'!G198))),'Data Summary'!DA204="Yes"),OFFSET('Sanitation Data'!$G$6,0,10*ROW('Sanitation Data'!G198)),NA())</f>
        <v>#N/A</v>
      </c>
      <c r="AM204" s="516" t="e">
        <f ca="1">+IF(AND(ISNUMBER(OFFSET('Sanitation Data'!$G$10,0,10*ROW('Sanitation Data'!G198))),'Data Summary'!DB204="Yes"),OFFSET('Sanitation Data'!$G$10,0,10*ROW('Sanitation Data'!G198)),NA())</f>
        <v>#N/A</v>
      </c>
      <c r="AN204" s="516" t="e">
        <f ca="1">+IF(AND(ISNUMBER(OFFSET('Sanitation Data'!$G$11,0,10*ROW('Sanitation Data'!G198))),'Data Summary'!DC204="Yes"),OFFSET('Sanitation Data'!$G$11,0,10*ROW('Sanitation Data'!G198)),NA())</f>
        <v>#N/A</v>
      </c>
      <c r="AO204" s="516" t="e">
        <f ca="1">+IF(AND(ISNUMBER(OFFSET('Sanitation Data'!$G$12,0,10*ROW('Sanitation Data'!G198))),'Data Summary'!DD204="Yes"),OFFSET('Sanitation Data'!$G$12,0,10*ROW('Sanitation Data'!G198)),NA())</f>
        <v>#N/A</v>
      </c>
      <c r="AP204" s="516" t="e">
        <f ca="1">+IF(AND(ISNUMBER(OFFSET('Sanitation Data'!$H$4,0,10*ROW('Sanitation Data'!H198))),'Data Summary'!DE204="Yes"),100-OFFSET('Sanitation Data'!$H$4,0,10*ROW('Sanitation Data'!H198)),NA())</f>
        <v>#N/A</v>
      </c>
      <c r="AQ204" s="516" t="e">
        <f ca="1">+IF(AND(ISNUMBER(OFFSET('Sanitation Data'!$H$6,0,10*ROW('Sanitation Data'!H198))),'Data Summary'!DF204="Yes"),OFFSET('Sanitation Data'!$H$6,0,10*ROW('Sanitation Data'!H198)),NA())</f>
        <v>#N/A</v>
      </c>
      <c r="AR204" s="516" t="e">
        <f ca="1">+IF(AND(ISNUMBER(OFFSET('Sanitation Data'!$H$10,0,10*ROW('Sanitation Data'!H198))),'Data Summary'!DG204="Yes"),OFFSET('Sanitation Data'!$H$10,0,10*ROW('Sanitation Data'!H198)),NA())</f>
        <v>#N/A</v>
      </c>
      <c r="AS204" s="516" t="e">
        <f ca="1">+IF(AND(ISNUMBER(OFFSET('Sanitation Data'!$H$11,0,10*ROW('Sanitation Data'!H198))),'Data Summary'!DH204="Yes"),OFFSET('Sanitation Data'!$H$11,0,10*ROW('Sanitation Data'!H198)),NA())</f>
        <v>#N/A</v>
      </c>
      <c r="AT204" s="516" t="e">
        <f ca="1">+IF(AND(ISNUMBER(OFFSET('Sanitation Data'!$H$12,0,10*ROW('Sanitation Data'!H198))),'Data Summary'!DI204="Yes"),OFFSET('Sanitation Data'!$H$12,0,10*ROW('Sanitation Data'!H198)),NA())</f>
        <v>#N/A</v>
      </c>
      <c r="AU204" s="516" t="e">
        <f ca="1">+IF(AND(ISNUMBER(OFFSET('Sanitation Data'!$I$4,0,10*ROW('Sanitation Data'!I198))),'Data Summary'!DJ204="Yes"),100-OFFSET('Sanitation Data'!$I$4,0,10*ROW('Sanitation Data'!I198)),NA())</f>
        <v>#N/A</v>
      </c>
      <c r="AV204" s="516" t="e">
        <f ca="1">+IF(AND(ISNUMBER(OFFSET('Sanitation Data'!$I$6,0,10*ROW('Sanitation Data'!I198))),'Data Summary'!DK204="Yes"),OFFSET('Sanitation Data'!$I$6,0,10*ROW('Sanitation Data'!I198)),NA())</f>
        <v>#N/A</v>
      </c>
      <c r="AW204" s="516" t="e">
        <f ca="1">+IF(AND(ISNUMBER(OFFSET('Sanitation Data'!$I$10,0,10*ROW('Sanitation Data'!I198))),'Data Summary'!DL204="Yes"),OFFSET('Sanitation Data'!$I$10,0,10*ROW('Sanitation Data'!I198)),NA())</f>
        <v>#N/A</v>
      </c>
      <c r="AX204" s="516" t="e">
        <f ca="1">+IF(AND(ISNUMBER(OFFSET('Sanitation Data'!$I$11,0,10*ROW('Sanitation Data'!I198))),'Data Summary'!DM204="Yes"),OFFSET('Sanitation Data'!$I$11,0,10*ROW('Sanitation Data'!I198)),NA())</f>
        <v>#N/A</v>
      </c>
      <c r="AY204" s="516" t="e">
        <f ca="1">+IF(AND(ISNUMBER(OFFSET('Sanitation Data'!$I$12,0,10*ROW('Sanitation Data'!I198))),'Data Summary'!DN204="Yes"),OFFSET('Sanitation Data'!$I$12,0,10*ROW('Sanitation Data'!I198)),NA())</f>
        <v>#N/A</v>
      </c>
      <c r="AZ204" s="517" t="e">
        <f ca="1">+IF(AND(ISNUMBER(OFFSET('Hygiene Data'!$D$5,0,10*ROW('Hygiene Data'!D198))),'Data Summary'!DO204="Yes"),OFFSET('Hygiene Data'!$D$5,0,10*ROW('Hygiene Data'!D198)),NA())</f>
        <v>#N/A</v>
      </c>
      <c r="BA204" s="517" t="e">
        <f ca="1">+IF(AND(ISNUMBER(OFFSET('Hygiene Data'!$D$7,0,10*ROW('Hygiene Data'!D198))),'Data Summary'!DP204="Yes"),OFFSET('Hygiene Data'!$D$7,0,10*ROW('Hygiene Data'!D198)),NA())</f>
        <v>#N/A</v>
      </c>
      <c r="BB204" s="517" t="e">
        <f ca="1">+IF(AND(ISNUMBER(OFFSET('Hygiene Data'!$D$9,0,10*ROW('Hygiene Data'!D198))),'Data Summary'!DQ204="Yes"),OFFSET('Hygiene Data'!$D$9,0,10*ROW('Hygiene Data'!D198)),NA())</f>
        <v>#N/A</v>
      </c>
      <c r="BC204" s="517" t="e">
        <f ca="1">+IF(AND(ISNUMBER(OFFSET('Hygiene Data'!$E$5,0,10*ROW('Hygiene Data'!E198))),'Data Summary'!DR204="Yes"),OFFSET('Hygiene Data'!$E$5,0,10*ROW('Hygiene Data'!E198)),NA())</f>
        <v>#N/A</v>
      </c>
      <c r="BD204" s="517" t="e">
        <f ca="1">+IF(AND(ISNUMBER(OFFSET('Hygiene Data'!$E$7,0,10*ROW('Hygiene Data'!E198))),'Data Summary'!DS204="Yes"),OFFSET('Hygiene Data'!$E$7,0,10*ROW('Hygiene Data'!E198)),NA())</f>
        <v>#N/A</v>
      </c>
      <c r="BE204" s="517" t="e">
        <f ca="1">+IF(AND(ISNUMBER(OFFSET('Hygiene Data'!$E$9,0,10*ROW('Hygiene Data'!E198))),'Data Summary'!DT204="Yes"),OFFSET('Hygiene Data'!$E$9,0,10*ROW('Hygiene Data'!E198)),NA())</f>
        <v>#N/A</v>
      </c>
      <c r="BF204" s="517" t="e">
        <f ca="1">+IF(AND(ISNUMBER(OFFSET('Hygiene Data'!$F$5,0,10*ROW('Hygiene Data'!F198))),'Data Summary'!DU204="Yes"),OFFSET('Hygiene Data'!$F$5,0,10*ROW('Hygiene Data'!F198)),NA())</f>
        <v>#N/A</v>
      </c>
      <c r="BG204" s="517" t="e">
        <f ca="1">+IF(AND(ISNUMBER(OFFSET('Hygiene Data'!$F$7,0,10*ROW('Hygiene Data'!F198))),'Data Summary'!DV204="Yes"),OFFSET('Hygiene Data'!$F$7,0,10*ROW('Hygiene Data'!F198)),NA())</f>
        <v>#N/A</v>
      </c>
      <c r="BH204" s="517" t="e">
        <f ca="1">+IF(AND(ISNUMBER(OFFSET('Hygiene Data'!$F$9,0,10*ROW('Hygiene Data'!F198))),'Data Summary'!DW204="Yes"),OFFSET('Hygiene Data'!$F$9,0,10*ROW('Hygiene Data'!F198)),NA())</f>
        <v>#N/A</v>
      </c>
      <c r="BI204" s="517" t="e">
        <f ca="1">+IF(AND(ISNUMBER(OFFSET('Hygiene Data'!$G$5,0,10*ROW('Hygiene Data'!G198))),'Data Summary'!DX204="Yes"),OFFSET('Hygiene Data'!$G$5,0,10*ROW('Hygiene Data'!G198)),NA())</f>
        <v>#N/A</v>
      </c>
      <c r="BJ204" s="517" t="e">
        <f ca="1">+IF(AND(ISNUMBER(OFFSET('Hygiene Data'!$G$7,0,10*ROW('Hygiene Data'!G198))),'Data Summary'!DY204="Yes"),OFFSET('Hygiene Data'!$G$7,0,10*ROW('Hygiene Data'!G198)),NA())</f>
        <v>#N/A</v>
      </c>
      <c r="BK204" s="517" t="e">
        <f ca="1">+IF(AND(ISNUMBER(OFFSET('Hygiene Data'!$G$9,0,10*ROW('Hygiene Data'!G198))),'Data Summary'!DZ204="Yes"),OFFSET('Hygiene Data'!$G$9,0,10*ROW('Hygiene Data'!G198)),NA())</f>
        <v>#N/A</v>
      </c>
      <c r="BL204" s="517" t="e">
        <f ca="1">+IF(AND(ISNUMBER(OFFSET('Hygiene Data'!$H$5,0,10*ROW('Hygiene Data'!H198))),'Data Summary'!EA204="Yes"),OFFSET('Hygiene Data'!$H$5,0,10*ROW('Hygiene Data'!H198)),NA())</f>
        <v>#N/A</v>
      </c>
      <c r="BM204" s="517" t="e">
        <f ca="1">+IF(AND(ISNUMBER(OFFSET('Hygiene Data'!$H$7,0,10*ROW('Hygiene Data'!H198))),'Data Summary'!EB204="Yes"),OFFSET('Hygiene Data'!$H$7,0,10*ROW('Hygiene Data'!H198)),NA())</f>
        <v>#N/A</v>
      </c>
      <c r="BN204" s="517" t="e">
        <f ca="1">+IF(AND(ISNUMBER(OFFSET('Hygiene Data'!$H$9,0,10*ROW('Hygiene Data'!H198))),'Data Summary'!EC204="Yes"),OFFSET('Hygiene Data'!$H$9,0,10*ROW('Hygiene Data'!H198)),NA())</f>
        <v>#N/A</v>
      </c>
      <c r="BO204" s="517" t="e">
        <f ca="1">+IF(AND(ISNUMBER(OFFSET('Hygiene Data'!$I$5,0,10*ROW('Hygiene Data'!I198))),'Data Summary'!ED204="Yes"),OFFSET('Hygiene Data'!$I$5,0,10*ROW('Hygiene Data'!I198)),NA())</f>
        <v>#N/A</v>
      </c>
      <c r="BP204" s="517" t="e">
        <f ca="1">+IF(AND(ISNUMBER(OFFSET('Hygiene Data'!$I$7,0,10*ROW('Hygiene Data'!I198))),'Data Summary'!EE204="Yes"),OFFSET('Hygiene Data'!$I$7,0,10*ROW('Hygiene Data'!I198)),NA())</f>
        <v>#N/A</v>
      </c>
      <c r="BQ204" s="517" t="e">
        <f ca="1">+IF(AND(ISNUMBER(OFFSET('Hygiene Data'!$I$9,0,10*ROW('Hygiene Data'!I198))),'Data Summary'!EF204="Yes"),OFFSET('Hygiene Data'!$I$9,0,10*ROW('Hygiene Data'!I198)),NA())</f>
        <v>#N/A</v>
      </c>
    </row>
    <row r="205" spans="1:69" x14ac:dyDescent="0.25">
      <c r="A205" s="513" t="e">
        <f ca="1">+RIGHT('Data Summary'!A205,LEN('Data Summary'!A205)-9)</f>
        <v>#VALUE!</v>
      </c>
      <c r="B205" s="487" t="str">
        <f ca="1">+IF(ISTEXT('Data Summary'!B205),'Data Summary'!B205,"")</f>
        <v/>
      </c>
      <c r="C205" s="514" t="e">
        <f ca="1">+VALUE('Data Summary'!C205)</f>
        <v>#VALUE!</v>
      </c>
      <c r="D205" s="515" t="e">
        <f ca="1">+IF(AND(ISNUMBER(OFFSET('Water Data'!$D$4,0,10*ROW('Water Data'!D199))),'Data Summary'!BS205="Yes"),100-OFFSET('Water Data'!$D$4,0,10*ROW('Water Data'!D199)),NA())</f>
        <v>#N/A</v>
      </c>
      <c r="E205" s="515" t="e">
        <f ca="1">+IF(AND(ISNUMBER(OFFSET('Water Data'!$D$6,0,10*ROW('Water Data'!D199))),'Data Summary'!BT205="Yes"),OFFSET('Water Data'!$D$6,0,10*ROW('Water Data'!D199)),NA())</f>
        <v>#N/A</v>
      </c>
      <c r="F205" s="515" t="e">
        <f ca="1">+IF(AND(ISNUMBER(OFFSET('Water Data'!$D$9,0,10*ROW('Water Data'!D199))),'Data Summary'!BU205="Yes"),OFFSET('Water Data'!$D$9,0,10*ROW('Water Data'!D199)),NA())</f>
        <v>#N/A</v>
      </c>
      <c r="G205" s="515" t="e">
        <f ca="1">+IF(AND(ISNUMBER(OFFSET('Water Data'!$E$4,0,10*ROW('Water Data'!E199))),'Data Summary'!BV205="Yes"),100-OFFSET('Water Data'!$E$4,0,10*ROW('Water Data'!E199)),NA())</f>
        <v>#N/A</v>
      </c>
      <c r="H205" s="515" t="e">
        <f ca="1">+IF(AND(ISNUMBER(OFFSET('Water Data'!$E$6,0,10*ROW('Water Data'!E199))),'Data Summary'!BW205="Yes"),OFFSET('Water Data'!$E$6,0,10*ROW('Water Data'!E199)),NA())</f>
        <v>#N/A</v>
      </c>
      <c r="I205" s="515" t="e">
        <f ca="1">+IF(AND(ISNUMBER(OFFSET('Water Data'!$E$9,0,10*ROW('Water Data'!E199))),'Data Summary'!BX205="Yes"),OFFSET('Water Data'!$E$9,0,10*ROW('Water Data'!E199)),NA())</f>
        <v>#N/A</v>
      </c>
      <c r="J205" s="515" t="e">
        <f ca="1">+IF(AND(ISNUMBER(OFFSET('Water Data'!$F$4,0,10*ROW('Water Data'!F199))),'Data Summary'!BY205="Yes"),100-OFFSET('Water Data'!$F$4,0,10*ROW('Water Data'!F199)),NA())</f>
        <v>#N/A</v>
      </c>
      <c r="K205" s="515" t="e">
        <f ca="1">+IF(AND(ISNUMBER(OFFSET('Water Data'!$F$6,0,10*ROW('Water Data'!F199))),'Data Summary'!BZ205="Yes"),OFFSET('Water Data'!$F$6,0,10*ROW('Water Data'!F199)),NA())</f>
        <v>#N/A</v>
      </c>
      <c r="L205" s="515" t="e">
        <f ca="1">+IF(AND(ISNUMBER(OFFSET('Water Data'!$F$9,0,10*ROW('Water Data'!F199))),'Data Summary'!CA205="Yes"),OFFSET('Water Data'!$F$9,0,10*ROW('Water Data'!F199)),NA())</f>
        <v>#N/A</v>
      </c>
      <c r="M205" s="515" t="e">
        <f ca="1">+IF(AND(ISNUMBER(OFFSET('Water Data'!$G$4,0,10*ROW('Water Data'!G199))),'Data Summary'!CB205="Yes"),100-OFFSET('Water Data'!$G$4,0,10*ROW('Water Data'!G199)),NA())</f>
        <v>#N/A</v>
      </c>
      <c r="N205" s="515" t="e">
        <f ca="1">+IF(AND(ISNUMBER(OFFSET('Water Data'!$G$6,0,10*ROW('Water Data'!G199))),'Data Summary'!CC205="Yes"),OFFSET('Water Data'!$G$6,0,10*ROW('Water Data'!G199)),NA())</f>
        <v>#N/A</v>
      </c>
      <c r="O205" s="515" t="e">
        <f ca="1">+IF(AND(ISNUMBER(OFFSET('Water Data'!$G$9,0,10*ROW('Water Data'!G199))),'Data Summary'!CD205="Yes"),OFFSET('Water Data'!$G$9,0,10*ROW('Water Data'!G199)),NA())</f>
        <v>#N/A</v>
      </c>
      <c r="P205" s="515" t="e">
        <f ca="1">+IF(AND(ISNUMBER(OFFSET('Water Data'!$H$4,0,10*ROW('Water Data'!H199))),'Data Summary'!CE205="Yes"),100-OFFSET('Water Data'!$H$4,0,10*ROW('Water Data'!H199)),NA())</f>
        <v>#N/A</v>
      </c>
      <c r="Q205" s="515" t="e">
        <f ca="1">+IF(AND(ISNUMBER(OFFSET('Water Data'!$H$6,0,10*ROW('Water Data'!H199))),'Data Summary'!CF205="Yes"),OFFSET('Water Data'!$H$6,0,10*ROW('Water Data'!H199)),NA())</f>
        <v>#N/A</v>
      </c>
      <c r="R205" s="515" t="e">
        <f ca="1">+IF(AND(ISNUMBER(OFFSET('Water Data'!$H$9,0,10*ROW('Water Data'!H199))),'Data Summary'!CG205="Yes"),OFFSET('Water Data'!$H$9,0,10*ROW('Water Data'!H199)),NA())</f>
        <v>#N/A</v>
      </c>
      <c r="S205" s="515" t="e">
        <f ca="1">+IF(AND(ISNUMBER(OFFSET('Water Data'!$I$4,0,10*ROW('Water Data'!I199))),'Data Summary'!CH205="Yes"),100-OFFSET('Water Data'!$I$4,0,10*ROW('Water Data'!I199)),NA())</f>
        <v>#N/A</v>
      </c>
      <c r="T205" s="515" t="e">
        <f ca="1">+IF(AND(ISNUMBER(OFFSET('Water Data'!$I$6,0,10*ROW('Water Data'!I199))),'Data Summary'!CI205="Yes"),OFFSET('Water Data'!$I$6,0,10*ROW('Water Data'!I199)),NA())</f>
        <v>#N/A</v>
      </c>
      <c r="U205" s="515" t="e">
        <f ca="1">+IF(AND(ISNUMBER(OFFSET('Water Data'!$I$9,0,10*ROW('Water Data'!I199))),'Data Summary'!CJ205="Yes"),OFFSET('Water Data'!$I$9,0,10*ROW('Water Data'!I199)),NA())</f>
        <v>#N/A</v>
      </c>
      <c r="V205" s="516" t="e">
        <f ca="1">+IF(AND(ISNUMBER(OFFSET('Sanitation Data'!$D$4,0,10*ROW('Sanitation Data'!D199))),'Data Summary'!CK205="Yes"),100-OFFSET('Sanitation Data'!$D$4,0,10*ROW('Sanitation Data'!D199)),NA())</f>
        <v>#N/A</v>
      </c>
      <c r="W205" s="516" t="e">
        <f ca="1">+IF(AND(ISNUMBER(OFFSET('Sanitation Data'!$D$6,0,10*ROW('Sanitation Data'!D199))),'Data Summary'!CL205="Yes"),OFFSET('Sanitation Data'!$D$6,0,10*ROW('Sanitation Data'!D199)),NA())</f>
        <v>#N/A</v>
      </c>
      <c r="X205" s="516" t="e">
        <f ca="1">+IF(AND(ISNUMBER(OFFSET('Sanitation Data'!$D$10,0,10*ROW('Sanitation Data'!D199))),'Data Summary'!CM205="Yes"),OFFSET('Sanitation Data'!$D$10,0,10*ROW('Sanitation Data'!D199)),NA())</f>
        <v>#N/A</v>
      </c>
      <c r="Y205" s="516" t="e">
        <f ca="1">+IF(AND(ISNUMBER(OFFSET('Sanitation Data'!$D$11,0,10*ROW('Sanitation Data'!D199))),'Data Summary'!CN205="Yes"),OFFSET('Sanitation Data'!$D$11,0,10*ROW('Sanitation Data'!D199)),NA())</f>
        <v>#N/A</v>
      </c>
      <c r="Z205" s="516" t="e">
        <f ca="1">+IF(AND(ISNUMBER(OFFSET('Sanitation Data'!$D$12,0,10*ROW('Sanitation Data'!D199))),'Data Summary'!CO205="Yes"),OFFSET('Sanitation Data'!$D$12,0,10*ROW('Sanitation Data'!D199)),NA())</f>
        <v>#N/A</v>
      </c>
      <c r="AA205" s="516" t="e">
        <f ca="1">+IF(AND(ISNUMBER(OFFSET('Sanitation Data'!$E$4,0,10*ROW('Sanitation Data'!E199))),'Data Summary'!CP205="Yes"),100-OFFSET('Sanitation Data'!$E$4,0,10*ROW('Sanitation Data'!E199)),NA())</f>
        <v>#N/A</v>
      </c>
      <c r="AB205" s="516" t="e">
        <f ca="1">+IF(AND(ISNUMBER(OFFSET('Sanitation Data'!$E$6,0,10*ROW('Sanitation Data'!E199))),'Data Summary'!CQ205="Yes"),OFFSET('Sanitation Data'!$E$6,0,10*ROW('Sanitation Data'!E199)),NA())</f>
        <v>#N/A</v>
      </c>
      <c r="AC205" s="516" t="e">
        <f ca="1">+IF(AND(ISNUMBER(OFFSET('Sanitation Data'!$E$10,0,10*ROW('Sanitation Data'!E199))),'Data Summary'!CR205="Yes"),OFFSET('Sanitation Data'!$E$10,0,10*ROW('Sanitation Data'!E199)),NA())</f>
        <v>#N/A</v>
      </c>
      <c r="AD205" s="516" t="e">
        <f ca="1">+IF(AND(ISNUMBER(OFFSET('Sanitation Data'!$E$11,0,10*ROW('Sanitation Data'!E199))),'Data Summary'!CS205="Yes"),OFFSET('Sanitation Data'!$E$11,0,10*ROW('Sanitation Data'!E199)),NA())</f>
        <v>#N/A</v>
      </c>
      <c r="AE205" s="516" t="e">
        <f ca="1">+IF(AND(ISNUMBER(OFFSET('Sanitation Data'!$E$12,0,10*ROW('Sanitation Data'!E199))),'Data Summary'!CT205="Yes"),OFFSET('Sanitation Data'!$E$12,0,10*ROW('Sanitation Data'!E199)),NA())</f>
        <v>#N/A</v>
      </c>
      <c r="AF205" s="516" t="e">
        <f ca="1">+IF(AND(ISNUMBER(OFFSET('Sanitation Data'!$F$4,0,10*ROW('Sanitation Data'!F199))),'Data Summary'!CU205="Yes"),100-OFFSET('Sanitation Data'!$F$4,0,10*ROW('Sanitation Data'!F199)),NA())</f>
        <v>#N/A</v>
      </c>
      <c r="AG205" s="516" t="e">
        <f ca="1">+IF(AND(ISNUMBER(OFFSET('Sanitation Data'!$F$6,0,10*ROW('Sanitation Data'!F199))),'Data Summary'!CV205="Yes"),OFFSET('Sanitation Data'!$F$6,0,10*ROW('Sanitation Data'!F199)),NA())</f>
        <v>#N/A</v>
      </c>
      <c r="AH205" s="516" t="e">
        <f ca="1">+IF(AND(ISNUMBER(OFFSET('Sanitation Data'!$F$10,0,10*ROW('Sanitation Data'!F199))),'Data Summary'!CW205="Yes"),OFFSET('Sanitation Data'!$F$10,0,10*ROW('Sanitation Data'!F199)),NA())</f>
        <v>#N/A</v>
      </c>
      <c r="AI205" s="516" t="e">
        <f ca="1">+IF(AND(ISNUMBER(OFFSET('Sanitation Data'!$F$11,0,10*ROW('Sanitation Data'!F199))),'Data Summary'!CX205="Yes"),OFFSET('Sanitation Data'!$F$11,0,10*ROW('Sanitation Data'!F199)),NA())</f>
        <v>#N/A</v>
      </c>
      <c r="AJ205" s="516" t="e">
        <f ca="1">+IF(AND(ISNUMBER(OFFSET('Sanitation Data'!$F$12,0,10*ROW('Sanitation Data'!F199))),'Data Summary'!CY205="Yes"),OFFSET('Sanitation Data'!$F$12,0,10*ROW('Sanitation Data'!F199)),NA())</f>
        <v>#N/A</v>
      </c>
      <c r="AK205" s="516" t="e">
        <f ca="1">+IF(AND(ISNUMBER(OFFSET('Sanitation Data'!$G$4,0,10*ROW('Sanitation Data'!G199))),'Data Summary'!CZ205="Yes"),100-OFFSET('Sanitation Data'!$G$4,0,10*ROW('Sanitation Data'!G199)),NA())</f>
        <v>#N/A</v>
      </c>
      <c r="AL205" s="516" t="e">
        <f ca="1">+IF(AND(ISNUMBER(OFFSET('Sanitation Data'!$G$6,0,10*ROW('Sanitation Data'!G199))),'Data Summary'!DA205="Yes"),OFFSET('Sanitation Data'!$G$6,0,10*ROW('Sanitation Data'!G199)),NA())</f>
        <v>#N/A</v>
      </c>
      <c r="AM205" s="516" t="e">
        <f ca="1">+IF(AND(ISNUMBER(OFFSET('Sanitation Data'!$G$10,0,10*ROW('Sanitation Data'!G199))),'Data Summary'!DB205="Yes"),OFFSET('Sanitation Data'!$G$10,0,10*ROW('Sanitation Data'!G199)),NA())</f>
        <v>#N/A</v>
      </c>
      <c r="AN205" s="516" t="e">
        <f ca="1">+IF(AND(ISNUMBER(OFFSET('Sanitation Data'!$G$11,0,10*ROW('Sanitation Data'!G199))),'Data Summary'!DC205="Yes"),OFFSET('Sanitation Data'!$G$11,0,10*ROW('Sanitation Data'!G199)),NA())</f>
        <v>#N/A</v>
      </c>
      <c r="AO205" s="516" t="e">
        <f ca="1">+IF(AND(ISNUMBER(OFFSET('Sanitation Data'!$G$12,0,10*ROW('Sanitation Data'!G199))),'Data Summary'!DD205="Yes"),OFFSET('Sanitation Data'!$G$12,0,10*ROW('Sanitation Data'!G199)),NA())</f>
        <v>#N/A</v>
      </c>
      <c r="AP205" s="516" t="e">
        <f ca="1">+IF(AND(ISNUMBER(OFFSET('Sanitation Data'!$H$4,0,10*ROW('Sanitation Data'!H199))),'Data Summary'!DE205="Yes"),100-OFFSET('Sanitation Data'!$H$4,0,10*ROW('Sanitation Data'!H199)),NA())</f>
        <v>#N/A</v>
      </c>
      <c r="AQ205" s="516" t="e">
        <f ca="1">+IF(AND(ISNUMBER(OFFSET('Sanitation Data'!$H$6,0,10*ROW('Sanitation Data'!H199))),'Data Summary'!DF205="Yes"),OFFSET('Sanitation Data'!$H$6,0,10*ROW('Sanitation Data'!H199)),NA())</f>
        <v>#N/A</v>
      </c>
      <c r="AR205" s="516" t="e">
        <f ca="1">+IF(AND(ISNUMBER(OFFSET('Sanitation Data'!$H$10,0,10*ROW('Sanitation Data'!H199))),'Data Summary'!DG205="Yes"),OFFSET('Sanitation Data'!$H$10,0,10*ROW('Sanitation Data'!H199)),NA())</f>
        <v>#N/A</v>
      </c>
      <c r="AS205" s="516" t="e">
        <f ca="1">+IF(AND(ISNUMBER(OFFSET('Sanitation Data'!$H$11,0,10*ROW('Sanitation Data'!H199))),'Data Summary'!DH205="Yes"),OFFSET('Sanitation Data'!$H$11,0,10*ROW('Sanitation Data'!H199)),NA())</f>
        <v>#N/A</v>
      </c>
      <c r="AT205" s="516" t="e">
        <f ca="1">+IF(AND(ISNUMBER(OFFSET('Sanitation Data'!$H$12,0,10*ROW('Sanitation Data'!H199))),'Data Summary'!DI205="Yes"),OFFSET('Sanitation Data'!$H$12,0,10*ROW('Sanitation Data'!H199)),NA())</f>
        <v>#N/A</v>
      </c>
      <c r="AU205" s="516" t="e">
        <f ca="1">+IF(AND(ISNUMBER(OFFSET('Sanitation Data'!$I$4,0,10*ROW('Sanitation Data'!I199))),'Data Summary'!DJ205="Yes"),100-OFFSET('Sanitation Data'!$I$4,0,10*ROW('Sanitation Data'!I199)),NA())</f>
        <v>#N/A</v>
      </c>
      <c r="AV205" s="516" t="e">
        <f ca="1">+IF(AND(ISNUMBER(OFFSET('Sanitation Data'!$I$6,0,10*ROW('Sanitation Data'!I199))),'Data Summary'!DK205="Yes"),OFFSET('Sanitation Data'!$I$6,0,10*ROW('Sanitation Data'!I199)),NA())</f>
        <v>#N/A</v>
      </c>
      <c r="AW205" s="516" t="e">
        <f ca="1">+IF(AND(ISNUMBER(OFFSET('Sanitation Data'!$I$10,0,10*ROW('Sanitation Data'!I199))),'Data Summary'!DL205="Yes"),OFFSET('Sanitation Data'!$I$10,0,10*ROW('Sanitation Data'!I199)),NA())</f>
        <v>#N/A</v>
      </c>
      <c r="AX205" s="516" t="e">
        <f ca="1">+IF(AND(ISNUMBER(OFFSET('Sanitation Data'!$I$11,0,10*ROW('Sanitation Data'!I199))),'Data Summary'!DM205="Yes"),OFFSET('Sanitation Data'!$I$11,0,10*ROW('Sanitation Data'!I199)),NA())</f>
        <v>#N/A</v>
      </c>
      <c r="AY205" s="516" t="e">
        <f ca="1">+IF(AND(ISNUMBER(OFFSET('Sanitation Data'!$I$12,0,10*ROW('Sanitation Data'!I199))),'Data Summary'!DN205="Yes"),OFFSET('Sanitation Data'!$I$12,0,10*ROW('Sanitation Data'!I199)),NA())</f>
        <v>#N/A</v>
      </c>
      <c r="AZ205" s="517" t="e">
        <f ca="1">+IF(AND(ISNUMBER(OFFSET('Hygiene Data'!$D$5,0,10*ROW('Hygiene Data'!D199))),'Data Summary'!DO205="Yes"),OFFSET('Hygiene Data'!$D$5,0,10*ROW('Hygiene Data'!D199)),NA())</f>
        <v>#N/A</v>
      </c>
      <c r="BA205" s="517" t="e">
        <f ca="1">+IF(AND(ISNUMBER(OFFSET('Hygiene Data'!$D$7,0,10*ROW('Hygiene Data'!D199))),'Data Summary'!DP205="Yes"),OFFSET('Hygiene Data'!$D$7,0,10*ROW('Hygiene Data'!D199)),NA())</f>
        <v>#N/A</v>
      </c>
      <c r="BB205" s="517" t="e">
        <f ca="1">+IF(AND(ISNUMBER(OFFSET('Hygiene Data'!$D$9,0,10*ROW('Hygiene Data'!D199))),'Data Summary'!DQ205="Yes"),OFFSET('Hygiene Data'!$D$9,0,10*ROW('Hygiene Data'!D199)),NA())</f>
        <v>#N/A</v>
      </c>
      <c r="BC205" s="517" t="e">
        <f ca="1">+IF(AND(ISNUMBER(OFFSET('Hygiene Data'!$E$5,0,10*ROW('Hygiene Data'!E199))),'Data Summary'!DR205="Yes"),OFFSET('Hygiene Data'!$E$5,0,10*ROW('Hygiene Data'!E199)),NA())</f>
        <v>#N/A</v>
      </c>
      <c r="BD205" s="517" t="e">
        <f ca="1">+IF(AND(ISNUMBER(OFFSET('Hygiene Data'!$E$7,0,10*ROW('Hygiene Data'!E199))),'Data Summary'!DS205="Yes"),OFFSET('Hygiene Data'!$E$7,0,10*ROW('Hygiene Data'!E199)),NA())</f>
        <v>#N/A</v>
      </c>
      <c r="BE205" s="517" t="e">
        <f ca="1">+IF(AND(ISNUMBER(OFFSET('Hygiene Data'!$E$9,0,10*ROW('Hygiene Data'!E199))),'Data Summary'!DT205="Yes"),OFFSET('Hygiene Data'!$E$9,0,10*ROW('Hygiene Data'!E199)),NA())</f>
        <v>#N/A</v>
      </c>
      <c r="BF205" s="517" t="e">
        <f ca="1">+IF(AND(ISNUMBER(OFFSET('Hygiene Data'!$F$5,0,10*ROW('Hygiene Data'!F199))),'Data Summary'!DU205="Yes"),OFFSET('Hygiene Data'!$F$5,0,10*ROW('Hygiene Data'!F199)),NA())</f>
        <v>#N/A</v>
      </c>
      <c r="BG205" s="517" t="e">
        <f ca="1">+IF(AND(ISNUMBER(OFFSET('Hygiene Data'!$F$7,0,10*ROW('Hygiene Data'!F199))),'Data Summary'!DV205="Yes"),OFFSET('Hygiene Data'!$F$7,0,10*ROW('Hygiene Data'!F199)),NA())</f>
        <v>#N/A</v>
      </c>
      <c r="BH205" s="517" t="e">
        <f ca="1">+IF(AND(ISNUMBER(OFFSET('Hygiene Data'!$F$9,0,10*ROW('Hygiene Data'!F199))),'Data Summary'!DW205="Yes"),OFFSET('Hygiene Data'!$F$9,0,10*ROW('Hygiene Data'!F199)),NA())</f>
        <v>#N/A</v>
      </c>
      <c r="BI205" s="517" t="e">
        <f ca="1">+IF(AND(ISNUMBER(OFFSET('Hygiene Data'!$G$5,0,10*ROW('Hygiene Data'!G199))),'Data Summary'!DX205="Yes"),OFFSET('Hygiene Data'!$G$5,0,10*ROW('Hygiene Data'!G199)),NA())</f>
        <v>#N/A</v>
      </c>
      <c r="BJ205" s="517" t="e">
        <f ca="1">+IF(AND(ISNUMBER(OFFSET('Hygiene Data'!$G$7,0,10*ROW('Hygiene Data'!G199))),'Data Summary'!DY205="Yes"),OFFSET('Hygiene Data'!$G$7,0,10*ROW('Hygiene Data'!G199)),NA())</f>
        <v>#N/A</v>
      </c>
      <c r="BK205" s="517" t="e">
        <f ca="1">+IF(AND(ISNUMBER(OFFSET('Hygiene Data'!$G$9,0,10*ROW('Hygiene Data'!G199))),'Data Summary'!DZ205="Yes"),OFFSET('Hygiene Data'!$G$9,0,10*ROW('Hygiene Data'!G199)),NA())</f>
        <v>#N/A</v>
      </c>
      <c r="BL205" s="517" t="e">
        <f ca="1">+IF(AND(ISNUMBER(OFFSET('Hygiene Data'!$H$5,0,10*ROW('Hygiene Data'!H199))),'Data Summary'!EA205="Yes"),OFFSET('Hygiene Data'!$H$5,0,10*ROW('Hygiene Data'!H199)),NA())</f>
        <v>#N/A</v>
      </c>
      <c r="BM205" s="517" t="e">
        <f ca="1">+IF(AND(ISNUMBER(OFFSET('Hygiene Data'!$H$7,0,10*ROW('Hygiene Data'!H199))),'Data Summary'!EB205="Yes"),OFFSET('Hygiene Data'!$H$7,0,10*ROW('Hygiene Data'!H199)),NA())</f>
        <v>#N/A</v>
      </c>
      <c r="BN205" s="517" t="e">
        <f ca="1">+IF(AND(ISNUMBER(OFFSET('Hygiene Data'!$H$9,0,10*ROW('Hygiene Data'!H199))),'Data Summary'!EC205="Yes"),OFFSET('Hygiene Data'!$H$9,0,10*ROW('Hygiene Data'!H199)),NA())</f>
        <v>#N/A</v>
      </c>
      <c r="BO205" s="517" t="e">
        <f ca="1">+IF(AND(ISNUMBER(OFFSET('Hygiene Data'!$I$5,0,10*ROW('Hygiene Data'!I199))),'Data Summary'!ED205="Yes"),OFFSET('Hygiene Data'!$I$5,0,10*ROW('Hygiene Data'!I199)),NA())</f>
        <v>#N/A</v>
      </c>
      <c r="BP205" s="517" t="e">
        <f ca="1">+IF(AND(ISNUMBER(OFFSET('Hygiene Data'!$I$7,0,10*ROW('Hygiene Data'!I199))),'Data Summary'!EE205="Yes"),OFFSET('Hygiene Data'!$I$7,0,10*ROW('Hygiene Data'!I199)),NA())</f>
        <v>#N/A</v>
      </c>
      <c r="BQ205" s="517" t="e">
        <f ca="1">+IF(AND(ISNUMBER(OFFSET('Hygiene Data'!$I$9,0,10*ROW('Hygiene Data'!I199))),'Data Summary'!EF205="Yes"),OFFSET('Hygiene Data'!$I$9,0,10*ROW('Hygiene Data'!I199)),NA())</f>
        <v>#N/A</v>
      </c>
    </row>
    <row r="206" spans="1:69" x14ac:dyDescent="0.25">
      <c r="A206" s="513" t="e">
        <f ca="1">+RIGHT('Data Summary'!A206,LEN('Data Summary'!A206)-9)</f>
        <v>#VALUE!</v>
      </c>
      <c r="B206" s="487" t="str">
        <f ca="1">+IF(ISTEXT('Data Summary'!B206),'Data Summary'!B206,"")</f>
        <v/>
      </c>
      <c r="C206" s="514" t="e">
        <f ca="1">+VALUE('Data Summary'!C206)</f>
        <v>#VALUE!</v>
      </c>
      <c r="D206" s="515" t="e">
        <f ca="1">+IF(AND(ISNUMBER(OFFSET('Water Data'!$D$4,0,10*ROW('Water Data'!D200))),'Data Summary'!BS206="Yes"),100-OFFSET('Water Data'!$D$4,0,10*ROW('Water Data'!D200)),NA())</f>
        <v>#N/A</v>
      </c>
      <c r="E206" s="515" t="e">
        <f ca="1">+IF(AND(ISNUMBER(OFFSET('Water Data'!$D$6,0,10*ROW('Water Data'!D200))),'Data Summary'!BT206="Yes"),OFFSET('Water Data'!$D$6,0,10*ROW('Water Data'!D200)),NA())</f>
        <v>#N/A</v>
      </c>
      <c r="F206" s="515" t="e">
        <f ca="1">+IF(AND(ISNUMBER(OFFSET('Water Data'!$D$9,0,10*ROW('Water Data'!D200))),'Data Summary'!BU206="Yes"),OFFSET('Water Data'!$D$9,0,10*ROW('Water Data'!D200)),NA())</f>
        <v>#N/A</v>
      </c>
      <c r="G206" s="515" t="e">
        <f ca="1">+IF(AND(ISNUMBER(OFFSET('Water Data'!$E$4,0,10*ROW('Water Data'!E200))),'Data Summary'!BV206="Yes"),100-OFFSET('Water Data'!$E$4,0,10*ROW('Water Data'!E200)),NA())</f>
        <v>#N/A</v>
      </c>
      <c r="H206" s="515" t="e">
        <f ca="1">+IF(AND(ISNUMBER(OFFSET('Water Data'!$E$6,0,10*ROW('Water Data'!E200))),'Data Summary'!BW206="Yes"),OFFSET('Water Data'!$E$6,0,10*ROW('Water Data'!E200)),NA())</f>
        <v>#N/A</v>
      </c>
      <c r="I206" s="515" t="e">
        <f ca="1">+IF(AND(ISNUMBER(OFFSET('Water Data'!$E$9,0,10*ROW('Water Data'!E200))),'Data Summary'!BX206="Yes"),OFFSET('Water Data'!$E$9,0,10*ROW('Water Data'!E200)),NA())</f>
        <v>#N/A</v>
      </c>
      <c r="J206" s="515" t="e">
        <f ca="1">+IF(AND(ISNUMBER(OFFSET('Water Data'!$F$4,0,10*ROW('Water Data'!F200))),'Data Summary'!BY206="Yes"),100-OFFSET('Water Data'!$F$4,0,10*ROW('Water Data'!F200)),NA())</f>
        <v>#N/A</v>
      </c>
      <c r="K206" s="515" t="e">
        <f ca="1">+IF(AND(ISNUMBER(OFFSET('Water Data'!$F$6,0,10*ROW('Water Data'!F200))),'Data Summary'!BZ206="Yes"),OFFSET('Water Data'!$F$6,0,10*ROW('Water Data'!F200)),NA())</f>
        <v>#N/A</v>
      </c>
      <c r="L206" s="515" t="e">
        <f ca="1">+IF(AND(ISNUMBER(OFFSET('Water Data'!$F$9,0,10*ROW('Water Data'!F200))),'Data Summary'!CA206="Yes"),OFFSET('Water Data'!$F$9,0,10*ROW('Water Data'!F200)),NA())</f>
        <v>#N/A</v>
      </c>
      <c r="M206" s="515" t="e">
        <f ca="1">+IF(AND(ISNUMBER(OFFSET('Water Data'!$G$4,0,10*ROW('Water Data'!G200))),'Data Summary'!CB206="Yes"),100-OFFSET('Water Data'!$G$4,0,10*ROW('Water Data'!G200)),NA())</f>
        <v>#N/A</v>
      </c>
      <c r="N206" s="515" t="e">
        <f ca="1">+IF(AND(ISNUMBER(OFFSET('Water Data'!$G$6,0,10*ROW('Water Data'!G200))),'Data Summary'!CC206="Yes"),OFFSET('Water Data'!$G$6,0,10*ROW('Water Data'!G200)),NA())</f>
        <v>#N/A</v>
      </c>
      <c r="O206" s="515" t="e">
        <f ca="1">+IF(AND(ISNUMBER(OFFSET('Water Data'!$G$9,0,10*ROW('Water Data'!G200))),'Data Summary'!CD206="Yes"),OFFSET('Water Data'!$G$9,0,10*ROW('Water Data'!G200)),NA())</f>
        <v>#N/A</v>
      </c>
      <c r="P206" s="515" t="e">
        <f ca="1">+IF(AND(ISNUMBER(OFFSET('Water Data'!$H$4,0,10*ROW('Water Data'!H200))),'Data Summary'!CE206="Yes"),100-OFFSET('Water Data'!$H$4,0,10*ROW('Water Data'!H200)),NA())</f>
        <v>#N/A</v>
      </c>
      <c r="Q206" s="515" t="e">
        <f ca="1">+IF(AND(ISNUMBER(OFFSET('Water Data'!$H$6,0,10*ROW('Water Data'!H200))),'Data Summary'!CF206="Yes"),OFFSET('Water Data'!$H$6,0,10*ROW('Water Data'!H200)),NA())</f>
        <v>#N/A</v>
      </c>
      <c r="R206" s="515" t="e">
        <f ca="1">+IF(AND(ISNUMBER(OFFSET('Water Data'!$H$9,0,10*ROW('Water Data'!H200))),'Data Summary'!CG206="Yes"),OFFSET('Water Data'!$H$9,0,10*ROW('Water Data'!H200)),NA())</f>
        <v>#N/A</v>
      </c>
      <c r="S206" s="515" t="e">
        <f ca="1">+IF(AND(ISNUMBER(OFFSET('Water Data'!$I$4,0,10*ROW('Water Data'!I200))),'Data Summary'!CH206="Yes"),100-OFFSET('Water Data'!$I$4,0,10*ROW('Water Data'!I200)),NA())</f>
        <v>#N/A</v>
      </c>
      <c r="T206" s="515" t="e">
        <f ca="1">+IF(AND(ISNUMBER(OFFSET('Water Data'!$I$6,0,10*ROW('Water Data'!I200))),'Data Summary'!CI206="Yes"),OFFSET('Water Data'!$I$6,0,10*ROW('Water Data'!I200)),NA())</f>
        <v>#N/A</v>
      </c>
      <c r="U206" s="515" t="e">
        <f ca="1">+IF(AND(ISNUMBER(OFFSET('Water Data'!$I$9,0,10*ROW('Water Data'!I200))),'Data Summary'!CJ206="Yes"),OFFSET('Water Data'!$I$9,0,10*ROW('Water Data'!I200)),NA())</f>
        <v>#N/A</v>
      </c>
      <c r="V206" s="516" t="e">
        <f ca="1">+IF(AND(ISNUMBER(OFFSET('Sanitation Data'!$D$4,0,10*ROW('Sanitation Data'!D200))),'Data Summary'!CK206="Yes"),100-OFFSET('Sanitation Data'!$D$4,0,10*ROW('Sanitation Data'!D200)),NA())</f>
        <v>#N/A</v>
      </c>
      <c r="W206" s="516" t="e">
        <f ca="1">+IF(AND(ISNUMBER(OFFSET('Sanitation Data'!$D$6,0,10*ROW('Sanitation Data'!D200))),'Data Summary'!CL206="Yes"),OFFSET('Sanitation Data'!$D$6,0,10*ROW('Sanitation Data'!D200)),NA())</f>
        <v>#N/A</v>
      </c>
      <c r="X206" s="516" t="e">
        <f ca="1">+IF(AND(ISNUMBER(OFFSET('Sanitation Data'!$D$10,0,10*ROW('Sanitation Data'!D200))),'Data Summary'!CM206="Yes"),OFFSET('Sanitation Data'!$D$10,0,10*ROW('Sanitation Data'!D200)),NA())</f>
        <v>#N/A</v>
      </c>
      <c r="Y206" s="516" t="e">
        <f ca="1">+IF(AND(ISNUMBER(OFFSET('Sanitation Data'!$D$11,0,10*ROW('Sanitation Data'!D200))),'Data Summary'!CN206="Yes"),OFFSET('Sanitation Data'!$D$11,0,10*ROW('Sanitation Data'!D200)),NA())</f>
        <v>#N/A</v>
      </c>
      <c r="Z206" s="516" t="e">
        <f ca="1">+IF(AND(ISNUMBER(OFFSET('Sanitation Data'!$D$12,0,10*ROW('Sanitation Data'!D200))),'Data Summary'!CO206="Yes"),OFFSET('Sanitation Data'!$D$12,0,10*ROW('Sanitation Data'!D200)),NA())</f>
        <v>#N/A</v>
      </c>
      <c r="AA206" s="516" t="e">
        <f ca="1">+IF(AND(ISNUMBER(OFFSET('Sanitation Data'!$E$4,0,10*ROW('Sanitation Data'!E200))),'Data Summary'!CP206="Yes"),100-OFFSET('Sanitation Data'!$E$4,0,10*ROW('Sanitation Data'!E200)),NA())</f>
        <v>#N/A</v>
      </c>
      <c r="AB206" s="516" t="e">
        <f ca="1">+IF(AND(ISNUMBER(OFFSET('Sanitation Data'!$E$6,0,10*ROW('Sanitation Data'!E200))),'Data Summary'!CQ206="Yes"),OFFSET('Sanitation Data'!$E$6,0,10*ROW('Sanitation Data'!E200)),NA())</f>
        <v>#N/A</v>
      </c>
      <c r="AC206" s="516" t="e">
        <f ca="1">+IF(AND(ISNUMBER(OFFSET('Sanitation Data'!$E$10,0,10*ROW('Sanitation Data'!E200))),'Data Summary'!CR206="Yes"),OFFSET('Sanitation Data'!$E$10,0,10*ROW('Sanitation Data'!E200)),NA())</f>
        <v>#N/A</v>
      </c>
      <c r="AD206" s="516" t="e">
        <f ca="1">+IF(AND(ISNUMBER(OFFSET('Sanitation Data'!$E$11,0,10*ROW('Sanitation Data'!E200))),'Data Summary'!CS206="Yes"),OFFSET('Sanitation Data'!$E$11,0,10*ROW('Sanitation Data'!E200)),NA())</f>
        <v>#N/A</v>
      </c>
      <c r="AE206" s="516" t="e">
        <f ca="1">+IF(AND(ISNUMBER(OFFSET('Sanitation Data'!$E$12,0,10*ROW('Sanitation Data'!E200))),'Data Summary'!CT206="Yes"),OFFSET('Sanitation Data'!$E$12,0,10*ROW('Sanitation Data'!E200)),NA())</f>
        <v>#N/A</v>
      </c>
      <c r="AF206" s="516" t="e">
        <f ca="1">+IF(AND(ISNUMBER(OFFSET('Sanitation Data'!$F$4,0,10*ROW('Sanitation Data'!F200))),'Data Summary'!CU206="Yes"),100-OFFSET('Sanitation Data'!$F$4,0,10*ROW('Sanitation Data'!F200)),NA())</f>
        <v>#N/A</v>
      </c>
      <c r="AG206" s="516" t="e">
        <f ca="1">+IF(AND(ISNUMBER(OFFSET('Sanitation Data'!$F$6,0,10*ROW('Sanitation Data'!F200))),'Data Summary'!CV206="Yes"),OFFSET('Sanitation Data'!$F$6,0,10*ROW('Sanitation Data'!F200)),NA())</f>
        <v>#N/A</v>
      </c>
      <c r="AH206" s="516" t="e">
        <f ca="1">+IF(AND(ISNUMBER(OFFSET('Sanitation Data'!$F$10,0,10*ROW('Sanitation Data'!F200))),'Data Summary'!CW206="Yes"),OFFSET('Sanitation Data'!$F$10,0,10*ROW('Sanitation Data'!F200)),NA())</f>
        <v>#N/A</v>
      </c>
      <c r="AI206" s="516" t="e">
        <f ca="1">+IF(AND(ISNUMBER(OFFSET('Sanitation Data'!$F$11,0,10*ROW('Sanitation Data'!F200))),'Data Summary'!CX206="Yes"),OFFSET('Sanitation Data'!$F$11,0,10*ROW('Sanitation Data'!F200)),NA())</f>
        <v>#N/A</v>
      </c>
      <c r="AJ206" s="516" t="e">
        <f ca="1">+IF(AND(ISNUMBER(OFFSET('Sanitation Data'!$F$12,0,10*ROW('Sanitation Data'!F200))),'Data Summary'!CY206="Yes"),OFFSET('Sanitation Data'!$F$12,0,10*ROW('Sanitation Data'!F200)),NA())</f>
        <v>#N/A</v>
      </c>
      <c r="AK206" s="516" t="e">
        <f ca="1">+IF(AND(ISNUMBER(OFFSET('Sanitation Data'!$G$4,0,10*ROW('Sanitation Data'!G200))),'Data Summary'!CZ206="Yes"),100-OFFSET('Sanitation Data'!$G$4,0,10*ROW('Sanitation Data'!G200)),NA())</f>
        <v>#N/A</v>
      </c>
      <c r="AL206" s="516" t="e">
        <f ca="1">+IF(AND(ISNUMBER(OFFSET('Sanitation Data'!$G$6,0,10*ROW('Sanitation Data'!G200))),'Data Summary'!DA206="Yes"),OFFSET('Sanitation Data'!$G$6,0,10*ROW('Sanitation Data'!G200)),NA())</f>
        <v>#N/A</v>
      </c>
      <c r="AM206" s="516" t="e">
        <f ca="1">+IF(AND(ISNUMBER(OFFSET('Sanitation Data'!$G$10,0,10*ROW('Sanitation Data'!G200))),'Data Summary'!DB206="Yes"),OFFSET('Sanitation Data'!$G$10,0,10*ROW('Sanitation Data'!G200)),NA())</f>
        <v>#N/A</v>
      </c>
      <c r="AN206" s="516" t="e">
        <f ca="1">+IF(AND(ISNUMBER(OFFSET('Sanitation Data'!$G$11,0,10*ROW('Sanitation Data'!G200))),'Data Summary'!DC206="Yes"),OFFSET('Sanitation Data'!$G$11,0,10*ROW('Sanitation Data'!G200)),NA())</f>
        <v>#N/A</v>
      </c>
      <c r="AO206" s="516" t="e">
        <f ca="1">+IF(AND(ISNUMBER(OFFSET('Sanitation Data'!$G$12,0,10*ROW('Sanitation Data'!G200))),'Data Summary'!DD206="Yes"),OFFSET('Sanitation Data'!$G$12,0,10*ROW('Sanitation Data'!G200)),NA())</f>
        <v>#N/A</v>
      </c>
      <c r="AP206" s="516" t="e">
        <f ca="1">+IF(AND(ISNUMBER(OFFSET('Sanitation Data'!$H$4,0,10*ROW('Sanitation Data'!H200))),'Data Summary'!DE206="Yes"),100-OFFSET('Sanitation Data'!$H$4,0,10*ROW('Sanitation Data'!H200)),NA())</f>
        <v>#N/A</v>
      </c>
      <c r="AQ206" s="516" t="e">
        <f ca="1">+IF(AND(ISNUMBER(OFFSET('Sanitation Data'!$H$6,0,10*ROW('Sanitation Data'!H200))),'Data Summary'!DF206="Yes"),OFFSET('Sanitation Data'!$H$6,0,10*ROW('Sanitation Data'!H200)),NA())</f>
        <v>#N/A</v>
      </c>
      <c r="AR206" s="516" t="e">
        <f ca="1">+IF(AND(ISNUMBER(OFFSET('Sanitation Data'!$H$10,0,10*ROW('Sanitation Data'!H200))),'Data Summary'!DG206="Yes"),OFFSET('Sanitation Data'!$H$10,0,10*ROW('Sanitation Data'!H200)),NA())</f>
        <v>#N/A</v>
      </c>
      <c r="AS206" s="516" t="e">
        <f ca="1">+IF(AND(ISNUMBER(OFFSET('Sanitation Data'!$H$11,0,10*ROW('Sanitation Data'!H200))),'Data Summary'!DH206="Yes"),OFFSET('Sanitation Data'!$H$11,0,10*ROW('Sanitation Data'!H200)),NA())</f>
        <v>#N/A</v>
      </c>
      <c r="AT206" s="516" t="e">
        <f ca="1">+IF(AND(ISNUMBER(OFFSET('Sanitation Data'!$H$12,0,10*ROW('Sanitation Data'!H200))),'Data Summary'!DI206="Yes"),OFFSET('Sanitation Data'!$H$12,0,10*ROW('Sanitation Data'!H200)),NA())</f>
        <v>#N/A</v>
      </c>
      <c r="AU206" s="516" t="e">
        <f ca="1">+IF(AND(ISNUMBER(OFFSET('Sanitation Data'!$I$4,0,10*ROW('Sanitation Data'!I200))),'Data Summary'!DJ206="Yes"),100-OFFSET('Sanitation Data'!$I$4,0,10*ROW('Sanitation Data'!I200)),NA())</f>
        <v>#N/A</v>
      </c>
      <c r="AV206" s="516" t="e">
        <f ca="1">+IF(AND(ISNUMBER(OFFSET('Sanitation Data'!$I$6,0,10*ROW('Sanitation Data'!I200))),'Data Summary'!DK206="Yes"),OFFSET('Sanitation Data'!$I$6,0,10*ROW('Sanitation Data'!I200)),NA())</f>
        <v>#N/A</v>
      </c>
      <c r="AW206" s="516" t="e">
        <f ca="1">+IF(AND(ISNUMBER(OFFSET('Sanitation Data'!$I$10,0,10*ROW('Sanitation Data'!I200))),'Data Summary'!DL206="Yes"),OFFSET('Sanitation Data'!$I$10,0,10*ROW('Sanitation Data'!I200)),NA())</f>
        <v>#N/A</v>
      </c>
      <c r="AX206" s="516" t="e">
        <f ca="1">+IF(AND(ISNUMBER(OFFSET('Sanitation Data'!$I$11,0,10*ROW('Sanitation Data'!I200))),'Data Summary'!DM206="Yes"),OFFSET('Sanitation Data'!$I$11,0,10*ROW('Sanitation Data'!I200)),NA())</f>
        <v>#N/A</v>
      </c>
      <c r="AY206" s="516" t="e">
        <f ca="1">+IF(AND(ISNUMBER(OFFSET('Sanitation Data'!$I$12,0,10*ROW('Sanitation Data'!I200))),'Data Summary'!DN206="Yes"),OFFSET('Sanitation Data'!$I$12,0,10*ROW('Sanitation Data'!I200)),NA())</f>
        <v>#N/A</v>
      </c>
      <c r="AZ206" s="517" t="e">
        <f ca="1">+IF(AND(ISNUMBER(OFFSET('Hygiene Data'!$D$5,0,10*ROW('Hygiene Data'!D200))),'Data Summary'!DO206="Yes"),OFFSET('Hygiene Data'!$D$5,0,10*ROW('Hygiene Data'!D200)),NA())</f>
        <v>#N/A</v>
      </c>
      <c r="BA206" s="517" t="e">
        <f ca="1">+IF(AND(ISNUMBER(OFFSET('Hygiene Data'!$D$7,0,10*ROW('Hygiene Data'!D200))),'Data Summary'!DP206="Yes"),OFFSET('Hygiene Data'!$D$7,0,10*ROW('Hygiene Data'!D200)),NA())</f>
        <v>#N/A</v>
      </c>
      <c r="BB206" s="517" t="e">
        <f ca="1">+IF(AND(ISNUMBER(OFFSET('Hygiene Data'!$D$9,0,10*ROW('Hygiene Data'!D200))),'Data Summary'!DQ206="Yes"),OFFSET('Hygiene Data'!$D$9,0,10*ROW('Hygiene Data'!D200)),NA())</f>
        <v>#N/A</v>
      </c>
      <c r="BC206" s="517" t="e">
        <f ca="1">+IF(AND(ISNUMBER(OFFSET('Hygiene Data'!$E$5,0,10*ROW('Hygiene Data'!E200))),'Data Summary'!DR206="Yes"),OFFSET('Hygiene Data'!$E$5,0,10*ROW('Hygiene Data'!E200)),NA())</f>
        <v>#N/A</v>
      </c>
      <c r="BD206" s="517" t="e">
        <f ca="1">+IF(AND(ISNUMBER(OFFSET('Hygiene Data'!$E$7,0,10*ROW('Hygiene Data'!E200))),'Data Summary'!DS206="Yes"),OFFSET('Hygiene Data'!$E$7,0,10*ROW('Hygiene Data'!E200)),NA())</f>
        <v>#N/A</v>
      </c>
      <c r="BE206" s="517" t="e">
        <f ca="1">+IF(AND(ISNUMBER(OFFSET('Hygiene Data'!$E$9,0,10*ROW('Hygiene Data'!E200))),'Data Summary'!DT206="Yes"),OFFSET('Hygiene Data'!$E$9,0,10*ROW('Hygiene Data'!E200)),NA())</f>
        <v>#N/A</v>
      </c>
      <c r="BF206" s="517" t="e">
        <f ca="1">+IF(AND(ISNUMBER(OFFSET('Hygiene Data'!$F$5,0,10*ROW('Hygiene Data'!F200))),'Data Summary'!DU206="Yes"),OFFSET('Hygiene Data'!$F$5,0,10*ROW('Hygiene Data'!F200)),NA())</f>
        <v>#N/A</v>
      </c>
      <c r="BG206" s="517" t="e">
        <f ca="1">+IF(AND(ISNUMBER(OFFSET('Hygiene Data'!$F$7,0,10*ROW('Hygiene Data'!F200))),'Data Summary'!DV206="Yes"),OFFSET('Hygiene Data'!$F$7,0,10*ROW('Hygiene Data'!F200)),NA())</f>
        <v>#N/A</v>
      </c>
      <c r="BH206" s="517" t="e">
        <f ca="1">+IF(AND(ISNUMBER(OFFSET('Hygiene Data'!$F$9,0,10*ROW('Hygiene Data'!F200))),'Data Summary'!DW206="Yes"),OFFSET('Hygiene Data'!$F$9,0,10*ROW('Hygiene Data'!F200)),NA())</f>
        <v>#N/A</v>
      </c>
      <c r="BI206" s="517" t="e">
        <f ca="1">+IF(AND(ISNUMBER(OFFSET('Hygiene Data'!$G$5,0,10*ROW('Hygiene Data'!G200))),'Data Summary'!DX206="Yes"),OFFSET('Hygiene Data'!$G$5,0,10*ROW('Hygiene Data'!G200)),NA())</f>
        <v>#N/A</v>
      </c>
      <c r="BJ206" s="517" t="e">
        <f ca="1">+IF(AND(ISNUMBER(OFFSET('Hygiene Data'!$G$7,0,10*ROW('Hygiene Data'!G200))),'Data Summary'!DY206="Yes"),OFFSET('Hygiene Data'!$G$7,0,10*ROW('Hygiene Data'!G200)),NA())</f>
        <v>#N/A</v>
      </c>
      <c r="BK206" s="517" t="e">
        <f ca="1">+IF(AND(ISNUMBER(OFFSET('Hygiene Data'!$G$9,0,10*ROW('Hygiene Data'!G200))),'Data Summary'!DZ206="Yes"),OFFSET('Hygiene Data'!$G$9,0,10*ROW('Hygiene Data'!G200)),NA())</f>
        <v>#N/A</v>
      </c>
      <c r="BL206" s="517" t="e">
        <f ca="1">+IF(AND(ISNUMBER(OFFSET('Hygiene Data'!$H$5,0,10*ROW('Hygiene Data'!H200))),'Data Summary'!EA206="Yes"),OFFSET('Hygiene Data'!$H$5,0,10*ROW('Hygiene Data'!H200)),NA())</f>
        <v>#N/A</v>
      </c>
      <c r="BM206" s="517" t="e">
        <f ca="1">+IF(AND(ISNUMBER(OFFSET('Hygiene Data'!$H$7,0,10*ROW('Hygiene Data'!H200))),'Data Summary'!EB206="Yes"),OFFSET('Hygiene Data'!$H$7,0,10*ROW('Hygiene Data'!H200)),NA())</f>
        <v>#N/A</v>
      </c>
      <c r="BN206" s="517" t="e">
        <f ca="1">+IF(AND(ISNUMBER(OFFSET('Hygiene Data'!$H$9,0,10*ROW('Hygiene Data'!H200))),'Data Summary'!EC206="Yes"),OFFSET('Hygiene Data'!$H$9,0,10*ROW('Hygiene Data'!H200)),NA())</f>
        <v>#N/A</v>
      </c>
      <c r="BO206" s="517" t="e">
        <f ca="1">+IF(AND(ISNUMBER(OFFSET('Hygiene Data'!$I$5,0,10*ROW('Hygiene Data'!I200))),'Data Summary'!ED206="Yes"),OFFSET('Hygiene Data'!$I$5,0,10*ROW('Hygiene Data'!I200)),NA())</f>
        <v>#N/A</v>
      </c>
      <c r="BP206" s="517" t="e">
        <f ca="1">+IF(AND(ISNUMBER(OFFSET('Hygiene Data'!$I$7,0,10*ROW('Hygiene Data'!I200))),'Data Summary'!EE206="Yes"),OFFSET('Hygiene Data'!$I$7,0,10*ROW('Hygiene Data'!I200)),NA())</f>
        <v>#N/A</v>
      </c>
      <c r="BQ206" s="517" t="e">
        <f ca="1">+IF(AND(ISNUMBER(OFFSET('Hygiene Data'!$I$9,0,10*ROW('Hygiene Data'!I200))),'Data Summary'!EF206="Yes"),OFFSET('Hygiene Data'!$I$9,0,10*ROW('Hygiene Data'!I200)),NA())</f>
        <v>#N/A</v>
      </c>
    </row>
    <row r="207" spans="1:69" x14ac:dyDescent="0.25">
      <c r="A207" s="513" t="e">
        <f ca="1">+RIGHT('Data Summary'!A207,LEN('Data Summary'!A207)-9)</f>
        <v>#VALUE!</v>
      </c>
      <c r="B207" s="487" t="str">
        <f ca="1">+IF(ISTEXT('Data Summary'!B207),'Data Summary'!B207,"")</f>
        <v/>
      </c>
      <c r="C207" s="514" t="e">
        <f ca="1">+VALUE('Data Summary'!C207)</f>
        <v>#VALUE!</v>
      </c>
      <c r="D207" s="515" t="e">
        <f ca="1">+IF(AND(ISNUMBER(OFFSET('Water Data'!$D$4,0,10*ROW('Water Data'!D201))),'Data Summary'!BS207="Yes"),100-OFFSET('Water Data'!$D$4,0,10*ROW('Water Data'!D201)),NA())</f>
        <v>#N/A</v>
      </c>
      <c r="E207" s="515" t="e">
        <f ca="1">+IF(AND(ISNUMBER(OFFSET('Water Data'!$D$6,0,10*ROW('Water Data'!D201))),'Data Summary'!BT207="Yes"),OFFSET('Water Data'!$D$6,0,10*ROW('Water Data'!D201)),NA())</f>
        <v>#N/A</v>
      </c>
      <c r="F207" s="515" t="e">
        <f ca="1">+IF(AND(ISNUMBER(OFFSET('Water Data'!$D$9,0,10*ROW('Water Data'!D201))),'Data Summary'!BU207="Yes"),OFFSET('Water Data'!$D$9,0,10*ROW('Water Data'!D201)),NA())</f>
        <v>#N/A</v>
      </c>
      <c r="G207" s="515" t="e">
        <f ca="1">+IF(AND(ISNUMBER(OFFSET('Water Data'!$E$4,0,10*ROW('Water Data'!E201))),'Data Summary'!BV207="Yes"),100-OFFSET('Water Data'!$E$4,0,10*ROW('Water Data'!E201)),NA())</f>
        <v>#N/A</v>
      </c>
      <c r="H207" s="515" t="e">
        <f ca="1">+IF(AND(ISNUMBER(OFFSET('Water Data'!$E$6,0,10*ROW('Water Data'!E201))),'Data Summary'!BW207="Yes"),OFFSET('Water Data'!$E$6,0,10*ROW('Water Data'!E201)),NA())</f>
        <v>#N/A</v>
      </c>
      <c r="I207" s="515" t="e">
        <f ca="1">+IF(AND(ISNUMBER(OFFSET('Water Data'!$E$9,0,10*ROW('Water Data'!E201))),'Data Summary'!BX207="Yes"),OFFSET('Water Data'!$E$9,0,10*ROW('Water Data'!E201)),NA())</f>
        <v>#N/A</v>
      </c>
      <c r="J207" s="515" t="e">
        <f ca="1">+IF(AND(ISNUMBER(OFFSET('Water Data'!$F$4,0,10*ROW('Water Data'!F201))),'Data Summary'!BY207="Yes"),100-OFFSET('Water Data'!$F$4,0,10*ROW('Water Data'!F201)),NA())</f>
        <v>#N/A</v>
      </c>
      <c r="K207" s="515" t="e">
        <f ca="1">+IF(AND(ISNUMBER(OFFSET('Water Data'!$F$6,0,10*ROW('Water Data'!F201))),'Data Summary'!BZ207="Yes"),OFFSET('Water Data'!$F$6,0,10*ROW('Water Data'!F201)),NA())</f>
        <v>#N/A</v>
      </c>
      <c r="L207" s="515" t="e">
        <f ca="1">+IF(AND(ISNUMBER(OFFSET('Water Data'!$F$9,0,10*ROW('Water Data'!F201))),'Data Summary'!CA207="Yes"),OFFSET('Water Data'!$F$9,0,10*ROW('Water Data'!F201)),NA())</f>
        <v>#N/A</v>
      </c>
      <c r="M207" s="515" t="e">
        <f ca="1">+IF(AND(ISNUMBER(OFFSET('Water Data'!$G$4,0,10*ROW('Water Data'!G201))),'Data Summary'!CB207="Yes"),100-OFFSET('Water Data'!$G$4,0,10*ROW('Water Data'!G201)),NA())</f>
        <v>#N/A</v>
      </c>
      <c r="N207" s="515" t="e">
        <f ca="1">+IF(AND(ISNUMBER(OFFSET('Water Data'!$G$6,0,10*ROW('Water Data'!G201))),'Data Summary'!CC207="Yes"),OFFSET('Water Data'!$G$6,0,10*ROW('Water Data'!G201)),NA())</f>
        <v>#N/A</v>
      </c>
      <c r="O207" s="515" t="e">
        <f ca="1">+IF(AND(ISNUMBER(OFFSET('Water Data'!$G$9,0,10*ROW('Water Data'!G201))),'Data Summary'!CD207="Yes"),OFFSET('Water Data'!$G$9,0,10*ROW('Water Data'!G201)),NA())</f>
        <v>#N/A</v>
      </c>
      <c r="P207" s="515" t="e">
        <f ca="1">+IF(AND(ISNUMBER(OFFSET('Water Data'!$H$4,0,10*ROW('Water Data'!H201))),'Data Summary'!CE207="Yes"),100-OFFSET('Water Data'!$H$4,0,10*ROW('Water Data'!H201)),NA())</f>
        <v>#N/A</v>
      </c>
      <c r="Q207" s="515" t="e">
        <f ca="1">+IF(AND(ISNUMBER(OFFSET('Water Data'!$H$6,0,10*ROW('Water Data'!H201))),'Data Summary'!CF207="Yes"),OFFSET('Water Data'!$H$6,0,10*ROW('Water Data'!H201)),NA())</f>
        <v>#N/A</v>
      </c>
      <c r="R207" s="515" t="e">
        <f ca="1">+IF(AND(ISNUMBER(OFFSET('Water Data'!$H$9,0,10*ROW('Water Data'!H201))),'Data Summary'!CG207="Yes"),OFFSET('Water Data'!$H$9,0,10*ROW('Water Data'!H201)),NA())</f>
        <v>#N/A</v>
      </c>
      <c r="S207" s="515" t="e">
        <f ca="1">+IF(AND(ISNUMBER(OFFSET('Water Data'!$I$4,0,10*ROW('Water Data'!I201))),'Data Summary'!CH207="Yes"),100-OFFSET('Water Data'!$I$4,0,10*ROW('Water Data'!I201)),NA())</f>
        <v>#N/A</v>
      </c>
      <c r="T207" s="515" t="e">
        <f ca="1">+IF(AND(ISNUMBER(OFFSET('Water Data'!$I$6,0,10*ROW('Water Data'!I201))),'Data Summary'!CI207="Yes"),OFFSET('Water Data'!$I$6,0,10*ROW('Water Data'!I201)),NA())</f>
        <v>#N/A</v>
      </c>
      <c r="U207" s="515" t="e">
        <f ca="1">+IF(AND(ISNUMBER(OFFSET('Water Data'!$I$9,0,10*ROW('Water Data'!I201))),'Data Summary'!CJ207="Yes"),OFFSET('Water Data'!$I$9,0,10*ROW('Water Data'!I201)),NA())</f>
        <v>#N/A</v>
      </c>
      <c r="V207" s="516" t="e">
        <f ca="1">+IF(AND(ISNUMBER(OFFSET('Sanitation Data'!$D$4,0,10*ROW('Sanitation Data'!D201))),'Data Summary'!CK207="Yes"),100-OFFSET('Sanitation Data'!$D$4,0,10*ROW('Sanitation Data'!D201)),NA())</f>
        <v>#N/A</v>
      </c>
      <c r="W207" s="516" t="e">
        <f ca="1">+IF(AND(ISNUMBER(OFFSET('Sanitation Data'!$D$6,0,10*ROW('Sanitation Data'!D201))),'Data Summary'!CL207="Yes"),OFFSET('Sanitation Data'!$D$6,0,10*ROW('Sanitation Data'!D201)),NA())</f>
        <v>#N/A</v>
      </c>
      <c r="X207" s="516" t="e">
        <f ca="1">+IF(AND(ISNUMBER(OFFSET('Sanitation Data'!$D$10,0,10*ROW('Sanitation Data'!D201))),'Data Summary'!CM207="Yes"),OFFSET('Sanitation Data'!$D$10,0,10*ROW('Sanitation Data'!D201)),NA())</f>
        <v>#N/A</v>
      </c>
      <c r="Y207" s="516" t="e">
        <f ca="1">+IF(AND(ISNUMBER(OFFSET('Sanitation Data'!$D$11,0,10*ROW('Sanitation Data'!D201))),'Data Summary'!CN207="Yes"),OFFSET('Sanitation Data'!$D$11,0,10*ROW('Sanitation Data'!D201)),NA())</f>
        <v>#N/A</v>
      </c>
      <c r="Z207" s="516" t="e">
        <f ca="1">+IF(AND(ISNUMBER(OFFSET('Sanitation Data'!$D$12,0,10*ROW('Sanitation Data'!D201))),'Data Summary'!CO207="Yes"),OFFSET('Sanitation Data'!$D$12,0,10*ROW('Sanitation Data'!D201)),NA())</f>
        <v>#N/A</v>
      </c>
      <c r="AA207" s="516" t="e">
        <f ca="1">+IF(AND(ISNUMBER(OFFSET('Sanitation Data'!$E$4,0,10*ROW('Sanitation Data'!E201))),'Data Summary'!CP207="Yes"),100-OFFSET('Sanitation Data'!$E$4,0,10*ROW('Sanitation Data'!E201)),NA())</f>
        <v>#N/A</v>
      </c>
      <c r="AB207" s="516" t="e">
        <f ca="1">+IF(AND(ISNUMBER(OFFSET('Sanitation Data'!$E$6,0,10*ROW('Sanitation Data'!E201))),'Data Summary'!CQ207="Yes"),OFFSET('Sanitation Data'!$E$6,0,10*ROW('Sanitation Data'!E201)),NA())</f>
        <v>#N/A</v>
      </c>
      <c r="AC207" s="516" t="e">
        <f ca="1">+IF(AND(ISNUMBER(OFFSET('Sanitation Data'!$E$10,0,10*ROW('Sanitation Data'!E201))),'Data Summary'!CR207="Yes"),OFFSET('Sanitation Data'!$E$10,0,10*ROW('Sanitation Data'!E201)),NA())</f>
        <v>#N/A</v>
      </c>
      <c r="AD207" s="516" t="e">
        <f ca="1">+IF(AND(ISNUMBER(OFFSET('Sanitation Data'!$E$11,0,10*ROW('Sanitation Data'!E201))),'Data Summary'!CS207="Yes"),OFFSET('Sanitation Data'!$E$11,0,10*ROW('Sanitation Data'!E201)),NA())</f>
        <v>#N/A</v>
      </c>
      <c r="AE207" s="516" t="e">
        <f ca="1">+IF(AND(ISNUMBER(OFFSET('Sanitation Data'!$E$12,0,10*ROW('Sanitation Data'!E201))),'Data Summary'!CT207="Yes"),OFFSET('Sanitation Data'!$E$12,0,10*ROW('Sanitation Data'!E201)),NA())</f>
        <v>#N/A</v>
      </c>
      <c r="AF207" s="516" t="e">
        <f ca="1">+IF(AND(ISNUMBER(OFFSET('Sanitation Data'!$F$4,0,10*ROW('Sanitation Data'!F201))),'Data Summary'!CU207="Yes"),100-OFFSET('Sanitation Data'!$F$4,0,10*ROW('Sanitation Data'!F201)),NA())</f>
        <v>#N/A</v>
      </c>
      <c r="AG207" s="516" t="e">
        <f ca="1">+IF(AND(ISNUMBER(OFFSET('Sanitation Data'!$F$6,0,10*ROW('Sanitation Data'!F201))),'Data Summary'!CV207="Yes"),OFFSET('Sanitation Data'!$F$6,0,10*ROW('Sanitation Data'!F201)),NA())</f>
        <v>#N/A</v>
      </c>
      <c r="AH207" s="516" t="e">
        <f ca="1">+IF(AND(ISNUMBER(OFFSET('Sanitation Data'!$F$10,0,10*ROW('Sanitation Data'!F201))),'Data Summary'!CW207="Yes"),OFFSET('Sanitation Data'!$F$10,0,10*ROW('Sanitation Data'!F201)),NA())</f>
        <v>#N/A</v>
      </c>
      <c r="AI207" s="516" t="e">
        <f ca="1">+IF(AND(ISNUMBER(OFFSET('Sanitation Data'!$F$11,0,10*ROW('Sanitation Data'!F201))),'Data Summary'!CX207="Yes"),OFFSET('Sanitation Data'!$F$11,0,10*ROW('Sanitation Data'!F201)),NA())</f>
        <v>#N/A</v>
      </c>
      <c r="AJ207" s="516" t="e">
        <f ca="1">+IF(AND(ISNUMBER(OFFSET('Sanitation Data'!$F$12,0,10*ROW('Sanitation Data'!F201))),'Data Summary'!CY207="Yes"),OFFSET('Sanitation Data'!$F$12,0,10*ROW('Sanitation Data'!F201)),NA())</f>
        <v>#N/A</v>
      </c>
      <c r="AK207" s="516" t="e">
        <f ca="1">+IF(AND(ISNUMBER(OFFSET('Sanitation Data'!$G$4,0,10*ROW('Sanitation Data'!G201))),'Data Summary'!CZ207="Yes"),100-OFFSET('Sanitation Data'!$G$4,0,10*ROW('Sanitation Data'!G201)),NA())</f>
        <v>#N/A</v>
      </c>
      <c r="AL207" s="516" t="e">
        <f ca="1">+IF(AND(ISNUMBER(OFFSET('Sanitation Data'!$G$6,0,10*ROW('Sanitation Data'!G201))),'Data Summary'!DA207="Yes"),OFFSET('Sanitation Data'!$G$6,0,10*ROW('Sanitation Data'!G201)),NA())</f>
        <v>#N/A</v>
      </c>
      <c r="AM207" s="516" t="e">
        <f ca="1">+IF(AND(ISNUMBER(OFFSET('Sanitation Data'!$G$10,0,10*ROW('Sanitation Data'!G201))),'Data Summary'!DB207="Yes"),OFFSET('Sanitation Data'!$G$10,0,10*ROW('Sanitation Data'!G201)),NA())</f>
        <v>#N/A</v>
      </c>
      <c r="AN207" s="516" t="e">
        <f ca="1">+IF(AND(ISNUMBER(OFFSET('Sanitation Data'!$G$11,0,10*ROW('Sanitation Data'!G201))),'Data Summary'!DC207="Yes"),OFFSET('Sanitation Data'!$G$11,0,10*ROW('Sanitation Data'!G201)),NA())</f>
        <v>#N/A</v>
      </c>
      <c r="AO207" s="516" t="e">
        <f ca="1">+IF(AND(ISNUMBER(OFFSET('Sanitation Data'!$G$12,0,10*ROW('Sanitation Data'!G201))),'Data Summary'!DD207="Yes"),OFFSET('Sanitation Data'!$G$12,0,10*ROW('Sanitation Data'!G201)),NA())</f>
        <v>#N/A</v>
      </c>
      <c r="AP207" s="516" t="e">
        <f ca="1">+IF(AND(ISNUMBER(OFFSET('Sanitation Data'!$H$4,0,10*ROW('Sanitation Data'!H201))),'Data Summary'!DE207="Yes"),100-OFFSET('Sanitation Data'!$H$4,0,10*ROW('Sanitation Data'!H201)),NA())</f>
        <v>#N/A</v>
      </c>
      <c r="AQ207" s="516" t="e">
        <f ca="1">+IF(AND(ISNUMBER(OFFSET('Sanitation Data'!$H$6,0,10*ROW('Sanitation Data'!H201))),'Data Summary'!DF207="Yes"),OFFSET('Sanitation Data'!$H$6,0,10*ROW('Sanitation Data'!H201)),NA())</f>
        <v>#N/A</v>
      </c>
      <c r="AR207" s="516" t="e">
        <f ca="1">+IF(AND(ISNUMBER(OFFSET('Sanitation Data'!$H$10,0,10*ROW('Sanitation Data'!H201))),'Data Summary'!DG207="Yes"),OFFSET('Sanitation Data'!$H$10,0,10*ROW('Sanitation Data'!H201)),NA())</f>
        <v>#N/A</v>
      </c>
      <c r="AS207" s="516" t="e">
        <f ca="1">+IF(AND(ISNUMBER(OFFSET('Sanitation Data'!$H$11,0,10*ROW('Sanitation Data'!H201))),'Data Summary'!DH207="Yes"),OFFSET('Sanitation Data'!$H$11,0,10*ROW('Sanitation Data'!H201)),NA())</f>
        <v>#N/A</v>
      </c>
      <c r="AT207" s="516" t="e">
        <f ca="1">+IF(AND(ISNUMBER(OFFSET('Sanitation Data'!$H$12,0,10*ROW('Sanitation Data'!H201))),'Data Summary'!DI207="Yes"),OFFSET('Sanitation Data'!$H$12,0,10*ROW('Sanitation Data'!H201)),NA())</f>
        <v>#N/A</v>
      </c>
      <c r="AU207" s="516" t="e">
        <f ca="1">+IF(AND(ISNUMBER(OFFSET('Sanitation Data'!$I$4,0,10*ROW('Sanitation Data'!I201))),'Data Summary'!DJ207="Yes"),100-OFFSET('Sanitation Data'!$I$4,0,10*ROW('Sanitation Data'!I201)),NA())</f>
        <v>#N/A</v>
      </c>
      <c r="AV207" s="516" t="e">
        <f ca="1">+IF(AND(ISNUMBER(OFFSET('Sanitation Data'!$I$6,0,10*ROW('Sanitation Data'!I201))),'Data Summary'!DK207="Yes"),OFFSET('Sanitation Data'!$I$6,0,10*ROW('Sanitation Data'!I201)),NA())</f>
        <v>#N/A</v>
      </c>
      <c r="AW207" s="516" t="e">
        <f ca="1">+IF(AND(ISNUMBER(OFFSET('Sanitation Data'!$I$10,0,10*ROW('Sanitation Data'!I201))),'Data Summary'!DL207="Yes"),OFFSET('Sanitation Data'!$I$10,0,10*ROW('Sanitation Data'!I201)),NA())</f>
        <v>#N/A</v>
      </c>
      <c r="AX207" s="516" t="e">
        <f ca="1">+IF(AND(ISNUMBER(OFFSET('Sanitation Data'!$I$11,0,10*ROW('Sanitation Data'!I201))),'Data Summary'!DM207="Yes"),OFFSET('Sanitation Data'!$I$11,0,10*ROW('Sanitation Data'!I201)),NA())</f>
        <v>#N/A</v>
      </c>
      <c r="AY207" s="516" t="e">
        <f ca="1">+IF(AND(ISNUMBER(OFFSET('Sanitation Data'!$I$12,0,10*ROW('Sanitation Data'!I201))),'Data Summary'!DN207="Yes"),OFFSET('Sanitation Data'!$I$12,0,10*ROW('Sanitation Data'!I201)),NA())</f>
        <v>#N/A</v>
      </c>
      <c r="AZ207" s="517" t="e">
        <f ca="1">+IF(AND(ISNUMBER(OFFSET('Hygiene Data'!$D$5,0,10*ROW('Hygiene Data'!D201))),'Data Summary'!DO207="Yes"),OFFSET('Hygiene Data'!$D$5,0,10*ROW('Hygiene Data'!D201)),NA())</f>
        <v>#N/A</v>
      </c>
      <c r="BA207" s="517" t="e">
        <f ca="1">+IF(AND(ISNUMBER(OFFSET('Hygiene Data'!$D$7,0,10*ROW('Hygiene Data'!D201))),'Data Summary'!DP207="Yes"),OFFSET('Hygiene Data'!$D$7,0,10*ROW('Hygiene Data'!D201)),NA())</f>
        <v>#N/A</v>
      </c>
      <c r="BB207" s="517" t="e">
        <f ca="1">+IF(AND(ISNUMBER(OFFSET('Hygiene Data'!$D$9,0,10*ROW('Hygiene Data'!D201))),'Data Summary'!DQ207="Yes"),OFFSET('Hygiene Data'!$D$9,0,10*ROW('Hygiene Data'!D201)),NA())</f>
        <v>#N/A</v>
      </c>
      <c r="BC207" s="517" t="e">
        <f ca="1">+IF(AND(ISNUMBER(OFFSET('Hygiene Data'!$E$5,0,10*ROW('Hygiene Data'!E201))),'Data Summary'!DR207="Yes"),OFFSET('Hygiene Data'!$E$5,0,10*ROW('Hygiene Data'!E201)),NA())</f>
        <v>#N/A</v>
      </c>
      <c r="BD207" s="517" t="e">
        <f ca="1">+IF(AND(ISNUMBER(OFFSET('Hygiene Data'!$E$7,0,10*ROW('Hygiene Data'!E201))),'Data Summary'!DS207="Yes"),OFFSET('Hygiene Data'!$E$7,0,10*ROW('Hygiene Data'!E201)),NA())</f>
        <v>#N/A</v>
      </c>
      <c r="BE207" s="517" t="e">
        <f ca="1">+IF(AND(ISNUMBER(OFFSET('Hygiene Data'!$E$9,0,10*ROW('Hygiene Data'!E201))),'Data Summary'!DT207="Yes"),OFFSET('Hygiene Data'!$E$9,0,10*ROW('Hygiene Data'!E201)),NA())</f>
        <v>#N/A</v>
      </c>
      <c r="BF207" s="517" t="e">
        <f ca="1">+IF(AND(ISNUMBER(OFFSET('Hygiene Data'!$F$5,0,10*ROW('Hygiene Data'!F201))),'Data Summary'!DU207="Yes"),OFFSET('Hygiene Data'!$F$5,0,10*ROW('Hygiene Data'!F201)),NA())</f>
        <v>#N/A</v>
      </c>
      <c r="BG207" s="517" t="e">
        <f ca="1">+IF(AND(ISNUMBER(OFFSET('Hygiene Data'!$F$7,0,10*ROW('Hygiene Data'!F201))),'Data Summary'!DV207="Yes"),OFFSET('Hygiene Data'!$F$7,0,10*ROW('Hygiene Data'!F201)),NA())</f>
        <v>#N/A</v>
      </c>
      <c r="BH207" s="517" t="e">
        <f ca="1">+IF(AND(ISNUMBER(OFFSET('Hygiene Data'!$F$9,0,10*ROW('Hygiene Data'!F201))),'Data Summary'!DW207="Yes"),OFFSET('Hygiene Data'!$F$9,0,10*ROW('Hygiene Data'!F201)),NA())</f>
        <v>#N/A</v>
      </c>
      <c r="BI207" s="517" t="e">
        <f ca="1">+IF(AND(ISNUMBER(OFFSET('Hygiene Data'!$G$5,0,10*ROW('Hygiene Data'!G201))),'Data Summary'!DX207="Yes"),OFFSET('Hygiene Data'!$G$5,0,10*ROW('Hygiene Data'!G201)),NA())</f>
        <v>#N/A</v>
      </c>
      <c r="BJ207" s="517" t="e">
        <f ca="1">+IF(AND(ISNUMBER(OFFSET('Hygiene Data'!$G$7,0,10*ROW('Hygiene Data'!G201))),'Data Summary'!DY207="Yes"),OFFSET('Hygiene Data'!$G$7,0,10*ROW('Hygiene Data'!G201)),NA())</f>
        <v>#N/A</v>
      </c>
      <c r="BK207" s="517" t="e">
        <f ca="1">+IF(AND(ISNUMBER(OFFSET('Hygiene Data'!$G$9,0,10*ROW('Hygiene Data'!G201))),'Data Summary'!DZ207="Yes"),OFFSET('Hygiene Data'!$G$9,0,10*ROW('Hygiene Data'!G201)),NA())</f>
        <v>#N/A</v>
      </c>
      <c r="BL207" s="517" t="e">
        <f ca="1">+IF(AND(ISNUMBER(OFFSET('Hygiene Data'!$H$5,0,10*ROW('Hygiene Data'!H201))),'Data Summary'!EA207="Yes"),OFFSET('Hygiene Data'!$H$5,0,10*ROW('Hygiene Data'!H201)),NA())</f>
        <v>#N/A</v>
      </c>
      <c r="BM207" s="517" t="e">
        <f ca="1">+IF(AND(ISNUMBER(OFFSET('Hygiene Data'!$H$7,0,10*ROW('Hygiene Data'!H201))),'Data Summary'!EB207="Yes"),OFFSET('Hygiene Data'!$H$7,0,10*ROW('Hygiene Data'!H201)),NA())</f>
        <v>#N/A</v>
      </c>
      <c r="BN207" s="517" t="e">
        <f ca="1">+IF(AND(ISNUMBER(OFFSET('Hygiene Data'!$H$9,0,10*ROW('Hygiene Data'!H201))),'Data Summary'!EC207="Yes"),OFFSET('Hygiene Data'!$H$9,0,10*ROW('Hygiene Data'!H201)),NA())</f>
        <v>#N/A</v>
      </c>
      <c r="BO207" s="517" t="e">
        <f ca="1">+IF(AND(ISNUMBER(OFFSET('Hygiene Data'!$I$5,0,10*ROW('Hygiene Data'!I201))),'Data Summary'!ED207="Yes"),OFFSET('Hygiene Data'!$I$5,0,10*ROW('Hygiene Data'!I201)),NA())</f>
        <v>#N/A</v>
      </c>
      <c r="BP207" s="517" t="e">
        <f ca="1">+IF(AND(ISNUMBER(OFFSET('Hygiene Data'!$I$7,0,10*ROW('Hygiene Data'!I201))),'Data Summary'!EE207="Yes"),OFFSET('Hygiene Data'!$I$7,0,10*ROW('Hygiene Data'!I201)),NA())</f>
        <v>#N/A</v>
      </c>
      <c r="BQ207" s="517"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CE814-2206-4620-A10F-40D8F294458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7" customWidth="1"/>
    <col min="2" max="2" width="6.5" style="578" customWidth="1"/>
    <col min="3" max="3" width="21.59765625" style="579" customWidth="1"/>
    <col min="4" max="4" width="9.69921875" style="527" customWidth="1"/>
    <col min="5" max="5" width="8" style="582" customWidth="1"/>
    <col min="6" max="6" width="8" style="580" customWidth="1"/>
    <col min="7" max="7" width="8" style="583" customWidth="1"/>
    <col min="8" max="8" width="8" style="580" customWidth="1"/>
    <col min="9" max="9" width="8" style="527" customWidth="1"/>
    <col min="10" max="10" width="8" style="581" customWidth="1"/>
    <col min="11" max="11" width="8" style="584" customWidth="1"/>
    <col min="12" max="12" width="8" style="580" customWidth="1"/>
    <col min="13" max="13" width="8" style="585" customWidth="1"/>
    <col min="14" max="14" width="8" style="581" customWidth="1"/>
    <col min="15" max="19" width="8" style="527" customWidth="1"/>
    <col min="20" max="16384" width="9" style="527"/>
  </cols>
  <sheetData>
    <row r="1" spans="1:19" ht="20.25" customHeight="1" x14ac:dyDescent="0.25">
      <c r="A1" s="518" t="str">
        <f>HLOOKUP(Introduction!$G$4,nametranslations,157,FALSE)</f>
        <v>Estimaciones del JMP de la OMS y UNICEF
(Actualizado en 2026)</v>
      </c>
      <c r="B1" s="519" t="str">
        <f ca="1">HLOOKUP([1]Introduction!$G$4,nametranslations,38,FALSE)</f>
        <v>Servicios de agua, saneamiento e higiene en las escuelas</v>
      </c>
      <c r="C1" s="519" t="str">
        <f ca="1">HLOOKUP([1]Introduction!$G$4,nametranslations,38,FALSE)</f>
        <v>Servicios de agua, saneamiento e higiene en las escuelas</v>
      </c>
      <c r="D1" s="519" t="str">
        <f ca="1">HLOOKUP([1]Introduction!$G$4,nametranslations,38,FALSE)</f>
        <v>Servicios de agua, saneamiento e higiene en las escuelas</v>
      </c>
      <c r="E1" s="520" t="str">
        <f>HLOOKUP(Introduction!$G$4,nametranslations,68,FALSE)</f>
        <v>Agua para consumo (%)</v>
      </c>
      <c r="F1" s="521"/>
      <c r="G1" s="521"/>
      <c r="H1" s="521"/>
      <c r="I1" s="522"/>
      <c r="J1" s="523" t="str">
        <f>HLOOKUP(Introduction!$G$4,nametranslations,69,FALSE)</f>
        <v>Saneamiento (%)</v>
      </c>
      <c r="K1" s="523"/>
      <c r="L1" s="523"/>
      <c r="M1" s="523"/>
      <c r="N1" s="523"/>
      <c r="O1" s="524" t="str">
        <f>HLOOKUP(Introduction!$G$4,nametranslations,70,FALSE)</f>
        <v>Higiene (%)</v>
      </c>
      <c r="P1" s="525"/>
      <c r="Q1" s="525"/>
      <c r="R1" s="525"/>
      <c r="S1" s="526"/>
    </row>
    <row r="2" spans="1:19" x14ac:dyDescent="0.25">
      <c r="A2" s="519" t="str">
        <f ca="1">HLOOKUP([1]Introduction!$G$4,nametranslations,38,FALSE)</f>
        <v>Servicios de agua, saneamiento e higiene en las escuelas</v>
      </c>
      <c r="B2" s="519" t="str">
        <f ca="1">HLOOKUP([1]Introduction!$G$4,nametranslations,38,FALSE)</f>
        <v>Servicios de agua, saneamiento e higiene en las escuelas</v>
      </c>
      <c r="C2" s="519" t="str">
        <f ca="1">HLOOKUP([1]Introduction!$G$4,nametranslations,38,FALSE)</f>
        <v>Servicios de agua, saneamiento e higiene en las escuelas</v>
      </c>
      <c r="D2" s="519" t="str">
        <f ca="1">HLOOKUP([1]Introduction!$G$4,nametranslations,38,FALSE)</f>
        <v>Servicios de agua, saneamiento e higiene en las escuelas</v>
      </c>
      <c r="E2" s="528"/>
      <c r="F2" s="529"/>
      <c r="G2" s="530"/>
      <c r="H2" s="531"/>
      <c r="I2" s="532"/>
      <c r="J2" s="533"/>
      <c r="K2" s="529"/>
      <c r="L2" s="534"/>
      <c r="M2" s="531"/>
      <c r="N2" s="535"/>
      <c r="O2" s="528"/>
      <c r="P2" s="529"/>
      <c r="Q2" s="536"/>
      <c r="R2" s="531"/>
      <c r="S2" s="532"/>
    </row>
    <row r="3" spans="1:19" ht="134.25" customHeight="1" x14ac:dyDescent="0.25">
      <c r="A3" s="537" t="str">
        <f>HLOOKUP(Introduction!$G$4,nametranslations,71,FALSE)</f>
        <v>País</v>
      </c>
      <c r="B3" s="538" t="str">
        <f>HLOOKUP(Introduction!$G$4,nametranslations,72,FALSE)</f>
        <v>Año</v>
      </c>
      <c r="C3" s="539" t="str">
        <f>HLOOKUP(Introduction!$G$4,nametranslations,73,FALSE)</f>
        <v>Entorno</v>
      </c>
      <c r="D3" s="540" t="str">
        <f>HLOOKUP(Introduction!$G$4,nametranslations,67,FALSE)</f>
        <v>Población en edad escolar
Fuente: División de Población de las Naciones Unidas y UNESCO</v>
      </c>
      <c r="E3" s="541" t="str">
        <f>HLOOKUP(Introduction!$G$4,nametranslations,74,FALSE)</f>
        <v>Instalaciónes</v>
      </c>
      <c r="F3" s="542" t="str">
        <f>HLOOKUP(Introduction!$G$4,nametranslations,75,FALSE)</f>
        <v>Mejorado</v>
      </c>
      <c r="G3" s="543" t="str">
        <f>HLOOKUP(Introduction!$G$4,nametranslations,76,FALSE)</f>
        <v>Basico (mejorado y disponible)</v>
      </c>
      <c r="H3" s="544" t="str">
        <f>HLOOKUP(Introduction!$G$4,nametranslations,77,FALSE)</f>
        <v>Limitado</v>
      </c>
      <c r="I3" s="545" t="str">
        <f>HLOOKUP(Introduction!$G$4,nametranslations,78,FALSE)</f>
        <v>Sin servicio</v>
      </c>
      <c r="J3" s="546" t="str">
        <f>HLOOKUP(Introduction!$G$4,nametranslations,74,FALSE)</f>
        <v>Instalaciónes</v>
      </c>
      <c r="K3" s="547" t="str">
        <f>HLOOKUP(Introduction!$G$4,nametranslations,75,FALSE)</f>
        <v>Mejorado</v>
      </c>
      <c r="L3" s="548" t="str">
        <f>HLOOKUP(Introduction!$G$4,nametranslations,79,FALSE)</f>
        <v>Básico
(mejorado, utilizable y de un solo sexo)</v>
      </c>
      <c r="M3" s="544" t="str">
        <f>HLOOKUP(Introduction!$G$4,nametranslations,77,FALSE)</f>
        <v>Limitado</v>
      </c>
      <c r="N3" s="545" t="str">
        <f>HLOOKUP(Introduction!$G$4,nametranslations,78,FALSE)</f>
        <v>Sin servicio</v>
      </c>
      <c r="O3" s="541" t="str">
        <f>HLOOKUP(Introduction!$G$4,nametranslations,74,FALSE)</f>
        <v>Instalaciónes</v>
      </c>
      <c r="P3" s="542" t="str">
        <f>HLOOKUP(Introduction!$G$4,nametranslations,80,FALSE)</f>
        <v>Instalaciónes con agua</v>
      </c>
      <c r="Q3" s="549" t="str">
        <f>HLOOKUP(Introduction!$G$4,nametranslations,81,FALSE)</f>
        <v>Básico
 (instalación con agua y jabón)</v>
      </c>
      <c r="R3" s="544" t="str">
        <f>HLOOKUP(Introduction!$G$4,nametranslations,77,FALSE)</f>
        <v>Limitado</v>
      </c>
      <c r="S3" s="545" t="str">
        <f>HLOOKUP(Introduction!$G$4,nametranslations,78,FALSE)</f>
        <v>Sin servicio</v>
      </c>
    </row>
    <row r="4" spans="1:19" x14ac:dyDescent="0.25">
      <c r="A4" s="550" t="str">
        <f>+Introduction!$C$7</f>
        <v>Chile</v>
      </c>
      <c r="B4" s="551">
        <f>IF(ISBLANK(Regressions!B14), " ", Regressions!B14)</f>
        <v>2000</v>
      </c>
      <c r="C4" s="552" t="str">
        <f>HLOOKUP(Introduction!$G$4,nametranslations,24,FALSE)</f>
        <v>Total</v>
      </c>
      <c r="D4" s="553">
        <f>IF(ISBLANK(Regressions!D14), " ", Regressions!D14)</f>
        <v>3929860</v>
      </c>
      <c r="E4" s="554" t="e">
        <f>IF(ISNUMBER(Regressions!E14),ROUND(Regressions!E14, 1), NA())</f>
        <v>#N/A</v>
      </c>
      <c r="F4" s="555">
        <f>IF(ISNUMBER(Regressions!F14),ROUND(Regressions!F14, 1), NA())</f>
        <v>91</v>
      </c>
      <c r="G4" s="556" t="e">
        <f>IF(ISNUMBER(Regressions!G14),ROUND(Regressions!G14, 1), NA())</f>
        <v>#N/A</v>
      </c>
      <c r="H4" s="557" t="e">
        <f>IF(ISNUMBER(Regressions!H14),ROUND(Regressions!H14, 1), NA())</f>
        <v>#N/A</v>
      </c>
      <c r="I4" s="558">
        <f>IF(ISNUMBER(Regressions!I14),ROUND(Regressions!I14, 1), NA())</f>
        <v>9</v>
      </c>
      <c r="J4" s="559" t="e">
        <f>IF(ISNUMBER(Regressions!K14),ROUND(Regressions!K14, 1), NA())</f>
        <v>#N/A</v>
      </c>
      <c r="K4" s="555" t="e">
        <f>IF(ISNUMBER(Regressions!L14),ROUND(Regressions!L14, 1), NA())</f>
        <v>#N/A</v>
      </c>
      <c r="L4" s="560" t="e">
        <f>IF(ISNUMBER(Regressions!M14),ROUND(Regressions!M14, 1), NA())</f>
        <v>#N/A</v>
      </c>
      <c r="M4" s="557" t="e">
        <f>IF(ISNUMBER(Regressions!N14),ROUND(Regressions!N14, 1), NA())</f>
        <v>#N/A</v>
      </c>
      <c r="N4" s="558" t="e">
        <f>IF(ISNUMBER(Regressions!O14),ROUND(Regressions!O14, 1), NA())</f>
        <v>#N/A</v>
      </c>
      <c r="O4" s="559" t="e">
        <f>IF(ISNUMBER(Regressions!Q14),ROUND(Regressions!Q14, 1), NA())</f>
        <v>#N/A</v>
      </c>
      <c r="P4" s="555" t="e">
        <f>IF(ISNUMBER(Regressions!R14),ROUND(Regressions!R14, 1), NA())</f>
        <v>#N/A</v>
      </c>
      <c r="Q4" s="561" t="e">
        <f>IF(ISNUMBER(Regressions!S14),ROUND(Regressions!S14, 1), NA())</f>
        <v>#N/A</v>
      </c>
      <c r="R4" s="557" t="e">
        <f>IF(ISNUMBER(Regressions!T14),ROUND(Regressions!T14, 1), NA())</f>
        <v>#N/A</v>
      </c>
      <c r="S4" s="558" t="e">
        <f>IF(ISNUMBER(Regressions!U14),ROUND(Regressions!U14, 1), NA())</f>
        <v>#N/A</v>
      </c>
    </row>
    <row r="5" spans="1:19" x14ac:dyDescent="0.25">
      <c r="A5" s="550" t="str">
        <f>+Introduction!$C$7</f>
        <v>Chile</v>
      </c>
      <c r="B5" s="551">
        <f>IF(ISBLANK(Regressions!B15), " ", Regressions!B15)</f>
        <v>2001</v>
      </c>
      <c r="C5" s="550" t="str">
        <f>HLOOKUP(Introduction!$G$4,nametranslations,24,FALSE)</f>
        <v>Total</v>
      </c>
      <c r="D5" s="553">
        <f>IF(ISBLANK(Regressions!D15), " ", Regressions!D15)</f>
        <v>3936250</v>
      </c>
      <c r="E5" s="554" t="e">
        <f>IF(ISNUMBER(Regressions!E15),ROUND(Regressions!E15, 1), NA())</f>
        <v>#N/A</v>
      </c>
      <c r="F5" s="555">
        <f>IF(ISNUMBER(Regressions!F15),ROUND(Regressions!F15, 1), NA())</f>
        <v>91</v>
      </c>
      <c r="G5" s="556" t="e">
        <f>IF(ISNUMBER(Regressions!G15),ROUND(Regressions!G15, 1), NA())</f>
        <v>#N/A</v>
      </c>
      <c r="H5" s="557" t="e">
        <f>IF(ISNUMBER(Regressions!H15),ROUND(Regressions!H15, 1), NA())</f>
        <v>#N/A</v>
      </c>
      <c r="I5" s="558">
        <f>IF(ISNUMBER(Regressions!I15),ROUND(Regressions!I15, 1), NA())</f>
        <v>9</v>
      </c>
      <c r="J5" s="559" t="e">
        <f>IF(ISNUMBER(Regressions!K15),ROUND(Regressions!K15, 1), NA())</f>
        <v>#N/A</v>
      </c>
      <c r="K5" s="555" t="e">
        <f>IF(ISNUMBER(Regressions!L15),ROUND(Regressions!L15, 1), NA())</f>
        <v>#N/A</v>
      </c>
      <c r="L5" s="560" t="e">
        <f>IF(ISNUMBER(Regressions!M15),ROUND(Regressions!M15, 1), NA())</f>
        <v>#N/A</v>
      </c>
      <c r="M5" s="557" t="e">
        <f>IF(ISNUMBER(Regressions!N15),ROUND(Regressions!N15, 1), NA())</f>
        <v>#N/A</v>
      </c>
      <c r="N5" s="558" t="e">
        <f>IF(ISNUMBER(Regressions!O15),ROUND(Regressions!O15, 1), NA())</f>
        <v>#N/A</v>
      </c>
      <c r="O5" s="559" t="e">
        <f>IF(ISNUMBER(Regressions!Q15),ROUND(Regressions!Q15, 1), NA())</f>
        <v>#N/A</v>
      </c>
      <c r="P5" s="555" t="e">
        <f>IF(ISNUMBER(Regressions!R15),ROUND(Regressions!R15, 1), NA())</f>
        <v>#N/A</v>
      </c>
      <c r="Q5" s="561" t="e">
        <f>IF(ISNUMBER(Regressions!S15),ROUND(Regressions!S15, 1), NA())</f>
        <v>#N/A</v>
      </c>
      <c r="R5" s="557" t="e">
        <f>IF(ISNUMBER(Regressions!T15),ROUND(Regressions!T15, 1), NA())</f>
        <v>#N/A</v>
      </c>
      <c r="S5" s="558" t="e">
        <f>IF(ISNUMBER(Regressions!U15),ROUND(Regressions!U15, 1), NA())</f>
        <v>#N/A</v>
      </c>
    </row>
    <row r="6" spans="1:19" x14ac:dyDescent="0.25">
      <c r="A6" s="550" t="str">
        <f>+Introduction!$C$7</f>
        <v>Chile</v>
      </c>
      <c r="B6" s="551">
        <f>IF(ISBLANK(Regressions!B16), " ", Regressions!B16)</f>
        <v>2002</v>
      </c>
      <c r="C6" s="550" t="str">
        <f>HLOOKUP(Introduction!$G$4,nametranslations,24,FALSE)</f>
        <v>Total</v>
      </c>
      <c r="D6" s="553">
        <f>IF(ISBLANK(Regressions!D16), " ", Regressions!D16)</f>
        <v>3938640</v>
      </c>
      <c r="E6" s="554" t="e">
        <f>IF(ISNUMBER(Regressions!E16),ROUND(Regressions!E16, 1), NA())</f>
        <v>#N/A</v>
      </c>
      <c r="F6" s="555">
        <f>IF(ISNUMBER(Regressions!F16),ROUND(Regressions!F16, 1), NA())</f>
        <v>91</v>
      </c>
      <c r="G6" s="556" t="e">
        <f>IF(ISNUMBER(Regressions!G16),ROUND(Regressions!G16, 1), NA())</f>
        <v>#N/A</v>
      </c>
      <c r="H6" s="557" t="e">
        <f>IF(ISNUMBER(Regressions!H16),ROUND(Regressions!H16, 1), NA())</f>
        <v>#N/A</v>
      </c>
      <c r="I6" s="558">
        <f>IF(ISNUMBER(Regressions!I16),ROUND(Regressions!I16, 1), NA())</f>
        <v>9</v>
      </c>
      <c r="J6" s="559" t="e">
        <f>IF(ISNUMBER(Regressions!K16),ROUND(Regressions!K16, 1), NA())</f>
        <v>#N/A</v>
      </c>
      <c r="K6" s="555" t="e">
        <f>IF(ISNUMBER(Regressions!L16),ROUND(Regressions!L16, 1), NA())</f>
        <v>#N/A</v>
      </c>
      <c r="L6" s="560" t="e">
        <f>IF(ISNUMBER(Regressions!M16),ROUND(Regressions!M16, 1), NA())</f>
        <v>#N/A</v>
      </c>
      <c r="M6" s="557" t="e">
        <f>IF(ISNUMBER(Regressions!N16),ROUND(Regressions!N16, 1), NA())</f>
        <v>#N/A</v>
      </c>
      <c r="N6" s="558" t="e">
        <f>IF(ISNUMBER(Regressions!O16),ROUND(Regressions!O16, 1), NA())</f>
        <v>#N/A</v>
      </c>
      <c r="O6" s="559" t="e">
        <f>IF(ISNUMBER(Regressions!Q16),ROUND(Regressions!Q16, 1), NA())</f>
        <v>#N/A</v>
      </c>
      <c r="P6" s="555" t="e">
        <f>IF(ISNUMBER(Regressions!R16),ROUND(Regressions!R16, 1), NA())</f>
        <v>#N/A</v>
      </c>
      <c r="Q6" s="561" t="e">
        <f>IF(ISNUMBER(Regressions!S16),ROUND(Regressions!S16, 1), NA())</f>
        <v>#N/A</v>
      </c>
      <c r="R6" s="557" t="e">
        <f>IF(ISNUMBER(Regressions!T16),ROUND(Regressions!T16, 1), NA())</f>
        <v>#N/A</v>
      </c>
      <c r="S6" s="558" t="e">
        <f>IF(ISNUMBER(Regressions!U16),ROUND(Regressions!U16, 1), NA())</f>
        <v>#N/A</v>
      </c>
    </row>
    <row r="7" spans="1:19" x14ac:dyDescent="0.25">
      <c r="A7" s="550" t="str">
        <f>+Introduction!$C$7</f>
        <v>Chile</v>
      </c>
      <c r="B7" s="551">
        <f>IF(ISBLANK(Regressions!B17), " ", Regressions!B17)</f>
        <v>2003</v>
      </c>
      <c r="C7" s="550" t="str">
        <f>HLOOKUP(Introduction!$G$4,nametranslations,24,FALSE)</f>
        <v>Total</v>
      </c>
      <c r="D7" s="553">
        <f>IF(ISBLANK(Regressions!D17), " ", Regressions!D17)</f>
        <v>3937690</v>
      </c>
      <c r="E7" s="554" t="e">
        <f>IF(ISNUMBER(Regressions!E17),ROUND(Regressions!E17, 1), NA())</f>
        <v>#N/A</v>
      </c>
      <c r="F7" s="555">
        <f>IF(ISNUMBER(Regressions!F17),ROUND(Regressions!F17, 1), NA())</f>
        <v>91</v>
      </c>
      <c r="G7" s="556" t="e">
        <f>IF(ISNUMBER(Regressions!G17),ROUND(Regressions!G17, 1), NA())</f>
        <v>#N/A</v>
      </c>
      <c r="H7" s="557" t="e">
        <f>IF(ISNUMBER(Regressions!H17),ROUND(Regressions!H17, 1), NA())</f>
        <v>#N/A</v>
      </c>
      <c r="I7" s="558">
        <f>IF(ISNUMBER(Regressions!I17),ROUND(Regressions!I17, 1), NA())</f>
        <v>9</v>
      </c>
      <c r="J7" s="559" t="e">
        <f>IF(ISNUMBER(Regressions!K17),ROUND(Regressions!K17, 1), NA())</f>
        <v>#N/A</v>
      </c>
      <c r="K7" s="555" t="e">
        <f>IF(ISNUMBER(Regressions!L17),ROUND(Regressions!L17, 1), NA())</f>
        <v>#N/A</v>
      </c>
      <c r="L7" s="560" t="e">
        <f>IF(ISNUMBER(Regressions!M17),ROUND(Regressions!M17, 1), NA())</f>
        <v>#N/A</v>
      </c>
      <c r="M7" s="557" t="e">
        <f>IF(ISNUMBER(Regressions!N17),ROUND(Regressions!N17, 1), NA())</f>
        <v>#N/A</v>
      </c>
      <c r="N7" s="558" t="e">
        <f>IF(ISNUMBER(Regressions!O17),ROUND(Regressions!O17, 1), NA())</f>
        <v>#N/A</v>
      </c>
      <c r="O7" s="559" t="e">
        <f>IF(ISNUMBER(Regressions!Q17),ROUND(Regressions!Q17, 1), NA())</f>
        <v>#N/A</v>
      </c>
      <c r="P7" s="555" t="e">
        <f>IF(ISNUMBER(Regressions!R17),ROUND(Regressions!R17, 1), NA())</f>
        <v>#N/A</v>
      </c>
      <c r="Q7" s="561" t="e">
        <f>IF(ISNUMBER(Regressions!S17),ROUND(Regressions!S17, 1), NA())</f>
        <v>#N/A</v>
      </c>
      <c r="R7" s="557" t="e">
        <f>IF(ISNUMBER(Regressions!T17),ROUND(Regressions!T17, 1), NA())</f>
        <v>#N/A</v>
      </c>
      <c r="S7" s="558" t="e">
        <f>IF(ISNUMBER(Regressions!U17),ROUND(Regressions!U17, 1), NA())</f>
        <v>#N/A</v>
      </c>
    </row>
    <row r="8" spans="1:19" x14ac:dyDescent="0.25">
      <c r="A8" s="550" t="str">
        <f>+Introduction!$C$7</f>
        <v>Chile</v>
      </c>
      <c r="B8" s="551">
        <f>IF(ISBLANK(Regressions!B18), " ", Regressions!B18)</f>
        <v>2004</v>
      </c>
      <c r="C8" s="550" t="str">
        <f>HLOOKUP(Introduction!$G$4,nametranslations,24,FALSE)</f>
        <v>Total</v>
      </c>
      <c r="D8" s="553">
        <f>IF(ISBLANK(Regressions!D18), " ", Regressions!D18)</f>
        <v>3929389</v>
      </c>
      <c r="E8" s="554" t="e">
        <f>IF(ISNUMBER(Regressions!E18),ROUND(Regressions!E18, 1), NA())</f>
        <v>#N/A</v>
      </c>
      <c r="F8" s="555">
        <f>IF(ISNUMBER(Regressions!F18),ROUND(Regressions!F18, 1), NA())</f>
        <v>91</v>
      </c>
      <c r="G8" s="556" t="e">
        <f>IF(ISNUMBER(Regressions!G18),ROUND(Regressions!G18, 1), NA())</f>
        <v>#N/A</v>
      </c>
      <c r="H8" s="557" t="e">
        <f>IF(ISNUMBER(Regressions!H18),ROUND(Regressions!H18, 1), NA())</f>
        <v>#N/A</v>
      </c>
      <c r="I8" s="558">
        <f>IF(ISNUMBER(Regressions!I18),ROUND(Regressions!I18, 1), NA())</f>
        <v>9</v>
      </c>
      <c r="J8" s="559" t="e">
        <f>IF(ISNUMBER(Regressions!K18),ROUND(Regressions!K18, 1), NA())</f>
        <v>#N/A</v>
      </c>
      <c r="K8" s="555" t="e">
        <f>IF(ISNUMBER(Regressions!L18),ROUND(Regressions!L18, 1), NA())</f>
        <v>#N/A</v>
      </c>
      <c r="L8" s="560" t="e">
        <f>IF(ISNUMBER(Regressions!M18),ROUND(Regressions!M18, 1), NA())</f>
        <v>#N/A</v>
      </c>
      <c r="M8" s="557" t="e">
        <f>IF(ISNUMBER(Regressions!N18),ROUND(Regressions!N18, 1), NA())</f>
        <v>#N/A</v>
      </c>
      <c r="N8" s="558" t="e">
        <f>IF(ISNUMBER(Regressions!O18),ROUND(Regressions!O18, 1), NA())</f>
        <v>#N/A</v>
      </c>
      <c r="O8" s="559" t="e">
        <f>IF(ISNUMBER(Regressions!Q18),ROUND(Regressions!Q18, 1), NA())</f>
        <v>#N/A</v>
      </c>
      <c r="P8" s="555" t="e">
        <f>IF(ISNUMBER(Regressions!R18),ROUND(Regressions!R18, 1), NA())</f>
        <v>#N/A</v>
      </c>
      <c r="Q8" s="561" t="e">
        <f>IF(ISNUMBER(Regressions!S18),ROUND(Regressions!S18, 1), NA())</f>
        <v>#N/A</v>
      </c>
      <c r="R8" s="557" t="e">
        <f>IF(ISNUMBER(Regressions!T18),ROUND(Regressions!T18, 1), NA())</f>
        <v>#N/A</v>
      </c>
      <c r="S8" s="558" t="e">
        <f>IF(ISNUMBER(Regressions!U18),ROUND(Regressions!U18, 1), NA())</f>
        <v>#N/A</v>
      </c>
    </row>
    <row r="9" spans="1:19" x14ac:dyDescent="0.25">
      <c r="A9" s="550" t="str">
        <f>+Introduction!$C$7</f>
        <v>Chile</v>
      </c>
      <c r="B9" s="551">
        <f>IF(ISBLANK(Regressions!B19), " ", Regressions!B19)</f>
        <v>2005</v>
      </c>
      <c r="C9" s="550" t="str">
        <f>HLOOKUP(Introduction!$G$4,nametranslations,24,FALSE)</f>
        <v>Total</v>
      </c>
      <c r="D9" s="553">
        <f>IF(ISBLANK(Regressions!D19), " ", Regressions!D19)</f>
        <v>3911308</v>
      </c>
      <c r="E9" s="554" t="e">
        <f>IF(ISNUMBER(Regressions!E19),ROUND(Regressions!E19, 1), NA())</f>
        <v>#N/A</v>
      </c>
      <c r="F9" s="555">
        <f>IF(ISNUMBER(Regressions!F19),ROUND(Regressions!F19, 1), NA())</f>
        <v>91.5</v>
      </c>
      <c r="G9" s="556" t="e">
        <f>IF(ISNUMBER(Regressions!G19),ROUND(Regressions!G19, 1), NA())</f>
        <v>#N/A</v>
      </c>
      <c r="H9" s="557" t="e">
        <f>IF(ISNUMBER(Regressions!H19),ROUND(Regressions!H19, 1), NA())</f>
        <v>#N/A</v>
      </c>
      <c r="I9" s="558">
        <f>IF(ISNUMBER(Regressions!I19),ROUND(Regressions!I19, 1), NA())</f>
        <v>8.5</v>
      </c>
      <c r="J9" s="559" t="e">
        <f>IF(ISNUMBER(Regressions!K19),ROUND(Regressions!K19, 1), NA())</f>
        <v>#N/A</v>
      </c>
      <c r="K9" s="555" t="e">
        <f>IF(ISNUMBER(Regressions!L19),ROUND(Regressions!L19, 1), NA())</f>
        <v>#N/A</v>
      </c>
      <c r="L9" s="560" t="e">
        <f>IF(ISNUMBER(Regressions!M19),ROUND(Regressions!M19, 1), NA())</f>
        <v>#N/A</v>
      </c>
      <c r="M9" s="557" t="e">
        <f>IF(ISNUMBER(Regressions!N19),ROUND(Regressions!N19, 1), NA())</f>
        <v>#N/A</v>
      </c>
      <c r="N9" s="558" t="e">
        <f>IF(ISNUMBER(Regressions!O19),ROUND(Regressions!O19, 1), NA())</f>
        <v>#N/A</v>
      </c>
      <c r="O9" s="559" t="e">
        <f>IF(ISNUMBER(Regressions!Q19),ROUND(Regressions!Q19, 1), NA())</f>
        <v>#N/A</v>
      </c>
      <c r="P9" s="555" t="e">
        <f>IF(ISNUMBER(Regressions!R19),ROUND(Regressions!R19, 1), NA())</f>
        <v>#N/A</v>
      </c>
      <c r="Q9" s="561" t="e">
        <f>IF(ISNUMBER(Regressions!S19),ROUND(Regressions!S19, 1), NA())</f>
        <v>#N/A</v>
      </c>
      <c r="R9" s="557" t="e">
        <f>IF(ISNUMBER(Regressions!T19),ROUND(Regressions!T19, 1), NA())</f>
        <v>#N/A</v>
      </c>
      <c r="S9" s="558" t="e">
        <f>IF(ISNUMBER(Regressions!U19),ROUND(Regressions!U19, 1), NA())</f>
        <v>#N/A</v>
      </c>
    </row>
    <row r="10" spans="1:19" x14ac:dyDescent="0.25">
      <c r="A10" s="550" t="str">
        <f>+Introduction!$C$7</f>
        <v>Chile</v>
      </c>
      <c r="B10" s="551">
        <f>IF(ISBLANK(Regressions!B20), " ", Regressions!B20)</f>
        <v>2006</v>
      </c>
      <c r="C10" s="550" t="str">
        <f>HLOOKUP(Introduction!$G$4,nametranslations,24,FALSE)</f>
        <v>Total</v>
      </c>
      <c r="D10" s="553">
        <f>IF(ISBLANK(Regressions!D20), " ", Regressions!D20)</f>
        <v>3878804</v>
      </c>
      <c r="E10" s="554" t="e">
        <f>IF(ISNUMBER(Regressions!E20),ROUND(Regressions!E20, 1), NA())</f>
        <v>#N/A</v>
      </c>
      <c r="F10" s="555">
        <f>IF(ISNUMBER(Regressions!F20),ROUND(Regressions!F20, 1), NA())</f>
        <v>92</v>
      </c>
      <c r="G10" s="556" t="e">
        <f>IF(ISNUMBER(Regressions!G20),ROUND(Regressions!G20, 1), NA())</f>
        <v>#N/A</v>
      </c>
      <c r="H10" s="557" t="e">
        <f>IF(ISNUMBER(Regressions!H20),ROUND(Regressions!H20, 1), NA())</f>
        <v>#N/A</v>
      </c>
      <c r="I10" s="558">
        <f>IF(ISNUMBER(Regressions!I20),ROUND(Regressions!I20, 1), NA())</f>
        <v>8</v>
      </c>
      <c r="J10" s="559" t="e">
        <f>IF(ISNUMBER(Regressions!K20),ROUND(Regressions!K20, 1), NA())</f>
        <v>#N/A</v>
      </c>
      <c r="K10" s="555" t="e">
        <f>IF(ISNUMBER(Regressions!L20),ROUND(Regressions!L20, 1), NA())</f>
        <v>#N/A</v>
      </c>
      <c r="L10" s="560" t="e">
        <f>IF(ISNUMBER(Regressions!M20),ROUND(Regressions!M20, 1), NA())</f>
        <v>#N/A</v>
      </c>
      <c r="M10" s="557" t="e">
        <f>IF(ISNUMBER(Regressions!N20),ROUND(Regressions!N20, 1), NA())</f>
        <v>#N/A</v>
      </c>
      <c r="N10" s="558" t="e">
        <f>IF(ISNUMBER(Regressions!O20),ROUND(Regressions!O20, 1), NA())</f>
        <v>#N/A</v>
      </c>
      <c r="O10" s="559" t="e">
        <f>IF(ISNUMBER(Regressions!Q20),ROUND(Regressions!Q20, 1), NA())</f>
        <v>#N/A</v>
      </c>
      <c r="P10" s="555" t="e">
        <f>IF(ISNUMBER(Regressions!R20),ROUND(Regressions!R20, 1), NA())</f>
        <v>#N/A</v>
      </c>
      <c r="Q10" s="561" t="e">
        <f>IF(ISNUMBER(Regressions!S20),ROUND(Regressions!S20, 1), NA())</f>
        <v>#N/A</v>
      </c>
      <c r="R10" s="557" t="e">
        <f>IF(ISNUMBER(Regressions!T20),ROUND(Regressions!T20, 1), NA())</f>
        <v>#N/A</v>
      </c>
      <c r="S10" s="558" t="e">
        <f>IF(ISNUMBER(Regressions!U20),ROUND(Regressions!U20, 1), NA())</f>
        <v>#N/A</v>
      </c>
    </row>
    <row r="11" spans="1:19" x14ac:dyDescent="0.25">
      <c r="A11" s="550" t="str">
        <f>+Introduction!$C$7</f>
        <v>Chile</v>
      </c>
      <c r="B11" s="551">
        <f>IF(ISBLANK(Regressions!B21), " ", Regressions!B21)</f>
        <v>2007</v>
      </c>
      <c r="C11" s="550" t="str">
        <f>HLOOKUP(Introduction!$G$4,nametranslations,24,FALSE)</f>
        <v>Total</v>
      </c>
      <c r="D11" s="553">
        <f>IF(ISBLANK(Regressions!D21), " ", Regressions!D21)</f>
        <v>3825981</v>
      </c>
      <c r="E11" s="554" t="e">
        <f>IF(ISNUMBER(Regressions!E21),ROUND(Regressions!E21, 1), NA())</f>
        <v>#N/A</v>
      </c>
      <c r="F11" s="555">
        <f>IF(ISNUMBER(Regressions!F21),ROUND(Regressions!F21, 1), NA())</f>
        <v>92.5</v>
      </c>
      <c r="G11" s="556" t="e">
        <f>IF(ISNUMBER(Regressions!G21),ROUND(Regressions!G21, 1), NA())</f>
        <v>#N/A</v>
      </c>
      <c r="H11" s="557" t="e">
        <f>IF(ISNUMBER(Regressions!H21),ROUND(Regressions!H21, 1), NA())</f>
        <v>#N/A</v>
      </c>
      <c r="I11" s="558">
        <f>IF(ISNUMBER(Regressions!I21),ROUND(Regressions!I21, 1), NA())</f>
        <v>7.5</v>
      </c>
      <c r="J11" s="559" t="e">
        <f>IF(ISNUMBER(Regressions!K21),ROUND(Regressions!K21, 1), NA())</f>
        <v>#N/A</v>
      </c>
      <c r="K11" s="555" t="e">
        <f>IF(ISNUMBER(Regressions!L21),ROUND(Regressions!L21, 1), NA())</f>
        <v>#N/A</v>
      </c>
      <c r="L11" s="560" t="e">
        <f>IF(ISNUMBER(Regressions!M21),ROUND(Regressions!M21, 1), NA())</f>
        <v>#N/A</v>
      </c>
      <c r="M11" s="557" t="e">
        <f>IF(ISNUMBER(Regressions!N21),ROUND(Regressions!N21, 1), NA())</f>
        <v>#N/A</v>
      </c>
      <c r="N11" s="558" t="e">
        <f>IF(ISNUMBER(Regressions!O21),ROUND(Regressions!O21, 1), NA())</f>
        <v>#N/A</v>
      </c>
      <c r="O11" s="559" t="e">
        <f>IF(ISNUMBER(Regressions!Q21),ROUND(Regressions!Q21, 1), NA())</f>
        <v>#N/A</v>
      </c>
      <c r="P11" s="555" t="e">
        <f>IF(ISNUMBER(Regressions!R21),ROUND(Regressions!R21, 1), NA())</f>
        <v>#N/A</v>
      </c>
      <c r="Q11" s="561" t="e">
        <f>IF(ISNUMBER(Regressions!S21),ROUND(Regressions!S21, 1), NA())</f>
        <v>#N/A</v>
      </c>
      <c r="R11" s="557" t="e">
        <f>IF(ISNUMBER(Regressions!T21),ROUND(Regressions!T21, 1), NA())</f>
        <v>#N/A</v>
      </c>
      <c r="S11" s="558" t="e">
        <f>IF(ISNUMBER(Regressions!U21),ROUND(Regressions!U21, 1), NA())</f>
        <v>#N/A</v>
      </c>
    </row>
    <row r="12" spans="1:19" x14ac:dyDescent="0.25">
      <c r="A12" s="550" t="str">
        <f>+Introduction!$C$7</f>
        <v>Chile</v>
      </c>
      <c r="B12" s="551">
        <f>IF(ISBLANK(Regressions!B22), " ", Regressions!B22)</f>
        <v>2008</v>
      </c>
      <c r="C12" s="550" t="str">
        <f>HLOOKUP(Introduction!$G$4,nametranslations,24,FALSE)</f>
        <v>Total</v>
      </c>
      <c r="D12" s="553">
        <f>IF(ISBLANK(Regressions!D22), " ", Regressions!D22)</f>
        <v>3765628</v>
      </c>
      <c r="E12" s="554" t="e">
        <f>IF(ISNUMBER(Regressions!E22),ROUND(Regressions!E22, 1), NA())</f>
        <v>#N/A</v>
      </c>
      <c r="F12" s="555">
        <f>IF(ISNUMBER(Regressions!F22),ROUND(Regressions!F22, 1), NA())</f>
        <v>93</v>
      </c>
      <c r="G12" s="556" t="e">
        <f>IF(ISNUMBER(Regressions!G22),ROUND(Regressions!G22, 1), NA())</f>
        <v>#N/A</v>
      </c>
      <c r="H12" s="557" t="e">
        <f>IF(ISNUMBER(Regressions!H22),ROUND(Regressions!H22, 1), NA())</f>
        <v>#N/A</v>
      </c>
      <c r="I12" s="558">
        <f>IF(ISNUMBER(Regressions!I22),ROUND(Regressions!I22, 1), NA())</f>
        <v>7</v>
      </c>
      <c r="J12" s="559" t="e">
        <f>IF(ISNUMBER(Regressions!K22),ROUND(Regressions!K22, 1), NA())</f>
        <v>#N/A</v>
      </c>
      <c r="K12" s="555" t="e">
        <f>IF(ISNUMBER(Regressions!L22),ROUND(Regressions!L22, 1), NA())</f>
        <v>#N/A</v>
      </c>
      <c r="L12" s="560" t="e">
        <f>IF(ISNUMBER(Regressions!M22),ROUND(Regressions!M22, 1), NA())</f>
        <v>#N/A</v>
      </c>
      <c r="M12" s="557" t="e">
        <f>IF(ISNUMBER(Regressions!N22),ROUND(Regressions!N22, 1), NA())</f>
        <v>#N/A</v>
      </c>
      <c r="N12" s="558" t="e">
        <f>IF(ISNUMBER(Regressions!O22),ROUND(Regressions!O22, 1), NA())</f>
        <v>#N/A</v>
      </c>
      <c r="O12" s="559" t="e">
        <f>IF(ISNUMBER(Regressions!Q22),ROUND(Regressions!Q22, 1), NA())</f>
        <v>#N/A</v>
      </c>
      <c r="P12" s="555" t="e">
        <f>IF(ISNUMBER(Regressions!R22),ROUND(Regressions!R22, 1), NA())</f>
        <v>#N/A</v>
      </c>
      <c r="Q12" s="561" t="e">
        <f>IF(ISNUMBER(Regressions!S22),ROUND(Regressions!S22, 1), NA())</f>
        <v>#N/A</v>
      </c>
      <c r="R12" s="557" t="e">
        <f>IF(ISNUMBER(Regressions!T22),ROUND(Regressions!T22, 1), NA())</f>
        <v>#N/A</v>
      </c>
      <c r="S12" s="558" t="e">
        <f>IF(ISNUMBER(Regressions!U22),ROUND(Regressions!U22, 1), NA())</f>
        <v>#N/A</v>
      </c>
    </row>
    <row r="13" spans="1:19" x14ac:dyDescent="0.25">
      <c r="A13" s="550" t="str">
        <f>+Introduction!$C$7</f>
        <v>Chile</v>
      </c>
      <c r="B13" s="551">
        <f>IF(ISBLANK(Regressions!B23), " ", Regressions!B23)</f>
        <v>2009</v>
      </c>
      <c r="C13" s="550" t="str">
        <f>HLOOKUP(Introduction!$G$4,nametranslations,24,FALSE)</f>
        <v>Total</v>
      </c>
      <c r="D13" s="553">
        <f>IF(ISBLANK(Regressions!D23), " ", Regressions!D23)</f>
        <v>3696670</v>
      </c>
      <c r="E13" s="554" t="e">
        <f>IF(ISNUMBER(Regressions!E23),ROUND(Regressions!E23, 1), NA())</f>
        <v>#N/A</v>
      </c>
      <c r="F13" s="555">
        <f>IF(ISNUMBER(Regressions!F23),ROUND(Regressions!F23, 1), NA())</f>
        <v>93.5</v>
      </c>
      <c r="G13" s="556" t="e">
        <f>IF(ISNUMBER(Regressions!G23),ROUND(Regressions!G23, 1), NA())</f>
        <v>#N/A</v>
      </c>
      <c r="H13" s="557" t="e">
        <f>IF(ISNUMBER(Regressions!H23),ROUND(Regressions!H23, 1), NA())</f>
        <v>#N/A</v>
      </c>
      <c r="I13" s="558">
        <f>IF(ISNUMBER(Regressions!I23),ROUND(Regressions!I23, 1), NA())</f>
        <v>6.5</v>
      </c>
      <c r="J13" s="559" t="e">
        <f>IF(ISNUMBER(Regressions!K23),ROUND(Regressions!K23, 1), NA())</f>
        <v>#N/A</v>
      </c>
      <c r="K13" s="555">
        <f>IF(ISNUMBER(Regressions!L23),ROUND(Regressions!L23, 1), NA())</f>
        <v>96.3</v>
      </c>
      <c r="L13" s="560">
        <f>IF(ISNUMBER(Regressions!M23),ROUND(Regressions!M23, 1), NA())</f>
        <v>95.6</v>
      </c>
      <c r="M13" s="557">
        <f>IF(ISNUMBER(Regressions!N23),ROUND(Regressions!N23, 1), NA())</f>
        <v>0.7</v>
      </c>
      <c r="N13" s="558">
        <f>IF(ISNUMBER(Regressions!O23),ROUND(Regressions!O23, 1), NA())</f>
        <v>3.7</v>
      </c>
      <c r="O13" s="559" t="e">
        <f>IF(ISNUMBER(Regressions!Q23),ROUND(Regressions!Q23, 1), NA())</f>
        <v>#N/A</v>
      </c>
      <c r="P13" s="555" t="e">
        <f>IF(ISNUMBER(Regressions!R23),ROUND(Regressions!R23, 1), NA())</f>
        <v>#N/A</v>
      </c>
      <c r="Q13" s="561" t="e">
        <f>IF(ISNUMBER(Regressions!S23),ROUND(Regressions!S23, 1), NA())</f>
        <v>#N/A</v>
      </c>
      <c r="R13" s="557" t="e">
        <f>IF(ISNUMBER(Regressions!T23),ROUND(Regressions!T23, 1), NA())</f>
        <v>#N/A</v>
      </c>
      <c r="S13" s="558" t="e">
        <f>IF(ISNUMBER(Regressions!U23),ROUND(Regressions!U23, 1), NA())</f>
        <v>#N/A</v>
      </c>
    </row>
    <row r="14" spans="1:19" x14ac:dyDescent="0.25">
      <c r="A14" s="550" t="str">
        <f>+Introduction!$C$7</f>
        <v>Chile</v>
      </c>
      <c r="B14" s="551">
        <f>IF(ISBLANK(Regressions!B24), " ", Regressions!B24)</f>
        <v>2010</v>
      </c>
      <c r="C14" s="550" t="str">
        <f>HLOOKUP(Introduction!$G$4,nametranslations,24,FALSE)</f>
        <v>Total</v>
      </c>
      <c r="D14" s="553">
        <f>IF(ISBLANK(Regressions!D24), " ", Regressions!D24)</f>
        <v>3635415</v>
      </c>
      <c r="E14" s="554" t="e">
        <f>IF(ISNUMBER(Regressions!E24),ROUND(Regressions!E24, 1), NA())</f>
        <v>#N/A</v>
      </c>
      <c r="F14" s="555">
        <f>IF(ISNUMBER(Regressions!F24),ROUND(Regressions!F24, 1), NA())</f>
        <v>93.9</v>
      </c>
      <c r="G14" s="556" t="e">
        <f>IF(ISNUMBER(Regressions!G24),ROUND(Regressions!G24, 1), NA())</f>
        <v>#N/A</v>
      </c>
      <c r="H14" s="557" t="e">
        <f>IF(ISNUMBER(Regressions!H24),ROUND(Regressions!H24, 1), NA())</f>
        <v>#N/A</v>
      </c>
      <c r="I14" s="558">
        <f>IF(ISNUMBER(Regressions!I24),ROUND(Regressions!I24, 1), NA())</f>
        <v>6.1</v>
      </c>
      <c r="J14" s="559" t="e">
        <f>IF(ISNUMBER(Regressions!K24),ROUND(Regressions!K24, 1), NA())</f>
        <v>#N/A</v>
      </c>
      <c r="K14" s="555">
        <f>IF(ISNUMBER(Regressions!L24),ROUND(Regressions!L24, 1), NA())</f>
        <v>96.3</v>
      </c>
      <c r="L14" s="560">
        <f>IF(ISNUMBER(Regressions!M24),ROUND(Regressions!M24, 1), NA())</f>
        <v>95.6</v>
      </c>
      <c r="M14" s="557">
        <f>IF(ISNUMBER(Regressions!N24),ROUND(Regressions!N24, 1), NA())</f>
        <v>0.7</v>
      </c>
      <c r="N14" s="558">
        <f>IF(ISNUMBER(Regressions!O24),ROUND(Regressions!O24, 1), NA())</f>
        <v>3.7</v>
      </c>
      <c r="O14" s="559" t="e">
        <f>IF(ISNUMBER(Regressions!Q24),ROUND(Regressions!Q24, 1), NA())</f>
        <v>#N/A</v>
      </c>
      <c r="P14" s="555" t="e">
        <f>IF(ISNUMBER(Regressions!R24),ROUND(Regressions!R24, 1), NA())</f>
        <v>#N/A</v>
      </c>
      <c r="Q14" s="561" t="e">
        <f>IF(ISNUMBER(Regressions!S24),ROUND(Regressions!S24, 1), NA())</f>
        <v>#N/A</v>
      </c>
      <c r="R14" s="557" t="e">
        <f>IF(ISNUMBER(Regressions!T24),ROUND(Regressions!T24, 1), NA())</f>
        <v>#N/A</v>
      </c>
      <c r="S14" s="558" t="e">
        <f>IF(ISNUMBER(Regressions!U24),ROUND(Regressions!U24, 1), NA())</f>
        <v>#N/A</v>
      </c>
    </row>
    <row r="15" spans="1:19" x14ac:dyDescent="0.25">
      <c r="A15" s="550" t="str">
        <f>+Introduction!$C$7</f>
        <v>Chile</v>
      </c>
      <c r="B15" s="551">
        <f>IF(ISBLANK(Regressions!B25), " ", Regressions!B25)</f>
        <v>2011</v>
      </c>
      <c r="C15" s="550" t="str">
        <f>HLOOKUP(Introduction!$G$4,nametranslations,24,FALSE)</f>
        <v>Total</v>
      </c>
      <c r="D15" s="553">
        <f>IF(ISBLANK(Regressions!D25), " ", Regressions!D25)</f>
        <v>3588537</v>
      </c>
      <c r="E15" s="554" t="e">
        <f>IF(ISNUMBER(Regressions!E25),ROUND(Regressions!E25, 1), NA())</f>
        <v>#N/A</v>
      </c>
      <c r="F15" s="555">
        <f>IF(ISNUMBER(Regressions!F25),ROUND(Regressions!F25, 1), NA())</f>
        <v>94.4</v>
      </c>
      <c r="G15" s="556" t="e">
        <f>IF(ISNUMBER(Regressions!G25),ROUND(Regressions!G25, 1), NA())</f>
        <v>#N/A</v>
      </c>
      <c r="H15" s="557" t="e">
        <f>IF(ISNUMBER(Regressions!H25),ROUND(Regressions!H25, 1), NA())</f>
        <v>#N/A</v>
      </c>
      <c r="I15" s="558">
        <f>IF(ISNUMBER(Regressions!I25),ROUND(Regressions!I25, 1), NA())</f>
        <v>5.6</v>
      </c>
      <c r="J15" s="559" t="e">
        <f>IF(ISNUMBER(Regressions!K25),ROUND(Regressions!K25, 1), NA())</f>
        <v>#N/A</v>
      </c>
      <c r="K15" s="555">
        <f>IF(ISNUMBER(Regressions!L25),ROUND(Regressions!L25, 1), NA())</f>
        <v>96.3</v>
      </c>
      <c r="L15" s="560">
        <f>IF(ISNUMBER(Regressions!M25),ROUND(Regressions!M25, 1), NA())</f>
        <v>95.6</v>
      </c>
      <c r="M15" s="557">
        <f>IF(ISNUMBER(Regressions!N25),ROUND(Regressions!N25, 1), NA())</f>
        <v>0.7</v>
      </c>
      <c r="N15" s="558">
        <f>IF(ISNUMBER(Regressions!O25),ROUND(Regressions!O25, 1), NA())</f>
        <v>3.7</v>
      </c>
      <c r="O15" s="559" t="e">
        <f>IF(ISNUMBER(Regressions!Q25),ROUND(Regressions!Q25, 1), NA())</f>
        <v>#N/A</v>
      </c>
      <c r="P15" s="555" t="e">
        <f>IF(ISNUMBER(Regressions!R25),ROUND(Regressions!R25, 1), NA())</f>
        <v>#N/A</v>
      </c>
      <c r="Q15" s="561" t="e">
        <f>IF(ISNUMBER(Regressions!S25),ROUND(Regressions!S25, 1), NA())</f>
        <v>#N/A</v>
      </c>
      <c r="R15" s="557" t="e">
        <f>IF(ISNUMBER(Regressions!T25),ROUND(Regressions!T25, 1), NA())</f>
        <v>#N/A</v>
      </c>
      <c r="S15" s="558" t="e">
        <f>IF(ISNUMBER(Regressions!U25),ROUND(Regressions!U25, 1), NA())</f>
        <v>#N/A</v>
      </c>
    </row>
    <row r="16" spans="1:19" x14ac:dyDescent="0.25">
      <c r="A16" s="550" t="str">
        <f>+Introduction!$C$7</f>
        <v>Chile</v>
      </c>
      <c r="B16" s="551">
        <f>IF(ISBLANK(Regressions!B26), " ", Regressions!B26)</f>
        <v>2012</v>
      </c>
      <c r="C16" s="550" t="str">
        <f>HLOOKUP(Introduction!$G$4,nametranslations,24,FALSE)</f>
        <v>Total</v>
      </c>
      <c r="D16" s="553">
        <f>IF(ISBLANK(Regressions!D26), " ", Regressions!D26)</f>
        <v>3553971</v>
      </c>
      <c r="E16" s="554" t="e">
        <f>IF(ISNUMBER(Regressions!E26),ROUND(Regressions!E26, 1), NA())</f>
        <v>#N/A</v>
      </c>
      <c r="F16" s="555">
        <f>IF(ISNUMBER(Regressions!F26),ROUND(Regressions!F26, 1), NA())</f>
        <v>94.9</v>
      </c>
      <c r="G16" s="556" t="e">
        <f>IF(ISNUMBER(Regressions!G26),ROUND(Regressions!G26, 1), NA())</f>
        <v>#N/A</v>
      </c>
      <c r="H16" s="557" t="e">
        <f>IF(ISNUMBER(Regressions!H26),ROUND(Regressions!H26, 1), NA())</f>
        <v>#N/A</v>
      </c>
      <c r="I16" s="558">
        <f>IF(ISNUMBER(Regressions!I26),ROUND(Regressions!I26, 1), NA())</f>
        <v>5.0999999999999996</v>
      </c>
      <c r="J16" s="559" t="e">
        <f>IF(ISNUMBER(Regressions!K26),ROUND(Regressions!K26, 1), NA())</f>
        <v>#N/A</v>
      </c>
      <c r="K16" s="555">
        <f>IF(ISNUMBER(Regressions!L26),ROUND(Regressions!L26, 1), NA())</f>
        <v>96.3</v>
      </c>
      <c r="L16" s="560">
        <f>IF(ISNUMBER(Regressions!M26),ROUND(Regressions!M26, 1), NA())</f>
        <v>95.6</v>
      </c>
      <c r="M16" s="557">
        <f>IF(ISNUMBER(Regressions!N26),ROUND(Regressions!N26, 1), NA())</f>
        <v>0.7</v>
      </c>
      <c r="N16" s="558">
        <f>IF(ISNUMBER(Regressions!O26),ROUND(Regressions!O26, 1), NA())</f>
        <v>3.7</v>
      </c>
      <c r="O16" s="559" t="e">
        <f>IF(ISNUMBER(Regressions!Q26),ROUND(Regressions!Q26, 1), NA())</f>
        <v>#N/A</v>
      </c>
      <c r="P16" s="555" t="e">
        <f>IF(ISNUMBER(Regressions!R26),ROUND(Regressions!R26, 1), NA())</f>
        <v>#N/A</v>
      </c>
      <c r="Q16" s="561" t="e">
        <f>IF(ISNUMBER(Regressions!S26),ROUND(Regressions!S26, 1), NA())</f>
        <v>#N/A</v>
      </c>
      <c r="R16" s="557" t="e">
        <f>IF(ISNUMBER(Regressions!T26),ROUND(Regressions!T26, 1), NA())</f>
        <v>#N/A</v>
      </c>
      <c r="S16" s="558" t="e">
        <f>IF(ISNUMBER(Regressions!U26),ROUND(Regressions!U26, 1), NA())</f>
        <v>#N/A</v>
      </c>
    </row>
    <row r="17" spans="1:19" x14ac:dyDescent="0.25">
      <c r="A17" s="550" t="str">
        <f>+Introduction!$C$7</f>
        <v>Chile</v>
      </c>
      <c r="B17" s="551">
        <f>IF(ISBLANK(Regressions!B27), " ", Regressions!B27)</f>
        <v>2013</v>
      </c>
      <c r="C17" s="550" t="str">
        <f>HLOOKUP(Introduction!$G$4,nametranslations,24,FALSE)</f>
        <v>Total</v>
      </c>
      <c r="D17" s="553">
        <f>IF(ISBLANK(Regressions!D27), " ", Regressions!D27)</f>
        <v>3781159</v>
      </c>
      <c r="E17" s="554" t="e">
        <f>IF(ISNUMBER(Regressions!E27),ROUND(Regressions!E27, 1), NA())</f>
        <v>#N/A</v>
      </c>
      <c r="F17" s="555">
        <f>IF(ISNUMBER(Regressions!F27),ROUND(Regressions!F27, 1), NA())</f>
        <v>95.4</v>
      </c>
      <c r="G17" s="556" t="e">
        <f>IF(ISNUMBER(Regressions!G27),ROUND(Regressions!G27, 1), NA())</f>
        <v>#N/A</v>
      </c>
      <c r="H17" s="557" t="e">
        <f>IF(ISNUMBER(Regressions!H27),ROUND(Regressions!H27, 1), NA())</f>
        <v>#N/A</v>
      </c>
      <c r="I17" s="558">
        <f>IF(ISNUMBER(Regressions!I27),ROUND(Regressions!I27, 1), NA())</f>
        <v>4.5999999999999996</v>
      </c>
      <c r="J17" s="559" t="e">
        <f>IF(ISNUMBER(Regressions!K27),ROUND(Regressions!K27, 1), NA())</f>
        <v>#N/A</v>
      </c>
      <c r="K17" s="555">
        <f>IF(ISNUMBER(Regressions!L27),ROUND(Regressions!L27, 1), NA())</f>
        <v>96.3</v>
      </c>
      <c r="L17" s="560">
        <f>IF(ISNUMBER(Regressions!M27),ROUND(Regressions!M27, 1), NA())</f>
        <v>95.6</v>
      </c>
      <c r="M17" s="557">
        <f>IF(ISNUMBER(Regressions!N27),ROUND(Regressions!N27, 1), NA())</f>
        <v>0.7</v>
      </c>
      <c r="N17" s="558">
        <f>IF(ISNUMBER(Regressions!O27),ROUND(Regressions!O27, 1), NA())</f>
        <v>3.7</v>
      </c>
      <c r="O17" s="559" t="e">
        <f>IF(ISNUMBER(Regressions!Q27),ROUND(Regressions!Q27, 1), NA())</f>
        <v>#N/A</v>
      </c>
      <c r="P17" s="555" t="e">
        <f>IF(ISNUMBER(Regressions!R27),ROUND(Regressions!R27, 1), NA())</f>
        <v>#N/A</v>
      </c>
      <c r="Q17" s="561" t="e">
        <f>IF(ISNUMBER(Regressions!S27),ROUND(Regressions!S27, 1), NA())</f>
        <v>#N/A</v>
      </c>
      <c r="R17" s="557" t="e">
        <f>IF(ISNUMBER(Regressions!T27),ROUND(Regressions!T27, 1), NA())</f>
        <v>#N/A</v>
      </c>
      <c r="S17" s="558" t="e">
        <f>IF(ISNUMBER(Regressions!U27),ROUND(Regressions!U27, 1), NA())</f>
        <v>#N/A</v>
      </c>
    </row>
    <row r="18" spans="1:19" x14ac:dyDescent="0.25">
      <c r="A18" s="550" t="str">
        <f>+Introduction!$C$7</f>
        <v>Chile</v>
      </c>
      <c r="B18" s="551">
        <f>IF(ISBLANK(Regressions!B28), " ", Regressions!B28)</f>
        <v>2014</v>
      </c>
      <c r="C18" s="550" t="str">
        <f>HLOOKUP(Introduction!$G$4,nametranslations,24,FALSE)</f>
        <v>Total</v>
      </c>
      <c r="D18" s="553">
        <f>IF(ISBLANK(Regressions!D28), " ", Regressions!D28)</f>
        <v>3760230</v>
      </c>
      <c r="E18" s="554" t="e">
        <f>IF(ISNUMBER(Regressions!E28),ROUND(Regressions!E28, 1), NA())</f>
        <v>#N/A</v>
      </c>
      <c r="F18" s="555">
        <f>IF(ISNUMBER(Regressions!F28),ROUND(Regressions!F28, 1), NA())</f>
        <v>95.9</v>
      </c>
      <c r="G18" s="556" t="e">
        <f>IF(ISNUMBER(Regressions!G28),ROUND(Regressions!G28, 1), NA())</f>
        <v>#N/A</v>
      </c>
      <c r="H18" s="557" t="e">
        <f>IF(ISNUMBER(Regressions!H28),ROUND(Regressions!H28, 1), NA())</f>
        <v>#N/A</v>
      </c>
      <c r="I18" s="558">
        <f>IF(ISNUMBER(Regressions!I28),ROUND(Regressions!I28, 1), NA())</f>
        <v>4.0999999999999996</v>
      </c>
      <c r="J18" s="559" t="e">
        <f>IF(ISNUMBER(Regressions!K28),ROUND(Regressions!K28, 1), NA())</f>
        <v>#N/A</v>
      </c>
      <c r="K18" s="555">
        <f>IF(ISNUMBER(Regressions!L28),ROUND(Regressions!L28, 1), NA())</f>
        <v>96.3</v>
      </c>
      <c r="L18" s="560">
        <f>IF(ISNUMBER(Regressions!M28),ROUND(Regressions!M28, 1), NA())</f>
        <v>95.6</v>
      </c>
      <c r="M18" s="557">
        <f>IF(ISNUMBER(Regressions!N28),ROUND(Regressions!N28, 1), NA())</f>
        <v>0.7</v>
      </c>
      <c r="N18" s="558">
        <f>IF(ISNUMBER(Regressions!O28),ROUND(Regressions!O28, 1), NA())</f>
        <v>3.7</v>
      </c>
      <c r="O18" s="559" t="e">
        <f>IF(ISNUMBER(Regressions!Q28),ROUND(Regressions!Q28, 1), NA())</f>
        <v>#N/A</v>
      </c>
      <c r="P18" s="555" t="e">
        <f>IF(ISNUMBER(Regressions!R28),ROUND(Regressions!R28, 1), NA())</f>
        <v>#N/A</v>
      </c>
      <c r="Q18" s="561" t="e">
        <f>IF(ISNUMBER(Regressions!S28),ROUND(Regressions!S28, 1), NA())</f>
        <v>#N/A</v>
      </c>
      <c r="R18" s="557" t="e">
        <f>IF(ISNUMBER(Regressions!T28),ROUND(Regressions!T28, 1), NA())</f>
        <v>#N/A</v>
      </c>
      <c r="S18" s="558" t="e">
        <f>IF(ISNUMBER(Regressions!U28),ROUND(Regressions!U28, 1), NA())</f>
        <v>#N/A</v>
      </c>
    </row>
    <row r="19" spans="1:19" x14ac:dyDescent="0.25">
      <c r="A19" s="550" t="str">
        <f>+Introduction!$C$7</f>
        <v>Chile</v>
      </c>
      <c r="B19" s="551">
        <f>IF(ISBLANK(Regressions!B29), " ", Regressions!B29)</f>
        <v>2015</v>
      </c>
      <c r="C19" s="550" t="str">
        <f>HLOOKUP(Introduction!$G$4,nametranslations,24,FALSE)</f>
        <v>Total</v>
      </c>
      <c r="D19" s="553">
        <f>IF(ISBLANK(Regressions!D29), " ", Regressions!D29)</f>
        <v>3741086</v>
      </c>
      <c r="E19" s="554" t="e">
        <f>IF(ISNUMBER(Regressions!E29),ROUND(Regressions!E29, 1), NA())</f>
        <v>#N/A</v>
      </c>
      <c r="F19" s="555">
        <f>IF(ISNUMBER(Regressions!F29),ROUND(Regressions!F29, 1), NA())</f>
        <v>96.4</v>
      </c>
      <c r="G19" s="556" t="e">
        <f>IF(ISNUMBER(Regressions!G29),ROUND(Regressions!G29, 1), NA())</f>
        <v>#N/A</v>
      </c>
      <c r="H19" s="557" t="e">
        <f>IF(ISNUMBER(Regressions!H29),ROUND(Regressions!H29, 1), NA())</f>
        <v>#N/A</v>
      </c>
      <c r="I19" s="558">
        <f>IF(ISNUMBER(Regressions!I29),ROUND(Regressions!I29, 1), NA())</f>
        <v>3.6</v>
      </c>
      <c r="J19" s="559" t="e">
        <f>IF(ISNUMBER(Regressions!K29),ROUND(Regressions!K29, 1), NA())</f>
        <v>#N/A</v>
      </c>
      <c r="K19" s="555">
        <f>IF(ISNUMBER(Regressions!L29),ROUND(Regressions!L29, 1), NA())</f>
        <v>96.3</v>
      </c>
      <c r="L19" s="560">
        <f>IF(ISNUMBER(Regressions!M29),ROUND(Regressions!M29, 1), NA())</f>
        <v>95.6</v>
      </c>
      <c r="M19" s="557">
        <f>IF(ISNUMBER(Regressions!N29),ROUND(Regressions!N29, 1), NA())</f>
        <v>0.7</v>
      </c>
      <c r="N19" s="558">
        <f>IF(ISNUMBER(Regressions!O29),ROUND(Regressions!O29, 1), NA())</f>
        <v>3.7</v>
      </c>
      <c r="O19" s="559" t="e">
        <f>IF(ISNUMBER(Regressions!Q29),ROUND(Regressions!Q29, 1), NA())</f>
        <v>#N/A</v>
      </c>
      <c r="P19" s="555" t="e">
        <f>IF(ISNUMBER(Regressions!R29),ROUND(Regressions!R29, 1), NA())</f>
        <v>#N/A</v>
      </c>
      <c r="Q19" s="561" t="e">
        <f>IF(ISNUMBER(Regressions!S29),ROUND(Regressions!S29, 1), NA())</f>
        <v>#N/A</v>
      </c>
      <c r="R19" s="557" t="e">
        <f>IF(ISNUMBER(Regressions!T29),ROUND(Regressions!T29, 1), NA())</f>
        <v>#N/A</v>
      </c>
      <c r="S19" s="558" t="e">
        <f>IF(ISNUMBER(Regressions!U29),ROUND(Regressions!U29, 1), NA())</f>
        <v>#N/A</v>
      </c>
    </row>
    <row r="20" spans="1:19" x14ac:dyDescent="0.25">
      <c r="A20" s="550" t="str">
        <f>+Introduction!$C$7</f>
        <v>Chile</v>
      </c>
      <c r="B20" s="551">
        <f>IF(ISBLANK(Regressions!B30), " ", Regressions!B30)</f>
        <v>2016</v>
      </c>
      <c r="C20" s="550" t="str">
        <f>HLOOKUP(Introduction!$G$4,nametranslations,24,FALSE)</f>
        <v>Total</v>
      </c>
      <c r="D20" s="553">
        <f>IF(ISBLANK(Regressions!D30), " ", Regressions!D30)</f>
        <v>3725631</v>
      </c>
      <c r="E20" s="554" t="e">
        <f>IF(ISNUMBER(Regressions!E30),ROUND(Regressions!E30, 1), NA())</f>
        <v>#N/A</v>
      </c>
      <c r="F20" s="555">
        <f>IF(ISNUMBER(Regressions!F30),ROUND(Regressions!F30, 1), NA())</f>
        <v>96.4</v>
      </c>
      <c r="G20" s="556" t="e">
        <f>IF(ISNUMBER(Regressions!G30),ROUND(Regressions!G30, 1), NA())</f>
        <v>#N/A</v>
      </c>
      <c r="H20" s="557" t="e">
        <f>IF(ISNUMBER(Regressions!H30),ROUND(Regressions!H30, 1), NA())</f>
        <v>#N/A</v>
      </c>
      <c r="I20" s="558">
        <f>IF(ISNUMBER(Regressions!I30),ROUND(Regressions!I30, 1), NA())</f>
        <v>3.6</v>
      </c>
      <c r="J20" s="559" t="e">
        <f>IF(ISNUMBER(Regressions!K30),ROUND(Regressions!K30, 1), NA())</f>
        <v>#N/A</v>
      </c>
      <c r="K20" s="555">
        <f>IF(ISNUMBER(Regressions!L30),ROUND(Regressions!L30, 1), NA())</f>
        <v>96.3</v>
      </c>
      <c r="L20" s="560">
        <f>IF(ISNUMBER(Regressions!M30),ROUND(Regressions!M30, 1), NA())</f>
        <v>95.6</v>
      </c>
      <c r="M20" s="557">
        <f>IF(ISNUMBER(Regressions!N30),ROUND(Regressions!N30, 1), NA())</f>
        <v>0.7</v>
      </c>
      <c r="N20" s="558">
        <f>IF(ISNUMBER(Regressions!O30),ROUND(Regressions!O30, 1), NA())</f>
        <v>3.7</v>
      </c>
      <c r="O20" s="559" t="e">
        <f>IF(ISNUMBER(Regressions!Q30),ROUND(Regressions!Q30, 1), NA())</f>
        <v>#N/A</v>
      </c>
      <c r="P20" s="555" t="e">
        <f>IF(ISNUMBER(Regressions!R30),ROUND(Regressions!R30, 1), NA())</f>
        <v>#N/A</v>
      </c>
      <c r="Q20" s="561" t="e">
        <f>IF(ISNUMBER(Regressions!S30),ROUND(Regressions!S30, 1), NA())</f>
        <v>#N/A</v>
      </c>
      <c r="R20" s="557" t="e">
        <f>IF(ISNUMBER(Regressions!T30),ROUND(Regressions!T30, 1), NA())</f>
        <v>#N/A</v>
      </c>
      <c r="S20" s="558" t="e">
        <f>IF(ISNUMBER(Regressions!U30),ROUND(Regressions!U30, 1), NA())</f>
        <v>#N/A</v>
      </c>
    </row>
    <row r="21" spans="1:19" x14ac:dyDescent="0.25">
      <c r="A21" s="550" t="str">
        <f>+Introduction!$C$7</f>
        <v>Chile</v>
      </c>
      <c r="B21" s="551">
        <f>IF(ISBLANK(Regressions!B31), " ", Regressions!B31)</f>
        <v>2017</v>
      </c>
      <c r="C21" s="550" t="str">
        <f>HLOOKUP(Introduction!$G$4,nametranslations,24,FALSE)</f>
        <v>Total</v>
      </c>
      <c r="D21" s="553">
        <f>IF(ISBLANK(Regressions!D31), " ", Regressions!D31)</f>
        <v>3724222</v>
      </c>
      <c r="E21" s="554" t="e">
        <f>IF(ISNUMBER(Regressions!E31),ROUND(Regressions!E31, 1), NA())</f>
        <v>#N/A</v>
      </c>
      <c r="F21" s="555">
        <f>IF(ISNUMBER(Regressions!F31),ROUND(Regressions!F31, 1), NA())</f>
        <v>96.4</v>
      </c>
      <c r="G21" s="556" t="e">
        <f>IF(ISNUMBER(Regressions!G31),ROUND(Regressions!G31, 1), NA())</f>
        <v>#N/A</v>
      </c>
      <c r="H21" s="557" t="e">
        <f>IF(ISNUMBER(Regressions!H31),ROUND(Regressions!H31, 1), NA())</f>
        <v>#N/A</v>
      </c>
      <c r="I21" s="558">
        <f>IF(ISNUMBER(Regressions!I31),ROUND(Regressions!I31, 1), NA())</f>
        <v>3.6</v>
      </c>
      <c r="J21" s="559" t="e">
        <f>IF(ISNUMBER(Regressions!K31),ROUND(Regressions!K31, 1), NA())</f>
        <v>#N/A</v>
      </c>
      <c r="K21" s="555">
        <f>IF(ISNUMBER(Regressions!L31),ROUND(Regressions!L31, 1), NA())</f>
        <v>96.3</v>
      </c>
      <c r="L21" s="560">
        <f>IF(ISNUMBER(Regressions!M31),ROUND(Regressions!M31, 1), NA())</f>
        <v>95.6</v>
      </c>
      <c r="M21" s="557">
        <f>IF(ISNUMBER(Regressions!N31),ROUND(Regressions!N31, 1), NA())</f>
        <v>0.7</v>
      </c>
      <c r="N21" s="558">
        <f>IF(ISNUMBER(Regressions!O31),ROUND(Regressions!O31, 1), NA())</f>
        <v>3.7</v>
      </c>
      <c r="O21" s="559" t="e">
        <f>IF(ISNUMBER(Regressions!Q31),ROUND(Regressions!Q31, 1), NA())</f>
        <v>#N/A</v>
      </c>
      <c r="P21" s="555" t="e">
        <f>IF(ISNUMBER(Regressions!R31),ROUND(Regressions!R31, 1), NA())</f>
        <v>#N/A</v>
      </c>
      <c r="Q21" s="561" t="e">
        <f>IF(ISNUMBER(Regressions!S31),ROUND(Regressions!S31, 1), NA())</f>
        <v>#N/A</v>
      </c>
      <c r="R21" s="557" t="e">
        <f>IF(ISNUMBER(Regressions!T31),ROUND(Regressions!T31, 1), NA())</f>
        <v>#N/A</v>
      </c>
      <c r="S21" s="558" t="e">
        <f>IF(ISNUMBER(Regressions!U31),ROUND(Regressions!U31, 1), NA())</f>
        <v>#N/A</v>
      </c>
    </row>
    <row r="22" spans="1:19" x14ac:dyDescent="0.25">
      <c r="A22" s="550" t="str">
        <f>+Introduction!$C$7</f>
        <v>Chile</v>
      </c>
      <c r="B22" s="551">
        <f>IF(ISBLANK(Regressions!B32), " ", Regressions!B32)</f>
        <v>2018</v>
      </c>
      <c r="C22" s="550" t="str">
        <f>HLOOKUP(Introduction!$G$4,nametranslations,24,FALSE)</f>
        <v>Total</v>
      </c>
      <c r="D22" s="553">
        <f>IF(ISBLANK(Regressions!D32), " ", Regressions!D32)</f>
        <v>3742680</v>
      </c>
      <c r="E22" s="554" t="e">
        <f>IF(ISNUMBER(Regressions!E32),ROUND(Regressions!E32, 1), NA())</f>
        <v>#N/A</v>
      </c>
      <c r="F22" s="555">
        <f>IF(ISNUMBER(Regressions!F32),ROUND(Regressions!F32, 1), NA())</f>
        <v>96.4</v>
      </c>
      <c r="G22" s="556" t="e">
        <f>IF(ISNUMBER(Regressions!G32),ROUND(Regressions!G32, 1), NA())</f>
        <v>#N/A</v>
      </c>
      <c r="H22" s="557" t="e">
        <f>IF(ISNUMBER(Regressions!H32),ROUND(Regressions!H32, 1), NA())</f>
        <v>#N/A</v>
      </c>
      <c r="I22" s="558">
        <f>IF(ISNUMBER(Regressions!I32),ROUND(Regressions!I32, 1), NA())</f>
        <v>3.6</v>
      </c>
      <c r="J22" s="559" t="e">
        <f>IF(ISNUMBER(Regressions!K32),ROUND(Regressions!K32, 1), NA())</f>
        <v>#N/A</v>
      </c>
      <c r="K22" s="555" t="e">
        <f>IF(ISNUMBER(Regressions!L32),ROUND(Regressions!L32, 1), NA())</f>
        <v>#N/A</v>
      </c>
      <c r="L22" s="560" t="e">
        <f>IF(ISNUMBER(Regressions!M32),ROUND(Regressions!M32, 1), NA())</f>
        <v>#N/A</v>
      </c>
      <c r="M22" s="557" t="e">
        <f>IF(ISNUMBER(Regressions!N32),ROUND(Regressions!N32, 1), NA())</f>
        <v>#N/A</v>
      </c>
      <c r="N22" s="558" t="e">
        <f>IF(ISNUMBER(Regressions!O32),ROUND(Regressions!O32, 1), NA())</f>
        <v>#N/A</v>
      </c>
      <c r="O22" s="559" t="e">
        <f>IF(ISNUMBER(Regressions!Q32),ROUND(Regressions!Q32, 1), NA())</f>
        <v>#N/A</v>
      </c>
      <c r="P22" s="555" t="e">
        <f>IF(ISNUMBER(Regressions!R32),ROUND(Regressions!R32, 1), NA())</f>
        <v>#N/A</v>
      </c>
      <c r="Q22" s="561" t="e">
        <f>IF(ISNUMBER(Regressions!S32),ROUND(Regressions!S32, 1), NA())</f>
        <v>#N/A</v>
      </c>
      <c r="R22" s="557" t="e">
        <f>IF(ISNUMBER(Regressions!T32),ROUND(Regressions!T32, 1), NA())</f>
        <v>#N/A</v>
      </c>
      <c r="S22" s="558" t="e">
        <f>IF(ISNUMBER(Regressions!U32),ROUND(Regressions!U32, 1), NA())</f>
        <v>#N/A</v>
      </c>
    </row>
    <row r="23" spans="1:19" x14ac:dyDescent="0.25">
      <c r="A23" s="550" t="str">
        <f>+Introduction!$C$7</f>
        <v>Chile</v>
      </c>
      <c r="B23" s="551">
        <f>IF(ISBLANK(Regressions!B33), " ", Regressions!B33)</f>
        <v>2019</v>
      </c>
      <c r="C23" s="550" t="str">
        <f>HLOOKUP(Introduction!$G$4,nametranslations,24,FALSE)</f>
        <v>Total</v>
      </c>
      <c r="D23" s="553">
        <f>IF(ISBLANK(Regressions!D33), " ", Regressions!D33)</f>
        <v>3764798</v>
      </c>
      <c r="E23" s="554" t="e">
        <f>IF(ISNUMBER(Regressions!E33),ROUND(Regressions!E33, 1), NA())</f>
        <v>#N/A</v>
      </c>
      <c r="F23" s="555">
        <f>IF(ISNUMBER(Regressions!F33),ROUND(Regressions!F33, 1), NA())</f>
        <v>96.4</v>
      </c>
      <c r="G23" s="556" t="e">
        <f>IF(ISNUMBER(Regressions!G33),ROUND(Regressions!G33, 1), NA())</f>
        <v>#N/A</v>
      </c>
      <c r="H23" s="557" t="e">
        <f>IF(ISNUMBER(Regressions!H33),ROUND(Regressions!H33, 1), NA())</f>
        <v>#N/A</v>
      </c>
      <c r="I23" s="558">
        <f>IF(ISNUMBER(Regressions!I33),ROUND(Regressions!I33, 1), NA())</f>
        <v>3.6</v>
      </c>
      <c r="J23" s="559" t="e">
        <f>IF(ISNUMBER(Regressions!K33),ROUND(Regressions!K33, 1), NA())</f>
        <v>#N/A</v>
      </c>
      <c r="K23" s="555" t="e">
        <f>IF(ISNUMBER(Regressions!L33),ROUND(Regressions!L33, 1), NA())</f>
        <v>#N/A</v>
      </c>
      <c r="L23" s="560" t="e">
        <f>IF(ISNUMBER(Regressions!M33),ROUND(Regressions!M33, 1), NA())</f>
        <v>#N/A</v>
      </c>
      <c r="M23" s="557" t="e">
        <f>IF(ISNUMBER(Regressions!N33),ROUND(Regressions!N33, 1), NA())</f>
        <v>#N/A</v>
      </c>
      <c r="N23" s="558" t="e">
        <f>IF(ISNUMBER(Regressions!O33),ROUND(Regressions!O33, 1), NA())</f>
        <v>#N/A</v>
      </c>
      <c r="O23" s="559" t="e">
        <f>IF(ISNUMBER(Regressions!Q33),ROUND(Regressions!Q33, 1), NA())</f>
        <v>#N/A</v>
      </c>
      <c r="P23" s="555" t="e">
        <f>IF(ISNUMBER(Regressions!R33),ROUND(Regressions!R33, 1), NA())</f>
        <v>#N/A</v>
      </c>
      <c r="Q23" s="561" t="e">
        <f>IF(ISNUMBER(Regressions!S33),ROUND(Regressions!S33, 1), NA())</f>
        <v>#N/A</v>
      </c>
      <c r="R23" s="557" t="e">
        <f>IF(ISNUMBER(Regressions!T33),ROUND(Regressions!T33, 1), NA())</f>
        <v>#N/A</v>
      </c>
      <c r="S23" s="558" t="e">
        <f>IF(ISNUMBER(Regressions!U33),ROUND(Regressions!U33, 1), NA())</f>
        <v>#N/A</v>
      </c>
    </row>
    <row r="24" spans="1:19" x14ac:dyDescent="0.25">
      <c r="A24" s="550" t="str">
        <f>+Introduction!$C$7</f>
        <v>Chile</v>
      </c>
      <c r="B24" s="551">
        <f>IF(ISBLANK(Regressions!B34), " ", Regressions!B34)</f>
        <v>2020</v>
      </c>
      <c r="C24" s="550" t="str">
        <f>HLOOKUP(Introduction!$G$4,nametranslations,24,FALSE)</f>
        <v>Total</v>
      </c>
      <c r="D24" s="553">
        <f>IF(ISBLANK(Regressions!D34), " ", Regressions!D34)</f>
        <v>3777627</v>
      </c>
      <c r="E24" s="554" t="e">
        <f>IF(ISNUMBER(Regressions!E34),ROUND(Regressions!E34, 1), NA())</f>
        <v>#N/A</v>
      </c>
      <c r="F24" s="555" t="e">
        <f>IF(ISNUMBER(Regressions!F34),ROUND(Regressions!F34, 1), NA())</f>
        <v>#N/A</v>
      </c>
      <c r="G24" s="556" t="e">
        <f>IF(ISNUMBER(Regressions!G34),ROUND(Regressions!G34, 1), NA())</f>
        <v>#N/A</v>
      </c>
      <c r="H24" s="557" t="e">
        <f>IF(ISNUMBER(Regressions!H34),ROUND(Regressions!H34, 1), NA())</f>
        <v>#N/A</v>
      </c>
      <c r="I24" s="558" t="e">
        <f>IF(ISNUMBER(Regressions!I34),ROUND(Regressions!I34, 1), NA())</f>
        <v>#N/A</v>
      </c>
      <c r="J24" s="559" t="e">
        <f>IF(ISNUMBER(Regressions!K34),ROUND(Regressions!K34, 1), NA())</f>
        <v>#N/A</v>
      </c>
      <c r="K24" s="555" t="e">
        <f>IF(ISNUMBER(Regressions!L34),ROUND(Regressions!L34, 1), NA())</f>
        <v>#N/A</v>
      </c>
      <c r="L24" s="560" t="e">
        <f>IF(ISNUMBER(Regressions!M34),ROUND(Regressions!M34, 1), NA())</f>
        <v>#N/A</v>
      </c>
      <c r="M24" s="557" t="e">
        <f>IF(ISNUMBER(Regressions!N34),ROUND(Regressions!N34, 1), NA())</f>
        <v>#N/A</v>
      </c>
      <c r="N24" s="558" t="e">
        <f>IF(ISNUMBER(Regressions!O34),ROUND(Regressions!O34, 1), NA())</f>
        <v>#N/A</v>
      </c>
      <c r="O24" s="559" t="e">
        <f>IF(ISNUMBER(Regressions!Q34),ROUND(Regressions!Q34, 1), NA())</f>
        <v>#N/A</v>
      </c>
      <c r="P24" s="555" t="e">
        <f>IF(ISNUMBER(Regressions!R34),ROUND(Regressions!R34, 1), NA())</f>
        <v>#N/A</v>
      </c>
      <c r="Q24" s="561" t="e">
        <f>IF(ISNUMBER(Regressions!S34),ROUND(Regressions!S34, 1), NA())</f>
        <v>#N/A</v>
      </c>
      <c r="R24" s="557" t="e">
        <f>IF(ISNUMBER(Regressions!T34),ROUND(Regressions!T34, 1), NA())</f>
        <v>#N/A</v>
      </c>
      <c r="S24" s="558" t="e">
        <f>IF(ISNUMBER(Regressions!U34),ROUND(Regressions!U34, 1), NA())</f>
        <v>#N/A</v>
      </c>
    </row>
    <row r="25" spans="1:19" x14ac:dyDescent="0.25">
      <c r="A25" s="550" t="str">
        <f>+Introduction!$C$7</f>
        <v>Chile</v>
      </c>
      <c r="B25" s="551">
        <f>IF(ISBLANK(Regressions!B35), " ", Regressions!B35)</f>
        <v>2021</v>
      </c>
      <c r="C25" s="550" t="str">
        <f>HLOOKUP(Introduction!$G$4,nametranslations,24,FALSE)</f>
        <v>Total</v>
      </c>
      <c r="D25" s="553">
        <f>IF(ISBLANK(Regressions!D35), " ", Regressions!D35)</f>
        <v>3771960</v>
      </c>
      <c r="E25" s="559" t="e">
        <f>IF(ISNUMBER(Regressions!E35),ROUND(Regressions!E35, 1), NA())</f>
        <v>#N/A</v>
      </c>
      <c r="F25" s="562" t="e">
        <f>IF(ISNUMBER(Regressions!F35),ROUND(Regressions!F35, 1), NA())</f>
        <v>#N/A</v>
      </c>
      <c r="G25" s="563" t="e">
        <f>IF(ISNUMBER(Regressions!G35),ROUND(Regressions!G35, 1), NA())</f>
        <v>#N/A</v>
      </c>
      <c r="H25" s="557" t="e">
        <f>IF(ISNUMBER(Regressions!H35),ROUND(Regressions!H35, 1), NA())</f>
        <v>#N/A</v>
      </c>
      <c r="I25" s="558" t="e">
        <f>IF(ISNUMBER(Regressions!I35),ROUND(Regressions!I35, 1), NA())</f>
        <v>#N/A</v>
      </c>
      <c r="J25" s="559" t="e">
        <f>IF(ISNUMBER(Regressions!K35),ROUND(Regressions!K35, 1), NA())</f>
        <v>#N/A</v>
      </c>
      <c r="K25" s="562" t="e">
        <f>IF(ISNUMBER(Regressions!L35),ROUND(Regressions!L35, 1), NA())</f>
        <v>#N/A</v>
      </c>
      <c r="L25" s="564" t="e">
        <f>IF(ISNUMBER(Regressions!M35),ROUND(Regressions!M35, 1), NA())</f>
        <v>#N/A</v>
      </c>
      <c r="M25" s="557" t="e">
        <f>IF(ISNUMBER(Regressions!N35),ROUND(Regressions!N35, 1), NA())</f>
        <v>#N/A</v>
      </c>
      <c r="N25" s="558" t="e">
        <f>IF(ISNUMBER(Regressions!O35),ROUND(Regressions!O35, 1), NA())</f>
        <v>#N/A</v>
      </c>
      <c r="O25" s="559" t="e">
        <f>IF(ISNUMBER(Regressions!Q35),ROUND(Regressions!Q35, 1), NA())</f>
        <v>#N/A</v>
      </c>
      <c r="P25" s="562" t="e">
        <f>IF(ISNUMBER(Regressions!R35),ROUND(Regressions!R35, 1), NA())</f>
        <v>#N/A</v>
      </c>
      <c r="Q25" s="565" t="e">
        <f>IF(ISNUMBER(Regressions!S35),ROUND(Regressions!S35, 1), NA())</f>
        <v>#N/A</v>
      </c>
      <c r="R25" s="557" t="e">
        <f>IF(ISNUMBER(Regressions!T35),ROUND(Regressions!T35, 1), NA())</f>
        <v>#N/A</v>
      </c>
      <c r="S25" s="558" t="e">
        <f>IF(ISNUMBER(Regressions!U35),ROUND(Regressions!U35, 1), NA())</f>
        <v>#N/A</v>
      </c>
    </row>
    <row r="26" spans="1:19" x14ac:dyDescent="0.25">
      <c r="A26" s="550" t="str">
        <f>+Introduction!$C$7</f>
        <v>Chile</v>
      </c>
      <c r="B26" s="551">
        <f>IF(ISBLANK(Regressions!B36), " ", Regressions!B36)</f>
        <v>2022</v>
      </c>
      <c r="C26" s="550" t="str">
        <f>HLOOKUP(Introduction!$G$4,nametranslations,24,FALSE)</f>
        <v>Total</v>
      </c>
      <c r="D26" s="553">
        <f>IF(ISBLANK(Regressions!D36), " ", Regressions!D36)</f>
        <v>3761596</v>
      </c>
      <c r="E26" s="554" t="e">
        <f>IF(ISNUMBER(Regressions!E36),ROUND(Regressions!E36, 1), NA())</f>
        <v>#N/A</v>
      </c>
      <c r="F26" s="555" t="e">
        <f>IF(ISNUMBER(Regressions!F36),ROUND(Regressions!F36, 1), NA())</f>
        <v>#N/A</v>
      </c>
      <c r="G26" s="556" t="e">
        <f>IF(ISNUMBER(Regressions!G36),ROUND(Regressions!G36, 1), NA())</f>
        <v>#N/A</v>
      </c>
      <c r="H26" s="557" t="e">
        <f>IF(ISNUMBER(Regressions!H36),ROUND(Regressions!H36, 1), NA())</f>
        <v>#N/A</v>
      </c>
      <c r="I26" s="558" t="e">
        <f>IF(ISNUMBER(Regressions!I36),ROUND(Regressions!I36, 1), NA())</f>
        <v>#N/A</v>
      </c>
      <c r="J26" s="559" t="e">
        <f>IF(ISNUMBER(Regressions!K36),ROUND(Regressions!K36, 1), NA())</f>
        <v>#N/A</v>
      </c>
      <c r="K26" s="555" t="e">
        <f>IF(ISNUMBER(Regressions!L36),ROUND(Regressions!L36, 1), NA())</f>
        <v>#N/A</v>
      </c>
      <c r="L26" s="560" t="e">
        <f>IF(ISNUMBER(Regressions!M36),ROUND(Regressions!M36, 1), NA())</f>
        <v>#N/A</v>
      </c>
      <c r="M26" s="557" t="e">
        <f>IF(ISNUMBER(Regressions!N36),ROUND(Regressions!N36, 1), NA())</f>
        <v>#N/A</v>
      </c>
      <c r="N26" s="558" t="e">
        <f>IF(ISNUMBER(Regressions!O36),ROUND(Regressions!O36, 1), NA())</f>
        <v>#N/A</v>
      </c>
      <c r="O26" s="559" t="e">
        <f>IF(ISNUMBER(Regressions!Q36),ROUND(Regressions!Q36, 1), NA())</f>
        <v>#N/A</v>
      </c>
      <c r="P26" s="555" t="e">
        <f>IF(ISNUMBER(Regressions!R36),ROUND(Regressions!R36, 1), NA())</f>
        <v>#N/A</v>
      </c>
      <c r="Q26" s="561" t="e">
        <f>IF(ISNUMBER(Regressions!S36),ROUND(Regressions!S36, 1), NA())</f>
        <v>#N/A</v>
      </c>
      <c r="R26" s="557" t="e">
        <f>IF(ISNUMBER(Regressions!T36),ROUND(Regressions!T36, 1), NA())</f>
        <v>#N/A</v>
      </c>
      <c r="S26" s="558" t="e">
        <f>IF(ISNUMBER(Regressions!U36),ROUND(Regressions!U36, 1), NA())</f>
        <v>#N/A</v>
      </c>
    </row>
    <row r="27" spans="1:19" x14ac:dyDescent="0.25">
      <c r="A27" s="550" t="str">
        <f>+Introduction!$C$7</f>
        <v>Chile</v>
      </c>
      <c r="B27" s="551">
        <f>IF(ISBLANK(Regressions!B37), " ", Regressions!B37)</f>
        <v>2023</v>
      </c>
      <c r="C27" s="550" t="str">
        <f>HLOOKUP(Introduction!$G$4,nametranslations,24,FALSE)</f>
        <v>Total</v>
      </c>
      <c r="D27" s="553">
        <f>IF(ISBLANK(Regressions!D37), " ", Regressions!D37)</f>
        <v>3755863</v>
      </c>
      <c r="E27" s="559" t="e">
        <f>IF(ISNUMBER(Regressions!E37),ROUND(Regressions!E37, 1), NA())</f>
        <v>#N/A</v>
      </c>
      <c r="F27" s="562" t="e">
        <f>IF(ISNUMBER(Regressions!F37),ROUND(Regressions!F37, 1), NA())</f>
        <v>#N/A</v>
      </c>
      <c r="G27" s="563" t="e">
        <f>IF(ISNUMBER(Regressions!G37),ROUND(Regressions!G37, 1), NA())</f>
        <v>#N/A</v>
      </c>
      <c r="H27" s="557" t="e">
        <f>IF(ISNUMBER(Regressions!H37),ROUND(Regressions!H37, 1), NA())</f>
        <v>#N/A</v>
      </c>
      <c r="I27" s="558" t="e">
        <f>IF(ISNUMBER(Regressions!I37),ROUND(Regressions!I37, 1), NA())</f>
        <v>#N/A</v>
      </c>
      <c r="J27" s="559" t="e">
        <f>IF(ISNUMBER(Regressions!K37),ROUND(Regressions!K37, 1), NA())</f>
        <v>#N/A</v>
      </c>
      <c r="K27" s="562" t="e">
        <f>IF(ISNUMBER(Regressions!L37),ROUND(Regressions!L37, 1), NA())</f>
        <v>#N/A</v>
      </c>
      <c r="L27" s="564" t="e">
        <f>IF(ISNUMBER(Regressions!M37),ROUND(Regressions!M37, 1), NA())</f>
        <v>#N/A</v>
      </c>
      <c r="M27" s="557" t="e">
        <f>IF(ISNUMBER(Regressions!N37),ROUND(Regressions!N37, 1), NA())</f>
        <v>#N/A</v>
      </c>
      <c r="N27" s="558" t="e">
        <f>IF(ISNUMBER(Regressions!O37),ROUND(Regressions!O37, 1), NA())</f>
        <v>#N/A</v>
      </c>
      <c r="O27" s="559" t="e">
        <f>IF(ISNUMBER(Regressions!Q37),ROUND(Regressions!Q37, 1), NA())</f>
        <v>#N/A</v>
      </c>
      <c r="P27" s="562" t="e">
        <f>IF(ISNUMBER(Regressions!R37),ROUND(Regressions!R37, 1), NA())</f>
        <v>#N/A</v>
      </c>
      <c r="Q27" s="565" t="e">
        <f>IF(ISNUMBER(Regressions!S37),ROUND(Regressions!S37, 1), NA())</f>
        <v>#N/A</v>
      </c>
      <c r="R27" s="557" t="e">
        <f>IF(ISNUMBER(Regressions!T37),ROUND(Regressions!T37, 1), NA())</f>
        <v>#N/A</v>
      </c>
      <c r="S27" s="558" t="e">
        <f>IF(ISNUMBER(Regressions!U37),ROUND(Regressions!U37, 1), NA())</f>
        <v>#N/A</v>
      </c>
    </row>
    <row r="28" spans="1:19" x14ac:dyDescent="0.25">
      <c r="A28" s="550" t="str">
        <f>+Introduction!$C$7</f>
        <v>Chile</v>
      </c>
      <c r="B28" s="551">
        <f>IF(ISBLANK(Regressions!B38), " ", Regressions!B38)</f>
        <v>2024</v>
      </c>
      <c r="C28" s="550" t="str">
        <f>HLOOKUP(Introduction!$G$4,nametranslations,24,FALSE)</f>
        <v>Total</v>
      </c>
      <c r="D28" s="553">
        <f>IF(ISBLANK(Regressions!D38), " ", Regressions!D38)</f>
        <v>3674609</v>
      </c>
      <c r="E28" s="554" t="e">
        <f>IF(ISNUMBER(Regressions!E38),ROUND(Regressions!E38, 1), NA())</f>
        <v>#N/A</v>
      </c>
      <c r="F28" s="555" t="e">
        <f>IF(ISNUMBER(Regressions!F38),ROUND(Regressions!F38, 1), NA())</f>
        <v>#N/A</v>
      </c>
      <c r="G28" s="556" t="e">
        <f>IF(ISNUMBER(Regressions!G38),ROUND(Regressions!G38, 1), NA())</f>
        <v>#N/A</v>
      </c>
      <c r="H28" s="557" t="e">
        <f>IF(ISNUMBER(Regressions!H38),ROUND(Regressions!H38, 1), NA())</f>
        <v>#N/A</v>
      </c>
      <c r="I28" s="558" t="e">
        <f>IF(ISNUMBER(Regressions!I38),ROUND(Regressions!I38, 1), NA())</f>
        <v>#N/A</v>
      </c>
      <c r="J28" s="559" t="e">
        <f>IF(ISNUMBER(Regressions!K38),ROUND(Regressions!K38, 1), NA())</f>
        <v>#N/A</v>
      </c>
      <c r="K28" s="555" t="e">
        <f>IF(ISNUMBER(Regressions!L38),ROUND(Regressions!L38, 1), NA())</f>
        <v>#N/A</v>
      </c>
      <c r="L28" s="560" t="e">
        <f>IF(ISNUMBER(Regressions!M38),ROUND(Regressions!M38, 1), NA())</f>
        <v>#N/A</v>
      </c>
      <c r="M28" s="557" t="e">
        <f>IF(ISNUMBER(Regressions!N38),ROUND(Regressions!N38, 1), NA())</f>
        <v>#N/A</v>
      </c>
      <c r="N28" s="558" t="e">
        <f>IF(ISNUMBER(Regressions!O38),ROUND(Regressions!O38, 1), NA())</f>
        <v>#N/A</v>
      </c>
      <c r="O28" s="559" t="e">
        <f>IF(ISNUMBER(Regressions!Q38),ROUND(Regressions!Q38, 1), NA())</f>
        <v>#N/A</v>
      </c>
      <c r="P28" s="555" t="e">
        <f>IF(ISNUMBER(Regressions!R38),ROUND(Regressions!R38, 1), NA())</f>
        <v>#N/A</v>
      </c>
      <c r="Q28" s="561" t="e">
        <f>IF(ISNUMBER(Regressions!S38),ROUND(Regressions!S38, 1), NA())</f>
        <v>#N/A</v>
      </c>
      <c r="R28" s="557" t="e">
        <f>IF(ISNUMBER(Regressions!T38),ROUND(Regressions!T38, 1), NA())</f>
        <v>#N/A</v>
      </c>
      <c r="S28" s="558" t="e">
        <f>IF(ISNUMBER(Regressions!U38),ROUND(Regressions!U38, 1), NA())</f>
        <v>#N/A</v>
      </c>
    </row>
    <row r="29" spans="1:19" x14ac:dyDescent="0.25">
      <c r="A29" s="566" t="str">
        <f>+Introduction!$C$7</f>
        <v>Chile</v>
      </c>
      <c r="B29" s="567">
        <f>IF(ISBLANK(Regressions!B39), " ", Regressions!B39)</f>
        <v>2025</v>
      </c>
      <c r="C29" s="566" t="str">
        <f>HLOOKUP(Introduction!$G$4,nametranslations,24,FALSE)</f>
        <v>Total</v>
      </c>
      <c r="D29" s="568">
        <f>IF(ISBLANK(Regressions!D39), " ", Regressions!D39)</f>
        <v>3665795</v>
      </c>
      <c r="E29" s="569" t="e">
        <f>IF(ISNUMBER(Regressions!E39),ROUND(Regressions!E39, 1), NA())</f>
        <v>#N/A</v>
      </c>
      <c r="F29" s="570" t="e">
        <f>IF(ISNUMBER(Regressions!F39),ROUND(Regressions!F39, 1), NA())</f>
        <v>#N/A</v>
      </c>
      <c r="G29" s="571" t="e">
        <f>IF(ISNUMBER(Regressions!G39),ROUND(Regressions!G39, 1), NA())</f>
        <v>#N/A</v>
      </c>
      <c r="H29" s="572" t="e">
        <f>IF(ISNUMBER(Regressions!H39),ROUND(Regressions!H39, 1), NA())</f>
        <v>#N/A</v>
      </c>
      <c r="I29" s="573" t="e">
        <f>IF(ISNUMBER(Regressions!I39),ROUND(Regressions!I39, 1), NA())</f>
        <v>#N/A</v>
      </c>
      <c r="J29" s="574" t="e">
        <f>IF(ISNUMBER(Regressions!K39),ROUND(Regressions!K39, 1), NA())</f>
        <v>#N/A</v>
      </c>
      <c r="K29" s="570" t="e">
        <f>IF(ISNUMBER(Regressions!L39),ROUND(Regressions!L39, 1), NA())</f>
        <v>#N/A</v>
      </c>
      <c r="L29" s="575" t="e">
        <f>IF(ISNUMBER(Regressions!M39),ROUND(Regressions!M39, 1), NA())</f>
        <v>#N/A</v>
      </c>
      <c r="M29" s="572" t="e">
        <f>IF(ISNUMBER(Regressions!N39),ROUND(Regressions!N39, 1), NA())</f>
        <v>#N/A</v>
      </c>
      <c r="N29" s="573" t="e">
        <f>IF(ISNUMBER(Regressions!O39),ROUND(Regressions!O39, 1), NA())</f>
        <v>#N/A</v>
      </c>
      <c r="O29" s="574" t="e">
        <f>IF(ISNUMBER(Regressions!Q39),ROUND(Regressions!Q39, 1), NA())</f>
        <v>#N/A</v>
      </c>
      <c r="P29" s="570" t="e">
        <f>IF(ISNUMBER(Regressions!R39),ROUND(Regressions!R39, 1), NA())</f>
        <v>#N/A</v>
      </c>
      <c r="Q29" s="576" t="e">
        <f>IF(ISNUMBER(Regressions!S39),ROUND(Regressions!S39, 1), NA())</f>
        <v>#N/A</v>
      </c>
      <c r="R29" s="572" t="e">
        <f>IF(ISNUMBER(Regressions!T39),ROUND(Regressions!T39, 1), NA())</f>
        <v>#N/A</v>
      </c>
      <c r="S29" s="573" t="e">
        <f>IF(ISNUMBER(Regressions!U39),ROUND(Regressions!U39, 1), NA())</f>
        <v>#N/A</v>
      </c>
    </row>
    <row r="30" spans="1:19" hidden="1" x14ac:dyDescent="0.25">
      <c r="A30" s="550" t="str">
        <f>+Introduction!$C$7</f>
        <v>Chile</v>
      </c>
      <c r="B30" s="551">
        <f>IF(ISBLANK(Regressions!B40), " ", Regressions!B40)</f>
        <v>2026</v>
      </c>
      <c r="C30" s="550" t="str">
        <f>HLOOKUP(Introduction!$G$4,nametranslations,24,FALSE)</f>
        <v>Total</v>
      </c>
      <c r="D30" s="553" t="str">
        <f>IF(ISBLANK(Regressions!D40), " ", Regressions!D40)</f>
        <v xml:space="preserve"> </v>
      </c>
      <c r="E30" s="554" t="e">
        <f>IF(ISNUMBER(Regressions!E40),ROUND(Regressions!E40, 1), NA())</f>
        <v>#N/A</v>
      </c>
      <c r="F30" s="555" t="e">
        <f>IF(ISNUMBER(Regressions!F40),ROUND(Regressions!F40, 1), NA())</f>
        <v>#N/A</v>
      </c>
      <c r="G30" s="556" t="e">
        <f>IF(ISNUMBER(Regressions!G40),ROUND(Regressions!G40, 1), NA())</f>
        <v>#N/A</v>
      </c>
      <c r="H30" s="557" t="e">
        <f>IF(ISNUMBER(Regressions!H40),ROUND(Regressions!H40, 1), NA())</f>
        <v>#N/A</v>
      </c>
      <c r="I30" s="558" t="e">
        <f>IF(ISNUMBER(Regressions!I40),ROUND(Regressions!I40, 1), NA())</f>
        <v>#N/A</v>
      </c>
      <c r="J30" s="559" t="e">
        <f>IF(ISNUMBER(Regressions!K40),ROUND(Regressions!K40, 1), NA())</f>
        <v>#N/A</v>
      </c>
      <c r="K30" s="555" t="e">
        <f>IF(ISNUMBER(Regressions!L40),ROUND(Regressions!L40, 1), NA())</f>
        <v>#N/A</v>
      </c>
      <c r="L30" s="560" t="e">
        <f>IF(ISNUMBER(Regressions!M40),ROUND(Regressions!M40, 1), NA())</f>
        <v>#N/A</v>
      </c>
      <c r="M30" s="557" t="e">
        <f>IF(ISNUMBER(Regressions!N40),ROUND(Regressions!N40, 1), NA())</f>
        <v>#N/A</v>
      </c>
      <c r="N30" s="558" t="e">
        <f>IF(ISNUMBER(Regressions!O40),ROUND(Regressions!O40, 1), NA())</f>
        <v>#N/A</v>
      </c>
      <c r="O30" s="559" t="e">
        <f>IF(ISNUMBER(Regressions!Q40),ROUND(Regressions!Q40, 1), NA())</f>
        <v>#N/A</v>
      </c>
      <c r="P30" s="555" t="e">
        <f>IF(ISNUMBER(Regressions!R40),ROUND(Regressions!R40, 1), NA())</f>
        <v>#N/A</v>
      </c>
      <c r="Q30" s="561" t="e">
        <f>IF(ISNUMBER(Regressions!S40),ROUND(Regressions!S40, 1), NA())</f>
        <v>#N/A</v>
      </c>
      <c r="R30" s="557" t="e">
        <f>IF(ISNUMBER(Regressions!T40),ROUND(Regressions!T40, 1), NA())</f>
        <v>#N/A</v>
      </c>
      <c r="S30" s="558" t="e">
        <f>IF(ISNUMBER(Regressions!U40),ROUND(Regressions!U40, 1), NA())</f>
        <v>#N/A</v>
      </c>
    </row>
    <row r="31" spans="1:19" hidden="1" x14ac:dyDescent="0.25">
      <c r="A31" s="550" t="str">
        <f>+Introduction!$C$7</f>
        <v>Chile</v>
      </c>
      <c r="B31" s="551">
        <f>IF(ISBLANK(Regressions!B41), " ", Regressions!B41)</f>
        <v>2027</v>
      </c>
      <c r="C31" s="550" t="str">
        <f>HLOOKUP(Introduction!$G$4,nametranslations,24,FALSE)</f>
        <v>Total</v>
      </c>
      <c r="D31" s="553" t="str">
        <f>IF(ISBLANK(Regressions!D41), " ", Regressions!D41)</f>
        <v xml:space="preserve"> </v>
      </c>
      <c r="E31" s="554" t="e">
        <f>IF(ISNUMBER(Regressions!E41),ROUND(Regressions!E41, 1), NA())</f>
        <v>#N/A</v>
      </c>
      <c r="F31" s="555" t="e">
        <f>IF(ISNUMBER(Regressions!F41),ROUND(Regressions!F41, 1), NA())</f>
        <v>#N/A</v>
      </c>
      <c r="G31" s="556" t="e">
        <f>IF(ISNUMBER(Regressions!G41),ROUND(Regressions!G41, 1), NA())</f>
        <v>#N/A</v>
      </c>
      <c r="H31" s="557" t="e">
        <f>IF(ISNUMBER(Regressions!H41),ROUND(Regressions!H41, 1), NA())</f>
        <v>#N/A</v>
      </c>
      <c r="I31" s="558" t="e">
        <f>IF(ISNUMBER(Regressions!I41),ROUND(Regressions!I41, 1), NA())</f>
        <v>#N/A</v>
      </c>
      <c r="J31" s="559" t="e">
        <f>IF(ISNUMBER(Regressions!K41),ROUND(Regressions!K41, 1), NA())</f>
        <v>#N/A</v>
      </c>
      <c r="K31" s="555" t="e">
        <f>IF(ISNUMBER(Regressions!L41),ROUND(Regressions!L41, 1), NA())</f>
        <v>#N/A</v>
      </c>
      <c r="L31" s="560" t="e">
        <f>IF(ISNUMBER(Regressions!M41),ROUND(Regressions!M41, 1), NA())</f>
        <v>#N/A</v>
      </c>
      <c r="M31" s="557" t="e">
        <f>IF(ISNUMBER(Regressions!N41),ROUND(Regressions!N41, 1), NA())</f>
        <v>#N/A</v>
      </c>
      <c r="N31" s="558" t="e">
        <f>IF(ISNUMBER(Regressions!O41),ROUND(Regressions!O41, 1), NA())</f>
        <v>#N/A</v>
      </c>
      <c r="O31" s="559" t="e">
        <f>IF(ISNUMBER(Regressions!Q41),ROUND(Regressions!Q41, 1), NA())</f>
        <v>#N/A</v>
      </c>
      <c r="P31" s="555" t="e">
        <f>IF(ISNUMBER(Regressions!R41),ROUND(Regressions!R41, 1), NA())</f>
        <v>#N/A</v>
      </c>
      <c r="Q31" s="561" t="e">
        <f>IF(ISNUMBER(Regressions!S41),ROUND(Regressions!S41, 1), NA())</f>
        <v>#N/A</v>
      </c>
      <c r="R31" s="557" t="e">
        <f>IF(ISNUMBER(Regressions!T41),ROUND(Regressions!T41, 1), NA())</f>
        <v>#N/A</v>
      </c>
      <c r="S31" s="558" t="e">
        <f>IF(ISNUMBER(Regressions!U41),ROUND(Regressions!U41, 1), NA())</f>
        <v>#N/A</v>
      </c>
    </row>
    <row r="32" spans="1:19" hidden="1" x14ac:dyDescent="0.25">
      <c r="A32" s="550" t="str">
        <f>+Introduction!$C$7</f>
        <v>Chile</v>
      </c>
      <c r="B32" s="551">
        <f>IF(ISBLANK(Regressions!B42), " ", Regressions!B42)</f>
        <v>2028</v>
      </c>
      <c r="C32" s="550" t="str">
        <f>HLOOKUP(Introduction!$G$4,nametranslations,24,FALSE)</f>
        <v>Total</v>
      </c>
      <c r="D32" s="553" t="str">
        <f>IF(ISBLANK(Regressions!D42), " ", Regressions!D42)</f>
        <v xml:space="preserve"> </v>
      </c>
      <c r="E32" s="554" t="e">
        <f>IF(ISNUMBER(Regressions!E42),ROUND(Regressions!E42, 1), NA())</f>
        <v>#N/A</v>
      </c>
      <c r="F32" s="555" t="e">
        <f>IF(ISNUMBER(Regressions!F42),ROUND(Regressions!F42, 1), NA())</f>
        <v>#N/A</v>
      </c>
      <c r="G32" s="556" t="e">
        <f>IF(ISNUMBER(Regressions!G42),ROUND(Regressions!G42, 1), NA())</f>
        <v>#N/A</v>
      </c>
      <c r="H32" s="557" t="e">
        <f>IF(ISNUMBER(Regressions!H42),ROUND(Regressions!H42, 1), NA())</f>
        <v>#N/A</v>
      </c>
      <c r="I32" s="558" t="e">
        <f>IF(ISNUMBER(Regressions!I42),ROUND(Regressions!I42, 1), NA())</f>
        <v>#N/A</v>
      </c>
      <c r="J32" s="559" t="e">
        <f>IF(ISNUMBER(Regressions!K42),ROUND(Regressions!K42, 1), NA())</f>
        <v>#N/A</v>
      </c>
      <c r="K32" s="555" t="e">
        <f>IF(ISNUMBER(Regressions!L42),ROUND(Regressions!L42, 1), NA())</f>
        <v>#N/A</v>
      </c>
      <c r="L32" s="560" t="e">
        <f>IF(ISNUMBER(Regressions!M42),ROUND(Regressions!M42, 1), NA())</f>
        <v>#N/A</v>
      </c>
      <c r="M32" s="557" t="e">
        <f>IF(ISNUMBER(Regressions!N42),ROUND(Regressions!N42, 1), NA())</f>
        <v>#N/A</v>
      </c>
      <c r="N32" s="558" t="e">
        <f>IF(ISNUMBER(Regressions!O42),ROUND(Regressions!O42, 1), NA())</f>
        <v>#N/A</v>
      </c>
      <c r="O32" s="559" t="e">
        <f>IF(ISNUMBER(Regressions!Q42),ROUND(Regressions!Q42, 1), NA())</f>
        <v>#N/A</v>
      </c>
      <c r="P32" s="555" t="e">
        <f>IF(ISNUMBER(Regressions!R42),ROUND(Regressions!R42, 1), NA())</f>
        <v>#N/A</v>
      </c>
      <c r="Q32" s="561" t="e">
        <f>IF(ISNUMBER(Regressions!S42),ROUND(Regressions!S42, 1), NA())</f>
        <v>#N/A</v>
      </c>
      <c r="R32" s="557" t="e">
        <f>IF(ISNUMBER(Regressions!T42),ROUND(Regressions!T42, 1), NA())</f>
        <v>#N/A</v>
      </c>
      <c r="S32" s="558" t="e">
        <f>IF(ISNUMBER(Regressions!U42),ROUND(Regressions!U42, 1), NA())</f>
        <v>#N/A</v>
      </c>
    </row>
    <row r="33" spans="1:19" hidden="1" x14ac:dyDescent="0.25">
      <c r="A33" s="550" t="str">
        <f>+Introduction!$C$7</f>
        <v>Chile</v>
      </c>
      <c r="B33" s="551">
        <f>IF(ISBLANK(Regressions!B43), " ", Regressions!B43)</f>
        <v>2029</v>
      </c>
      <c r="C33" s="550" t="str">
        <f>HLOOKUP(Introduction!$G$4,nametranslations,24,FALSE)</f>
        <v>Total</v>
      </c>
      <c r="D33" s="553" t="str">
        <f>IF(ISBLANK(Regressions!D43), " ", Regressions!D43)</f>
        <v xml:space="preserve"> </v>
      </c>
      <c r="E33" s="554" t="e">
        <f>IF(ISNUMBER(Regressions!E43),ROUND(Regressions!E43, 1), NA())</f>
        <v>#N/A</v>
      </c>
      <c r="F33" s="555" t="e">
        <f>IF(ISNUMBER(Regressions!F43),ROUND(Regressions!F43, 1), NA())</f>
        <v>#N/A</v>
      </c>
      <c r="G33" s="556" t="e">
        <f>IF(ISNUMBER(Regressions!G43),ROUND(Regressions!G43, 1), NA())</f>
        <v>#N/A</v>
      </c>
      <c r="H33" s="557" t="e">
        <f>IF(ISNUMBER(Regressions!H43),ROUND(Regressions!H43, 1), NA())</f>
        <v>#N/A</v>
      </c>
      <c r="I33" s="558" t="e">
        <f>IF(ISNUMBER(Regressions!I43),ROUND(Regressions!I43, 1), NA())</f>
        <v>#N/A</v>
      </c>
      <c r="J33" s="559" t="e">
        <f>IF(ISNUMBER(Regressions!K43),ROUND(Regressions!K43, 1), NA())</f>
        <v>#N/A</v>
      </c>
      <c r="K33" s="555" t="e">
        <f>IF(ISNUMBER(Regressions!L43),ROUND(Regressions!L43, 1), NA())</f>
        <v>#N/A</v>
      </c>
      <c r="L33" s="560" t="e">
        <f>IF(ISNUMBER(Regressions!M43),ROUND(Regressions!M43, 1), NA())</f>
        <v>#N/A</v>
      </c>
      <c r="M33" s="557" t="e">
        <f>IF(ISNUMBER(Regressions!N43),ROUND(Regressions!N43, 1), NA())</f>
        <v>#N/A</v>
      </c>
      <c r="N33" s="558" t="e">
        <f>IF(ISNUMBER(Regressions!O43),ROUND(Regressions!O43, 1), NA())</f>
        <v>#N/A</v>
      </c>
      <c r="O33" s="559" t="e">
        <f>IF(ISNUMBER(Regressions!Q43),ROUND(Regressions!Q43, 1), NA())</f>
        <v>#N/A</v>
      </c>
      <c r="P33" s="555" t="e">
        <f>IF(ISNUMBER(Regressions!R43),ROUND(Regressions!R43, 1), NA())</f>
        <v>#N/A</v>
      </c>
      <c r="Q33" s="561" t="e">
        <f>IF(ISNUMBER(Regressions!S43),ROUND(Regressions!S43, 1), NA())</f>
        <v>#N/A</v>
      </c>
      <c r="R33" s="557" t="e">
        <f>IF(ISNUMBER(Regressions!T43),ROUND(Regressions!T43, 1), NA())</f>
        <v>#N/A</v>
      </c>
      <c r="S33" s="558" t="e">
        <f>IF(ISNUMBER(Regressions!U43),ROUND(Regressions!U43, 1), NA())</f>
        <v>#N/A</v>
      </c>
    </row>
    <row r="34" spans="1:19" hidden="1" x14ac:dyDescent="0.25">
      <c r="A34" s="550" t="str">
        <f>+Introduction!$C$7</f>
        <v>Chile</v>
      </c>
      <c r="B34" s="551">
        <f>IF(ISBLANK(Regressions!B44), " ", Regressions!B44)</f>
        <v>2030</v>
      </c>
      <c r="C34" s="550" t="str">
        <f>HLOOKUP(Introduction!$G$4,nametranslations,24,FALSE)</f>
        <v>Total</v>
      </c>
      <c r="D34" s="553" t="str">
        <f>IF(ISBLANK(Regressions!D44), " ", Regressions!D44)</f>
        <v xml:space="preserve"> </v>
      </c>
      <c r="E34" s="554" t="e">
        <f>IF(ISNUMBER(Regressions!E44),ROUND(Regressions!E44, 1), NA())</f>
        <v>#N/A</v>
      </c>
      <c r="F34" s="555" t="e">
        <f>IF(ISNUMBER(Regressions!F44),ROUND(Regressions!F44, 1), NA())</f>
        <v>#N/A</v>
      </c>
      <c r="G34" s="556" t="e">
        <f>IF(ISNUMBER(Regressions!G44),ROUND(Regressions!G44, 1), NA())</f>
        <v>#N/A</v>
      </c>
      <c r="H34" s="557" t="e">
        <f>IF(ISNUMBER(Regressions!H44),ROUND(Regressions!H44, 1), NA())</f>
        <v>#N/A</v>
      </c>
      <c r="I34" s="558" t="e">
        <f>IF(ISNUMBER(Regressions!I44),ROUND(Regressions!I44, 1), NA())</f>
        <v>#N/A</v>
      </c>
      <c r="J34" s="559" t="e">
        <f>IF(ISNUMBER(Regressions!K44),ROUND(Regressions!K44, 1), NA())</f>
        <v>#N/A</v>
      </c>
      <c r="K34" s="555" t="e">
        <f>IF(ISNUMBER(Regressions!L44),ROUND(Regressions!L44, 1), NA())</f>
        <v>#N/A</v>
      </c>
      <c r="L34" s="560" t="e">
        <f>IF(ISNUMBER(Regressions!M44),ROUND(Regressions!M44, 1), NA())</f>
        <v>#N/A</v>
      </c>
      <c r="M34" s="557" t="e">
        <f>IF(ISNUMBER(Regressions!N44),ROUND(Regressions!N44, 1), NA())</f>
        <v>#N/A</v>
      </c>
      <c r="N34" s="558" t="e">
        <f>IF(ISNUMBER(Regressions!O44),ROUND(Regressions!O44, 1), NA())</f>
        <v>#N/A</v>
      </c>
      <c r="O34" s="559" t="e">
        <f>IF(ISNUMBER(Regressions!Q44),ROUND(Regressions!Q44, 1), NA())</f>
        <v>#N/A</v>
      </c>
      <c r="P34" s="555" t="e">
        <f>IF(ISNUMBER(Regressions!R44),ROUND(Regressions!R44, 1), NA())</f>
        <v>#N/A</v>
      </c>
      <c r="Q34" s="561" t="e">
        <f>IF(ISNUMBER(Regressions!S44),ROUND(Regressions!S44, 1), NA())</f>
        <v>#N/A</v>
      </c>
      <c r="R34" s="557" t="e">
        <f>IF(ISNUMBER(Regressions!T44),ROUND(Regressions!T44, 1), NA())</f>
        <v>#N/A</v>
      </c>
      <c r="S34" s="558" t="e">
        <f>IF(ISNUMBER(Regressions!U44),ROUND(Regressions!U44, 1), NA())</f>
        <v>#N/A</v>
      </c>
    </row>
    <row r="35" spans="1:19" x14ac:dyDescent="0.25">
      <c r="A35" s="550" t="str">
        <f>+Introduction!$C$7</f>
        <v>Chile</v>
      </c>
      <c r="B35" s="551">
        <f>IF(ISBLANK(Regressions!B45), " ", Regressions!B45)</f>
        <v>2000</v>
      </c>
      <c r="C35" s="550" t="str">
        <f>HLOOKUP(Introduction!$G$4,nametranslations,26,FALSE)</f>
        <v>Urbano</v>
      </c>
      <c r="D35" s="553">
        <f>IF(ISBLANK(Regressions!D45), " ", Regressions!D45)</f>
        <v>3382548.3210449219</v>
      </c>
      <c r="E35" s="554" t="e">
        <f>IF(ISNUMBER(Regressions!E45),ROUND(Regressions!E45, 1), NA())</f>
        <v>#N/A</v>
      </c>
      <c r="F35" s="555">
        <f>IF(ISNUMBER(Regressions!F45),ROUND(Regressions!F45, 1), NA())</f>
        <v>98.8</v>
      </c>
      <c r="G35" s="556" t="e">
        <f>IF(ISNUMBER(Regressions!G45),ROUND(Regressions!G45, 1), NA())</f>
        <v>#N/A</v>
      </c>
      <c r="H35" s="557" t="e">
        <f>IF(ISNUMBER(Regressions!H45),ROUND(Regressions!H45, 1), NA())</f>
        <v>#N/A</v>
      </c>
      <c r="I35" s="558">
        <f>IF(ISNUMBER(Regressions!I45),ROUND(Regressions!I45, 1), NA())</f>
        <v>1.2</v>
      </c>
      <c r="J35" s="559" t="e">
        <f>IF(ISNUMBER(Regressions!K45),ROUND(Regressions!K45, 1), NA())</f>
        <v>#N/A</v>
      </c>
      <c r="K35" s="555">
        <f>IF(ISNUMBER(Regressions!L45),ROUND(Regressions!L45, 1), NA())</f>
        <v>99.8</v>
      </c>
      <c r="L35" s="560" t="e">
        <f>IF(ISNUMBER(Regressions!M45),ROUND(Regressions!M45, 1), NA())</f>
        <v>#N/A</v>
      </c>
      <c r="M35" s="557" t="e">
        <f>IF(ISNUMBER(Regressions!N45),ROUND(Regressions!N45, 1), NA())</f>
        <v>#N/A</v>
      </c>
      <c r="N35" s="558">
        <f>IF(ISNUMBER(Regressions!O45),ROUND(Regressions!O45, 1), NA())</f>
        <v>0.2</v>
      </c>
      <c r="O35" s="559" t="e">
        <f>IF(ISNUMBER(Regressions!Q45),ROUND(Regressions!Q45, 1), NA())</f>
        <v>#N/A</v>
      </c>
      <c r="P35" s="555" t="e">
        <f>IF(ISNUMBER(Regressions!R45),ROUND(Regressions!R45, 1), NA())</f>
        <v>#N/A</v>
      </c>
      <c r="Q35" s="561" t="e">
        <f>IF(ISNUMBER(Regressions!S45),ROUND(Regressions!S45, 1), NA())</f>
        <v>#N/A</v>
      </c>
      <c r="R35" s="557" t="e">
        <f>IF(ISNUMBER(Regressions!T45),ROUND(Regressions!T45, 1), NA())</f>
        <v>#N/A</v>
      </c>
      <c r="S35" s="558" t="e">
        <f>IF(ISNUMBER(Regressions!U45),ROUND(Regressions!U45, 1), NA())</f>
        <v>#N/A</v>
      </c>
    </row>
    <row r="36" spans="1:19" x14ac:dyDescent="0.25">
      <c r="A36" s="550" t="str">
        <f>+Introduction!$C$7</f>
        <v>Chile</v>
      </c>
      <c r="B36" s="551">
        <f>IF(ISBLANK(Regressions!B46), " ", Regressions!B46)</f>
        <v>2001</v>
      </c>
      <c r="C36" s="550" t="str">
        <f>HLOOKUP(Introduction!$G$4,nametranslations,26,FALSE)</f>
        <v>Urbano</v>
      </c>
      <c r="D36" s="553">
        <f>IF(ISBLANK(Regressions!D46), " ", Regressions!D46)</f>
        <v>3399463.5466575623</v>
      </c>
      <c r="E36" s="554" t="e">
        <f>IF(ISNUMBER(Regressions!E46),ROUND(Regressions!E46, 1), NA())</f>
        <v>#N/A</v>
      </c>
      <c r="F36" s="555">
        <f>IF(ISNUMBER(Regressions!F46),ROUND(Regressions!F46, 1), NA())</f>
        <v>98.8</v>
      </c>
      <c r="G36" s="556" t="e">
        <f>IF(ISNUMBER(Regressions!G46),ROUND(Regressions!G46, 1), NA())</f>
        <v>#N/A</v>
      </c>
      <c r="H36" s="557" t="e">
        <f>IF(ISNUMBER(Regressions!H46),ROUND(Regressions!H46, 1), NA())</f>
        <v>#N/A</v>
      </c>
      <c r="I36" s="558">
        <f>IF(ISNUMBER(Regressions!I46),ROUND(Regressions!I46, 1), NA())</f>
        <v>1.2</v>
      </c>
      <c r="J36" s="559" t="e">
        <f>IF(ISNUMBER(Regressions!K46),ROUND(Regressions!K46, 1), NA())</f>
        <v>#N/A</v>
      </c>
      <c r="K36" s="555">
        <f>IF(ISNUMBER(Regressions!L46),ROUND(Regressions!L46, 1), NA())</f>
        <v>99.8</v>
      </c>
      <c r="L36" s="560" t="e">
        <f>IF(ISNUMBER(Regressions!M46),ROUND(Regressions!M46, 1), NA())</f>
        <v>#N/A</v>
      </c>
      <c r="M36" s="557" t="e">
        <f>IF(ISNUMBER(Regressions!N46),ROUND(Regressions!N46, 1), NA())</f>
        <v>#N/A</v>
      </c>
      <c r="N36" s="558">
        <f>IF(ISNUMBER(Regressions!O46),ROUND(Regressions!O46, 1), NA())</f>
        <v>0.2</v>
      </c>
      <c r="O36" s="559" t="e">
        <f>IF(ISNUMBER(Regressions!Q46),ROUND(Regressions!Q46, 1), NA())</f>
        <v>#N/A</v>
      </c>
      <c r="P36" s="555" t="e">
        <f>IF(ISNUMBER(Regressions!R46),ROUND(Regressions!R46, 1), NA())</f>
        <v>#N/A</v>
      </c>
      <c r="Q36" s="561" t="e">
        <f>IF(ISNUMBER(Regressions!S46),ROUND(Regressions!S46, 1), NA())</f>
        <v>#N/A</v>
      </c>
      <c r="R36" s="557" t="e">
        <f>IF(ISNUMBER(Regressions!T46),ROUND(Regressions!T46, 1), NA())</f>
        <v>#N/A</v>
      </c>
      <c r="S36" s="558" t="e">
        <f>IF(ISNUMBER(Regressions!U46),ROUND(Regressions!U46, 1), NA())</f>
        <v>#N/A</v>
      </c>
    </row>
    <row r="37" spans="1:19" x14ac:dyDescent="0.25">
      <c r="A37" s="550" t="str">
        <f>+Introduction!$C$7</f>
        <v>Chile</v>
      </c>
      <c r="B37" s="551">
        <f>IF(ISBLANK(Regressions!B47), " ", Regressions!B47)</f>
        <v>2002</v>
      </c>
      <c r="C37" s="550" t="str">
        <f>HLOOKUP(Introduction!$G$4,nametranslations,26,FALSE)</f>
        <v>Urbano</v>
      </c>
      <c r="D37" s="553">
        <f>IF(ISBLANK(Regressions!D47), " ", Regressions!D47)</f>
        <v>3411098.6689819335</v>
      </c>
      <c r="E37" s="554" t="e">
        <f>IF(ISNUMBER(Regressions!E47),ROUND(Regressions!E47, 1), NA())</f>
        <v>#N/A</v>
      </c>
      <c r="F37" s="555">
        <f>IF(ISNUMBER(Regressions!F47),ROUND(Regressions!F47, 1), NA())</f>
        <v>98.8</v>
      </c>
      <c r="G37" s="556" t="e">
        <f>IF(ISNUMBER(Regressions!G47),ROUND(Regressions!G47, 1), NA())</f>
        <v>#N/A</v>
      </c>
      <c r="H37" s="557" t="e">
        <f>IF(ISNUMBER(Regressions!H47),ROUND(Regressions!H47, 1), NA())</f>
        <v>#N/A</v>
      </c>
      <c r="I37" s="558">
        <f>IF(ISNUMBER(Regressions!I47),ROUND(Regressions!I47, 1), NA())</f>
        <v>1.2</v>
      </c>
      <c r="J37" s="559" t="e">
        <f>IF(ISNUMBER(Regressions!K47),ROUND(Regressions!K47, 1), NA())</f>
        <v>#N/A</v>
      </c>
      <c r="K37" s="555">
        <f>IF(ISNUMBER(Regressions!L47),ROUND(Regressions!L47, 1), NA())</f>
        <v>99.8</v>
      </c>
      <c r="L37" s="560" t="e">
        <f>IF(ISNUMBER(Regressions!M47),ROUND(Regressions!M47, 1), NA())</f>
        <v>#N/A</v>
      </c>
      <c r="M37" s="557" t="e">
        <f>IF(ISNUMBER(Regressions!N47),ROUND(Regressions!N47, 1), NA())</f>
        <v>#N/A</v>
      </c>
      <c r="N37" s="558">
        <f>IF(ISNUMBER(Regressions!O47),ROUND(Regressions!O47, 1), NA())</f>
        <v>0.2</v>
      </c>
      <c r="O37" s="559" t="e">
        <f>IF(ISNUMBER(Regressions!Q47),ROUND(Regressions!Q47, 1), NA())</f>
        <v>#N/A</v>
      </c>
      <c r="P37" s="555" t="e">
        <f>IF(ISNUMBER(Regressions!R47),ROUND(Regressions!R47, 1), NA())</f>
        <v>#N/A</v>
      </c>
      <c r="Q37" s="561" t="e">
        <f>IF(ISNUMBER(Regressions!S47),ROUND(Regressions!S47, 1), NA())</f>
        <v>#N/A</v>
      </c>
      <c r="R37" s="557" t="e">
        <f>IF(ISNUMBER(Regressions!T47),ROUND(Regressions!T47, 1), NA())</f>
        <v>#N/A</v>
      </c>
      <c r="S37" s="558" t="e">
        <f>IF(ISNUMBER(Regressions!U47),ROUND(Regressions!U47, 1), NA())</f>
        <v>#N/A</v>
      </c>
    </row>
    <row r="38" spans="1:19" x14ac:dyDescent="0.25">
      <c r="A38" s="550" t="str">
        <f>+Introduction!$C$7</f>
        <v>Chile</v>
      </c>
      <c r="B38" s="551">
        <f>IF(ISBLANK(Regressions!B48), " ", Regressions!B48)</f>
        <v>2003</v>
      </c>
      <c r="C38" s="550" t="str">
        <f>HLOOKUP(Introduction!$G$4,nametranslations,26,FALSE)</f>
        <v>Urbano</v>
      </c>
      <c r="D38" s="553">
        <f>IF(ISBLANK(Regressions!D48), " ", Regressions!D48)</f>
        <v>3412599.0745506287</v>
      </c>
      <c r="E38" s="554" t="e">
        <f>IF(ISNUMBER(Regressions!E48),ROUND(Regressions!E48, 1), NA())</f>
        <v>#N/A</v>
      </c>
      <c r="F38" s="555">
        <f>IF(ISNUMBER(Regressions!F48),ROUND(Regressions!F48, 1), NA())</f>
        <v>98.8</v>
      </c>
      <c r="G38" s="556" t="e">
        <f>IF(ISNUMBER(Regressions!G48),ROUND(Regressions!G48, 1), NA())</f>
        <v>#N/A</v>
      </c>
      <c r="H38" s="557" t="e">
        <f>IF(ISNUMBER(Regressions!H48),ROUND(Regressions!H48, 1), NA())</f>
        <v>#N/A</v>
      </c>
      <c r="I38" s="558">
        <f>IF(ISNUMBER(Regressions!I48),ROUND(Regressions!I48, 1), NA())</f>
        <v>1.2</v>
      </c>
      <c r="J38" s="559" t="e">
        <f>IF(ISNUMBER(Regressions!K48),ROUND(Regressions!K48, 1), NA())</f>
        <v>#N/A</v>
      </c>
      <c r="K38" s="555">
        <f>IF(ISNUMBER(Regressions!L48),ROUND(Regressions!L48, 1), NA())</f>
        <v>99.8</v>
      </c>
      <c r="L38" s="560" t="e">
        <f>IF(ISNUMBER(Regressions!M48),ROUND(Regressions!M48, 1), NA())</f>
        <v>#N/A</v>
      </c>
      <c r="M38" s="557" t="e">
        <f>IF(ISNUMBER(Regressions!N48),ROUND(Regressions!N48, 1), NA())</f>
        <v>#N/A</v>
      </c>
      <c r="N38" s="558">
        <f>IF(ISNUMBER(Regressions!O48),ROUND(Regressions!O48, 1), NA())</f>
        <v>0.2</v>
      </c>
      <c r="O38" s="559" t="e">
        <f>IF(ISNUMBER(Regressions!Q48),ROUND(Regressions!Q48, 1), NA())</f>
        <v>#N/A</v>
      </c>
      <c r="P38" s="555" t="e">
        <f>IF(ISNUMBER(Regressions!R48),ROUND(Regressions!R48, 1), NA())</f>
        <v>#N/A</v>
      </c>
      <c r="Q38" s="561" t="e">
        <f>IF(ISNUMBER(Regressions!S48),ROUND(Regressions!S48, 1), NA())</f>
        <v>#N/A</v>
      </c>
      <c r="R38" s="557" t="e">
        <f>IF(ISNUMBER(Regressions!T48),ROUND(Regressions!T48, 1), NA())</f>
        <v>#N/A</v>
      </c>
      <c r="S38" s="558" t="e">
        <f>IF(ISNUMBER(Regressions!U48),ROUND(Regressions!U48, 1), NA())</f>
        <v>#N/A</v>
      </c>
    </row>
    <row r="39" spans="1:19" x14ac:dyDescent="0.25">
      <c r="A39" s="550" t="str">
        <f>+Introduction!$C$7</f>
        <v>Chile</v>
      </c>
      <c r="B39" s="551">
        <f>IF(ISBLANK(Regressions!B49), " ", Regressions!B49)</f>
        <v>2004</v>
      </c>
      <c r="C39" s="550" t="str">
        <f>HLOOKUP(Introduction!$G$4,nametranslations,26,FALSE)</f>
        <v>Urbano</v>
      </c>
      <c r="D39" s="553">
        <f>IF(ISBLANK(Regressions!D49), " ", Regressions!D49)</f>
        <v>3407762.8500808715</v>
      </c>
      <c r="E39" s="554" t="e">
        <f>IF(ISNUMBER(Regressions!E49),ROUND(Regressions!E49, 1), NA())</f>
        <v>#N/A</v>
      </c>
      <c r="F39" s="555">
        <f>IF(ISNUMBER(Regressions!F49),ROUND(Regressions!F49, 1), NA())</f>
        <v>98.8</v>
      </c>
      <c r="G39" s="556" t="e">
        <f>IF(ISNUMBER(Regressions!G49),ROUND(Regressions!G49, 1), NA())</f>
        <v>#N/A</v>
      </c>
      <c r="H39" s="557" t="e">
        <f>IF(ISNUMBER(Regressions!H49),ROUND(Regressions!H49, 1), NA())</f>
        <v>#N/A</v>
      </c>
      <c r="I39" s="558">
        <f>IF(ISNUMBER(Regressions!I49),ROUND(Regressions!I49, 1), NA())</f>
        <v>1.2</v>
      </c>
      <c r="J39" s="559" t="e">
        <f>IF(ISNUMBER(Regressions!K49),ROUND(Regressions!K49, 1), NA())</f>
        <v>#N/A</v>
      </c>
      <c r="K39" s="555">
        <f>IF(ISNUMBER(Regressions!L49),ROUND(Regressions!L49, 1), NA())</f>
        <v>99.8</v>
      </c>
      <c r="L39" s="560" t="e">
        <f>IF(ISNUMBER(Regressions!M49),ROUND(Regressions!M49, 1), NA())</f>
        <v>#N/A</v>
      </c>
      <c r="M39" s="557" t="e">
        <f>IF(ISNUMBER(Regressions!N49),ROUND(Regressions!N49, 1), NA())</f>
        <v>#N/A</v>
      </c>
      <c r="N39" s="558">
        <f>IF(ISNUMBER(Regressions!O49),ROUND(Regressions!O49, 1), NA())</f>
        <v>0.2</v>
      </c>
      <c r="O39" s="559" t="e">
        <f>IF(ISNUMBER(Regressions!Q49),ROUND(Regressions!Q49, 1), NA())</f>
        <v>#N/A</v>
      </c>
      <c r="P39" s="555" t="e">
        <f>IF(ISNUMBER(Regressions!R49),ROUND(Regressions!R49, 1), NA())</f>
        <v>#N/A</v>
      </c>
      <c r="Q39" s="561" t="e">
        <f>IF(ISNUMBER(Regressions!S49),ROUND(Regressions!S49, 1), NA())</f>
        <v>#N/A</v>
      </c>
      <c r="R39" s="557" t="e">
        <f>IF(ISNUMBER(Regressions!T49),ROUND(Regressions!T49, 1), NA())</f>
        <v>#N/A</v>
      </c>
      <c r="S39" s="558" t="e">
        <f>IF(ISNUMBER(Regressions!U49),ROUND(Regressions!U49, 1), NA())</f>
        <v>#N/A</v>
      </c>
    </row>
    <row r="40" spans="1:19" x14ac:dyDescent="0.25">
      <c r="A40" s="550" t="str">
        <f>+Introduction!$C$7</f>
        <v>Chile</v>
      </c>
      <c r="B40" s="551">
        <f>IF(ISBLANK(Regressions!B50), " ", Regressions!B50)</f>
        <v>2005</v>
      </c>
      <c r="C40" s="550" t="str">
        <f>HLOOKUP(Introduction!$G$4,nametranslations,26,FALSE)</f>
        <v>Urbano</v>
      </c>
      <c r="D40" s="553">
        <f>IF(ISBLANK(Regressions!D50), " ", Regressions!D50)</f>
        <v>3394350.3094381718</v>
      </c>
      <c r="E40" s="554" t="e">
        <f>IF(ISNUMBER(Regressions!E50),ROUND(Regressions!E50, 1), NA())</f>
        <v>#N/A</v>
      </c>
      <c r="F40" s="555">
        <f>IF(ISNUMBER(Regressions!F50),ROUND(Regressions!F50, 1), NA())</f>
        <v>98.9</v>
      </c>
      <c r="G40" s="556" t="e">
        <f>IF(ISNUMBER(Regressions!G50),ROUND(Regressions!G50, 1), NA())</f>
        <v>#N/A</v>
      </c>
      <c r="H40" s="557" t="e">
        <f>IF(ISNUMBER(Regressions!H50),ROUND(Regressions!H50, 1), NA())</f>
        <v>#N/A</v>
      </c>
      <c r="I40" s="558">
        <f>IF(ISNUMBER(Regressions!I50),ROUND(Regressions!I50, 1), NA())</f>
        <v>1.1000000000000001</v>
      </c>
      <c r="J40" s="559" t="e">
        <f>IF(ISNUMBER(Regressions!K50),ROUND(Regressions!K50, 1), NA())</f>
        <v>#N/A</v>
      </c>
      <c r="K40" s="555">
        <f>IF(ISNUMBER(Regressions!L50),ROUND(Regressions!L50, 1), NA())</f>
        <v>99.8</v>
      </c>
      <c r="L40" s="560" t="e">
        <f>IF(ISNUMBER(Regressions!M50),ROUND(Regressions!M50, 1), NA())</f>
        <v>#N/A</v>
      </c>
      <c r="M40" s="557" t="e">
        <f>IF(ISNUMBER(Regressions!N50),ROUND(Regressions!N50, 1), NA())</f>
        <v>#N/A</v>
      </c>
      <c r="N40" s="558">
        <f>IF(ISNUMBER(Regressions!O50),ROUND(Regressions!O50, 1), NA())</f>
        <v>0.2</v>
      </c>
      <c r="O40" s="559" t="e">
        <f>IF(ISNUMBER(Regressions!Q50),ROUND(Regressions!Q50, 1), NA())</f>
        <v>#N/A</v>
      </c>
      <c r="P40" s="555" t="e">
        <f>IF(ISNUMBER(Regressions!R50),ROUND(Regressions!R50, 1), NA())</f>
        <v>#N/A</v>
      </c>
      <c r="Q40" s="561" t="e">
        <f>IF(ISNUMBER(Regressions!S50),ROUND(Regressions!S50, 1), NA())</f>
        <v>#N/A</v>
      </c>
      <c r="R40" s="557" t="e">
        <f>IF(ISNUMBER(Regressions!T50),ROUND(Regressions!T50, 1), NA())</f>
        <v>#N/A</v>
      </c>
      <c r="S40" s="558" t="e">
        <f>IF(ISNUMBER(Regressions!U50),ROUND(Regressions!U50, 1), NA())</f>
        <v>#N/A</v>
      </c>
    </row>
    <row r="41" spans="1:19" x14ac:dyDescent="0.25">
      <c r="A41" s="550" t="str">
        <f>+Introduction!$C$7</f>
        <v>Chile</v>
      </c>
      <c r="B41" s="551">
        <f>IF(ISBLANK(Regressions!B51), " ", Regressions!B51)</f>
        <v>2006</v>
      </c>
      <c r="C41" s="550" t="str">
        <f>HLOOKUP(Introduction!$G$4,nametranslations,26,FALSE)</f>
        <v>Urbano</v>
      </c>
      <c r="D41" s="553">
        <f>IF(ISBLANK(Regressions!D51), " ", Regressions!D51)</f>
        <v>3368431.0809494019</v>
      </c>
      <c r="E41" s="554" t="e">
        <f>IF(ISNUMBER(Regressions!E51),ROUND(Regressions!E51, 1), NA())</f>
        <v>#N/A</v>
      </c>
      <c r="F41" s="555">
        <f>IF(ISNUMBER(Regressions!F51),ROUND(Regressions!F51, 1), NA())</f>
        <v>99</v>
      </c>
      <c r="G41" s="556" t="e">
        <f>IF(ISNUMBER(Regressions!G51),ROUND(Regressions!G51, 1), NA())</f>
        <v>#N/A</v>
      </c>
      <c r="H41" s="557" t="e">
        <f>IF(ISNUMBER(Regressions!H51),ROUND(Regressions!H51, 1), NA())</f>
        <v>#N/A</v>
      </c>
      <c r="I41" s="558">
        <f>IF(ISNUMBER(Regressions!I51),ROUND(Regressions!I51, 1), NA())</f>
        <v>1</v>
      </c>
      <c r="J41" s="559" t="e">
        <f>IF(ISNUMBER(Regressions!K51),ROUND(Regressions!K51, 1), NA())</f>
        <v>#N/A</v>
      </c>
      <c r="K41" s="555">
        <f>IF(ISNUMBER(Regressions!L51),ROUND(Regressions!L51, 1), NA())</f>
        <v>99.8</v>
      </c>
      <c r="L41" s="560" t="e">
        <f>IF(ISNUMBER(Regressions!M51),ROUND(Regressions!M51, 1), NA())</f>
        <v>#N/A</v>
      </c>
      <c r="M41" s="557" t="e">
        <f>IF(ISNUMBER(Regressions!N51),ROUND(Regressions!N51, 1), NA())</f>
        <v>#N/A</v>
      </c>
      <c r="N41" s="558">
        <f>IF(ISNUMBER(Regressions!O51),ROUND(Regressions!O51, 1), NA())</f>
        <v>0.2</v>
      </c>
      <c r="O41" s="559" t="e">
        <f>IF(ISNUMBER(Regressions!Q51),ROUND(Regressions!Q51, 1), NA())</f>
        <v>#N/A</v>
      </c>
      <c r="P41" s="555" t="e">
        <f>IF(ISNUMBER(Regressions!R51),ROUND(Regressions!R51, 1), NA())</f>
        <v>#N/A</v>
      </c>
      <c r="Q41" s="561" t="e">
        <f>IF(ISNUMBER(Regressions!S51),ROUND(Regressions!S51, 1), NA())</f>
        <v>#N/A</v>
      </c>
      <c r="R41" s="557" t="e">
        <f>IF(ISNUMBER(Regressions!T51),ROUND(Regressions!T51, 1), NA())</f>
        <v>#N/A</v>
      </c>
      <c r="S41" s="558" t="e">
        <f>IF(ISNUMBER(Regressions!U51),ROUND(Regressions!U51, 1), NA())</f>
        <v>#N/A</v>
      </c>
    </row>
    <row r="42" spans="1:19" x14ac:dyDescent="0.25">
      <c r="A42" s="550" t="str">
        <f>+Introduction!$C$7</f>
        <v>Chile</v>
      </c>
      <c r="B42" s="551">
        <f>IF(ISBLANK(Regressions!B52), " ", Regressions!B52)</f>
        <v>2007</v>
      </c>
      <c r="C42" s="550" t="str">
        <f>HLOOKUP(Introduction!$G$4,nametranslations,26,FALSE)</f>
        <v>Urbano</v>
      </c>
      <c r="D42" s="553">
        <f>IF(ISBLANK(Regressions!D52), " ", Regressions!D52)</f>
        <v>3324777.5473798374</v>
      </c>
      <c r="E42" s="554" t="e">
        <f>IF(ISNUMBER(Regressions!E52),ROUND(Regressions!E52, 1), NA())</f>
        <v>#N/A</v>
      </c>
      <c r="F42" s="555">
        <f>IF(ISNUMBER(Regressions!F52),ROUND(Regressions!F52, 1), NA())</f>
        <v>99.1</v>
      </c>
      <c r="G42" s="556" t="e">
        <f>IF(ISNUMBER(Regressions!G52),ROUND(Regressions!G52, 1), NA())</f>
        <v>#N/A</v>
      </c>
      <c r="H42" s="557" t="e">
        <f>IF(ISNUMBER(Regressions!H52),ROUND(Regressions!H52, 1), NA())</f>
        <v>#N/A</v>
      </c>
      <c r="I42" s="558">
        <f>IF(ISNUMBER(Regressions!I52),ROUND(Regressions!I52, 1), NA())</f>
        <v>0.9</v>
      </c>
      <c r="J42" s="559" t="e">
        <f>IF(ISNUMBER(Regressions!K52),ROUND(Regressions!K52, 1), NA())</f>
        <v>#N/A</v>
      </c>
      <c r="K42" s="555">
        <f>IF(ISNUMBER(Regressions!L52),ROUND(Regressions!L52, 1), NA())</f>
        <v>99.8</v>
      </c>
      <c r="L42" s="560" t="e">
        <f>IF(ISNUMBER(Regressions!M52),ROUND(Regressions!M52, 1), NA())</f>
        <v>#N/A</v>
      </c>
      <c r="M42" s="557" t="e">
        <f>IF(ISNUMBER(Regressions!N52),ROUND(Regressions!N52, 1), NA())</f>
        <v>#N/A</v>
      </c>
      <c r="N42" s="558">
        <f>IF(ISNUMBER(Regressions!O52),ROUND(Regressions!O52, 1), NA())</f>
        <v>0.2</v>
      </c>
      <c r="O42" s="559" t="e">
        <f>IF(ISNUMBER(Regressions!Q52),ROUND(Regressions!Q52, 1), NA())</f>
        <v>#N/A</v>
      </c>
      <c r="P42" s="555" t="e">
        <f>IF(ISNUMBER(Regressions!R52),ROUND(Regressions!R52, 1), NA())</f>
        <v>#N/A</v>
      </c>
      <c r="Q42" s="561" t="e">
        <f>IF(ISNUMBER(Regressions!S52),ROUND(Regressions!S52, 1), NA())</f>
        <v>#N/A</v>
      </c>
      <c r="R42" s="557" t="e">
        <f>IF(ISNUMBER(Regressions!T52),ROUND(Regressions!T52, 1), NA())</f>
        <v>#N/A</v>
      </c>
      <c r="S42" s="558" t="e">
        <f>IF(ISNUMBER(Regressions!U52),ROUND(Regressions!U52, 1), NA())</f>
        <v>#N/A</v>
      </c>
    </row>
    <row r="43" spans="1:19" x14ac:dyDescent="0.25">
      <c r="A43" s="550" t="str">
        <f>+Introduction!$C$7</f>
        <v>Chile</v>
      </c>
      <c r="B43" s="551">
        <f>IF(ISBLANK(Regressions!B53), " ", Regressions!B53)</f>
        <v>2008</v>
      </c>
      <c r="C43" s="550" t="str">
        <f>HLOOKUP(Introduction!$G$4,nametranslations,26,FALSE)</f>
        <v>Urbano</v>
      </c>
      <c r="D43" s="553">
        <f>IF(ISBLANK(Regressions!D53), " ", Regressions!D53)</f>
        <v>3274552.438729858</v>
      </c>
      <c r="E43" s="554" t="e">
        <f>IF(ISNUMBER(Regressions!E53),ROUND(Regressions!E53, 1), NA())</f>
        <v>#N/A</v>
      </c>
      <c r="F43" s="555">
        <f>IF(ISNUMBER(Regressions!F53),ROUND(Regressions!F53, 1), NA())</f>
        <v>99.2</v>
      </c>
      <c r="G43" s="556" t="e">
        <f>IF(ISNUMBER(Regressions!G53),ROUND(Regressions!G53, 1), NA())</f>
        <v>#N/A</v>
      </c>
      <c r="H43" s="557" t="e">
        <f>IF(ISNUMBER(Regressions!H53),ROUND(Regressions!H53, 1), NA())</f>
        <v>#N/A</v>
      </c>
      <c r="I43" s="558">
        <f>IF(ISNUMBER(Regressions!I53),ROUND(Regressions!I53, 1), NA())</f>
        <v>0.8</v>
      </c>
      <c r="J43" s="559" t="e">
        <f>IF(ISNUMBER(Regressions!K53),ROUND(Regressions!K53, 1), NA())</f>
        <v>#N/A</v>
      </c>
      <c r="K43" s="555">
        <f>IF(ISNUMBER(Regressions!L53),ROUND(Regressions!L53, 1), NA())</f>
        <v>99.8</v>
      </c>
      <c r="L43" s="560" t="e">
        <f>IF(ISNUMBER(Regressions!M53),ROUND(Regressions!M53, 1), NA())</f>
        <v>#N/A</v>
      </c>
      <c r="M43" s="557" t="e">
        <f>IF(ISNUMBER(Regressions!N53),ROUND(Regressions!N53, 1), NA())</f>
        <v>#N/A</v>
      </c>
      <c r="N43" s="558">
        <f>IF(ISNUMBER(Regressions!O53),ROUND(Regressions!O53, 1), NA())</f>
        <v>0.2</v>
      </c>
      <c r="O43" s="559" t="e">
        <f>IF(ISNUMBER(Regressions!Q53),ROUND(Regressions!Q53, 1), NA())</f>
        <v>#N/A</v>
      </c>
      <c r="P43" s="555" t="e">
        <f>IF(ISNUMBER(Regressions!R53),ROUND(Regressions!R53, 1), NA())</f>
        <v>#N/A</v>
      </c>
      <c r="Q43" s="561" t="e">
        <f>IF(ISNUMBER(Regressions!S53),ROUND(Regressions!S53, 1), NA())</f>
        <v>#N/A</v>
      </c>
      <c r="R43" s="557" t="e">
        <f>IF(ISNUMBER(Regressions!T53),ROUND(Regressions!T53, 1), NA())</f>
        <v>#N/A</v>
      </c>
      <c r="S43" s="558" t="e">
        <f>IF(ISNUMBER(Regressions!U53),ROUND(Regressions!U53, 1), NA())</f>
        <v>#N/A</v>
      </c>
    </row>
    <row r="44" spans="1:19" x14ac:dyDescent="0.25">
      <c r="A44" s="550" t="str">
        <f>+Introduction!$C$7</f>
        <v>Chile</v>
      </c>
      <c r="B44" s="551">
        <f>IF(ISBLANK(Regressions!B54), " ", Regressions!B54)</f>
        <v>2009</v>
      </c>
      <c r="C44" s="550" t="str">
        <f>HLOOKUP(Introduction!$G$4,nametranslations,26,FALSE)</f>
        <v>Urbano</v>
      </c>
      <c r="D44" s="553">
        <f>IF(ISBLANK(Regressions!D54), " ", Regressions!D54)</f>
        <v>3216731.270724487</v>
      </c>
      <c r="E44" s="554" t="e">
        <f>IF(ISNUMBER(Regressions!E54),ROUND(Regressions!E54, 1), NA())</f>
        <v>#N/A</v>
      </c>
      <c r="F44" s="555">
        <f>IF(ISNUMBER(Regressions!F54),ROUND(Regressions!F54, 1), NA())</f>
        <v>99.2</v>
      </c>
      <c r="G44" s="556" t="e">
        <f>IF(ISNUMBER(Regressions!G54),ROUND(Regressions!G54, 1), NA())</f>
        <v>#N/A</v>
      </c>
      <c r="H44" s="557" t="e">
        <f>IF(ISNUMBER(Regressions!H54),ROUND(Regressions!H54, 1), NA())</f>
        <v>#N/A</v>
      </c>
      <c r="I44" s="558">
        <f>IF(ISNUMBER(Regressions!I54),ROUND(Regressions!I54, 1), NA())</f>
        <v>0.8</v>
      </c>
      <c r="J44" s="559" t="e">
        <f>IF(ISNUMBER(Regressions!K54),ROUND(Regressions!K54, 1), NA())</f>
        <v>#N/A</v>
      </c>
      <c r="K44" s="555">
        <f>IF(ISNUMBER(Regressions!L54),ROUND(Regressions!L54, 1), NA())</f>
        <v>99.8</v>
      </c>
      <c r="L44" s="560">
        <f>IF(ISNUMBER(Regressions!M54),ROUND(Regressions!M54, 1), NA())</f>
        <v>97.9</v>
      </c>
      <c r="M44" s="557">
        <f>IF(ISNUMBER(Regressions!N54),ROUND(Regressions!N54, 1), NA())</f>
        <v>1.9</v>
      </c>
      <c r="N44" s="558">
        <f>IF(ISNUMBER(Regressions!O54),ROUND(Regressions!O54, 1), NA())</f>
        <v>0.2</v>
      </c>
      <c r="O44" s="559" t="e">
        <f>IF(ISNUMBER(Regressions!Q54),ROUND(Regressions!Q54, 1), NA())</f>
        <v>#N/A</v>
      </c>
      <c r="P44" s="555" t="e">
        <f>IF(ISNUMBER(Regressions!R54),ROUND(Regressions!R54, 1), NA())</f>
        <v>#N/A</v>
      </c>
      <c r="Q44" s="561" t="e">
        <f>IF(ISNUMBER(Regressions!S54),ROUND(Regressions!S54, 1), NA())</f>
        <v>#N/A</v>
      </c>
      <c r="R44" s="557" t="e">
        <f>IF(ISNUMBER(Regressions!T54),ROUND(Regressions!T54, 1), NA())</f>
        <v>#N/A</v>
      </c>
      <c r="S44" s="558" t="e">
        <f>IF(ISNUMBER(Regressions!U54),ROUND(Regressions!U54, 1), NA())</f>
        <v>#N/A</v>
      </c>
    </row>
    <row r="45" spans="1:19" x14ac:dyDescent="0.25">
      <c r="A45" s="550" t="str">
        <f>+Introduction!$C$7</f>
        <v>Chile</v>
      </c>
      <c r="B45" s="551">
        <f>IF(ISBLANK(Regressions!B55), " ", Regressions!B55)</f>
        <v>2010</v>
      </c>
      <c r="C45" s="550" t="str">
        <f>HLOOKUP(Introduction!$G$4,nametranslations,26,FALSE)</f>
        <v>Urbano</v>
      </c>
      <c r="D45" s="553">
        <f>IF(ISBLANK(Regressions!D55), " ", Regressions!D55)</f>
        <v>3165501.1661258698</v>
      </c>
      <c r="E45" s="554" t="e">
        <f>IF(ISNUMBER(Regressions!E55),ROUND(Regressions!E55, 1), NA())</f>
        <v>#N/A</v>
      </c>
      <c r="F45" s="555">
        <f>IF(ISNUMBER(Regressions!F55),ROUND(Regressions!F55, 1), NA())</f>
        <v>99.3</v>
      </c>
      <c r="G45" s="556" t="e">
        <f>IF(ISNUMBER(Regressions!G55),ROUND(Regressions!G55, 1), NA())</f>
        <v>#N/A</v>
      </c>
      <c r="H45" s="557" t="e">
        <f>IF(ISNUMBER(Regressions!H55),ROUND(Regressions!H55, 1), NA())</f>
        <v>#N/A</v>
      </c>
      <c r="I45" s="558">
        <f>IF(ISNUMBER(Regressions!I55),ROUND(Regressions!I55, 1), NA())</f>
        <v>0.7</v>
      </c>
      <c r="J45" s="559" t="e">
        <f>IF(ISNUMBER(Regressions!K55),ROUND(Regressions!K55, 1), NA())</f>
        <v>#N/A</v>
      </c>
      <c r="K45" s="555">
        <f>IF(ISNUMBER(Regressions!L55),ROUND(Regressions!L55, 1), NA())</f>
        <v>99.8</v>
      </c>
      <c r="L45" s="560">
        <f>IF(ISNUMBER(Regressions!M55),ROUND(Regressions!M55, 1), NA())</f>
        <v>97.9</v>
      </c>
      <c r="M45" s="557">
        <f>IF(ISNUMBER(Regressions!N55),ROUND(Regressions!N55, 1), NA())</f>
        <v>1.9</v>
      </c>
      <c r="N45" s="558">
        <f>IF(ISNUMBER(Regressions!O55),ROUND(Regressions!O55, 1), NA())</f>
        <v>0.2</v>
      </c>
      <c r="O45" s="559" t="e">
        <f>IF(ISNUMBER(Regressions!Q55),ROUND(Regressions!Q55, 1), NA())</f>
        <v>#N/A</v>
      </c>
      <c r="P45" s="555" t="e">
        <f>IF(ISNUMBER(Regressions!R55),ROUND(Regressions!R55, 1), NA())</f>
        <v>#N/A</v>
      </c>
      <c r="Q45" s="561" t="e">
        <f>IF(ISNUMBER(Regressions!S55),ROUND(Regressions!S55, 1), NA())</f>
        <v>#N/A</v>
      </c>
      <c r="R45" s="557" t="e">
        <f>IF(ISNUMBER(Regressions!T55),ROUND(Regressions!T55, 1), NA())</f>
        <v>#N/A</v>
      </c>
      <c r="S45" s="558" t="e">
        <f>IF(ISNUMBER(Regressions!U55),ROUND(Regressions!U55, 1), NA())</f>
        <v>#N/A</v>
      </c>
    </row>
    <row r="46" spans="1:19" x14ac:dyDescent="0.25">
      <c r="A46" s="550" t="str">
        <f>+Introduction!$C$7</f>
        <v>Chile</v>
      </c>
      <c r="B46" s="551">
        <f>IF(ISBLANK(Regressions!B56), " ", Regressions!B56)</f>
        <v>2011</v>
      </c>
      <c r="C46" s="550" t="str">
        <f>HLOOKUP(Introduction!$G$4,nametranslations,26,FALSE)</f>
        <v>Urbano</v>
      </c>
      <c r="D46" s="553">
        <f>IF(ISBLANK(Regressions!D56), " ", Regressions!D56)</f>
        <v>3126764.1946366881</v>
      </c>
      <c r="E46" s="554" t="e">
        <f>IF(ISNUMBER(Regressions!E56),ROUND(Regressions!E56, 1), NA())</f>
        <v>#N/A</v>
      </c>
      <c r="F46" s="555">
        <f>IF(ISNUMBER(Regressions!F56),ROUND(Regressions!F56, 1), NA())</f>
        <v>99.4</v>
      </c>
      <c r="G46" s="556" t="e">
        <f>IF(ISNUMBER(Regressions!G56),ROUND(Regressions!G56, 1), NA())</f>
        <v>#N/A</v>
      </c>
      <c r="H46" s="557" t="e">
        <f>IF(ISNUMBER(Regressions!H56),ROUND(Regressions!H56, 1), NA())</f>
        <v>#N/A</v>
      </c>
      <c r="I46" s="558">
        <f>IF(ISNUMBER(Regressions!I56),ROUND(Regressions!I56, 1), NA())</f>
        <v>0.6</v>
      </c>
      <c r="J46" s="559" t="e">
        <f>IF(ISNUMBER(Regressions!K56),ROUND(Regressions!K56, 1), NA())</f>
        <v>#N/A</v>
      </c>
      <c r="K46" s="555">
        <f>IF(ISNUMBER(Regressions!L56),ROUND(Regressions!L56, 1), NA())</f>
        <v>99.8</v>
      </c>
      <c r="L46" s="560">
        <f>IF(ISNUMBER(Regressions!M56),ROUND(Regressions!M56, 1), NA())</f>
        <v>97.9</v>
      </c>
      <c r="M46" s="557">
        <f>IF(ISNUMBER(Regressions!N56),ROUND(Regressions!N56, 1), NA())</f>
        <v>1.9</v>
      </c>
      <c r="N46" s="558">
        <f>IF(ISNUMBER(Regressions!O56),ROUND(Regressions!O56, 1), NA())</f>
        <v>0.2</v>
      </c>
      <c r="O46" s="559" t="e">
        <f>IF(ISNUMBER(Regressions!Q56),ROUND(Regressions!Q56, 1), NA())</f>
        <v>#N/A</v>
      </c>
      <c r="P46" s="555" t="e">
        <f>IF(ISNUMBER(Regressions!R56),ROUND(Regressions!R56, 1), NA())</f>
        <v>#N/A</v>
      </c>
      <c r="Q46" s="561" t="e">
        <f>IF(ISNUMBER(Regressions!S56),ROUND(Regressions!S56, 1), NA())</f>
        <v>#N/A</v>
      </c>
      <c r="R46" s="557" t="e">
        <f>IF(ISNUMBER(Regressions!T56),ROUND(Regressions!T56, 1), NA())</f>
        <v>#N/A</v>
      </c>
      <c r="S46" s="558" t="e">
        <f>IF(ISNUMBER(Regressions!U56),ROUND(Regressions!U56, 1), NA())</f>
        <v>#N/A</v>
      </c>
    </row>
    <row r="47" spans="1:19" x14ac:dyDescent="0.25">
      <c r="A47" s="550" t="str">
        <f>+Introduction!$C$7</f>
        <v>Chile</v>
      </c>
      <c r="B47" s="551">
        <f>IF(ISBLANK(Regressions!B57), " ", Regressions!B57)</f>
        <v>2012</v>
      </c>
      <c r="C47" s="550" t="str">
        <f>HLOOKUP(Introduction!$G$4,nametranslations,26,FALSE)</f>
        <v>Urbano</v>
      </c>
      <c r="D47" s="553">
        <f>IF(ISBLANK(Regressions!D57), " ", Regressions!D57)</f>
        <v>3098671.8814794156</v>
      </c>
      <c r="E47" s="554" t="e">
        <f>IF(ISNUMBER(Regressions!E57),ROUND(Regressions!E57, 1), NA())</f>
        <v>#N/A</v>
      </c>
      <c r="F47" s="555">
        <f>IF(ISNUMBER(Regressions!F57),ROUND(Regressions!F57, 1), NA())</f>
        <v>99.5</v>
      </c>
      <c r="G47" s="556" t="e">
        <f>IF(ISNUMBER(Regressions!G57),ROUND(Regressions!G57, 1), NA())</f>
        <v>#N/A</v>
      </c>
      <c r="H47" s="557" t="e">
        <f>IF(ISNUMBER(Regressions!H57),ROUND(Regressions!H57, 1), NA())</f>
        <v>#N/A</v>
      </c>
      <c r="I47" s="558">
        <f>IF(ISNUMBER(Regressions!I57),ROUND(Regressions!I57, 1), NA())</f>
        <v>0.5</v>
      </c>
      <c r="J47" s="559" t="e">
        <f>IF(ISNUMBER(Regressions!K57),ROUND(Regressions!K57, 1), NA())</f>
        <v>#N/A</v>
      </c>
      <c r="K47" s="555">
        <f>IF(ISNUMBER(Regressions!L57),ROUND(Regressions!L57, 1), NA())</f>
        <v>99.8</v>
      </c>
      <c r="L47" s="560">
        <f>IF(ISNUMBER(Regressions!M57),ROUND(Regressions!M57, 1), NA())</f>
        <v>97.9</v>
      </c>
      <c r="M47" s="557">
        <f>IF(ISNUMBER(Regressions!N57),ROUND(Regressions!N57, 1), NA())</f>
        <v>1.9</v>
      </c>
      <c r="N47" s="558">
        <f>IF(ISNUMBER(Regressions!O57),ROUND(Regressions!O57, 1), NA())</f>
        <v>0.2</v>
      </c>
      <c r="O47" s="559" t="e">
        <f>IF(ISNUMBER(Regressions!Q57),ROUND(Regressions!Q57, 1), NA())</f>
        <v>#N/A</v>
      </c>
      <c r="P47" s="555" t="e">
        <f>IF(ISNUMBER(Regressions!R57),ROUND(Regressions!R57, 1), NA())</f>
        <v>#N/A</v>
      </c>
      <c r="Q47" s="561" t="e">
        <f>IF(ISNUMBER(Regressions!S57),ROUND(Regressions!S57, 1), NA())</f>
        <v>#N/A</v>
      </c>
      <c r="R47" s="557" t="e">
        <f>IF(ISNUMBER(Regressions!T57),ROUND(Regressions!T57, 1), NA())</f>
        <v>#N/A</v>
      </c>
      <c r="S47" s="558" t="e">
        <f>IF(ISNUMBER(Regressions!U57),ROUND(Regressions!U57, 1), NA())</f>
        <v>#N/A</v>
      </c>
    </row>
    <row r="48" spans="1:19" x14ac:dyDescent="0.25">
      <c r="A48" s="550" t="str">
        <f>+Introduction!$C$7</f>
        <v>Chile</v>
      </c>
      <c r="B48" s="551">
        <f>IF(ISBLANK(Regressions!B58), " ", Regressions!B58)</f>
        <v>2013</v>
      </c>
      <c r="C48" s="550" t="str">
        <f>HLOOKUP(Introduction!$G$4,nametranslations,26,FALSE)</f>
        <v>Urbano</v>
      </c>
      <c r="D48" s="553">
        <f>IF(ISBLANK(Regressions!D58), " ", Regressions!D58)</f>
        <v>3298910.0642221072</v>
      </c>
      <c r="E48" s="554" t="e">
        <f>IF(ISNUMBER(Regressions!E58),ROUND(Regressions!E58, 1), NA())</f>
        <v>#N/A</v>
      </c>
      <c r="F48" s="555">
        <f>IF(ISNUMBER(Regressions!F58),ROUND(Regressions!F58, 1), NA())</f>
        <v>99.6</v>
      </c>
      <c r="G48" s="556" t="e">
        <f>IF(ISNUMBER(Regressions!G58),ROUND(Regressions!G58, 1), NA())</f>
        <v>#N/A</v>
      </c>
      <c r="H48" s="557" t="e">
        <f>IF(ISNUMBER(Regressions!H58),ROUND(Regressions!H58, 1), NA())</f>
        <v>#N/A</v>
      </c>
      <c r="I48" s="558">
        <f>IF(ISNUMBER(Regressions!I58),ROUND(Regressions!I58, 1), NA())</f>
        <v>0.4</v>
      </c>
      <c r="J48" s="559" t="e">
        <f>IF(ISNUMBER(Regressions!K58),ROUND(Regressions!K58, 1), NA())</f>
        <v>#N/A</v>
      </c>
      <c r="K48" s="555">
        <f>IF(ISNUMBER(Regressions!L58),ROUND(Regressions!L58, 1), NA())</f>
        <v>99.8</v>
      </c>
      <c r="L48" s="560">
        <f>IF(ISNUMBER(Regressions!M58),ROUND(Regressions!M58, 1), NA())</f>
        <v>97.9</v>
      </c>
      <c r="M48" s="557">
        <f>IF(ISNUMBER(Regressions!N58),ROUND(Regressions!N58, 1), NA())</f>
        <v>1.9</v>
      </c>
      <c r="N48" s="558">
        <f>IF(ISNUMBER(Regressions!O58),ROUND(Regressions!O58, 1), NA())</f>
        <v>0.2</v>
      </c>
      <c r="O48" s="559" t="e">
        <f>IF(ISNUMBER(Regressions!Q58),ROUND(Regressions!Q58, 1), NA())</f>
        <v>#N/A</v>
      </c>
      <c r="P48" s="555" t="e">
        <f>IF(ISNUMBER(Regressions!R58),ROUND(Regressions!R58, 1), NA())</f>
        <v>#N/A</v>
      </c>
      <c r="Q48" s="561" t="e">
        <f>IF(ISNUMBER(Regressions!S58),ROUND(Regressions!S58, 1), NA())</f>
        <v>#N/A</v>
      </c>
      <c r="R48" s="557" t="e">
        <f>IF(ISNUMBER(Regressions!T58),ROUND(Regressions!T58, 1), NA())</f>
        <v>#N/A</v>
      </c>
      <c r="S48" s="558" t="e">
        <f>IF(ISNUMBER(Regressions!U58),ROUND(Regressions!U58, 1), NA())</f>
        <v>#N/A</v>
      </c>
    </row>
    <row r="49" spans="1:19" x14ac:dyDescent="0.25">
      <c r="A49" s="550" t="str">
        <f>+Introduction!$C$7</f>
        <v>Chile</v>
      </c>
      <c r="B49" s="551">
        <f>IF(ISBLANK(Regressions!B59), " ", Regressions!B59)</f>
        <v>2014</v>
      </c>
      <c r="C49" s="550" t="str">
        <f>HLOOKUP(Introduction!$G$4,nametranslations,26,FALSE)</f>
        <v>Urbano</v>
      </c>
      <c r="D49" s="553">
        <f>IF(ISBLANK(Regressions!D59), " ", Regressions!D59)</f>
        <v>3282793.6496864315</v>
      </c>
      <c r="E49" s="554" t="e">
        <f>IF(ISNUMBER(Regressions!E59),ROUND(Regressions!E59, 1), NA())</f>
        <v>#N/A</v>
      </c>
      <c r="F49" s="555">
        <f>IF(ISNUMBER(Regressions!F59),ROUND(Regressions!F59, 1), NA())</f>
        <v>99.7</v>
      </c>
      <c r="G49" s="556" t="e">
        <f>IF(ISNUMBER(Regressions!G59),ROUND(Regressions!G59, 1), NA())</f>
        <v>#N/A</v>
      </c>
      <c r="H49" s="557" t="e">
        <f>IF(ISNUMBER(Regressions!H59),ROUND(Regressions!H59, 1), NA())</f>
        <v>#N/A</v>
      </c>
      <c r="I49" s="558">
        <f>IF(ISNUMBER(Regressions!I59),ROUND(Regressions!I59, 1), NA())</f>
        <v>0.3</v>
      </c>
      <c r="J49" s="559" t="e">
        <f>IF(ISNUMBER(Regressions!K59),ROUND(Regressions!K59, 1), NA())</f>
        <v>#N/A</v>
      </c>
      <c r="K49" s="555">
        <f>IF(ISNUMBER(Regressions!L59),ROUND(Regressions!L59, 1), NA())</f>
        <v>99.8</v>
      </c>
      <c r="L49" s="560">
        <f>IF(ISNUMBER(Regressions!M59),ROUND(Regressions!M59, 1), NA())</f>
        <v>97.9</v>
      </c>
      <c r="M49" s="557">
        <f>IF(ISNUMBER(Regressions!N59),ROUND(Regressions!N59, 1), NA())</f>
        <v>1.9</v>
      </c>
      <c r="N49" s="558">
        <f>IF(ISNUMBER(Regressions!O59),ROUND(Regressions!O59, 1), NA())</f>
        <v>0.2</v>
      </c>
      <c r="O49" s="559" t="e">
        <f>IF(ISNUMBER(Regressions!Q59),ROUND(Regressions!Q59, 1), NA())</f>
        <v>#N/A</v>
      </c>
      <c r="P49" s="555" t="e">
        <f>IF(ISNUMBER(Regressions!R59),ROUND(Regressions!R59, 1), NA())</f>
        <v>#N/A</v>
      </c>
      <c r="Q49" s="561" t="e">
        <f>IF(ISNUMBER(Regressions!S59),ROUND(Regressions!S59, 1), NA())</f>
        <v>#N/A</v>
      </c>
      <c r="R49" s="557" t="e">
        <f>IF(ISNUMBER(Regressions!T59),ROUND(Regressions!T59, 1), NA())</f>
        <v>#N/A</v>
      </c>
      <c r="S49" s="558" t="e">
        <f>IF(ISNUMBER(Regressions!U59),ROUND(Regressions!U59, 1), NA())</f>
        <v>#N/A</v>
      </c>
    </row>
    <row r="50" spans="1:19" x14ac:dyDescent="0.25">
      <c r="A50" s="550" t="str">
        <f>+Introduction!$C$7</f>
        <v>Chile</v>
      </c>
      <c r="B50" s="551">
        <f>IF(ISBLANK(Regressions!B60), " ", Regressions!B60)</f>
        <v>2015</v>
      </c>
      <c r="C50" s="550" t="str">
        <f>HLOOKUP(Introduction!$G$4,nametranslations,26,FALSE)</f>
        <v>Urbano</v>
      </c>
      <c r="D50" s="553">
        <f>IF(ISBLANK(Regressions!D60), " ", Regressions!D60)</f>
        <v>3268212.7524337769</v>
      </c>
      <c r="E50" s="554" t="e">
        <f>IF(ISNUMBER(Regressions!E60),ROUND(Regressions!E60, 1), NA())</f>
        <v>#N/A</v>
      </c>
      <c r="F50" s="555">
        <f>IF(ISNUMBER(Regressions!F60),ROUND(Regressions!F60, 1), NA())</f>
        <v>99.7</v>
      </c>
      <c r="G50" s="556" t="e">
        <f>IF(ISNUMBER(Regressions!G60),ROUND(Regressions!G60, 1), NA())</f>
        <v>#N/A</v>
      </c>
      <c r="H50" s="557" t="e">
        <f>IF(ISNUMBER(Regressions!H60),ROUND(Regressions!H60, 1), NA())</f>
        <v>#N/A</v>
      </c>
      <c r="I50" s="558">
        <f>IF(ISNUMBER(Regressions!I60),ROUND(Regressions!I60, 1), NA())</f>
        <v>0.3</v>
      </c>
      <c r="J50" s="559" t="e">
        <f>IF(ISNUMBER(Regressions!K60),ROUND(Regressions!K60, 1), NA())</f>
        <v>#N/A</v>
      </c>
      <c r="K50" s="555">
        <f>IF(ISNUMBER(Regressions!L60),ROUND(Regressions!L60, 1), NA())</f>
        <v>99.8</v>
      </c>
      <c r="L50" s="560">
        <f>IF(ISNUMBER(Regressions!M60),ROUND(Regressions!M60, 1), NA())</f>
        <v>97.9</v>
      </c>
      <c r="M50" s="557">
        <f>IF(ISNUMBER(Regressions!N60),ROUND(Regressions!N60, 1), NA())</f>
        <v>1.9</v>
      </c>
      <c r="N50" s="558">
        <f>IF(ISNUMBER(Regressions!O60),ROUND(Regressions!O60, 1), NA())</f>
        <v>0.2</v>
      </c>
      <c r="O50" s="559" t="e">
        <f>IF(ISNUMBER(Regressions!Q60),ROUND(Regressions!Q60, 1), NA())</f>
        <v>#N/A</v>
      </c>
      <c r="P50" s="555" t="e">
        <f>IF(ISNUMBER(Regressions!R60),ROUND(Regressions!R60, 1), NA())</f>
        <v>#N/A</v>
      </c>
      <c r="Q50" s="561" t="e">
        <f>IF(ISNUMBER(Regressions!S60),ROUND(Regressions!S60, 1), NA())</f>
        <v>#N/A</v>
      </c>
      <c r="R50" s="557" t="e">
        <f>IF(ISNUMBER(Regressions!T60),ROUND(Regressions!T60, 1), NA())</f>
        <v>#N/A</v>
      </c>
      <c r="S50" s="558" t="e">
        <f>IF(ISNUMBER(Regressions!U60),ROUND(Regressions!U60, 1), NA())</f>
        <v>#N/A</v>
      </c>
    </row>
    <row r="51" spans="1:19" x14ac:dyDescent="0.25">
      <c r="A51" s="550" t="str">
        <f>+Introduction!$C$7</f>
        <v>Chile</v>
      </c>
      <c r="B51" s="551">
        <f>IF(ISBLANK(Regressions!B61), " ", Regressions!B61)</f>
        <v>2016</v>
      </c>
      <c r="C51" s="550" t="str">
        <f>HLOOKUP(Introduction!$G$4,nametranslations,26,FALSE)</f>
        <v>Urbano</v>
      </c>
      <c r="D51" s="553">
        <f>IF(ISBLANK(Regressions!D61), " ", Regressions!D61)</f>
        <v>3257021.307913742</v>
      </c>
      <c r="E51" s="554" t="e">
        <f>IF(ISNUMBER(Regressions!E61),ROUND(Regressions!E61, 1), NA())</f>
        <v>#N/A</v>
      </c>
      <c r="F51" s="555">
        <f>IF(ISNUMBER(Regressions!F61),ROUND(Regressions!F61, 1), NA())</f>
        <v>99.7</v>
      </c>
      <c r="G51" s="556" t="e">
        <f>IF(ISNUMBER(Regressions!G61),ROUND(Regressions!G61, 1), NA())</f>
        <v>#N/A</v>
      </c>
      <c r="H51" s="557" t="e">
        <f>IF(ISNUMBER(Regressions!H61),ROUND(Regressions!H61, 1), NA())</f>
        <v>#N/A</v>
      </c>
      <c r="I51" s="558">
        <f>IF(ISNUMBER(Regressions!I61),ROUND(Regressions!I61, 1), NA())</f>
        <v>0.3</v>
      </c>
      <c r="J51" s="559" t="e">
        <f>IF(ISNUMBER(Regressions!K61),ROUND(Regressions!K61, 1), NA())</f>
        <v>#N/A</v>
      </c>
      <c r="K51" s="555">
        <f>IF(ISNUMBER(Regressions!L61),ROUND(Regressions!L61, 1), NA())</f>
        <v>99.8</v>
      </c>
      <c r="L51" s="560">
        <f>IF(ISNUMBER(Regressions!M61),ROUND(Regressions!M61, 1), NA())</f>
        <v>97.9</v>
      </c>
      <c r="M51" s="557">
        <f>IF(ISNUMBER(Regressions!N61),ROUND(Regressions!N61, 1), NA())</f>
        <v>1.9</v>
      </c>
      <c r="N51" s="558">
        <f>IF(ISNUMBER(Regressions!O61),ROUND(Regressions!O61, 1), NA())</f>
        <v>0.2</v>
      </c>
      <c r="O51" s="559" t="e">
        <f>IF(ISNUMBER(Regressions!Q61),ROUND(Regressions!Q61, 1), NA())</f>
        <v>#N/A</v>
      </c>
      <c r="P51" s="555" t="e">
        <f>IF(ISNUMBER(Regressions!R61),ROUND(Regressions!R61, 1), NA())</f>
        <v>#N/A</v>
      </c>
      <c r="Q51" s="561" t="e">
        <f>IF(ISNUMBER(Regressions!S61),ROUND(Regressions!S61, 1), NA())</f>
        <v>#N/A</v>
      </c>
      <c r="R51" s="557" t="e">
        <f>IF(ISNUMBER(Regressions!T61),ROUND(Regressions!T61, 1), NA())</f>
        <v>#N/A</v>
      </c>
      <c r="S51" s="558" t="e">
        <f>IF(ISNUMBER(Regressions!U61),ROUND(Regressions!U61, 1), NA())</f>
        <v>#N/A</v>
      </c>
    </row>
    <row r="52" spans="1:19" x14ac:dyDescent="0.25">
      <c r="A52" s="550" t="str">
        <f>+Introduction!$C$7</f>
        <v>Chile</v>
      </c>
      <c r="B52" s="551">
        <f>IF(ISBLANK(Regressions!B62), " ", Regressions!B62)</f>
        <v>2017</v>
      </c>
      <c r="C52" s="550" t="str">
        <f>HLOOKUP(Introduction!$G$4,nametranslations,26,FALSE)</f>
        <v>Urbano</v>
      </c>
      <c r="D52" s="553">
        <f>IF(ISBLANK(Regressions!D62), " ", Regressions!D62)</f>
        <v>3258321.748242035</v>
      </c>
      <c r="E52" s="554" t="e">
        <f>IF(ISNUMBER(Regressions!E62),ROUND(Regressions!E62, 1), NA())</f>
        <v>#N/A</v>
      </c>
      <c r="F52" s="555">
        <f>IF(ISNUMBER(Regressions!F62),ROUND(Regressions!F62, 1), NA())</f>
        <v>99.7</v>
      </c>
      <c r="G52" s="556" t="e">
        <f>IF(ISNUMBER(Regressions!G62),ROUND(Regressions!G62, 1), NA())</f>
        <v>#N/A</v>
      </c>
      <c r="H52" s="557" t="e">
        <f>IF(ISNUMBER(Regressions!H62),ROUND(Regressions!H62, 1), NA())</f>
        <v>#N/A</v>
      </c>
      <c r="I52" s="558">
        <f>IF(ISNUMBER(Regressions!I62),ROUND(Regressions!I62, 1), NA())</f>
        <v>0.3</v>
      </c>
      <c r="J52" s="559" t="e">
        <f>IF(ISNUMBER(Regressions!K62),ROUND(Regressions!K62, 1), NA())</f>
        <v>#N/A</v>
      </c>
      <c r="K52" s="555">
        <f>IF(ISNUMBER(Regressions!L62),ROUND(Regressions!L62, 1), NA())</f>
        <v>99.8</v>
      </c>
      <c r="L52" s="560">
        <f>IF(ISNUMBER(Regressions!M62),ROUND(Regressions!M62, 1), NA())</f>
        <v>97.9</v>
      </c>
      <c r="M52" s="557">
        <f>IF(ISNUMBER(Regressions!N62),ROUND(Regressions!N62, 1), NA())</f>
        <v>1.9</v>
      </c>
      <c r="N52" s="558">
        <f>IF(ISNUMBER(Regressions!O62),ROUND(Regressions!O62, 1), NA())</f>
        <v>0.2</v>
      </c>
      <c r="O52" s="559" t="e">
        <f>IF(ISNUMBER(Regressions!Q62),ROUND(Regressions!Q62, 1), NA())</f>
        <v>#N/A</v>
      </c>
      <c r="P52" s="555" t="e">
        <f>IF(ISNUMBER(Regressions!R62),ROUND(Regressions!R62, 1), NA())</f>
        <v>#N/A</v>
      </c>
      <c r="Q52" s="561" t="e">
        <f>IF(ISNUMBER(Regressions!S62),ROUND(Regressions!S62, 1), NA())</f>
        <v>#N/A</v>
      </c>
      <c r="R52" s="557" t="e">
        <f>IF(ISNUMBER(Regressions!T62),ROUND(Regressions!T62, 1), NA())</f>
        <v>#N/A</v>
      </c>
      <c r="S52" s="558" t="e">
        <f>IF(ISNUMBER(Regressions!U62),ROUND(Regressions!U62, 1), NA())</f>
        <v>#N/A</v>
      </c>
    </row>
    <row r="53" spans="1:19" x14ac:dyDescent="0.25">
      <c r="A53" s="550" t="str">
        <f>+Introduction!$C$7</f>
        <v>Chile</v>
      </c>
      <c r="B53" s="551">
        <f>IF(ISBLANK(Regressions!B63), " ", Regressions!B63)</f>
        <v>2018</v>
      </c>
      <c r="C53" s="550" t="str">
        <f>HLOOKUP(Introduction!$G$4,nametranslations,26,FALSE)</f>
        <v>Urbano</v>
      </c>
      <c r="D53" s="553">
        <f>IF(ISBLANK(Regressions!D63), " ", Regressions!D63)</f>
        <v>3277240.1415893557</v>
      </c>
      <c r="E53" s="554" t="e">
        <f>IF(ISNUMBER(Regressions!E63),ROUND(Regressions!E63, 1), NA())</f>
        <v>#N/A</v>
      </c>
      <c r="F53" s="555">
        <f>IF(ISNUMBER(Regressions!F63),ROUND(Regressions!F63, 1), NA())</f>
        <v>99.7</v>
      </c>
      <c r="G53" s="556" t="e">
        <f>IF(ISNUMBER(Regressions!G63),ROUND(Regressions!G63, 1), NA())</f>
        <v>#N/A</v>
      </c>
      <c r="H53" s="557" t="e">
        <f>IF(ISNUMBER(Regressions!H63),ROUND(Regressions!H63, 1), NA())</f>
        <v>#N/A</v>
      </c>
      <c r="I53" s="558">
        <f>IF(ISNUMBER(Regressions!I63),ROUND(Regressions!I63, 1), NA())</f>
        <v>0.3</v>
      </c>
      <c r="J53" s="559" t="e">
        <f>IF(ISNUMBER(Regressions!K63),ROUND(Regressions!K63, 1), NA())</f>
        <v>#N/A</v>
      </c>
      <c r="K53" s="555">
        <f>IF(ISNUMBER(Regressions!L63),ROUND(Regressions!L63, 1), NA())</f>
        <v>99.8</v>
      </c>
      <c r="L53" s="560" t="e">
        <f>IF(ISNUMBER(Regressions!M63),ROUND(Regressions!M63, 1), NA())</f>
        <v>#N/A</v>
      </c>
      <c r="M53" s="557" t="e">
        <f>IF(ISNUMBER(Regressions!N63),ROUND(Regressions!N63, 1), NA())</f>
        <v>#N/A</v>
      </c>
      <c r="N53" s="558">
        <f>IF(ISNUMBER(Regressions!O63),ROUND(Regressions!O63, 1), NA())</f>
        <v>0.2</v>
      </c>
      <c r="O53" s="559" t="e">
        <f>IF(ISNUMBER(Regressions!Q63),ROUND(Regressions!Q63, 1), NA())</f>
        <v>#N/A</v>
      </c>
      <c r="P53" s="555" t="e">
        <f>IF(ISNUMBER(Regressions!R63),ROUND(Regressions!R63, 1), NA())</f>
        <v>#N/A</v>
      </c>
      <c r="Q53" s="561" t="e">
        <f>IF(ISNUMBER(Regressions!S63),ROUND(Regressions!S63, 1), NA())</f>
        <v>#N/A</v>
      </c>
      <c r="R53" s="557" t="e">
        <f>IF(ISNUMBER(Regressions!T63),ROUND(Regressions!T63, 1), NA())</f>
        <v>#N/A</v>
      </c>
      <c r="S53" s="558" t="e">
        <f>IF(ISNUMBER(Regressions!U63),ROUND(Regressions!U63, 1), NA())</f>
        <v>#N/A</v>
      </c>
    </row>
    <row r="54" spans="1:19" x14ac:dyDescent="0.25">
      <c r="A54" s="550" t="str">
        <f>+Introduction!$C$7</f>
        <v>Chile</v>
      </c>
      <c r="B54" s="551">
        <f>IF(ISBLANK(Regressions!B64), " ", Regressions!B64)</f>
        <v>2019</v>
      </c>
      <c r="C54" s="550" t="str">
        <f>HLOOKUP(Introduction!$G$4,nametranslations,26,FALSE)</f>
        <v>Urbano</v>
      </c>
      <c r="D54" s="553">
        <f>IF(ISBLANK(Regressions!D64), " ", Regressions!D64)</f>
        <v>3299581.826119537</v>
      </c>
      <c r="E54" s="554" t="e">
        <f>IF(ISNUMBER(Regressions!E64),ROUND(Regressions!E64, 1), NA())</f>
        <v>#N/A</v>
      </c>
      <c r="F54" s="555">
        <f>IF(ISNUMBER(Regressions!F64),ROUND(Regressions!F64, 1), NA())</f>
        <v>99.7</v>
      </c>
      <c r="G54" s="556" t="e">
        <f>IF(ISNUMBER(Regressions!G64),ROUND(Regressions!G64, 1), NA())</f>
        <v>#N/A</v>
      </c>
      <c r="H54" s="557" t="e">
        <f>IF(ISNUMBER(Regressions!H64),ROUND(Regressions!H64, 1), NA())</f>
        <v>#N/A</v>
      </c>
      <c r="I54" s="558">
        <f>IF(ISNUMBER(Regressions!I64),ROUND(Regressions!I64, 1), NA())</f>
        <v>0.3</v>
      </c>
      <c r="J54" s="559" t="e">
        <f>IF(ISNUMBER(Regressions!K64),ROUND(Regressions!K64, 1), NA())</f>
        <v>#N/A</v>
      </c>
      <c r="K54" s="555">
        <f>IF(ISNUMBER(Regressions!L64),ROUND(Regressions!L64, 1), NA())</f>
        <v>99.8</v>
      </c>
      <c r="L54" s="560" t="e">
        <f>IF(ISNUMBER(Regressions!M64),ROUND(Regressions!M64, 1), NA())</f>
        <v>#N/A</v>
      </c>
      <c r="M54" s="557" t="e">
        <f>IF(ISNUMBER(Regressions!N64),ROUND(Regressions!N64, 1), NA())</f>
        <v>#N/A</v>
      </c>
      <c r="N54" s="558">
        <f>IF(ISNUMBER(Regressions!O64),ROUND(Regressions!O64, 1), NA())</f>
        <v>0.2</v>
      </c>
      <c r="O54" s="559" t="e">
        <f>IF(ISNUMBER(Regressions!Q64),ROUND(Regressions!Q64, 1), NA())</f>
        <v>#N/A</v>
      </c>
      <c r="P54" s="555" t="e">
        <f>IF(ISNUMBER(Regressions!R64),ROUND(Regressions!R64, 1), NA())</f>
        <v>#N/A</v>
      </c>
      <c r="Q54" s="561" t="e">
        <f>IF(ISNUMBER(Regressions!S64),ROUND(Regressions!S64, 1), NA())</f>
        <v>#N/A</v>
      </c>
      <c r="R54" s="557" t="e">
        <f>IF(ISNUMBER(Regressions!T64),ROUND(Regressions!T64, 1), NA())</f>
        <v>#N/A</v>
      </c>
      <c r="S54" s="558" t="e">
        <f>IF(ISNUMBER(Regressions!U64),ROUND(Regressions!U64, 1), NA())</f>
        <v>#N/A</v>
      </c>
    </row>
    <row r="55" spans="1:19" ht="13.5" customHeight="1" x14ac:dyDescent="0.25">
      <c r="A55" s="550" t="str">
        <f>+Introduction!$C$7</f>
        <v>Chile</v>
      </c>
      <c r="B55" s="551">
        <f>IF(ISBLANK(Regressions!B65), " ", Regressions!B65)</f>
        <v>2020</v>
      </c>
      <c r="C55" s="550" t="str">
        <f>HLOOKUP(Introduction!$G$4,nametranslations,26,FALSE)</f>
        <v>Urbano</v>
      </c>
      <c r="D55" s="553">
        <f>IF(ISBLANK(Regressions!D65), " ", Regressions!D65)</f>
        <v>3313998.7391457367</v>
      </c>
      <c r="E55" s="554" t="e">
        <f>IF(ISNUMBER(Regressions!E65),ROUND(Regressions!E65, 1), NA())</f>
        <v>#N/A</v>
      </c>
      <c r="F55" s="555">
        <f>IF(ISNUMBER(Regressions!F65),ROUND(Regressions!F65, 1), NA())</f>
        <v>99.7</v>
      </c>
      <c r="G55" s="556" t="e">
        <f>IF(ISNUMBER(Regressions!G65),ROUND(Regressions!G65, 1), NA())</f>
        <v>#N/A</v>
      </c>
      <c r="H55" s="557" t="e">
        <f>IF(ISNUMBER(Regressions!H65),ROUND(Regressions!H65, 1), NA())</f>
        <v>#N/A</v>
      </c>
      <c r="I55" s="558">
        <f>IF(ISNUMBER(Regressions!I65),ROUND(Regressions!I65, 1), NA())</f>
        <v>0.3</v>
      </c>
      <c r="J55" s="559" t="e">
        <f>IF(ISNUMBER(Regressions!K65),ROUND(Regressions!K65, 1), NA())</f>
        <v>#N/A</v>
      </c>
      <c r="K55" s="555">
        <f>IF(ISNUMBER(Regressions!L65),ROUND(Regressions!L65, 1), NA())</f>
        <v>99.8</v>
      </c>
      <c r="L55" s="560" t="e">
        <f>IF(ISNUMBER(Regressions!M65),ROUND(Regressions!M65, 1), NA())</f>
        <v>#N/A</v>
      </c>
      <c r="M55" s="557" t="e">
        <f>IF(ISNUMBER(Regressions!N65),ROUND(Regressions!N65, 1), NA())</f>
        <v>#N/A</v>
      </c>
      <c r="N55" s="558">
        <f>IF(ISNUMBER(Regressions!O65),ROUND(Regressions!O65, 1), NA())</f>
        <v>0.2</v>
      </c>
      <c r="O55" s="559" t="e">
        <f>IF(ISNUMBER(Regressions!Q65),ROUND(Regressions!Q65, 1), NA())</f>
        <v>#N/A</v>
      </c>
      <c r="P55" s="555" t="e">
        <f>IF(ISNUMBER(Regressions!R65),ROUND(Regressions!R65, 1), NA())</f>
        <v>#N/A</v>
      </c>
      <c r="Q55" s="561" t="e">
        <f>IF(ISNUMBER(Regressions!S65),ROUND(Regressions!S65, 1), NA())</f>
        <v>#N/A</v>
      </c>
      <c r="R55" s="557" t="e">
        <f>IF(ISNUMBER(Regressions!T65),ROUND(Regressions!T65, 1), NA())</f>
        <v>#N/A</v>
      </c>
      <c r="S55" s="558" t="e">
        <f>IF(ISNUMBER(Regressions!U65),ROUND(Regressions!U65, 1), NA())</f>
        <v>#N/A</v>
      </c>
    </row>
    <row r="56" spans="1:19" x14ac:dyDescent="0.25">
      <c r="A56" s="550" t="str">
        <f>+Introduction!$C$7</f>
        <v>Chile</v>
      </c>
      <c r="B56" s="551">
        <f>IF(ISBLANK(Regressions!B66), " ", Regressions!B66)</f>
        <v>2021</v>
      </c>
      <c r="C56" s="550" t="str">
        <f>HLOOKUP(Introduction!$G$4,nametranslations,26,FALSE)</f>
        <v>Urbano</v>
      </c>
      <c r="D56" s="553">
        <f>IF(ISBLANK(Regressions!D66), " ", Regressions!D66)</f>
        <v>3312422.163848877</v>
      </c>
      <c r="E56" s="559" t="e">
        <f>IF(ISNUMBER(Regressions!E66),ROUND(Regressions!E66, 1), NA())</f>
        <v>#N/A</v>
      </c>
      <c r="F56" s="562">
        <f>IF(ISNUMBER(Regressions!F66),ROUND(Regressions!F66, 1), NA())</f>
        <v>99.7</v>
      </c>
      <c r="G56" s="563" t="e">
        <f>IF(ISNUMBER(Regressions!G66),ROUND(Regressions!G66, 1), NA())</f>
        <v>#N/A</v>
      </c>
      <c r="H56" s="557" t="e">
        <f>IF(ISNUMBER(Regressions!H66),ROUND(Regressions!H66, 1), NA())</f>
        <v>#N/A</v>
      </c>
      <c r="I56" s="558">
        <f>IF(ISNUMBER(Regressions!I66),ROUND(Regressions!I66, 1), NA())</f>
        <v>0.3</v>
      </c>
      <c r="J56" s="559" t="e">
        <f>IF(ISNUMBER(Regressions!K66),ROUND(Regressions!K66, 1), NA())</f>
        <v>#N/A</v>
      </c>
      <c r="K56" s="562">
        <f>IF(ISNUMBER(Regressions!L66),ROUND(Regressions!L66, 1), NA())</f>
        <v>99.8</v>
      </c>
      <c r="L56" s="564" t="e">
        <f>IF(ISNUMBER(Regressions!M66),ROUND(Regressions!M66, 1), NA())</f>
        <v>#N/A</v>
      </c>
      <c r="M56" s="557" t="e">
        <f>IF(ISNUMBER(Regressions!N66),ROUND(Regressions!N66, 1), NA())</f>
        <v>#N/A</v>
      </c>
      <c r="N56" s="558">
        <f>IF(ISNUMBER(Regressions!O66),ROUND(Regressions!O66, 1), NA())</f>
        <v>0.2</v>
      </c>
      <c r="O56" s="559" t="e">
        <f>IF(ISNUMBER(Regressions!Q66),ROUND(Regressions!Q66, 1), NA())</f>
        <v>#N/A</v>
      </c>
      <c r="P56" s="562" t="e">
        <f>IF(ISNUMBER(Regressions!R66),ROUND(Regressions!R66, 1), NA())</f>
        <v>#N/A</v>
      </c>
      <c r="Q56" s="565" t="e">
        <f>IF(ISNUMBER(Regressions!S66),ROUND(Regressions!S66, 1), NA())</f>
        <v>#N/A</v>
      </c>
      <c r="R56" s="557" t="e">
        <f>IF(ISNUMBER(Regressions!T66),ROUND(Regressions!T66, 1), NA())</f>
        <v>#N/A</v>
      </c>
      <c r="S56" s="558" t="e">
        <f>IF(ISNUMBER(Regressions!U66),ROUND(Regressions!U66, 1), NA())</f>
        <v>#N/A</v>
      </c>
    </row>
    <row r="57" spans="1:19" x14ac:dyDescent="0.25">
      <c r="A57" s="550" t="str">
        <f>+Introduction!$C$7</f>
        <v>Chile</v>
      </c>
      <c r="B57" s="551">
        <f>IF(ISBLANK(Regressions!B67), " ", Regressions!B67)</f>
        <v>2022</v>
      </c>
      <c r="C57" s="550" t="str">
        <f>HLOOKUP(Introduction!$G$4,nametranslations,26,FALSE)</f>
        <v>Urbano</v>
      </c>
      <c r="D57" s="553">
        <f>IF(ISBLANK(Regressions!D67), " ", Regressions!D67)</f>
        <v>3306894.3719476322</v>
      </c>
      <c r="E57" s="554" t="e">
        <f>IF(ISNUMBER(Regressions!E67),ROUND(Regressions!E67, 1), NA())</f>
        <v>#N/A</v>
      </c>
      <c r="F57" s="555">
        <f>IF(ISNUMBER(Regressions!F67),ROUND(Regressions!F67, 1), NA())</f>
        <v>99.7</v>
      </c>
      <c r="G57" s="556" t="e">
        <f>IF(ISNUMBER(Regressions!G67),ROUND(Regressions!G67, 1), NA())</f>
        <v>#N/A</v>
      </c>
      <c r="H57" s="557" t="e">
        <f>IF(ISNUMBER(Regressions!H67),ROUND(Regressions!H67, 1), NA())</f>
        <v>#N/A</v>
      </c>
      <c r="I57" s="558">
        <f>IF(ISNUMBER(Regressions!I67),ROUND(Regressions!I67, 1), NA())</f>
        <v>0.3</v>
      </c>
      <c r="J57" s="559" t="e">
        <f>IF(ISNUMBER(Regressions!K67),ROUND(Regressions!K67, 1), NA())</f>
        <v>#N/A</v>
      </c>
      <c r="K57" s="555">
        <f>IF(ISNUMBER(Regressions!L67),ROUND(Regressions!L67, 1), NA())</f>
        <v>99.8</v>
      </c>
      <c r="L57" s="560" t="e">
        <f>IF(ISNUMBER(Regressions!M67),ROUND(Regressions!M67, 1), NA())</f>
        <v>#N/A</v>
      </c>
      <c r="M57" s="557" t="e">
        <f>IF(ISNUMBER(Regressions!N67),ROUND(Regressions!N67, 1), NA())</f>
        <v>#N/A</v>
      </c>
      <c r="N57" s="558">
        <f>IF(ISNUMBER(Regressions!O67),ROUND(Regressions!O67, 1), NA())</f>
        <v>0.2</v>
      </c>
      <c r="O57" s="559" t="e">
        <f>IF(ISNUMBER(Regressions!Q67),ROUND(Regressions!Q67, 1), NA())</f>
        <v>#N/A</v>
      </c>
      <c r="P57" s="555" t="e">
        <f>IF(ISNUMBER(Regressions!R67),ROUND(Regressions!R67, 1), NA())</f>
        <v>#N/A</v>
      </c>
      <c r="Q57" s="561" t="e">
        <f>IF(ISNUMBER(Regressions!S67),ROUND(Regressions!S67, 1), NA())</f>
        <v>#N/A</v>
      </c>
      <c r="R57" s="557" t="e">
        <f>IF(ISNUMBER(Regressions!T67),ROUND(Regressions!T67, 1), NA())</f>
        <v>#N/A</v>
      </c>
      <c r="S57" s="558" t="e">
        <f>IF(ISNUMBER(Regressions!U67),ROUND(Regressions!U67, 1), NA())</f>
        <v>#N/A</v>
      </c>
    </row>
    <row r="58" spans="1:19" x14ac:dyDescent="0.25">
      <c r="A58" s="550" t="str">
        <f>+Introduction!$C$7</f>
        <v>Chile</v>
      </c>
      <c r="B58" s="551">
        <f>IF(ISBLANK(Regressions!B68), " ", Regressions!B68)</f>
        <v>2023</v>
      </c>
      <c r="C58" s="550" t="str">
        <f>HLOOKUP(Introduction!$G$4,nametranslations,26,FALSE)</f>
        <v>Urbano</v>
      </c>
      <c r="D58" s="553">
        <f>IF(ISBLANK(Regressions!D68), " ", Regressions!D68)</f>
        <v>3305610.1825307463</v>
      </c>
      <c r="E58" s="554" t="e">
        <f>IF(ISNUMBER(Regressions!E68),ROUND(Regressions!E68, 1), NA())</f>
        <v>#N/A</v>
      </c>
      <c r="F58" s="555">
        <f>IF(ISNUMBER(Regressions!F68),ROUND(Regressions!F68, 1), NA())</f>
        <v>99.7</v>
      </c>
      <c r="G58" s="556" t="e">
        <f>IF(ISNUMBER(Regressions!G68),ROUND(Regressions!G68, 1), NA())</f>
        <v>#N/A</v>
      </c>
      <c r="H58" s="557" t="e">
        <f>IF(ISNUMBER(Regressions!H68),ROUND(Regressions!H68, 1), NA())</f>
        <v>#N/A</v>
      </c>
      <c r="I58" s="558">
        <f>IF(ISNUMBER(Regressions!I68),ROUND(Regressions!I68, 1), NA())</f>
        <v>0.3</v>
      </c>
      <c r="J58" s="559" t="e">
        <f>IF(ISNUMBER(Regressions!K68),ROUND(Regressions!K68, 1), NA())</f>
        <v>#N/A</v>
      </c>
      <c r="K58" s="555">
        <f>IF(ISNUMBER(Regressions!L68),ROUND(Regressions!L68, 1), NA())</f>
        <v>99.8</v>
      </c>
      <c r="L58" s="560" t="e">
        <f>IF(ISNUMBER(Regressions!M68),ROUND(Regressions!M68, 1), NA())</f>
        <v>#N/A</v>
      </c>
      <c r="M58" s="557" t="e">
        <f>IF(ISNUMBER(Regressions!N68),ROUND(Regressions!N68, 1), NA())</f>
        <v>#N/A</v>
      </c>
      <c r="N58" s="558">
        <f>IF(ISNUMBER(Regressions!O68),ROUND(Regressions!O68, 1), NA())</f>
        <v>0.2</v>
      </c>
      <c r="O58" s="559" t="e">
        <f>IF(ISNUMBER(Regressions!Q68),ROUND(Regressions!Q68, 1), NA())</f>
        <v>#N/A</v>
      </c>
      <c r="P58" s="555" t="e">
        <f>IF(ISNUMBER(Regressions!R68),ROUND(Regressions!R68, 1), NA())</f>
        <v>#N/A</v>
      </c>
      <c r="Q58" s="561" t="e">
        <f>IF(ISNUMBER(Regressions!S68),ROUND(Regressions!S68, 1), NA())</f>
        <v>#N/A</v>
      </c>
      <c r="R58" s="557" t="e">
        <f>IF(ISNUMBER(Regressions!T68),ROUND(Regressions!T68, 1), NA())</f>
        <v>#N/A</v>
      </c>
      <c r="S58" s="558" t="e">
        <f>IF(ISNUMBER(Regressions!U68),ROUND(Regressions!U68, 1), NA())</f>
        <v>#N/A</v>
      </c>
    </row>
    <row r="59" spans="1:19" x14ac:dyDescent="0.25">
      <c r="A59" s="550" t="str">
        <f>+Introduction!$C$7</f>
        <v>Chile</v>
      </c>
      <c r="B59" s="551">
        <f>IF(ISBLANK(Regressions!B69), " ", Regressions!B69)</f>
        <v>2024</v>
      </c>
      <c r="C59" s="550" t="str">
        <f>HLOOKUP(Introduction!$G$4,nametranslations,26,FALSE)</f>
        <v>Urbano</v>
      </c>
      <c r="D59" s="553">
        <f>IF(ISBLANK(Regressions!D69), " ", Regressions!D69)</f>
        <v>3237918.6481070709</v>
      </c>
      <c r="E59" s="554" t="e">
        <f>IF(ISNUMBER(Regressions!E69),ROUND(Regressions!E69, 1), NA())</f>
        <v>#N/A</v>
      </c>
      <c r="F59" s="555">
        <f>IF(ISNUMBER(Regressions!F69),ROUND(Regressions!F69, 1), NA())</f>
        <v>99.7</v>
      </c>
      <c r="G59" s="556" t="e">
        <f>IF(ISNUMBER(Regressions!G69),ROUND(Regressions!G69, 1), NA())</f>
        <v>#N/A</v>
      </c>
      <c r="H59" s="557" t="e">
        <f>IF(ISNUMBER(Regressions!H69),ROUND(Regressions!H69, 1), NA())</f>
        <v>#N/A</v>
      </c>
      <c r="I59" s="558">
        <f>IF(ISNUMBER(Regressions!I69),ROUND(Regressions!I69, 1), NA())</f>
        <v>0.3</v>
      </c>
      <c r="J59" s="559" t="e">
        <f>IF(ISNUMBER(Regressions!K69),ROUND(Regressions!K69, 1), NA())</f>
        <v>#N/A</v>
      </c>
      <c r="K59" s="555">
        <f>IF(ISNUMBER(Regressions!L69),ROUND(Regressions!L69, 1), NA())</f>
        <v>99.8</v>
      </c>
      <c r="L59" s="560" t="e">
        <f>IF(ISNUMBER(Regressions!M69),ROUND(Regressions!M69, 1), NA())</f>
        <v>#N/A</v>
      </c>
      <c r="M59" s="557" t="e">
        <f>IF(ISNUMBER(Regressions!N69),ROUND(Regressions!N69, 1), NA())</f>
        <v>#N/A</v>
      </c>
      <c r="N59" s="558">
        <f>IF(ISNUMBER(Regressions!O69),ROUND(Regressions!O69, 1), NA())</f>
        <v>0.2</v>
      </c>
      <c r="O59" s="559" t="e">
        <f>IF(ISNUMBER(Regressions!Q69),ROUND(Regressions!Q69, 1), NA())</f>
        <v>#N/A</v>
      </c>
      <c r="P59" s="555" t="e">
        <f>IF(ISNUMBER(Regressions!R69),ROUND(Regressions!R69, 1), NA())</f>
        <v>#N/A</v>
      </c>
      <c r="Q59" s="561" t="e">
        <f>IF(ISNUMBER(Regressions!S69),ROUND(Regressions!S69, 1), NA())</f>
        <v>#N/A</v>
      </c>
      <c r="R59" s="557" t="e">
        <f>IF(ISNUMBER(Regressions!T69),ROUND(Regressions!T69, 1), NA())</f>
        <v>#N/A</v>
      </c>
      <c r="S59" s="558" t="e">
        <f>IF(ISNUMBER(Regressions!U69),ROUND(Regressions!U69, 1), NA())</f>
        <v>#N/A</v>
      </c>
    </row>
    <row r="60" spans="1:19" x14ac:dyDescent="0.25">
      <c r="A60" s="566" t="str">
        <f>+Introduction!$C$7</f>
        <v>Chile</v>
      </c>
      <c r="B60" s="567">
        <f>IF(ISBLANK(Regressions!B70), " ", Regressions!B70)</f>
        <v>2025</v>
      </c>
      <c r="C60" s="566" t="str">
        <f>HLOOKUP(Introduction!$G$4,nametranslations,26,FALSE)</f>
        <v>Urbano</v>
      </c>
      <c r="D60" s="568">
        <f>IF(ISBLANK(Regressions!D70), " ", Regressions!D70)</f>
        <v>3234184.5003055572</v>
      </c>
      <c r="E60" s="569" t="e">
        <f>IF(ISNUMBER(Regressions!E70),ROUND(Regressions!E70, 1), NA())</f>
        <v>#N/A</v>
      </c>
      <c r="F60" s="570">
        <f>IF(ISNUMBER(Regressions!F70),ROUND(Regressions!F70, 1), NA())</f>
        <v>99.7</v>
      </c>
      <c r="G60" s="571" t="e">
        <f>IF(ISNUMBER(Regressions!G70),ROUND(Regressions!G70, 1), NA())</f>
        <v>#N/A</v>
      </c>
      <c r="H60" s="572" t="e">
        <f>IF(ISNUMBER(Regressions!H70),ROUND(Regressions!H70, 1), NA())</f>
        <v>#N/A</v>
      </c>
      <c r="I60" s="573">
        <f>IF(ISNUMBER(Regressions!I70),ROUND(Regressions!I70, 1), NA())</f>
        <v>0.3</v>
      </c>
      <c r="J60" s="574" t="e">
        <f>IF(ISNUMBER(Regressions!K70),ROUND(Regressions!K70, 1), NA())</f>
        <v>#N/A</v>
      </c>
      <c r="K60" s="570">
        <f>IF(ISNUMBER(Regressions!L70),ROUND(Regressions!L70, 1), NA())</f>
        <v>99.8</v>
      </c>
      <c r="L60" s="575" t="e">
        <f>IF(ISNUMBER(Regressions!M70),ROUND(Regressions!M70, 1), NA())</f>
        <v>#N/A</v>
      </c>
      <c r="M60" s="572" t="e">
        <f>IF(ISNUMBER(Regressions!N70),ROUND(Regressions!N70, 1), NA())</f>
        <v>#N/A</v>
      </c>
      <c r="N60" s="573">
        <f>IF(ISNUMBER(Regressions!O70),ROUND(Regressions!O70, 1), NA())</f>
        <v>0.2</v>
      </c>
      <c r="O60" s="574" t="e">
        <f>IF(ISNUMBER(Regressions!Q70),ROUND(Regressions!Q70, 1), NA())</f>
        <v>#N/A</v>
      </c>
      <c r="P60" s="570" t="e">
        <f>IF(ISNUMBER(Regressions!R70),ROUND(Regressions!R70, 1), NA())</f>
        <v>#N/A</v>
      </c>
      <c r="Q60" s="576" t="e">
        <f>IF(ISNUMBER(Regressions!S70),ROUND(Regressions!S70, 1), NA())</f>
        <v>#N/A</v>
      </c>
      <c r="R60" s="572" t="e">
        <f>IF(ISNUMBER(Regressions!T70),ROUND(Regressions!T70, 1), NA())</f>
        <v>#N/A</v>
      </c>
      <c r="S60" s="573" t="e">
        <f>IF(ISNUMBER(Regressions!U70),ROUND(Regressions!U70, 1), NA())</f>
        <v>#N/A</v>
      </c>
    </row>
    <row r="61" spans="1:19" hidden="1" x14ac:dyDescent="0.25">
      <c r="A61" s="550" t="str">
        <f>+Introduction!$C$7</f>
        <v>Chile</v>
      </c>
      <c r="B61" s="551">
        <f>IF(ISBLANK(Regressions!B71), " ", Regressions!B71)</f>
        <v>2026</v>
      </c>
      <c r="C61" s="550" t="str">
        <f>HLOOKUP(Introduction!$G$4,nametranslations,26,FALSE)</f>
        <v>Urbano</v>
      </c>
      <c r="D61" s="553" t="str">
        <f>IF(ISBLANK(Regressions!D71), " ", Regressions!D71)</f>
        <v xml:space="preserve"> </v>
      </c>
      <c r="E61" s="554" t="e">
        <f>IF(ISNUMBER(Regressions!E71),ROUND(Regressions!E71, 1), NA())</f>
        <v>#N/A</v>
      </c>
      <c r="F61" s="555">
        <f>IF(ISNUMBER(Regressions!F71),ROUND(Regressions!F71, 1), NA())</f>
        <v>99.7</v>
      </c>
      <c r="G61" s="556" t="e">
        <f>IF(ISNUMBER(Regressions!G71),ROUND(Regressions!G71, 1), NA())</f>
        <v>#N/A</v>
      </c>
      <c r="H61" s="557" t="e">
        <f>IF(ISNUMBER(Regressions!H71),ROUND(Regressions!H71, 1), NA())</f>
        <v>#N/A</v>
      </c>
      <c r="I61" s="558">
        <f>IF(ISNUMBER(Regressions!I71),ROUND(Regressions!I71, 1), NA())</f>
        <v>0.3</v>
      </c>
      <c r="J61" s="559" t="e">
        <f>IF(ISNUMBER(Regressions!K71),ROUND(Regressions!K71, 1), NA())</f>
        <v>#N/A</v>
      </c>
      <c r="K61" s="555">
        <f>IF(ISNUMBER(Regressions!L71),ROUND(Regressions!L71, 1), NA())</f>
        <v>99.8</v>
      </c>
      <c r="L61" s="560" t="e">
        <f>IF(ISNUMBER(Regressions!M71),ROUND(Regressions!M71, 1), NA())</f>
        <v>#N/A</v>
      </c>
      <c r="M61" s="557" t="e">
        <f>IF(ISNUMBER(Regressions!N71),ROUND(Regressions!N71, 1), NA())</f>
        <v>#N/A</v>
      </c>
      <c r="N61" s="558">
        <f>IF(ISNUMBER(Regressions!O71),ROUND(Regressions!O71, 1), NA())</f>
        <v>0.2</v>
      </c>
      <c r="O61" s="559" t="e">
        <f>IF(ISNUMBER(Regressions!Q71),ROUND(Regressions!Q71, 1), NA())</f>
        <v>#N/A</v>
      </c>
      <c r="P61" s="555" t="e">
        <f>IF(ISNUMBER(Regressions!R71),ROUND(Regressions!R71, 1), NA())</f>
        <v>#N/A</v>
      </c>
      <c r="Q61" s="561" t="e">
        <f>IF(ISNUMBER(Regressions!S71),ROUND(Regressions!S71, 1), NA())</f>
        <v>#N/A</v>
      </c>
      <c r="R61" s="557" t="e">
        <f>IF(ISNUMBER(Regressions!T71),ROUND(Regressions!T71, 1), NA())</f>
        <v>#N/A</v>
      </c>
      <c r="S61" s="558" t="e">
        <f>IF(ISNUMBER(Regressions!U71),ROUND(Regressions!U71, 1), NA())</f>
        <v>#N/A</v>
      </c>
    </row>
    <row r="62" spans="1:19" hidden="1" x14ac:dyDescent="0.25">
      <c r="A62" s="550" t="str">
        <f>+Introduction!$C$7</f>
        <v>Chile</v>
      </c>
      <c r="B62" s="551">
        <f>IF(ISBLANK(Regressions!B72), " ", Regressions!B72)</f>
        <v>2027</v>
      </c>
      <c r="C62" s="550" t="str">
        <f>HLOOKUP(Introduction!$G$4,nametranslations,26,FALSE)</f>
        <v>Urbano</v>
      </c>
      <c r="D62" s="553" t="str">
        <f>IF(ISBLANK(Regressions!D72), " ", Regressions!D72)</f>
        <v xml:space="preserve"> </v>
      </c>
      <c r="E62" s="554" t="e">
        <f>IF(ISNUMBER(Regressions!E72),ROUND(Regressions!E72, 1), NA())</f>
        <v>#N/A</v>
      </c>
      <c r="F62" s="555">
        <f>IF(ISNUMBER(Regressions!F72),ROUND(Regressions!F72, 1), NA())</f>
        <v>99.7</v>
      </c>
      <c r="G62" s="556" t="e">
        <f>IF(ISNUMBER(Regressions!G72),ROUND(Regressions!G72, 1), NA())</f>
        <v>#N/A</v>
      </c>
      <c r="H62" s="557" t="e">
        <f>IF(ISNUMBER(Regressions!H72),ROUND(Regressions!H72, 1), NA())</f>
        <v>#N/A</v>
      </c>
      <c r="I62" s="558">
        <f>IF(ISNUMBER(Regressions!I72),ROUND(Regressions!I72, 1), NA())</f>
        <v>0.3</v>
      </c>
      <c r="J62" s="559" t="e">
        <f>IF(ISNUMBER(Regressions!K72),ROUND(Regressions!K72, 1), NA())</f>
        <v>#N/A</v>
      </c>
      <c r="K62" s="555">
        <f>IF(ISNUMBER(Regressions!L72),ROUND(Regressions!L72, 1), NA())</f>
        <v>99.8</v>
      </c>
      <c r="L62" s="560" t="e">
        <f>IF(ISNUMBER(Regressions!M72),ROUND(Regressions!M72, 1), NA())</f>
        <v>#N/A</v>
      </c>
      <c r="M62" s="557" t="e">
        <f>IF(ISNUMBER(Regressions!N72),ROUND(Regressions!N72, 1), NA())</f>
        <v>#N/A</v>
      </c>
      <c r="N62" s="558">
        <f>IF(ISNUMBER(Regressions!O72),ROUND(Regressions!O72, 1), NA())</f>
        <v>0.2</v>
      </c>
      <c r="O62" s="559" t="e">
        <f>IF(ISNUMBER(Regressions!Q72),ROUND(Regressions!Q72, 1), NA())</f>
        <v>#N/A</v>
      </c>
      <c r="P62" s="555" t="e">
        <f>IF(ISNUMBER(Regressions!R72),ROUND(Regressions!R72, 1), NA())</f>
        <v>#N/A</v>
      </c>
      <c r="Q62" s="561" t="e">
        <f>IF(ISNUMBER(Regressions!S72),ROUND(Regressions!S72, 1), NA())</f>
        <v>#N/A</v>
      </c>
      <c r="R62" s="557" t="e">
        <f>IF(ISNUMBER(Regressions!T72),ROUND(Regressions!T72, 1), NA())</f>
        <v>#N/A</v>
      </c>
      <c r="S62" s="558" t="e">
        <f>IF(ISNUMBER(Regressions!U72),ROUND(Regressions!U72, 1), NA())</f>
        <v>#N/A</v>
      </c>
    </row>
    <row r="63" spans="1:19" hidden="1" x14ac:dyDescent="0.25">
      <c r="A63" s="550" t="str">
        <f>+Introduction!$C$7</f>
        <v>Chile</v>
      </c>
      <c r="B63" s="551">
        <f>IF(ISBLANK(Regressions!B73), " ", Regressions!B73)</f>
        <v>2028</v>
      </c>
      <c r="C63" s="550" t="str">
        <f>HLOOKUP(Introduction!$G$4,nametranslations,26,FALSE)</f>
        <v>Urbano</v>
      </c>
      <c r="D63" s="553" t="str">
        <f>IF(ISBLANK(Regressions!D73), " ", Regressions!D73)</f>
        <v xml:space="preserve"> </v>
      </c>
      <c r="E63" s="554" t="e">
        <f>IF(ISNUMBER(Regressions!E73),ROUND(Regressions!E73, 1), NA())</f>
        <v>#N/A</v>
      </c>
      <c r="F63" s="555">
        <f>IF(ISNUMBER(Regressions!F73),ROUND(Regressions!F73, 1), NA())</f>
        <v>99.7</v>
      </c>
      <c r="G63" s="556" t="e">
        <f>IF(ISNUMBER(Regressions!G73),ROUND(Regressions!G73, 1), NA())</f>
        <v>#N/A</v>
      </c>
      <c r="H63" s="557" t="e">
        <f>IF(ISNUMBER(Regressions!H73),ROUND(Regressions!H73, 1), NA())</f>
        <v>#N/A</v>
      </c>
      <c r="I63" s="558">
        <f>IF(ISNUMBER(Regressions!I73),ROUND(Regressions!I73, 1), NA())</f>
        <v>0.3</v>
      </c>
      <c r="J63" s="559" t="e">
        <f>IF(ISNUMBER(Regressions!K73),ROUND(Regressions!K73, 1), NA())</f>
        <v>#N/A</v>
      </c>
      <c r="K63" s="555">
        <f>IF(ISNUMBER(Regressions!L73),ROUND(Regressions!L73, 1), NA())</f>
        <v>99.8</v>
      </c>
      <c r="L63" s="560" t="e">
        <f>IF(ISNUMBER(Regressions!M73),ROUND(Regressions!M73, 1), NA())</f>
        <v>#N/A</v>
      </c>
      <c r="M63" s="557" t="e">
        <f>IF(ISNUMBER(Regressions!N73),ROUND(Regressions!N73, 1), NA())</f>
        <v>#N/A</v>
      </c>
      <c r="N63" s="558">
        <f>IF(ISNUMBER(Regressions!O73),ROUND(Regressions!O73, 1), NA())</f>
        <v>0.2</v>
      </c>
      <c r="O63" s="559" t="e">
        <f>IF(ISNUMBER(Regressions!Q73),ROUND(Regressions!Q73, 1), NA())</f>
        <v>#N/A</v>
      </c>
      <c r="P63" s="555" t="e">
        <f>IF(ISNUMBER(Regressions!R73),ROUND(Regressions!R73, 1), NA())</f>
        <v>#N/A</v>
      </c>
      <c r="Q63" s="561" t="e">
        <f>IF(ISNUMBER(Regressions!S73),ROUND(Regressions!S73, 1), NA())</f>
        <v>#N/A</v>
      </c>
      <c r="R63" s="557" t="e">
        <f>IF(ISNUMBER(Regressions!T73),ROUND(Regressions!T73, 1), NA())</f>
        <v>#N/A</v>
      </c>
      <c r="S63" s="558" t="e">
        <f>IF(ISNUMBER(Regressions!U73),ROUND(Regressions!U73, 1), NA())</f>
        <v>#N/A</v>
      </c>
    </row>
    <row r="64" spans="1:19" hidden="1" x14ac:dyDescent="0.25">
      <c r="A64" s="550" t="str">
        <f>+Introduction!$C$7</f>
        <v>Chile</v>
      </c>
      <c r="B64" s="551">
        <f>IF(ISBLANK(Regressions!B74), " ", Regressions!B74)</f>
        <v>2029</v>
      </c>
      <c r="C64" s="550" t="str">
        <f>HLOOKUP(Introduction!$G$4,nametranslations,26,FALSE)</f>
        <v>Urbano</v>
      </c>
      <c r="D64" s="553" t="str">
        <f>IF(ISBLANK(Regressions!D74), " ", Regressions!D74)</f>
        <v xml:space="preserve"> </v>
      </c>
      <c r="E64" s="554" t="e">
        <f>IF(ISNUMBER(Regressions!E74),ROUND(Regressions!E74, 1), NA())</f>
        <v>#N/A</v>
      </c>
      <c r="F64" s="555">
        <f>IF(ISNUMBER(Regressions!F74),ROUND(Regressions!F74, 1), NA())</f>
        <v>99.7</v>
      </c>
      <c r="G64" s="556" t="e">
        <f>IF(ISNUMBER(Regressions!G74),ROUND(Regressions!G74, 1), NA())</f>
        <v>#N/A</v>
      </c>
      <c r="H64" s="557" t="e">
        <f>IF(ISNUMBER(Regressions!H74),ROUND(Regressions!H74, 1), NA())</f>
        <v>#N/A</v>
      </c>
      <c r="I64" s="558">
        <f>IF(ISNUMBER(Regressions!I74),ROUND(Regressions!I74, 1), NA())</f>
        <v>0.3</v>
      </c>
      <c r="J64" s="559" t="e">
        <f>IF(ISNUMBER(Regressions!K74),ROUND(Regressions!K74, 1), NA())</f>
        <v>#N/A</v>
      </c>
      <c r="K64" s="555">
        <f>IF(ISNUMBER(Regressions!L74),ROUND(Regressions!L74, 1), NA())</f>
        <v>99.8</v>
      </c>
      <c r="L64" s="560" t="e">
        <f>IF(ISNUMBER(Regressions!M74),ROUND(Regressions!M74, 1), NA())</f>
        <v>#N/A</v>
      </c>
      <c r="M64" s="557" t="e">
        <f>IF(ISNUMBER(Regressions!N74),ROUND(Regressions!N74, 1), NA())</f>
        <v>#N/A</v>
      </c>
      <c r="N64" s="558">
        <f>IF(ISNUMBER(Regressions!O74),ROUND(Regressions!O74, 1), NA())</f>
        <v>0.2</v>
      </c>
      <c r="O64" s="559" t="e">
        <f>IF(ISNUMBER(Regressions!Q74),ROUND(Regressions!Q74, 1), NA())</f>
        <v>#N/A</v>
      </c>
      <c r="P64" s="555" t="e">
        <f>IF(ISNUMBER(Regressions!R74),ROUND(Regressions!R74, 1), NA())</f>
        <v>#N/A</v>
      </c>
      <c r="Q64" s="561" t="e">
        <f>IF(ISNUMBER(Regressions!S74),ROUND(Regressions!S74, 1), NA())</f>
        <v>#N/A</v>
      </c>
      <c r="R64" s="557" t="e">
        <f>IF(ISNUMBER(Regressions!T74),ROUND(Regressions!T74, 1), NA())</f>
        <v>#N/A</v>
      </c>
      <c r="S64" s="558" t="e">
        <f>IF(ISNUMBER(Regressions!U74),ROUND(Regressions!U74, 1), NA())</f>
        <v>#N/A</v>
      </c>
    </row>
    <row r="65" spans="1:19" hidden="1" x14ac:dyDescent="0.25">
      <c r="A65" s="550" t="str">
        <f>+Introduction!$C$7</f>
        <v>Chile</v>
      </c>
      <c r="B65" s="551">
        <f>IF(ISBLANK(Regressions!B75), " ", Regressions!B75)</f>
        <v>2030</v>
      </c>
      <c r="C65" s="550" t="str">
        <f>HLOOKUP(Introduction!$G$4,nametranslations,26,FALSE)</f>
        <v>Urbano</v>
      </c>
      <c r="D65" s="553" t="str">
        <f>IF(ISBLANK(Regressions!D75), " ", Regressions!D75)</f>
        <v xml:space="preserve"> </v>
      </c>
      <c r="E65" s="554" t="e">
        <f>IF(ISNUMBER(Regressions!E75),ROUND(Regressions!E75, 1), NA())</f>
        <v>#N/A</v>
      </c>
      <c r="F65" s="555">
        <f>IF(ISNUMBER(Regressions!F75),ROUND(Regressions!F75, 1), NA())</f>
        <v>99.7</v>
      </c>
      <c r="G65" s="556" t="e">
        <f>IF(ISNUMBER(Regressions!G75),ROUND(Regressions!G75, 1), NA())</f>
        <v>#N/A</v>
      </c>
      <c r="H65" s="557" t="e">
        <f>IF(ISNUMBER(Regressions!H75),ROUND(Regressions!H75, 1), NA())</f>
        <v>#N/A</v>
      </c>
      <c r="I65" s="558">
        <f>IF(ISNUMBER(Regressions!I75),ROUND(Regressions!I75, 1), NA())</f>
        <v>0.3</v>
      </c>
      <c r="J65" s="559" t="e">
        <f>IF(ISNUMBER(Regressions!K75),ROUND(Regressions!K75, 1), NA())</f>
        <v>#N/A</v>
      </c>
      <c r="K65" s="555">
        <f>IF(ISNUMBER(Regressions!L75),ROUND(Regressions!L75, 1), NA())</f>
        <v>99.8</v>
      </c>
      <c r="L65" s="560" t="e">
        <f>IF(ISNUMBER(Regressions!M75),ROUND(Regressions!M75, 1), NA())</f>
        <v>#N/A</v>
      </c>
      <c r="M65" s="557" t="e">
        <f>IF(ISNUMBER(Regressions!N75),ROUND(Regressions!N75, 1), NA())</f>
        <v>#N/A</v>
      </c>
      <c r="N65" s="558">
        <f>IF(ISNUMBER(Regressions!O75),ROUND(Regressions!O75, 1), NA())</f>
        <v>0.2</v>
      </c>
      <c r="O65" s="559" t="e">
        <f>IF(ISNUMBER(Regressions!Q75),ROUND(Regressions!Q75, 1), NA())</f>
        <v>#N/A</v>
      </c>
      <c r="P65" s="555" t="e">
        <f>IF(ISNUMBER(Regressions!R75),ROUND(Regressions!R75, 1), NA())</f>
        <v>#N/A</v>
      </c>
      <c r="Q65" s="561" t="e">
        <f>IF(ISNUMBER(Regressions!S75),ROUND(Regressions!S75, 1), NA())</f>
        <v>#N/A</v>
      </c>
      <c r="R65" s="557" t="e">
        <f>IF(ISNUMBER(Regressions!T75),ROUND(Regressions!T75, 1), NA())</f>
        <v>#N/A</v>
      </c>
      <c r="S65" s="558" t="e">
        <f>IF(ISNUMBER(Regressions!U75),ROUND(Regressions!U75, 1), NA())</f>
        <v>#N/A</v>
      </c>
    </row>
    <row r="66" spans="1:19" x14ac:dyDescent="0.25">
      <c r="A66" s="550" t="str">
        <f>+Introduction!$C$7</f>
        <v>Chile</v>
      </c>
      <c r="B66" s="551">
        <f>IF(ISBLANK(Regressions!B76), " ", Regressions!B76)</f>
        <v>2000</v>
      </c>
      <c r="C66" s="550" t="str">
        <f>HLOOKUP(Introduction!$G$4,nametranslations,25,FALSE)</f>
        <v>Rural</v>
      </c>
      <c r="D66" s="553">
        <f>IF(ISBLANK(Regressions!D76), " ", Regressions!D76)</f>
        <v>547311.67895507813</v>
      </c>
      <c r="E66" s="554">
        <f>IF(ISNUMBER(Regressions!E76),ROUND(Regressions!E76, 1), NA())</f>
        <v>100</v>
      </c>
      <c r="F66" s="555">
        <f>IF(ISNUMBER(Regressions!F76),ROUND(Regressions!F76, 1), NA())</f>
        <v>82.1</v>
      </c>
      <c r="G66" s="556" t="e">
        <f>IF(ISNUMBER(Regressions!G76),ROUND(Regressions!G76, 1), NA())</f>
        <v>#N/A</v>
      </c>
      <c r="H66" s="557" t="e">
        <f>IF(ISNUMBER(Regressions!H76),ROUND(Regressions!H76, 1), NA())</f>
        <v>#N/A</v>
      </c>
      <c r="I66" s="558">
        <f>IF(ISNUMBER(Regressions!I76),ROUND(Regressions!I76, 1), NA())</f>
        <v>17.899999999999999</v>
      </c>
      <c r="J66" s="559" t="e">
        <f>IF(ISNUMBER(Regressions!K76),ROUND(Regressions!K76, 1), NA())</f>
        <v>#N/A</v>
      </c>
      <c r="K66" s="555" t="e">
        <f>IF(ISNUMBER(Regressions!L76),ROUND(Regressions!L76, 1), NA())</f>
        <v>#N/A</v>
      </c>
      <c r="L66" s="560" t="e">
        <f>IF(ISNUMBER(Regressions!M76),ROUND(Regressions!M76, 1), NA())</f>
        <v>#N/A</v>
      </c>
      <c r="M66" s="557" t="e">
        <f>IF(ISNUMBER(Regressions!N76),ROUND(Regressions!N76, 1), NA())</f>
        <v>#N/A</v>
      </c>
      <c r="N66" s="558" t="e">
        <f>IF(ISNUMBER(Regressions!O76),ROUND(Regressions!O76, 1), NA())</f>
        <v>#N/A</v>
      </c>
      <c r="O66" s="559" t="e">
        <f>IF(ISNUMBER(Regressions!Q76),ROUND(Regressions!Q76, 1), NA())</f>
        <v>#N/A</v>
      </c>
      <c r="P66" s="555" t="e">
        <f>IF(ISNUMBER(Regressions!R76),ROUND(Regressions!R76, 1), NA())</f>
        <v>#N/A</v>
      </c>
      <c r="Q66" s="561" t="e">
        <f>IF(ISNUMBER(Regressions!S76),ROUND(Regressions!S76, 1), NA())</f>
        <v>#N/A</v>
      </c>
      <c r="R66" s="557" t="e">
        <f>IF(ISNUMBER(Regressions!T76),ROUND(Regressions!T76, 1), NA())</f>
        <v>#N/A</v>
      </c>
      <c r="S66" s="558" t="e">
        <f>IF(ISNUMBER(Regressions!U76),ROUND(Regressions!U76, 1), NA())</f>
        <v>#N/A</v>
      </c>
    </row>
    <row r="67" spans="1:19" x14ac:dyDescent="0.25">
      <c r="A67" s="550" t="str">
        <f>+Introduction!$C$7</f>
        <v>Chile</v>
      </c>
      <c r="B67" s="551">
        <f>IF(ISBLANK(Regressions!B77), " ", Regressions!B77)</f>
        <v>2001</v>
      </c>
      <c r="C67" s="550" t="str">
        <f>HLOOKUP(Introduction!$G$4,nametranslations,25,FALSE)</f>
        <v>Rural</v>
      </c>
      <c r="D67" s="553">
        <f>IF(ISBLANK(Regressions!D77), " ", Regressions!D77)</f>
        <v>536786.45334243774</v>
      </c>
      <c r="E67" s="554">
        <f>IF(ISNUMBER(Regressions!E77),ROUND(Regressions!E77, 1), NA())</f>
        <v>100</v>
      </c>
      <c r="F67" s="555">
        <f>IF(ISNUMBER(Regressions!F77),ROUND(Regressions!F77, 1), NA())</f>
        <v>82.1</v>
      </c>
      <c r="G67" s="556" t="e">
        <f>IF(ISNUMBER(Regressions!G77),ROUND(Regressions!G77, 1), NA())</f>
        <v>#N/A</v>
      </c>
      <c r="H67" s="557" t="e">
        <f>IF(ISNUMBER(Regressions!H77),ROUND(Regressions!H77, 1), NA())</f>
        <v>#N/A</v>
      </c>
      <c r="I67" s="558">
        <f>IF(ISNUMBER(Regressions!I77),ROUND(Regressions!I77, 1), NA())</f>
        <v>17.899999999999999</v>
      </c>
      <c r="J67" s="559" t="e">
        <f>IF(ISNUMBER(Regressions!K77),ROUND(Regressions!K77, 1), NA())</f>
        <v>#N/A</v>
      </c>
      <c r="K67" s="555" t="e">
        <f>IF(ISNUMBER(Regressions!L77),ROUND(Regressions!L77, 1), NA())</f>
        <v>#N/A</v>
      </c>
      <c r="L67" s="560" t="e">
        <f>IF(ISNUMBER(Regressions!M77),ROUND(Regressions!M77, 1), NA())</f>
        <v>#N/A</v>
      </c>
      <c r="M67" s="557" t="e">
        <f>IF(ISNUMBER(Regressions!N77),ROUND(Regressions!N77, 1), NA())</f>
        <v>#N/A</v>
      </c>
      <c r="N67" s="558" t="e">
        <f>IF(ISNUMBER(Regressions!O77),ROUND(Regressions!O77, 1), NA())</f>
        <v>#N/A</v>
      </c>
      <c r="O67" s="559" t="e">
        <f>IF(ISNUMBER(Regressions!Q77),ROUND(Regressions!Q77, 1), NA())</f>
        <v>#N/A</v>
      </c>
      <c r="P67" s="555" t="e">
        <f>IF(ISNUMBER(Regressions!R77),ROUND(Regressions!R77, 1), NA())</f>
        <v>#N/A</v>
      </c>
      <c r="Q67" s="561" t="e">
        <f>IF(ISNUMBER(Regressions!S77),ROUND(Regressions!S77, 1), NA())</f>
        <v>#N/A</v>
      </c>
      <c r="R67" s="557" t="e">
        <f>IF(ISNUMBER(Regressions!T77),ROUND(Regressions!T77, 1), NA())</f>
        <v>#N/A</v>
      </c>
      <c r="S67" s="558" t="e">
        <f>IF(ISNUMBER(Regressions!U77),ROUND(Regressions!U77, 1), NA())</f>
        <v>#N/A</v>
      </c>
    </row>
    <row r="68" spans="1:19" x14ac:dyDescent="0.25">
      <c r="A68" s="550" t="str">
        <f>+Introduction!$C$7</f>
        <v>Chile</v>
      </c>
      <c r="B68" s="551">
        <f>IF(ISBLANK(Regressions!B78), " ", Regressions!B78)</f>
        <v>2002</v>
      </c>
      <c r="C68" s="550" t="str">
        <f>HLOOKUP(Introduction!$G$4,nametranslations,25,FALSE)</f>
        <v>Rural</v>
      </c>
      <c r="D68" s="553">
        <f>IF(ISBLANK(Regressions!D78), " ", Regressions!D78)</f>
        <v>527541.33101806638</v>
      </c>
      <c r="E68" s="554">
        <f>IF(ISNUMBER(Regressions!E78),ROUND(Regressions!E78, 1), NA())</f>
        <v>100</v>
      </c>
      <c r="F68" s="555">
        <f>IF(ISNUMBER(Regressions!F78),ROUND(Regressions!F78, 1), NA())</f>
        <v>82.1</v>
      </c>
      <c r="G68" s="556" t="e">
        <f>IF(ISNUMBER(Regressions!G78),ROUND(Regressions!G78, 1), NA())</f>
        <v>#N/A</v>
      </c>
      <c r="H68" s="557" t="e">
        <f>IF(ISNUMBER(Regressions!H78),ROUND(Regressions!H78, 1), NA())</f>
        <v>#N/A</v>
      </c>
      <c r="I68" s="558">
        <f>IF(ISNUMBER(Regressions!I78),ROUND(Regressions!I78, 1), NA())</f>
        <v>17.899999999999999</v>
      </c>
      <c r="J68" s="559" t="e">
        <f>IF(ISNUMBER(Regressions!K78),ROUND(Regressions!K78, 1), NA())</f>
        <v>#N/A</v>
      </c>
      <c r="K68" s="555" t="e">
        <f>IF(ISNUMBER(Regressions!L78),ROUND(Regressions!L78, 1), NA())</f>
        <v>#N/A</v>
      </c>
      <c r="L68" s="560" t="e">
        <f>IF(ISNUMBER(Regressions!M78),ROUND(Regressions!M78, 1), NA())</f>
        <v>#N/A</v>
      </c>
      <c r="M68" s="557" t="e">
        <f>IF(ISNUMBER(Regressions!N78),ROUND(Regressions!N78, 1), NA())</f>
        <v>#N/A</v>
      </c>
      <c r="N68" s="558" t="e">
        <f>IF(ISNUMBER(Regressions!O78),ROUND(Regressions!O78, 1), NA())</f>
        <v>#N/A</v>
      </c>
      <c r="O68" s="559" t="e">
        <f>IF(ISNUMBER(Regressions!Q78),ROUND(Regressions!Q78, 1), NA())</f>
        <v>#N/A</v>
      </c>
      <c r="P68" s="555" t="e">
        <f>IF(ISNUMBER(Regressions!R78),ROUND(Regressions!R78, 1), NA())</f>
        <v>#N/A</v>
      </c>
      <c r="Q68" s="561" t="e">
        <f>IF(ISNUMBER(Regressions!S78),ROUND(Regressions!S78, 1), NA())</f>
        <v>#N/A</v>
      </c>
      <c r="R68" s="557" t="e">
        <f>IF(ISNUMBER(Regressions!T78),ROUND(Regressions!T78, 1), NA())</f>
        <v>#N/A</v>
      </c>
      <c r="S68" s="558" t="e">
        <f>IF(ISNUMBER(Regressions!U78),ROUND(Regressions!U78, 1), NA())</f>
        <v>#N/A</v>
      </c>
    </row>
    <row r="69" spans="1:19" x14ac:dyDescent="0.25">
      <c r="A69" s="550" t="str">
        <f>+Introduction!$C$7</f>
        <v>Chile</v>
      </c>
      <c r="B69" s="551">
        <f>IF(ISBLANK(Regressions!B79), " ", Regressions!B79)</f>
        <v>2003</v>
      </c>
      <c r="C69" s="550" t="str">
        <f>HLOOKUP(Introduction!$G$4,nametranslations,25,FALSE)</f>
        <v>Rural</v>
      </c>
      <c r="D69" s="553">
        <f>IF(ISBLANK(Regressions!D79), " ", Regressions!D79)</f>
        <v>525090.92544937134</v>
      </c>
      <c r="E69" s="554">
        <f>IF(ISNUMBER(Regressions!E79),ROUND(Regressions!E79, 1), NA())</f>
        <v>100</v>
      </c>
      <c r="F69" s="555">
        <f>IF(ISNUMBER(Regressions!F79),ROUND(Regressions!F79, 1), NA())</f>
        <v>82.1</v>
      </c>
      <c r="G69" s="556" t="e">
        <f>IF(ISNUMBER(Regressions!G79),ROUND(Regressions!G79, 1), NA())</f>
        <v>#N/A</v>
      </c>
      <c r="H69" s="557" t="e">
        <f>IF(ISNUMBER(Regressions!H79),ROUND(Regressions!H79, 1), NA())</f>
        <v>#N/A</v>
      </c>
      <c r="I69" s="558">
        <f>IF(ISNUMBER(Regressions!I79),ROUND(Regressions!I79, 1), NA())</f>
        <v>17.899999999999999</v>
      </c>
      <c r="J69" s="559" t="e">
        <f>IF(ISNUMBER(Regressions!K79),ROUND(Regressions!K79, 1), NA())</f>
        <v>#N/A</v>
      </c>
      <c r="K69" s="555" t="e">
        <f>IF(ISNUMBER(Regressions!L79),ROUND(Regressions!L79, 1), NA())</f>
        <v>#N/A</v>
      </c>
      <c r="L69" s="560" t="e">
        <f>IF(ISNUMBER(Regressions!M79),ROUND(Regressions!M79, 1), NA())</f>
        <v>#N/A</v>
      </c>
      <c r="M69" s="557" t="e">
        <f>IF(ISNUMBER(Regressions!N79),ROUND(Regressions!N79, 1), NA())</f>
        <v>#N/A</v>
      </c>
      <c r="N69" s="558" t="e">
        <f>IF(ISNUMBER(Regressions!O79),ROUND(Regressions!O79, 1), NA())</f>
        <v>#N/A</v>
      </c>
      <c r="O69" s="559" t="e">
        <f>IF(ISNUMBER(Regressions!Q79),ROUND(Regressions!Q79, 1), NA())</f>
        <v>#N/A</v>
      </c>
      <c r="P69" s="555" t="e">
        <f>IF(ISNUMBER(Regressions!R79),ROUND(Regressions!R79, 1), NA())</f>
        <v>#N/A</v>
      </c>
      <c r="Q69" s="561" t="e">
        <f>IF(ISNUMBER(Regressions!S79),ROUND(Regressions!S79, 1), NA())</f>
        <v>#N/A</v>
      </c>
      <c r="R69" s="557" t="e">
        <f>IF(ISNUMBER(Regressions!T79),ROUND(Regressions!T79, 1), NA())</f>
        <v>#N/A</v>
      </c>
      <c r="S69" s="558" t="e">
        <f>IF(ISNUMBER(Regressions!U79),ROUND(Regressions!U79, 1), NA())</f>
        <v>#N/A</v>
      </c>
    </row>
    <row r="70" spans="1:19" x14ac:dyDescent="0.25">
      <c r="A70" s="550" t="str">
        <f>+Introduction!$C$7</f>
        <v>Chile</v>
      </c>
      <c r="B70" s="551">
        <f>IF(ISBLANK(Regressions!B80), " ", Regressions!B80)</f>
        <v>2004</v>
      </c>
      <c r="C70" s="550" t="str">
        <f>HLOOKUP(Introduction!$G$4,nametranslations,25,FALSE)</f>
        <v>Rural</v>
      </c>
      <c r="D70" s="553">
        <f>IF(ISBLANK(Regressions!D80), " ", Regressions!D80)</f>
        <v>521626.14991912839</v>
      </c>
      <c r="E70" s="554">
        <f>IF(ISNUMBER(Regressions!E80),ROUND(Regressions!E80, 1), NA())</f>
        <v>100</v>
      </c>
      <c r="F70" s="555">
        <f>IF(ISNUMBER(Regressions!F80),ROUND(Regressions!F80, 1), NA())</f>
        <v>82.1</v>
      </c>
      <c r="G70" s="556" t="e">
        <f>IF(ISNUMBER(Regressions!G80),ROUND(Regressions!G80, 1), NA())</f>
        <v>#N/A</v>
      </c>
      <c r="H70" s="557" t="e">
        <f>IF(ISNUMBER(Regressions!H80),ROUND(Regressions!H80, 1), NA())</f>
        <v>#N/A</v>
      </c>
      <c r="I70" s="558">
        <f>IF(ISNUMBER(Regressions!I80),ROUND(Regressions!I80, 1), NA())</f>
        <v>17.899999999999999</v>
      </c>
      <c r="J70" s="559" t="e">
        <f>IF(ISNUMBER(Regressions!K80),ROUND(Regressions!K80, 1), NA())</f>
        <v>#N/A</v>
      </c>
      <c r="K70" s="555" t="e">
        <f>IF(ISNUMBER(Regressions!L80),ROUND(Regressions!L80, 1), NA())</f>
        <v>#N/A</v>
      </c>
      <c r="L70" s="560" t="e">
        <f>IF(ISNUMBER(Regressions!M80),ROUND(Regressions!M80, 1), NA())</f>
        <v>#N/A</v>
      </c>
      <c r="M70" s="557" t="e">
        <f>IF(ISNUMBER(Regressions!N80),ROUND(Regressions!N80, 1), NA())</f>
        <v>#N/A</v>
      </c>
      <c r="N70" s="558" t="e">
        <f>IF(ISNUMBER(Regressions!O80),ROUND(Regressions!O80, 1), NA())</f>
        <v>#N/A</v>
      </c>
      <c r="O70" s="559" t="e">
        <f>IF(ISNUMBER(Regressions!Q80),ROUND(Regressions!Q80, 1), NA())</f>
        <v>#N/A</v>
      </c>
      <c r="P70" s="555" t="e">
        <f>IF(ISNUMBER(Regressions!R80),ROUND(Regressions!R80, 1), NA())</f>
        <v>#N/A</v>
      </c>
      <c r="Q70" s="561" t="e">
        <f>IF(ISNUMBER(Regressions!S80),ROUND(Regressions!S80, 1), NA())</f>
        <v>#N/A</v>
      </c>
      <c r="R70" s="557" t="e">
        <f>IF(ISNUMBER(Regressions!T80),ROUND(Regressions!T80, 1), NA())</f>
        <v>#N/A</v>
      </c>
      <c r="S70" s="558" t="e">
        <f>IF(ISNUMBER(Regressions!U80),ROUND(Regressions!U80, 1), NA())</f>
        <v>#N/A</v>
      </c>
    </row>
    <row r="71" spans="1:19" x14ac:dyDescent="0.25">
      <c r="A71" s="550" t="str">
        <f>+Introduction!$C$7</f>
        <v>Chile</v>
      </c>
      <c r="B71" s="551">
        <f>IF(ISBLANK(Regressions!B81), " ", Regressions!B81)</f>
        <v>2005</v>
      </c>
      <c r="C71" s="550" t="str">
        <f>HLOOKUP(Introduction!$G$4,nametranslations,25,FALSE)</f>
        <v>Rural</v>
      </c>
      <c r="D71" s="553">
        <f>IF(ISBLANK(Regressions!D81), " ", Regressions!D81)</f>
        <v>516957.69056182861</v>
      </c>
      <c r="E71" s="554">
        <f>IF(ISNUMBER(Regressions!E81),ROUND(Regressions!E81, 1), NA())</f>
        <v>100</v>
      </c>
      <c r="F71" s="555">
        <f>IF(ISNUMBER(Regressions!F81),ROUND(Regressions!F81, 1), NA())</f>
        <v>81.900000000000006</v>
      </c>
      <c r="G71" s="556" t="e">
        <f>IF(ISNUMBER(Regressions!G81),ROUND(Regressions!G81, 1), NA())</f>
        <v>#N/A</v>
      </c>
      <c r="H71" s="557" t="e">
        <f>IF(ISNUMBER(Regressions!H81),ROUND(Regressions!H81, 1), NA())</f>
        <v>#N/A</v>
      </c>
      <c r="I71" s="558">
        <f>IF(ISNUMBER(Regressions!I81),ROUND(Regressions!I81, 1), NA())</f>
        <v>18.100000000000001</v>
      </c>
      <c r="J71" s="559" t="e">
        <f>IF(ISNUMBER(Regressions!K81),ROUND(Regressions!K81, 1), NA())</f>
        <v>#N/A</v>
      </c>
      <c r="K71" s="555" t="e">
        <f>IF(ISNUMBER(Regressions!L81),ROUND(Regressions!L81, 1), NA())</f>
        <v>#N/A</v>
      </c>
      <c r="L71" s="560" t="e">
        <f>IF(ISNUMBER(Regressions!M81),ROUND(Regressions!M81, 1), NA())</f>
        <v>#N/A</v>
      </c>
      <c r="M71" s="557" t="e">
        <f>IF(ISNUMBER(Regressions!N81),ROUND(Regressions!N81, 1), NA())</f>
        <v>#N/A</v>
      </c>
      <c r="N71" s="558" t="e">
        <f>IF(ISNUMBER(Regressions!O81),ROUND(Regressions!O81, 1), NA())</f>
        <v>#N/A</v>
      </c>
      <c r="O71" s="559" t="e">
        <f>IF(ISNUMBER(Regressions!Q81),ROUND(Regressions!Q81, 1), NA())</f>
        <v>#N/A</v>
      </c>
      <c r="P71" s="555" t="e">
        <f>IF(ISNUMBER(Regressions!R81),ROUND(Regressions!R81, 1), NA())</f>
        <v>#N/A</v>
      </c>
      <c r="Q71" s="561" t="e">
        <f>IF(ISNUMBER(Regressions!S81),ROUND(Regressions!S81, 1), NA())</f>
        <v>#N/A</v>
      </c>
      <c r="R71" s="557" t="e">
        <f>IF(ISNUMBER(Regressions!T81),ROUND(Regressions!T81, 1), NA())</f>
        <v>#N/A</v>
      </c>
      <c r="S71" s="558" t="e">
        <f>IF(ISNUMBER(Regressions!U81),ROUND(Regressions!U81, 1), NA())</f>
        <v>#N/A</v>
      </c>
    </row>
    <row r="72" spans="1:19" x14ac:dyDescent="0.25">
      <c r="A72" s="550" t="str">
        <f>+Introduction!$C$7</f>
        <v>Chile</v>
      </c>
      <c r="B72" s="551">
        <f>IF(ISBLANK(Regressions!B82), " ", Regressions!B82)</f>
        <v>2006</v>
      </c>
      <c r="C72" s="550" t="str">
        <f>HLOOKUP(Introduction!$G$4,nametranslations,25,FALSE)</f>
        <v>Rural</v>
      </c>
      <c r="D72" s="553">
        <f>IF(ISBLANK(Regressions!D82), " ", Regressions!D82)</f>
        <v>510372.91905059817</v>
      </c>
      <c r="E72" s="554">
        <f>IF(ISNUMBER(Regressions!E82),ROUND(Regressions!E82, 1), NA())</f>
        <v>100</v>
      </c>
      <c r="F72" s="555">
        <f>IF(ISNUMBER(Regressions!F82),ROUND(Regressions!F82, 1), NA())</f>
        <v>81.8</v>
      </c>
      <c r="G72" s="556" t="e">
        <f>IF(ISNUMBER(Regressions!G82),ROUND(Regressions!G82, 1), NA())</f>
        <v>#N/A</v>
      </c>
      <c r="H72" s="557" t="e">
        <f>IF(ISNUMBER(Regressions!H82),ROUND(Regressions!H82, 1), NA())</f>
        <v>#N/A</v>
      </c>
      <c r="I72" s="558">
        <f>IF(ISNUMBER(Regressions!I82),ROUND(Regressions!I82, 1), NA())</f>
        <v>18.2</v>
      </c>
      <c r="J72" s="559" t="e">
        <f>IF(ISNUMBER(Regressions!K82),ROUND(Regressions!K82, 1), NA())</f>
        <v>#N/A</v>
      </c>
      <c r="K72" s="555" t="e">
        <f>IF(ISNUMBER(Regressions!L82),ROUND(Regressions!L82, 1), NA())</f>
        <v>#N/A</v>
      </c>
      <c r="L72" s="560" t="e">
        <f>IF(ISNUMBER(Regressions!M82),ROUND(Regressions!M82, 1), NA())</f>
        <v>#N/A</v>
      </c>
      <c r="M72" s="557" t="e">
        <f>IF(ISNUMBER(Regressions!N82),ROUND(Regressions!N82, 1), NA())</f>
        <v>#N/A</v>
      </c>
      <c r="N72" s="558" t="e">
        <f>IF(ISNUMBER(Regressions!O82),ROUND(Regressions!O82, 1), NA())</f>
        <v>#N/A</v>
      </c>
      <c r="O72" s="559" t="e">
        <f>IF(ISNUMBER(Regressions!Q82),ROUND(Regressions!Q82, 1), NA())</f>
        <v>#N/A</v>
      </c>
      <c r="P72" s="555" t="e">
        <f>IF(ISNUMBER(Regressions!R82),ROUND(Regressions!R82, 1), NA())</f>
        <v>#N/A</v>
      </c>
      <c r="Q72" s="561" t="e">
        <f>IF(ISNUMBER(Regressions!S82),ROUND(Regressions!S82, 1), NA())</f>
        <v>#N/A</v>
      </c>
      <c r="R72" s="557" t="e">
        <f>IF(ISNUMBER(Regressions!T82),ROUND(Regressions!T82, 1), NA())</f>
        <v>#N/A</v>
      </c>
      <c r="S72" s="558" t="e">
        <f>IF(ISNUMBER(Regressions!U82),ROUND(Regressions!U82, 1), NA())</f>
        <v>#N/A</v>
      </c>
    </row>
    <row r="73" spans="1:19" x14ac:dyDescent="0.25">
      <c r="A73" s="550" t="str">
        <f>+Introduction!$C$7</f>
        <v>Chile</v>
      </c>
      <c r="B73" s="551">
        <f>IF(ISBLANK(Regressions!B83), " ", Regressions!B83)</f>
        <v>2007</v>
      </c>
      <c r="C73" s="550" t="str">
        <f>HLOOKUP(Introduction!$G$4,nametranslations,25,FALSE)</f>
        <v>Rural</v>
      </c>
      <c r="D73" s="553">
        <f>IF(ISBLANK(Regressions!D83), " ", Regressions!D83)</f>
        <v>501203.45262016298</v>
      </c>
      <c r="E73" s="554">
        <f>IF(ISNUMBER(Regressions!E83),ROUND(Regressions!E83, 1), NA())</f>
        <v>100</v>
      </c>
      <c r="F73" s="555">
        <f>IF(ISNUMBER(Regressions!F83),ROUND(Regressions!F83, 1), NA())</f>
        <v>81.599999999999994</v>
      </c>
      <c r="G73" s="556" t="e">
        <f>IF(ISNUMBER(Regressions!G83),ROUND(Regressions!G83, 1), NA())</f>
        <v>#N/A</v>
      </c>
      <c r="H73" s="557" t="e">
        <f>IF(ISNUMBER(Regressions!H83),ROUND(Regressions!H83, 1), NA())</f>
        <v>#N/A</v>
      </c>
      <c r="I73" s="558">
        <f>IF(ISNUMBER(Regressions!I83),ROUND(Regressions!I83, 1), NA())</f>
        <v>18.399999999999999</v>
      </c>
      <c r="J73" s="559" t="e">
        <f>IF(ISNUMBER(Regressions!K83),ROUND(Regressions!K83, 1), NA())</f>
        <v>#N/A</v>
      </c>
      <c r="K73" s="555" t="e">
        <f>IF(ISNUMBER(Regressions!L83),ROUND(Regressions!L83, 1), NA())</f>
        <v>#N/A</v>
      </c>
      <c r="L73" s="560" t="e">
        <f>IF(ISNUMBER(Regressions!M83),ROUND(Regressions!M83, 1), NA())</f>
        <v>#N/A</v>
      </c>
      <c r="M73" s="557" t="e">
        <f>IF(ISNUMBER(Regressions!N83),ROUND(Regressions!N83, 1), NA())</f>
        <v>#N/A</v>
      </c>
      <c r="N73" s="558" t="e">
        <f>IF(ISNUMBER(Regressions!O83),ROUND(Regressions!O83, 1), NA())</f>
        <v>#N/A</v>
      </c>
      <c r="O73" s="559" t="e">
        <f>IF(ISNUMBER(Regressions!Q83),ROUND(Regressions!Q83, 1), NA())</f>
        <v>#N/A</v>
      </c>
      <c r="P73" s="555" t="e">
        <f>IF(ISNUMBER(Regressions!R83),ROUND(Regressions!R83, 1), NA())</f>
        <v>#N/A</v>
      </c>
      <c r="Q73" s="561" t="e">
        <f>IF(ISNUMBER(Regressions!S83),ROUND(Regressions!S83, 1), NA())</f>
        <v>#N/A</v>
      </c>
      <c r="R73" s="557" t="e">
        <f>IF(ISNUMBER(Regressions!T83),ROUND(Regressions!T83, 1), NA())</f>
        <v>#N/A</v>
      </c>
      <c r="S73" s="558" t="e">
        <f>IF(ISNUMBER(Regressions!U83),ROUND(Regressions!U83, 1), NA())</f>
        <v>#N/A</v>
      </c>
    </row>
    <row r="74" spans="1:19" x14ac:dyDescent="0.25">
      <c r="A74" s="550" t="str">
        <f>+Introduction!$C$7</f>
        <v>Chile</v>
      </c>
      <c r="B74" s="551">
        <f>IF(ISBLANK(Regressions!B84), " ", Regressions!B84)</f>
        <v>2008</v>
      </c>
      <c r="C74" s="550" t="str">
        <f>HLOOKUP(Introduction!$G$4,nametranslations,25,FALSE)</f>
        <v>Rural</v>
      </c>
      <c r="D74" s="553">
        <f>IF(ISBLANK(Regressions!D84), " ", Regressions!D84)</f>
        <v>491075.56127014157</v>
      </c>
      <c r="E74" s="554">
        <f>IF(ISNUMBER(Regressions!E84),ROUND(Regressions!E84, 1), NA())</f>
        <v>100</v>
      </c>
      <c r="F74" s="555">
        <f>IF(ISNUMBER(Regressions!F84),ROUND(Regressions!F84, 1), NA())</f>
        <v>81.400000000000006</v>
      </c>
      <c r="G74" s="556" t="e">
        <f>IF(ISNUMBER(Regressions!G84),ROUND(Regressions!G84, 1), NA())</f>
        <v>#N/A</v>
      </c>
      <c r="H74" s="557" t="e">
        <f>IF(ISNUMBER(Regressions!H84),ROUND(Regressions!H84, 1), NA())</f>
        <v>#N/A</v>
      </c>
      <c r="I74" s="558">
        <f>IF(ISNUMBER(Regressions!I84),ROUND(Regressions!I84, 1), NA())</f>
        <v>18.600000000000001</v>
      </c>
      <c r="J74" s="559" t="e">
        <f>IF(ISNUMBER(Regressions!K84),ROUND(Regressions!K84, 1), NA())</f>
        <v>#N/A</v>
      </c>
      <c r="K74" s="555" t="e">
        <f>IF(ISNUMBER(Regressions!L84),ROUND(Regressions!L84, 1), NA())</f>
        <v>#N/A</v>
      </c>
      <c r="L74" s="560" t="e">
        <f>IF(ISNUMBER(Regressions!M84),ROUND(Regressions!M84, 1), NA())</f>
        <v>#N/A</v>
      </c>
      <c r="M74" s="557" t="e">
        <f>IF(ISNUMBER(Regressions!N84),ROUND(Regressions!N84, 1), NA())</f>
        <v>#N/A</v>
      </c>
      <c r="N74" s="558" t="e">
        <f>IF(ISNUMBER(Regressions!O84),ROUND(Regressions!O84, 1), NA())</f>
        <v>#N/A</v>
      </c>
      <c r="O74" s="559" t="e">
        <f>IF(ISNUMBER(Regressions!Q84),ROUND(Regressions!Q84, 1), NA())</f>
        <v>#N/A</v>
      </c>
      <c r="P74" s="555" t="e">
        <f>IF(ISNUMBER(Regressions!R84),ROUND(Regressions!R84, 1), NA())</f>
        <v>#N/A</v>
      </c>
      <c r="Q74" s="561" t="e">
        <f>IF(ISNUMBER(Regressions!S84),ROUND(Regressions!S84, 1), NA())</f>
        <v>#N/A</v>
      </c>
      <c r="R74" s="557" t="e">
        <f>IF(ISNUMBER(Regressions!T84),ROUND(Regressions!T84, 1), NA())</f>
        <v>#N/A</v>
      </c>
      <c r="S74" s="558" t="e">
        <f>IF(ISNUMBER(Regressions!U84),ROUND(Regressions!U84, 1), NA())</f>
        <v>#N/A</v>
      </c>
    </row>
    <row r="75" spans="1:19" x14ac:dyDescent="0.25">
      <c r="A75" s="550" t="str">
        <f>+Introduction!$C$7</f>
        <v>Chile</v>
      </c>
      <c r="B75" s="551">
        <f>IF(ISBLANK(Regressions!B85), " ", Regressions!B85)</f>
        <v>2009</v>
      </c>
      <c r="C75" s="550" t="str">
        <f>HLOOKUP(Introduction!$G$4,nametranslations,25,FALSE)</f>
        <v>Rural</v>
      </c>
      <c r="D75" s="553">
        <f>IF(ISBLANK(Regressions!D85), " ", Regressions!D85)</f>
        <v>479938.72927551274</v>
      </c>
      <c r="E75" s="554">
        <f>IF(ISNUMBER(Regressions!E85),ROUND(Regressions!E85, 1), NA())</f>
        <v>100</v>
      </c>
      <c r="F75" s="555">
        <f>IF(ISNUMBER(Regressions!F85),ROUND(Regressions!F85, 1), NA())</f>
        <v>81.2</v>
      </c>
      <c r="G75" s="556" t="e">
        <f>IF(ISNUMBER(Regressions!G85),ROUND(Regressions!G85, 1), NA())</f>
        <v>#N/A</v>
      </c>
      <c r="H75" s="557" t="e">
        <f>IF(ISNUMBER(Regressions!H85),ROUND(Regressions!H85, 1), NA())</f>
        <v>#N/A</v>
      </c>
      <c r="I75" s="558">
        <f>IF(ISNUMBER(Regressions!I85),ROUND(Regressions!I85, 1), NA())</f>
        <v>18.8</v>
      </c>
      <c r="J75" s="559" t="e">
        <f>IF(ISNUMBER(Regressions!K85),ROUND(Regressions!K85, 1), NA())</f>
        <v>#N/A</v>
      </c>
      <c r="K75" s="555" t="e">
        <f>IF(ISNUMBER(Regressions!L85),ROUND(Regressions!L85, 1), NA())</f>
        <v>#N/A</v>
      </c>
      <c r="L75" s="560">
        <f>IF(ISNUMBER(Regressions!M85),ROUND(Regressions!M85, 1), NA())</f>
        <v>91.5</v>
      </c>
      <c r="M75" s="557" t="e">
        <f>IF(ISNUMBER(Regressions!N85),ROUND(Regressions!N85, 1), NA())</f>
        <v>#N/A</v>
      </c>
      <c r="N75" s="558" t="e">
        <f>IF(ISNUMBER(Regressions!O85),ROUND(Regressions!O85, 1), NA())</f>
        <v>#N/A</v>
      </c>
      <c r="O75" s="559" t="e">
        <f>IF(ISNUMBER(Regressions!Q85),ROUND(Regressions!Q85, 1), NA())</f>
        <v>#N/A</v>
      </c>
      <c r="P75" s="555" t="e">
        <f>IF(ISNUMBER(Regressions!R85),ROUND(Regressions!R85, 1), NA())</f>
        <v>#N/A</v>
      </c>
      <c r="Q75" s="561" t="e">
        <f>IF(ISNUMBER(Regressions!S85),ROUND(Regressions!S85, 1), NA())</f>
        <v>#N/A</v>
      </c>
      <c r="R75" s="557" t="e">
        <f>IF(ISNUMBER(Regressions!T85),ROUND(Regressions!T85, 1), NA())</f>
        <v>#N/A</v>
      </c>
      <c r="S75" s="558" t="e">
        <f>IF(ISNUMBER(Regressions!U85),ROUND(Regressions!U85, 1), NA())</f>
        <v>#N/A</v>
      </c>
    </row>
    <row r="76" spans="1:19" x14ac:dyDescent="0.25">
      <c r="A76" s="550" t="str">
        <f>+Introduction!$C$7</f>
        <v>Chile</v>
      </c>
      <c r="B76" s="551">
        <f>IF(ISBLANK(Regressions!B86), " ", Regressions!B86)</f>
        <v>2010</v>
      </c>
      <c r="C76" s="550" t="str">
        <f>HLOOKUP(Introduction!$G$4,nametranslations,25,FALSE)</f>
        <v>Rural</v>
      </c>
      <c r="D76" s="553">
        <f>IF(ISBLANK(Regressions!D86), " ", Regressions!D86)</f>
        <v>469913.83387413021</v>
      </c>
      <c r="E76" s="554">
        <f>IF(ISNUMBER(Regressions!E86),ROUND(Regressions!E86, 1), NA())</f>
        <v>100</v>
      </c>
      <c r="F76" s="555">
        <f>IF(ISNUMBER(Regressions!F86),ROUND(Regressions!F86, 1), NA())</f>
        <v>81.099999999999994</v>
      </c>
      <c r="G76" s="556" t="e">
        <f>IF(ISNUMBER(Regressions!G86),ROUND(Regressions!G86, 1), NA())</f>
        <v>#N/A</v>
      </c>
      <c r="H76" s="557" t="e">
        <f>IF(ISNUMBER(Regressions!H86),ROUND(Regressions!H86, 1), NA())</f>
        <v>#N/A</v>
      </c>
      <c r="I76" s="558">
        <f>IF(ISNUMBER(Regressions!I86),ROUND(Regressions!I86, 1), NA())</f>
        <v>18.899999999999999</v>
      </c>
      <c r="J76" s="559" t="e">
        <f>IF(ISNUMBER(Regressions!K86),ROUND(Regressions!K86, 1), NA())</f>
        <v>#N/A</v>
      </c>
      <c r="K76" s="555" t="e">
        <f>IF(ISNUMBER(Regressions!L86),ROUND(Regressions!L86, 1), NA())</f>
        <v>#N/A</v>
      </c>
      <c r="L76" s="560">
        <f>IF(ISNUMBER(Regressions!M86),ROUND(Regressions!M86, 1), NA())</f>
        <v>91.5</v>
      </c>
      <c r="M76" s="557" t="e">
        <f>IF(ISNUMBER(Regressions!N86),ROUND(Regressions!N86, 1), NA())</f>
        <v>#N/A</v>
      </c>
      <c r="N76" s="558" t="e">
        <f>IF(ISNUMBER(Regressions!O86),ROUND(Regressions!O86, 1), NA())</f>
        <v>#N/A</v>
      </c>
      <c r="O76" s="559" t="e">
        <f>IF(ISNUMBER(Regressions!Q86),ROUND(Regressions!Q86, 1), NA())</f>
        <v>#N/A</v>
      </c>
      <c r="P76" s="555" t="e">
        <f>IF(ISNUMBER(Regressions!R86),ROUND(Regressions!R86, 1), NA())</f>
        <v>#N/A</v>
      </c>
      <c r="Q76" s="561" t="e">
        <f>IF(ISNUMBER(Regressions!S86),ROUND(Regressions!S86, 1), NA())</f>
        <v>#N/A</v>
      </c>
      <c r="R76" s="557" t="e">
        <f>IF(ISNUMBER(Regressions!T86),ROUND(Regressions!T86, 1), NA())</f>
        <v>#N/A</v>
      </c>
      <c r="S76" s="558" t="e">
        <f>IF(ISNUMBER(Regressions!U86),ROUND(Regressions!U86, 1), NA())</f>
        <v>#N/A</v>
      </c>
    </row>
    <row r="77" spans="1:19" x14ac:dyDescent="0.25">
      <c r="A77" s="550" t="str">
        <f>+Introduction!$C$7</f>
        <v>Chile</v>
      </c>
      <c r="B77" s="551">
        <f>IF(ISBLANK(Regressions!B87), " ", Regressions!B87)</f>
        <v>2011</v>
      </c>
      <c r="C77" s="550" t="str">
        <f>HLOOKUP(Introduction!$G$4,nametranslations,25,FALSE)</f>
        <v>Rural</v>
      </c>
      <c r="D77" s="553">
        <f>IF(ISBLANK(Regressions!D87), " ", Regressions!D87)</f>
        <v>461772.80536331178</v>
      </c>
      <c r="E77" s="554">
        <f>IF(ISNUMBER(Regressions!E87),ROUND(Regressions!E87, 1), NA())</f>
        <v>100</v>
      </c>
      <c r="F77" s="555">
        <f>IF(ISNUMBER(Regressions!F87),ROUND(Regressions!F87, 1), NA())</f>
        <v>80.900000000000006</v>
      </c>
      <c r="G77" s="556" t="e">
        <f>IF(ISNUMBER(Regressions!G87),ROUND(Regressions!G87, 1), NA())</f>
        <v>#N/A</v>
      </c>
      <c r="H77" s="557" t="e">
        <f>IF(ISNUMBER(Regressions!H87),ROUND(Regressions!H87, 1), NA())</f>
        <v>#N/A</v>
      </c>
      <c r="I77" s="558">
        <f>IF(ISNUMBER(Regressions!I87),ROUND(Regressions!I87, 1), NA())</f>
        <v>19.100000000000001</v>
      </c>
      <c r="J77" s="559" t="e">
        <f>IF(ISNUMBER(Regressions!K87),ROUND(Regressions!K87, 1), NA())</f>
        <v>#N/A</v>
      </c>
      <c r="K77" s="555" t="e">
        <f>IF(ISNUMBER(Regressions!L87),ROUND(Regressions!L87, 1), NA())</f>
        <v>#N/A</v>
      </c>
      <c r="L77" s="560">
        <f>IF(ISNUMBER(Regressions!M87),ROUND(Regressions!M87, 1), NA())</f>
        <v>91.5</v>
      </c>
      <c r="M77" s="557" t="e">
        <f>IF(ISNUMBER(Regressions!N87),ROUND(Regressions!N87, 1), NA())</f>
        <v>#N/A</v>
      </c>
      <c r="N77" s="558" t="e">
        <f>IF(ISNUMBER(Regressions!O87),ROUND(Regressions!O87, 1), NA())</f>
        <v>#N/A</v>
      </c>
      <c r="O77" s="559" t="e">
        <f>IF(ISNUMBER(Regressions!Q87),ROUND(Regressions!Q87, 1), NA())</f>
        <v>#N/A</v>
      </c>
      <c r="P77" s="555" t="e">
        <f>IF(ISNUMBER(Regressions!R87),ROUND(Regressions!R87, 1), NA())</f>
        <v>#N/A</v>
      </c>
      <c r="Q77" s="561" t="e">
        <f>IF(ISNUMBER(Regressions!S87),ROUND(Regressions!S87, 1), NA())</f>
        <v>#N/A</v>
      </c>
      <c r="R77" s="557" t="e">
        <f>IF(ISNUMBER(Regressions!T87),ROUND(Regressions!T87, 1), NA())</f>
        <v>#N/A</v>
      </c>
      <c r="S77" s="558" t="e">
        <f>IF(ISNUMBER(Regressions!U87),ROUND(Regressions!U87, 1), NA())</f>
        <v>#N/A</v>
      </c>
    </row>
    <row r="78" spans="1:19" x14ac:dyDescent="0.25">
      <c r="A78" s="550" t="str">
        <f>+Introduction!$C$7</f>
        <v>Chile</v>
      </c>
      <c r="B78" s="551">
        <f>IF(ISBLANK(Regressions!B88), " ", Regressions!B88)</f>
        <v>2012</v>
      </c>
      <c r="C78" s="550" t="str">
        <f>HLOOKUP(Introduction!$G$4,nametranslations,25,FALSE)</f>
        <v>Rural</v>
      </c>
      <c r="D78" s="553">
        <f>IF(ISBLANK(Regressions!D88), " ", Regressions!D88)</f>
        <v>455299.11852058413</v>
      </c>
      <c r="E78" s="554">
        <f>IF(ISNUMBER(Regressions!E88),ROUND(Regressions!E88, 1), NA())</f>
        <v>100</v>
      </c>
      <c r="F78" s="555">
        <f>IF(ISNUMBER(Regressions!F88),ROUND(Regressions!F88, 1), NA())</f>
        <v>80.7</v>
      </c>
      <c r="G78" s="556" t="e">
        <f>IF(ISNUMBER(Regressions!G88),ROUND(Regressions!G88, 1), NA())</f>
        <v>#N/A</v>
      </c>
      <c r="H78" s="557" t="e">
        <f>IF(ISNUMBER(Regressions!H88),ROUND(Regressions!H88, 1), NA())</f>
        <v>#N/A</v>
      </c>
      <c r="I78" s="558">
        <f>IF(ISNUMBER(Regressions!I88),ROUND(Regressions!I88, 1), NA())</f>
        <v>19.3</v>
      </c>
      <c r="J78" s="559" t="e">
        <f>IF(ISNUMBER(Regressions!K88),ROUND(Regressions!K88, 1), NA())</f>
        <v>#N/A</v>
      </c>
      <c r="K78" s="555" t="e">
        <f>IF(ISNUMBER(Regressions!L88),ROUND(Regressions!L88, 1), NA())</f>
        <v>#N/A</v>
      </c>
      <c r="L78" s="560">
        <f>IF(ISNUMBER(Regressions!M88),ROUND(Regressions!M88, 1), NA())</f>
        <v>91.5</v>
      </c>
      <c r="M78" s="557" t="e">
        <f>IF(ISNUMBER(Regressions!N88),ROUND(Regressions!N88, 1), NA())</f>
        <v>#N/A</v>
      </c>
      <c r="N78" s="558" t="e">
        <f>IF(ISNUMBER(Regressions!O88),ROUND(Regressions!O88, 1), NA())</f>
        <v>#N/A</v>
      </c>
      <c r="O78" s="559" t="e">
        <f>IF(ISNUMBER(Regressions!Q88),ROUND(Regressions!Q88, 1), NA())</f>
        <v>#N/A</v>
      </c>
      <c r="P78" s="555" t="e">
        <f>IF(ISNUMBER(Regressions!R88),ROUND(Regressions!R88, 1), NA())</f>
        <v>#N/A</v>
      </c>
      <c r="Q78" s="561" t="e">
        <f>IF(ISNUMBER(Regressions!S88),ROUND(Regressions!S88, 1), NA())</f>
        <v>#N/A</v>
      </c>
      <c r="R78" s="557" t="e">
        <f>IF(ISNUMBER(Regressions!T88),ROUND(Regressions!T88, 1), NA())</f>
        <v>#N/A</v>
      </c>
      <c r="S78" s="558" t="e">
        <f>IF(ISNUMBER(Regressions!U88),ROUND(Regressions!U88, 1), NA())</f>
        <v>#N/A</v>
      </c>
    </row>
    <row r="79" spans="1:19" x14ac:dyDescent="0.25">
      <c r="A79" s="550" t="str">
        <f>+Introduction!$C$7</f>
        <v>Chile</v>
      </c>
      <c r="B79" s="551">
        <f>IF(ISBLANK(Regressions!B89), " ", Regressions!B89)</f>
        <v>2013</v>
      </c>
      <c r="C79" s="550" t="str">
        <f>HLOOKUP(Introduction!$G$4,nametranslations,25,FALSE)</f>
        <v>Rural</v>
      </c>
      <c r="D79" s="553">
        <f>IF(ISBLANK(Regressions!D89), " ", Regressions!D89)</f>
        <v>482248.935777893</v>
      </c>
      <c r="E79" s="554">
        <f>IF(ISNUMBER(Regressions!E89),ROUND(Regressions!E89, 1), NA())</f>
        <v>100</v>
      </c>
      <c r="F79" s="555">
        <f>IF(ISNUMBER(Regressions!F89),ROUND(Regressions!F89, 1), NA())</f>
        <v>80.599999999999994</v>
      </c>
      <c r="G79" s="556" t="e">
        <f>IF(ISNUMBER(Regressions!G89),ROUND(Regressions!G89, 1), NA())</f>
        <v>#N/A</v>
      </c>
      <c r="H79" s="557" t="e">
        <f>IF(ISNUMBER(Regressions!H89),ROUND(Regressions!H89, 1), NA())</f>
        <v>#N/A</v>
      </c>
      <c r="I79" s="558">
        <f>IF(ISNUMBER(Regressions!I89),ROUND(Regressions!I89, 1), NA())</f>
        <v>19.399999999999999</v>
      </c>
      <c r="J79" s="559" t="e">
        <f>IF(ISNUMBER(Regressions!K89),ROUND(Regressions!K89, 1), NA())</f>
        <v>#N/A</v>
      </c>
      <c r="K79" s="555" t="e">
        <f>IF(ISNUMBER(Regressions!L89),ROUND(Regressions!L89, 1), NA())</f>
        <v>#N/A</v>
      </c>
      <c r="L79" s="560">
        <f>IF(ISNUMBER(Regressions!M89),ROUND(Regressions!M89, 1), NA())</f>
        <v>91.5</v>
      </c>
      <c r="M79" s="557" t="e">
        <f>IF(ISNUMBER(Regressions!N89),ROUND(Regressions!N89, 1), NA())</f>
        <v>#N/A</v>
      </c>
      <c r="N79" s="558" t="e">
        <f>IF(ISNUMBER(Regressions!O89),ROUND(Regressions!O89, 1), NA())</f>
        <v>#N/A</v>
      </c>
      <c r="O79" s="559" t="e">
        <f>IF(ISNUMBER(Regressions!Q89),ROUND(Regressions!Q89, 1), NA())</f>
        <v>#N/A</v>
      </c>
      <c r="P79" s="555" t="e">
        <f>IF(ISNUMBER(Regressions!R89),ROUND(Regressions!R89, 1), NA())</f>
        <v>#N/A</v>
      </c>
      <c r="Q79" s="561" t="e">
        <f>IF(ISNUMBER(Regressions!S89),ROUND(Regressions!S89, 1), NA())</f>
        <v>#N/A</v>
      </c>
      <c r="R79" s="557" t="e">
        <f>IF(ISNUMBER(Regressions!T89),ROUND(Regressions!T89, 1), NA())</f>
        <v>#N/A</v>
      </c>
      <c r="S79" s="558" t="e">
        <f>IF(ISNUMBER(Regressions!U89),ROUND(Regressions!U89, 1), NA())</f>
        <v>#N/A</v>
      </c>
    </row>
    <row r="80" spans="1:19" x14ac:dyDescent="0.25">
      <c r="A80" s="550" t="str">
        <f>+Introduction!$C$7</f>
        <v>Chile</v>
      </c>
      <c r="B80" s="551">
        <f>IF(ISBLANK(Regressions!B90), " ", Regressions!B90)</f>
        <v>2014</v>
      </c>
      <c r="C80" s="550" t="str">
        <f>HLOOKUP(Introduction!$G$4,nametranslations,25,FALSE)</f>
        <v>Rural</v>
      </c>
      <c r="D80" s="553">
        <f>IF(ISBLANK(Regressions!D90), " ", Regressions!D90)</f>
        <v>477436.35031356808</v>
      </c>
      <c r="E80" s="554">
        <f>IF(ISNUMBER(Regressions!E90),ROUND(Regressions!E90, 1), NA())</f>
        <v>100</v>
      </c>
      <c r="F80" s="555">
        <f>IF(ISNUMBER(Regressions!F90),ROUND(Regressions!F90, 1), NA())</f>
        <v>80.400000000000006</v>
      </c>
      <c r="G80" s="556" t="e">
        <f>IF(ISNUMBER(Regressions!G90),ROUND(Regressions!G90, 1), NA())</f>
        <v>#N/A</v>
      </c>
      <c r="H80" s="557" t="e">
        <f>IF(ISNUMBER(Regressions!H90),ROUND(Regressions!H90, 1), NA())</f>
        <v>#N/A</v>
      </c>
      <c r="I80" s="558">
        <f>IF(ISNUMBER(Regressions!I90),ROUND(Regressions!I90, 1), NA())</f>
        <v>19.600000000000001</v>
      </c>
      <c r="J80" s="559" t="e">
        <f>IF(ISNUMBER(Regressions!K90),ROUND(Regressions!K90, 1), NA())</f>
        <v>#N/A</v>
      </c>
      <c r="K80" s="555" t="e">
        <f>IF(ISNUMBER(Regressions!L90),ROUND(Regressions!L90, 1), NA())</f>
        <v>#N/A</v>
      </c>
      <c r="L80" s="560">
        <f>IF(ISNUMBER(Regressions!M90),ROUND(Regressions!M90, 1), NA())</f>
        <v>91.5</v>
      </c>
      <c r="M80" s="557" t="e">
        <f>IF(ISNUMBER(Regressions!N90),ROUND(Regressions!N90, 1), NA())</f>
        <v>#N/A</v>
      </c>
      <c r="N80" s="558" t="e">
        <f>IF(ISNUMBER(Regressions!O90),ROUND(Regressions!O90, 1), NA())</f>
        <v>#N/A</v>
      </c>
      <c r="O80" s="559" t="e">
        <f>IF(ISNUMBER(Regressions!Q90),ROUND(Regressions!Q90, 1), NA())</f>
        <v>#N/A</v>
      </c>
      <c r="P80" s="555" t="e">
        <f>IF(ISNUMBER(Regressions!R90),ROUND(Regressions!R90, 1), NA())</f>
        <v>#N/A</v>
      </c>
      <c r="Q80" s="561" t="e">
        <f>IF(ISNUMBER(Regressions!S90),ROUND(Regressions!S90, 1), NA())</f>
        <v>#N/A</v>
      </c>
      <c r="R80" s="557" t="e">
        <f>IF(ISNUMBER(Regressions!T90),ROUND(Regressions!T90, 1), NA())</f>
        <v>#N/A</v>
      </c>
      <c r="S80" s="558" t="e">
        <f>IF(ISNUMBER(Regressions!U90),ROUND(Regressions!U90, 1), NA())</f>
        <v>#N/A</v>
      </c>
    </row>
    <row r="81" spans="1:19" x14ac:dyDescent="0.25">
      <c r="A81" s="550" t="str">
        <f>+Introduction!$C$7</f>
        <v>Chile</v>
      </c>
      <c r="B81" s="551">
        <f>IF(ISBLANK(Regressions!B91), " ", Regressions!B91)</f>
        <v>2015</v>
      </c>
      <c r="C81" s="550" t="str">
        <f>HLOOKUP(Introduction!$G$4,nametranslations,25,FALSE)</f>
        <v>Rural</v>
      </c>
      <c r="D81" s="553">
        <f>IF(ISBLANK(Regressions!D91), " ", Regressions!D91)</f>
        <v>472873.24756622314</v>
      </c>
      <c r="E81" s="554">
        <f>IF(ISNUMBER(Regressions!E91),ROUND(Regressions!E91, 1), NA())</f>
        <v>100</v>
      </c>
      <c r="F81" s="555">
        <f>IF(ISNUMBER(Regressions!F91),ROUND(Regressions!F91, 1), NA())</f>
        <v>80.2</v>
      </c>
      <c r="G81" s="556" t="e">
        <f>IF(ISNUMBER(Regressions!G91),ROUND(Regressions!G91, 1), NA())</f>
        <v>#N/A</v>
      </c>
      <c r="H81" s="557" t="e">
        <f>IF(ISNUMBER(Regressions!H91),ROUND(Regressions!H91, 1), NA())</f>
        <v>#N/A</v>
      </c>
      <c r="I81" s="558">
        <f>IF(ISNUMBER(Regressions!I91),ROUND(Regressions!I91, 1), NA())</f>
        <v>19.8</v>
      </c>
      <c r="J81" s="559" t="e">
        <f>IF(ISNUMBER(Regressions!K91),ROUND(Regressions!K91, 1), NA())</f>
        <v>#N/A</v>
      </c>
      <c r="K81" s="555" t="e">
        <f>IF(ISNUMBER(Regressions!L91),ROUND(Regressions!L91, 1), NA())</f>
        <v>#N/A</v>
      </c>
      <c r="L81" s="560">
        <f>IF(ISNUMBER(Regressions!M91),ROUND(Regressions!M91, 1), NA())</f>
        <v>91.5</v>
      </c>
      <c r="M81" s="557" t="e">
        <f>IF(ISNUMBER(Regressions!N91),ROUND(Regressions!N91, 1), NA())</f>
        <v>#N/A</v>
      </c>
      <c r="N81" s="558" t="e">
        <f>IF(ISNUMBER(Regressions!O91),ROUND(Regressions!O91, 1), NA())</f>
        <v>#N/A</v>
      </c>
      <c r="O81" s="559" t="e">
        <f>IF(ISNUMBER(Regressions!Q91),ROUND(Regressions!Q91, 1), NA())</f>
        <v>#N/A</v>
      </c>
      <c r="P81" s="555" t="e">
        <f>IF(ISNUMBER(Regressions!R91),ROUND(Regressions!R91, 1), NA())</f>
        <v>#N/A</v>
      </c>
      <c r="Q81" s="561" t="e">
        <f>IF(ISNUMBER(Regressions!S91),ROUND(Regressions!S91, 1), NA())</f>
        <v>#N/A</v>
      </c>
      <c r="R81" s="557" t="e">
        <f>IF(ISNUMBER(Regressions!T91),ROUND(Regressions!T91, 1), NA())</f>
        <v>#N/A</v>
      </c>
      <c r="S81" s="558" t="e">
        <f>IF(ISNUMBER(Regressions!U91),ROUND(Regressions!U91, 1), NA())</f>
        <v>#N/A</v>
      </c>
    </row>
    <row r="82" spans="1:19" x14ac:dyDescent="0.25">
      <c r="A82" s="550" t="str">
        <f>+Introduction!$C$7</f>
        <v>Chile</v>
      </c>
      <c r="B82" s="551">
        <f>IF(ISBLANK(Regressions!B92), " ", Regressions!B92)</f>
        <v>2016</v>
      </c>
      <c r="C82" s="550" t="str">
        <f>HLOOKUP(Introduction!$G$4,nametranslations,25,FALSE)</f>
        <v>Rural</v>
      </c>
      <c r="D82" s="553">
        <f>IF(ISBLANK(Regressions!D92), " ", Regressions!D92)</f>
        <v>468609.69208625791</v>
      </c>
      <c r="E82" s="554">
        <f>IF(ISNUMBER(Regressions!E92),ROUND(Regressions!E92, 1), NA())</f>
        <v>100</v>
      </c>
      <c r="F82" s="555">
        <f>IF(ISNUMBER(Regressions!F92),ROUND(Regressions!F92, 1), NA())</f>
        <v>80</v>
      </c>
      <c r="G82" s="556" t="e">
        <f>IF(ISNUMBER(Regressions!G92),ROUND(Regressions!G92, 1), NA())</f>
        <v>#N/A</v>
      </c>
      <c r="H82" s="557" t="e">
        <f>IF(ISNUMBER(Regressions!H92),ROUND(Regressions!H92, 1), NA())</f>
        <v>#N/A</v>
      </c>
      <c r="I82" s="558">
        <f>IF(ISNUMBER(Regressions!I92),ROUND(Regressions!I92, 1), NA())</f>
        <v>20</v>
      </c>
      <c r="J82" s="559" t="e">
        <f>IF(ISNUMBER(Regressions!K92),ROUND(Regressions!K92, 1), NA())</f>
        <v>#N/A</v>
      </c>
      <c r="K82" s="555" t="e">
        <f>IF(ISNUMBER(Regressions!L92),ROUND(Regressions!L92, 1), NA())</f>
        <v>#N/A</v>
      </c>
      <c r="L82" s="560">
        <f>IF(ISNUMBER(Regressions!M92),ROUND(Regressions!M92, 1), NA())</f>
        <v>91.5</v>
      </c>
      <c r="M82" s="557" t="e">
        <f>IF(ISNUMBER(Regressions!N92),ROUND(Regressions!N92, 1), NA())</f>
        <v>#N/A</v>
      </c>
      <c r="N82" s="558" t="e">
        <f>IF(ISNUMBER(Regressions!O92),ROUND(Regressions!O92, 1), NA())</f>
        <v>#N/A</v>
      </c>
      <c r="O82" s="559" t="e">
        <f>IF(ISNUMBER(Regressions!Q92),ROUND(Regressions!Q92, 1), NA())</f>
        <v>#N/A</v>
      </c>
      <c r="P82" s="555" t="e">
        <f>IF(ISNUMBER(Regressions!R92),ROUND(Regressions!R92, 1), NA())</f>
        <v>#N/A</v>
      </c>
      <c r="Q82" s="561" t="e">
        <f>IF(ISNUMBER(Regressions!S92),ROUND(Regressions!S92, 1), NA())</f>
        <v>#N/A</v>
      </c>
      <c r="R82" s="557" t="e">
        <f>IF(ISNUMBER(Regressions!T92),ROUND(Regressions!T92, 1), NA())</f>
        <v>#N/A</v>
      </c>
      <c r="S82" s="558" t="e">
        <f>IF(ISNUMBER(Regressions!U92),ROUND(Regressions!U92, 1), NA())</f>
        <v>#N/A</v>
      </c>
    </row>
    <row r="83" spans="1:19" x14ac:dyDescent="0.25">
      <c r="A83" s="550" t="str">
        <f>+Introduction!$C$7</f>
        <v>Chile</v>
      </c>
      <c r="B83" s="551">
        <f>IF(ISBLANK(Regressions!B93), " ", Regressions!B93)</f>
        <v>2017</v>
      </c>
      <c r="C83" s="550" t="str">
        <f>HLOOKUP(Introduction!$G$4,nametranslations,25,FALSE)</f>
        <v>Rural</v>
      </c>
      <c r="D83" s="553">
        <f>IF(ISBLANK(Regressions!D93), " ", Regressions!D93)</f>
        <v>465900.25175796513</v>
      </c>
      <c r="E83" s="554">
        <f>IF(ISNUMBER(Regressions!E93),ROUND(Regressions!E93, 1), NA())</f>
        <v>100</v>
      </c>
      <c r="F83" s="555">
        <f>IF(ISNUMBER(Regressions!F93),ROUND(Regressions!F93, 1), NA())</f>
        <v>79.900000000000006</v>
      </c>
      <c r="G83" s="556">
        <f>IF(ISNUMBER(Regressions!G93),ROUND(Regressions!G93, 1), NA())</f>
        <v>52.1</v>
      </c>
      <c r="H83" s="557">
        <f>IF(ISNUMBER(Regressions!H93),ROUND(Regressions!H93, 1), NA())</f>
        <v>27.8</v>
      </c>
      <c r="I83" s="558">
        <f>IF(ISNUMBER(Regressions!I93),ROUND(Regressions!I93, 1), NA())</f>
        <v>20.100000000000001</v>
      </c>
      <c r="J83" s="559" t="e">
        <f>IF(ISNUMBER(Regressions!K93),ROUND(Regressions!K93, 1), NA())</f>
        <v>#N/A</v>
      </c>
      <c r="K83" s="555" t="e">
        <f>IF(ISNUMBER(Regressions!L93),ROUND(Regressions!L93, 1), NA())</f>
        <v>#N/A</v>
      </c>
      <c r="L83" s="560">
        <f>IF(ISNUMBER(Regressions!M93),ROUND(Regressions!M93, 1), NA())</f>
        <v>91.5</v>
      </c>
      <c r="M83" s="557" t="e">
        <f>IF(ISNUMBER(Regressions!N93),ROUND(Regressions!N93, 1), NA())</f>
        <v>#N/A</v>
      </c>
      <c r="N83" s="558" t="e">
        <f>IF(ISNUMBER(Regressions!O93),ROUND(Regressions!O93, 1), NA())</f>
        <v>#N/A</v>
      </c>
      <c r="O83" s="559" t="e">
        <f>IF(ISNUMBER(Regressions!Q93),ROUND(Regressions!Q93, 1), NA())</f>
        <v>#N/A</v>
      </c>
      <c r="P83" s="555" t="e">
        <f>IF(ISNUMBER(Regressions!R93),ROUND(Regressions!R93, 1), NA())</f>
        <v>#N/A</v>
      </c>
      <c r="Q83" s="561" t="e">
        <f>IF(ISNUMBER(Regressions!S93),ROUND(Regressions!S93, 1), NA())</f>
        <v>#N/A</v>
      </c>
      <c r="R83" s="557" t="e">
        <f>IF(ISNUMBER(Regressions!T93),ROUND(Regressions!T93, 1), NA())</f>
        <v>#N/A</v>
      </c>
      <c r="S83" s="558" t="e">
        <f>IF(ISNUMBER(Regressions!U93),ROUND(Regressions!U93, 1), NA())</f>
        <v>#N/A</v>
      </c>
    </row>
    <row r="84" spans="1:19" x14ac:dyDescent="0.25">
      <c r="A84" s="550" t="str">
        <f>+Introduction!$C$7</f>
        <v>Chile</v>
      </c>
      <c r="B84" s="551">
        <f>IF(ISBLANK(Regressions!B94), " ", Regressions!B94)</f>
        <v>2018</v>
      </c>
      <c r="C84" s="550" t="str">
        <f>HLOOKUP(Introduction!$G$4,nametranslations,25,FALSE)</f>
        <v>Rural</v>
      </c>
      <c r="D84" s="553">
        <f>IF(ISBLANK(Regressions!D94), " ", Regressions!D94)</f>
        <v>465439.85841064458</v>
      </c>
      <c r="E84" s="554">
        <f>IF(ISNUMBER(Regressions!E94),ROUND(Regressions!E94, 1), NA())</f>
        <v>100</v>
      </c>
      <c r="F84" s="555">
        <f>IF(ISNUMBER(Regressions!F94),ROUND(Regressions!F94, 1), NA())</f>
        <v>79.7</v>
      </c>
      <c r="G84" s="556">
        <f>IF(ISNUMBER(Regressions!G94),ROUND(Regressions!G94, 1), NA())</f>
        <v>52.1</v>
      </c>
      <c r="H84" s="557">
        <f>IF(ISNUMBER(Regressions!H94),ROUND(Regressions!H94, 1), NA())</f>
        <v>27.6</v>
      </c>
      <c r="I84" s="558">
        <f>IF(ISNUMBER(Regressions!I94),ROUND(Regressions!I94, 1), NA())</f>
        <v>20.3</v>
      </c>
      <c r="J84" s="559" t="e">
        <f>IF(ISNUMBER(Regressions!K94),ROUND(Regressions!K94, 1), NA())</f>
        <v>#N/A</v>
      </c>
      <c r="K84" s="555" t="e">
        <f>IF(ISNUMBER(Regressions!L94),ROUND(Regressions!L94, 1), NA())</f>
        <v>#N/A</v>
      </c>
      <c r="L84" s="560" t="e">
        <f>IF(ISNUMBER(Regressions!M94),ROUND(Regressions!M94, 1), NA())</f>
        <v>#N/A</v>
      </c>
      <c r="M84" s="557" t="e">
        <f>IF(ISNUMBER(Regressions!N94),ROUND(Regressions!N94, 1), NA())</f>
        <v>#N/A</v>
      </c>
      <c r="N84" s="558" t="e">
        <f>IF(ISNUMBER(Regressions!O94),ROUND(Regressions!O94, 1), NA())</f>
        <v>#N/A</v>
      </c>
      <c r="O84" s="559" t="e">
        <f>IF(ISNUMBER(Regressions!Q94),ROUND(Regressions!Q94, 1), NA())</f>
        <v>#N/A</v>
      </c>
      <c r="P84" s="555" t="e">
        <f>IF(ISNUMBER(Regressions!R94),ROUND(Regressions!R94, 1), NA())</f>
        <v>#N/A</v>
      </c>
      <c r="Q84" s="561" t="e">
        <f>IF(ISNUMBER(Regressions!S94),ROUND(Regressions!S94, 1), NA())</f>
        <v>#N/A</v>
      </c>
      <c r="R84" s="557" t="e">
        <f>IF(ISNUMBER(Regressions!T94),ROUND(Regressions!T94, 1), NA())</f>
        <v>#N/A</v>
      </c>
      <c r="S84" s="558" t="e">
        <f>IF(ISNUMBER(Regressions!U94),ROUND(Regressions!U94, 1), NA())</f>
        <v>#N/A</v>
      </c>
    </row>
    <row r="85" spans="1:19" x14ac:dyDescent="0.25">
      <c r="A85" s="550" t="str">
        <f>+Introduction!$C$7</f>
        <v>Chile</v>
      </c>
      <c r="B85" s="551">
        <f>IF(ISBLANK(Regressions!B95), " ", Regressions!B95)</f>
        <v>2019</v>
      </c>
      <c r="C85" s="550" t="str">
        <f>HLOOKUP(Introduction!$G$4,nametranslations,25,FALSE)</f>
        <v>Rural</v>
      </c>
      <c r="D85" s="553">
        <f>IF(ISBLANK(Regressions!D95), " ", Regressions!D95)</f>
        <v>465216.17388046265</v>
      </c>
      <c r="E85" s="554">
        <f>IF(ISNUMBER(Regressions!E95),ROUND(Regressions!E95, 1), NA())</f>
        <v>100</v>
      </c>
      <c r="F85" s="555">
        <f>IF(ISNUMBER(Regressions!F95),ROUND(Regressions!F95, 1), NA())</f>
        <v>79.5</v>
      </c>
      <c r="G85" s="556">
        <f>IF(ISNUMBER(Regressions!G95),ROUND(Regressions!G95, 1), NA())</f>
        <v>52.1</v>
      </c>
      <c r="H85" s="557">
        <f>IF(ISNUMBER(Regressions!H95),ROUND(Regressions!H95, 1), NA())</f>
        <v>27.5</v>
      </c>
      <c r="I85" s="558">
        <f>IF(ISNUMBER(Regressions!I95),ROUND(Regressions!I95, 1), NA())</f>
        <v>20.5</v>
      </c>
      <c r="J85" s="559" t="e">
        <f>IF(ISNUMBER(Regressions!K95),ROUND(Regressions!K95, 1), NA())</f>
        <v>#N/A</v>
      </c>
      <c r="K85" s="555" t="e">
        <f>IF(ISNUMBER(Regressions!L95),ROUND(Regressions!L95, 1), NA())</f>
        <v>#N/A</v>
      </c>
      <c r="L85" s="560" t="e">
        <f>IF(ISNUMBER(Regressions!M95),ROUND(Regressions!M95, 1), NA())</f>
        <v>#N/A</v>
      </c>
      <c r="M85" s="557" t="e">
        <f>IF(ISNUMBER(Regressions!N95),ROUND(Regressions!N95, 1), NA())</f>
        <v>#N/A</v>
      </c>
      <c r="N85" s="558" t="e">
        <f>IF(ISNUMBER(Regressions!O95),ROUND(Regressions!O95, 1), NA())</f>
        <v>#N/A</v>
      </c>
      <c r="O85" s="559" t="e">
        <f>IF(ISNUMBER(Regressions!Q95),ROUND(Regressions!Q95, 1), NA())</f>
        <v>#N/A</v>
      </c>
      <c r="P85" s="555" t="e">
        <f>IF(ISNUMBER(Regressions!R95),ROUND(Regressions!R95, 1), NA())</f>
        <v>#N/A</v>
      </c>
      <c r="Q85" s="561" t="e">
        <f>IF(ISNUMBER(Regressions!S95),ROUND(Regressions!S95, 1), NA())</f>
        <v>#N/A</v>
      </c>
      <c r="R85" s="557" t="e">
        <f>IF(ISNUMBER(Regressions!T95),ROUND(Regressions!T95, 1), NA())</f>
        <v>#N/A</v>
      </c>
      <c r="S85" s="558" t="e">
        <f>IF(ISNUMBER(Regressions!U95),ROUND(Regressions!U95, 1), NA())</f>
        <v>#N/A</v>
      </c>
    </row>
    <row r="86" spans="1:19" x14ac:dyDescent="0.25">
      <c r="A86" s="550" t="str">
        <f>+Introduction!$C$7</f>
        <v>Chile</v>
      </c>
      <c r="B86" s="551">
        <f>IF(ISBLANK(Regressions!B96), " ", Regressions!B96)</f>
        <v>2020</v>
      </c>
      <c r="C86" s="550" t="str">
        <f>HLOOKUP(Introduction!$G$4,nametranslations,25,FALSE)</f>
        <v>Rural</v>
      </c>
      <c r="D86" s="553">
        <f>IF(ISBLANK(Regressions!D96), " ", Regressions!D96)</f>
        <v>463628.26085426327</v>
      </c>
      <c r="E86" s="554">
        <f>IF(ISNUMBER(Regressions!E96),ROUND(Regressions!E96, 1), NA())</f>
        <v>100</v>
      </c>
      <c r="F86" s="555">
        <f>IF(ISNUMBER(Regressions!F96),ROUND(Regressions!F96, 1), NA())</f>
        <v>79.400000000000006</v>
      </c>
      <c r="G86" s="556">
        <f>IF(ISNUMBER(Regressions!G96),ROUND(Regressions!G96, 1), NA())</f>
        <v>52.1</v>
      </c>
      <c r="H86" s="557">
        <f>IF(ISNUMBER(Regressions!H96),ROUND(Regressions!H96, 1), NA())</f>
        <v>27.3</v>
      </c>
      <c r="I86" s="558">
        <f>IF(ISNUMBER(Regressions!I96),ROUND(Regressions!I96, 1), NA())</f>
        <v>20.6</v>
      </c>
      <c r="J86" s="559" t="e">
        <f>IF(ISNUMBER(Regressions!K96),ROUND(Regressions!K96, 1), NA())</f>
        <v>#N/A</v>
      </c>
      <c r="K86" s="555" t="e">
        <f>IF(ISNUMBER(Regressions!L96),ROUND(Regressions!L96, 1), NA())</f>
        <v>#N/A</v>
      </c>
      <c r="L86" s="560" t="e">
        <f>IF(ISNUMBER(Regressions!M96),ROUND(Regressions!M96, 1), NA())</f>
        <v>#N/A</v>
      </c>
      <c r="M86" s="557" t="e">
        <f>IF(ISNUMBER(Regressions!N96),ROUND(Regressions!N96, 1), NA())</f>
        <v>#N/A</v>
      </c>
      <c r="N86" s="558" t="e">
        <f>IF(ISNUMBER(Regressions!O96),ROUND(Regressions!O96, 1), NA())</f>
        <v>#N/A</v>
      </c>
      <c r="O86" s="559" t="e">
        <f>IF(ISNUMBER(Regressions!Q96),ROUND(Regressions!Q96, 1), NA())</f>
        <v>#N/A</v>
      </c>
      <c r="P86" s="555" t="e">
        <f>IF(ISNUMBER(Regressions!R96),ROUND(Regressions!R96, 1), NA())</f>
        <v>#N/A</v>
      </c>
      <c r="Q86" s="561" t="e">
        <f>IF(ISNUMBER(Regressions!S96),ROUND(Regressions!S96, 1), NA())</f>
        <v>#N/A</v>
      </c>
      <c r="R86" s="557" t="e">
        <f>IF(ISNUMBER(Regressions!T96),ROUND(Regressions!T96, 1), NA())</f>
        <v>#N/A</v>
      </c>
      <c r="S86" s="558" t="e">
        <f>IF(ISNUMBER(Regressions!U96),ROUND(Regressions!U96, 1), NA())</f>
        <v>#N/A</v>
      </c>
    </row>
    <row r="87" spans="1:19" x14ac:dyDescent="0.25">
      <c r="A87" s="550" t="str">
        <f>+Introduction!$C$7</f>
        <v>Chile</v>
      </c>
      <c r="B87" s="551">
        <f>IF(ISBLANK(Regressions!B97), " ", Regressions!B97)</f>
        <v>2021</v>
      </c>
      <c r="C87" s="550" t="str">
        <f>HLOOKUP(Introduction!$G$4,nametranslations,25,FALSE)</f>
        <v>Rural</v>
      </c>
      <c r="D87" s="553">
        <f>IF(ISBLANK(Regressions!D97), " ", Regressions!D97)</f>
        <v>459537.83615112305</v>
      </c>
      <c r="E87" s="559">
        <f>IF(ISNUMBER(Regressions!E97),ROUND(Regressions!E97, 1), NA())</f>
        <v>100</v>
      </c>
      <c r="F87" s="562">
        <f>IF(ISNUMBER(Regressions!F97),ROUND(Regressions!F97, 1), NA())</f>
        <v>79.2</v>
      </c>
      <c r="G87" s="563">
        <f>IF(ISNUMBER(Regressions!G97),ROUND(Regressions!G97, 1), NA())</f>
        <v>52.1</v>
      </c>
      <c r="H87" s="557">
        <f>IF(ISNUMBER(Regressions!H97),ROUND(Regressions!H97, 1), NA())</f>
        <v>27.1</v>
      </c>
      <c r="I87" s="558">
        <f>IF(ISNUMBER(Regressions!I97),ROUND(Regressions!I97, 1), NA())</f>
        <v>20.8</v>
      </c>
      <c r="J87" s="559" t="e">
        <f>IF(ISNUMBER(Regressions!K97),ROUND(Regressions!K97, 1), NA())</f>
        <v>#N/A</v>
      </c>
      <c r="K87" s="562" t="e">
        <f>IF(ISNUMBER(Regressions!L97),ROUND(Regressions!L97, 1), NA())</f>
        <v>#N/A</v>
      </c>
      <c r="L87" s="564" t="e">
        <f>IF(ISNUMBER(Regressions!M97),ROUND(Regressions!M97, 1), NA())</f>
        <v>#N/A</v>
      </c>
      <c r="M87" s="557" t="e">
        <f>IF(ISNUMBER(Regressions!N97),ROUND(Regressions!N97, 1), NA())</f>
        <v>#N/A</v>
      </c>
      <c r="N87" s="558" t="e">
        <f>IF(ISNUMBER(Regressions!O97),ROUND(Regressions!O97, 1), NA())</f>
        <v>#N/A</v>
      </c>
      <c r="O87" s="559" t="e">
        <f>IF(ISNUMBER(Regressions!Q97),ROUND(Regressions!Q97, 1), NA())</f>
        <v>#N/A</v>
      </c>
      <c r="P87" s="562" t="e">
        <f>IF(ISNUMBER(Regressions!R97),ROUND(Regressions!R97, 1), NA())</f>
        <v>#N/A</v>
      </c>
      <c r="Q87" s="565" t="e">
        <f>IF(ISNUMBER(Regressions!S97),ROUND(Regressions!S97, 1), NA())</f>
        <v>#N/A</v>
      </c>
      <c r="R87" s="557" t="e">
        <f>IF(ISNUMBER(Regressions!T97),ROUND(Regressions!T97, 1), NA())</f>
        <v>#N/A</v>
      </c>
      <c r="S87" s="558" t="e">
        <f>IF(ISNUMBER(Regressions!U97),ROUND(Regressions!U97, 1), NA())</f>
        <v>#N/A</v>
      </c>
    </row>
    <row r="88" spans="1:19" x14ac:dyDescent="0.25">
      <c r="A88" s="550" t="str">
        <f>+Introduction!$C$7</f>
        <v>Chile</v>
      </c>
      <c r="B88" s="551">
        <f>IF(ISBLANK(Regressions!B98), " ", Regressions!B98)</f>
        <v>2022</v>
      </c>
      <c r="C88" s="550" t="str">
        <f>HLOOKUP(Introduction!$G$4,nametranslations,25,FALSE)</f>
        <v>Rural</v>
      </c>
      <c r="D88" s="553">
        <f>IF(ISBLANK(Regressions!D98), " ", Regressions!D98)</f>
        <v>454701.62805236818</v>
      </c>
      <c r="E88" s="554">
        <f>IF(ISNUMBER(Regressions!E98),ROUND(Regressions!E98, 1), NA())</f>
        <v>100</v>
      </c>
      <c r="F88" s="555">
        <f>IF(ISNUMBER(Regressions!F98),ROUND(Regressions!F98, 1), NA())</f>
        <v>79</v>
      </c>
      <c r="G88" s="556">
        <f>IF(ISNUMBER(Regressions!G98),ROUND(Regressions!G98, 1), NA())</f>
        <v>52.1</v>
      </c>
      <c r="H88" s="557">
        <f>IF(ISNUMBER(Regressions!H98),ROUND(Regressions!H98, 1), NA())</f>
        <v>26.9</v>
      </c>
      <c r="I88" s="558">
        <f>IF(ISNUMBER(Regressions!I98),ROUND(Regressions!I98, 1), NA())</f>
        <v>21</v>
      </c>
      <c r="J88" s="559" t="e">
        <f>IF(ISNUMBER(Regressions!K98),ROUND(Regressions!K98, 1), NA())</f>
        <v>#N/A</v>
      </c>
      <c r="K88" s="555" t="e">
        <f>IF(ISNUMBER(Regressions!L98),ROUND(Regressions!L98, 1), NA())</f>
        <v>#N/A</v>
      </c>
      <c r="L88" s="560" t="e">
        <f>IF(ISNUMBER(Regressions!M98),ROUND(Regressions!M98, 1), NA())</f>
        <v>#N/A</v>
      </c>
      <c r="M88" s="557" t="e">
        <f>IF(ISNUMBER(Regressions!N98),ROUND(Regressions!N98, 1), NA())</f>
        <v>#N/A</v>
      </c>
      <c r="N88" s="558" t="e">
        <f>IF(ISNUMBER(Regressions!O98),ROUND(Regressions!O98, 1), NA())</f>
        <v>#N/A</v>
      </c>
      <c r="O88" s="559" t="e">
        <f>IF(ISNUMBER(Regressions!Q98),ROUND(Regressions!Q98, 1), NA())</f>
        <v>#N/A</v>
      </c>
      <c r="P88" s="555" t="e">
        <f>IF(ISNUMBER(Regressions!R98),ROUND(Regressions!R98, 1), NA())</f>
        <v>#N/A</v>
      </c>
      <c r="Q88" s="561" t="e">
        <f>IF(ISNUMBER(Regressions!S98),ROUND(Regressions!S98, 1), NA())</f>
        <v>#N/A</v>
      </c>
      <c r="R88" s="557" t="e">
        <f>IF(ISNUMBER(Regressions!T98),ROUND(Regressions!T98, 1), NA())</f>
        <v>#N/A</v>
      </c>
      <c r="S88" s="558" t="e">
        <f>IF(ISNUMBER(Regressions!U98),ROUND(Regressions!U98, 1), NA())</f>
        <v>#N/A</v>
      </c>
    </row>
    <row r="89" spans="1:19" x14ac:dyDescent="0.25">
      <c r="A89" s="550" t="str">
        <f>+Introduction!$C$7</f>
        <v>Chile</v>
      </c>
      <c r="B89" s="551">
        <f>IF(ISBLANK(Regressions!B99), " ", Regressions!B99)</f>
        <v>2023</v>
      </c>
      <c r="C89" s="550" t="str">
        <f>HLOOKUP(Introduction!$G$4,nametranslations,25,FALSE)</f>
        <v>Rural</v>
      </c>
      <c r="D89" s="553">
        <f>IF(ISBLANK(Regressions!D99), " ", Regressions!D99)</f>
        <v>450252.81746925355</v>
      </c>
      <c r="E89" s="554">
        <f>IF(ISNUMBER(Regressions!E99),ROUND(Regressions!E99, 1), NA())</f>
        <v>100</v>
      </c>
      <c r="F89" s="555">
        <f>IF(ISNUMBER(Regressions!F99),ROUND(Regressions!F99, 1), NA())</f>
        <v>78.8</v>
      </c>
      <c r="G89" s="556">
        <f>IF(ISNUMBER(Regressions!G99),ROUND(Regressions!G99, 1), NA())</f>
        <v>52.1</v>
      </c>
      <c r="H89" s="557">
        <f>IF(ISNUMBER(Regressions!H99),ROUND(Regressions!H99, 1), NA())</f>
        <v>26.8</v>
      </c>
      <c r="I89" s="558">
        <f>IF(ISNUMBER(Regressions!I99),ROUND(Regressions!I99, 1), NA())</f>
        <v>21.2</v>
      </c>
      <c r="J89" s="559" t="e">
        <f>IF(ISNUMBER(Regressions!K99),ROUND(Regressions!K99, 1), NA())</f>
        <v>#N/A</v>
      </c>
      <c r="K89" s="555" t="e">
        <f>IF(ISNUMBER(Regressions!L99),ROUND(Regressions!L99, 1), NA())</f>
        <v>#N/A</v>
      </c>
      <c r="L89" s="560" t="e">
        <f>IF(ISNUMBER(Regressions!M99),ROUND(Regressions!M99, 1), NA())</f>
        <v>#N/A</v>
      </c>
      <c r="M89" s="557" t="e">
        <f>IF(ISNUMBER(Regressions!N99),ROUND(Regressions!N99, 1), NA())</f>
        <v>#N/A</v>
      </c>
      <c r="N89" s="558" t="e">
        <f>IF(ISNUMBER(Regressions!O99),ROUND(Regressions!O99, 1), NA())</f>
        <v>#N/A</v>
      </c>
      <c r="O89" s="559" t="e">
        <f>IF(ISNUMBER(Regressions!Q99),ROUND(Regressions!Q99, 1), NA())</f>
        <v>#N/A</v>
      </c>
      <c r="P89" s="555" t="e">
        <f>IF(ISNUMBER(Regressions!R99),ROUND(Regressions!R99, 1), NA())</f>
        <v>#N/A</v>
      </c>
      <c r="Q89" s="561" t="e">
        <f>IF(ISNUMBER(Regressions!S99),ROUND(Regressions!S99, 1), NA())</f>
        <v>#N/A</v>
      </c>
      <c r="R89" s="557" t="e">
        <f>IF(ISNUMBER(Regressions!T99),ROUND(Regressions!T99, 1), NA())</f>
        <v>#N/A</v>
      </c>
      <c r="S89" s="558" t="e">
        <f>IF(ISNUMBER(Regressions!U99),ROUND(Regressions!U99, 1), NA())</f>
        <v>#N/A</v>
      </c>
    </row>
    <row r="90" spans="1:19" x14ac:dyDescent="0.25">
      <c r="A90" s="550" t="str">
        <f>+Introduction!$C$7</f>
        <v>Chile</v>
      </c>
      <c r="B90" s="551">
        <f>IF(ISBLANK(Regressions!B100), " ", Regressions!B100)</f>
        <v>2024</v>
      </c>
      <c r="C90" s="550" t="str">
        <f>HLOOKUP(Introduction!$G$4,nametranslations,25,FALSE)</f>
        <v>Rural</v>
      </c>
      <c r="D90" s="553">
        <f>IF(ISBLANK(Regressions!D100), " ", Regressions!D100)</f>
        <v>436690.35189292906</v>
      </c>
      <c r="E90" s="554">
        <f>IF(ISNUMBER(Regressions!E100),ROUND(Regressions!E100, 1), NA())</f>
        <v>100</v>
      </c>
      <c r="F90" s="555">
        <f>IF(ISNUMBER(Regressions!F100),ROUND(Regressions!F100, 1), NA())</f>
        <v>78.8</v>
      </c>
      <c r="G90" s="556">
        <f>IF(ISNUMBER(Regressions!G100),ROUND(Regressions!G100, 1), NA())</f>
        <v>52.1</v>
      </c>
      <c r="H90" s="557">
        <f>IF(ISNUMBER(Regressions!H100),ROUND(Regressions!H100, 1), NA())</f>
        <v>26.8</v>
      </c>
      <c r="I90" s="558">
        <f>IF(ISNUMBER(Regressions!I100),ROUND(Regressions!I100, 1), NA())</f>
        <v>21.2</v>
      </c>
      <c r="J90" s="559" t="e">
        <f>IF(ISNUMBER(Regressions!K100),ROUND(Regressions!K100, 1), NA())</f>
        <v>#N/A</v>
      </c>
      <c r="K90" s="555" t="e">
        <f>IF(ISNUMBER(Regressions!L100),ROUND(Regressions!L100, 1), NA())</f>
        <v>#N/A</v>
      </c>
      <c r="L90" s="560" t="e">
        <f>IF(ISNUMBER(Regressions!M100),ROUND(Regressions!M100, 1), NA())</f>
        <v>#N/A</v>
      </c>
      <c r="M90" s="557" t="e">
        <f>IF(ISNUMBER(Regressions!N100),ROUND(Regressions!N100, 1), NA())</f>
        <v>#N/A</v>
      </c>
      <c r="N90" s="558" t="e">
        <f>IF(ISNUMBER(Regressions!O100),ROUND(Regressions!O100, 1), NA())</f>
        <v>#N/A</v>
      </c>
      <c r="O90" s="559" t="e">
        <f>IF(ISNUMBER(Regressions!Q100),ROUND(Regressions!Q100, 1), NA())</f>
        <v>#N/A</v>
      </c>
      <c r="P90" s="555" t="e">
        <f>IF(ISNUMBER(Regressions!R100),ROUND(Regressions!R100, 1), NA())</f>
        <v>#N/A</v>
      </c>
      <c r="Q90" s="561" t="e">
        <f>IF(ISNUMBER(Regressions!S100),ROUND(Regressions!S100, 1), NA())</f>
        <v>#N/A</v>
      </c>
      <c r="R90" s="557" t="e">
        <f>IF(ISNUMBER(Regressions!T100),ROUND(Regressions!T100, 1), NA())</f>
        <v>#N/A</v>
      </c>
      <c r="S90" s="558" t="e">
        <f>IF(ISNUMBER(Regressions!U100),ROUND(Regressions!U100, 1), NA())</f>
        <v>#N/A</v>
      </c>
    </row>
    <row r="91" spans="1:19" x14ac:dyDescent="0.25">
      <c r="A91" s="566" t="str">
        <f>+Introduction!$C$7</f>
        <v>Chile</v>
      </c>
      <c r="B91" s="567">
        <f>IF(ISBLANK(Regressions!B101), " ", Regressions!B101)</f>
        <v>2025</v>
      </c>
      <c r="C91" s="566" t="str">
        <f>HLOOKUP(Introduction!$G$4,nametranslations,25,FALSE)</f>
        <v>Rural</v>
      </c>
      <c r="D91" s="568">
        <f>IF(ISBLANK(Regressions!D101), " ", Regressions!D101)</f>
        <v>431610.49969444273</v>
      </c>
      <c r="E91" s="569">
        <f>IF(ISNUMBER(Regressions!E101),ROUND(Regressions!E101, 1), NA())</f>
        <v>100</v>
      </c>
      <c r="F91" s="570">
        <f>IF(ISNUMBER(Regressions!F101),ROUND(Regressions!F101, 1), NA())</f>
        <v>78.8</v>
      </c>
      <c r="G91" s="571">
        <f>IF(ISNUMBER(Regressions!G101),ROUND(Regressions!G101, 1), NA())</f>
        <v>52.1</v>
      </c>
      <c r="H91" s="572">
        <f>IF(ISNUMBER(Regressions!H101),ROUND(Regressions!H101, 1), NA())</f>
        <v>26.8</v>
      </c>
      <c r="I91" s="573">
        <f>IF(ISNUMBER(Regressions!I101),ROUND(Regressions!I101, 1), NA())</f>
        <v>21.2</v>
      </c>
      <c r="J91" s="574" t="e">
        <f>IF(ISNUMBER(Regressions!K101),ROUND(Regressions!K101, 1), NA())</f>
        <v>#N/A</v>
      </c>
      <c r="K91" s="570" t="e">
        <f>IF(ISNUMBER(Regressions!L101),ROUND(Regressions!L101, 1), NA())</f>
        <v>#N/A</v>
      </c>
      <c r="L91" s="575" t="e">
        <f>IF(ISNUMBER(Regressions!M101),ROUND(Regressions!M101, 1), NA())</f>
        <v>#N/A</v>
      </c>
      <c r="M91" s="572" t="e">
        <f>IF(ISNUMBER(Regressions!N101),ROUND(Regressions!N101, 1), NA())</f>
        <v>#N/A</v>
      </c>
      <c r="N91" s="573" t="e">
        <f>IF(ISNUMBER(Regressions!O101),ROUND(Regressions!O101, 1), NA())</f>
        <v>#N/A</v>
      </c>
      <c r="O91" s="574" t="e">
        <f>IF(ISNUMBER(Regressions!Q101),ROUND(Regressions!Q101, 1), NA())</f>
        <v>#N/A</v>
      </c>
      <c r="P91" s="570" t="e">
        <f>IF(ISNUMBER(Regressions!R101),ROUND(Regressions!R101, 1), NA())</f>
        <v>#N/A</v>
      </c>
      <c r="Q91" s="576" t="e">
        <f>IF(ISNUMBER(Regressions!S101),ROUND(Regressions!S101, 1), NA())</f>
        <v>#N/A</v>
      </c>
      <c r="R91" s="572" t="e">
        <f>IF(ISNUMBER(Regressions!T101),ROUND(Regressions!T101, 1), NA())</f>
        <v>#N/A</v>
      </c>
      <c r="S91" s="573" t="e">
        <f>IF(ISNUMBER(Regressions!U101),ROUND(Regressions!U101, 1), NA())</f>
        <v>#N/A</v>
      </c>
    </row>
    <row r="92" spans="1:19" hidden="1" x14ac:dyDescent="0.25">
      <c r="A92" s="550" t="str">
        <f>+Introduction!$C$7</f>
        <v>Chile</v>
      </c>
      <c r="B92" s="551">
        <f>IF(ISBLANK(Regressions!B102), " ", Regressions!B102)</f>
        <v>2026</v>
      </c>
      <c r="C92" s="550" t="str">
        <f>HLOOKUP(Introduction!$G$4,nametranslations,25,FALSE)</f>
        <v>Rural</v>
      </c>
      <c r="D92" s="553" t="str">
        <f>IF(ISBLANK(Regressions!D102), " ", Regressions!D102)</f>
        <v xml:space="preserve"> </v>
      </c>
      <c r="E92" s="554">
        <f>IF(ISNUMBER(Regressions!E102),ROUND(Regressions!E102, 1), NA())</f>
        <v>100</v>
      </c>
      <c r="F92" s="555">
        <f>IF(ISNUMBER(Regressions!F102),ROUND(Regressions!F102, 1), NA())</f>
        <v>78.8</v>
      </c>
      <c r="G92" s="556" t="e">
        <f>IF(ISNUMBER(Regressions!G102),ROUND(Regressions!G102, 1), NA())</f>
        <v>#N/A</v>
      </c>
      <c r="H92" s="557" t="e">
        <f>IF(ISNUMBER(Regressions!H102),ROUND(Regressions!H102, 1), NA())</f>
        <v>#N/A</v>
      </c>
      <c r="I92" s="558">
        <f>IF(ISNUMBER(Regressions!I102),ROUND(Regressions!I102, 1), NA())</f>
        <v>21.2</v>
      </c>
      <c r="J92" s="559" t="e">
        <f>IF(ISNUMBER(Regressions!K102),ROUND(Regressions!K102, 1), NA())</f>
        <v>#N/A</v>
      </c>
      <c r="K92" s="555" t="e">
        <f>IF(ISNUMBER(Regressions!L102),ROUND(Regressions!L102, 1), NA())</f>
        <v>#N/A</v>
      </c>
      <c r="L92" s="560" t="e">
        <f>IF(ISNUMBER(Regressions!M102),ROUND(Regressions!M102, 1), NA())</f>
        <v>#N/A</v>
      </c>
      <c r="M92" s="557" t="e">
        <f>IF(ISNUMBER(Regressions!N102),ROUND(Regressions!N102, 1), NA())</f>
        <v>#N/A</v>
      </c>
      <c r="N92" s="558" t="e">
        <f>IF(ISNUMBER(Regressions!O102),ROUND(Regressions!O102, 1), NA())</f>
        <v>#N/A</v>
      </c>
      <c r="O92" s="559" t="e">
        <f>IF(ISNUMBER(Regressions!Q102),ROUND(Regressions!Q102, 1), NA())</f>
        <v>#N/A</v>
      </c>
      <c r="P92" s="555" t="e">
        <f>IF(ISNUMBER(Regressions!R102),ROUND(Regressions!R102, 1), NA())</f>
        <v>#N/A</v>
      </c>
      <c r="Q92" s="561" t="e">
        <f>IF(ISNUMBER(Regressions!S102),ROUND(Regressions!S102, 1), NA())</f>
        <v>#N/A</v>
      </c>
      <c r="R92" s="557" t="e">
        <f>IF(ISNUMBER(Regressions!T102),ROUND(Regressions!T102, 1), NA())</f>
        <v>#N/A</v>
      </c>
      <c r="S92" s="558" t="e">
        <f>IF(ISNUMBER(Regressions!U102),ROUND(Regressions!U102, 1), NA())</f>
        <v>#N/A</v>
      </c>
    </row>
    <row r="93" spans="1:19" hidden="1" x14ac:dyDescent="0.25">
      <c r="A93" s="550" t="str">
        <f>+Introduction!$C$7</f>
        <v>Chile</v>
      </c>
      <c r="B93" s="551">
        <f>IF(ISBLANK(Regressions!B103), " ", Regressions!B103)</f>
        <v>2027</v>
      </c>
      <c r="C93" s="550" t="str">
        <f>HLOOKUP(Introduction!$G$4,nametranslations,25,FALSE)</f>
        <v>Rural</v>
      </c>
      <c r="D93" s="553" t="str">
        <f>IF(ISBLANK(Regressions!D103), " ", Regressions!D103)</f>
        <v xml:space="preserve"> </v>
      </c>
      <c r="E93" s="554">
        <f>IF(ISNUMBER(Regressions!E103),ROUND(Regressions!E103, 1), NA())</f>
        <v>100</v>
      </c>
      <c r="F93" s="555">
        <f>IF(ISNUMBER(Regressions!F103),ROUND(Regressions!F103, 1), NA())</f>
        <v>78.8</v>
      </c>
      <c r="G93" s="556" t="e">
        <f>IF(ISNUMBER(Regressions!G103),ROUND(Regressions!G103, 1), NA())</f>
        <v>#N/A</v>
      </c>
      <c r="H93" s="557" t="e">
        <f>IF(ISNUMBER(Regressions!H103),ROUND(Regressions!H103, 1), NA())</f>
        <v>#N/A</v>
      </c>
      <c r="I93" s="558">
        <f>IF(ISNUMBER(Regressions!I103),ROUND(Regressions!I103, 1), NA())</f>
        <v>21.2</v>
      </c>
      <c r="J93" s="559" t="e">
        <f>IF(ISNUMBER(Regressions!K103),ROUND(Regressions!K103, 1), NA())</f>
        <v>#N/A</v>
      </c>
      <c r="K93" s="555" t="e">
        <f>IF(ISNUMBER(Regressions!L103),ROUND(Regressions!L103, 1), NA())</f>
        <v>#N/A</v>
      </c>
      <c r="L93" s="560" t="e">
        <f>IF(ISNUMBER(Regressions!M103),ROUND(Regressions!M103, 1), NA())</f>
        <v>#N/A</v>
      </c>
      <c r="M93" s="557" t="e">
        <f>IF(ISNUMBER(Regressions!N103),ROUND(Regressions!N103, 1), NA())</f>
        <v>#N/A</v>
      </c>
      <c r="N93" s="558" t="e">
        <f>IF(ISNUMBER(Regressions!O103),ROUND(Regressions!O103, 1), NA())</f>
        <v>#N/A</v>
      </c>
      <c r="O93" s="559" t="e">
        <f>IF(ISNUMBER(Regressions!Q103),ROUND(Regressions!Q103, 1), NA())</f>
        <v>#N/A</v>
      </c>
      <c r="P93" s="555" t="e">
        <f>IF(ISNUMBER(Regressions!R103),ROUND(Regressions!R103, 1), NA())</f>
        <v>#N/A</v>
      </c>
      <c r="Q93" s="561" t="e">
        <f>IF(ISNUMBER(Regressions!S103),ROUND(Regressions!S103, 1), NA())</f>
        <v>#N/A</v>
      </c>
      <c r="R93" s="557" t="e">
        <f>IF(ISNUMBER(Regressions!T103),ROUND(Regressions!T103, 1), NA())</f>
        <v>#N/A</v>
      </c>
      <c r="S93" s="558" t="e">
        <f>IF(ISNUMBER(Regressions!U103),ROUND(Regressions!U103, 1), NA())</f>
        <v>#N/A</v>
      </c>
    </row>
    <row r="94" spans="1:19" hidden="1" x14ac:dyDescent="0.25">
      <c r="A94" s="550" t="str">
        <f>+Introduction!$C$7</f>
        <v>Chile</v>
      </c>
      <c r="B94" s="551">
        <f>IF(ISBLANK(Regressions!B104), " ", Regressions!B104)</f>
        <v>2028</v>
      </c>
      <c r="C94" s="550" t="str">
        <f>HLOOKUP(Introduction!$G$4,nametranslations,25,FALSE)</f>
        <v>Rural</v>
      </c>
      <c r="D94" s="553" t="str">
        <f>IF(ISBLANK(Regressions!D104), " ", Regressions!D104)</f>
        <v xml:space="preserve"> </v>
      </c>
      <c r="E94" s="554">
        <f>IF(ISNUMBER(Regressions!E104),ROUND(Regressions!E104, 1), NA())</f>
        <v>100</v>
      </c>
      <c r="F94" s="555" t="e">
        <f>IF(ISNUMBER(Regressions!F104),ROUND(Regressions!F104, 1), NA())</f>
        <v>#N/A</v>
      </c>
      <c r="G94" s="556" t="e">
        <f>IF(ISNUMBER(Regressions!G104),ROUND(Regressions!G104, 1), NA())</f>
        <v>#N/A</v>
      </c>
      <c r="H94" s="557" t="e">
        <f>IF(ISNUMBER(Regressions!H104),ROUND(Regressions!H104, 1), NA())</f>
        <v>#N/A</v>
      </c>
      <c r="I94" s="558" t="e">
        <f>IF(ISNUMBER(Regressions!I104),ROUND(Regressions!I104, 1), NA())</f>
        <v>#N/A</v>
      </c>
      <c r="J94" s="559" t="e">
        <f>IF(ISNUMBER(Regressions!K104),ROUND(Regressions!K104, 1), NA())</f>
        <v>#N/A</v>
      </c>
      <c r="K94" s="555" t="e">
        <f>IF(ISNUMBER(Regressions!L104),ROUND(Regressions!L104, 1), NA())</f>
        <v>#N/A</v>
      </c>
      <c r="L94" s="560" t="e">
        <f>IF(ISNUMBER(Regressions!M104),ROUND(Regressions!M104, 1), NA())</f>
        <v>#N/A</v>
      </c>
      <c r="M94" s="557" t="e">
        <f>IF(ISNUMBER(Regressions!N104),ROUND(Regressions!N104, 1), NA())</f>
        <v>#N/A</v>
      </c>
      <c r="N94" s="558" t="e">
        <f>IF(ISNUMBER(Regressions!O104),ROUND(Regressions!O104, 1), NA())</f>
        <v>#N/A</v>
      </c>
      <c r="O94" s="559" t="e">
        <f>IF(ISNUMBER(Regressions!Q104),ROUND(Regressions!Q104, 1), NA())</f>
        <v>#N/A</v>
      </c>
      <c r="P94" s="555" t="e">
        <f>IF(ISNUMBER(Regressions!R104),ROUND(Regressions!R104, 1), NA())</f>
        <v>#N/A</v>
      </c>
      <c r="Q94" s="561" t="e">
        <f>IF(ISNUMBER(Regressions!S104),ROUND(Regressions!S104, 1), NA())</f>
        <v>#N/A</v>
      </c>
      <c r="R94" s="557" t="e">
        <f>IF(ISNUMBER(Regressions!T104),ROUND(Regressions!T104, 1), NA())</f>
        <v>#N/A</v>
      </c>
      <c r="S94" s="558" t="e">
        <f>IF(ISNUMBER(Regressions!U104),ROUND(Regressions!U104, 1), NA())</f>
        <v>#N/A</v>
      </c>
    </row>
    <row r="95" spans="1:19" hidden="1" x14ac:dyDescent="0.25">
      <c r="A95" s="550" t="str">
        <f>+Introduction!$C$7</f>
        <v>Chile</v>
      </c>
      <c r="B95" s="551">
        <f>IF(ISBLANK(Regressions!B105), " ", Regressions!B105)</f>
        <v>2029</v>
      </c>
      <c r="C95" s="550" t="str">
        <f>HLOOKUP(Introduction!$G$4,nametranslations,25,FALSE)</f>
        <v>Rural</v>
      </c>
      <c r="D95" s="553" t="str">
        <f>IF(ISBLANK(Regressions!D105), " ", Regressions!D105)</f>
        <v xml:space="preserve"> </v>
      </c>
      <c r="E95" s="554">
        <f>IF(ISNUMBER(Regressions!E105),ROUND(Regressions!E105, 1), NA())</f>
        <v>100</v>
      </c>
      <c r="F95" s="555" t="e">
        <f>IF(ISNUMBER(Regressions!F105),ROUND(Regressions!F105, 1), NA())</f>
        <v>#N/A</v>
      </c>
      <c r="G95" s="556" t="e">
        <f>IF(ISNUMBER(Regressions!G105),ROUND(Regressions!G105, 1), NA())</f>
        <v>#N/A</v>
      </c>
      <c r="H95" s="557" t="e">
        <f>IF(ISNUMBER(Regressions!H105),ROUND(Regressions!H105, 1), NA())</f>
        <v>#N/A</v>
      </c>
      <c r="I95" s="558" t="e">
        <f>IF(ISNUMBER(Regressions!I105),ROUND(Regressions!I105, 1), NA())</f>
        <v>#N/A</v>
      </c>
      <c r="J95" s="559" t="e">
        <f>IF(ISNUMBER(Regressions!K105),ROUND(Regressions!K105, 1), NA())</f>
        <v>#N/A</v>
      </c>
      <c r="K95" s="555" t="e">
        <f>IF(ISNUMBER(Regressions!L105),ROUND(Regressions!L105, 1), NA())</f>
        <v>#N/A</v>
      </c>
      <c r="L95" s="560" t="e">
        <f>IF(ISNUMBER(Regressions!M105),ROUND(Regressions!M105, 1), NA())</f>
        <v>#N/A</v>
      </c>
      <c r="M95" s="557" t="e">
        <f>IF(ISNUMBER(Regressions!N105),ROUND(Regressions!N105, 1), NA())</f>
        <v>#N/A</v>
      </c>
      <c r="N95" s="558" t="e">
        <f>IF(ISNUMBER(Regressions!O105),ROUND(Regressions!O105, 1), NA())</f>
        <v>#N/A</v>
      </c>
      <c r="O95" s="559" t="e">
        <f>IF(ISNUMBER(Regressions!Q105),ROUND(Regressions!Q105, 1), NA())</f>
        <v>#N/A</v>
      </c>
      <c r="P95" s="555" t="e">
        <f>IF(ISNUMBER(Regressions!R105),ROUND(Regressions!R105, 1), NA())</f>
        <v>#N/A</v>
      </c>
      <c r="Q95" s="561" t="e">
        <f>IF(ISNUMBER(Regressions!S105),ROUND(Regressions!S105, 1), NA())</f>
        <v>#N/A</v>
      </c>
      <c r="R95" s="557" t="e">
        <f>IF(ISNUMBER(Regressions!T105),ROUND(Regressions!T105, 1), NA())</f>
        <v>#N/A</v>
      </c>
      <c r="S95" s="558" t="e">
        <f>IF(ISNUMBER(Regressions!U105),ROUND(Regressions!U105, 1), NA())</f>
        <v>#N/A</v>
      </c>
    </row>
    <row r="96" spans="1:19" hidden="1" x14ac:dyDescent="0.25">
      <c r="A96" s="550" t="str">
        <f>+Introduction!$C$7</f>
        <v>Chile</v>
      </c>
      <c r="B96" s="551">
        <f>IF(ISBLANK(Regressions!B106), " ", Regressions!B106)</f>
        <v>2030</v>
      </c>
      <c r="C96" s="550" t="str">
        <f>HLOOKUP(Introduction!$G$4,nametranslations,25,FALSE)</f>
        <v>Rural</v>
      </c>
      <c r="D96" s="553" t="str">
        <f>IF(ISBLANK(Regressions!D106), " ", Regressions!D106)</f>
        <v xml:space="preserve"> </v>
      </c>
      <c r="E96" s="554">
        <f>IF(ISNUMBER(Regressions!E106),ROUND(Regressions!E106, 1), NA())</f>
        <v>100</v>
      </c>
      <c r="F96" s="555" t="e">
        <f>IF(ISNUMBER(Regressions!F106),ROUND(Regressions!F106, 1), NA())</f>
        <v>#N/A</v>
      </c>
      <c r="G96" s="556" t="e">
        <f>IF(ISNUMBER(Regressions!G106),ROUND(Regressions!G106, 1), NA())</f>
        <v>#N/A</v>
      </c>
      <c r="H96" s="557" t="e">
        <f>IF(ISNUMBER(Regressions!H106),ROUND(Regressions!H106, 1), NA())</f>
        <v>#N/A</v>
      </c>
      <c r="I96" s="558" t="e">
        <f>IF(ISNUMBER(Regressions!I106),ROUND(Regressions!I106, 1), NA())</f>
        <v>#N/A</v>
      </c>
      <c r="J96" s="559" t="e">
        <f>IF(ISNUMBER(Regressions!K106),ROUND(Regressions!K106, 1), NA())</f>
        <v>#N/A</v>
      </c>
      <c r="K96" s="555" t="e">
        <f>IF(ISNUMBER(Regressions!L106),ROUND(Regressions!L106, 1), NA())</f>
        <v>#N/A</v>
      </c>
      <c r="L96" s="560" t="e">
        <f>IF(ISNUMBER(Regressions!M106),ROUND(Regressions!M106, 1), NA())</f>
        <v>#N/A</v>
      </c>
      <c r="M96" s="557" t="e">
        <f>IF(ISNUMBER(Regressions!N106),ROUND(Regressions!N106, 1), NA())</f>
        <v>#N/A</v>
      </c>
      <c r="N96" s="558" t="e">
        <f>IF(ISNUMBER(Regressions!O106),ROUND(Regressions!O106, 1), NA())</f>
        <v>#N/A</v>
      </c>
      <c r="O96" s="559" t="e">
        <f>IF(ISNUMBER(Regressions!Q106),ROUND(Regressions!Q106, 1), NA())</f>
        <v>#N/A</v>
      </c>
      <c r="P96" s="555" t="e">
        <f>IF(ISNUMBER(Regressions!R106),ROUND(Regressions!R106, 1), NA())</f>
        <v>#N/A</v>
      </c>
      <c r="Q96" s="561" t="e">
        <f>IF(ISNUMBER(Regressions!S106),ROUND(Regressions!S106, 1), NA())</f>
        <v>#N/A</v>
      </c>
      <c r="R96" s="557" t="e">
        <f>IF(ISNUMBER(Regressions!T106),ROUND(Regressions!T106, 1), NA())</f>
        <v>#N/A</v>
      </c>
      <c r="S96" s="558" t="e">
        <f>IF(ISNUMBER(Regressions!U106),ROUND(Regressions!U106, 1), NA())</f>
        <v>#N/A</v>
      </c>
    </row>
    <row r="97" spans="1:19" x14ac:dyDescent="0.25">
      <c r="A97" s="550" t="str">
        <f>+Introduction!$C$7</f>
        <v>Chile</v>
      </c>
      <c r="B97" s="551">
        <f>IF(ISBLANK(Regressions!B107), " ", Regressions!B107)</f>
        <v>2000</v>
      </c>
      <c r="C97" s="550" t="str">
        <f>HLOOKUP(Introduction!$G$4,nametranslations,27,FALSE)</f>
        <v>Preprimaria</v>
      </c>
      <c r="D97" s="553">
        <f>IF(ISBLANK(Regressions!D107), " ", Regressions!D107)</f>
        <v>554548</v>
      </c>
      <c r="E97" s="554" t="e">
        <f>IF(ISNUMBER(Regressions!E107),ROUND(Regressions!E107, 1), NA())</f>
        <v>#N/A</v>
      </c>
      <c r="F97" s="555" t="e">
        <f>IF(ISNUMBER(Regressions!F107),ROUND(Regressions!F107, 1), NA())</f>
        <v>#N/A</v>
      </c>
      <c r="G97" s="556" t="e">
        <f>IF(ISNUMBER(Regressions!G107),ROUND(Regressions!G107, 1), NA())</f>
        <v>#N/A</v>
      </c>
      <c r="H97" s="557" t="e">
        <f>IF(ISNUMBER(Regressions!H107),ROUND(Regressions!H107, 1), NA())</f>
        <v>#N/A</v>
      </c>
      <c r="I97" s="558" t="e">
        <f>IF(ISNUMBER(Regressions!I107),ROUND(Regressions!I107, 1), NA())</f>
        <v>#N/A</v>
      </c>
      <c r="J97" s="559" t="e">
        <f>IF(ISNUMBER(Regressions!K107),ROUND(Regressions!K107, 1), NA())</f>
        <v>#N/A</v>
      </c>
      <c r="K97" s="555" t="e">
        <f>IF(ISNUMBER(Regressions!L107),ROUND(Regressions!L107, 1), NA())</f>
        <v>#N/A</v>
      </c>
      <c r="L97" s="560" t="e">
        <f>IF(ISNUMBER(Regressions!M107),ROUND(Regressions!M107, 1), NA())</f>
        <v>#N/A</v>
      </c>
      <c r="M97" s="557" t="e">
        <f>IF(ISNUMBER(Regressions!N107),ROUND(Regressions!N107, 1), NA())</f>
        <v>#N/A</v>
      </c>
      <c r="N97" s="558" t="e">
        <f>IF(ISNUMBER(Regressions!O107),ROUND(Regressions!O107, 1), NA())</f>
        <v>#N/A</v>
      </c>
      <c r="O97" s="559" t="e">
        <f>IF(ISNUMBER(Regressions!Q107),ROUND(Regressions!Q107, 1), NA())</f>
        <v>#N/A</v>
      </c>
      <c r="P97" s="555" t="e">
        <f>IF(ISNUMBER(Regressions!R107),ROUND(Regressions!R107, 1), NA())</f>
        <v>#N/A</v>
      </c>
      <c r="Q97" s="561" t="e">
        <f>IF(ISNUMBER(Regressions!S107),ROUND(Regressions!S107, 1), NA())</f>
        <v>#N/A</v>
      </c>
      <c r="R97" s="557" t="e">
        <f>IF(ISNUMBER(Regressions!T107),ROUND(Regressions!T107, 1), NA())</f>
        <v>#N/A</v>
      </c>
      <c r="S97" s="558" t="e">
        <f>IF(ISNUMBER(Regressions!U107),ROUND(Regressions!U107, 1), NA())</f>
        <v>#N/A</v>
      </c>
    </row>
    <row r="98" spans="1:19" x14ac:dyDescent="0.25">
      <c r="A98" s="550" t="str">
        <f>+Introduction!$C$7</f>
        <v>Chile</v>
      </c>
      <c r="B98" s="551">
        <f>IF(ISBLANK(Regressions!B108), " ", Regressions!B108)</f>
        <v>2001</v>
      </c>
      <c r="C98" s="550" t="str">
        <f>HLOOKUP(Introduction!$G$4,nametranslations,27,FALSE)</f>
        <v>Preprimaria</v>
      </c>
      <c r="D98" s="553">
        <f>IF(ISBLANK(Regressions!D108), " ", Regressions!D108)</f>
        <v>543600</v>
      </c>
      <c r="E98" s="554" t="e">
        <f>IF(ISNUMBER(Regressions!E108),ROUND(Regressions!E108, 1), NA())</f>
        <v>#N/A</v>
      </c>
      <c r="F98" s="555" t="e">
        <f>IF(ISNUMBER(Regressions!F108),ROUND(Regressions!F108, 1), NA())</f>
        <v>#N/A</v>
      </c>
      <c r="G98" s="556" t="e">
        <f>IF(ISNUMBER(Regressions!G108),ROUND(Regressions!G108, 1), NA())</f>
        <v>#N/A</v>
      </c>
      <c r="H98" s="557" t="e">
        <f>IF(ISNUMBER(Regressions!H108),ROUND(Regressions!H108, 1), NA())</f>
        <v>#N/A</v>
      </c>
      <c r="I98" s="558" t="e">
        <f>IF(ISNUMBER(Regressions!I108),ROUND(Regressions!I108, 1), NA())</f>
        <v>#N/A</v>
      </c>
      <c r="J98" s="559" t="e">
        <f>IF(ISNUMBER(Regressions!K108),ROUND(Regressions!K108, 1), NA())</f>
        <v>#N/A</v>
      </c>
      <c r="K98" s="555" t="e">
        <f>IF(ISNUMBER(Regressions!L108),ROUND(Regressions!L108, 1), NA())</f>
        <v>#N/A</v>
      </c>
      <c r="L98" s="560" t="e">
        <f>IF(ISNUMBER(Regressions!M108),ROUND(Regressions!M108, 1), NA())</f>
        <v>#N/A</v>
      </c>
      <c r="M98" s="557" t="e">
        <f>IF(ISNUMBER(Regressions!N108),ROUND(Regressions!N108, 1), NA())</f>
        <v>#N/A</v>
      </c>
      <c r="N98" s="558" t="e">
        <f>IF(ISNUMBER(Regressions!O108),ROUND(Regressions!O108, 1), NA())</f>
        <v>#N/A</v>
      </c>
      <c r="O98" s="559" t="e">
        <f>IF(ISNUMBER(Regressions!Q108),ROUND(Regressions!Q108, 1), NA())</f>
        <v>#N/A</v>
      </c>
      <c r="P98" s="555" t="e">
        <f>IF(ISNUMBER(Regressions!R108),ROUND(Regressions!R108, 1), NA())</f>
        <v>#N/A</v>
      </c>
      <c r="Q98" s="561" t="e">
        <f>IF(ISNUMBER(Regressions!S108),ROUND(Regressions!S108, 1), NA())</f>
        <v>#N/A</v>
      </c>
      <c r="R98" s="557" t="e">
        <f>IF(ISNUMBER(Regressions!T108),ROUND(Regressions!T108, 1), NA())</f>
        <v>#N/A</v>
      </c>
      <c r="S98" s="558" t="e">
        <f>IF(ISNUMBER(Regressions!U108),ROUND(Regressions!U108, 1), NA())</f>
        <v>#N/A</v>
      </c>
    </row>
    <row r="99" spans="1:19" x14ac:dyDescent="0.25">
      <c r="A99" s="550" t="str">
        <f>+Introduction!$C$7</f>
        <v>Chile</v>
      </c>
      <c r="B99" s="551">
        <f>IF(ISBLANK(Regressions!B109), " ", Regressions!B109)</f>
        <v>2002</v>
      </c>
      <c r="C99" s="550" t="str">
        <f>HLOOKUP(Introduction!$G$4,nametranslations,27,FALSE)</f>
        <v>Preprimaria</v>
      </c>
      <c r="D99" s="553">
        <f>IF(ISBLANK(Regressions!D109), " ", Regressions!D109)</f>
        <v>532953</v>
      </c>
      <c r="E99" s="554" t="e">
        <f>IF(ISNUMBER(Regressions!E109),ROUND(Regressions!E109, 1), NA())</f>
        <v>#N/A</v>
      </c>
      <c r="F99" s="555" t="e">
        <f>IF(ISNUMBER(Regressions!F109),ROUND(Regressions!F109, 1), NA())</f>
        <v>#N/A</v>
      </c>
      <c r="G99" s="556" t="e">
        <f>IF(ISNUMBER(Regressions!G109),ROUND(Regressions!G109, 1), NA())</f>
        <v>#N/A</v>
      </c>
      <c r="H99" s="557" t="e">
        <f>IF(ISNUMBER(Regressions!H109),ROUND(Regressions!H109, 1), NA())</f>
        <v>#N/A</v>
      </c>
      <c r="I99" s="558" t="e">
        <f>IF(ISNUMBER(Regressions!I109),ROUND(Regressions!I109, 1), NA())</f>
        <v>#N/A</v>
      </c>
      <c r="J99" s="559" t="e">
        <f>IF(ISNUMBER(Regressions!K109),ROUND(Regressions!K109, 1), NA())</f>
        <v>#N/A</v>
      </c>
      <c r="K99" s="555" t="e">
        <f>IF(ISNUMBER(Regressions!L109),ROUND(Regressions!L109, 1), NA())</f>
        <v>#N/A</v>
      </c>
      <c r="L99" s="560" t="e">
        <f>IF(ISNUMBER(Regressions!M109),ROUND(Regressions!M109, 1), NA())</f>
        <v>#N/A</v>
      </c>
      <c r="M99" s="557" t="e">
        <f>IF(ISNUMBER(Regressions!N109),ROUND(Regressions!N109, 1), NA())</f>
        <v>#N/A</v>
      </c>
      <c r="N99" s="558" t="e">
        <f>IF(ISNUMBER(Regressions!O109),ROUND(Regressions!O109, 1), NA())</f>
        <v>#N/A</v>
      </c>
      <c r="O99" s="559" t="e">
        <f>IF(ISNUMBER(Regressions!Q109),ROUND(Regressions!Q109, 1), NA())</f>
        <v>#N/A</v>
      </c>
      <c r="P99" s="555" t="e">
        <f>IF(ISNUMBER(Regressions!R109),ROUND(Regressions!R109, 1), NA())</f>
        <v>#N/A</v>
      </c>
      <c r="Q99" s="561" t="e">
        <f>IF(ISNUMBER(Regressions!S109),ROUND(Regressions!S109, 1), NA())</f>
        <v>#N/A</v>
      </c>
      <c r="R99" s="557" t="e">
        <f>IF(ISNUMBER(Regressions!T109),ROUND(Regressions!T109, 1), NA())</f>
        <v>#N/A</v>
      </c>
      <c r="S99" s="558" t="e">
        <f>IF(ISNUMBER(Regressions!U109),ROUND(Regressions!U109, 1), NA())</f>
        <v>#N/A</v>
      </c>
    </row>
    <row r="100" spans="1:19" x14ac:dyDescent="0.25">
      <c r="A100" s="550" t="str">
        <f>+Introduction!$C$7</f>
        <v>Chile</v>
      </c>
      <c r="B100" s="551">
        <f>IF(ISBLANK(Regressions!B110), " ", Regressions!B110)</f>
        <v>2003</v>
      </c>
      <c r="C100" s="550" t="str">
        <f>HLOOKUP(Introduction!$G$4,nametranslations,27,FALSE)</f>
        <v>Preprimaria</v>
      </c>
      <c r="D100" s="553">
        <f>IF(ISBLANK(Regressions!D110), " ", Regressions!D110)</f>
        <v>523877</v>
      </c>
      <c r="E100" s="554" t="e">
        <f>IF(ISNUMBER(Regressions!E110),ROUND(Regressions!E110, 1), NA())</f>
        <v>#N/A</v>
      </c>
      <c r="F100" s="555" t="e">
        <f>IF(ISNUMBER(Regressions!F110),ROUND(Regressions!F110, 1), NA())</f>
        <v>#N/A</v>
      </c>
      <c r="G100" s="556" t="e">
        <f>IF(ISNUMBER(Regressions!G110),ROUND(Regressions!G110, 1), NA())</f>
        <v>#N/A</v>
      </c>
      <c r="H100" s="557" t="e">
        <f>IF(ISNUMBER(Regressions!H110),ROUND(Regressions!H110, 1), NA())</f>
        <v>#N/A</v>
      </c>
      <c r="I100" s="558" t="e">
        <f>IF(ISNUMBER(Regressions!I110),ROUND(Regressions!I110, 1), NA())</f>
        <v>#N/A</v>
      </c>
      <c r="J100" s="559" t="e">
        <f>IF(ISNUMBER(Regressions!K110),ROUND(Regressions!K110, 1), NA())</f>
        <v>#N/A</v>
      </c>
      <c r="K100" s="555" t="e">
        <f>IF(ISNUMBER(Regressions!L110),ROUND(Regressions!L110, 1), NA())</f>
        <v>#N/A</v>
      </c>
      <c r="L100" s="560" t="e">
        <f>IF(ISNUMBER(Regressions!M110),ROUND(Regressions!M110, 1), NA())</f>
        <v>#N/A</v>
      </c>
      <c r="M100" s="557" t="e">
        <f>IF(ISNUMBER(Regressions!N110),ROUND(Regressions!N110, 1), NA())</f>
        <v>#N/A</v>
      </c>
      <c r="N100" s="558" t="e">
        <f>IF(ISNUMBER(Regressions!O110),ROUND(Regressions!O110, 1), NA())</f>
        <v>#N/A</v>
      </c>
      <c r="O100" s="559" t="e">
        <f>IF(ISNUMBER(Regressions!Q110),ROUND(Regressions!Q110, 1), NA())</f>
        <v>#N/A</v>
      </c>
      <c r="P100" s="555" t="e">
        <f>IF(ISNUMBER(Regressions!R110),ROUND(Regressions!R110, 1), NA())</f>
        <v>#N/A</v>
      </c>
      <c r="Q100" s="561" t="e">
        <f>IF(ISNUMBER(Regressions!S110),ROUND(Regressions!S110, 1), NA())</f>
        <v>#N/A</v>
      </c>
      <c r="R100" s="557" t="e">
        <f>IF(ISNUMBER(Regressions!T110),ROUND(Regressions!T110, 1), NA())</f>
        <v>#N/A</v>
      </c>
      <c r="S100" s="558" t="e">
        <f>IF(ISNUMBER(Regressions!U110),ROUND(Regressions!U110, 1), NA())</f>
        <v>#N/A</v>
      </c>
    </row>
    <row r="101" spans="1:19" x14ac:dyDescent="0.25">
      <c r="A101" s="550" t="str">
        <f>+Introduction!$C$7</f>
        <v>Chile</v>
      </c>
      <c r="B101" s="551">
        <f>IF(ISBLANK(Regressions!B111), " ", Regressions!B111)</f>
        <v>2004</v>
      </c>
      <c r="C101" s="550" t="str">
        <f>HLOOKUP(Introduction!$G$4,nametranslations,27,FALSE)</f>
        <v>Preprimaria</v>
      </c>
      <c r="D101" s="553">
        <f>IF(ISBLANK(Regressions!D111), " ", Regressions!D111)</f>
        <v>514533</v>
      </c>
      <c r="E101" s="554" t="e">
        <f>IF(ISNUMBER(Regressions!E111),ROUND(Regressions!E111, 1), NA())</f>
        <v>#N/A</v>
      </c>
      <c r="F101" s="555" t="e">
        <f>IF(ISNUMBER(Regressions!F111),ROUND(Regressions!F111, 1), NA())</f>
        <v>#N/A</v>
      </c>
      <c r="G101" s="556" t="e">
        <f>IF(ISNUMBER(Regressions!G111),ROUND(Regressions!G111, 1), NA())</f>
        <v>#N/A</v>
      </c>
      <c r="H101" s="557" t="e">
        <f>IF(ISNUMBER(Regressions!H111),ROUND(Regressions!H111, 1), NA())</f>
        <v>#N/A</v>
      </c>
      <c r="I101" s="558" t="e">
        <f>IF(ISNUMBER(Regressions!I111),ROUND(Regressions!I111, 1), NA())</f>
        <v>#N/A</v>
      </c>
      <c r="J101" s="559" t="e">
        <f>IF(ISNUMBER(Regressions!K111),ROUND(Regressions!K111, 1), NA())</f>
        <v>#N/A</v>
      </c>
      <c r="K101" s="555" t="e">
        <f>IF(ISNUMBER(Regressions!L111),ROUND(Regressions!L111, 1), NA())</f>
        <v>#N/A</v>
      </c>
      <c r="L101" s="560" t="e">
        <f>IF(ISNUMBER(Regressions!M111),ROUND(Regressions!M111, 1), NA())</f>
        <v>#N/A</v>
      </c>
      <c r="M101" s="557" t="e">
        <f>IF(ISNUMBER(Regressions!N111),ROUND(Regressions!N111, 1), NA())</f>
        <v>#N/A</v>
      </c>
      <c r="N101" s="558" t="e">
        <f>IF(ISNUMBER(Regressions!O111),ROUND(Regressions!O111, 1), NA())</f>
        <v>#N/A</v>
      </c>
      <c r="O101" s="559" t="e">
        <f>IF(ISNUMBER(Regressions!Q111),ROUND(Regressions!Q111, 1), NA())</f>
        <v>#N/A</v>
      </c>
      <c r="P101" s="555" t="e">
        <f>IF(ISNUMBER(Regressions!R111),ROUND(Regressions!R111, 1), NA())</f>
        <v>#N/A</v>
      </c>
      <c r="Q101" s="561" t="e">
        <f>IF(ISNUMBER(Regressions!S111),ROUND(Regressions!S111, 1), NA())</f>
        <v>#N/A</v>
      </c>
      <c r="R101" s="557" t="e">
        <f>IF(ISNUMBER(Regressions!T111),ROUND(Regressions!T111, 1), NA())</f>
        <v>#N/A</v>
      </c>
      <c r="S101" s="558" t="e">
        <f>IF(ISNUMBER(Regressions!U111),ROUND(Regressions!U111, 1), NA())</f>
        <v>#N/A</v>
      </c>
    </row>
    <row r="102" spans="1:19" x14ac:dyDescent="0.25">
      <c r="A102" s="550" t="str">
        <f>+Introduction!$C$7</f>
        <v>Chile</v>
      </c>
      <c r="B102" s="551">
        <f>IF(ISBLANK(Regressions!B112), " ", Regressions!B112)</f>
        <v>2005</v>
      </c>
      <c r="C102" s="550" t="str">
        <f>HLOOKUP(Introduction!$G$4,nametranslations,27,FALSE)</f>
        <v>Preprimaria</v>
      </c>
      <c r="D102" s="553">
        <f>IF(ISBLANK(Regressions!D112), " ", Regressions!D112)</f>
        <v>506001</v>
      </c>
      <c r="E102" s="554" t="e">
        <f>IF(ISNUMBER(Regressions!E112),ROUND(Regressions!E112, 1), NA())</f>
        <v>#N/A</v>
      </c>
      <c r="F102" s="555" t="e">
        <f>IF(ISNUMBER(Regressions!F112),ROUND(Regressions!F112, 1), NA())</f>
        <v>#N/A</v>
      </c>
      <c r="G102" s="556" t="e">
        <f>IF(ISNUMBER(Regressions!G112),ROUND(Regressions!G112, 1), NA())</f>
        <v>#N/A</v>
      </c>
      <c r="H102" s="557" t="e">
        <f>IF(ISNUMBER(Regressions!H112),ROUND(Regressions!H112, 1), NA())</f>
        <v>#N/A</v>
      </c>
      <c r="I102" s="558" t="e">
        <f>IF(ISNUMBER(Regressions!I112),ROUND(Regressions!I112, 1), NA())</f>
        <v>#N/A</v>
      </c>
      <c r="J102" s="559" t="e">
        <f>IF(ISNUMBER(Regressions!K112),ROUND(Regressions!K112, 1), NA())</f>
        <v>#N/A</v>
      </c>
      <c r="K102" s="555" t="e">
        <f>IF(ISNUMBER(Regressions!L112),ROUND(Regressions!L112, 1), NA())</f>
        <v>#N/A</v>
      </c>
      <c r="L102" s="560" t="e">
        <f>IF(ISNUMBER(Regressions!M112),ROUND(Regressions!M112, 1), NA())</f>
        <v>#N/A</v>
      </c>
      <c r="M102" s="557" t="e">
        <f>IF(ISNUMBER(Regressions!N112),ROUND(Regressions!N112, 1), NA())</f>
        <v>#N/A</v>
      </c>
      <c r="N102" s="558" t="e">
        <f>IF(ISNUMBER(Regressions!O112),ROUND(Regressions!O112, 1), NA())</f>
        <v>#N/A</v>
      </c>
      <c r="O102" s="559" t="e">
        <f>IF(ISNUMBER(Regressions!Q112),ROUND(Regressions!Q112, 1), NA())</f>
        <v>#N/A</v>
      </c>
      <c r="P102" s="555" t="e">
        <f>IF(ISNUMBER(Regressions!R112),ROUND(Regressions!R112, 1), NA())</f>
        <v>#N/A</v>
      </c>
      <c r="Q102" s="561" t="e">
        <f>IF(ISNUMBER(Regressions!S112),ROUND(Regressions!S112, 1), NA())</f>
        <v>#N/A</v>
      </c>
      <c r="R102" s="557" t="e">
        <f>IF(ISNUMBER(Regressions!T112),ROUND(Regressions!T112, 1), NA())</f>
        <v>#N/A</v>
      </c>
      <c r="S102" s="558" t="e">
        <f>IF(ISNUMBER(Regressions!U112),ROUND(Regressions!U112, 1), NA())</f>
        <v>#N/A</v>
      </c>
    </row>
    <row r="103" spans="1:19" x14ac:dyDescent="0.25">
      <c r="A103" s="550" t="str">
        <f>+Introduction!$C$7</f>
        <v>Chile</v>
      </c>
      <c r="B103" s="551">
        <f>IF(ISBLANK(Regressions!B113), " ", Regressions!B113)</f>
        <v>2006</v>
      </c>
      <c r="C103" s="550" t="str">
        <f>HLOOKUP(Introduction!$G$4,nametranslations,27,FALSE)</f>
        <v>Preprimaria</v>
      </c>
      <c r="D103" s="553">
        <f>IF(ISBLANK(Regressions!D113), " ", Regressions!D113)</f>
        <v>498954</v>
      </c>
      <c r="E103" s="554" t="e">
        <f>IF(ISNUMBER(Regressions!E113),ROUND(Regressions!E113, 1), NA())</f>
        <v>#N/A</v>
      </c>
      <c r="F103" s="555" t="e">
        <f>IF(ISNUMBER(Regressions!F113),ROUND(Regressions!F113, 1), NA())</f>
        <v>#N/A</v>
      </c>
      <c r="G103" s="556" t="e">
        <f>IF(ISNUMBER(Regressions!G113),ROUND(Regressions!G113, 1), NA())</f>
        <v>#N/A</v>
      </c>
      <c r="H103" s="557" t="e">
        <f>IF(ISNUMBER(Regressions!H113),ROUND(Regressions!H113, 1), NA())</f>
        <v>#N/A</v>
      </c>
      <c r="I103" s="558" t="e">
        <f>IF(ISNUMBER(Regressions!I113),ROUND(Regressions!I113, 1), NA())</f>
        <v>#N/A</v>
      </c>
      <c r="J103" s="559" t="e">
        <f>IF(ISNUMBER(Regressions!K113),ROUND(Regressions!K113, 1), NA())</f>
        <v>#N/A</v>
      </c>
      <c r="K103" s="555" t="e">
        <f>IF(ISNUMBER(Regressions!L113),ROUND(Regressions!L113, 1), NA())</f>
        <v>#N/A</v>
      </c>
      <c r="L103" s="560" t="e">
        <f>IF(ISNUMBER(Regressions!M113),ROUND(Regressions!M113, 1), NA())</f>
        <v>#N/A</v>
      </c>
      <c r="M103" s="557" t="e">
        <f>IF(ISNUMBER(Regressions!N113),ROUND(Regressions!N113, 1), NA())</f>
        <v>#N/A</v>
      </c>
      <c r="N103" s="558" t="e">
        <f>IF(ISNUMBER(Regressions!O113),ROUND(Regressions!O113, 1), NA())</f>
        <v>#N/A</v>
      </c>
      <c r="O103" s="559" t="e">
        <f>IF(ISNUMBER(Regressions!Q113),ROUND(Regressions!Q113, 1), NA())</f>
        <v>#N/A</v>
      </c>
      <c r="P103" s="555" t="e">
        <f>IF(ISNUMBER(Regressions!R113),ROUND(Regressions!R113, 1), NA())</f>
        <v>#N/A</v>
      </c>
      <c r="Q103" s="561" t="e">
        <f>IF(ISNUMBER(Regressions!S113),ROUND(Regressions!S113, 1), NA())</f>
        <v>#N/A</v>
      </c>
      <c r="R103" s="557" t="e">
        <f>IF(ISNUMBER(Regressions!T113),ROUND(Regressions!T113, 1), NA())</f>
        <v>#N/A</v>
      </c>
      <c r="S103" s="558" t="e">
        <f>IF(ISNUMBER(Regressions!U113),ROUND(Regressions!U113, 1), NA())</f>
        <v>#N/A</v>
      </c>
    </row>
    <row r="104" spans="1:19" x14ac:dyDescent="0.25">
      <c r="A104" s="550" t="str">
        <f>+Introduction!$C$7</f>
        <v>Chile</v>
      </c>
      <c r="B104" s="551">
        <f>IF(ISBLANK(Regressions!B114), " ", Regressions!B114)</f>
        <v>2007</v>
      </c>
      <c r="C104" s="550" t="str">
        <f>HLOOKUP(Introduction!$G$4,nametranslations,27,FALSE)</f>
        <v>Preprimaria</v>
      </c>
      <c r="D104" s="553">
        <f>IF(ISBLANK(Regressions!D114), " ", Regressions!D114)</f>
        <v>489327</v>
      </c>
      <c r="E104" s="554" t="e">
        <f>IF(ISNUMBER(Regressions!E114),ROUND(Regressions!E114, 1), NA())</f>
        <v>#N/A</v>
      </c>
      <c r="F104" s="555" t="e">
        <f>IF(ISNUMBER(Regressions!F114),ROUND(Regressions!F114, 1), NA())</f>
        <v>#N/A</v>
      </c>
      <c r="G104" s="556" t="e">
        <f>IF(ISNUMBER(Regressions!G114),ROUND(Regressions!G114, 1), NA())</f>
        <v>#N/A</v>
      </c>
      <c r="H104" s="557" t="e">
        <f>IF(ISNUMBER(Regressions!H114),ROUND(Regressions!H114, 1), NA())</f>
        <v>#N/A</v>
      </c>
      <c r="I104" s="558" t="e">
        <f>IF(ISNUMBER(Regressions!I114),ROUND(Regressions!I114, 1), NA())</f>
        <v>#N/A</v>
      </c>
      <c r="J104" s="559" t="e">
        <f>IF(ISNUMBER(Regressions!K114),ROUND(Regressions!K114, 1), NA())</f>
        <v>#N/A</v>
      </c>
      <c r="K104" s="555" t="e">
        <f>IF(ISNUMBER(Regressions!L114),ROUND(Regressions!L114, 1), NA())</f>
        <v>#N/A</v>
      </c>
      <c r="L104" s="560" t="e">
        <f>IF(ISNUMBER(Regressions!M114),ROUND(Regressions!M114, 1), NA())</f>
        <v>#N/A</v>
      </c>
      <c r="M104" s="557" t="e">
        <f>IF(ISNUMBER(Regressions!N114),ROUND(Regressions!N114, 1), NA())</f>
        <v>#N/A</v>
      </c>
      <c r="N104" s="558" t="e">
        <f>IF(ISNUMBER(Regressions!O114),ROUND(Regressions!O114, 1), NA())</f>
        <v>#N/A</v>
      </c>
      <c r="O104" s="559" t="e">
        <f>IF(ISNUMBER(Regressions!Q114),ROUND(Regressions!Q114, 1), NA())</f>
        <v>#N/A</v>
      </c>
      <c r="P104" s="555" t="e">
        <f>IF(ISNUMBER(Regressions!R114),ROUND(Regressions!R114, 1), NA())</f>
        <v>#N/A</v>
      </c>
      <c r="Q104" s="561" t="e">
        <f>IF(ISNUMBER(Regressions!S114),ROUND(Regressions!S114, 1), NA())</f>
        <v>#N/A</v>
      </c>
      <c r="R104" s="557" t="e">
        <f>IF(ISNUMBER(Regressions!T114),ROUND(Regressions!T114, 1), NA())</f>
        <v>#N/A</v>
      </c>
      <c r="S104" s="558" t="e">
        <f>IF(ISNUMBER(Regressions!U114),ROUND(Regressions!U114, 1), NA())</f>
        <v>#N/A</v>
      </c>
    </row>
    <row r="105" spans="1:19" x14ac:dyDescent="0.25">
      <c r="A105" s="550" t="str">
        <f>+Introduction!$C$7</f>
        <v>Chile</v>
      </c>
      <c r="B105" s="551">
        <f>IF(ISBLANK(Regressions!B115), " ", Regressions!B115)</f>
        <v>2008</v>
      </c>
      <c r="C105" s="550" t="str">
        <f>HLOOKUP(Introduction!$G$4,nametranslations,27,FALSE)</f>
        <v>Preprimaria</v>
      </c>
      <c r="D105" s="553">
        <f>IF(ISBLANK(Regressions!D115), " ", Regressions!D115)</f>
        <v>479744</v>
      </c>
      <c r="E105" s="554" t="e">
        <f>IF(ISNUMBER(Regressions!E115),ROUND(Regressions!E115, 1), NA())</f>
        <v>#N/A</v>
      </c>
      <c r="F105" s="555" t="e">
        <f>IF(ISNUMBER(Regressions!F115),ROUND(Regressions!F115, 1), NA())</f>
        <v>#N/A</v>
      </c>
      <c r="G105" s="556" t="e">
        <f>IF(ISNUMBER(Regressions!G115),ROUND(Regressions!G115, 1), NA())</f>
        <v>#N/A</v>
      </c>
      <c r="H105" s="557" t="e">
        <f>IF(ISNUMBER(Regressions!H115),ROUND(Regressions!H115, 1), NA())</f>
        <v>#N/A</v>
      </c>
      <c r="I105" s="558" t="e">
        <f>IF(ISNUMBER(Regressions!I115),ROUND(Regressions!I115, 1), NA())</f>
        <v>#N/A</v>
      </c>
      <c r="J105" s="559" t="e">
        <f>IF(ISNUMBER(Regressions!K115),ROUND(Regressions!K115, 1), NA())</f>
        <v>#N/A</v>
      </c>
      <c r="K105" s="555" t="e">
        <f>IF(ISNUMBER(Regressions!L115),ROUND(Regressions!L115, 1), NA())</f>
        <v>#N/A</v>
      </c>
      <c r="L105" s="560" t="e">
        <f>IF(ISNUMBER(Regressions!M115),ROUND(Regressions!M115, 1), NA())</f>
        <v>#N/A</v>
      </c>
      <c r="M105" s="557" t="e">
        <f>IF(ISNUMBER(Regressions!N115),ROUND(Regressions!N115, 1), NA())</f>
        <v>#N/A</v>
      </c>
      <c r="N105" s="558" t="e">
        <f>IF(ISNUMBER(Regressions!O115),ROUND(Regressions!O115, 1), NA())</f>
        <v>#N/A</v>
      </c>
      <c r="O105" s="559" t="e">
        <f>IF(ISNUMBER(Regressions!Q115),ROUND(Regressions!Q115, 1), NA())</f>
        <v>#N/A</v>
      </c>
      <c r="P105" s="555" t="e">
        <f>IF(ISNUMBER(Regressions!R115),ROUND(Regressions!R115, 1), NA())</f>
        <v>#N/A</v>
      </c>
      <c r="Q105" s="561" t="e">
        <f>IF(ISNUMBER(Regressions!S115),ROUND(Regressions!S115, 1), NA())</f>
        <v>#N/A</v>
      </c>
      <c r="R105" s="557" t="e">
        <f>IF(ISNUMBER(Regressions!T115),ROUND(Regressions!T115, 1), NA())</f>
        <v>#N/A</v>
      </c>
      <c r="S105" s="558" t="e">
        <f>IF(ISNUMBER(Regressions!U115),ROUND(Regressions!U115, 1), NA())</f>
        <v>#N/A</v>
      </c>
    </row>
    <row r="106" spans="1:19" x14ac:dyDescent="0.25">
      <c r="A106" s="550" t="str">
        <f>+Introduction!$C$7</f>
        <v>Chile</v>
      </c>
      <c r="B106" s="551">
        <f>IF(ISBLANK(Regressions!B116), " ", Regressions!B116)</f>
        <v>2009</v>
      </c>
      <c r="C106" s="550" t="str">
        <f>HLOOKUP(Introduction!$G$4,nametranslations,27,FALSE)</f>
        <v>Preprimaria</v>
      </c>
      <c r="D106" s="553">
        <f>IF(ISBLANK(Regressions!D116), " ", Regressions!D116)</f>
        <v>472171</v>
      </c>
      <c r="E106" s="554" t="e">
        <f>IF(ISNUMBER(Regressions!E116),ROUND(Regressions!E116, 1), NA())</f>
        <v>#N/A</v>
      </c>
      <c r="F106" s="555" t="e">
        <f>IF(ISNUMBER(Regressions!F116),ROUND(Regressions!F116, 1), NA())</f>
        <v>#N/A</v>
      </c>
      <c r="G106" s="556" t="e">
        <f>IF(ISNUMBER(Regressions!G116),ROUND(Regressions!G116, 1), NA())</f>
        <v>#N/A</v>
      </c>
      <c r="H106" s="557" t="e">
        <f>IF(ISNUMBER(Regressions!H116),ROUND(Regressions!H116, 1), NA())</f>
        <v>#N/A</v>
      </c>
      <c r="I106" s="558" t="e">
        <f>IF(ISNUMBER(Regressions!I116),ROUND(Regressions!I116, 1), NA())</f>
        <v>#N/A</v>
      </c>
      <c r="J106" s="559" t="e">
        <f>IF(ISNUMBER(Regressions!K116),ROUND(Regressions!K116, 1), NA())</f>
        <v>#N/A</v>
      </c>
      <c r="K106" s="555" t="e">
        <f>IF(ISNUMBER(Regressions!L116),ROUND(Regressions!L116, 1), NA())</f>
        <v>#N/A</v>
      </c>
      <c r="L106" s="560" t="e">
        <f>IF(ISNUMBER(Regressions!M116),ROUND(Regressions!M116, 1), NA())</f>
        <v>#N/A</v>
      </c>
      <c r="M106" s="557" t="e">
        <f>IF(ISNUMBER(Regressions!N116),ROUND(Regressions!N116, 1), NA())</f>
        <v>#N/A</v>
      </c>
      <c r="N106" s="558" t="e">
        <f>IF(ISNUMBER(Regressions!O116),ROUND(Regressions!O116, 1), NA())</f>
        <v>#N/A</v>
      </c>
      <c r="O106" s="559" t="e">
        <f>IF(ISNUMBER(Regressions!Q116),ROUND(Regressions!Q116, 1), NA())</f>
        <v>#N/A</v>
      </c>
      <c r="P106" s="555" t="e">
        <f>IF(ISNUMBER(Regressions!R116),ROUND(Regressions!R116, 1), NA())</f>
        <v>#N/A</v>
      </c>
      <c r="Q106" s="561" t="e">
        <f>IF(ISNUMBER(Regressions!S116),ROUND(Regressions!S116, 1), NA())</f>
        <v>#N/A</v>
      </c>
      <c r="R106" s="557" t="e">
        <f>IF(ISNUMBER(Regressions!T116),ROUND(Regressions!T116, 1), NA())</f>
        <v>#N/A</v>
      </c>
      <c r="S106" s="558" t="e">
        <f>IF(ISNUMBER(Regressions!U116),ROUND(Regressions!U116, 1), NA())</f>
        <v>#N/A</v>
      </c>
    </row>
    <row r="107" spans="1:19" x14ac:dyDescent="0.25">
      <c r="A107" s="550" t="str">
        <f>+Introduction!$C$7</f>
        <v>Chile</v>
      </c>
      <c r="B107" s="551">
        <f>IF(ISBLANK(Regressions!B117), " ", Regressions!B117)</f>
        <v>2010</v>
      </c>
      <c r="C107" s="550" t="str">
        <f>HLOOKUP(Introduction!$G$4,nametranslations,27,FALSE)</f>
        <v>Preprimaria</v>
      </c>
      <c r="D107" s="553">
        <f>IF(ISBLANK(Regressions!D117), " ", Regressions!D117)</f>
        <v>468721</v>
      </c>
      <c r="E107" s="554" t="e">
        <f>IF(ISNUMBER(Regressions!E117),ROUND(Regressions!E117, 1), NA())</f>
        <v>#N/A</v>
      </c>
      <c r="F107" s="555" t="e">
        <f>IF(ISNUMBER(Regressions!F117),ROUND(Regressions!F117, 1), NA())</f>
        <v>#N/A</v>
      </c>
      <c r="G107" s="556" t="e">
        <f>IF(ISNUMBER(Regressions!G117),ROUND(Regressions!G117, 1), NA())</f>
        <v>#N/A</v>
      </c>
      <c r="H107" s="557" t="e">
        <f>IF(ISNUMBER(Regressions!H117),ROUND(Regressions!H117, 1), NA())</f>
        <v>#N/A</v>
      </c>
      <c r="I107" s="558" t="e">
        <f>IF(ISNUMBER(Regressions!I117),ROUND(Regressions!I117, 1), NA())</f>
        <v>#N/A</v>
      </c>
      <c r="J107" s="559" t="e">
        <f>IF(ISNUMBER(Regressions!K117),ROUND(Regressions!K117, 1), NA())</f>
        <v>#N/A</v>
      </c>
      <c r="K107" s="555" t="e">
        <f>IF(ISNUMBER(Regressions!L117),ROUND(Regressions!L117, 1), NA())</f>
        <v>#N/A</v>
      </c>
      <c r="L107" s="560" t="e">
        <f>IF(ISNUMBER(Regressions!M117),ROUND(Regressions!M117, 1), NA())</f>
        <v>#N/A</v>
      </c>
      <c r="M107" s="557" t="e">
        <f>IF(ISNUMBER(Regressions!N117),ROUND(Regressions!N117, 1), NA())</f>
        <v>#N/A</v>
      </c>
      <c r="N107" s="558" t="e">
        <f>IF(ISNUMBER(Regressions!O117),ROUND(Regressions!O117, 1), NA())</f>
        <v>#N/A</v>
      </c>
      <c r="O107" s="559" t="e">
        <f>IF(ISNUMBER(Regressions!Q117),ROUND(Regressions!Q117, 1), NA())</f>
        <v>#N/A</v>
      </c>
      <c r="P107" s="555" t="e">
        <f>IF(ISNUMBER(Regressions!R117),ROUND(Regressions!R117, 1), NA())</f>
        <v>#N/A</v>
      </c>
      <c r="Q107" s="561" t="e">
        <f>IF(ISNUMBER(Regressions!S117),ROUND(Regressions!S117, 1), NA())</f>
        <v>#N/A</v>
      </c>
      <c r="R107" s="557" t="e">
        <f>IF(ISNUMBER(Regressions!T117),ROUND(Regressions!T117, 1), NA())</f>
        <v>#N/A</v>
      </c>
      <c r="S107" s="558" t="e">
        <f>IF(ISNUMBER(Regressions!U117),ROUND(Regressions!U117, 1), NA())</f>
        <v>#N/A</v>
      </c>
    </row>
    <row r="108" spans="1:19" x14ac:dyDescent="0.25">
      <c r="A108" s="550" t="str">
        <f>+Introduction!$C$7</f>
        <v>Chile</v>
      </c>
      <c r="B108" s="551">
        <f>IF(ISBLANK(Regressions!B118), " ", Regressions!B118)</f>
        <v>2011</v>
      </c>
      <c r="C108" s="550" t="str">
        <f>HLOOKUP(Introduction!$G$4,nametranslations,27,FALSE)</f>
        <v>Preprimaria</v>
      </c>
      <c r="D108" s="553">
        <f>IF(ISBLANK(Regressions!D118), " ", Regressions!D118)</f>
        <v>473846</v>
      </c>
      <c r="E108" s="554" t="e">
        <f>IF(ISNUMBER(Regressions!E118),ROUND(Regressions!E118, 1), NA())</f>
        <v>#N/A</v>
      </c>
      <c r="F108" s="555" t="e">
        <f>IF(ISNUMBER(Regressions!F118),ROUND(Regressions!F118, 1), NA())</f>
        <v>#N/A</v>
      </c>
      <c r="G108" s="556" t="e">
        <f>IF(ISNUMBER(Regressions!G118),ROUND(Regressions!G118, 1), NA())</f>
        <v>#N/A</v>
      </c>
      <c r="H108" s="557" t="e">
        <f>IF(ISNUMBER(Regressions!H118),ROUND(Regressions!H118, 1), NA())</f>
        <v>#N/A</v>
      </c>
      <c r="I108" s="558" t="e">
        <f>IF(ISNUMBER(Regressions!I118),ROUND(Regressions!I118, 1), NA())</f>
        <v>#N/A</v>
      </c>
      <c r="J108" s="559" t="e">
        <f>IF(ISNUMBER(Regressions!K118),ROUND(Regressions!K118, 1), NA())</f>
        <v>#N/A</v>
      </c>
      <c r="K108" s="555" t="e">
        <f>IF(ISNUMBER(Regressions!L118),ROUND(Regressions!L118, 1), NA())</f>
        <v>#N/A</v>
      </c>
      <c r="L108" s="560" t="e">
        <f>IF(ISNUMBER(Regressions!M118),ROUND(Regressions!M118, 1), NA())</f>
        <v>#N/A</v>
      </c>
      <c r="M108" s="557" t="e">
        <f>IF(ISNUMBER(Regressions!N118),ROUND(Regressions!N118, 1), NA())</f>
        <v>#N/A</v>
      </c>
      <c r="N108" s="558" t="e">
        <f>IF(ISNUMBER(Regressions!O118),ROUND(Regressions!O118, 1), NA())</f>
        <v>#N/A</v>
      </c>
      <c r="O108" s="559" t="e">
        <f>IF(ISNUMBER(Regressions!Q118),ROUND(Regressions!Q118, 1), NA())</f>
        <v>#N/A</v>
      </c>
      <c r="P108" s="555" t="e">
        <f>IF(ISNUMBER(Regressions!R118),ROUND(Regressions!R118, 1), NA())</f>
        <v>#N/A</v>
      </c>
      <c r="Q108" s="561" t="e">
        <f>IF(ISNUMBER(Regressions!S118),ROUND(Regressions!S118, 1), NA())</f>
        <v>#N/A</v>
      </c>
      <c r="R108" s="557" t="e">
        <f>IF(ISNUMBER(Regressions!T118),ROUND(Regressions!T118, 1), NA())</f>
        <v>#N/A</v>
      </c>
      <c r="S108" s="558" t="e">
        <f>IF(ISNUMBER(Regressions!U118),ROUND(Regressions!U118, 1), NA())</f>
        <v>#N/A</v>
      </c>
    </row>
    <row r="109" spans="1:19" x14ac:dyDescent="0.25">
      <c r="A109" s="550" t="str">
        <f>+Introduction!$C$7</f>
        <v>Chile</v>
      </c>
      <c r="B109" s="551">
        <f>IF(ISBLANK(Regressions!B119), " ", Regressions!B119)</f>
        <v>2012</v>
      </c>
      <c r="C109" s="550" t="str">
        <f>HLOOKUP(Introduction!$G$4,nametranslations,27,FALSE)</f>
        <v>Preprimaria</v>
      </c>
      <c r="D109" s="553">
        <f>IF(ISBLANK(Regressions!D119), " ", Regressions!D119)</f>
        <v>486246</v>
      </c>
      <c r="E109" s="554" t="e">
        <f>IF(ISNUMBER(Regressions!E119),ROUND(Regressions!E119, 1), NA())</f>
        <v>#N/A</v>
      </c>
      <c r="F109" s="555" t="e">
        <f>IF(ISNUMBER(Regressions!F119),ROUND(Regressions!F119, 1), NA())</f>
        <v>#N/A</v>
      </c>
      <c r="G109" s="556" t="e">
        <f>IF(ISNUMBER(Regressions!G119),ROUND(Regressions!G119, 1), NA())</f>
        <v>#N/A</v>
      </c>
      <c r="H109" s="557" t="e">
        <f>IF(ISNUMBER(Regressions!H119),ROUND(Regressions!H119, 1), NA())</f>
        <v>#N/A</v>
      </c>
      <c r="I109" s="558" t="e">
        <f>IF(ISNUMBER(Regressions!I119),ROUND(Regressions!I119, 1), NA())</f>
        <v>#N/A</v>
      </c>
      <c r="J109" s="559" t="e">
        <f>IF(ISNUMBER(Regressions!K119),ROUND(Regressions!K119, 1), NA())</f>
        <v>#N/A</v>
      </c>
      <c r="K109" s="555" t="e">
        <f>IF(ISNUMBER(Regressions!L119),ROUND(Regressions!L119, 1), NA())</f>
        <v>#N/A</v>
      </c>
      <c r="L109" s="560" t="e">
        <f>IF(ISNUMBER(Regressions!M119),ROUND(Regressions!M119, 1), NA())</f>
        <v>#N/A</v>
      </c>
      <c r="M109" s="557" t="e">
        <f>IF(ISNUMBER(Regressions!N119),ROUND(Regressions!N119, 1), NA())</f>
        <v>#N/A</v>
      </c>
      <c r="N109" s="558" t="e">
        <f>IF(ISNUMBER(Regressions!O119),ROUND(Regressions!O119, 1), NA())</f>
        <v>#N/A</v>
      </c>
      <c r="O109" s="559" t="e">
        <f>IF(ISNUMBER(Regressions!Q119),ROUND(Regressions!Q119, 1), NA())</f>
        <v>#N/A</v>
      </c>
      <c r="P109" s="555" t="e">
        <f>IF(ISNUMBER(Regressions!R119),ROUND(Regressions!R119, 1), NA())</f>
        <v>#N/A</v>
      </c>
      <c r="Q109" s="561" t="e">
        <f>IF(ISNUMBER(Regressions!S119),ROUND(Regressions!S119, 1), NA())</f>
        <v>#N/A</v>
      </c>
      <c r="R109" s="557" t="e">
        <f>IF(ISNUMBER(Regressions!T119),ROUND(Regressions!T119, 1), NA())</f>
        <v>#N/A</v>
      </c>
      <c r="S109" s="558" t="e">
        <f>IF(ISNUMBER(Regressions!U119),ROUND(Regressions!U119, 1), NA())</f>
        <v>#N/A</v>
      </c>
    </row>
    <row r="110" spans="1:19" x14ac:dyDescent="0.25">
      <c r="A110" s="550" t="str">
        <f>+Introduction!$C$7</f>
        <v>Chile</v>
      </c>
      <c r="B110" s="551">
        <f>IF(ISBLANK(Regressions!B120), " ", Regressions!B120)</f>
        <v>2013</v>
      </c>
      <c r="C110" s="550" t="str">
        <f>HLOOKUP(Introduction!$G$4,nametranslations,27,FALSE)</f>
        <v>Preprimaria</v>
      </c>
      <c r="D110" s="553">
        <f>IF(ISBLANK(Regressions!D120), " ", Regressions!D120)</f>
        <v>754069</v>
      </c>
      <c r="E110" s="554" t="e">
        <f>IF(ISNUMBER(Regressions!E120),ROUND(Regressions!E120, 1), NA())</f>
        <v>#N/A</v>
      </c>
      <c r="F110" s="555" t="e">
        <f>IF(ISNUMBER(Regressions!F120),ROUND(Regressions!F120, 1), NA())</f>
        <v>#N/A</v>
      </c>
      <c r="G110" s="556" t="e">
        <f>IF(ISNUMBER(Regressions!G120),ROUND(Regressions!G120, 1), NA())</f>
        <v>#N/A</v>
      </c>
      <c r="H110" s="557" t="e">
        <f>IF(ISNUMBER(Regressions!H120),ROUND(Regressions!H120, 1), NA())</f>
        <v>#N/A</v>
      </c>
      <c r="I110" s="558" t="e">
        <f>IF(ISNUMBER(Regressions!I120),ROUND(Regressions!I120, 1), NA())</f>
        <v>#N/A</v>
      </c>
      <c r="J110" s="559" t="e">
        <f>IF(ISNUMBER(Regressions!K120),ROUND(Regressions!K120, 1), NA())</f>
        <v>#N/A</v>
      </c>
      <c r="K110" s="555" t="e">
        <f>IF(ISNUMBER(Regressions!L120),ROUND(Regressions!L120, 1), NA())</f>
        <v>#N/A</v>
      </c>
      <c r="L110" s="560" t="e">
        <f>IF(ISNUMBER(Regressions!M120),ROUND(Regressions!M120, 1), NA())</f>
        <v>#N/A</v>
      </c>
      <c r="M110" s="557" t="e">
        <f>IF(ISNUMBER(Regressions!N120),ROUND(Regressions!N120, 1), NA())</f>
        <v>#N/A</v>
      </c>
      <c r="N110" s="558" t="e">
        <f>IF(ISNUMBER(Regressions!O120),ROUND(Regressions!O120, 1), NA())</f>
        <v>#N/A</v>
      </c>
      <c r="O110" s="559" t="e">
        <f>IF(ISNUMBER(Regressions!Q120),ROUND(Regressions!Q120, 1), NA())</f>
        <v>#N/A</v>
      </c>
      <c r="P110" s="555" t="e">
        <f>IF(ISNUMBER(Regressions!R120),ROUND(Regressions!R120, 1), NA())</f>
        <v>#N/A</v>
      </c>
      <c r="Q110" s="561" t="e">
        <f>IF(ISNUMBER(Regressions!S120),ROUND(Regressions!S120, 1), NA())</f>
        <v>#N/A</v>
      </c>
      <c r="R110" s="557" t="e">
        <f>IF(ISNUMBER(Regressions!T120),ROUND(Regressions!T120, 1), NA())</f>
        <v>#N/A</v>
      </c>
      <c r="S110" s="558" t="e">
        <f>IF(ISNUMBER(Regressions!U120),ROUND(Regressions!U120, 1), NA())</f>
        <v>#N/A</v>
      </c>
    </row>
    <row r="111" spans="1:19" x14ac:dyDescent="0.25">
      <c r="A111" s="550" t="str">
        <f>+Introduction!$C$7</f>
        <v>Chile</v>
      </c>
      <c r="B111" s="551">
        <f>IF(ISBLANK(Regressions!B121), " ", Regressions!B121)</f>
        <v>2014</v>
      </c>
      <c r="C111" s="550" t="str">
        <f>HLOOKUP(Introduction!$G$4,nametranslations,27,FALSE)</f>
        <v>Preprimaria</v>
      </c>
      <c r="D111" s="553">
        <f>IF(ISBLANK(Regressions!D121), " ", Regressions!D121)</f>
        <v>760491</v>
      </c>
      <c r="E111" s="554" t="e">
        <f>IF(ISNUMBER(Regressions!E121),ROUND(Regressions!E121, 1), NA())</f>
        <v>#N/A</v>
      </c>
      <c r="F111" s="555" t="e">
        <f>IF(ISNUMBER(Regressions!F121),ROUND(Regressions!F121, 1), NA())</f>
        <v>#N/A</v>
      </c>
      <c r="G111" s="556" t="e">
        <f>IF(ISNUMBER(Regressions!G121),ROUND(Regressions!G121, 1), NA())</f>
        <v>#N/A</v>
      </c>
      <c r="H111" s="557" t="e">
        <f>IF(ISNUMBER(Regressions!H121),ROUND(Regressions!H121, 1), NA())</f>
        <v>#N/A</v>
      </c>
      <c r="I111" s="558" t="e">
        <f>IF(ISNUMBER(Regressions!I121),ROUND(Regressions!I121, 1), NA())</f>
        <v>#N/A</v>
      </c>
      <c r="J111" s="559" t="e">
        <f>IF(ISNUMBER(Regressions!K121),ROUND(Regressions!K121, 1), NA())</f>
        <v>#N/A</v>
      </c>
      <c r="K111" s="555" t="e">
        <f>IF(ISNUMBER(Regressions!L121),ROUND(Regressions!L121, 1), NA())</f>
        <v>#N/A</v>
      </c>
      <c r="L111" s="560" t="e">
        <f>IF(ISNUMBER(Regressions!M121),ROUND(Regressions!M121, 1), NA())</f>
        <v>#N/A</v>
      </c>
      <c r="M111" s="557" t="e">
        <f>IF(ISNUMBER(Regressions!N121),ROUND(Regressions!N121, 1), NA())</f>
        <v>#N/A</v>
      </c>
      <c r="N111" s="558" t="e">
        <f>IF(ISNUMBER(Regressions!O121),ROUND(Regressions!O121, 1), NA())</f>
        <v>#N/A</v>
      </c>
      <c r="O111" s="559" t="e">
        <f>IF(ISNUMBER(Regressions!Q121),ROUND(Regressions!Q121, 1), NA())</f>
        <v>#N/A</v>
      </c>
      <c r="P111" s="555" t="e">
        <f>IF(ISNUMBER(Regressions!R121),ROUND(Regressions!R121, 1), NA())</f>
        <v>#N/A</v>
      </c>
      <c r="Q111" s="561" t="e">
        <f>IF(ISNUMBER(Regressions!S121),ROUND(Regressions!S121, 1), NA())</f>
        <v>#N/A</v>
      </c>
      <c r="R111" s="557" t="e">
        <f>IF(ISNUMBER(Regressions!T121),ROUND(Regressions!T121, 1), NA())</f>
        <v>#N/A</v>
      </c>
      <c r="S111" s="558" t="e">
        <f>IF(ISNUMBER(Regressions!U121),ROUND(Regressions!U121, 1), NA())</f>
        <v>#N/A</v>
      </c>
    </row>
    <row r="112" spans="1:19" x14ac:dyDescent="0.25">
      <c r="A112" s="550" t="str">
        <f>+Introduction!$C$7</f>
        <v>Chile</v>
      </c>
      <c r="B112" s="551">
        <f>IF(ISBLANK(Regressions!B122), " ", Regressions!B122)</f>
        <v>2015</v>
      </c>
      <c r="C112" s="550" t="str">
        <f>HLOOKUP(Introduction!$G$4,nametranslations,27,FALSE)</f>
        <v>Preprimaria</v>
      </c>
      <c r="D112" s="553">
        <f>IF(ISBLANK(Regressions!D122), " ", Regressions!D122)</f>
        <v>756224</v>
      </c>
      <c r="E112" s="554" t="e">
        <f>IF(ISNUMBER(Regressions!E122),ROUND(Regressions!E122, 1), NA())</f>
        <v>#N/A</v>
      </c>
      <c r="F112" s="555" t="e">
        <f>IF(ISNUMBER(Regressions!F122),ROUND(Regressions!F122, 1), NA())</f>
        <v>#N/A</v>
      </c>
      <c r="G112" s="556" t="e">
        <f>IF(ISNUMBER(Regressions!G122),ROUND(Regressions!G122, 1), NA())</f>
        <v>#N/A</v>
      </c>
      <c r="H112" s="557" t="e">
        <f>IF(ISNUMBER(Regressions!H122),ROUND(Regressions!H122, 1), NA())</f>
        <v>#N/A</v>
      </c>
      <c r="I112" s="558" t="e">
        <f>IF(ISNUMBER(Regressions!I122),ROUND(Regressions!I122, 1), NA())</f>
        <v>#N/A</v>
      </c>
      <c r="J112" s="559" t="e">
        <f>IF(ISNUMBER(Regressions!K122),ROUND(Regressions!K122, 1), NA())</f>
        <v>#N/A</v>
      </c>
      <c r="K112" s="555" t="e">
        <f>IF(ISNUMBER(Regressions!L122),ROUND(Regressions!L122, 1), NA())</f>
        <v>#N/A</v>
      </c>
      <c r="L112" s="560" t="e">
        <f>IF(ISNUMBER(Regressions!M122),ROUND(Regressions!M122, 1), NA())</f>
        <v>#N/A</v>
      </c>
      <c r="M112" s="557" t="e">
        <f>IF(ISNUMBER(Regressions!N122),ROUND(Regressions!N122, 1), NA())</f>
        <v>#N/A</v>
      </c>
      <c r="N112" s="558" t="e">
        <f>IF(ISNUMBER(Regressions!O122),ROUND(Regressions!O122, 1), NA())</f>
        <v>#N/A</v>
      </c>
      <c r="O112" s="559" t="e">
        <f>IF(ISNUMBER(Regressions!Q122),ROUND(Regressions!Q122, 1), NA())</f>
        <v>#N/A</v>
      </c>
      <c r="P112" s="555" t="e">
        <f>IF(ISNUMBER(Regressions!R122),ROUND(Regressions!R122, 1), NA())</f>
        <v>#N/A</v>
      </c>
      <c r="Q112" s="561" t="e">
        <f>IF(ISNUMBER(Regressions!S122),ROUND(Regressions!S122, 1), NA())</f>
        <v>#N/A</v>
      </c>
      <c r="R112" s="557" t="e">
        <f>IF(ISNUMBER(Regressions!T122),ROUND(Regressions!T122, 1), NA())</f>
        <v>#N/A</v>
      </c>
      <c r="S112" s="558" t="e">
        <f>IF(ISNUMBER(Regressions!U122),ROUND(Regressions!U122, 1), NA())</f>
        <v>#N/A</v>
      </c>
    </row>
    <row r="113" spans="1:19" x14ac:dyDescent="0.25">
      <c r="A113" s="550" t="str">
        <f>+Introduction!$C$7</f>
        <v>Chile</v>
      </c>
      <c r="B113" s="551">
        <f>IF(ISBLANK(Regressions!B123), " ", Regressions!B123)</f>
        <v>2016</v>
      </c>
      <c r="C113" s="550" t="str">
        <f>HLOOKUP(Introduction!$G$4,nametranslations,27,FALSE)</f>
        <v>Preprimaria</v>
      </c>
      <c r="D113" s="553">
        <f>IF(ISBLANK(Regressions!D123), " ", Regressions!D123)</f>
        <v>747483</v>
      </c>
      <c r="E113" s="554" t="e">
        <f>IF(ISNUMBER(Regressions!E123),ROUND(Regressions!E123, 1), NA())</f>
        <v>#N/A</v>
      </c>
      <c r="F113" s="555" t="e">
        <f>IF(ISNUMBER(Regressions!F123),ROUND(Regressions!F123, 1), NA())</f>
        <v>#N/A</v>
      </c>
      <c r="G113" s="556" t="e">
        <f>IF(ISNUMBER(Regressions!G123),ROUND(Regressions!G123, 1), NA())</f>
        <v>#N/A</v>
      </c>
      <c r="H113" s="557" t="e">
        <f>IF(ISNUMBER(Regressions!H123),ROUND(Regressions!H123, 1), NA())</f>
        <v>#N/A</v>
      </c>
      <c r="I113" s="558" t="e">
        <f>IF(ISNUMBER(Regressions!I123),ROUND(Regressions!I123, 1), NA())</f>
        <v>#N/A</v>
      </c>
      <c r="J113" s="559" t="e">
        <f>IF(ISNUMBER(Regressions!K123),ROUND(Regressions!K123, 1), NA())</f>
        <v>#N/A</v>
      </c>
      <c r="K113" s="555" t="e">
        <f>IF(ISNUMBER(Regressions!L123),ROUND(Regressions!L123, 1), NA())</f>
        <v>#N/A</v>
      </c>
      <c r="L113" s="560" t="e">
        <f>IF(ISNUMBER(Regressions!M123),ROUND(Regressions!M123, 1), NA())</f>
        <v>#N/A</v>
      </c>
      <c r="M113" s="557" t="e">
        <f>IF(ISNUMBER(Regressions!N123),ROUND(Regressions!N123, 1), NA())</f>
        <v>#N/A</v>
      </c>
      <c r="N113" s="558" t="e">
        <f>IF(ISNUMBER(Regressions!O123),ROUND(Regressions!O123, 1), NA())</f>
        <v>#N/A</v>
      </c>
      <c r="O113" s="559" t="e">
        <f>IF(ISNUMBER(Regressions!Q123),ROUND(Regressions!Q123, 1), NA())</f>
        <v>#N/A</v>
      </c>
      <c r="P113" s="555" t="e">
        <f>IF(ISNUMBER(Regressions!R123),ROUND(Regressions!R123, 1), NA())</f>
        <v>#N/A</v>
      </c>
      <c r="Q113" s="561" t="e">
        <f>IF(ISNUMBER(Regressions!S123),ROUND(Regressions!S123, 1), NA())</f>
        <v>#N/A</v>
      </c>
      <c r="R113" s="557" t="e">
        <f>IF(ISNUMBER(Regressions!T123),ROUND(Regressions!T123, 1), NA())</f>
        <v>#N/A</v>
      </c>
      <c r="S113" s="558" t="e">
        <f>IF(ISNUMBER(Regressions!U123),ROUND(Regressions!U123, 1), NA())</f>
        <v>#N/A</v>
      </c>
    </row>
    <row r="114" spans="1:19" x14ac:dyDescent="0.25">
      <c r="A114" s="550" t="str">
        <f>+Introduction!$C$7</f>
        <v>Chile</v>
      </c>
      <c r="B114" s="551">
        <f>IF(ISBLANK(Regressions!B124), " ", Regressions!B124)</f>
        <v>2017</v>
      </c>
      <c r="C114" s="550" t="str">
        <f>HLOOKUP(Introduction!$G$4,nametranslations,27,FALSE)</f>
        <v>Preprimaria</v>
      </c>
      <c r="D114" s="553">
        <f>IF(ISBLANK(Regressions!D124), " ", Regressions!D124)</f>
        <v>743711</v>
      </c>
      <c r="E114" s="554" t="e">
        <f>IF(ISNUMBER(Regressions!E124),ROUND(Regressions!E124, 1), NA())</f>
        <v>#N/A</v>
      </c>
      <c r="F114" s="555" t="e">
        <f>IF(ISNUMBER(Regressions!F124),ROUND(Regressions!F124, 1), NA())</f>
        <v>#N/A</v>
      </c>
      <c r="G114" s="556" t="e">
        <f>IF(ISNUMBER(Regressions!G124),ROUND(Regressions!G124, 1), NA())</f>
        <v>#N/A</v>
      </c>
      <c r="H114" s="557" t="e">
        <f>IF(ISNUMBER(Regressions!H124),ROUND(Regressions!H124, 1), NA())</f>
        <v>#N/A</v>
      </c>
      <c r="I114" s="558" t="e">
        <f>IF(ISNUMBER(Regressions!I124),ROUND(Regressions!I124, 1), NA())</f>
        <v>#N/A</v>
      </c>
      <c r="J114" s="559" t="e">
        <f>IF(ISNUMBER(Regressions!K124),ROUND(Regressions!K124, 1), NA())</f>
        <v>#N/A</v>
      </c>
      <c r="K114" s="555" t="e">
        <f>IF(ISNUMBER(Regressions!L124),ROUND(Regressions!L124, 1), NA())</f>
        <v>#N/A</v>
      </c>
      <c r="L114" s="560" t="e">
        <f>IF(ISNUMBER(Regressions!M124),ROUND(Regressions!M124, 1), NA())</f>
        <v>#N/A</v>
      </c>
      <c r="M114" s="557" t="e">
        <f>IF(ISNUMBER(Regressions!N124),ROUND(Regressions!N124, 1), NA())</f>
        <v>#N/A</v>
      </c>
      <c r="N114" s="558" t="e">
        <f>IF(ISNUMBER(Regressions!O124),ROUND(Regressions!O124, 1), NA())</f>
        <v>#N/A</v>
      </c>
      <c r="O114" s="559" t="e">
        <f>IF(ISNUMBER(Regressions!Q124),ROUND(Regressions!Q124, 1), NA())</f>
        <v>#N/A</v>
      </c>
      <c r="P114" s="555" t="e">
        <f>IF(ISNUMBER(Regressions!R124),ROUND(Regressions!R124, 1), NA())</f>
        <v>#N/A</v>
      </c>
      <c r="Q114" s="561" t="e">
        <f>IF(ISNUMBER(Regressions!S124),ROUND(Regressions!S124, 1), NA())</f>
        <v>#N/A</v>
      </c>
      <c r="R114" s="557" t="e">
        <f>IF(ISNUMBER(Regressions!T124),ROUND(Regressions!T124, 1), NA())</f>
        <v>#N/A</v>
      </c>
      <c r="S114" s="558" t="e">
        <f>IF(ISNUMBER(Regressions!U124),ROUND(Regressions!U124, 1), NA())</f>
        <v>#N/A</v>
      </c>
    </row>
    <row r="115" spans="1:19" x14ac:dyDescent="0.25">
      <c r="A115" s="550" t="str">
        <f>+Introduction!$C$7</f>
        <v>Chile</v>
      </c>
      <c r="B115" s="551">
        <f>IF(ISBLANK(Regressions!B125), " ", Regressions!B125)</f>
        <v>2018</v>
      </c>
      <c r="C115" s="550" t="str">
        <f>HLOOKUP(Introduction!$G$4,nametranslations,27,FALSE)</f>
        <v>Preprimaria</v>
      </c>
      <c r="D115" s="553">
        <f>IF(ISBLANK(Regressions!D125), " ", Regressions!D125)</f>
        <v>750591</v>
      </c>
      <c r="E115" s="554" t="e">
        <f>IF(ISNUMBER(Regressions!E125),ROUND(Regressions!E125, 1), NA())</f>
        <v>#N/A</v>
      </c>
      <c r="F115" s="555" t="e">
        <f>IF(ISNUMBER(Regressions!F125),ROUND(Regressions!F125, 1), NA())</f>
        <v>#N/A</v>
      </c>
      <c r="G115" s="556" t="e">
        <f>IF(ISNUMBER(Regressions!G125),ROUND(Regressions!G125, 1), NA())</f>
        <v>#N/A</v>
      </c>
      <c r="H115" s="557" t="e">
        <f>IF(ISNUMBER(Regressions!H125),ROUND(Regressions!H125, 1), NA())</f>
        <v>#N/A</v>
      </c>
      <c r="I115" s="558" t="e">
        <f>IF(ISNUMBER(Regressions!I125),ROUND(Regressions!I125, 1), NA())</f>
        <v>#N/A</v>
      </c>
      <c r="J115" s="559" t="e">
        <f>IF(ISNUMBER(Regressions!K125),ROUND(Regressions!K125, 1), NA())</f>
        <v>#N/A</v>
      </c>
      <c r="K115" s="555" t="e">
        <f>IF(ISNUMBER(Regressions!L125),ROUND(Regressions!L125, 1), NA())</f>
        <v>#N/A</v>
      </c>
      <c r="L115" s="560" t="e">
        <f>IF(ISNUMBER(Regressions!M125),ROUND(Regressions!M125, 1), NA())</f>
        <v>#N/A</v>
      </c>
      <c r="M115" s="557" t="e">
        <f>IF(ISNUMBER(Regressions!N125),ROUND(Regressions!N125, 1), NA())</f>
        <v>#N/A</v>
      </c>
      <c r="N115" s="558" t="e">
        <f>IF(ISNUMBER(Regressions!O125),ROUND(Regressions!O125, 1), NA())</f>
        <v>#N/A</v>
      </c>
      <c r="O115" s="559" t="e">
        <f>IF(ISNUMBER(Regressions!Q125),ROUND(Regressions!Q125, 1), NA())</f>
        <v>#N/A</v>
      </c>
      <c r="P115" s="555" t="e">
        <f>IF(ISNUMBER(Regressions!R125),ROUND(Regressions!R125, 1), NA())</f>
        <v>#N/A</v>
      </c>
      <c r="Q115" s="561" t="e">
        <f>IF(ISNUMBER(Regressions!S125),ROUND(Regressions!S125, 1), NA())</f>
        <v>#N/A</v>
      </c>
      <c r="R115" s="557" t="e">
        <f>IF(ISNUMBER(Regressions!T125),ROUND(Regressions!T125, 1), NA())</f>
        <v>#N/A</v>
      </c>
      <c r="S115" s="558" t="e">
        <f>IF(ISNUMBER(Regressions!U125),ROUND(Regressions!U125, 1), NA())</f>
        <v>#N/A</v>
      </c>
    </row>
    <row r="116" spans="1:19" x14ac:dyDescent="0.25">
      <c r="A116" s="550" t="str">
        <f>+Introduction!$C$7</f>
        <v>Chile</v>
      </c>
      <c r="B116" s="551">
        <f>IF(ISBLANK(Regressions!B126), " ", Regressions!B126)</f>
        <v>2019</v>
      </c>
      <c r="C116" s="550" t="str">
        <f>HLOOKUP(Introduction!$G$4,nametranslations,27,FALSE)</f>
        <v>Preprimaria</v>
      </c>
      <c r="D116" s="553">
        <f>IF(ISBLANK(Regressions!D126), " ", Regressions!D126)</f>
        <v>757832</v>
      </c>
      <c r="E116" s="554" t="e">
        <f>IF(ISNUMBER(Regressions!E126),ROUND(Regressions!E126, 1), NA())</f>
        <v>#N/A</v>
      </c>
      <c r="F116" s="555" t="e">
        <f>IF(ISNUMBER(Regressions!F126),ROUND(Regressions!F126, 1), NA())</f>
        <v>#N/A</v>
      </c>
      <c r="G116" s="556" t="e">
        <f>IF(ISNUMBER(Regressions!G126),ROUND(Regressions!G126, 1), NA())</f>
        <v>#N/A</v>
      </c>
      <c r="H116" s="557" t="e">
        <f>IF(ISNUMBER(Regressions!H126),ROUND(Regressions!H126, 1), NA())</f>
        <v>#N/A</v>
      </c>
      <c r="I116" s="558" t="e">
        <f>IF(ISNUMBER(Regressions!I126),ROUND(Regressions!I126, 1), NA())</f>
        <v>#N/A</v>
      </c>
      <c r="J116" s="559" t="e">
        <f>IF(ISNUMBER(Regressions!K126),ROUND(Regressions!K126, 1), NA())</f>
        <v>#N/A</v>
      </c>
      <c r="K116" s="555" t="e">
        <f>IF(ISNUMBER(Regressions!L126),ROUND(Regressions!L126, 1), NA())</f>
        <v>#N/A</v>
      </c>
      <c r="L116" s="560" t="e">
        <f>IF(ISNUMBER(Regressions!M126),ROUND(Regressions!M126, 1), NA())</f>
        <v>#N/A</v>
      </c>
      <c r="M116" s="557" t="e">
        <f>IF(ISNUMBER(Regressions!N126),ROUND(Regressions!N126, 1), NA())</f>
        <v>#N/A</v>
      </c>
      <c r="N116" s="558" t="e">
        <f>IF(ISNUMBER(Regressions!O126),ROUND(Regressions!O126, 1), NA())</f>
        <v>#N/A</v>
      </c>
      <c r="O116" s="559" t="e">
        <f>IF(ISNUMBER(Regressions!Q126),ROUND(Regressions!Q126, 1), NA())</f>
        <v>#N/A</v>
      </c>
      <c r="P116" s="555" t="e">
        <f>IF(ISNUMBER(Regressions!R126),ROUND(Regressions!R126, 1), NA())</f>
        <v>#N/A</v>
      </c>
      <c r="Q116" s="561" t="e">
        <f>IF(ISNUMBER(Regressions!S126),ROUND(Regressions!S126, 1), NA())</f>
        <v>#N/A</v>
      </c>
      <c r="R116" s="557" t="e">
        <f>IF(ISNUMBER(Regressions!T126),ROUND(Regressions!T126, 1), NA())</f>
        <v>#N/A</v>
      </c>
      <c r="S116" s="558" t="e">
        <f>IF(ISNUMBER(Regressions!U126),ROUND(Regressions!U126, 1), NA())</f>
        <v>#N/A</v>
      </c>
    </row>
    <row r="117" spans="1:19" x14ac:dyDescent="0.25">
      <c r="A117" s="550" t="str">
        <f>+Introduction!$C$7</f>
        <v>Chile</v>
      </c>
      <c r="B117" s="551">
        <f>IF(ISBLANK(Regressions!B127), " ", Regressions!B127)</f>
        <v>2020</v>
      </c>
      <c r="C117" s="550" t="str">
        <f>HLOOKUP(Introduction!$G$4,nametranslations,27,FALSE)</f>
        <v>Preprimaria</v>
      </c>
      <c r="D117" s="553">
        <f>IF(ISBLANK(Regressions!D127), " ", Regressions!D127)</f>
        <v>750333</v>
      </c>
      <c r="E117" s="554" t="e">
        <f>IF(ISNUMBER(Regressions!E127),ROUND(Regressions!E127, 1), NA())</f>
        <v>#N/A</v>
      </c>
      <c r="F117" s="555" t="e">
        <f>IF(ISNUMBER(Regressions!F127),ROUND(Regressions!F127, 1), NA())</f>
        <v>#N/A</v>
      </c>
      <c r="G117" s="556" t="e">
        <f>IF(ISNUMBER(Regressions!G127),ROUND(Regressions!G127, 1), NA())</f>
        <v>#N/A</v>
      </c>
      <c r="H117" s="557" t="e">
        <f>IF(ISNUMBER(Regressions!H127),ROUND(Regressions!H127, 1), NA())</f>
        <v>#N/A</v>
      </c>
      <c r="I117" s="558" t="e">
        <f>IF(ISNUMBER(Regressions!I127),ROUND(Regressions!I127, 1), NA())</f>
        <v>#N/A</v>
      </c>
      <c r="J117" s="559" t="e">
        <f>IF(ISNUMBER(Regressions!K127),ROUND(Regressions!K127, 1), NA())</f>
        <v>#N/A</v>
      </c>
      <c r="K117" s="555" t="e">
        <f>IF(ISNUMBER(Regressions!L127),ROUND(Regressions!L127, 1), NA())</f>
        <v>#N/A</v>
      </c>
      <c r="L117" s="560" t="e">
        <f>IF(ISNUMBER(Regressions!M127),ROUND(Regressions!M127, 1), NA())</f>
        <v>#N/A</v>
      </c>
      <c r="M117" s="557" t="e">
        <f>IF(ISNUMBER(Regressions!N127),ROUND(Regressions!N127, 1), NA())</f>
        <v>#N/A</v>
      </c>
      <c r="N117" s="558" t="e">
        <f>IF(ISNUMBER(Regressions!O127),ROUND(Regressions!O127, 1), NA())</f>
        <v>#N/A</v>
      </c>
      <c r="O117" s="559" t="e">
        <f>IF(ISNUMBER(Regressions!Q127),ROUND(Regressions!Q127, 1), NA())</f>
        <v>#N/A</v>
      </c>
      <c r="P117" s="555" t="e">
        <f>IF(ISNUMBER(Regressions!R127),ROUND(Regressions!R127, 1), NA())</f>
        <v>#N/A</v>
      </c>
      <c r="Q117" s="561" t="e">
        <f>IF(ISNUMBER(Regressions!S127),ROUND(Regressions!S127, 1), NA())</f>
        <v>#N/A</v>
      </c>
      <c r="R117" s="557" t="e">
        <f>IF(ISNUMBER(Regressions!T127),ROUND(Regressions!T127, 1), NA())</f>
        <v>#N/A</v>
      </c>
      <c r="S117" s="558" t="e">
        <f>IF(ISNUMBER(Regressions!U127),ROUND(Regressions!U127, 1), NA())</f>
        <v>#N/A</v>
      </c>
    </row>
    <row r="118" spans="1:19" x14ac:dyDescent="0.25">
      <c r="A118" s="550" t="str">
        <f>+Introduction!$C$7</f>
        <v>Chile</v>
      </c>
      <c r="B118" s="551">
        <f>IF(ISBLANK(Regressions!B128), " ", Regressions!B128)</f>
        <v>2021</v>
      </c>
      <c r="C118" s="550" t="str">
        <f>HLOOKUP(Introduction!$G$4,nametranslations,27,FALSE)</f>
        <v>Preprimaria</v>
      </c>
      <c r="D118" s="553">
        <f>IF(ISBLANK(Regressions!D128), " ", Regressions!D128)</f>
        <v>727115</v>
      </c>
      <c r="E118" s="559" t="e">
        <f>IF(ISNUMBER(Regressions!E128),ROUND(Regressions!E128, 1), NA())</f>
        <v>#N/A</v>
      </c>
      <c r="F118" s="562" t="e">
        <f>IF(ISNUMBER(Regressions!F128),ROUND(Regressions!F128, 1), NA())</f>
        <v>#N/A</v>
      </c>
      <c r="G118" s="563" t="e">
        <f>IF(ISNUMBER(Regressions!G128),ROUND(Regressions!G128, 1), NA())</f>
        <v>#N/A</v>
      </c>
      <c r="H118" s="557" t="e">
        <f>IF(ISNUMBER(Regressions!H128),ROUND(Regressions!H128, 1), NA())</f>
        <v>#N/A</v>
      </c>
      <c r="I118" s="558" t="e">
        <f>IF(ISNUMBER(Regressions!I128),ROUND(Regressions!I128, 1), NA())</f>
        <v>#N/A</v>
      </c>
      <c r="J118" s="559" t="e">
        <f>IF(ISNUMBER(Regressions!K128),ROUND(Regressions!K128, 1), NA())</f>
        <v>#N/A</v>
      </c>
      <c r="K118" s="562" t="e">
        <f>IF(ISNUMBER(Regressions!L128),ROUND(Regressions!L128, 1), NA())</f>
        <v>#N/A</v>
      </c>
      <c r="L118" s="564" t="e">
        <f>IF(ISNUMBER(Regressions!M128),ROUND(Regressions!M128, 1), NA())</f>
        <v>#N/A</v>
      </c>
      <c r="M118" s="557" t="e">
        <f>IF(ISNUMBER(Regressions!N128),ROUND(Regressions!N128, 1), NA())</f>
        <v>#N/A</v>
      </c>
      <c r="N118" s="558" t="e">
        <f>IF(ISNUMBER(Regressions!O128),ROUND(Regressions!O128, 1), NA())</f>
        <v>#N/A</v>
      </c>
      <c r="O118" s="559" t="e">
        <f>IF(ISNUMBER(Regressions!Q128),ROUND(Regressions!Q128, 1), NA())</f>
        <v>#N/A</v>
      </c>
      <c r="P118" s="562" t="e">
        <f>IF(ISNUMBER(Regressions!R128),ROUND(Regressions!R128, 1), NA())</f>
        <v>#N/A</v>
      </c>
      <c r="Q118" s="565" t="e">
        <f>IF(ISNUMBER(Regressions!S128),ROUND(Regressions!S128, 1), NA())</f>
        <v>#N/A</v>
      </c>
      <c r="R118" s="557" t="e">
        <f>IF(ISNUMBER(Regressions!T128),ROUND(Regressions!T128, 1), NA())</f>
        <v>#N/A</v>
      </c>
      <c r="S118" s="558" t="e">
        <f>IF(ISNUMBER(Regressions!U128),ROUND(Regressions!U128, 1), NA())</f>
        <v>#N/A</v>
      </c>
    </row>
    <row r="119" spans="1:19" x14ac:dyDescent="0.25">
      <c r="A119" s="550" t="str">
        <f>+Introduction!$C$7</f>
        <v>Chile</v>
      </c>
      <c r="B119" s="551">
        <f>IF(ISBLANK(Regressions!B129), " ", Regressions!B129)</f>
        <v>2022</v>
      </c>
      <c r="C119" s="550" t="str">
        <f>HLOOKUP(Introduction!$G$4,nametranslations,27,FALSE)</f>
        <v>Preprimaria</v>
      </c>
      <c r="D119" s="553">
        <f>IF(ISBLANK(Regressions!D129), " ", Regressions!D129)</f>
        <v>706933</v>
      </c>
      <c r="E119" s="554" t="e">
        <f>IF(ISNUMBER(Regressions!E129),ROUND(Regressions!E129, 1), NA())</f>
        <v>#N/A</v>
      </c>
      <c r="F119" s="555" t="e">
        <f>IF(ISNUMBER(Regressions!F129),ROUND(Regressions!F129, 1), NA())</f>
        <v>#N/A</v>
      </c>
      <c r="G119" s="556" t="e">
        <f>IF(ISNUMBER(Regressions!G129),ROUND(Regressions!G129, 1), NA())</f>
        <v>#N/A</v>
      </c>
      <c r="H119" s="557" t="e">
        <f>IF(ISNUMBER(Regressions!H129),ROUND(Regressions!H129, 1), NA())</f>
        <v>#N/A</v>
      </c>
      <c r="I119" s="558" t="e">
        <f>IF(ISNUMBER(Regressions!I129),ROUND(Regressions!I129, 1), NA())</f>
        <v>#N/A</v>
      </c>
      <c r="J119" s="559" t="e">
        <f>IF(ISNUMBER(Regressions!K129),ROUND(Regressions!K129, 1), NA())</f>
        <v>#N/A</v>
      </c>
      <c r="K119" s="555" t="e">
        <f>IF(ISNUMBER(Regressions!L129),ROUND(Regressions!L129, 1), NA())</f>
        <v>#N/A</v>
      </c>
      <c r="L119" s="560" t="e">
        <f>IF(ISNUMBER(Regressions!M129),ROUND(Regressions!M129, 1), NA())</f>
        <v>#N/A</v>
      </c>
      <c r="M119" s="557" t="e">
        <f>IF(ISNUMBER(Regressions!N129),ROUND(Regressions!N129, 1), NA())</f>
        <v>#N/A</v>
      </c>
      <c r="N119" s="558" t="e">
        <f>IF(ISNUMBER(Regressions!O129),ROUND(Regressions!O129, 1), NA())</f>
        <v>#N/A</v>
      </c>
      <c r="O119" s="559" t="e">
        <f>IF(ISNUMBER(Regressions!Q129),ROUND(Regressions!Q129, 1), NA())</f>
        <v>#N/A</v>
      </c>
      <c r="P119" s="555" t="e">
        <f>IF(ISNUMBER(Regressions!R129),ROUND(Regressions!R129, 1), NA())</f>
        <v>#N/A</v>
      </c>
      <c r="Q119" s="561" t="e">
        <f>IF(ISNUMBER(Regressions!S129),ROUND(Regressions!S129, 1), NA())</f>
        <v>#N/A</v>
      </c>
      <c r="R119" s="557" t="e">
        <f>IF(ISNUMBER(Regressions!T129),ROUND(Regressions!T129, 1), NA())</f>
        <v>#N/A</v>
      </c>
      <c r="S119" s="558" t="e">
        <f>IF(ISNUMBER(Regressions!U129),ROUND(Regressions!U129, 1), NA())</f>
        <v>#N/A</v>
      </c>
    </row>
    <row r="120" spans="1:19" x14ac:dyDescent="0.25">
      <c r="A120" s="550" t="str">
        <f>+Introduction!$C$7</f>
        <v>Chile</v>
      </c>
      <c r="B120" s="551">
        <f>IF(ISBLANK(Regressions!B130), " ", Regressions!B130)</f>
        <v>2023</v>
      </c>
      <c r="C120" s="550" t="str">
        <f>HLOOKUP(Introduction!$G$4,nametranslations,27,FALSE)</f>
        <v>Preprimaria</v>
      </c>
      <c r="D120" s="553">
        <f>IF(ISBLANK(Regressions!D130), " ", Regressions!D130)</f>
        <v>702324</v>
      </c>
      <c r="E120" s="554" t="e">
        <f>IF(ISNUMBER(Regressions!E130),ROUND(Regressions!E130, 1), NA())</f>
        <v>#N/A</v>
      </c>
      <c r="F120" s="555" t="e">
        <f>IF(ISNUMBER(Regressions!F130),ROUND(Regressions!F130, 1), NA())</f>
        <v>#N/A</v>
      </c>
      <c r="G120" s="556" t="e">
        <f>IF(ISNUMBER(Regressions!G130),ROUND(Regressions!G130, 1), NA())</f>
        <v>#N/A</v>
      </c>
      <c r="H120" s="557" t="e">
        <f>IF(ISNUMBER(Regressions!H130),ROUND(Regressions!H130, 1), NA())</f>
        <v>#N/A</v>
      </c>
      <c r="I120" s="558" t="e">
        <f>IF(ISNUMBER(Regressions!I130),ROUND(Regressions!I130, 1), NA())</f>
        <v>#N/A</v>
      </c>
      <c r="J120" s="559" t="e">
        <f>IF(ISNUMBER(Regressions!K130),ROUND(Regressions!K130, 1), NA())</f>
        <v>#N/A</v>
      </c>
      <c r="K120" s="555" t="e">
        <f>IF(ISNUMBER(Regressions!L130),ROUND(Regressions!L130, 1), NA())</f>
        <v>#N/A</v>
      </c>
      <c r="L120" s="560" t="e">
        <f>IF(ISNUMBER(Regressions!M130),ROUND(Regressions!M130, 1), NA())</f>
        <v>#N/A</v>
      </c>
      <c r="M120" s="557" t="e">
        <f>IF(ISNUMBER(Regressions!N130),ROUND(Regressions!N130, 1), NA())</f>
        <v>#N/A</v>
      </c>
      <c r="N120" s="558" t="e">
        <f>IF(ISNUMBER(Regressions!O130),ROUND(Regressions!O130, 1), NA())</f>
        <v>#N/A</v>
      </c>
      <c r="O120" s="559" t="e">
        <f>IF(ISNUMBER(Regressions!Q130),ROUND(Regressions!Q130, 1), NA())</f>
        <v>#N/A</v>
      </c>
      <c r="P120" s="555" t="e">
        <f>IF(ISNUMBER(Regressions!R130),ROUND(Regressions!R130, 1), NA())</f>
        <v>#N/A</v>
      </c>
      <c r="Q120" s="561" t="e">
        <f>IF(ISNUMBER(Regressions!S130),ROUND(Regressions!S130, 1), NA())</f>
        <v>#N/A</v>
      </c>
      <c r="R120" s="557" t="e">
        <f>IF(ISNUMBER(Regressions!T130),ROUND(Regressions!T130, 1), NA())</f>
        <v>#N/A</v>
      </c>
      <c r="S120" s="558" t="e">
        <f>IF(ISNUMBER(Regressions!U130),ROUND(Regressions!U130, 1), NA())</f>
        <v>#N/A</v>
      </c>
    </row>
    <row r="121" spans="1:19" x14ac:dyDescent="0.25">
      <c r="A121" s="550" t="str">
        <f>+Introduction!$C$7</f>
        <v>Chile</v>
      </c>
      <c r="B121" s="551">
        <f>IF(ISBLANK(Regressions!B131), " ", Regressions!B131)</f>
        <v>2024</v>
      </c>
      <c r="C121" s="550" t="str">
        <f>HLOOKUP(Introduction!$G$4,nametranslations,27,FALSE)</f>
        <v>Preprimaria</v>
      </c>
      <c r="D121" s="553">
        <f>IF(ISBLANK(Regressions!D131), " ", Regressions!D131)</f>
        <v>778100</v>
      </c>
      <c r="E121" s="554" t="e">
        <f>IF(ISNUMBER(Regressions!E131),ROUND(Regressions!E131, 1), NA())</f>
        <v>#N/A</v>
      </c>
      <c r="F121" s="555" t="e">
        <f>IF(ISNUMBER(Regressions!F131),ROUND(Regressions!F131, 1), NA())</f>
        <v>#N/A</v>
      </c>
      <c r="G121" s="556" t="e">
        <f>IF(ISNUMBER(Regressions!G131),ROUND(Regressions!G131, 1), NA())</f>
        <v>#N/A</v>
      </c>
      <c r="H121" s="557" t="e">
        <f>IF(ISNUMBER(Regressions!H131),ROUND(Regressions!H131, 1), NA())</f>
        <v>#N/A</v>
      </c>
      <c r="I121" s="558" t="e">
        <f>IF(ISNUMBER(Regressions!I131),ROUND(Regressions!I131, 1), NA())</f>
        <v>#N/A</v>
      </c>
      <c r="J121" s="559" t="e">
        <f>IF(ISNUMBER(Regressions!K131),ROUND(Regressions!K131, 1), NA())</f>
        <v>#N/A</v>
      </c>
      <c r="K121" s="555" t="e">
        <f>IF(ISNUMBER(Regressions!L131),ROUND(Regressions!L131, 1), NA())</f>
        <v>#N/A</v>
      </c>
      <c r="L121" s="560" t="e">
        <f>IF(ISNUMBER(Regressions!M131),ROUND(Regressions!M131, 1), NA())</f>
        <v>#N/A</v>
      </c>
      <c r="M121" s="557" t="e">
        <f>IF(ISNUMBER(Regressions!N131),ROUND(Regressions!N131, 1), NA())</f>
        <v>#N/A</v>
      </c>
      <c r="N121" s="558" t="e">
        <f>IF(ISNUMBER(Regressions!O131),ROUND(Regressions!O131, 1), NA())</f>
        <v>#N/A</v>
      </c>
      <c r="O121" s="559" t="e">
        <f>IF(ISNUMBER(Regressions!Q131),ROUND(Regressions!Q131, 1), NA())</f>
        <v>#N/A</v>
      </c>
      <c r="P121" s="555" t="e">
        <f>IF(ISNUMBER(Regressions!R131),ROUND(Regressions!R131, 1), NA())</f>
        <v>#N/A</v>
      </c>
      <c r="Q121" s="561" t="e">
        <f>IF(ISNUMBER(Regressions!S131),ROUND(Regressions!S131, 1), NA())</f>
        <v>#N/A</v>
      </c>
      <c r="R121" s="557" t="e">
        <f>IF(ISNUMBER(Regressions!T131),ROUND(Regressions!T131, 1), NA())</f>
        <v>#N/A</v>
      </c>
      <c r="S121" s="558" t="e">
        <f>IF(ISNUMBER(Regressions!U131),ROUND(Regressions!U131, 1), NA())</f>
        <v>#N/A</v>
      </c>
    </row>
    <row r="122" spans="1:19" x14ac:dyDescent="0.25">
      <c r="A122" s="566" t="str">
        <f>+Introduction!$C$7</f>
        <v>Chile</v>
      </c>
      <c r="B122" s="567">
        <f>IF(ISBLANK(Regressions!B132), " ", Regressions!B132)</f>
        <v>2025</v>
      </c>
      <c r="C122" s="566" t="str">
        <f>HLOOKUP(Introduction!$G$4,nametranslations,27,FALSE)</f>
        <v>Preprimaria</v>
      </c>
      <c r="D122" s="568">
        <f>IF(ISBLANK(Regressions!D132), " ", Regressions!D132)</f>
        <v>791343</v>
      </c>
      <c r="E122" s="569" t="e">
        <f>IF(ISNUMBER(Regressions!E132),ROUND(Regressions!E132, 1), NA())</f>
        <v>#N/A</v>
      </c>
      <c r="F122" s="570" t="e">
        <f>IF(ISNUMBER(Regressions!F132),ROUND(Regressions!F132, 1), NA())</f>
        <v>#N/A</v>
      </c>
      <c r="G122" s="571" t="e">
        <f>IF(ISNUMBER(Regressions!G132),ROUND(Regressions!G132, 1), NA())</f>
        <v>#N/A</v>
      </c>
      <c r="H122" s="572" t="e">
        <f>IF(ISNUMBER(Regressions!H132),ROUND(Regressions!H132, 1), NA())</f>
        <v>#N/A</v>
      </c>
      <c r="I122" s="573" t="e">
        <f>IF(ISNUMBER(Regressions!I132),ROUND(Regressions!I132, 1), NA())</f>
        <v>#N/A</v>
      </c>
      <c r="J122" s="574" t="e">
        <f>IF(ISNUMBER(Regressions!K132),ROUND(Regressions!K132, 1), NA())</f>
        <v>#N/A</v>
      </c>
      <c r="K122" s="570" t="e">
        <f>IF(ISNUMBER(Regressions!L132),ROUND(Regressions!L132, 1), NA())</f>
        <v>#N/A</v>
      </c>
      <c r="L122" s="575" t="e">
        <f>IF(ISNUMBER(Regressions!M132),ROUND(Regressions!M132, 1), NA())</f>
        <v>#N/A</v>
      </c>
      <c r="M122" s="572" t="e">
        <f>IF(ISNUMBER(Regressions!N132),ROUND(Regressions!N132, 1), NA())</f>
        <v>#N/A</v>
      </c>
      <c r="N122" s="573" t="e">
        <f>IF(ISNUMBER(Regressions!O132),ROUND(Regressions!O132, 1), NA())</f>
        <v>#N/A</v>
      </c>
      <c r="O122" s="574" t="e">
        <f>IF(ISNUMBER(Regressions!Q132),ROUND(Regressions!Q132, 1), NA())</f>
        <v>#N/A</v>
      </c>
      <c r="P122" s="570" t="e">
        <f>IF(ISNUMBER(Regressions!R132),ROUND(Regressions!R132, 1), NA())</f>
        <v>#N/A</v>
      </c>
      <c r="Q122" s="576" t="e">
        <f>IF(ISNUMBER(Regressions!S132),ROUND(Regressions!S132, 1), NA())</f>
        <v>#N/A</v>
      </c>
      <c r="R122" s="572" t="e">
        <f>IF(ISNUMBER(Regressions!T132),ROUND(Regressions!T132, 1), NA())</f>
        <v>#N/A</v>
      </c>
      <c r="S122" s="573" t="e">
        <f>IF(ISNUMBER(Regressions!U132),ROUND(Regressions!U132, 1), NA())</f>
        <v>#N/A</v>
      </c>
    </row>
    <row r="123" spans="1:19" hidden="1" x14ac:dyDescent="0.25">
      <c r="A123" s="550" t="str">
        <f>+Introduction!$C$7</f>
        <v>Chile</v>
      </c>
      <c r="B123" s="551">
        <f>IF(ISBLANK(Regressions!B133), " ", Regressions!B133)</f>
        <v>2026</v>
      </c>
      <c r="C123" s="550" t="str">
        <f>HLOOKUP(Introduction!$G$4,nametranslations,27,FALSE)</f>
        <v>Preprimaria</v>
      </c>
      <c r="D123" s="553" t="str">
        <f>IF(ISBLANK(Regressions!D133), " ", Regressions!D133)</f>
        <v xml:space="preserve"> </v>
      </c>
      <c r="E123" s="554" t="e">
        <f>IF(ISNUMBER(Regressions!E133),ROUND(Regressions!E133, 1), NA())</f>
        <v>#N/A</v>
      </c>
      <c r="F123" s="555" t="e">
        <f>IF(ISNUMBER(Regressions!F133),ROUND(Regressions!F133, 1), NA())</f>
        <v>#N/A</v>
      </c>
      <c r="G123" s="556" t="e">
        <f>IF(ISNUMBER(Regressions!G133),ROUND(Regressions!G133, 1), NA())</f>
        <v>#N/A</v>
      </c>
      <c r="H123" s="557" t="e">
        <f>IF(ISNUMBER(Regressions!H133),ROUND(Regressions!H133, 1), NA())</f>
        <v>#N/A</v>
      </c>
      <c r="I123" s="558" t="e">
        <f>IF(ISNUMBER(Regressions!I133),ROUND(Regressions!I133, 1), NA())</f>
        <v>#N/A</v>
      </c>
      <c r="J123" s="559" t="e">
        <f>IF(ISNUMBER(Regressions!K133),ROUND(Regressions!K133, 1), NA())</f>
        <v>#N/A</v>
      </c>
      <c r="K123" s="555" t="e">
        <f>IF(ISNUMBER(Regressions!L133),ROUND(Regressions!L133, 1), NA())</f>
        <v>#N/A</v>
      </c>
      <c r="L123" s="560" t="e">
        <f>IF(ISNUMBER(Regressions!M133),ROUND(Regressions!M133, 1), NA())</f>
        <v>#N/A</v>
      </c>
      <c r="M123" s="557" t="e">
        <f>IF(ISNUMBER(Regressions!N133),ROUND(Regressions!N133, 1), NA())</f>
        <v>#N/A</v>
      </c>
      <c r="N123" s="558" t="e">
        <f>IF(ISNUMBER(Regressions!O133),ROUND(Regressions!O133, 1), NA())</f>
        <v>#N/A</v>
      </c>
      <c r="O123" s="559" t="e">
        <f>IF(ISNUMBER(Regressions!Q133),ROUND(Regressions!Q133, 1), NA())</f>
        <v>#N/A</v>
      </c>
      <c r="P123" s="555" t="e">
        <f>IF(ISNUMBER(Regressions!R133),ROUND(Regressions!R133, 1), NA())</f>
        <v>#N/A</v>
      </c>
      <c r="Q123" s="561" t="e">
        <f>IF(ISNUMBER(Regressions!S133),ROUND(Regressions!S133, 1), NA())</f>
        <v>#N/A</v>
      </c>
      <c r="R123" s="557" t="e">
        <f>IF(ISNUMBER(Regressions!T133),ROUND(Regressions!T133, 1), NA())</f>
        <v>#N/A</v>
      </c>
      <c r="S123" s="558" t="e">
        <f>IF(ISNUMBER(Regressions!U133),ROUND(Regressions!U133, 1), NA())</f>
        <v>#N/A</v>
      </c>
    </row>
    <row r="124" spans="1:19" hidden="1" x14ac:dyDescent="0.25">
      <c r="A124" s="550" t="str">
        <f>+Introduction!$C$7</f>
        <v>Chile</v>
      </c>
      <c r="B124" s="551">
        <f>IF(ISBLANK(Regressions!B134), " ", Regressions!B134)</f>
        <v>2027</v>
      </c>
      <c r="C124" s="550" t="str">
        <f>HLOOKUP(Introduction!$G$4,nametranslations,27,FALSE)</f>
        <v>Preprimaria</v>
      </c>
      <c r="D124" s="553" t="str">
        <f>IF(ISBLANK(Regressions!D134), " ", Regressions!D134)</f>
        <v xml:space="preserve"> </v>
      </c>
      <c r="E124" s="554" t="e">
        <f>IF(ISNUMBER(Regressions!E134),ROUND(Regressions!E134, 1), NA())</f>
        <v>#N/A</v>
      </c>
      <c r="F124" s="555" t="e">
        <f>IF(ISNUMBER(Regressions!F134),ROUND(Regressions!F134, 1), NA())</f>
        <v>#N/A</v>
      </c>
      <c r="G124" s="556" t="e">
        <f>IF(ISNUMBER(Regressions!G134),ROUND(Regressions!G134, 1), NA())</f>
        <v>#N/A</v>
      </c>
      <c r="H124" s="557" t="e">
        <f>IF(ISNUMBER(Regressions!H134),ROUND(Regressions!H134, 1), NA())</f>
        <v>#N/A</v>
      </c>
      <c r="I124" s="558" t="e">
        <f>IF(ISNUMBER(Regressions!I134),ROUND(Regressions!I134, 1), NA())</f>
        <v>#N/A</v>
      </c>
      <c r="J124" s="559" t="e">
        <f>IF(ISNUMBER(Regressions!K134),ROUND(Regressions!K134, 1), NA())</f>
        <v>#N/A</v>
      </c>
      <c r="K124" s="555" t="e">
        <f>IF(ISNUMBER(Regressions!L134),ROUND(Regressions!L134, 1), NA())</f>
        <v>#N/A</v>
      </c>
      <c r="L124" s="560" t="e">
        <f>IF(ISNUMBER(Regressions!M134),ROUND(Regressions!M134, 1), NA())</f>
        <v>#N/A</v>
      </c>
      <c r="M124" s="557" t="e">
        <f>IF(ISNUMBER(Regressions!N134),ROUND(Regressions!N134, 1), NA())</f>
        <v>#N/A</v>
      </c>
      <c r="N124" s="558" t="e">
        <f>IF(ISNUMBER(Regressions!O134),ROUND(Regressions!O134, 1), NA())</f>
        <v>#N/A</v>
      </c>
      <c r="O124" s="559" t="e">
        <f>IF(ISNUMBER(Regressions!Q134),ROUND(Regressions!Q134, 1), NA())</f>
        <v>#N/A</v>
      </c>
      <c r="P124" s="555" t="e">
        <f>IF(ISNUMBER(Regressions!R134),ROUND(Regressions!R134, 1), NA())</f>
        <v>#N/A</v>
      </c>
      <c r="Q124" s="561" t="e">
        <f>IF(ISNUMBER(Regressions!S134),ROUND(Regressions!S134, 1), NA())</f>
        <v>#N/A</v>
      </c>
      <c r="R124" s="557" t="e">
        <f>IF(ISNUMBER(Regressions!T134),ROUND(Regressions!T134, 1), NA())</f>
        <v>#N/A</v>
      </c>
      <c r="S124" s="558" t="e">
        <f>IF(ISNUMBER(Regressions!U134),ROUND(Regressions!U134, 1), NA())</f>
        <v>#N/A</v>
      </c>
    </row>
    <row r="125" spans="1:19" hidden="1" x14ac:dyDescent="0.25">
      <c r="A125" s="550" t="str">
        <f>+Introduction!$C$7</f>
        <v>Chile</v>
      </c>
      <c r="B125" s="551">
        <f>IF(ISBLANK(Regressions!B135), " ", Regressions!B135)</f>
        <v>2028</v>
      </c>
      <c r="C125" s="550" t="str">
        <f>HLOOKUP(Introduction!$G$4,nametranslations,27,FALSE)</f>
        <v>Preprimaria</v>
      </c>
      <c r="D125" s="553" t="str">
        <f>IF(ISBLANK(Regressions!D135), " ", Regressions!D135)</f>
        <v xml:space="preserve"> </v>
      </c>
      <c r="E125" s="554" t="e">
        <f>IF(ISNUMBER(Regressions!E135),ROUND(Regressions!E135, 1), NA())</f>
        <v>#N/A</v>
      </c>
      <c r="F125" s="555" t="e">
        <f>IF(ISNUMBER(Regressions!F135),ROUND(Regressions!F135, 1), NA())</f>
        <v>#N/A</v>
      </c>
      <c r="G125" s="556" t="e">
        <f>IF(ISNUMBER(Regressions!G135),ROUND(Regressions!G135, 1), NA())</f>
        <v>#N/A</v>
      </c>
      <c r="H125" s="557" t="e">
        <f>IF(ISNUMBER(Regressions!H135),ROUND(Regressions!H135, 1), NA())</f>
        <v>#N/A</v>
      </c>
      <c r="I125" s="558" t="e">
        <f>IF(ISNUMBER(Regressions!I135),ROUND(Regressions!I135, 1), NA())</f>
        <v>#N/A</v>
      </c>
      <c r="J125" s="559" t="e">
        <f>IF(ISNUMBER(Regressions!K135),ROUND(Regressions!K135, 1), NA())</f>
        <v>#N/A</v>
      </c>
      <c r="K125" s="555" t="e">
        <f>IF(ISNUMBER(Regressions!L135),ROUND(Regressions!L135, 1), NA())</f>
        <v>#N/A</v>
      </c>
      <c r="L125" s="560" t="e">
        <f>IF(ISNUMBER(Regressions!M135),ROUND(Regressions!M135, 1), NA())</f>
        <v>#N/A</v>
      </c>
      <c r="M125" s="557" t="e">
        <f>IF(ISNUMBER(Regressions!N135),ROUND(Regressions!N135, 1), NA())</f>
        <v>#N/A</v>
      </c>
      <c r="N125" s="558" t="e">
        <f>IF(ISNUMBER(Regressions!O135),ROUND(Regressions!O135, 1), NA())</f>
        <v>#N/A</v>
      </c>
      <c r="O125" s="559" t="e">
        <f>IF(ISNUMBER(Regressions!Q135),ROUND(Regressions!Q135, 1), NA())</f>
        <v>#N/A</v>
      </c>
      <c r="P125" s="555" t="e">
        <f>IF(ISNUMBER(Regressions!R135),ROUND(Regressions!R135, 1), NA())</f>
        <v>#N/A</v>
      </c>
      <c r="Q125" s="561" t="e">
        <f>IF(ISNUMBER(Regressions!S135),ROUND(Regressions!S135, 1), NA())</f>
        <v>#N/A</v>
      </c>
      <c r="R125" s="557" t="e">
        <f>IF(ISNUMBER(Regressions!T135),ROUND(Regressions!T135, 1), NA())</f>
        <v>#N/A</v>
      </c>
      <c r="S125" s="558" t="e">
        <f>IF(ISNUMBER(Regressions!U135),ROUND(Regressions!U135, 1), NA())</f>
        <v>#N/A</v>
      </c>
    </row>
    <row r="126" spans="1:19" hidden="1" x14ac:dyDescent="0.25">
      <c r="A126" s="550" t="str">
        <f>+Introduction!$C$7</f>
        <v>Chile</v>
      </c>
      <c r="B126" s="551">
        <f>IF(ISBLANK(Regressions!B136), " ", Regressions!B136)</f>
        <v>2029</v>
      </c>
      <c r="C126" s="550" t="str">
        <f>HLOOKUP(Introduction!$G$4,nametranslations,27,FALSE)</f>
        <v>Preprimaria</v>
      </c>
      <c r="D126" s="553" t="str">
        <f>IF(ISBLANK(Regressions!D136), " ", Regressions!D136)</f>
        <v xml:space="preserve"> </v>
      </c>
      <c r="E126" s="554" t="e">
        <f>IF(ISNUMBER(Regressions!E136),ROUND(Regressions!E136, 1), NA())</f>
        <v>#N/A</v>
      </c>
      <c r="F126" s="555" t="e">
        <f>IF(ISNUMBER(Regressions!F136),ROUND(Regressions!F136, 1), NA())</f>
        <v>#N/A</v>
      </c>
      <c r="G126" s="556" t="e">
        <f>IF(ISNUMBER(Regressions!G136),ROUND(Regressions!G136, 1), NA())</f>
        <v>#N/A</v>
      </c>
      <c r="H126" s="557" t="e">
        <f>IF(ISNUMBER(Regressions!H136),ROUND(Regressions!H136, 1), NA())</f>
        <v>#N/A</v>
      </c>
      <c r="I126" s="558" t="e">
        <f>IF(ISNUMBER(Regressions!I136),ROUND(Regressions!I136, 1), NA())</f>
        <v>#N/A</v>
      </c>
      <c r="J126" s="559" t="e">
        <f>IF(ISNUMBER(Regressions!K136),ROUND(Regressions!K136, 1), NA())</f>
        <v>#N/A</v>
      </c>
      <c r="K126" s="555" t="e">
        <f>IF(ISNUMBER(Regressions!L136),ROUND(Regressions!L136, 1), NA())</f>
        <v>#N/A</v>
      </c>
      <c r="L126" s="560" t="e">
        <f>IF(ISNUMBER(Regressions!M136),ROUND(Regressions!M136, 1), NA())</f>
        <v>#N/A</v>
      </c>
      <c r="M126" s="557" t="e">
        <f>IF(ISNUMBER(Regressions!N136),ROUND(Regressions!N136, 1), NA())</f>
        <v>#N/A</v>
      </c>
      <c r="N126" s="558" t="e">
        <f>IF(ISNUMBER(Regressions!O136),ROUND(Regressions!O136, 1), NA())</f>
        <v>#N/A</v>
      </c>
      <c r="O126" s="559" t="e">
        <f>IF(ISNUMBER(Regressions!Q136),ROUND(Regressions!Q136, 1), NA())</f>
        <v>#N/A</v>
      </c>
      <c r="P126" s="555" t="e">
        <f>IF(ISNUMBER(Regressions!R136),ROUND(Regressions!R136, 1), NA())</f>
        <v>#N/A</v>
      </c>
      <c r="Q126" s="561" t="e">
        <f>IF(ISNUMBER(Regressions!S136),ROUND(Regressions!S136, 1), NA())</f>
        <v>#N/A</v>
      </c>
      <c r="R126" s="557" t="e">
        <f>IF(ISNUMBER(Regressions!T136),ROUND(Regressions!T136, 1), NA())</f>
        <v>#N/A</v>
      </c>
      <c r="S126" s="558" t="e">
        <f>IF(ISNUMBER(Regressions!U136),ROUND(Regressions!U136, 1), NA())</f>
        <v>#N/A</v>
      </c>
    </row>
    <row r="127" spans="1:19" hidden="1" x14ac:dyDescent="0.25">
      <c r="A127" s="550" t="str">
        <f>+Introduction!$C$7</f>
        <v>Chile</v>
      </c>
      <c r="B127" s="551">
        <f>IF(ISBLANK(Regressions!B137), " ", Regressions!B137)</f>
        <v>2030</v>
      </c>
      <c r="C127" s="550" t="str">
        <f>HLOOKUP(Introduction!$G$4,nametranslations,27,FALSE)</f>
        <v>Preprimaria</v>
      </c>
      <c r="D127" s="553" t="str">
        <f>IF(ISBLANK(Regressions!D137), " ", Regressions!D137)</f>
        <v xml:space="preserve"> </v>
      </c>
      <c r="E127" s="554" t="e">
        <f>IF(ISNUMBER(Regressions!E137),ROUND(Regressions!E137, 1), NA())</f>
        <v>#N/A</v>
      </c>
      <c r="F127" s="555" t="e">
        <f>IF(ISNUMBER(Regressions!F137),ROUND(Regressions!F137, 1), NA())</f>
        <v>#N/A</v>
      </c>
      <c r="G127" s="556" t="e">
        <f>IF(ISNUMBER(Regressions!G137),ROUND(Regressions!G137, 1), NA())</f>
        <v>#N/A</v>
      </c>
      <c r="H127" s="557" t="e">
        <f>IF(ISNUMBER(Regressions!H137),ROUND(Regressions!H137, 1), NA())</f>
        <v>#N/A</v>
      </c>
      <c r="I127" s="558" t="e">
        <f>IF(ISNUMBER(Regressions!I137),ROUND(Regressions!I137, 1), NA())</f>
        <v>#N/A</v>
      </c>
      <c r="J127" s="559" t="e">
        <f>IF(ISNUMBER(Regressions!K137),ROUND(Regressions!K137, 1), NA())</f>
        <v>#N/A</v>
      </c>
      <c r="K127" s="555" t="e">
        <f>IF(ISNUMBER(Regressions!L137),ROUND(Regressions!L137, 1), NA())</f>
        <v>#N/A</v>
      </c>
      <c r="L127" s="560" t="e">
        <f>IF(ISNUMBER(Regressions!M137),ROUND(Regressions!M137, 1), NA())</f>
        <v>#N/A</v>
      </c>
      <c r="M127" s="557" t="e">
        <f>IF(ISNUMBER(Regressions!N137),ROUND(Regressions!N137, 1), NA())</f>
        <v>#N/A</v>
      </c>
      <c r="N127" s="558" t="e">
        <f>IF(ISNUMBER(Regressions!O137),ROUND(Regressions!O137, 1), NA())</f>
        <v>#N/A</v>
      </c>
      <c r="O127" s="559" t="e">
        <f>IF(ISNUMBER(Regressions!Q137),ROUND(Regressions!Q137, 1), NA())</f>
        <v>#N/A</v>
      </c>
      <c r="P127" s="555" t="e">
        <f>IF(ISNUMBER(Regressions!R137),ROUND(Regressions!R137, 1), NA())</f>
        <v>#N/A</v>
      </c>
      <c r="Q127" s="561" t="e">
        <f>IF(ISNUMBER(Regressions!S137),ROUND(Regressions!S137, 1), NA())</f>
        <v>#N/A</v>
      </c>
      <c r="R127" s="557" t="e">
        <f>IF(ISNUMBER(Regressions!T137),ROUND(Regressions!T137, 1), NA())</f>
        <v>#N/A</v>
      </c>
      <c r="S127" s="558" t="e">
        <f>IF(ISNUMBER(Regressions!U137),ROUND(Regressions!U137, 1), NA())</f>
        <v>#N/A</v>
      </c>
    </row>
    <row r="128" spans="1:19" x14ac:dyDescent="0.25">
      <c r="A128" s="550" t="str">
        <f>+Introduction!$C$7</f>
        <v>Chile</v>
      </c>
      <c r="B128" s="551">
        <f>IF(ISBLANK(Regressions!B138), " ", Regressions!B138)</f>
        <v>2000</v>
      </c>
      <c r="C128" s="550" t="str">
        <f>HLOOKUP(Introduction!$G$4,nametranslations,28,FALSE)</f>
        <v>Primaria</v>
      </c>
      <c r="D128" s="553">
        <f>IF(ISBLANK(Regressions!D138), " ", Regressions!D138)</f>
        <v>1774321</v>
      </c>
      <c r="E128" s="554" t="e">
        <f>IF(ISNUMBER(Regressions!E138),ROUND(Regressions!E138, 1), NA())</f>
        <v>#N/A</v>
      </c>
      <c r="F128" s="555">
        <f>IF(ISNUMBER(Regressions!F138),ROUND(Regressions!F138, 1), NA())</f>
        <v>91</v>
      </c>
      <c r="G128" s="556" t="e">
        <f>IF(ISNUMBER(Regressions!G138),ROUND(Regressions!G138, 1), NA())</f>
        <v>#N/A</v>
      </c>
      <c r="H128" s="557" t="e">
        <f>IF(ISNUMBER(Regressions!H138),ROUND(Regressions!H138, 1), NA())</f>
        <v>#N/A</v>
      </c>
      <c r="I128" s="558">
        <f>IF(ISNUMBER(Regressions!I138),ROUND(Regressions!I138, 1), NA())</f>
        <v>9</v>
      </c>
      <c r="J128" s="559" t="e">
        <f>IF(ISNUMBER(Regressions!K138),ROUND(Regressions!K138, 1), NA())</f>
        <v>#N/A</v>
      </c>
      <c r="K128" s="555" t="e">
        <f>IF(ISNUMBER(Regressions!L138),ROUND(Regressions!L138, 1), NA())</f>
        <v>#N/A</v>
      </c>
      <c r="L128" s="560" t="e">
        <f>IF(ISNUMBER(Regressions!M138),ROUND(Regressions!M138, 1), NA())</f>
        <v>#N/A</v>
      </c>
      <c r="M128" s="557" t="e">
        <f>IF(ISNUMBER(Regressions!N138),ROUND(Regressions!N138, 1), NA())</f>
        <v>#N/A</v>
      </c>
      <c r="N128" s="558" t="e">
        <f>IF(ISNUMBER(Regressions!O138),ROUND(Regressions!O138, 1), NA())</f>
        <v>#N/A</v>
      </c>
      <c r="O128" s="559" t="e">
        <f>IF(ISNUMBER(Regressions!Q138),ROUND(Regressions!Q138, 1), NA())</f>
        <v>#N/A</v>
      </c>
      <c r="P128" s="555" t="e">
        <f>IF(ISNUMBER(Regressions!R138),ROUND(Regressions!R138, 1), NA())</f>
        <v>#N/A</v>
      </c>
      <c r="Q128" s="561" t="e">
        <f>IF(ISNUMBER(Regressions!S138),ROUND(Regressions!S138, 1), NA())</f>
        <v>#N/A</v>
      </c>
      <c r="R128" s="557" t="e">
        <f>IF(ISNUMBER(Regressions!T138),ROUND(Regressions!T138, 1), NA())</f>
        <v>#N/A</v>
      </c>
      <c r="S128" s="558" t="e">
        <f>IF(ISNUMBER(Regressions!U138),ROUND(Regressions!U138, 1), NA())</f>
        <v>#N/A</v>
      </c>
    </row>
    <row r="129" spans="1:19" x14ac:dyDescent="0.25">
      <c r="A129" s="550" t="str">
        <f>+Introduction!$C$7</f>
        <v>Chile</v>
      </c>
      <c r="B129" s="551">
        <f>IF(ISBLANK(Regressions!B139), " ", Regressions!B139)</f>
        <v>2001</v>
      </c>
      <c r="C129" s="550" t="str">
        <f>HLOOKUP(Introduction!$G$4,nametranslations,28,FALSE)</f>
        <v>Primaria</v>
      </c>
      <c r="D129" s="553">
        <f>IF(ISBLANK(Regressions!D139), " ", Regressions!D139)</f>
        <v>1757686</v>
      </c>
      <c r="E129" s="554" t="e">
        <f>IF(ISNUMBER(Regressions!E139),ROUND(Regressions!E139, 1), NA())</f>
        <v>#N/A</v>
      </c>
      <c r="F129" s="555">
        <f>IF(ISNUMBER(Regressions!F139),ROUND(Regressions!F139, 1), NA())</f>
        <v>91</v>
      </c>
      <c r="G129" s="556" t="e">
        <f>IF(ISNUMBER(Regressions!G139),ROUND(Regressions!G139, 1), NA())</f>
        <v>#N/A</v>
      </c>
      <c r="H129" s="557" t="e">
        <f>IF(ISNUMBER(Regressions!H139),ROUND(Regressions!H139, 1), NA())</f>
        <v>#N/A</v>
      </c>
      <c r="I129" s="558">
        <f>IF(ISNUMBER(Regressions!I139),ROUND(Regressions!I139, 1), NA())</f>
        <v>9</v>
      </c>
      <c r="J129" s="559" t="e">
        <f>IF(ISNUMBER(Regressions!K139),ROUND(Regressions!K139, 1), NA())</f>
        <v>#N/A</v>
      </c>
      <c r="K129" s="555" t="e">
        <f>IF(ISNUMBER(Regressions!L139),ROUND(Regressions!L139, 1), NA())</f>
        <v>#N/A</v>
      </c>
      <c r="L129" s="560" t="e">
        <f>IF(ISNUMBER(Regressions!M139),ROUND(Regressions!M139, 1), NA())</f>
        <v>#N/A</v>
      </c>
      <c r="M129" s="557" t="e">
        <f>IF(ISNUMBER(Regressions!N139),ROUND(Regressions!N139, 1), NA())</f>
        <v>#N/A</v>
      </c>
      <c r="N129" s="558" t="e">
        <f>IF(ISNUMBER(Regressions!O139),ROUND(Regressions!O139, 1), NA())</f>
        <v>#N/A</v>
      </c>
      <c r="O129" s="559" t="e">
        <f>IF(ISNUMBER(Regressions!Q139),ROUND(Regressions!Q139, 1), NA())</f>
        <v>#N/A</v>
      </c>
      <c r="P129" s="555" t="e">
        <f>IF(ISNUMBER(Regressions!R139),ROUND(Regressions!R139, 1), NA())</f>
        <v>#N/A</v>
      </c>
      <c r="Q129" s="561" t="e">
        <f>IF(ISNUMBER(Regressions!S139),ROUND(Regressions!S139, 1), NA())</f>
        <v>#N/A</v>
      </c>
      <c r="R129" s="557" t="e">
        <f>IF(ISNUMBER(Regressions!T139),ROUND(Regressions!T139, 1), NA())</f>
        <v>#N/A</v>
      </c>
      <c r="S129" s="558" t="e">
        <f>IF(ISNUMBER(Regressions!U139),ROUND(Regressions!U139, 1), NA())</f>
        <v>#N/A</v>
      </c>
    </row>
    <row r="130" spans="1:19" x14ac:dyDescent="0.25">
      <c r="A130" s="550" t="str">
        <f>+Introduction!$C$7</f>
        <v>Chile</v>
      </c>
      <c r="B130" s="551">
        <f>IF(ISBLANK(Regressions!B140), " ", Regressions!B140)</f>
        <v>2002</v>
      </c>
      <c r="C130" s="550" t="str">
        <f>HLOOKUP(Introduction!$G$4,nametranslations,28,FALSE)</f>
        <v>Primaria</v>
      </c>
      <c r="D130" s="553">
        <f>IF(ISBLANK(Regressions!D140), " ", Regressions!D140)</f>
        <v>1731666</v>
      </c>
      <c r="E130" s="554" t="e">
        <f>IF(ISNUMBER(Regressions!E140),ROUND(Regressions!E140, 1), NA())</f>
        <v>#N/A</v>
      </c>
      <c r="F130" s="555">
        <f>IF(ISNUMBER(Regressions!F140),ROUND(Regressions!F140, 1), NA())</f>
        <v>91</v>
      </c>
      <c r="G130" s="556" t="e">
        <f>IF(ISNUMBER(Regressions!G140),ROUND(Regressions!G140, 1), NA())</f>
        <v>#N/A</v>
      </c>
      <c r="H130" s="557" t="e">
        <f>IF(ISNUMBER(Regressions!H140),ROUND(Regressions!H140, 1), NA())</f>
        <v>#N/A</v>
      </c>
      <c r="I130" s="558">
        <f>IF(ISNUMBER(Regressions!I140),ROUND(Regressions!I140, 1), NA())</f>
        <v>9</v>
      </c>
      <c r="J130" s="559" t="e">
        <f>IF(ISNUMBER(Regressions!K140),ROUND(Regressions!K140, 1), NA())</f>
        <v>#N/A</v>
      </c>
      <c r="K130" s="555" t="e">
        <f>IF(ISNUMBER(Regressions!L140),ROUND(Regressions!L140, 1), NA())</f>
        <v>#N/A</v>
      </c>
      <c r="L130" s="560" t="e">
        <f>IF(ISNUMBER(Regressions!M140),ROUND(Regressions!M140, 1), NA())</f>
        <v>#N/A</v>
      </c>
      <c r="M130" s="557" t="e">
        <f>IF(ISNUMBER(Regressions!N140),ROUND(Regressions!N140, 1), NA())</f>
        <v>#N/A</v>
      </c>
      <c r="N130" s="558" t="e">
        <f>IF(ISNUMBER(Regressions!O140),ROUND(Regressions!O140, 1), NA())</f>
        <v>#N/A</v>
      </c>
      <c r="O130" s="559" t="e">
        <f>IF(ISNUMBER(Regressions!Q140),ROUND(Regressions!Q140, 1), NA())</f>
        <v>#N/A</v>
      </c>
      <c r="P130" s="555" t="e">
        <f>IF(ISNUMBER(Regressions!R140),ROUND(Regressions!R140, 1), NA())</f>
        <v>#N/A</v>
      </c>
      <c r="Q130" s="561" t="e">
        <f>IF(ISNUMBER(Regressions!S140),ROUND(Regressions!S140, 1), NA())</f>
        <v>#N/A</v>
      </c>
      <c r="R130" s="557" t="e">
        <f>IF(ISNUMBER(Regressions!T140),ROUND(Regressions!T140, 1), NA())</f>
        <v>#N/A</v>
      </c>
      <c r="S130" s="558" t="e">
        <f>IF(ISNUMBER(Regressions!U140),ROUND(Regressions!U140, 1), NA())</f>
        <v>#N/A</v>
      </c>
    </row>
    <row r="131" spans="1:19" x14ac:dyDescent="0.25">
      <c r="A131" s="550" t="str">
        <f>+Introduction!$C$7</f>
        <v>Chile</v>
      </c>
      <c r="B131" s="551">
        <f>IF(ISBLANK(Regressions!B141), " ", Regressions!B141)</f>
        <v>2003</v>
      </c>
      <c r="C131" s="550" t="str">
        <f>HLOOKUP(Introduction!$G$4,nametranslations,28,FALSE)</f>
        <v>Primaria</v>
      </c>
      <c r="D131" s="553">
        <f>IF(ISBLANK(Regressions!D141), " ", Regressions!D141)</f>
        <v>1695535</v>
      </c>
      <c r="E131" s="554" t="e">
        <f>IF(ISNUMBER(Regressions!E141),ROUND(Regressions!E141, 1), NA())</f>
        <v>#N/A</v>
      </c>
      <c r="F131" s="555">
        <f>IF(ISNUMBER(Regressions!F141),ROUND(Regressions!F141, 1), NA())</f>
        <v>91</v>
      </c>
      <c r="G131" s="556" t="e">
        <f>IF(ISNUMBER(Regressions!G141),ROUND(Regressions!G141, 1), NA())</f>
        <v>#N/A</v>
      </c>
      <c r="H131" s="557" t="e">
        <f>IF(ISNUMBER(Regressions!H141),ROUND(Regressions!H141, 1), NA())</f>
        <v>#N/A</v>
      </c>
      <c r="I131" s="558">
        <f>IF(ISNUMBER(Regressions!I141),ROUND(Regressions!I141, 1), NA())</f>
        <v>9</v>
      </c>
      <c r="J131" s="559" t="e">
        <f>IF(ISNUMBER(Regressions!K141),ROUND(Regressions!K141, 1), NA())</f>
        <v>#N/A</v>
      </c>
      <c r="K131" s="555" t="e">
        <f>IF(ISNUMBER(Regressions!L141),ROUND(Regressions!L141, 1), NA())</f>
        <v>#N/A</v>
      </c>
      <c r="L131" s="560" t="e">
        <f>IF(ISNUMBER(Regressions!M141),ROUND(Regressions!M141, 1), NA())</f>
        <v>#N/A</v>
      </c>
      <c r="M131" s="557" t="e">
        <f>IF(ISNUMBER(Regressions!N141),ROUND(Regressions!N141, 1), NA())</f>
        <v>#N/A</v>
      </c>
      <c r="N131" s="558" t="e">
        <f>IF(ISNUMBER(Regressions!O141),ROUND(Regressions!O141, 1), NA())</f>
        <v>#N/A</v>
      </c>
      <c r="O131" s="559" t="e">
        <f>IF(ISNUMBER(Regressions!Q141),ROUND(Regressions!Q141, 1), NA())</f>
        <v>#N/A</v>
      </c>
      <c r="P131" s="555" t="e">
        <f>IF(ISNUMBER(Regressions!R141),ROUND(Regressions!R141, 1), NA())</f>
        <v>#N/A</v>
      </c>
      <c r="Q131" s="561" t="e">
        <f>IF(ISNUMBER(Regressions!S141),ROUND(Regressions!S141, 1), NA())</f>
        <v>#N/A</v>
      </c>
      <c r="R131" s="557" t="e">
        <f>IF(ISNUMBER(Regressions!T141),ROUND(Regressions!T141, 1), NA())</f>
        <v>#N/A</v>
      </c>
      <c r="S131" s="558" t="e">
        <f>IF(ISNUMBER(Regressions!U141),ROUND(Regressions!U141, 1), NA())</f>
        <v>#N/A</v>
      </c>
    </row>
    <row r="132" spans="1:19" x14ac:dyDescent="0.25">
      <c r="A132" s="550" t="str">
        <f>+Introduction!$C$7</f>
        <v>Chile</v>
      </c>
      <c r="B132" s="551">
        <f>IF(ISBLANK(Regressions!B142), " ", Regressions!B142)</f>
        <v>2004</v>
      </c>
      <c r="C132" s="550" t="str">
        <f>HLOOKUP(Introduction!$G$4,nametranslations,28,FALSE)</f>
        <v>Primaria</v>
      </c>
      <c r="D132" s="553">
        <f>IF(ISBLANK(Regressions!D142), " ", Regressions!D142)</f>
        <v>1662437</v>
      </c>
      <c r="E132" s="554" t="e">
        <f>IF(ISNUMBER(Regressions!E142),ROUND(Regressions!E142, 1), NA())</f>
        <v>#N/A</v>
      </c>
      <c r="F132" s="555">
        <f>IF(ISNUMBER(Regressions!F142),ROUND(Regressions!F142, 1), NA())</f>
        <v>91</v>
      </c>
      <c r="G132" s="556" t="e">
        <f>IF(ISNUMBER(Regressions!G142),ROUND(Regressions!G142, 1), NA())</f>
        <v>#N/A</v>
      </c>
      <c r="H132" s="557" t="e">
        <f>IF(ISNUMBER(Regressions!H142),ROUND(Regressions!H142, 1), NA())</f>
        <v>#N/A</v>
      </c>
      <c r="I132" s="558">
        <f>IF(ISNUMBER(Regressions!I142),ROUND(Regressions!I142, 1), NA())</f>
        <v>9</v>
      </c>
      <c r="J132" s="559" t="e">
        <f>IF(ISNUMBER(Regressions!K142),ROUND(Regressions!K142, 1), NA())</f>
        <v>#N/A</v>
      </c>
      <c r="K132" s="555" t="e">
        <f>IF(ISNUMBER(Regressions!L142),ROUND(Regressions!L142, 1), NA())</f>
        <v>#N/A</v>
      </c>
      <c r="L132" s="560" t="e">
        <f>IF(ISNUMBER(Regressions!M142),ROUND(Regressions!M142, 1), NA())</f>
        <v>#N/A</v>
      </c>
      <c r="M132" s="557" t="e">
        <f>IF(ISNUMBER(Regressions!N142),ROUND(Regressions!N142, 1), NA())</f>
        <v>#N/A</v>
      </c>
      <c r="N132" s="558" t="e">
        <f>IF(ISNUMBER(Regressions!O142),ROUND(Regressions!O142, 1), NA())</f>
        <v>#N/A</v>
      </c>
      <c r="O132" s="559" t="e">
        <f>IF(ISNUMBER(Regressions!Q142),ROUND(Regressions!Q142, 1), NA())</f>
        <v>#N/A</v>
      </c>
      <c r="P132" s="555" t="e">
        <f>IF(ISNUMBER(Regressions!R142),ROUND(Regressions!R142, 1), NA())</f>
        <v>#N/A</v>
      </c>
      <c r="Q132" s="561" t="e">
        <f>IF(ISNUMBER(Regressions!S142),ROUND(Regressions!S142, 1), NA())</f>
        <v>#N/A</v>
      </c>
      <c r="R132" s="557" t="e">
        <f>IF(ISNUMBER(Regressions!T142),ROUND(Regressions!T142, 1), NA())</f>
        <v>#N/A</v>
      </c>
      <c r="S132" s="558" t="e">
        <f>IF(ISNUMBER(Regressions!U142),ROUND(Regressions!U142, 1), NA())</f>
        <v>#N/A</v>
      </c>
    </row>
    <row r="133" spans="1:19" x14ac:dyDescent="0.25">
      <c r="A133" s="550" t="str">
        <f>+Introduction!$C$7</f>
        <v>Chile</v>
      </c>
      <c r="B133" s="551">
        <f>IF(ISBLANK(Regressions!B143), " ", Regressions!B143)</f>
        <v>2005</v>
      </c>
      <c r="C133" s="550" t="str">
        <f>HLOOKUP(Introduction!$G$4,nametranslations,28,FALSE)</f>
        <v>Primaria</v>
      </c>
      <c r="D133" s="553">
        <f>IF(ISBLANK(Regressions!D143), " ", Regressions!D143)</f>
        <v>1633548</v>
      </c>
      <c r="E133" s="554" t="e">
        <f>IF(ISNUMBER(Regressions!E143),ROUND(Regressions!E143, 1), NA())</f>
        <v>#N/A</v>
      </c>
      <c r="F133" s="555">
        <f>IF(ISNUMBER(Regressions!F143),ROUND(Regressions!F143, 1), NA())</f>
        <v>91.5</v>
      </c>
      <c r="G133" s="556" t="e">
        <f>IF(ISNUMBER(Regressions!G143),ROUND(Regressions!G143, 1), NA())</f>
        <v>#N/A</v>
      </c>
      <c r="H133" s="557" t="e">
        <f>IF(ISNUMBER(Regressions!H143),ROUND(Regressions!H143, 1), NA())</f>
        <v>#N/A</v>
      </c>
      <c r="I133" s="558">
        <f>IF(ISNUMBER(Regressions!I143),ROUND(Regressions!I143, 1), NA())</f>
        <v>8.5</v>
      </c>
      <c r="J133" s="559" t="e">
        <f>IF(ISNUMBER(Regressions!K143),ROUND(Regressions!K143, 1), NA())</f>
        <v>#N/A</v>
      </c>
      <c r="K133" s="555" t="e">
        <f>IF(ISNUMBER(Regressions!L143),ROUND(Regressions!L143, 1), NA())</f>
        <v>#N/A</v>
      </c>
      <c r="L133" s="560" t="e">
        <f>IF(ISNUMBER(Regressions!M143),ROUND(Regressions!M143, 1), NA())</f>
        <v>#N/A</v>
      </c>
      <c r="M133" s="557" t="e">
        <f>IF(ISNUMBER(Regressions!N143),ROUND(Regressions!N143, 1), NA())</f>
        <v>#N/A</v>
      </c>
      <c r="N133" s="558" t="e">
        <f>IF(ISNUMBER(Regressions!O143),ROUND(Regressions!O143, 1), NA())</f>
        <v>#N/A</v>
      </c>
      <c r="O133" s="559" t="e">
        <f>IF(ISNUMBER(Regressions!Q143),ROUND(Regressions!Q143, 1), NA())</f>
        <v>#N/A</v>
      </c>
      <c r="P133" s="555" t="e">
        <f>IF(ISNUMBER(Regressions!R143),ROUND(Regressions!R143, 1), NA())</f>
        <v>#N/A</v>
      </c>
      <c r="Q133" s="561" t="e">
        <f>IF(ISNUMBER(Regressions!S143),ROUND(Regressions!S143, 1), NA())</f>
        <v>#N/A</v>
      </c>
      <c r="R133" s="557" t="e">
        <f>IF(ISNUMBER(Regressions!T143),ROUND(Regressions!T143, 1), NA())</f>
        <v>#N/A</v>
      </c>
      <c r="S133" s="558" t="e">
        <f>IF(ISNUMBER(Regressions!U143),ROUND(Regressions!U143, 1), NA())</f>
        <v>#N/A</v>
      </c>
    </row>
    <row r="134" spans="1:19" x14ac:dyDescent="0.25">
      <c r="A134" s="550" t="str">
        <f>+Introduction!$C$7</f>
        <v>Chile</v>
      </c>
      <c r="B134" s="551">
        <f>IF(ISBLANK(Regressions!B144), " ", Regressions!B144)</f>
        <v>2006</v>
      </c>
      <c r="C134" s="550" t="str">
        <f>HLOOKUP(Introduction!$G$4,nametranslations,28,FALSE)</f>
        <v>Primaria</v>
      </c>
      <c r="D134" s="553">
        <f>IF(ISBLANK(Regressions!D144), " ", Regressions!D144)</f>
        <v>1603855</v>
      </c>
      <c r="E134" s="554" t="e">
        <f>IF(ISNUMBER(Regressions!E144),ROUND(Regressions!E144, 1), NA())</f>
        <v>#N/A</v>
      </c>
      <c r="F134" s="555">
        <f>IF(ISNUMBER(Regressions!F144),ROUND(Regressions!F144, 1), NA())</f>
        <v>92</v>
      </c>
      <c r="G134" s="556" t="e">
        <f>IF(ISNUMBER(Regressions!G144),ROUND(Regressions!G144, 1), NA())</f>
        <v>#N/A</v>
      </c>
      <c r="H134" s="557" t="e">
        <f>IF(ISNUMBER(Regressions!H144),ROUND(Regressions!H144, 1), NA())</f>
        <v>#N/A</v>
      </c>
      <c r="I134" s="558">
        <f>IF(ISNUMBER(Regressions!I144),ROUND(Regressions!I144, 1), NA())</f>
        <v>8</v>
      </c>
      <c r="J134" s="559" t="e">
        <f>IF(ISNUMBER(Regressions!K144),ROUND(Regressions!K144, 1), NA())</f>
        <v>#N/A</v>
      </c>
      <c r="K134" s="555" t="e">
        <f>IF(ISNUMBER(Regressions!L144),ROUND(Regressions!L144, 1), NA())</f>
        <v>#N/A</v>
      </c>
      <c r="L134" s="560" t="e">
        <f>IF(ISNUMBER(Regressions!M144),ROUND(Regressions!M144, 1), NA())</f>
        <v>#N/A</v>
      </c>
      <c r="M134" s="557" t="e">
        <f>IF(ISNUMBER(Regressions!N144),ROUND(Regressions!N144, 1), NA())</f>
        <v>#N/A</v>
      </c>
      <c r="N134" s="558" t="e">
        <f>IF(ISNUMBER(Regressions!O144),ROUND(Regressions!O144, 1), NA())</f>
        <v>#N/A</v>
      </c>
      <c r="O134" s="559" t="e">
        <f>IF(ISNUMBER(Regressions!Q144),ROUND(Regressions!Q144, 1), NA())</f>
        <v>#N/A</v>
      </c>
      <c r="P134" s="555" t="e">
        <f>IF(ISNUMBER(Regressions!R144),ROUND(Regressions!R144, 1), NA())</f>
        <v>#N/A</v>
      </c>
      <c r="Q134" s="561" t="e">
        <f>IF(ISNUMBER(Regressions!S144),ROUND(Regressions!S144, 1), NA())</f>
        <v>#N/A</v>
      </c>
      <c r="R134" s="557" t="e">
        <f>IF(ISNUMBER(Regressions!T144),ROUND(Regressions!T144, 1), NA())</f>
        <v>#N/A</v>
      </c>
      <c r="S134" s="558" t="e">
        <f>IF(ISNUMBER(Regressions!U144),ROUND(Regressions!U144, 1), NA())</f>
        <v>#N/A</v>
      </c>
    </row>
    <row r="135" spans="1:19" x14ac:dyDescent="0.25">
      <c r="A135" s="550" t="str">
        <f>+Introduction!$C$7</f>
        <v>Chile</v>
      </c>
      <c r="B135" s="551">
        <f>IF(ISBLANK(Regressions!B145), " ", Regressions!B145)</f>
        <v>2007</v>
      </c>
      <c r="C135" s="550" t="str">
        <f>HLOOKUP(Introduction!$G$4,nametranslations,28,FALSE)</f>
        <v>Primaria</v>
      </c>
      <c r="D135" s="553">
        <f>IF(ISBLANK(Regressions!D145), " ", Regressions!D145)</f>
        <v>1576286</v>
      </c>
      <c r="E135" s="554" t="e">
        <f>IF(ISNUMBER(Regressions!E145),ROUND(Regressions!E145, 1), NA())</f>
        <v>#N/A</v>
      </c>
      <c r="F135" s="555">
        <f>IF(ISNUMBER(Regressions!F145),ROUND(Regressions!F145, 1), NA())</f>
        <v>92.5</v>
      </c>
      <c r="G135" s="556" t="e">
        <f>IF(ISNUMBER(Regressions!G145),ROUND(Regressions!G145, 1), NA())</f>
        <v>#N/A</v>
      </c>
      <c r="H135" s="557" t="e">
        <f>IF(ISNUMBER(Regressions!H145),ROUND(Regressions!H145, 1), NA())</f>
        <v>#N/A</v>
      </c>
      <c r="I135" s="558">
        <f>IF(ISNUMBER(Regressions!I145),ROUND(Regressions!I145, 1), NA())</f>
        <v>7.5</v>
      </c>
      <c r="J135" s="559" t="e">
        <f>IF(ISNUMBER(Regressions!K145),ROUND(Regressions!K145, 1), NA())</f>
        <v>#N/A</v>
      </c>
      <c r="K135" s="555" t="e">
        <f>IF(ISNUMBER(Regressions!L145),ROUND(Regressions!L145, 1), NA())</f>
        <v>#N/A</v>
      </c>
      <c r="L135" s="560" t="e">
        <f>IF(ISNUMBER(Regressions!M145),ROUND(Regressions!M145, 1), NA())</f>
        <v>#N/A</v>
      </c>
      <c r="M135" s="557" t="e">
        <f>IF(ISNUMBER(Regressions!N145),ROUND(Regressions!N145, 1), NA())</f>
        <v>#N/A</v>
      </c>
      <c r="N135" s="558" t="e">
        <f>IF(ISNUMBER(Regressions!O145),ROUND(Regressions!O145, 1), NA())</f>
        <v>#N/A</v>
      </c>
      <c r="O135" s="559" t="e">
        <f>IF(ISNUMBER(Regressions!Q145),ROUND(Regressions!Q145, 1), NA())</f>
        <v>#N/A</v>
      </c>
      <c r="P135" s="555" t="e">
        <f>IF(ISNUMBER(Regressions!R145),ROUND(Regressions!R145, 1), NA())</f>
        <v>#N/A</v>
      </c>
      <c r="Q135" s="561" t="e">
        <f>IF(ISNUMBER(Regressions!S145),ROUND(Regressions!S145, 1), NA())</f>
        <v>#N/A</v>
      </c>
      <c r="R135" s="557" t="e">
        <f>IF(ISNUMBER(Regressions!T145),ROUND(Regressions!T145, 1), NA())</f>
        <v>#N/A</v>
      </c>
      <c r="S135" s="558" t="e">
        <f>IF(ISNUMBER(Regressions!U145),ROUND(Regressions!U145, 1), NA())</f>
        <v>#N/A</v>
      </c>
    </row>
    <row r="136" spans="1:19" x14ac:dyDescent="0.25">
      <c r="A136" s="550" t="str">
        <f>+Introduction!$C$7</f>
        <v>Chile</v>
      </c>
      <c r="B136" s="551">
        <f>IF(ISBLANK(Regressions!B146), " ", Regressions!B146)</f>
        <v>2008</v>
      </c>
      <c r="C136" s="550" t="str">
        <f>HLOOKUP(Introduction!$G$4,nametranslations,28,FALSE)</f>
        <v>Primaria</v>
      </c>
      <c r="D136" s="553">
        <f>IF(ISBLANK(Regressions!D146), " ", Regressions!D146)</f>
        <v>1550248</v>
      </c>
      <c r="E136" s="554" t="e">
        <f>IF(ISNUMBER(Regressions!E146),ROUND(Regressions!E146, 1), NA())</f>
        <v>#N/A</v>
      </c>
      <c r="F136" s="555">
        <f>IF(ISNUMBER(Regressions!F146),ROUND(Regressions!F146, 1), NA())</f>
        <v>93</v>
      </c>
      <c r="G136" s="556" t="e">
        <f>IF(ISNUMBER(Regressions!G146),ROUND(Regressions!G146, 1), NA())</f>
        <v>#N/A</v>
      </c>
      <c r="H136" s="557" t="e">
        <f>IF(ISNUMBER(Regressions!H146),ROUND(Regressions!H146, 1), NA())</f>
        <v>#N/A</v>
      </c>
      <c r="I136" s="558">
        <f>IF(ISNUMBER(Regressions!I146),ROUND(Regressions!I146, 1), NA())</f>
        <v>7</v>
      </c>
      <c r="J136" s="559" t="e">
        <f>IF(ISNUMBER(Regressions!K146),ROUND(Regressions!K146, 1), NA())</f>
        <v>#N/A</v>
      </c>
      <c r="K136" s="555" t="e">
        <f>IF(ISNUMBER(Regressions!L146),ROUND(Regressions!L146, 1), NA())</f>
        <v>#N/A</v>
      </c>
      <c r="L136" s="560" t="e">
        <f>IF(ISNUMBER(Regressions!M146),ROUND(Regressions!M146, 1), NA())</f>
        <v>#N/A</v>
      </c>
      <c r="M136" s="557" t="e">
        <f>IF(ISNUMBER(Regressions!N146),ROUND(Regressions!N146, 1), NA())</f>
        <v>#N/A</v>
      </c>
      <c r="N136" s="558" t="e">
        <f>IF(ISNUMBER(Regressions!O146),ROUND(Regressions!O146, 1), NA())</f>
        <v>#N/A</v>
      </c>
      <c r="O136" s="559" t="e">
        <f>IF(ISNUMBER(Regressions!Q146),ROUND(Regressions!Q146, 1), NA())</f>
        <v>#N/A</v>
      </c>
      <c r="P136" s="555" t="e">
        <f>IF(ISNUMBER(Regressions!R146),ROUND(Regressions!R146, 1), NA())</f>
        <v>#N/A</v>
      </c>
      <c r="Q136" s="561" t="e">
        <f>IF(ISNUMBER(Regressions!S146),ROUND(Regressions!S146, 1), NA())</f>
        <v>#N/A</v>
      </c>
      <c r="R136" s="557" t="e">
        <f>IF(ISNUMBER(Regressions!T146),ROUND(Regressions!T146, 1), NA())</f>
        <v>#N/A</v>
      </c>
      <c r="S136" s="558" t="e">
        <f>IF(ISNUMBER(Regressions!U146),ROUND(Regressions!U146, 1), NA())</f>
        <v>#N/A</v>
      </c>
    </row>
    <row r="137" spans="1:19" x14ac:dyDescent="0.25">
      <c r="A137" s="550" t="str">
        <f>+Introduction!$C$7</f>
        <v>Chile</v>
      </c>
      <c r="B137" s="551">
        <f>IF(ISBLANK(Regressions!B147), " ", Regressions!B147)</f>
        <v>2009</v>
      </c>
      <c r="C137" s="550" t="str">
        <f>HLOOKUP(Introduction!$G$4,nametranslations,28,FALSE)</f>
        <v>Primaria</v>
      </c>
      <c r="D137" s="553">
        <f>IF(ISBLANK(Regressions!D147), " ", Regressions!D147)</f>
        <v>1523849</v>
      </c>
      <c r="E137" s="554" t="e">
        <f>IF(ISNUMBER(Regressions!E147),ROUND(Regressions!E147, 1), NA())</f>
        <v>#N/A</v>
      </c>
      <c r="F137" s="555">
        <f>IF(ISNUMBER(Regressions!F147),ROUND(Regressions!F147, 1), NA())</f>
        <v>93.4</v>
      </c>
      <c r="G137" s="556" t="e">
        <f>IF(ISNUMBER(Regressions!G147),ROUND(Regressions!G147, 1), NA())</f>
        <v>#N/A</v>
      </c>
      <c r="H137" s="557" t="e">
        <f>IF(ISNUMBER(Regressions!H147),ROUND(Regressions!H147, 1), NA())</f>
        <v>#N/A</v>
      </c>
      <c r="I137" s="558">
        <f>IF(ISNUMBER(Regressions!I147),ROUND(Regressions!I147, 1), NA())</f>
        <v>6.6</v>
      </c>
      <c r="J137" s="559" t="e">
        <f>IF(ISNUMBER(Regressions!K147),ROUND(Regressions!K147, 1), NA())</f>
        <v>#N/A</v>
      </c>
      <c r="K137" s="555">
        <f>IF(ISNUMBER(Regressions!L147),ROUND(Regressions!L147, 1), NA())</f>
        <v>96.3</v>
      </c>
      <c r="L137" s="560">
        <f>IF(ISNUMBER(Regressions!M147),ROUND(Regressions!M147, 1), NA())</f>
        <v>95.6</v>
      </c>
      <c r="M137" s="557">
        <f>IF(ISNUMBER(Regressions!N147),ROUND(Regressions!N147, 1), NA())</f>
        <v>0.7</v>
      </c>
      <c r="N137" s="558">
        <f>IF(ISNUMBER(Regressions!O147),ROUND(Regressions!O147, 1), NA())</f>
        <v>3.7</v>
      </c>
      <c r="O137" s="559" t="e">
        <f>IF(ISNUMBER(Regressions!Q147),ROUND(Regressions!Q147, 1), NA())</f>
        <v>#N/A</v>
      </c>
      <c r="P137" s="555" t="e">
        <f>IF(ISNUMBER(Regressions!R147),ROUND(Regressions!R147, 1), NA())</f>
        <v>#N/A</v>
      </c>
      <c r="Q137" s="561" t="e">
        <f>IF(ISNUMBER(Regressions!S147),ROUND(Regressions!S147, 1), NA())</f>
        <v>#N/A</v>
      </c>
      <c r="R137" s="557" t="e">
        <f>IF(ISNUMBER(Regressions!T147),ROUND(Regressions!T147, 1), NA())</f>
        <v>#N/A</v>
      </c>
      <c r="S137" s="558" t="e">
        <f>IF(ISNUMBER(Regressions!U147),ROUND(Regressions!U147, 1), NA())</f>
        <v>#N/A</v>
      </c>
    </row>
    <row r="138" spans="1:19" x14ac:dyDescent="0.25">
      <c r="A138" s="550" t="str">
        <f>+Introduction!$C$7</f>
        <v>Chile</v>
      </c>
      <c r="B138" s="551">
        <f>IF(ISBLANK(Regressions!B148), " ", Regressions!B148)</f>
        <v>2010</v>
      </c>
      <c r="C138" s="550" t="str">
        <f>HLOOKUP(Introduction!$G$4,nametranslations,28,FALSE)</f>
        <v>Primaria</v>
      </c>
      <c r="D138" s="553">
        <f>IF(ISBLANK(Regressions!D148), " ", Regressions!D148)</f>
        <v>1498307</v>
      </c>
      <c r="E138" s="554" t="e">
        <f>IF(ISNUMBER(Regressions!E148),ROUND(Regressions!E148, 1), NA())</f>
        <v>#N/A</v>
      </c>
      <c r="F138" s="555">
        <f>IF(ISNUMBER(Regressions!F148),ROUND(Regressions!F148, 1), NA())</f>
        <v>93.9</v>
      </c>
      <c r="G138" s="556" t="e">
        <f>IF(ISNUMBER(Regressions!G148),ROUND(Regressions!G148, 1), NA())</f>
        <v>#N/A</v>
      </c>
      <c r="H138" s="557" t="e">
        <f>IF(ISNUMBER(Regressions!H148),ROUND(Regressions!H148, 1), NA())</f>
        <v>#N/A</v>
      </c>
      <c r="I138" s="558">
        <f>IF(ISNUMBER(Regressions!I148),ROUND(Regressions!I148, 1), NA())</f>
        <v>6.1</v>
      </c>
      <c r="J138" s="559" t="e">
        <f>IF(ISNUMBER(Regressions!K148),ROUND(Regressions!K148, 1), NA())</f>
        <v>#N/A</v>
      </c>
      <c r="K138" s="555">
        <f>IF(ISNUMBER(Regressions!L148),ROUND(Regressions!L148, 1), NA())</f>
        <v>96.3</v>
      </c>
      <c r="L138" s="560">
        <f>IF(ISNUMBER(Regressions!M148),ROUND(Regressions!M148, 1), NA())</f>
        <v>95.6</v>
      </c>
      <c r="M138" s="557">
        <f>IF(ISNUMBER(Regressions!N148),ROUND(Regressions!N148, 1), NA())</f>
        <v>0.7</v>
      </c>
      <c r="N138" s="558">
        <f>IF(ISNUMBER(Regressions!O148),ROUND(Regressions!O148, 1), NA())</f>
        <v>3.7</v>
      </c>
      <c r="O138" s="559" t="e">
        <f>IF(ISNUMBER(Regressions!Q148),ROUND(Regressions!Q148, 1), NA())</f>
        <v>#N/A</v>
      </c>
      <c r="P138" s="555" t="e">
        <f>IF(ISNUMBER(Regressions!R148),ROUND(Regressions!R148, 1), NA())</f>
        <v>#N/A</v>
      </c>
      <c r="Q138" s="561" t="e">
        <f>IF(ISNUMBER(Regressions!S148),ROUND(Regressions!S148, 1), NA())</f>
        <v>#N/A</v>
      </c>
      <c r="R138" s="557" t="e">
        <f>IF(ISNUMBER(Regressions!T148),ROUND(Regressions!T148, 1), NA())</f>
        <v>#N/A</v>
      </c>
      <c r="S138" s="558" t="e">
        <f>IF(ISNUMBER(Regressions!U148),ROUND(Regressions!U148, 1), NA())</f>
        <v>#N/A</v>
      </c>
    </row>
    <row r="139" spans="1:19" x14ac:dyDescent="0.25">
      <c r="A139" s="550" t="str">
        <f>+Introduction!$C$7</f>
        <v>Chile</v>
      </c>
      <c r="B139" s="551">
        <f>IF(ISBLANK(Regressions!B149), " ", Regressions!B149)</f>
        <v>2011</v>
      </c>
      <c r="C139" s="550" t="str">
        <f>HLOOKUP(Introduction!$G$4,nametranslations,28,FALSE)</f>
        <v>Primaria</v>
      </c>
      <c r="D139" s="553">
        <f>IF(ISBLANK(Regressions!D149), " ", Regressions!D149)</f>
        <v>1473682</v>
      </c>
      <c r="E139" s="554" t="e">
        <f>IF(ISNUMBER(Regressions!E149),ROUND(Regressions!E149, 1), NA())</f>
        <v>#N/A</v>
      </c>
      <c r="F139" s="555">
        <f>IF(ISNUMBER(Regressions!F149),ROUND(Regressions!F149, 1), NA())</f>
        <v>94.4</v>
      </c>
      <c r="G139" s="556" t="e">
        <f>IF(ISNUMBER(Regressions!G149),ROUND(Regressions!G149, 1), NA())</f>
        <v>#N/A</v>
      </c>
      <c r="H139" s="557" t="e">
        <f>IF(ISNUMBER(Regressions!H149),ROUND(Regressions!H149, 1), NA())</f>
        <v>#N/A</v>
      </c>
      <c r="I139" s="558">
        <f>IF(ISNUMBER(Regressions!I149),ROUND(Regressions!I149, 1), NA())</f>
        <v>5.6</v>
      </c>
      <c r="J139" s="559" t="e">
        <f>IF(ISNUMBER(Regressions!K149),ROUND(Regressions!K149, 1), NA())</f>
        <v>#N/A</v>
      </c>
      <c r="K139" s="555">
        <f>IF(ISNUMBER(Regressions!L149),ROUND(Regressions!L149, 1), NA())</f>
        <v>96.3</v>
      </c>
      <c r="L139" s="560">
        <f>IF(ISNUMBER(Regressions!M149),ROUND(Regressions!M149, 1), NA())</f>
        <v>95.6</v>
      </c>
      <c r="M139" s="557">
        <f>IF(ISNUMBER(Regressions!N149),ROUND(Regressions!N149, 1), NA())</f>
        <v>0.7</v>
      </c>
      <c r="N139" s="558">
        <f>IF(ISNUMBER(Regressions!O149),ROUND(Regressions!O149, 1), NA())</f>
        <v>3.7</v>
      </c>
      <c r="O139" s="559" t="e">
        <f>IF(ISNUMBER(Regressions!Q149),ROUND(Regressions!Q149, 1), NA())</f>
        <v>#N/A</v>
      </c>
      <c r="P139" s="555" t="e">
        <f>IF(ISNUMBER(Regressions!R149),ROUND(Regressions!R149, 1), NA())</f>
        <v>#N/A</v>
      </c>
      <c r="Q139" s="561" t="e">
        <f>IF(ISNUMBER(Regressions!S149),ROUND(Regressions!S149, 1), NA())</f>
        <v>#N/A</v>
      </c>
      <c r="R139" s="557" t="e">
        <f>IF(ISNUMBER(Regressions!T149),ROUND(Regressions!T149, 1), NA())</f>
        <v>#N/A</v>
      </c>
      <c r="S139" s="558" t="e">
        <f>IF(ISNUMBER(Regressions!U149),ROUND(Regressions!U149, 1), NA())</f>
        <v>#N/A</v>
      </c>
    </row>
    <row r="140" spans="1:19" x14ac:dyDescent="0.25">
      <c r="A140" s="550" t="str">
        <f>+Introduction!$C$7</f>
        <v>Chile</v>
      </c>
      <c r="B140" s="551">
        <f>IF(ISBLANK(Regressions!B150), " ", Regressions!B150)</f>
        <v>2012</v>
      </c>
      <c r="C140" s="550" t="str">
        <f>HLOOKUP(Introduction!$G$4,nametranslations,28,FALSE)</f>
        <v>Primaria</v>
      </c>
      <c r="D140" s="553">
        <f>IF(ISBLANK(Regressions!D150), " ", Regressions!D150)</f>
        <v>1454872</v>
      </c>
      <c r="E140" s="554" t="e">
        <f>IF(ISNUMBER(Regressions!E150),ROUND(Regressions!E150, 1), NA())</f>
        <v>#N/A</v>
      </c>
      <c r="F140" s="555">
        <f>IF(ISNUMBER(Regressions!F150),ROUND(Regressions!F150, 1), NA())</f>
        <v>94.9</v>
      </c>
      <c r="G140" s="556" t="e">
        <f>IF(ISNUMBER(Regressions!G150),ROUND(Regressions!G150, 1), NA())</f>
        <v>#N/A</v>
      </c>
      <c r="H140" s="557" t="e">
        <f>IF(ISNUMBER(Regressions!H150),ROUND(Regressions!H150, 1), NA())</f>
        <v>#N/A</v>
      </c>
      <c r="I140" s="558">
        <f>IF(ISNUMBER(Regressions!I150),ROUND(Regressions!I150, 1), NA())</f>
        <v>5.0999999999999996</v>
      </c>
      <c r="J140" s="559" t="e">
        <f>IF(ISNUMBER(Regressions!K150),ROUND(Regressions!K150, 1), NA())</f>
        <v>#N/A</v>
      </c>
      <c r="K140" s="555">
        <f>IF(ISNUMBER(Regressions!L150),ROUND(Regressions!L150, 1), NA())</f>
        <v>96.3</v>
      </c>
      <c r="L140" s="560">
        <f>IF(ISNUMBER(Regressions!M150),ROUND(Regressions!M150, 1), NA())</f>
        <v>95.6</v>
      </c>
      <c r="M140" s="557">
        <f>IF(ISNUMBER(Regressions!N150),ROUND(Regressions!N150, 1), NA())</f>
        <v>0.7</v>
      </c>
      <c r="N140" s="558">
        <f>IF(ISNUMBER(Regressions!O150),ROUND(Regressions!O150, 1), NA())</f>
        <v>3.7</v>
      </c>
      <c r="O140" s="559" t="e">
        <f>IF(ISNUMBER(Regressions!Q150),ROUND(Regressions!Q150, 1), NA())</f>
        <v>#N/A</v>
      </c>
      <c r="P140" s="555" t="e">
        <f>IF(ISNUMBER(Regressions!R150),ROUND(Regressions!R150, 1), NA())</f>
        <v>#N/A</v>
      </c>
      <c r="Q140" s="561" t="e">
        <f>IF(ISNUMBER(Regressions!S150),ROUND(Regressions!S150, 1), NA())</f>
        <v>#N/A</v>
      </c>
      <c r="R140" s="557" t="e">
        <f>IF(ISNUMBER(Regressions!T150),ROUND(Regressions!T150, 1), NA())</f>
        <v>#N/A</v>
      </c>
      <c r="S140" s="558" t="e">
        <f>IF(ISNUMBER(Regressions!U150),ROUND(Regressions!U150, 1), NA())</f>
        <v>#N/A</v>
      </c>
    </row>
    <row r="141" spans="1:19" x14ac:dyDescent="0.25">
      <c r="A141" s="550" t="str">
        <f>+Introduction!$C$7</f>
        <v>Chile</v>
      </c>
      <c r="B141" s="551">
        <f>IF(ISBLANK(Regressions!B151), " ", Regressions!B151)</f>
        <v>2013</v>
      </c>
      <c r="C141" s="550" t="str">
        <f>HLOOKUP(Introduction!$G$4,nametranslations,28,FALSE)</f>
        <v>Primaria</v>
      </c>
      <c r="D141" s="553">
        <f>IF(ISBLANK(Regressions!D151), " ", Regressions!D151)</f>
        <v>1442278</v>
      </c>
      <c r="E141" s="554" t="e">
        <f>IF(ISNUMBER(Regressions!E151),ROUND(Regressions!E151, 1), NA())</f>
        <v>#N/A</v>
      </c>
      <c r="F141" s="555">
        <f>IF(ISNUMBER(Regressions!F151),ROUND(Regressions!F151, 1), NA())</f>
        <v>95.4</v>
      </c>
      <c r="G141" s="556" t="e">
        <f>IF(ISNUMBER(Regressions!G151),ROUND(Regressions!G151, 1), NA())</f>
        <v>#N/A</v>
      </c>
      <c r="H141" s="557" t="e">
        <f>IF(ISNUMBER(Regressions!H151),ROUND(Regressions!H151, 1), NA())</f>
        <v>#N/A</v>
      </c>
      <c r="I141" s="558">
        <f>IF(ISNUMBER(Regressions!I151),ROUND(Regressions!I151, 1), NA())</f>
        <v>4.5999999999999996</v>
      </c>
      <c r="J141" s="559" t="e">
        <f>IF(ISNUMBER(Regressions!K151),ROUND(Regressions!K151, 1), NA())</f>
        <v>#N/A</v>
      </c>
      <c r="K141" s="555">
        <f>IF(ISNUMBER(Regressions!L151),ROUND(Regressions!L151, 1), NA())</f>
        <v>96.3</v>
      </c>
      <c r="L141" s="560">
        <f>IF(ISNUMBER(Regressions!M151),ROUND(Regressions!M151, 1), NA())</f>
        <v>95.6</v>
      </c>
      <c r="M141" s="557">
        <f>IF(ISNUMBER(Regressions!N151),ROUND(Regressions!N151, 1), NA())</f>
        <v>0.7</v>
      </c>
      <c r="N141" s="558">
        <f>IF(ISNUMBER(Regressions!O151),ROUND(Regressions!O151, 1), NA())</f>
        <v>3.7</v>
      </c>
      <c r="O141" s="559" t="e">
        <f>IF(ISNUMBER(Regressions!Q151),ROUND(Regressions!Q151, 1), NA())</f>
        <v>#N/A</v>
      </c>
      <c r="P141" s="555" t="e">
        <f>IF(ISNUMBER(Regressions!R151),ROUND(Regressions!R151, 1), NA())</f>
        <v>#N/A</v>
      </c>
      <c r="Q141" s="561" t="e">
        <f>IF(ISNUMBER(Regressions!S151),ROUND(Regressions!S151, 1), NA())</f>
        <v>#N/A</v>
      </c>
      <c r="R141" s="557" t="e">
        <f>IF(ISNUMBER(Regressions!T151),ROUND(Regressions!T151, 1), NA())</f>
        <v>#N/A</v>
      </c>
      <c r="S141" s="558" t="e">
        <f>IF(ISNUMBER(Regressions!U151),ROUND(Regressions!U151, 1), NA())</f>
        <v>#N/A</v>
      </c>
    </row>
    <row r="142" spans="1:19" x14ac:dyDescent="0.25">
      <c r="A142" s="550" t="str">
        <f>+Introduction!$C$7</f>
        <v>Chile</v>
      </c>
      <c r="B142" s="551">
        <f>IF(ISBLANK(Regressions!B152), " ", Regressions!B152)</f>
        <v>2014</v>
      </c>
      <c r="C142" s="550" t="str">
        <f>HLOOKUP(Introduction!$G$4,nametranslations,28,FALSE)</f>
        <v>Primaria</v>
      </c>
      <c r="D142" s="553">
        <f>IF(ISBLANK(Regressions!D152), " ", Regressions!D152)</f>
        <v>1441270</v>
      </c>
      <c r="E142" s="554" t="e">
        <f>IF(ISNUMBER(Regressions!E152),ROUND(Regressions!E152, 1), NA())</f>
        <v>#N/A</v>
      </c>
      <c r="F142" s="555">
        <f>IF(ISNUMBER(Regressions!F152),ROUND(Regressions!F152, 1), NA())</f>
        <v>95.8</v>
      </c>
      <c r="G142" s="556" t="e">
        <f>IF(ISNUMBER(Regressions!G152),ROUND(Regressions!G152, 1), NA())</f>
        <v>#N/A</v>
      </c>
      <c r="H142" s="557" t="e">
        <f>IF(ISNUMBER(Regressions!H152),ROUND(Regressions!H152, 1), NA())</f>
        <v>#N/A</v>
      </c>
      <c r="I142" s="558">
        <f>IF(ISNUMBER(Regressions!I152),ROUND(Regressions!I152, 1), NA())</f>
        <v>4.2</v>
      </c>
      <c r="J142" s="559" t="e">
        <f>IF(ISNUMBER(Regressions!K152),ROUND(Regressions!K152, 1), NA())</f>
        <v>#N/A</v>
      </c>
      <c r="K142" s="555">
        <f>IF(ISNUMBER(Regressions!L152),ROUND(Regressions!L152, 1), NA())</f>
        <v>96.3</v>
      </c>
      <c r="L142" s="560">
        <f>IF(ISNUMBER(Regressions!M152),ROUND(Regressions!M152, 1), NA())</f>
        <v>95.6</v>
      </c>
      <c r="M142" s="557">
        <f>IF(ISNUMBER(Regressions!N152),ROUND(Regressions!N152, 1), NA())</f>
        <v>0.7</v>
      </c>
      <c r="N142" s="558">
        <f>IF(ISNUMBER(Regressions!O152),ROUND(Regressions!O152, 1), NA())</f>
        <v>3.7</v>
      </c>
      <c r="O142" s="559" t="e">
        <f>IF(ISNUMBER(Regressions!Q152),ROUND(Regressions!Q152, 1), NA())</f>
        <v>#N/A</v>
      </c>
      <c r="P142" s="555" t="e">
        <f>IF(ISNUMBER(Regressions!R152),ROUND(Regressions!R152, 1), NA())</f>
        <v>#N/A</v>
      </c>
      <c r="Q142" s="561" t="e">
        <f>IF(ISNUMBER(Regressions!S152),ROUND(Regressions!S152, 1), NA())</f>
        <v>#N/A</v>
      </c>
      <c r="R142" s="557" t="e">
        <f>IF(ISNUMBER(Regressions!T152),ROUND(Regressions!T152, 1), NA())</f>
        <v>#N/A</v>
      </c>
      <c r="S142" s="558" t="e">
        <f>IF(ISNUMBER(Regressions!U152),ROUND(Regressions!U152, 1), NA())</f>
        <v>#N/A</v>
      </c>
    </row>
    <row r="143" spans="1:19" x14ac:dyDescent="0.25">
      <c r="A143" s="550" t="str">
        <f>+Introduction!$C$7</f>
        <v>Chile</v>
      </c>
      <c r="B143" s="551">
        <f>IF(ISBLANK(Regressions!B153), " ", Regressions!B153)</f>
        <v>2015</v>
      </c>
      <c r="C143" s="550" t="str">
        <f>HLOOKUP(Introduction!$G$4,nametranslations,28,FALSE)</f>
        <v>Primaria</v>
      </c>
      <c r="D143" s="553">
        <f>IF(ISBLANK(Regressions!D153), " ", Regressions!D153)</f>
        <v>1452661</v>
      </c>
      <c r="E143" s="554" t="e">
        <f>IF(ISNUMBER(Regressions!E153),ROUND(Regressions!E153, 1), NA())</f>
        <v>#N/A</v>
      </c>
      <c r="F143" s="555">
        <f>IF(ISNUMBER(Regressions!F153),ROUND(Regressions!F153, 1), NA())</f>
        <v>96.3</v>
      </c>
      <c r="G143" s="556" t="e">
        <f>IF(ISNUMBER(Regressions!G153),ROUND(Regressions!G153, 1), NA())</f>
        <v>#N/A</v>
      </c>
      <c r="H143" s="557" t="e">
        <f>IF(ISNUMBER(Regressions!H153),ROUND(Regressions!H153, 1), NA())</f>
        <v>#N/A</v>
      </c>
      <c r="I143" s="558">
        <f>IF(ISNUMBER(Regressions!I153),ROUND(Regressions!I153, 1), NA())</f>
        <v>3.7</v>
      </c>
      <c r="J143" s="559" t="e">
        <f>IF(ISNUMBER(Regressions!K153),ROUND(Regressions!K153, 1), NA())</f>
        <v>#N/A</v>
      </c>
      <c r="K143" s="555">
        <f>IF(ISNUMBER(Regressions!L153),ROUND(Regressions!L153, 1), NA())</f>
        <v>96.3</v>
      </c>
      <c r="L143" s="560">
        <f>IF(ISNUMBER(Regressions!M153),ROUND(Regressions!M153, 1), NA())</f>
        <v>95.6</v>
      </c>
      <c r="M143" s="557">
        <f>IF(ISNUMBER(Regressions!N153),ROUND(Regressions!N153, 1), NA())</f>
        <v>0.7</v>
      </c>
      <c r="N143" s="558">
        <f>IF(ISNUMBER(Regressions!O153),ROUND(Regressions!O153, 1), NA())</f>
        <v>3.7</v>
      </c>
      <c r="O143" s="559" t="e">
        <f>IF(ISNUMBER(Regressions!Q153),ROUND(Regressions!Q153, 1), NA())</f>
        <v>#N/A</v>
      </c>
      <c r="P143" s="555" t="e">
        <f>IF(ISNUMBER(Regressions!R153),ROUND(Regressions!R153, 1), NA())</f>
        <v>#N/A</v>
      </c>
      <c r="Q143" s="561" t="e">
        <f>IF(ISNUMBER(Regressions!S153),ROUND(Regressions!S153, 1), NA())</f>
        <v>#N/A</v>
      </c>
      <c r="R143" s="557" t="e">
        <f>IF(ISNUMBER(Regressions!T153),ROUND(Regressions!T153, 1), NA())</f>
        <v>#N/A</v>
      </c>
      <c r="S143" s="558" t="e">
        <f>IF(ISNUMBER(Regressions!U153),ROUND(Regressions!U153, 1), NA())</f>
        <v>#N/A</v>
      </c>
    </row>
    <row r="144" spans="1:19" x14ac:dyDescent="0.25">
      <c r="A144" s="550" t="str">
        <f>+Introduction!$C$7</f>
        <v>Chile</v>
      </c>
      <c r="B144" s="551">
        <f>IF(ISBLANK(Regressions!B154), " ", Regressions!B154)</f>
        <v>2016</v>
      </c>
      <c r="C144" s="550" t="str">
        <f>HLOOKUP(Introduction!$G$4,nametranslations,28,FALSE)</f>
        <v>Primaria</v>
      </c>
      <c r="D144" s="553">
        <f>IF(ISBLANK(Regressions!D154), " ", Regressions!D154)</f>
        <v>1470423</v>
      </c>
      <c r="E144" s="554" t="e">
        <f>IF(ISNUMBER(Regressions!E154),ROUND(Regressions!E154, 1), NA())</f>
        <v>#N/A</v>
      </c>
      <c r="F144" s="555">
        <f>IF(ISNUMBER(Regressions!F154),ROUND(Regressions!F154, 1), NA())</f>
        <v>96.3</v>
      </c>
      <c r="G144" s="556" t="e">
        <f>IF(ISNUMBER(Regressions!G154),ROUND(Regressions!G154, 1), NA())</f>
        <v>#N/A</v>
      </c>
      <c r="H144" s="557" t="e">
        <f>IF(ISNUMBER(Regressions!H154),ROUND(Regressions!H154, 1), NA())</f>
        <v>#N/A</v>
      </c>
      <c r="I144" s="558">
        <f>IF(ISNUMBER(Regressions!I154),ROUND(Regressions!I154, 1), NA())</f>
        <v>3.7</v>
      </c>
      <c r="J144" s="559" t="e">
        <f>IF(ISNUMBER(Regressions!K154),ROUND(Regressions!K154, 1), NA())</f>
        <v>#N/A</v>
      </c>
      <c r="K144" s="555">
        <f>IF(ISNUMBER(Regressions!L154),ROUND(Regressions!L154, 1), NA())</f>
        <v>96.3</v>
      </c>
      <c r="L144" s="560">
        <f>IF(ISNUMBER(Regressions!M154),ROUND(Regressions!M154, 1), NA())</f>
        <v>95.6</v>
      </c>
      <c r="M144" s="557">
        <f>IF(ISNUMBER(Regressions!N154),ROUND(Regressions!N154, 1), NA())</f>
        <v>0.7</v>
      </c>
      <c r="N144" s="558">
        <f>IF(ISNUMBER(Regressions!O154),ROUND(Regressions!O154, 1), NA())</f>
        <v>3.7</v>
      </c>
      <c r="O144" s="559" t="e">
        <f>IF(ISNUMBER(Regressions!Q154),ROUND(Regressions!Q154, 1), NA())</f>
        <v>#N/A</v>
      </c>
      <c r="P144" s="555" t="e">
        <f>IF(ISNUMBER(Regressions!R154),ROUND(Regressions!R154, 1), NA())</f>
        <v>#N/A</v>
      </c>
      <c r="Q144" s="561" t="e">
        <f>IF(ISNUMBER(Regressions!S154),ROUND(Regressions!S154, 1), NA())</f>
        <v>#N/A</v>
      </c>
      <c r="R144" s="557" t="e">
        <f>IF(ISNUMBER(Regressions!T154),ROUND(Regressions!T154, 1), NA())</f>
        <v>#N/A</v>
      </c>
      <c r="S144" s="558" t="e">
        <f>IF(ISNUMBER(Regressions!U154),ROUND(Regressions!U154, 1), NA())</f>
        <v>#N/A</v>
      </c>
    </row>
    <row r="145" spans="1:19" x14ac:dyDescent="0.25">
      <c r="A145" s="550" t="str">
        <f>+Introduction!$C$7</f>
        <v>Chile</v>
      </c>
      <c r="B145" s="551">
        <f>IF(ISBLANK(Regressions!B155), " ", Regressions!B155)</f>
        <v>2017</v>
      </c>
      <c r="C145" s="550" t="str">
        <f>HLOOKUP(Introduction!$G$4,nametranslations,28,FALSE)</f>
        <v>Primaria</v>
      </c>
      <c r="D145" s="553">
        <f>IF(ISBLANK(Regressions!D155), " ", Regressions!D155)</f>
        <v>1493902</v>
      </c>
      <c r="E145" s="554" t="e">
        <f>IF(ISNUMBER(Regressions!E155),ROUND(Regressions!E155, 1), NA())</f>
        <v>#N/A</v>
      </c>
      <c r="F145" s="555">
        <f>IF(ISNUMBER(Regressions!F155),ROUND(Regressions!F155, 1), NA())</f>
        <v>96.3</v>
      </c>
      <c r="G145" s="556" t="e">
        <f>IF(ISNUMBER(Regressions!G155),ROUND(Regressions!G155, 1), NA())</f>
        <v>#N/A</v>
      </c>
      <c r="H145" s="557" t="e">
        <f>IF(ISNUMBER(Regressions!H155),ROUND(Regressions!H155, 1), NA())</f>
        <v>#N/A</v>
      </c>
      <c r="I145" s="558">
        <f>IF(ISNUMBER(Regressions!I155),ROUND(Regressions!I155, 1), NA())</f>
        <v>3.7</v>
      </c>
      <c r="J145" s="559" t="e">
        <f>IF(ISNUMBER(Regressions!K155),ROUND(Regressions!K155, 1), NA())</f>
        <v>#N/A</v>
      </c>
      <c r="K145" s="555">
        <f>IF(ISNUMBER(Regressions!L155),ROUND(Regressions!L155, 1), NA())</f>
        <v>96.3</v>
      </c>
      <c r="L145" s="560">
        <f>IF(ISNUMBER(Regressions!M155),ROUND(Regressions!M155, 1), NA())</f>
        <v>95.6</v>
      </c>
      <c r="M145" s="557">
        <f>IF(ISNUMBER(Regressions!N155),ROUND(Regressions!N155, 1), NA())</f>
        <v>0.7</v>
      </c>
      <c r="N145" s="558">
        <f>IF(ISNUMBER(Regressions!O155),ROUND(Regressions!O155, 1), NA())</f>
        <v>3.7</v>
      </c>
      <c r="O145" s="559" t="e">
        <f>IF(ISNUMBER(Regressions!Q155),ROUND(Regressions!Q155, 1), NA())</f>
        <v>#N/A</v>
      </c>
      <c r="P145" s="555" t="e">
        <f>IF(ISNUMBER(Regressions!R155),ROUND(Regressions!R155, 1), NA())</f>
        <v>#N/A</v>
      </c>
      <c r="Q145" s="561" t="e">
        <f>IF(ISNUMBER(Regressions!S155),ROUND(Regressions!S155, 1), NA())</f>
        <v>#N/A</v>
      </c>
      <c r="R145" s="557" t="e">
        <f>IF(ISNUMBER(Regressions!T155),ROUND(Regressions!T155, 1), NA())</f>
        <v>#N/A</v>
      </c>
      <c r="S145" s="558" t="e">
        <f>IF(ISNUMBER(Regressions!U155),ROUND(Regressions!U155, 1), NA())</f>
        <v>#N/A</v>
      </c>
    </row>
    <row r="146" spans="1:19" x14ac:dyDescent="0.25">
      <c r="A146" s="550" t="str">
        <f>+Introduction!$C$7</f>
        <v>Chile</v>
      </c>
      <c r="B146" s="551">
        <f>IF(ISBLANK(Regressions!B156), " ", Regressions!B156)</f>
        <v>2018</v>
      </c>
      <c r="C146" s="550" t="str">
        <f>HLOOKUP(Introduction!$G$4,nametranslations,28,FALSE)</f>
        <v>Primaria</v>
      </c>
      <c r="D146" s="553">
        <f>IF(ISBLANK(Regressions!D156), " ", Regressions!D156)</f>
        <v>1516757</v>
      </c>
      <c r="E146" s="554" t="e">
        <f>IF(ISNUMBER(Regressions!E156),ROUND(Regressions!E156, 1), NA())</f>
        <v>#N/A</v>
      </c>
      <c r="F146" s="555">
        <f>IF(ISNUMBER(Regressions!F156),ROUND(Regressions!F156, 1), NA())</f>
        <v>96.3</v>
      </c>
      <c r="G146" s="556" t="e">
        <f>IF(ISNUMBER(Regressions!G156),ROUND(Regressions!G156, 1), NA())</f>
        <v>#N/A</v>
      </c>
      <c r="H146" s="557" t="e">
        <f>IF(ISNUMBER(Regressions!H156),ROUND(Regressions!H156, 1), NA())</f>
        <v>#N/A</v>
      </c>
      <c r="I146" s="558">
        <f>IF(ISNUMBER(Regressions!I156),ROUND(Regressions!I156, 1), NA())</f>
        <v>3.7</v>
      </c>
      <c r="J146" s="559" t="e">
        <f>IF(ISNUMBER(Regressions!K156),ROUND(Regressions!K156, 1), NA())</f>
        <v>#N/A</v>
      </c>
      <c r="K146" s="555" t="e">
        <f>IF(ISNUMBER(Regressions!L156),ROUND(Regressions!L156, 1), NA())</f>
        <v>#N/A</v>
      </c>
      <c r="L146" s="560" t="e">
        <f>IF(ISNUMBER(Regressions!M156),ROUND(Regressions!M156, 1), NA())</f>
        <v>#N/A</v>
      </c>
      <c r="M146" s="557" t="e">
        <f>IF(ISNUMBER(Regressions!N156),ROUND(Regressions!N156, 1), NA())</f>
        <v>#N/A</v>
      </c>
      <c r="N146" s="558" t="e">
        <f>IF(ISNUMBER(Regressions!O156),ROUND(Regressions!O156, 1), NA())</f>
        <v>#N/A</v>
      </c>
      <c r="O146" s="559" t="e">
        <f>IF(ISNUMBER(Regressions!Q156),ROUND(Regressions!Q156, 1), NA())</f>
        <v>#N/A</v>
      </c>
      <c r="P146" s="555" t="e">
        <f>IF(ISNUMBER(Regressions!R156),ROUND(Regressions!R156, 1), NA())</f>
        <v>#N/A</v>
      </c>
      <c r="Q146" s="561" t="e">
        <f>IF(ISNUMBER(Regressions!S156),ROUND(Regressions!S156, 1), NA())</f>
        <v>#N/A</v>
      </c>
      <c r="R146" s="557" t="e">
        <f>IF(ISNUMBER(Regressions!T156),ROUND(Regressions!T156, 1), NA())</f>
        <v>#N/A</v>
      </c>
      <c r="S146" s="558" t="e">
        <f>IF(ISNUMBER(Regressions!U156),ROUND(Regressions!U156, 1), NA())</f>
        <v>#N/A</v>
      </c>
    </row>
    <row r="147" spans="1:19" x14ac:dyDescent="0.25">
      <c r="A147" s="550" t="str">
        <f>+Introduction!$C$7</f>
        <v>Chile</v>
      </c>
      <c r="B147" s="551">
        <f>IF(ISBLANK(Regressions!B157), " ", Regressions!B157)</f>
        <v>2019</v>
      </c>
      <c r="C147" s="550" t="str">
        <f>HLOOKUP(Introduction!$G$4,nametranslations,28,FALSE)</f>
        <v>Primaria</v>
      </c>
      <c r="D147" s="553">
        <f>IF(ISBLANK(Regressions!D157), " ", Regressions!D157)</f>
        <v>1534603</v>
      </c>
      <c r="E147" s="554" t="e">
        <f>IF(ISNUMBER(Regressions!E157),ROUND(Regressions!E157, 1), NA())</f>
        <v>#N/A</v>
      </c>
      <c r="F147" s="555">
        <f>IF(ISNUMBER(Regressions!F157),ROUND(Regressions!F157, 1), NA())</f>
        <v>96.3</v>
      </c>
      <c r="G147" s="556" t="e">
        <f>IF(ISNUMBER(Regressions!G157),ROUND(Regressions!G157, 1), NA())</f>
        <v>#N/A</v>
      </c>
      <c r="H147" s="557" t="e">
        <f>IF(ISNUMBER(Regressions!H157),ROUND(Regressions!H157, 1), NA())</f>
        <v>#N/A</v>
      </c>
      <c r="I147" s="558">
        <f>IF(ISNUMBER(Regressions!I157),ROUND(Regressions!I157, 1), NA())</f>
        <v>3.7</v>
      </c>
      <c r="J147" s="559" t="e">
        <f>IF(ISNUMBER(Regressions!K157),ROUND(Regressions!K157, 1), NA())</f>
        <v>#N/A</v>
      </c>
      <c r="K147" s="555" t="e">
        <f>IF(ISNUMBER(Regressions!L157),ROUND(Regressions!L157, 1), NA())</f>
        <v>#N/A</v>
      </c>
      <c r="L147" s="560" t="e">
        <f>IF(ISNUMBER(Regressions!M157),ROUND(Regressions!M157, 1), NA())</f>
        <v>#N/A</v>
      </c>
      <c r="M147" s="557" t="e">
        <f>IF(ISNUMBER(Regressions!N157),ROUND(Regressions!N157, 1), NA())</f>
        <v>#N/A</v>
      </c>
      <c r="N147" s="558" t="e">
        <f>IF(ISNUMBER(Regressions!O157),ROUND(Regressions!O157, 1), NA())</f>
        <v>#N/A</v>
      </c>
      <c r="O147" s="559" t="e">
        <f>IF(ISNUMBER(Regressions!Q157),ROUND(Regressions!Q157, 1), NA())</f>
        <v>#N/A</v>
      </c>
      <c r="P147" s="555" t="e">
        <f>IF(ISNUMBER(Regressions!R157),ROUND(Regressions!R157, 1), NA())</f>
        <v>#N/A</v>
      </c>
      <c r="Q147" s="561" t="e">
        <f>IF(ISNUMBER(Regressions!S157),ROUND(Regressions!S157, 1), NA())</f>
        <v>#N/A</v>
      </c>
      <c r="R147" s="557" t="e">
        <f>IF(ISNUMBER(Regressions!T157),ROUND(Regressions!T157, 1), NA())</f>
        <v>#N/A</v>
      </c>
      <c r="S147" s="558" t="e">
        <f>IF(ISNUMBER(Regressions!U157),ROUND(Regressions!U157, 1), NA())</f>
        <v>#N/A</v>
      </c>
    </row>
    <row r="148" spans="1:19" x14ac:dyDescent="0.25">
      <c r="A148" s="550" t="str">
        <f>+Introduction!$C$7</f>
        <v>Chile</v>
      </c>
      <c r="B148" s="551">
        <f>IF(ISBLANK(Regressions!B158), " ", Regressions!B158)</f>
        <v>2020</v>
      </c>
      <c r="C148" s="550" t="str">
        <f>HLOOKUP(Introduction!$G$4,nametranslations,28,FALSE)</f>
        <v>Primaria</v>
      </c>
      <c r="D148" s="553">
        <f>IF(ISBLANK(Regressions!D158), " ", Regressions!D158)</f>
        <v>1546671</v>
      </c>
      <c r="E148" s="554" t="e">
        <f>IF(ISNUMBER(Regressions!E158),ROUND(Regressions!E158, 1), NA())</f>
        <v>#N/A</v>
      </c>
      <c r="F148" s="555" t="e">
        <f>IF(ISNUMBER(Regressions!F158),ROUND(Regressions!F158, 1), NA())</f>
        <v>#N/A</v>
      </c>
      <c r="G148" s="556" t="e">
        <f>IF(ISNUMBER(Regressions!G158),ROUND(Regressions!G158, 1), NA())</f>
        <v>#N/A</v>
      </c>
      <c r="H148" s="557" t="e">
        <f>IF(ISNUMBER(Regressions!H158),ROUND(Regressions!H158, 1), NA())</f>
        <v>#N/A</v>
      </c>
      <c r="I148" s="558" t="e">
        <f>IF(ISNUMBER(Regressions!I158),ROUND(Regressions!I158, 1), NA())</f>
        <v>#N/A</v>
      </c>
      <c r="J148" s="559" t="e">
        <f>IF(ISNUMBER(Regressions!K158),ROUND(Regressions!K158, 1), NA())</f>
        <v>#N/A</v>
      </c>
      <c r="K148" s="555" t="e">
        <f>IF(ISNUMBER(Regressions!L158),ROUND(Regressions!L158, 1), NA())</f>
        <v>#N/A</v>
      </c>
      <c r="L148" s="560" t="e">
        <f>IF(ISNUMBER(Regressions!M158),ROUND(Regressions!M158, 1), NA())</f>
        <v>#N/A</v>
      </c>
      <c r="M148" s="557" t="e">
        <f>IF(ISNUMBER(Regressions!N158),ROUND(Regressions!N158, 1), NA())</f>
        <v>#N/A</v>
      </c>
      <c r="N148" s="558" t="e">
        <f>IF(ISNUMBER(Regressions!O158),ROUND(Regressions!O158, 1), NA())</f>
        <v>#N/A</v>
      </c>
      <c r="O148" s="559" t="e">
        <f>IF(ISNUMBER(Regressions!Q158),ROUND(Regressions!Q158, 1), NA())</f>
        <v>#N/A</v>
      </c>
      <c r="P148" s="555" t="e">
        <f>IF(ISNUMBER(Regressions!R158),ROUND(Regressions!R158, 1), NA())</f>
        <v>#N/A</v>
      </c>
      <c r="Q148" s="561" t="e">
        <f>IF(ISNUMBER(Regressions!S158),ROUND(Regressions!S158, 1), NA())</f>
        <v>#N/A</v>
      </c>
      <c r="R148" s="557" t="e">
        <f>IF(ISNUMBER(Regressions!T158),ROUND(Regressions!T158, 1), NA())</f>
        <v>#N/A</v>
      </c>
      <c r="S148" s="558" t="e">
        <f>IF(ISNUMBER(Regressions!U158),ROUND(Regressions!U158, 1), NA())</f>
        <v>#N/A</v>
      </c>
    </row>
    <row r="149" spans="1:19" x14ac:dyDescent="0.25">
      <c r="A149" s="550" t="str">
        <f>+Introduction!$C$7</f>
        <v>Chile</v>
      </c>
      <c r="B149" s="551">
        <f>IF(ISBLANK(Regressions!B159), " ", Regressions!B159)</f>
        <v>2021</v>
      </c>
      <c r="C149" s="550" t="str">
        <f>HLOOKUP(Introduction!$G$4,nametranslations,28,FALSE)</f>
        <v>Primaria</v>
      </c>
      <c r="D149" s="553">
        <f>IF(ISBLANK(Regressions!D159), " ", Regressions!D159)</f>
        <v>1549683</v>
      </c>
      <c r="E149" s="559" t="e">
        <f>IF(ISNUMBER(Regressions!E159),ROUND(Regressions!E159, 1), NA())</f>
        <v>#N/A</v>
      </c>
      <c r="F149" s="562" t="e">
        <f>IF(ISNUMBER(Regressions!F159),ROUND(Regressions!F159, 1), NA())</f>
        <v>#N/A</v>
      </c>
      <c r="G149" s="563" t="e">
        <f>IF(ISNUMBER(Regressions!G159),ROUND(Regressions!G159, 1), NA())</f>
        <v>#N/A</v>
      </c>
      <c r="H149" s="557" t="e">
        <f>IF(ISNUMBER(Regressions!H159),ROUND(Regressions!H159, 1), NA())</f>
        <v>#N/A</v>
      </c>
      <c r="I149" s="558" t="e">
        <f>IF(ISNUMBER(Regressions!I159),ROUND(Regressions!I159, 1), NA())</f>
        <v>#N/A</v>
      </c>
      <c r="J149" s="559" t="e">
        <f>IF(ISNUMBER(Regressions!K159),ROUND(Regressions!K159, 1), NA())</f>
        <v>#N/A</v>
      </c>
      <c r="K149" s="562" t="e">
        <f>IF(ISNUMBER(Regressions!L159),ROUND(Regressions!L159, 1), NA())</f>
        <v>#N/A</v>
      </c>
      <c r="L149" s="564" t="e">
        <f>IF(ISNUMBER(Regressions!M159),ROUND(Regressions!M159, 1), NA())</f>
        <v>#N/A</v>
      </c>
      <c r="M149" s="557" t="e">
        <f>IF(ISNUMBER(Regressions!N159),ROUND(Regressions!N159, 1), NA())</f>
        <v>#N/A</v>
      </c>
      <c r="N149" s="558" t="e">
        <f>IF(ISNUMBER(Regressions!O159),ROUND(Regressions!O159, 1), NA())</f>
        <v>#N/A</v>
      </c>
      <c r="O149" s="559" t="e">
        <f>IF(ISNUMBER(Regressions!Q159),ROUND(Regressions!Q159, 1), NA())</f>
        <v>#N/A</v>
      </c>
      <c r="P149" s="562" t="e">
        <f>IF(ISNUMBER(Regressions!R159),ROUND(Regressions!R159, 1), NA())</f>
        <v>#N/A</v>
      </c>
      <c r="Q149" s="565" t="e">
        <f>IF(ISNUMBER(Regressions!S159),ROUND(Regressions!S159, 1), NA())</f>
        <v>#N/A</v>
      </c>
      <c r="R149" s="557" t="e">
        <f>IF(ISNUMBER(Regressions!T159),ROUND(Regressions!T159, 1), NA())</f>
        <v>#N/A</v>
      </c>
      <c r="S149" s="558" t="e">
        <f>IF(ISNUMBER(Regressions!U159),ROUND(Regressions!U159, 1), NA())</f>
        <v>#N/A</v>
      </c>
    </row>
    <row r="150" spans="1:19" x14ac:dyDescent="0.25">
      <c r="A150" s="550" t="str">
        <f>+Introduction!$C$7</f>
        <v>Chile</v>
      </c>
      <c r="B150" s="551">
        <f>IF(ISBLANK(Regressions!B160), " ", Regressions!B160)</f>
        <v>2022</v>
      </c>
      <c r="C150" s="550" t="str">
        <f>HLOOKUP(Introduction!$G$4,nametranslations,28,FALSE)</f>
        <v>Primaria</v>
      </c>
      <c r="D150" s="553">
        <f>IF(ISBLANK(Regressions!D160), " ", Regressions!D160)</f>
        <v>1542139</v>
      </c>
      <c r="E150" s="554" t="e">
        <f>IF(ISNUMBER(Regressions!E160),ROUND(Regressions!E160, 1), NA())</f>
        <v>#N/A</v>
      </c>
      <c r="F150" s="555" t="e">
        <f>IF(ISNUMBER(Regressions!F160),ROUND(Regressions!F160, 1), NA())</f>
        <v>#N/A</v>
      </c>
      <c r="G150" s="556" t="e">
        <f>IF(ISNUMBER(Regressions!G160),ROUND(Regressions!G160, 1), NA())</f>
        <v>#N/A</v>
      </c>
      <c r="H150" s="557" t="e">
        <f>IF(ISNUMBER(Regressions!H160),ROUND(Regressions!H160, 1), NA())</f>
        <v>#N/A</v>
      </c>
      <c r="I150" s="558" t="e">
        <f>IF(ISNUMBER(Regressions!I160),ROUND(Regressions!I160, 1), NA())</f>
        <v>#N/A</v>
      </c>
      <c r="J150" s="559" t="e">
        <f>IF(ISNUMBER(Regressions!K160),ROUND(Regressions!K160, 1), NA())</f>
        <v>#N/A</v>
      </c>
      <c r="K150" s="555" t="e">
        <f>IF(ISNUMBER(Regressions!L160),ROUND(Regressions!L160, 1), NA())</f>
        <v>#N/A</v>
      </c>
      <c r="L150" s="560" t="e">
        <f>IF(ISNUMBER(Regressions!M160),ROUND(Regressions!M160, 1), NA())</f>
        <v>#N/A</v>
      </c>
      <c r="M150" s="557" t="e">
        <f>IF(ISNUMBER(Regressions!N160),ROUND(Regressions!N160, 1), NA())</f>
        <v>#N/A</v>
      </c>
      <c r="N150" s="558" t="e">
        <f>IF(ISNUMBER(Regressions!O160),ROUND(Regressions!O160, 1), NA())</f>
        <v>#N/A</v>
      </c>
      <c r="O150" s="559" t="e">
        <f>IF(ISNUMBER(Regressions!Q160),ROUND(Regressions!Q160, 1), NA())</f>
        <v>#N/A</v>
      </c>
      <c r="P150" s="555" t="e">
        <f>IF(ISNUMBER(Regressions!R160),ROUND(Regressions!R160, 1), NA())</f>
        <v>#N/A</v>
      </c>
      <c r="Q150" s="561" t="e">
        <f>IF(ISNUMBER(Regressions!S160),ROUND(Regressions!S160, 1), NA())</f>
        <v>#N/A</v>
      </c>
      <c r="R150" s="557" t="e">
        <f>IF(ISNUMBER(Regressions!T160),ROUND(Regressions!T160, 1), NA())</f>
        <v>#N/A</v>
      </c>
      <c r="S150" s="558" t="e">
        <f>IF(ISNUMBER(Regressions!U160),ROUND(Regressions!U160, 1), NA())</f>
        <v>#N/A</v>
      </c>
    </row>
    <row r="151" spans="1:19" x14ac:dyDescent="0.25">
      <c r="A151" s="550" t="str">
        <f>+Introduction!$C$7</f>
        <v>Chile</v>
      </c>
      <c r="B151" s="551">
        <f>IF(ISBLANK(Regressions!B161), " ", Regressions!B161)</f>
        <v>2023</v>
      </c>
      <c r="C151" s="550" t="str">
        <f>HLOOKUP(Introduction!$G$4,nametranslations,28,FALSE)</f>
        <v>Primaria</v>
      </c>
      <c r="D151" s="553">
        <f>IF(ISBLANK(Regressions!D161), " ", Regressions!D161)</f>
        <v>1521752</v>
      </c>
      <c r="E151" s="554" t="e">
        <f>IF(ISNUMBER(Regressions!E161),ROUND(Regressions!E161, 1), NA())</f>
        <v>#N/A</v>
      </c>
      <c r="F151" s="555" t="e">
        <f>IF(ISNUMBER(Regressions!F161),ROUND(Regressions!F161, 1), NA())</f>
        <v>#N/A</v>
      </c>
      <c r="G151" s="556" t="e">
        <f>IF(ISNUMBER(Regressions!G161),ROUND(Regressions!G161, 1), NA())</f>
        <v>#N/A</v>
      </c>
      <c r="H151" s="557" t="e">
        <f>IF(ISNUMBER(Regressions!H161),ROUND(Regressions!H161, 1), NA())</f>
        <v>#N/A</v>
      </c>
      <c r="I151" s="558" t="e">
        <f>IF(ISNUMBER(Regressions!I161),ROUND(Regressions!I161, 1), NA())</f>
        <v>#N/A</v>
      </c>
      <c r="J151" s="559" t="e">
        <f>IF(ISNUMBER(Regressions!K161),ROUND(Regressions!K161, 1), NA())</f>
        <v>#N/A</v>
      </c>
      <c r="K151" s="555" t="e">
        <f>IF(ISNUMBER(Regressions!L161),ROUND(Regressions!L161, 1), NA())</f>
        <v>#N/A</v>
      </c>
      <c r="L151" s="560" t="e">
        <f>IF(ISNUMBER(Regressions!M161),ROUND(Regressions!M161, 1), NA())</f>
        <v>#N/A</v>
      </c>
      <c r="M151" s="557" t="e">
        <f>IF(ISNUMBER(Regressions!N161),ROUND(Regressions!N161, 1), NA())</f>
        <v>#N/A</v>
      </c>
      <c r="N151" s="558" t="e">
        <f>IF(ISNUMBER(Regressions!O161),ROUND(Regressions!O161, 1), NA())</f>
        <v>#N/A</v>
      </c>
      <c r="O151" s="559" t="e">
        <f>IF(ISNUMBER(Regressions!Q161),ROUND(Regressions!Q161, 1), NA())</f>
        <v>#N/A</v>
      </c>
      <c r="P151" s="555" t="e">
        <f>IF(ISNUMBER(Regressions!R161),ROUND(Regressions!R161, 1), NA())</f>
        <v>#N/A</v>
      </c>
      <c r="Q151" s="561" t="e">
        <f>IF(ISNUMBER(Regressions!S161),ROUND(Regressions!S161, 1), NA())</f>
        <v>#N/A</v>
      </c>
      <c r="R151" s="557" t="e">
        <f>IF(ISNUMBER(Regressions!T161),ROUND(Regressions!T161, 1), NA())</f>
        <v>#N/A</v>
      </c>
      <c r="S151" s="558" t="e">
        <f>IF(ISNUMBER(Regressions!U161),ROUND(Regressions!U161, 1), NA())</f>
        <v>#N/A</v>
      </c>
    </row>
    <row r="152" spans="1:19" x14ac:dyDescent="0.25">
      <c r="A152" s="550" t="str">
        <f>+Introduction!$C$7</f>
        <v>Chile</v>
      </c>
      <c r="B152" s="551">
        <f>IF(ISBLANK(Regressions!B162), " ", Regressions!B162)</f>
        <v>2024</v>
      </c>
      <c r="C152" s="550" t="str">
        <f>HLOOKUP(Introduction!$G$4,nametranslations,28,FALSE)</f>
        <v>Primaria</v>
      </c>
      <c r="D152" s="553">
        <f>IF(ISBLANK(Regressions!D162), " ", Regressions!D162)</f>
        <v>1434238</v>
      </c>
      <c r="E152" s="554" t="e">
        <f>IF(ISNUMBER(Regressions!E162),ROUND(Regressions!E162, 1), NA())</f>
        <v>#N/A</v>
      </c>
      <c r="F152" s="555" t="e">
        <f>IF(ISNUMBER(Regressions!F162),ROUND(Regressions!F162, 1), NA())</f>
        <v>#N/A</v>
      </c>
      <c r="G152" s="556" t="e">
        <f>IF(ISNUMBER(Regressions!G162),ROUND(Regressions!G162, 1), NA())</f>
        <v>#N/A</v>
      </c>
      <c r="H152" s="557" t="e">
        <f>IF(ISNUMBER(Regressions!H162),ROUND(Regressions!H162, 1), NA())</f>
        <v>#N/A</v>
      </c>
      <c r="I152" s="558" t="e">
        <f>IF(ISNUMBER(Regressions!I162),ROUND(Regressions!I162, 1), NA())</f>
        <v>#N/A</v>
      </c>
      <c r="J152" s="559" t="e">
        <f>IF(ISNUMBER(Regressions!K162),ROUND(Regressions!K162, 1), NA())</f>
        <v>#N/A</v>
      </c>
      <c r="K152" s="555" t="e">
        <f>IF(ISNUMBER(Regressions!L162),ROUND(Regressions!L162, 1), NA())</f>
        <v>#N/A</v>
      </c>
      <c r="L152" s="560" t="e">
        <f>IF(ISNUMBER(Regressions!M162),ROUND(Regressions!M162, 1), NA())</f>
        <v>#N/A</v>
      </c>
      <c r="M152" s="557" t="e">
        <f>IF(ISNUMBER(Regressions!N162),ROUND(Regressions!N162, 1), NA())</f>
        <v>#N/A</v>
      </c>
      <c r="N152" s="558" t="e">
        <f>IF(ISNUMBER(Regressions!O162),ROUND(Regressions!O162, 1), NA())</f>
        <v>#N/A</v>
      </c>
      <c r="O152" s="559" t="e">
        <f>IF(ISNUMBER(Regressions!Q162),ROUND(Regressions!Q162, 1), NA())</f>
        <v>#N/A</v>
      </c>
      <c r="P152" s="555" t="e">
        <f>IF(ISNUMBER(Regressions!R162),ROUND(Regressions!R162, 1), NA())</f>
        <v>#N/A</v>
      </c>
      <c r="Q152" s="561" t="e">
        <f>IF(ISNUMBER(Regressions!S162),ROUND(Regressions!S162, 1), NA())</f>
        <v>#N/A</v>
      </c>
      <c r="R152" s="557" t="e">
        <f>IF(ISNUMBER(Regressions!T162),ROUND(Regressions!T162, 1), NA())</f>
        <v>#N/A</v>
      </c>
      <c r="S152" s="558" t="e">
        <f>IF(ISNUMBER(Regressions!U162),ROUND(Regressions!U162, 1), NA())</f>
        <v>#N/A</v>
      </c>
    </row>
    <row r="153" spans="1:19" x14ac:dyDescent="0.25">
      <c r="A153" s="566" t="str">
        <f>+Introduction!$C$7</f>
        <v>Chile</v>
      </c>
      <c r="B153" s="567">
        <f>IF(ISBLANK(Regressions!B163), " ", Regressions!B163)</f>
        <v>2025</v>
      </c>
      <c r="C153" s="566" t="str">
        <f>HLOOKUP(Introduction!$G$4,nametranslations,28,FALSE)</f>
        <v>Primaria</v>
      </c>
      <c r="D153" s="568">
        <f>IF(ISBLANK(Regressions!D163), " ", Regressions!D163)</f>
        <v>1424149</v>
      </c>
      <c r="E153" s="569" t="e">
        <f>IF(ISNUMBER(Regressions!E163),ROUND(Regressions!E163, 1), NA())</f>
        <v>#N/A</v>
      </c>
      <c r="F153" s="570" t="e">
        <f>IF(ISNUMBER(Regressions!F163),ROUND(Regressions!F163, 1), NA())</f>
        <v>#N/A</v>
      </c>
      <c r="G153" s="571" t="e">
        <f>IF(ISNUMBER(Regressions!G163),ROUND(Regressions!G163, 1), NA())</f>
        <v>#N/A</v>
      </c>
      <c r="H153" s="572" t="e">
        <f>IF(ISNUMBER(Regressions!H163),ROUND(Regressions!H163, 1), NA())</f>
        <v>#N/A</v>
      </c>
      <c r="I153" s="573" t="e">
        <f>IF(ISNUMBER(Regressions!I163),ROUND(Regressions!I163, 1), NA())</f>
        <v>#N/A</v>
      </c>
      <c r="J153" s="574" t="e">
        <f>IF(ISNUMBER(Regressions!K163),ROUND(Regressions!K163, 1), NA())</f>
        <v>#N/A</v>
      </c>
      <c r="K153" s="570" t="e">
        <f>IF(ISNUMBER(Regressions!L163),ROUND(Regressions!L163, 1), NA())</f>
        <v>#N/A</v>
      </c>
      <c r="L153" s="575" t="e">
        <f>IF(ISNUMBER(Regressions!M163),ROUND(Regressions!M163, 1), NA())</f>
        <v>#N/A</v>
      </c>
      <c r="M153" s="572" t="e">
        <f>IF(ISNUMBER(Regressions!N163),ROUND(Regressions!N163, 1), NA())</f>
        <v>#N/A</v>
      </c>
      <c r="N153" s="573" t="e">
        <f>IF(ISNUMBER(Regressions!O163),ROUND(Regressions!O163, 1), NA())</f>
        <v>#N/A</v>
      </c>
      <c r="O153" s="574" t="e">
        <f>IF(ISNUMBER(Regressions!Q163),ROUND(Regressions!Q163, 1), NA())</f>
        <v>#N/A</v>
      </c>
      <c r="P153" s="570" t="e">
        <f>IF(ISNUMBER(Regressions!R163),ROUND(Regressions!R163, 1), NA())</f>
        <v>#N/A</v>
      </c>
      <c r="Q153" s="576" t="e">
        <f>IF(ISNUMBER(Regressions!S163),ROUND(Regressions!S163, 1), NA())</f>
        <v>#N/A</v>
      </c>
      <c r="R153" s="572" t="e">
        <f>IF(ISNUMBER(Regressions!T163),ROUND(Regressions!T163, 1), NA())</f>
        <v>#N/A</v>
      </c>
      <c r="S153" s="573" t="e">
        <f>IF(ISNUMBER(Regressions!U163),ROUND(Regressions!U163, 1), NA())</f>
        <v>#N/A</v>
      </c>
    </row>
    <row r="154" spans="1:19" hidden="1" x14ac:dyDescent="0.25">
      <c r="A154" s="550" t="str">
        <f>+Introduction!$C$7</f>
        <v>Chile</v>
      </c>
      <c r="B154" s="551">
        <f>IF(ISBLANK(Regressions!B164), " ", Regressions!B164)</f>
        <v>2026</v>
      </c>
      <c r="C154" s="550" t="str">
        <f>HLOOKUP(Introduction!$G$4,nametranslations,28,FALSE)</f>
        <v>Primaria</v>
      </c>
      <c r="D154" s="553" t="str">
        <f>IF(ISBLANK(Regressions!D164), " ", Regressions!D164)</f>
        <v xml:space="preserve"> </v>
      </c>
      <c r="E154" s="554" t="e">
        <f>IF(ISNUMBER(Regressions!E164),ROUND(Regressions!E164, 1), NA())</f>
        <v>#N/A</v>
      </c>
      <c r="F154" s="555" t="e">
        <f>IF(ISNUMBER(Regressions!F164),ROUND(Regressions!F164, 1), NA())</f>
        <v>#N/A</v>
      </c>
      <c r="G154" s="556" t="e">
        <f>IF(ISNUMBER(Regressions!G164),ROUND(Regressions!G164, 1), NA())</f>
        <v>#N/A</v>
      </c>
      <c r="H154" s="557" t="e">
        <f>IF(ISNUMBER(Regressions!H164),ROUND(Regressions!H164, 1), NA())</f>
        <v>#N/A</v>
      </c>
      <c r="I154" s="558" t="e">
        <f>IF(ISNUMBER(Regressions!I164),ROUND(Regressions!I164, 1), NA())</f>
        <v>#N/A</v>
      </c>
      <c r="J154" s="559" t="e">
        <f>IF(ISNUMBER(Regressions!K164),ROUND(Regressions!K164, 1), NA())</f>
        <v>#N/A</v>
      </c>
      <c r="K154" s="555" t="e">
        <f>IF(ISNUMBER(Regressions!L164),ROUND(Regressions!L164, 1), NA())</f>
        <v>#N/A</v>
      </c>
      <c r="L154" s="560" t="e">
        <f>IF(ISNUMBER(Regressions!M164),ROUND(Regressions!M164, 1), NA())</f>
        <v>#N/A</v>
      </c>
      <c r="M154" s="557" t="e">
        <f>IF(ISNUMBER(Regressions!N164),ROUND(Regressions!N164, 1), NA())</f>
        <v>#N/A</v>
      </c>
      <c r="N154" s="558" t="e">
        <f>IF(ISNUMBER(Regressions!O164),ROUND(Regressions!O164, 1), NA())</f>
        <v>#N/A</v>
      </c>
      <c r="O154" s="559" t="e">
        <f>IF(ISNUMBER(Regressions!Q164),ROUND(Regressions!Q164, 1), NA())</f>
        <v>#N/A</v>
      </c>
      <c r="P154" s="555" t="e">
        <f>IF(ISNUMBER(Regressions!R164),ROUND(Regressions!R164, 1), NA())</f>
        <v>#N/A</v>
      </c>
      <c r="Q154" s="561" t="e">
        <f>IF(ISNUMBER(Regressions!S164),ROUND(Regressions!S164, 1), NA())</f>
        <v>#N/A</v>
      </c>
      <c r="R154" s="557" t="e">
        <f>IF(ISNUMBER(Regressions!T164),ROUND(Regressions!T164, 1), NA())</f>
        <v>#N/A</v>
      </c>
      <c r="S154" s="558" t="e">
        <f>IF(ISNUMBER(Regressions!U164),ROUND(Regressions!U164, 1), NA())</f>
        <v>#N/A</v>
      </c>
    </row>
    <row r="155" spans="1:19" hidden="1" x14ac:dyDescent="0.25">
      <c r="A155" s="550" t="str">
        <f>+Introduction!$C$7</f>
        <v>Chile</v>
      </c>
      <c r="B155" s="551">
        <f>IF(ISBLANK(Regressions!B165), " ", Regressions!B165)</f>
        <v>2027</v>
      </c>
      <c r="C155" s="550" t="str">
        <f>HLOOKUP(Introduction!$G$4,nametranslations,28,FALSE)</f>
        <v>Primaria</v>
      </c>
      <c r="D155" s="553" t="str">
        <f>IF(ISBLANK(Regressions!D165), " ", Regressions!D165)</f>
        <v xml:space="preserve"> </v>
      </c>
      <c r="E155" s="554" t="e">
        <f>IF(ISNUMBER(Regressions!E165),ROUND(Regressions!E165, 1), NA())</f>
        <v>#N/A</v>
      </c>
      <c r="F155" s="555" t="e">
        <f>IF(ISNUMBER(Regressions!F165),ROUND(Regressions!F165, 1), NA())</f>
        <v>#N/A</v>
      </c>
      <c r="G155" s="556" t="e">
        <f>IF(ISNUMBER(Regressions!G165),ROUND(Regressions!G165, 1), NA())</f>
        <v>#N/A</v>
      </c>
      <c r="H155" s="557" t="e">
        <f>IF(ISNUMBER(Regressions!H165),ROUND(Regressions!H165, 1), NA())</f>
        <v>#N/A</v>
      </c>
      <c r="I155" s="558" t="e">
        <f>IF(ISNUMBER(Regressions!I165),ROUND(Regressions!I165, 1), NA())</f>
        <v>#N/A</v>
      </c>
      <c r="J155" s="559" t="e">
        <f>IF(ISNUMBER(Regressions!K165),ROUND(Regressions!K165, 1), NA())</f>
        <v>#N/A</v>
      </c>
      <c r="K155" s="555" t="e">
        <f>IF(ISNUMBER(Regressions!L165),ROUND(Regressions!L165, 1), NA())</f>
        <v>#N/A</v>
      </c>
      <c r="L155" s="560" t="e">
        <f>IF(ISNUMBER(Regressions!M165),ROUND(Regressions!M165, 1), NA())</f>
        <v>#N/A</v>
      </c>
      <c r="M155" s="557" t="e">
        <f>IF(ISNUMBER(Regressions!N165),ROUND(Regressions!N165, 1), NA())</f>
        <v>#N/A</v>
      </c>
      <c r="N155" s="558" t="e">
        <f>IF(ISNUMBER(Regressions!O165),ROUND(Regressions!O165, 1), NA())</f>
        <v>#N/A</v>
      </c>
      <c r="O155" s="559" t="e">
        <f>IF(ISNUMBER(Regressions!Q165),ROUND(Regressions!Q165, 1), NA())</f>
        <v>#N/A</v>
      </c>
      <c r="P155" s="555" t="e">
        <f>IF(ISNUMBER(Regressions!R165),ROUND(Regressions!R165, 1), NA())</f>
        <v>#N/A</v>
      </c>
      <c r="Q155" s="561" t="e">
        <f>IF(ISNUMBER(Regressions!S165),ROUND(Regressions!S165, 1), NA())</f>
        <v>#N/A</v>
      </c>
      <c r="R155" s="557" t="e">
        <f>IF(ISNUMBER(Regressions!T165),ROUND(Regressions!T165, 1), NA())</f>
        <v>#N/A</v>
      </c>
      <c r="S155" s="558" t="e">
        <f>IF(ISNUMBER(Regressions!U165),ROUND(Regressions!U165, 1), NA())</f>
        <v>#N/A</v>
      </c>
    </row>
    <row r="156" spans="1:19" hidden="1" x14ac:dyDescent="0.25">
      <c r="A156" s="550" t="str">
        <f>+Introduction!$C$7</f>
        <v>Chile</v>
      </c>
      <c r="B156" s="551">
        <f>IF(ISBLANK(Regressions!B166), " ", Regressions!B166)</f>
        <v>2028</v>
      </c>
      <c r="C156" s="550" t="str">
        <f>HLOOKUP(Introduction!$G$4,nametranslations,28,FALSE)</f>
        <v>Primaria</v>
      </c>
      <c r="D156" s="553" t="str">
        <f>IF(ISBLANK(Regressions!D166), " ", Regressions!D166)</f>
        <v xml:space="preserve"> </v>
      </c>
      <c r="E156" s="554" t="e">
        <f>IF(ISNUMBER(Regressions!E166),ROUND(Regressions!E166, 1), NA())</f>
        <v>#N/A</v>
      </c>
      <c r="F156" s="555" t="e">
        <f>IF(ISNUMBER(Regressions!F166),ROUND(Regressions!F166, 1), NA())</f>
        <v>#N/A</v>
      </c>
      <c r="G156" s="556" t="e">
        <f>IF(ISNUMBER(Regressions!G166),ROUND(Regressions!G166, 1), NA())</f>
        <v>#N/A</v>
      </c>
      <c r="H156" s="557" t="e">
        <f>IF(ISNUMBER(Regressions!H166),ROUND(Regressions!H166, 1), NA())</f>
        <v>#N/A</v>
      </c>
      <c r="I156" s="558" t="e">
        <f>IF(ISNUMBER(Regressions!I166),ROUND(Regressions!I166, 1), NA())</f>
        <v>#N/A</v>
      </c>
      <c r="J156" s="559" t="e">
        <f>IF(ISNUMBER(Regressions!K166),ROUND(Regressions!K166, 1), NA())</f>
        <v>#N/A</v>
      </c>
      <c r="K156" s="555" t="e">
        <f>IF(ISNUMBER(Regressions!L166),ROUND(Regressions!L166, 1), NA())</f>
        <v>#N/A</v>
      </c>
      <c r="L156" s="560" t="e">
        <f>IF(ISNUMBER(Regressions!M166),ROUND(Regressions!M166, 1), NA())</f>
        <v>#N/A</v>
      </c>
      <c r="M156" s="557" t="e">
        <f>IF(ISNUMBER(Regressions!N166),ROUND(Regressions!N166, 1), NA())</f>
        <v>#N/A</v>
      </c>
      <c r="N156" s="558" t="e">
        <f>IF(ISNUMBER(Regressions!O166),ROUND(Regressions!O166, 1), NA())</f>
        <v>#N/A</v>
      </c>
      <c r="O156" s="559" t="e">
        <f>IF(ISNUMBER(Regressions!Q166),ROUND(Regressions!Q166, 1), NA())</f>
        <v>#N/A</v>
      </c>
      <c r="P156" s="555" t="e">
        <f>IF(ISNUMBER(Regressions!R166),ROUND(Regressions!R166, 1), NA())</f>
        <v>#N/A</v>
      </c>
      <c r="Q156" s="561" t="e">
        <f>IF(ISNUMBER(Regressions!S166),ROUND(Regressions!S166, 1), NA())</f>
        <v>#N/A</v>
      </c>
      <c r="R156" s="557" t="e">
        <f>IF(ISNUMBER(Regressions!T166),ROUND(Regressions!T166, 1), NA())</f>
        <v>#N/A</v>
      </c>
      <c r="S156" s="558" t="e">
        <f>IF(ISNUMBER(Regressions!U166),ROUND(Regressions!U166, 1), NA())</f>
        <v>#N/A</v>
      </c>
    </row>
    <row r="157" spans="1:19" hidden="1" x14ac:dyDescent="0.25">
      <c r="A157" s="550" t="str">
        <f>+Introduction!$C$7</f>
        <v>Chile</v>
      </c>
      <c r="B157" s="551">
        <f>IF(ISBLANK(Regressions!B167), " ", Regressions!B167)</f>
        <v>2029</v>
      </c>
      <c r="C157" s="550" t="str">
        <f>HLOOKUP(Introduction!$G$4,nametranslations,28,FALSE)</f>
        <v>Primaria</v>
      </c>
      <c r="D157" s="553" t="str">
        <f>IF(ISBLANK(Regressions!D167), " ", Regressions!D167)</f>
        <v xml:space="preserve"> </v>
      </c>
      <c r="E157" s="554" t="e">
        <f>IF(ISNUMBER(Regressions!E167),ROUND(Regressions!E167, 1), NA())</f>
        <v>#N/A</v>
      </c>
      <c r="F157" s="555" t="e">
        <f>IF(ISNUMBER(Regressions!F167),ROUND(Regressions!F167, 1), NA())</f>
        <v>#N/A</v>
      </c>
      <c r="G157" s="556" t="e">
        <f>IF(ISNUMBER(Regressions!G167),ROUND(Regressions!G167, 1), NA())</f>
        <v>#N/A</v>
      </c>
      <c r="H157" s="557" t="e">
        <f>IF(ISNUMBER(Regressions!H167),ROUND(Regressions!H167, 1), NA())</f>
        <v>#N/A</v>
      </c>
      <c r="I157" s="558" t="e">
        <f>IF(ISNUMBER(Regressions!I167),ROUND(Regressions!I167, 1), NA())</f>
        <v>#N/A</v>
      </c>
      <c r="J157" s="559" t="e">
        <f>IF(ISNUMBER(Regressions!K167),ROUND(Regressions!K167, 1), NA())</f>
        <v>#N/A</v>
      </c>
      <c r="K157" s="555" t="e">
        <f>IF(ISNUMBER(Regressions!L167),ROUND(Regressions!L167, 1), NA())</f>
        <v>#N/A</v>
      </c>
      <c r="L157" s="560" t="e">
        <f>IF(ISNUMBER(Regressions!M167),ROUND(Regressions!M167, 1), NA())</f>
        <v>#N/A</v>
      </c>
      <c r="M157" s="557" t="e">
        <f>IF(ISNUMBER(Regressions!N167),ROUND(Regressions!N167, 1), NA())</f>
        <v>#N/A</v>
      </c>
      <c r="N157" s="558" t="e">
        <f>IF(ISNUMBER(Regressions!O167),ROUND(Regressions!O167, 1), NA())</f>
        <v>#N/A</v>
      </c>
      <c r="O157" s="559" t="e">
        <f>IF(ISNUMBER(Regressions!Q167),ROUND(Regressions!Q167, 1), NA())</f>
        <v>#N/A</v>
      </c>
      <c r="P157" s="555" t="e">
        <f>IF(ISNUMBER(Regressions!R167),ROUND(Regressions!R167, 1), NA())</f>
        <v>#N/A</v>
      </c>
      <c r="Q157" s="561" t="e">
        <f>IF(ISNUMBER(Regressions!S167),ROUND(Regressions!S167, 1), NA())</f>
        <v>#N/A</v>
      </c>
      <c r="R157" s="557" t="e">
        <f>IF(ISNUMBER(Regressions!T167),ROUND(Regressions!T167, 1), NA())</f>
        <v>#N/A</v>
      </c>
      <c r="S157" s="558" t="e">
        <f>IF(ISNUMBER(Regressions!U167),ROUND(Regressions!U167, 1), NA())</f>
        <v>#N/A</v>
      </c>
    </row>
    <row r="158" spans="1:19" hidden="1" x14ac:dyDescent="0.25">
      <c r="A158" s="550" t="str">
        <f>+Introduction!$C$7</f>
        <v>Chile</v>
      </c>
      <c r="B158" s="551">
        <f>IF(ISBLANK(Regressions!B168), " ", Regressions!B168)</f>
        <v>2030</v>
      </c>
      <c r="C158" s="550" t="str">
        <f>HLOOKUP(Introduction!$G$4,nametranslations,28,FALSE)</f>
        <v>Primaria</v>
      </c>
      <c r="D158" s="553" t="str">
        <f>IF(ISBLANK(Regressions!D168), " ", Regressions!D168)</f>
        <v xml:space="preserve"> </v>
      </c>
      <c r="E158" s="554" t="e">
        <f>IF(ISNUMBER(Regressions!E168),ROUND(Regressions!E168, 1), NA())</f>
        <v>#N/A</v>
      </c>
      <c r="F158" s="555" t="e">
        <f>IF(ISNUMBER(Regressions!F168),ROUND(Regressions!F168, 1), NA())</f>
        <v>#N/A</v>
      </c>
      <c r="G158" s="556" t="e">
        <f>IF(ISNUMBER(Regressions!G168),ROUND(Regressions!G168, 1), NA())</f>
        <v>#N/A</v>
      </c>
      <c r="H158" s="557" t="e">
        <f>IF(ISNUMBER(Regressions!H168),ROUND(Regressions!H168, 1), NA())</f>
        <v>#N/A</v>
      </c>
      <c r="I158" s="558" t="e">
        <f>IF(ISNUMBER(Regressions!I168),ROUND(Regressions!I168, 1), NA())</f>
        <v>#N/A</v>
      </c>
      <c r="J158" s="559" t="e">
        <f>IF(ISNUMBER(Regressions!K168),ROUND(Regressions!K168, 1), NA())</f>
        <v>#N/A</v>
      </c>
      <c r="K158" s="555" t="e">
        <f>IF(ISNUMBER(Regressions!L168),ROUND(Regressions!L168, 1), NA())</f>
        <v>#N/A</v>
      </c>
      <c r="L158" s="560" t="e">
        <f>IF(ISNUMBER(Regressions!M168),ROUND(Regressions!M168, 1), NA())</f>
        <v>#N/A</v>
      </c>
      <c r="M158" s="557" t="e">
        <f>IF(ISNUMBER(Regressions!N168),ROUND(Regressions!N168, 1), NA())</f>
        <v>#N/A</v>
      </c>
      <c r="N158" s="558" t="e">
        <f>IF(ISNUMBER(Regressions!O168),ROUND(Regressions!O168, 1), NA())</f>
        <v>#N/A</v>
      </c>
      <c r="O158" s="559" t="e">
        <f>IF(ISNUMBER(Regressions!Q168),ROUND(Regressions!Q168, 1), NA())</f>
        <v>#N/A</v>
      </c>
      <c r="P158" s="555" t="e">
        <f>IF(ISNUMBER(Regressions!R168),ROUND(Regressions!R168, 1), NA())</f>
        <v>#N/A</v>
      </c>
      <c r="Q158" s="561" t="e">
        <f>IF(ISNUMBER(Regressions!S168),ROUND(Regressions!S168, 1), NA())</f>
        <v>#N/A</v>
      </c>
      <c r="R158" s="557" t="e">
        <f>IF(ISNUMBER(Regressions!T168),ROUND(Regressions!T168, 1), NA())</f>
        <v>#N/A</v>
      </c>
      <c r="S158" s="558" t="e">
        <f>IF(ISNUMBER(Regressions!U168),ROUND(Regressions!U168, 1), NA())</f>
        <v>#N/A</v>
      </c>
    </row>
    <row r="159" spans="1:19" x14ac:dyDescent="0.25">
      <c r="A159" s="550" t="str">
        <f>+Introduction!$C$7</f>
        <v>Chile</v>
      </c>
      <c r="B159" s="551">
        <f>IF(ISBLANK(Regressions!B169), " ", Regressions!B169)</f>
        <v>2000</v>
      </c>
      <c r="C159" s="550" t="str">
        <f>HLOOKUP(Introduction!$G$4,nametranslations,29,FALSE)</f>
        <v>Secundaria</v>
      </c>
      <c r="D159" s="553">
        <f>IF(ISBLANK(Regressions!D169), " ", Regressions!D169)</f>
        <v>1600991</v>
      </c>
      <c r="E159" s="554" t="e">
        <f>IF(ISNUMBER(Regressions!E169),ROUND(Regressions!E169, 1), NA())</f>
        <v>#N/A</v>
      </c>
      <c r="F159" s="555" t="e">
        <f>IF(ISNUMBER(Regressions!F169),ROUND(Regressions!F169, 1), NA())</f>
        <v>#N/A</v>
      </c>
      <c r="G159" s="556" t="e">
        <f>IF(ISNUMBER(Regressions!G169),ROUND(Regressions!G169, 1), NA())</f>
        <v>#N/A</v>
      </c>
      <c r="H159" s="557" t="e">
        <f>IF(ISNUMBER(Regressions!H169),ROUND(Regressions!H169, 1), NA())</f>
        <v>#N/A</v>
      </c>
      <c r="I159" s="558" t="e">
        <f>IF(ISNUMBER(Regressions!I169),ROUND(Regressions!I169, 1), NA())</f>
        <v>#N/A</v>
      </c>
      <c r="J159" s="559" t="e">
        <f>IF(ISNUMBER(Regressions!K169),ROUND(Regressions!K169, 1), NA())</f>
        <v>#N/A</v>
      </c>
      <c r="K159" s="555" t="e">
        <f>IF(ISNUMBER(Regressions!L169),ROUND(Regressions!L169, 1), NA())</f>
        <v>#N/A</v>
      </c>
      <c r="L159" s="560" t="e">
        <f>IF(ISNUMBER(Regressions!M169),ROUND(Regressions!M169, 1), NA())</f>
        <v>#N/A</v>
      </c>
      <c r="M159" s="557" t="e">
        <f>IF(ISNUMBER(Regressions!N169),ROUND(Regressions!N169, 1), NA())</f>
        <v>#N/A</v>
      </c>
      <c r="N159" s="558" t="e">
        <f>IF(ISNUMBER(Regressions!O169),ROUND(Regressions!O169, 1), NA())</f>
        <v>#N/A</v>
      </c>
      <c r="O159" s="559" t="e">
        <f>IF(ISNUMBER(Regressions!Q169),ROUND(Regressions!Q169, 1), NA())</f>
        <v>#N/A</v>
      </c>
      <c r="P159" s="555" t="e">
        <f>IF(ISNUMBER(Regressions!R169),ROUND(Regressions!R169, 1), NA())</f>
        <v>#N/A</v>
      </c>
      <c r="Q159" s="561" t="e">
        <f>IF(ISNUMBER(Regressions!S169),ROUND(Regressions!S169, 1), NA())</f>
        <v>#N/A</v>
      </c>
      <c r="R159" s="557" t="e">
        <f>IF(ISNUMBER(Regressions!T169),ROUND(Regressions!T169, 1), NA())</f>
        <v>#N/A</v>
      </c>
      <c r="S159" s="558" t="e">
        <f>IF(ISNUMBER(Regressions!U169),ROUND(Regressions!U169, 1), NA())</f>
        <v>#N/A</v>
      </c>
    </row>
    <row r="160" spans="1:19" x14ac:dyDescent="0.25">
      <c r="A160" s="550" t="str">
        <f>+Introduction!$C$7</f>
        <v>Chile</v>
      </c>
      <c r="B160" s="551">
        <f>IF(ISBLANK(Regressions!B170), " ", Regressions!B170)</f>
        <v>2001</v>
      </c>
      <c r="C160" s="550" t="str">
        <f>HLOOKUP(Introduction!$G$4,nametranslations,29,FALSE)</f>
        <v>Secundaria</v>
      </c>
      <c r="D160" s="553">
        <f>IF(ISBLANK(Regressions!D170), " ", Regressions!D170)</f>
        <v>1634964</v>
      </c>
      <c r="E160" s="554" t="e">
        <f>IF(ISNUMBER(Regressions!E170),ROUND(Regressions!E170, 1), NA())</f>
        <v>#N/A</v>
      </c>
      <c r="F160" s="555" t="e">
        <f>IF(ISNUMBER(Regressions!F170),ROUND(Regressions!F170, 1), NA())</f>
        <v>#N/A</v>
      </c>
      <c r="G160" s="556" t="e">
        <f>IF(ISNUMBER(Regressions!G170),ROUND(Regressions!G170, 1), NA())</f>
        <v>#N/A</v>
      </c>
      <c r="H160" s="557" t="e">
        <f>IF(ISNUMBER(Regressions!H170),ROUND(Regressions!H170, 1), NA())</f>
        <v>#N/A</v>
      </c>
      <c r="I160" s="558" t="e">
        <f>IF(ISNUMBER(Regressions!I170),ROUND(Regressions!I170, 1), NA())</f>
        <v>#N/A</v>
      </c>
      <c r="J160" s="559" t="e">
        <f>IF(ISNUMBER(Regressions!K170),ROUND(Regressions!K170, 1), NA())</f>
        <v>#N/A</v>
      </c>
      <c r="K160" s="555" t="e">
        <f>IF(ISNUMBER(Regressions!L170),ROUND(Regressions!L170, 1), NA())</f>
        <v>#N/A</v>
      </c>
      <c r="L160" s="560" t="e">
        <f>IF(ISNUMBER(Regressions!M170),ROUND(Regressions!M170, 1), NA())</f>
        <v>#N/A</v>
      </c>
      <c r="M160" s="557" t="e">
        <f>IF(ISNUMBER(Regressions!N170),ROUND(Regressions!N170, 1), NA())</f>
        <v>#N/A</v>
      </c>
      <c r="N160" s="558" t="e">
        <f>IF(ISNUMBER(Regressions!O170),ROUND(Regressions!O170, 1), NA())</f>
        <v>#N/A</v>
      </c>
      <c r="O160" s="559" t="e">
        <f>IF(ISNUMBER(Regressions!Q170),ROUND(Regressions!Q170, 1), NA())</f>
        <v>#N/A</v>
      </c>
      <c r="P160" s="555" t="e">
        <f>IF(ISNUMBER(Regressions!R170),ROUND(Regressions!R170, 1), NA())</f>
        <v>#N/A</v>
      </c>
      <c r="Q160" s="561" t="e">
        <f>IF(ISNUMBER(Regressions!S170),ROUND(Regressions!S170, 1), NA())</f>
        <v>#N/A</v>
      </c>
      <c r="R160" s="557" t="e">
        <f>IF(ISNUMBER(Regressions!T170),ROUND(Regressions!T170, 1), NA())</f>
        <v>#N/A</v>
      </c>
      <c r="S160" s="558" t="e">
        <f>IF(ISNUMBER(Regressions!U170),ROUND(Regressions!U170, 1), NA())</f>
        <v>#N/A</v>
      </c>
    </row>
    <row r="161" spans="1:19" x14ac:dyDescent="0.25">
      <c r="A161" s="550" t="str">
        <f>+Introduction!$C$7</f>
        <v>Chile</v>
      </c>
      <c r="B161" s="551">
        <f>IF(ISBLANK(Regressions!B171), " ", Regressions!B171)</f>
        <v>2002</v>
      </c>
      <c r="C161" s="550" t="str">
        <f>HLOOKUP(Introduction!$G$4,nametranslations,29,FALSE)</f>
        <v>Secundaria</v>
      </c>
      <c r="D161" s="553">
        <f>IF(ISBLANK(Regressions!D171), " ", Regressions!D171)</f>
        <v>1674021</v>
      </c>
      <c r="E161" s="554" t="e">
        <f>IF(ISNUMBER(Regressions!E171),ROUND(Regressions!E171, 1), NA())</f>
        <v>#N/A</v>
      </c>
      <c r="F161" s="555" t="e">
        <f>IF(ISNUMBER(Regressions!F171),ROUND(Regressions!F171, 1), NA())</f>
        <v>#N/A</v>
      </c>
      <c r="G161" s="556" t="e">
        <f>IF(ISNUMBER(Regressions!G171),ROUND(Regressions!G171, 1), NA())</f>
        <v>#N/A</v>
      </c>
      <c r="H161" s="557" t="e">
        <f>IF(ISNUMBER(Regressions!H171),ROUND(Regressions!H171, 1), NA())</f>
        <v>#N/A</v>
      </c>
      <c r="I161" s="558" t="e">
        <f>IF(ISNUMBER(Regressions!I171),ROUND(Regressions!I171, 1), NA())</f>
        <v>#N/A</v>
      </c>
      <c r="J161" s="559" t="e">
        <f>IF(ISNUMBER(Regressions!K171),ROUND(Regressions!K171, 1), NA())</f>
        <v>#N/A</v>
      </c>
      <c r="K161" s="555" t="e">
        <f>IF(ISNUMBER(Regressions!L171),ROUND(Regressions!L171, 1), NA())</f>
        <v>#N/A</v>
      </c>
      <c r="L161" s="560" t="e">
        <f>IF(ISNUMBER(Regressions!M171),ROUND(Regressions!M171, 1), NA())</f>
        <v>#N/A</v>
      </c>
      <c r="M161" s="557" t="e">
        <f>IF(ISNUMBER(Regressions!N171),ROUND(Regressions!N171, 1), NA())</f>
        <v>#N/A</v>
      </c>
      <c r="N161" s="558" t="e">
        <f>IF(ISNUMBER(Regressions!O171),ROUND(Regressions!O171, 1), NA())</f>
        <v>#N/A</v>
      </c>
      <c r="O161" s="559" t="e">
        <f>IF(ISNUMBER(Regressions!Q171),ROUND(Regressions!Q171, 1), NA())</f>
        <v>#N/A</v>
      </c>
      <c r="P161" s="555" t="e">
        <f>IF(ISNUMBER(Regressions!R171),ROUND(Regressions!R171, 1), NA())</f>
        <v>#N/A</v>
      </c>
      <c r="Q161" s="561" t="e">
        <f>IF(ISNUMBER(Regressions!S171),ROUND(Regressions!S171, 1), NA())</f>
        <v>#N/A</v>
      </c>
      <c r="R161" s="557" t="e">
        <f>IF(ISNUMBER(Regressions!T171),ROUND(Regressions!T171, 1), NA())</f>
        <v>#N/A</v>
      </c>
      <c r="S161" s="558" t="e">
        <f>IF(ISNUMBER(Regressions!U171),ROUND(Regressions!U171, 1), NA())</f>
        <v>#N/A</v>
      </c>
    </row>
    <row r="162" spans="1:19" x14ac:dyDescent="0.25">
      <c r="A162" s="550" t="str">
        <f>+Introduction!$C$7</f>
        <v>Chile</v>
      </c>
      <c r="B162" s="551">
        <f>IF(ISBLANK(Regressions!B172), " ", Regressions!B172)</f>
        <v>2003</v>
      </c>
      <c r="C162" s="550" t="str">
        <f>HLOOKUP(Introduction!$G$4,nametranslations,29,FALSE)</f>
        <v>Secundaria</v>
      </c>
      <c r="D162" s="553">
        <f>IF(ISBLANK(Regressions!D172), " ", Regressions!D172)</f>
        <v>1718278</v>
      </c>
      <c r="E162" s="554" t="e">
        <f>IF(ISNUMBER(Regressions!E172),ROUND(Regressions!E172, 1), NA())</f>
        <v>#N/A</v>
      </c>
      <c r="F162" s="555" t="e">
        <f>IF(ISNUMBER(Regressions!F172),ROUND(Regressions!F172, 1), NA())</f>
        <v>#N/A</v>
      </c>
      <c r="G162" s="556" t="e">
        <f>IF(ISNUMBER(Regressions!G172),ROUND(Regressions!G172, 1), NA())</f>
        <v>#N/A</v>
      </c>
      <c r="H162" s="557" t="e">
        <f>IF(ISNUMBER(Regressions!H172),ROUND(Regressions!H172, 1), NA())</f>
        <v>#N/A</v>
      </c>
      <c r="I162" s="558" t="e">
        <f>IF(ISNUMBER(Regressions!I172),ROUND(Regressions!I172, 1), NA())</f>
        <v>#N/A</v>
      </c>
      <c r="J162" s="559" t="e">
        <f>IF(ISNUMBER(Regressions!K172),ROUND(Regressions!K172, 1), NA())</f>
        <v>#N/A</v>
      </c>
      <c r="K162" s="555" t="e">
        <f>IF(ISNUMBER(Regressions!L172),ROUND(Regressions!L172, 1), NA())</f>
        <v>#N/A</v>
      </c>
      <c r="L162" s="560" t="e">
        <f>IF(ISNUMBER(Regressions!M172),ROUND(Regressions!M172, 1), NA())</f>
        <v>#N/A</v>
      </c>
      <c r="M162" s="557" t="e">
        <f>IF(ISNUMBER(Regressions!N172),ROUND(Regressions!N172, 1), NA())</f>
        <v>#N/A</v>
      </c>
      <c r="N162" s="558" t="e">
        <f>IF(ISNUMBER(Regressions!O172),ROUND(Regressions!O172, 1), NA())</f>
        <v>#N/A</v>
      </c>
      <c r="O162" s="559" t="e">
        <f>IF(ISNUMBER(Regressions!Q172),ROUND(Regressions!Q172, 1), NA())</f>
        <v>#N/A</v>
      </c>
      <c r="P162" s="555" t="e">
        <f>IF(ISNUMBER(Regressions!R172),ROUND(Regressions!R172, 1), NA())</f>
        <v>#N/A</v>
      </c>
      <c r="Q162" s="561" t="e">
        <f>IF(ISNUMBER(Regressions!S172),ROUND(Regressions!S172, 1), NA())</f>
        <v>#N/A</v>
      </c>
      <c r="R162" s="557" t="e">
        <f>IF(ISNUMBER(Regressions!T172),ROUND(Regressions!T172, 1), NA())</f>
        <v>#N/A</v>
      </c>
      <c r="S162" s="558" t="e">
        <f>IF(ISNUMBER(Regressions!U172),ROUND(Regressions!U172, 1), NA())</f>
        <v>#N/A</v>
      </c>
    </row>
    <row r="163" spans="1:19" x14ac:dyDescent="0.25">
      <c r="A163" s="550" t="str">
        <f>+Introduction!$C$7</f>
        <v>Chile</v>
      </c>
      <c r="B163" s="551">
        <f>IF(ISBLANK(Regressions!B173), " ", Regressions!B173)</f>
        <v>2004</v>
      </c>
      <c r="C163" s="550" t="str">
        <f>HLOOKUP(Introduction!$G$4,nametranslations,29,FALSE)</f>
        <v>Secundaria</v>
      </c>
      <c r="D163" s="553">
        <f>IF(ISBLANK(Regressions!D173), " ", Regressions!D173)</f>
        <v>1752419</v>
      </c>
      <c r="E163" s="554" t="e">
        <f>IF(ISNUMBER(Regressions!E173),ROUND(Regressions!E173, 1), NA())</f>
        <v>#N/A</v>
      </c>
      <c r="F163" s="555" t="e">
        <f>IF(ISNUMBER(Regressions!F173),ROUND(Regressions!F173, 1), NA())</f>
        <v>#N/A</v>
      </c>
      <c r="G163" s="556" t="e">
        <f>IF(ISNUMBER(Regressions!G173),ROUND(Regressions!G173, 1), NA())</f>
        <v>#N/A</v>
      </c>
      <c r="H163" s="557" t="e">
        <f>IF(ISNUMBER(Regressions!H173),ROUND(Regressions!H173, 1), NA())</f>
        <v>#N/A</v>
      </c>
      <c r="I163" s="558" t="e">
        <f>IF(ISNUMBER(Regressions!I173),ROUND(Regressions!I173, 1), NA())</f>
        <v>#N/A</v>
      </c>
      <c r="J163" s="559" t="e">
        <f>IF(ISNUMBER(Regressions!K173),ROUND(Regressions!K173, 1), NA())</f>
        <v>#N/A</v>
      </c>
      <c r="K163" s="555" t="e">
        <f>IF(ISNUMBER(Regressions!L173),ROUND(Regressions!L173, 1), NA())</f>
        <v>#N/A</v>
      </c>
      <c r="L163" s="560" t="e">
        <f>IF(ISNUMBER(Regressions!M173),ROUND(Regressions!M173, 1), NA())</f>
        <v>#N/A</v>
      </c>
      <c r="M163" s="557" t="e">
        <f>IF(ISNUMBER(Regressions!N173),ROUND(Regressions!N173, 1), NA())</f>
        <v>#N/A</v>
      </c>
      <c r="N163" s="558" t="e">
        <f>IF(ISNUMBER(Regressions!O173),ROUND(Regressions!O173, 1), NA())</f>
        <v>#N/A</v>
      </c>
      <c r="O163" s="559" t="e">
        <f>IF(ISNUMBER(Regressions!Q173),ROUND(Regressions!Q173, 1), NA())</f>
        <v>#N/A</v>
      </c>
      <c r="P163" s="555" t="e">
        <f>IF(ISNUMBER(Regressions!R173),ROUND(Regressions!R173, 1), NA())</f>
        <v>#N/A</v>
      </c>
      <c r="Q163" s="561" t="e">
        <f>IF(ISNUMBER(Regressions!S173),ROUND(Regressions!S173, 1), NA())</f>
        <v>#N/A</v>
      </c>
      <c r="R163" s="557" t="e">
        <f>IF(ISNUMBER(Regressions!T173),ROUND(Regressions!T173, 1), NA())</f>
        <v>#N/A</v>
      </c>
      <c r="S163" s="558" t="e">
        <f>IF(ISNUMBER(Regressions!U173),ROUND(Regressions!U173, 1), NA())</f>
        <v>#N/A</v>
      </c>
    </row>
    <row r="164" spans="1:19" x14ac:dyDescent="0.25">
      <c r="A164" s="550" t="str">
        <f>+Introduction!$C$7</f>
        <v>Chile</v>
      </c>
      <c r="B164" s="551">
        <f>IF(ISBLANK(Regressions!B174), " ", Regressions!B174)</f>
        <v>2005</v>
      </c>
      <c r="C164" s="550" t="str">
        <f>HLOOKUP(Introduction!$G$4,nametranslations,29,FALSE)</f>
        <v>Secundaria</v>
      </c>
      <c r="D164" s="553">
        <f>IF(ISBLANK(Regressions!D174), " ", Regressions!D174)</f>
        <v>1771759</v>
      </c>
      <c r="E164" s="554" t="e">
        <f>IF(ISNUMBER(Regressions!E174),ROUND(Regressions!E174, 1), NA())</f>
        <v>#N/A</v>
      </c>
      <c r="F164" s="555" t="e">
        <f>IF(ISNUMBER(Regressions!F174),ROUND(Regressions!F174, 1), NA())</f>
        <v>#N/A</v>
      </c>
      <c r="G164" s="556" t="e">
        <f>IF(ISNUMBER(Regressions!G174),ROUND(Regressions!G174, 1), NA())</f>
        <v>#N/A</v>
      </c>
      <c r="H164" s="557" t="e">
        <f>IF(ISNUMBER(Regressions!H174),ROUND(Regressions!H174, 1), NA())</f>
        <v>#N/A</v>
      </c>
      <c r="I164" s="558" t="e">
        <f>IF(ISNUMBER(Regressions!I174),ROUND(Regressions!I174, 1), NA())</f>
        <v>#N/A</v>
      </c>
      <c r="J164" s="559" t="e">
        <f>IF(ISNUMBER(Regressions!K174),ROUND(Regressions!K174, 1), NA())</f>
        <v>#N/A</v>
      </c>
      <c r="K164" s="555" t="e">
        <f>IF(ISNUMBER(Regressions!L174),ROUND(Regressions!L174, 1), NA())</f>
        <v>#N/A</v>
      </c>
      <c r="L164" s="560" t="e">
        <f>IF(ISNUMBER(Regressions!M174),ROUND(Regressions!M174, 1), NA())</f>
        <v>#N/A</v>
      </c>
      <c r="M164" s="557" t="e">
        <f>IF(ISNUMBER(Regressions!N174),ROUND(Regressions!N174, 1), NA())</f>
        <v>#N/A</v>
      </c>
      <c r="N164" s="558" t="e">
        <f>IF(ISNUMBER(Regressions!O174),ROUND(Regressions!O174, 1), NA())</f>
        <v>#N/A</v>
      </c>
      <c r="O164" s="559" t="e">
        <f>IF(ISNUMBER(Regressions!Q174),ROUND(Regressions!Q174, 1), NA())</f>
        <v>#N/A</v>
      </c>
      <c r="P164" s="555" t="e">
        <f>IF(ISNUMBER(Regressions!R174),ROUND(Regressions!R174, 1), NA())</f>
        <v>#N/A</v>
      </c>
      <c r="Q164" s="561" t="e">
        <f>IF(ISNUMBER(Regressions!S174),ROUND(Regressions!S174, 1), NA())</f>
        <v>#N/A</v>
      </c>
      <c r="R164" s="557" t="e">
        <f>IF(ISNUMBER(Regressions!T174),ROUND(Regressions!T174, 1), NA())</f>
        <v>#N/A</v>
      </c>
      <c r="S164" s="558" t="e">
        <f>IF(ISNUMBER(Regressions!U174),ROUND(Regressions!U174, 1), NA())</f>
        <v>#N/A</v>
      </c>
    </row>
    <row r="165" spans="1:19" x14ac:dyDescent="0.25">
      <c r="A165" s="550" t="str">
        <f>+Introduction!$C$7</f>
        <v>Chile</v>
      </c>
      <c r="B165" s="551">
        <f>IF(ISBLANK(Regressions!B175), " ", Regressions!B175)</f>
        <v>2006</v>
      </c>
      <c r="C165" s="550" t="str">
        <f>HLOOKUP(Introduction!$G$4,nametranslations,29,FALSE)</f>
        <v>Secundaria</v>
      </c>
      <c r="D165" s="553">
        <f>IF(ISBLANK(Regressions!D175), " ", Regressions!D175)</f>
        <v>1775995</v>
      </c>
      <c r="E165" s="554" t="e">
        <f>IF(ISNUMBER(Regressions!E175),ROUND(Regressions!E175, 1), NA())</f>
        <v>#N/A</v>
      </c>
      <c r="F165" s="555" t="e">
        <f>IF(ISNUMBER(Regressions!F175),ROUND(Regressions!F175, 1), NA())</f>
        <v>#N/A</v>
      </c>
      <c r="G165" s="556" t="e">
        <f>IF(ISNUMBER(Regressions!G175),ROUND(Regressions!G175, 1), NA())</f>
        <v>#N/A</v>
      </c>
      <c r="H165" s="557" t="e">
        <f>IF(ISNUMBER(Regressions!H175),ROUND(Regressions!H175, 1), NA())</f>
        <v>#N/A</v>
      </c>
      <c r="I165" s="558" t="e">
        <f>IF(ISNUMBER(Regressions!I175),ROUND(Regressions!I175, 1), NA())</f>
        <v>#N/A</v>
      </c>
      <c r="J165" s="559" t="e">
        <f>IF(ISNUMBER(Regressions!K175),ROUND(Regressions!K175, 1), NA())</f>
        <v>#N/A</v>
      </c>
      <c r="K165" s="555" t="e">
        <f>IF(ISNUMBER(Regressions!L175),ROUND(Regressions!L175, 1), NA())</f>
        <v>#N/A</v>
      </c>
      <c r="L165" s="560" t="e">
        <f>IF(ISNUMBER(Regressions!M175),ROUND(Regressions!M175, 1), NA())</f>
        <v>#N/A</v>
      </c>
      <c r="M165" s="557" t="e">
        <f>IF(ISNUMBER(Regressions!N175),ROUND(Regressions!N175, 1), NA())</f>
        <v>#N/A</v>
      </c>
      <c r="N165" s="558" t="e">
        <f>IF(ISNUMBER(Regressions!O175),ROUND(Regressions!O175, 1), NA())</f>
        <v>#N/A</v>
      </c>
      <c r="O165" s="559" t="e">
        <f>IF(ISNUMBER(Regressions!Q175),ROUND(Regressions!Q175, 1), NA())</f>
        <v>#N/A</v>
      </c>
      <c r="P165" s="555" t="e">
        <f>IF(ISNUMBER(Regressions!R175),ROUND(Regressions!R175, 1), NA())</f>
        <v>#N/A</v>
      </c>
      <c r="Q165" s="561" t="e">
        <f>IF(ISNUMBER(Regressions!S175),ROUND(Regressions!S175, 1), NA())</f>
        <v>#N/A</v>
      </c>
      <c r="R165" s="557" t="e">
        <f>IF(ISNUMBER(Regressions!T175),ROUND(Regressions!T175, 1), NA())</f>
        <v>#N/A</v>
      </c>
      <c r="S165" s="558" t="e">
        <f>IF(ISNUMBER(Regressions!U175),ROUND(Regressions!U175, 1), NA())</f>
        <v>#N/A</v>
      </c>
    </row>
    <row r="166" spans="1:19" x14ac:dyDescent="0.25">
      <c r="A166" s="550" t="str">
        <f>+Introduction!$C$7</f>
        <v>Chile</v>
      </c>
      <c r="B166" s="551">
        <f>IF(ISBLANK(Regressions!B176), " ", Regressions!B176)</f>
        <v>2007</v>
      </c>
      <c r="C166" s="550" t="str">
        <f>HLOOKUP(Introduction!$G$4,nametranslations,29,FALSE)</f>
        <v>Secundaria</v>
      </c>
      <c r="D166" s="553">
        <f>IF(ISBLANK(Regressions!D176), " ", Regressions!D176)</f>
        <v>1760368</v>
      </c>
      <c r="E166" s="554" t="e">
        <f>IF(ISNUMBER(Regressions!E176),ROUND(Regressions!E176, 1), NA())</f>
        <v>#N/A</v>
      </c>
      <c r="F166" s="555" t="e">
        <f>IF(ISNUMBER(Regressions!F176),ROUND(Regressions!F176, 1), NA())</f>
        <v>#N/A</v>
      </c>
      <c r="G166" s="556" t="e">
        <f>IF(ISNUMBER(Regressions!G176),ROUND(Regressions!G176, 1), NA())</f>
        <v>#N/A</v>
      </c>
      <c r="H166" s="557" t="e">
        <f>IF(ISNUMBER(Regressions!H176),ROUND(Regressions!H176, 1), NA())</f>
        <v>#N/A</v>
      </c>
      <c r="I166" s="558" t="e">
        <f>IF(ISNUMBER(Regressions!I176),ROUND(Regressions!I176, 1), NA())</f>
        <v>#N/A</v>
      </c>
      <c r="J166" s="559" t="e">
        <f>IF(ISNUMBER(Regressions!K176),ROUND(Regressions!K176, 1), NA())</f>
        <v>#N/A</v>
      </c>
      <c r="K166" s="555" t="e">
        <f>IF(ISNUMBER(Regressions!L176),ROUND(Regressions!L176, 1), NA())</f>
        <v>#N/A</v>
      </c>
      <c r="L166" s="560" t="e">
        <f>IF(ISNUMBER(Regressions!M176),ROUND(Regressions!M176, 1), NA())</f>
        <v>#N/A</v>
      </c>
      <c r="M166" s="557" t="e">
        <f>IF(ISNUMBER(Regressions!N176),ROUND(Regressions!N176, 1), NA())</f>
        <v>#N/A</v>
      </c>
      <c r="N166" s="558" t="e">
        <f>IF(ISNUMBER(Regressions!O176),ROUND(Regressions!O176, 1), NA())</f>
        <v>#N/A</v>
      </c>
      <c r="O166" s="559" t="e">
        <f>IF(ISNUMBER(Regressions!Q176),ROUND(Regressions!Q176, 1), NA())</f>
        <v>#N/A</v>
      </c>
      <c r="P166" s="555" t="e">
        <f>IF(ISNUMBER(Regressions!R176),ROUND(Regressions!R176, 1), NA())</f>
        <v>#N/A</v>
      </c>
      <c r="Q166" s="561" t="e">
        <f>IF(ISNUMBER(Regressions!S176),ROUND(Regressions!S176, 1), NA())</f>
        <v>#N/A</v>
      </c>
      <c r="R166" s="557" t="e">
        <f>IF(ISNUMBER(Regressions!T176),ROUND(Regressions!T176, 1), NA())</f>
        <v>#N/A</v>
      </c>
      <c r="S166" s="558" t="e">
        <f>IF(ISNUMBER(Regressions!U176),ROUND(Regressions!U176, 1), NA())</f>
        <v>#N/A</v>
      </c>
    </row>
    <row r="167" spans="1:19" x14ac:dyDescent="0.25">
      <c r="A167" s="550" t="str">
        <f>+Introduction!$C$7</f>
        <v>Chile</v>
      </c>
      <c r="B167" s="551">
        <f>IF(ISBLANK(Regressions!B177), " ", Regressions!B177)</f>
        <v>2008</v>
      </c>
      <c r="C167" s="550" t="str">
        <f>HLOOKUP(Introduction!$G$4,nametranslations,29,FALSE)</f>
        <v>Secundaria</v>
      </c>
      <c r="D167" s="553">
        <f>IF(ISBLANK(Regressions!D177), " ", Regressions!D177)</f>
        <v>1735636</v>
      </c>
      <c r="E167" s="554" t="e">
        <f>IF(ISNUMBER(Regressions!E177),ROUND(Regressions!E177, 1), NA())</f>
        <v>#N/A</v>
      </c>
      <c r="F167" s="555" t="e">
        <f>IF(ISNUMBER(Regressions!F177),ROUND(Regressions!F177, 1), NA())</f>
        <v>#N/A</v>
      </c>
      <c r="G167" s="556" t="e">
        <f>IF(ISNUMBER(Regressions!G177),ROUND(Regressions!G177, 1), NA())</f>
        <v>#N/A</v>
      </c>
      <c r="H167" s="557" t="e">
        <f>IF(ISNUMBER(Regressions!H177),ROUND(Regressions!H177, 1), NA())</f>
        <v>#N/A</v>
      </c>
      <c r="I167" s="558" t="e">
        <f>IF(ISNUMBER(Regressions!I177),ROUND(Regressions!I177, 1), NA())</f>
        <v>#N/A</v>
      </c>
      <c r="J167" s="559" t="e">
        <f>IF(ISNUMBER(Regressions!K177),ROUND(Regressions!K177, 1), NA())</f>
        <v>#N/A</v>
      </c>
      <c r="K167" s="555" t="e">
        <f>IF(ISNUMBER(Regressions!L177),ROUND(Regressions!L177, 1), NA())</f>
        <v>#N/A</v>
      </c>
      <c r="L167" s="560" t="e">
        <f>IF(ISNUMBER(Regressions!M177),ROUND(Regressions!M177, 1), NA())</f>
        <v>#N/A</v>
      </c>
      <c r="M167" s="557" t="e">
        <f>IF(ISNUMBER(Regressions!N177),ROUND(Regressions!N177, 1), NA())</f>
        <v>#N/A</v>
      </c>
      <c r="N167" s="558" t="e">
        <f>IF(ISNUMBER(Regressions!O177),ROUND(Regressions!O177, 1), NA())</f>
        <v>#N/A</v>
      </c>
      <c r="O167" s="559" t="e">
        <f>IF(ISNUMBER(Regressions!Q177),ROUND(Regressions!Q177, 1), NA())</f>
        <v>#N/A</v>
      </c>
      <c r="P167" s="555" t="e">
        <f>IF(ISNUMBER(Regressions!R177),ROUND(Regressions!R177, 1), NA())</f>
        <v>#N/A</v>
      </c>
      <c r="Q167" s="561" t="e">
        <f>IF(ISNUMBER(Regressions!S177),ROUND(Regressions!S177, 1), NA())</f>
        <v>#N/A</v>
      </c>
      <c r="R167" s="557" t="e">
        <f>IF(ISNUMBER(Regressions!T177),ROUND(Regressions!T177, 1), NA())</f>
        <v>#N/A</v>
      </c>
      <c r="S167" s="558" t="e">
        <f>IF(ISNUMBER(Regressions!U177),ROUND(Regressions!U177, 1), NA())</f>
        <v>#N/A</v>
      </c>
    </row>
    <row r="168" spans="1:19" x14ac:dyDescent="0.25">
      <c r="A168" s="550" t="str">
        <f>+Introduction!$C$7</f>
        <v>Chile</v>
      </c>
      <c r="B168" s="551">
        <f>IF(ISBLANK(Regressions!B178), " ", Regressions!B178)</f>
        <v>2009</v>
      </c>
      <c r="C168" s="550" t="str">
        <f>HLOOKUP(Introduction!$G$4,nametranslations,29,FALSE)</f>
        <v>Secundaria</v>
      </c>
      <c r="D168" s="553">
        <f>IF(ISBLANK(Regressions!D178), " ", Regressions!D178)</f>
        <v>1700650</v>
      </c>
      <c r="E168" s="554" t="e">
        <f>IF(ISNUMBER(Regressions!E178),ROUND(Regressions!E178, 1), NA())</f>
        <v>#N/A</v>
      </c>
      <c r="F168" s="555" t="e">
        <f>IF(ISNUMBER(Regressions!F178),ROUND(Regressions!F178, 1), NA())</f>
        <v>#N/A</v>
      </c>
      <c r="G168" s="556" t="e">
        <f>IF(ISNUMBER(Regressions!G178),ROUND(Regressions!G178, 1), NA())</f>
        <v>#N/A</v>
      </c>
      <c r="H168" s="557" t="e">
        <f>IF(ISNUMBER(Regressions!H178),ROUND(Regressions!H178, 1), NA())</f>
        <v>#N/A</v>
      </c>
      <c r="I168" s="558" t="e">
        <f>IF(ISNUMBER(Regressions!I178),ROUND(Regressions!I178, 1), NA())</f>
        <v>#N/A</v>
      </c>
      <c r="J168" s="559" t="e">
        <f>IF(ISNUMBER(Regressions!K178),ROUND(Regressions!K178, 1), NA())</f>
        <v>#N/A</v>
      </c>
      <c r="K168" s="555" t="e">
        <f>IF(ISNUMBER(Regressions!L178),ROUND(Regressions!L178, 1), NA())</f>
        <v>#N/A</v>
      </c>
      <c r="L168" s="560" t="e">
        <f>IF(ISNUMBER(Regressions!M178),ROUND(Regressions!M178, 1), NA())</f>
        <v>#N/A</v>
      </c>
      <c r="M168" s="557" t="e">
        <f>IF(ISNUMBER(Regressions!N178),ROUND(Regressions!N178, 1), NA())</f>
        <v>#N/A</v>
      </c>
      <c r="N168" s="558" t="e">
        <f>IF(ISNUMBER(Regressions!O178),ROUND(Regressions!O178, 1), NA())</f>
        <v>#N/A</v>
      </c>
      <c r="O168" s="559" t="e">
        <f>IF(ISNUMBER(Regressions!Q178),ROUND(Regressions!Q178, 1), NA())</f>
        <v>#N/A</v>
      </c>
      <c r="P168" s="555" t="e">
        <f>IF(ISNUMBER(Regressions!R178),ROUND(Regressions!R178, 1), NA())</f>
        <v>#N/A</v>
      </c>
      <c r="Q168" s="561" t="e">
        <f>IF(ISNUMBER(Regressions!S178),ROUND(Regressions!S178, 1), NA())</f>
        <v>#N/A</v>
      </c>
      <c r="R168" s="557" t="e">
        <f>IF(ISNUMBER(Regressions!T178),ROUND(Regressions!T178, 1), NA())</f>
        <v>#N/A</v>
      </c>
      <c r="S168" s="558" t="e">
        <f>IF(ISNUMBER(Regressions!U178),ROUND(Regressions!U178, 1), NA())</f>
        <v>#N/A</v>
      </c>
    </row>
    <row r="169" spans="1:19" x14ac:dyDescent="0.25">
      <c r="A169" s="550" t="str">
        <f>+Introduction!$C$7</f>
        <v>Chile</v>
      </c>
      <c r="B169" s="551">
        <f>IF(ISBLANK(Regressions!B179), " ", Regressions!B179)</f>
        <v>2010</v>
      </c>
      <c r="C169" s="550" t="str">
        <f>HLOOKUP(Introduction!$G$4,nametranslations,29,FALSE)</f>
        <v>Secundaria</v>
      </c>
      <c r="D169" s="553">
        <f>IF(ISBLANK(Regressions!D179), " ", Regressions!D179)</f>
        <v>1668387</v>
      </c>
      <c r="E169" s="554" t="e">
        <f>IF(ISNUMBER(Regressions!E179),ROUND(Regressions!E179, 1), NA())</f>
        <v>#N/A</v>
      </c>
      <c r="F169" s="555" t="e">
        <f>IF(ISNUMBER(Regressions!F179),ROUND(Regressions!F179, 1), NA())</f>
        <v>#N/A</v>
      </c>
      <c r="G169" s="556" t="e">
        <f>IF(ISNUMBER(Regressions!G179),ROUND(Regressions!G179, 1), NA())</f>
        <v>#N/A</v>
      </c>
      <c r="H169" s="557" t="e">
        <f>IF(ISNUMBER(Regressions!H179),ROUND(Regressions!H179, 1), NA())</f>
        <v>#N/A</v>
      </c>
      <c r="I169" s="558" t="e">
        <f>IF(ISNUMBER(Regressions!I179),ROUND(Regressions!I179, 1), NA())</f>
        <v>#N/A</v>
      </c>
      <c r="J169" s="559" t="e">
        <f>IF(ISNUMBER(Regressions!K179),ROUND(Regressions!K179, 1), NA())</f>
        <v>#N/A</v>
      </c>
      <c r="K169" s="555" t="e">
        <f>IF(ISNUMBER(Regressions!L179),ROUND(Regressions!L179, 1), NA())</f>
        <v>#N/A</v>
      </c>
      <c r="L169" s="560" t="e">
        <f>IF(ISNUMBER(Regressions!M179),ROUND(Regressions!M179, 1), NA())</f>
        <v>#N/A</v>
      </c>
      <c r="M169" s="557" t="e">
        <f>IF(ISNUMBER(Regressions!N179),ROUND(Regressions!N179, 1), NA())</f>
        <v>#N/A</v>
      </c>
      <c r="N169" s="558" t="e">
        <f>IF(ISNUMBER(Regressions!O179),ROUND(Regressions!O179, 1), NA())</f>
        <v>#N/A</v>
      </c>
      <c r="O169" s="559" t="e">
        <f>IF(ISNUMBER(Regressions!Q179),ROUND(Regressions!Q179, 1), NA())</f>
        <v>#N/A</v>
      </c>
      <c r="P169" s="555" t="e">
        <f>IF(ISNUMBER(Regressions!R179),ROUND(Regressions!R179, 1), NA())</f>
        <v>#N/A</v>
      </c>
      <c r="Q169" s="561" t="e">
        <f>IF(ISNUMBER(Regressions!S179),ROUND(Regressions!S179, 1), NA())</f>
        <v>#N/A</v>
      </c>
      <c r="R169" s="557" t="e">
        <f>IF(ISNUMBER(Regressions!T179),ROUND(Regressions!T179, 1), NA())</f>
        <v>#N/A</v>
      </c>
      <c r="S169" s="558" t="e">
        <f>IF(ISNUMBER(Regressions!U179),ROUND(Regressions!U179, 1), NA())</f>
        <v>#N/A</v>
      </c>
    </row>
    <row r="170" spans="1:19" x14ac:dyDescent="0.25">
      <c r="A170" s="550" t="str">
        <f>+Introduction!$C$7</f>
        <v>Chile</v>
      </c>
      <c r="B170" s="551">
        <f>IF(ISBLANK(Regressions!B180), " ", Regressions!B180)</f>
        <v>2011</v>
      </c>
      <c r="C170" s="550" t="str">
        <f>HLOOKUP(Introduction!$G$4,nametranslations,29,FALSE)</f>
        <v>Secundaria</v>
      </c>
      <c r="D170" s="553">
        <f>IF(ISBLANK(Regressions!D180), " ", Regressions!D180)</f>
        <v>1641009</v>
      </c>
      <c r="E170" s="554" t="e">
        <f>IF(ISNUMBER(Regressions!E180),ROUND(Regressions!E180, 1), NA())</f>
        <v>#N/A</v>
      </c>
      <c r="F170" s="555" t="e">
        <f>IF(ISNUMBER(Regressions!F180),ROUND(Regressions!F180, 1), NA())</f>
        <v>#N/A</v>
      </c>
      <c r="G170" s="556" t="e">
        <f>IF(ISNUMBER(Regressions!G180),ROUND(Regressions!G180, 1), NA())</f>
        <v>#N/A</v>
      </c>
      <c r="H170" s="557" t="e">
        <f>IF(ISNUMBER(Regressions!H180),ROUND(Regressions!H180, 1), NA())</f>
        <v>#N/A</v>
      </c>
      <c r="I170" s="558" t="e">
        <f>IF(ISNUMBER(Regressions!I180),ROUND(Regressions!I180, 1), NA())</f>
        <v>#N/A</v>
      </c>
      <c r="J170" s="559" t="e">
        <f>IF(ISNUMBER(Regressions!K180),ROUND(Regressions!K180, 1), NA())</f>
        <v>#N/A</v>
      </c>
      <c r="K170" s="555" t="e">
        <f>IF(ISNUMBER(Regressions!L180),ROUND(Regressions!L180, 1), NA())</f>
        <v>#N/A</v>
      </c>
      <c r="L170" s="560" t="e">
        <f>IF(ISNUMBER(Regressions!M180),ROUND(Regressions!M180, 1), NA())</f>
        <v>#N/A</v>
      </c>
      <c r="M170" s="557" t="e">
        <f>IF(ISNUMBER(Regressions!N180),ROUND(Regressions!N180, 1), NA())</f>
        <v>#N/A</v>
      </c>
      <c r="N170" s="558" t="e">
        <f>IF(ISNUMBER(Regressions!O180),ROUND(Regressions!O180, 1), NA())</f>
        <v>#N/A</v>
      </c>
      <c r="O170" s="559" t="e">
        <f>IF(ISNUMBER(Regressions!Q180),ROUND(Regressions!Q180, 1), NA())</f>
        <v>#N/A</v>
      </c>
      <c r="P170" s="555" t="e">
        <f>IF(ISNUMBER(Regressions!R180),ROUND(Regressions!R180, 1), NA())</f>
        <v>#N/A</v>
      </c>
      <c r="Q170" s="561" t="e">
        <f>IF(ISNUMBER(Regressions!S180),ROUND(Regressions!S180, 1), NA())</f>
        <v>#N/A</v>
      </c>
      <c r="R170" s="557" t="e">
        <f>IF(ISNUMBER(Regressions!T180),ROUND(Regressions!T180, 1), NA())</f>
        <v>#N/A</v>
      </c>
      <c r="S170" s="558" t="e">
        <f>IF(ISNUMBER(Regressions!U180),ROUND(Regressions!U180, 1), NA())</f>
        <v>#N/A</v>
      </c>
    </row>
    <row r="171" spans="1:19" x14ac:dyDescent="0.25">
      <c r="A171" s="550" t="str">
        <f>+Introduction!$C$7</f>
        <v>Chile</v>
      </c>
      <c r="B171" s="551">
        <f>IF(ISBLANK(Regressions!B181), " ", Regressions!B181)</f>
        <v>2012</v>
      </c>
      <c r="C171" s="550" t="str">
        <f>HLOOKUP(Introduction!$G$4,nametranslations,29,FALSE)</f>
        <v>Secundaria</v>
      </c>
      <c r="D171" s="553">
        <f>IF(ISBLANK(Regressions!D181), " ", Regressions!D181)</f>
        <v>1612853</v>
      </c>
      <c r="E171" s="554" t="e">
        <f>IF(ISNUMBER(Regressions!E181),ROUND(Regressions!E181, 1), NA())</f>
        <v>#N/A</v>
      </c>
      <c r="F171" s="555" t="e">
        <f>IF(ISNUMBER(Regressions!F181),ROUND(Regressions!F181, 1), NA())</f>
        <v>#N/A</v>
      </c>
      <c r="G171" s="556" t="e">
        <f>IF(ISNUMBER(Regressions!G181),ROUND(Regressions!G181, 1), NA())</f>
        <v>#N/A</v>
      </c>
      <c r="H171" s="557" t="e">
        <f>IF(ISNUMBER(Regressions!H181),ROUND(Regressions!H181, 1), NA())</f>
        <v>#N/A</v>
      </c>
      <c r="I171" s="558" t="e">
        <f>IF(ISNUMBER(Regressions!I181),ROUND(Regressions!I181, 1), NA())</f>
        <v>#N/A</v>
      </c>
      <c r="J171" s="559" t="e">
        <f>IF(ISNUMBER(Regressions!K181),ROUND(Regressions!K181, 1), NA())</f>
        <v>#N/A</v>
      </c>
      <c r="K171" s="555" t="e">
        <f>IF(ISNUMBER(Regressions!L181),ROUND(Regressions!L181, 1), NA())</f>
        <v>#N/A</v>
      </c>
      <c r="L171" s="560" t="e">
        <f>IF(ISNUMBER(Regressions!M181),ROUND(Regressions!M181, 1), NA())</f>
        <v>#N/A</v>
      </c>
      <c r="M171" s="557" t="e">
        <f>IF(ISNUMBER(Regressions!N181),ROUND(Regressions!N181, 1), NA())</f>
        <v>#N/A</v>
      </c>
      <c r="N171" s="558" t="e">
        <f>IF(ISNUMBER(Regressions!O181),ROUND(Regressions!O181, 1), NA())</f>
        <v>#N/A</v>
      </c>
      <c r="O171" s="559" t="e">
        <f>IF(ISNUMBER(Regressions!Q181),ROUND(Regressions!Q181, 1), NA())</f>
        <v>#N/A</v>
      </c>
      <c r="P171" s="555" t="e">
        <f>IF(ISNUMBER(Regressions!R181),ROUND(Regressions!R181, 1), NA())</f>
        <v>#N/A</v>
      </c>
      <c r="Q171" s="561" t="e">
        <f>IF(ISNUMBER(Regressions!S181),ROUND(Regressions!S181, 1), NA())</f>
        <v>#N/A</v>
      </c>
      <c r="R171" s="557" t="e">
        <f>IF(ISNUMBER(Regressions!T181),ROUND(Regressions!T181, 1), NA())</f>
        <v>#N/A</v>
      </c>
      <c r="S171" s="558" t="e">
        <f>IF(ISNUMBER(Regressions!U181),ROUND(Regressions!U181, 1), NA())</f>
        <v>#N/A</v>
      </c>
    </row>
    <row r="172" spans="1:19" x14ac:dyDescent="0.25">
      <c r="A172" s="550" t="str">
        <f>+Introduction!$C$7</f>
        <v>Chile</v>
      </c>
      <c r="B172" s="551">
        <f>IF(ISBLANK(Regressions!B182), " ", Regressions!B182)</f>
        <v>2013</v>
      </c>
      <c r="C172" s="550" t="str">
        <f>HLOOKUP(Introduction!$G$4,nametranslations,29,FALSE)</f>
        <v>Secundaria</v>
      </c>
      <c r="D172" s="553">
        <f>IF(ISBLANK(Regressions!D182), " ", Regressions!D182)</f>
        <v>1584812</v>
      </c>
      <c r="E172" s="554" t="e">
        <f>IF(ISNUMBER(Regressions!E182),ROUND(Regressions!E182, 1), NA())</f>
        <v>#N/A</v>
      </c>
      <c r="F172" s="555" t="e">
        <f>IF(ISNUMBER(Regressions!F182),ROUND(Regressions!F182, 1), NA())</f>
        <v>#N/A</v>
      </c>
      <c r="G172" s="556" t="e">
        <f>IF(ISNUMBER(Regressions!G182),ROUND(Regressions!G182, 1), NA())</f>
        <v>#N/A</v>
      </c>
      <c r="H172" s="557" t="e">
        <f>IF(ISNUMBER(Regressions!H182),ROUND(Regressions!H182, 1), NA())</f>
        <v>#N/A</v>
      </c>
      <c r="I172" s="558" t="e">
        <f>IF(ISNUMBER(Regressions!I182),ROUND(Regressions!I182, 1), NA())</f>
        <v>#N/A</v>
      </c>
      <c r="J172" s="559" t="e">
        <f>IF(ISNUMBER(Regressions!K182),ROUND(Regressions!K182, 1), NA())</f>
        <v>#N/A</v>
      </c>
      <c r="K172" s="555" t="e">
        <f>IF(ISNUMBER(Regressions!L182),ROUND(Regressions!L182, 1), NA())</f>
        <v>#N/A</v>
      </c>
      <c r="L172" s="560" t="e">
        <f>IF(ISNUMBER(Regressions!M182),ROUND(Regressions!M182, 1), NA())</f>
        <v>#N/A</v>
      </c>
      <c r="M172" s="557" t="e">
        <f>IF(ISNUMBER(Regressions!N182),ROUND(Regressions!N182, 1), NA())</f>
        <v>#N/A</v>
      </c>
      <c r="N172" s="558" t="e">
        <f>IF(ISNUMBER(Regressions!O182),ROUND(Regressions!O182, 1), NA())</f>
        <v>#N/A</v>
      </c>
      <c r="O172" s="559" t="e">
        <f>IF(ISNUMBER(Regressions!Q182),ROUND(Regressions!Q182, 1), NA())</f>
        <v>#N/A</v>
      </c>
      <c r="P172" s="555" t="e">
        <f>IF(ISNUMBER(Regressions!R182),ROUND(Regressions!R182, 1), NA())</f>
        <v>#N/A</v>
      </c>
      <c r="Q172" s="561" t="e">
        <f>IF(ISNUMBER(Regressions!S182),ROUND(Regressions!S182, 1), NA())</f>
        <v>#N/A</v>
      </c>
      <c r="R172" s="557" t="e">
        <f>IF(ISNUMBER(Regressions!T182),ROUND(Regressions!T182, 1), NA())</f>
        <v>#N/A</v>
      </c>
      <c r="S172" s="558" t="e">
        <f>IF(ISNUMBER(Regressions!U182),ROUND(Regressions!U182, 1), NA())</f>
        <v>#N/A</v>
      </c>
    </row>
    <row r="173" spans="1:19" x14ac:dyDescent="0.25">
      <c r="A173" s="550" t="str">
        <f>+Introduction!$C$7</f>
        <v>Chile</v>
      </c>
      <c r="B173" s="551">
        <f>IF(ISBLANK(Regressions!B183), " ", Regressions!B183)</f>
        <v>2014</v>
      </c>
      <c r="C173" s="550" t="str">
        <f>HLOOKUP(Introduction!$G$4,nametranslations,29,FALSE)</f>
        <v>Secundaria</v>
      </c>
      <c r="D173" s="553">
        <f>IF(ISBLANK(Regressions!D183), " ", Regressions!D183)</f>
        <v>1558469</v>
      </c>
      <c r="E173" s="554" t="e">
        <f>IF(ISNUMBER(Regressions!E183),ROUND(Regressions!E183, 1), NA())</f>
        <v>#N/A</v>
      </c>
      <c r="F173" s="555" t="e">
        <f>IF(ISNUMBER(Regressions!F183),ROUND(Regressions!F183, 1), NA())</f>
        <v>#N/A</v>
      </c>
      <c r="G173" s="556" t="e">
        <f>IF(ISNUMBER(Regressions!G183),ROUND(Regressions!G183, 1), NA())</f>
        <v>#N/A</v>
      </c>
      <c r="H173" s="557" t="e">
        <f>IF(ISNUMBER(Regressions!H183),ROUND(Regressions!H183, 1), NA())</f>
        <v>#N/A</v>
      </c>
      <c r="I173" s="558" t="e">
        <f>IF(ISNUMBER(Regressions!I183),ROUND(Regressions!I183, 1), NA())</f>
        <v>#N/A</v>
      </c>
      <c r="J173" s="559" t="e">
        <f>IF(ISNUMBER(Regressions!K183),ROUND(Regressions!K183, 1), NA())</f>
        <v>#N/A</v>
      </c>
      <c r="K173" s="555" t="e">
        <f>IF(ISNUMBER(Regressions!L183),ROUND(Regressions!L183, 1), NA())</f>
        <v>#N/A</v>
      </c>
      <c r="L173" s="560" t="e">
        <f>IF(ISNUMBER(Regressions!M183),ROUND(Regressions!M183, 1), NA())</f>
        <v>#N/A</v>
      </c>
      <c r="M173" s="557" t="e">
        <f>IF(ISNUMBER(Regressions!N183),ROUND(Regressions!N183, 1), NA())</f>
        <v>#N/A</v>
      </c>
      <c r="N173" s="558" t="e">
        <f>IF(ISNUMBER(Regressions!O183),ROUND(Regressions!O183, 1), NA())</f>
        <v>#N/A</v>
      </c>
      <c r="O173" s="559" t="e">
        <f>IF(ISNUMBER(Regressions!Q183),ROUND(Regressions!Q183, 1), NA())</f>
        <v>#N/A</v>
      </c>
      <c r="P173" s="555" t="e">
        <f>IF(ISNUMBER(Regressions!R183),ROUND(Regressions!R183, 1), NA())</f>
        <v>#N/A</v>
      </c>
      <c r="Q173" s="561" t="e">
        <f>IF(ISNUMBER(Regressions!S183),ROUND(Regressions!S183, 1), NA())</f>
        <v>#N/A</v>
      </c>
      <c r="R173" s="557" t="e">
        <f>IF(ISNUMBER(Regressions!T183),ROUND(Regressions!T183, 1), NA())</f>
        <v>#N/A</v>
      </c>
      <c r="S173" s="558" t="e">
        <f>IF(ISNUMBER(Regressions!U183),ROUND(Regressions!U183, 1), NA())</f>
        <v>#N/A</v>
      </c>
    </row>
    <row r="174" spans="1:19" x14ac:dyDescent="0.25">
      <c r="A174" s="550" t="str">
        <f>+Introduction!$C$7</f>
        <v>Chile</v>
      </c>
      <c r="B174" s="551">
        <f>IF(ISBLANK(Regressions!B184), " ", Regressions!B184)</f>
        <v>2015</v>
      </c>
      <c r="C174" s="550" t="str">
        <f>HLOOKUP(Introduction!$G$4,nametranslations,29,FALSE)</f>
        <v>Secundaria</v>
      </c>
      <c r="D174" s="553">
        <f>IF(ISBLANK(Regressions!D184), " ", Regressions!D184)</f>
        <v>1532201</v>
      </c>
      <c r="E174" s="554" t="e">
        <f>IF(ISNUMBER(Regressions!E184),ROUND(Regressions!E184, 1), NA())</f>
        <v>#N/A</v>
      </c>
      <c r="F174" s="555" t="e">
        <f>IF(ISNUMBER(Regressions!F184),ROUND(Regressions!F184, 1), NA())</f>
        <v>#N/A</v>
      </c>
      <c r="G174" s="556" t="e">
        <f>IF(ISNUMBER(Regressions!G184),ROUND(Regressions!G184, 1), NA())</f>
        <v>#N/A</v>
      </c>
      <c r="H174" s="557" t="e">
        <f>IF(ISNUMBER(Regressions!H184),ROUND(Regressions!H184, 1), NA())</f>
        <v>#N/A</v>
      </c>
      <c r="I174" s="558" t="e">
        <f>IF(ISNUMBER(Regressions!I184),ROUND(Regressions!I184, 1), NA())</f>
        <v>#N/A</v>
      </c>
      <c r="J174" s="559" t="e">
        <f>IF(ISNUMBER(Regressions!K184),ROUND(Regressions!K184, 1), NA())</f>
        <v>#N/A</v>
      </c>
      <c r="K174" s="555" t="e">
        <f>IF(ISNUMBER(Regressions!L184),ROUND(Regressions!L184, 1), NA())</f>
        <v>#N/A</v>
      </c>
      <c r="L174" s="560" t="e">
        <f>IF(ISNUMBER(Regressions!M184),ROUND(Regressions!M184, 1), NA())</f>
        <v>#N/A</v>
      </c>
      <c r="M174" s="557" t="e">
        <f>IF(ISNUMBER(Regressions!N184),ROUND(Regressions!N184, 1), NA())</f>
        <v>#N/A</v>
      </c>
      <c r="N174" s="558" t="e">
        <f>IF(ISNUMBER(Regressions!O184),ROUND(Regressions!O184, 1), NA())</f>
        <v>#N/A</v>
      </c>
      <c r="O174" s="559" t="e">
        <f>IF(ISNUMBER(Regressions!Q184),ROUND(Regressions!Q184, 1), NA())</f>
        <v>#N/A</v>
      </c>
      <c r="P174" s="555" t="e">
        <f>IF(ISNUMBER(Regressions!R184),ROUND(Regressions!R184, 1), NA())</f>
        <v>#N/A</v>
      </c>
      <c r="Q174" s="561" t="e">
        <f>IF(ISNUMBER(Regressions!S184),ROUND(Regressions!S184, 1), NA())</f>
        <v>#N/A</v>
      </c>
      <c r="R174" s="557" t="e">
        <f>IF(ISNUMBER(Regressions!T184),ROUND(Regressions!T184, 1), NA())</f>
        <v>#N/A</v>
      </c>
      <c r="S174" s="558" t="e">
        <f>IF(ISNUMBER(Regressions!U184),ROUND(Regressions!U184, 1), NA())</f>
        <v>#N/A</v>
      </c>
    </row>
    <row r="175" spans="1:19" x14ac:dyDescent="0.25">
      <c r="A175" s="550" t="str">
        <f>+Introduction!$C$7</f>
        <v>Chile</v>
      </c>
      <c r="B175" s="551">
        <f>IF(ISBLANK(Regressions!B185), " ", Regressions!B185)</f>
        <v>2016</v>
      </c>
      <c r="C175" s="550" t="str">
        <f>HLOOKUP(Introduction!$G$4,nametranslations,29,FALSE)</f>
        <v>Secundaria</v>
      </c>
      <c r="D175" s="553">
        <f>IF(ISBLANK(Regressions!D185), " ", Regressions!D185)</f>
        <v>1507725</v>
      </c>
      <c r="E175" s="554" t="e">
        <f>IF(ISNUMBER(Regressions!E185),ROUND(Regressions!E185, 1), NA())</f>
        <v>#N/A</v>
      </c>
      <c r="F175" s="555" t="e">
        <f>IF(ISNUMBER(Regressions!F185),ROUND(Regressions!F185, 1), NA())</f>
        <v>#N/A</v>
      </c>
      <c r="G175" s="556" t="e">
        <f>IF(ISNUMBER(Regressions!G185),ROUND(Regressions!G185, 1), NA())</f>
        <v>#N/A</v>
      </c>
      <c r="H175" s="557" t="e">
        <f>IF(ISNUMBER(Regressions!H185),ROUND(Regressions!H185, 1), NA())</f>
        <v>#N/A</v>
      </c>
      <c r="I175" s="558" t="e">
        <f>IF(ISNUMBER(Regressions!I185),ROUND(Regressions!I185, 1), NA())</f>
        <v>#N/A</v>
      </c>
      <c r="J175" s="559" t="e">
        <f>IF(ISNUMBER(Regressions!K185),ROUND(Regressions!K185, 1), NA())</f>
        <v>#N/A</v>
      </c>
      <c r="K175" s="555" t="e">
        <f>IF(ISNUMBER(Regressions!L185),ROUND(Regressions!L185, 1), NA())</f>
        <v>#N/A</v>
      </c>
      <c r="L175" s="560" t="e">
        <f>IF(ISNUMBER(Regressions!M185),ROUND(Regressions!M185, 1), NA())</f>
        <v>#N/A</v>
      </c>
      <c r="M175" s="557" t="e">
        <f>IF(ISNUMBER(Regressions!N185),ROUND(Regressions!N185, 1), NA())</f>
        <v>#N/A</v>
      </c>
      <c r="N175" s="558" t="e">
        <f>IF(ISNUMBER(Regressions!O185),ROUND(Regressions!O185, 1), NA())</f>
        <v>#N/A</v>
      </c>
      <c r="O175" s="559" t="e">
        <f>IF(ISNUMBER(Regressions!Q185),ROUND(Regressions!Q185, 1), NA())</f>
        <v>#N/A</v>
      </c>
      <c r="P175" s="555" t="e">
        <f>IF(ISNUMBER(Regressions!R185),ROUND(Regressions!R185, 1), NA())</f>
        <v>#N/A</v>
      </c>
      <c r="Q175" s="561" t="e">
        <f>IF(ISNUMBER(Regressions!S185),ROUND(Regressions!S185, 1), NA())</f>
        <v>#N/A</v>
      </c>
      <c r="R175" s="557" t="e">
        <f>IF(ISNUMBER(Regressions!T185),ROUND(Regressions!T185, 1), NA())</f>
        <v>#N/A</v>
      </c>
      <c r="S175" s="558" t="e">
        <f>IF(ISNUMBER(Regressions!U185),ROUND(Regressions!U185, 1), NA())</f>
        <v>#N/A</v>
      </c>
    </row>
    <row r="176" spans="1:19" x14ac:dyDescent="0.25">
      <c r="A176" s="550" t="str">
        <f>+Introduction!$C$7</f>
        <v>Chile</v>
      </c>
      <c r="B176" s="551">
        <f>IF(ISBLANK(Regressions!B186), " ", Regressions!B186)</f>
        <v>2017</v>
      </c>
      <c r="C176" s="550" t="str">
        <f>HLOOKUP(Introduction!$G$4,nametranslations,29,FALSE)</f>
        <v>Secundaria</v>
      </c>
      <c r="D176" s="553">
        <f>IF(ISBLANK(Regressions!D186), " ", Regressions!D186)</f>
        <v>1486609</v>
      </c>
      <c r="E176" s="554" t="e">
        <f>IF(ISNUMBER(Regressions!E186),ROUND(Regressions!E186, 1), NA())</f>
        <v>#N/A</v>
      </c>
      <c r="F176" s="555" t="e">
        <f>IF(ISNUMBER(Regressions!F186),ROUND(Regressions!F186, 1), NA())</f>
        <v>#N/A</v>
      </c>
      <c r="G176" s="556" t="e">
        <f>IF(ISNUMBER(Regressions!G186),ROUND(Regressions!G186, 1), NA())</f>
        <v>#N/A</v>
      </c>
      <c r="H176" s="557" t="e">
        <f>IF(ISNUMBER(Regressions!H186),ROUND(Regressions!H186, 1), NA())</f>
        <v>#N/A</v>
      </c>
      <c r="I176" s="558" t="e">
        <f>IF(ISNUMBER(Regressions!I186),ROUND(Regressions!I186, 1), NA())</f>
        <v>#N/A</v>
      </c>
      <c r="J176" s="559" t="e">
        <f>IF(ISNUMBER(Regressions!K186),ROUND(Regressions!K186, 1), NA())</f>
        <v>#N/A</v>
      </c>
      <c r="K176" s="555" t="e">
        <f>IF(ISNUMBER(Regressions!L186),ROUND(Regressions!L186, 1), NA())</f>
        <v>#N/A</v>
      </c>
      <c r="L176" s="560" t="e">
        <f>IF(ISNUMBER(Regressions!M186),ROUND(Regressions!M186, 1), NA())</f>
        <v>#N/A</v>
      </c>
      <c r="M176" s="557" t="e">
        <f>IF(ISNUMBER(Regressions!N186),ROUND(Regressions!N186, 1), NA())</f>
        <v>#N/A</v>
      </c>
      <c r="N176" s="558" t="e">
        <f>IF(ISNUMBER(Regressions!O186),ROUND(Regressions!O186, 1), NA())</f>
        <v>#N/A</v>
      </c>
      <c r="O176" s="559" t="e">
        <f>IF(ISNUMBER(Regressions!Q186),ROUND(Regressions!Q186, 1), NA())</f>
        <v>#N/A</v>
      </c>
      <c r="P176" s="555" t="e">
        <f>IF(ISNUMBER(Regressions!R186),ROUND(Regressions!R186, 1), NA())</f>
        <v>#N/A</v>
      </c>
      <c r="Q176" s="561" t="e">
        <f>IF(ISNUMBER(Regressions!S186),ROUND(Regressions!S186, 1), NA())</f>
        <v>#N/A</v>
      </c>
      <c r="R176" s="557" t="e">
        <f>IF(ISNUMBER(Regressions!T186),ROUND(Regressions!T186, 1), NA())</f>
        <v>#N/A</v>
      </c>
      <c r="S176" s="558" t="e">
        <f>IF(ISNUMBER(Regressions!U186),ROUND(Regressions!U186, 1), NA())</f>
        <v>#N/A</v>
      </c>
    </row>
    <row r="177" spans="1:19" x14ac:dyDescent="0.25">
      <c r="A177" s="550" t="str">
        <f>+Introduction!$C$7</f>
        <v>Chile</v>
      </c>
      <c r="B177" s="551">
        <f>IF(ISBLANK(Regressions!B187), " ", Regressions!B187)</f>
        <v>2018</v>
      </c>
      <c r="C177" s="550" t="str">
        <f>HLOOKUP(Introduction!$G$4,nametranslations,29,FALSE)</f>
        <v>Secundaria</v>
      </c>
      <c r="D177" s="553">
        <f>IF(ISBLANK(Regressions!D187), " ", Regressions!D187)</f>
        <v>1475332</v>
      </c>
      <c r="E177" s="554" t="e">
        <f>IF(ISNUMBER(Regressions!E187),ROUND(Regressions!E187, 1), NA())</f>
        <v>#N/A</v>
      </c>
      <c r="F177" s="555" t="e">
        <f>IF(ISNUMBER(Regressions!F187),ROUND(Regressions!F187, 1), NA())</f>
        <v>#N/A</v>
      </c>
      <c r="G177" s="556" t="e">
        <f>IF(ISNUMBER(Regressions!G187),ROUND(Regressions!G187, 1), NA())</f>
        <v>#N/A</v>
      </c>
      <c r="H177" s="557" t="e">
        <f>IF(ISNUMBER(Regressions!H187),ROUND(Regressions!H187, 1), NA())</f>
        <v>#N/A</v>
      </c>
      <c r="I177" s="558" t="e">
        <f>IF(ISNUMBER(Regressions!I187),ROUND(Regressions!I187, 1), NA())</f>
        <v>#N/A</v>
      </c>
      <c r="J177" s="559" t="e">
        <f>IF(ISNUMBER(Regressions!K187),ROUND(Regressions!K187, 1), NA())</f>
        <v>#N/A</v>
      </c>
      <c r="K177" s="555" t="e">
        <f>IF(ISNUMBER(Regressions!L187),ROUND(Regressions!L187, 1), NA())</f>
        <v>#N/A</v>
      </c>
      <c r="L177" s="560" t="e">
        <f>IF(ISNUMBER(Regressions!M187),ROUND(Regressions!M187, 1), NA())</f>
        <v>#N/A</v>
      </c>
      <c r="M177" s="557" t="e">
        <f>IF(ISNUMBER(Regressions!N187),ROUND(Regressions!N187, 1), NA())</f>
        <v>#N/A</v>
      </c>
      <c r="N177" s="558" t="e">
        <f>IF(ISNUMBER(Regressions!O187),ROUND(Regressions!O187, 1), NA())</f>
        <v>#N/A</v>
      </c>
      <c r="O177" s="559" t="e">
        <f>IF(ISNUMBER(Regressions!Q187),ROUND(Regressions!Q187, 1), NA())</f>
        <v>#N/A</v>
      </c>
      <c r="P177" s="555" t="e">
        <f>IF(ISNUMBER(Regressions!R187),ROUND(Regressions!R187, 1), NA())</f>
        <v>#N/A</v>
      </c>
      <c r="Q177" s="561" t="e">
        <f>IF(ISNUMBER(Regressions!S187),ROUND(Regressions!S187, 1), NA())</f>
        <v>#N/A</v>
      </c>
      <c r="R177" s="557" t="e">
        <f>IF(ISNUMBER(Regressions!T187),ROUND(Regressions!T187, 1), NA())</f>
        <v>#N/A</v>
      </c>
      <c r="S177" s="558" t="e">
        <f>IF(ISNUMBER(Regressions!U187),ROUND(Regressions!U187, 1), NA())</f>
        <v>#N/A</v>
      </c>
    </row>
    <row r="178" spans="1:19" x14ac:dyDescent="0.25">
      <c r="A178" s="550" t="str">
        <f>+Introduction!$C$7</f>
        <v>Chile</v>
      </c>
      <c r="B178" s="551">
        <f>IF(ISBLANK(Regressions!B188), " ", Regressions!B188)</f>
        <v>2019</v>
      </c>
      <c r="C178" s="550" t="str">
        <f>HLOOKUP(Introduction!$G$4,nametranslations,29,FALSE)</f>
        <v>Secundaria</v>
      </c>
      <c r="D178" s="553">
        <f>IF(ISBLANK(Regressions!D188), " ", Regressions!D188)</f>
        <v>1472363</v>
      </c>
      <c r="E178" s="554" t="e">
        <f>IF(ISNUMBER(Regressions!E188),ROUND(Regressions!E188, 1), NA())</f>
        <v>#N/A</v>
      </c>
      <c r="F178" s="555" t="e">
        <f>IF(ISNUMBER(Regressions!F188),ROUND(Regressions!F188, 1), NA())</f>
        <v>#N/A</v>
      </c>
      <c r="G178" s="556" t="e">
        <f>IF(ISNUMBER(Regressions!G188),ROUND(Regressions!G188, 1), NA())</f>
        <v>#N/A</v>
      </c>
      <c r="H178" s="557" t="e">
        <f>IF(ISNUMBER(Regressions!H188),ROUND(Regressions!H188, 1), NA())</f>
        <v>#N/A</v>
      </c>
      <c r="I178" s="558" t="e">
        <f>IF(ISNUMBER(Regressions!I188),ROUND(Regressions!I188, 1), NA())</f>
        <v>#N/A</v>
      </c>
      <c r="J178" s="559" t="e">
        <f>IF(ISNUMBER(Regressions!K188),ROUND(Regressions!K188, 1), NA())</f>
        <v>#N/A</v>
      </c>
      <c r="K178" s="555" t="e">
        <f>IF(ISNUMBER(Regressions!L188),ROUND(Regressions!L188, 1), NA())</f>
        <v>#N/A</v>
      </c>
      <c r="L178" s="560" t="e">
        <f>IF(ISNUMBER(Regressions!M188),ROUND(Regressions!M188, 1), NA())</f>
        <v>#N/A</v>
      </c>
      <c r="M178" s="557" t="e">
        <f>IF(ISNUMBER(Regressions!N188),ROUND(Regressions!N188, 1), NA())</f>
        <v>#N/A</v>
      </c>
      <c r="N178" s="558" t="e">
        <f>IF(ISNUMBER(Regressions!O188),ROUND(Regressions!O188, 1), NA())</f>
        <v>#N/A</v>
      </c>
      <c r="O178" s="559" t="e">
        <f>IF(ISNUMBER(Regressions!Q188),ROUND(Regressions!Q188, 1), NA())</f>
        <v>#N/A</v>
      </c>
      <c r="P178" s="555" t="e">
        <f>IF(ISNUMBER(Regressions!R188),ROUND(Regressions!R188, 1), NA())</f>
        <v>#N/A</v>
      </c>
      <c r="Q178" s="561" t="e">
        <f>IF(ISNUMBER(Regressions!S188),ROUND(Regressions!S188, 1), NA())</f>
        <v>#N/A</v>
      </c>
      <c r="R178" s="557" t="e">
        <f>IF(ISNUMBER(Regressions!T188),ROUND(Regressions!T188, 1), NA())</f>
        <v>#N/A</v>
      </c>
      <c r="S178" s="558" t="e">
        <f>IF(ISNUMBER(Regressions!U188),ROUND(Regressions!U188, 1), NA())</f>
        <v>#N/A</v>
      </c>
    </row>
    <row r="179" spans="1:19" x14ac:dyDescent="0.25">
      <c r="A179" s="550" t="str">
        <f>+Introduction!$C$7</f>
        <v>Chile</v>
      </c>
      <c r="B179" s="551">
        <f>IF(ISBLANK(Regressions!B189), " ", Regressions!B189)</f>
        <v>2020</v>
      </c>
      <c r="C179" s="550" t="str">
        <f>HLOOKUP(Introduction!$G$4,nametranslations,29,FALSE)</f>
        <v>Secundaria</v>
      </c>
      <c r="D179" s="553">
        <f>IF(ISBLANK(Regressions!D189), " ", Regressions!D189)</f>
        <v>1480623</v>
      </c>
      <c r="E179" s="554" t="e">
        <f>IF(ISNUMBER(Regressions!E189),ROUND(Regressions!E189, 1), NA())</f>
        <v>#N/A</v>
      </c>
      <c r="F179" s="555" t="e">
        <f>IF(ISNUMBER(Regressions!F189),ROUND(Regressions!F189, 1), NA())</f>
        <v>#N/A</v>
      </c>
      <c r="G179" s="556" t="e">
        <f>IF(ISNUMBER(Regressions!G189),ROUND(Regressions!G189, 1), NA())</f>
        <v>#N/A</v>
      </c>
      <c r="H179" s="557" t="e">
        <f>IF(ISNUMBER(Regressions!H189),ROUND(Regressions!H189, 1), NA())</f>
        <v>#N/A</v>
      </c>
      <c r="I179" s="558" t="e">
        <f>IF(ISNUMBER(Regressions!I189),ROUND(Regressions!I189, 1), NA())</f>
        <v>#N/A</v>
      </c>
      <c r="J179" s="559" t="e">
        <f>IF(ISNUMBER(Regressions!K189),ROUND(Regressions!K189, 1), NA())</f>
        <v>#N/A</v>
      </c>
      <c r="K179" s="555" t="e">
        <f>IF(ISNUMBER(Regressions!L189),ROUND(Regressions!L189, 1), NA())</f>
        <v>#N/A</v>
      </c>
      <c r="L179" s="560" t="e">
        <f>IF(ISNUMBER(Regressions!M189),ROUND(Regressions!M189, 1), NA())</f>
        <v>#N/A</v>
      </c>
      <c r="M179" s="557" t="e">
        <f>IF(ISNUMBER(Regressions!N189),ROUND(Regressions!N189, 1), NA())</f>
        <v>#N/A</v>
      </c>
      <c r="N179" s="558" t="e">
        <f>IF(ISNUMBER(Regressions!O189),ROUND(Regressions!O189, 1), NA())</f>
        <v>#N/A</v>
      </c>
      <c r="O179" s="559" t="e">
        <f>IF(ISNUMBER(Regressions!Q189),ROUND(Regressions!Q189, 1), NA())</f>
        <v>#N/A</v>
      </c>
      <c r="P179" s="555" t="e">
        <f>IF(ISNUMBER(Regressions!R189),ROUND(Regressions!R189, 1), NA())</f>
        <v>#N/A</v>
      </c>
      <c r="Q179" s="561" t="e">
        <f>IF(ISNUMBER(Regressions!S189),ROUND(Regressions!S189, 1), NA())</f>
        <v>#N/A</v>
      </c>
      <c r="R179" s="557" t="e">
        <f>IF(ISNUMBER(Regressions!T189),ROUND(Regressions!T189, 1), NA())</f>
        <v>#N/A</v>
      </c>
      <c r="S179" s="558" t="e">
        <f>IF(ISNUMBER(Regressions!U189),ROUND(Regressions!U189, 1), NA())</f>
        <v>#N/A</v>
      </c>
    </row>
    <row r="180" spans="1:19" x14ac:dyDescent="0.25">
      <c r="A180" s="550" t="str">
        <f>+Introduction!$C$7</f>
        <v>Chile</v>
      </c>
      <c r="B180" s="551">
        <f>IF(ISBLANK(Regressions!B190), " ", Regressions!B190)</f>
        <v>2021</v>
      </c>
      <c r="C180" s="550" t="str">
        <f>HLOOKUP(Introduction!$G$4,nametranslations,29,FALSE)</f>
        <v>Secundaria</v>
      </c>
      <c r="D180" s="553">
        <f>IF(ISBLANK(Regressions!D190), " ", Regressions!D190)</f>
        <v>1495162</v>
      </c>
      <c r="E180" s="559" t="e">
        <f>IF(ISNUMBER(Regressions!E190),ROUND(Regressions!E190, 1), NA())</f>
        <v>#N/A</v>
      </c>
      <c r="F180" s="562" t="e">
        <f>IF(ISNUMBER(Regressions!F190),ROUND(Regressions!F190, 1), NA())</f>
        <v>#N/A</v>
      </c>
      <c r="G180" s="563" t="e">
        <f>IF(ISNUMBER(Regressions!G190),ROUND(Regressions!G190, 1), NA())</f>
        <v>#N/A</v>
      </c>
      <c r="H180" s="557" t="e">
        <f>IF(ISNUMBER(Regressions!H190),ROUND(Regressions!H190, 1), NA())</f>
        <v>#N/A</v>
      </c>
      <c r="I180" s="558" t="e">
        <f>IF(ISNUMBER(Regressions!I190),ROUND(Regressions!I190, 1), NA())</f>
        <v>#N/A</v>
      </c>
      <c r="J180" s="559" t="e">
        <f>IF(ISNUMBER(Regressions!K190),ROUND(Regressions!K190, 1), NA())</f>
        <v>#N/A</v>
      </c>
      <c r="K180" s="562" t="e">
        <f>IF(ISNUMBER(Regressions!L190),ROUND(Regressions!L190, 1), NA())</f>
        <v>#N/A</v>
      </c>
      <c r="L180" s="564" t="e">
        <f>IF(ISNUMBER(Regressions!M190),ROUND(Regressions!M190, 1), NA())</f>
        <v>#N/A</v>
      </c>
      <c r="M180" s="557" t="e">
        <f>IF(ISNUMBER(Regressions!N190),ROUND(Regressions!N190, 1), NA())</f>
        <v>#N/A</v>
      </c>
      <c r="N180" s="558" t="e">
        <f>IF(ISNUMBER(Regressions!O190),ROUND(Regressions!O190, 1), NA())</f>
        <v>#N/A</v>
      </c>
      <c r="O180" s="559" t="e">
        <f>IF(ISNUMBER(Regressions!Q190),ROUND(Regressions!Q190, 1), NA())</f>
        <v>#N/A</v>
      </c>
      <c r="P180" s="562" t="e">
        <f>IF(ISNUMBER(Regressions!R190),ROUND(Regressions!R190, 1), NA())</f>
        <v>#N/A</v>
      </c>
      <c r="Q180" s="565" t="e">
        <f>IF(ISNUMBER(Regressions!S190),ROUND(Regressions!S190, 1), NA())</f>
        <v>#N/A</v>
      </c>
      <c r="R180" s="557" t="e">
        <f>IF(ISNUMBER(Regressions!T190),ROUND(Regressions!T190, 1), NA())</f>
        <v>#N/A</v>
      </c>
      <c r="S180" s="558" t="e">
        <f>IF(ISNUMBER(Regressions!U190),ROUND(Regressions!U190, 1), NA())</f>
        <v>#N/A</v>
      </c>
    </row>
    <row r="181" spans="1:19" x14ac:dyDescent="0.25">
      <c r="A181" s="550" t="str">
        <f>+Introduction!$C$7</f>
        <v>Chile</v>
      </c>
      <c r="B181" s="551">
        <f>IF(ISBLANK(Regressions!B191), " ", Regressions!B191)</f>
        <v>2022</v>
      </c>
      <c r="C181" s="550" t="str">
        <f>HLOOKUP(Introduction!$G$4,nametranslations,29,FALSE)</f>
        <v>Secundaria</v>
      </c>
      <c r="D181" s="553">
        <f>IF(ISBLANK(Regressions!D191), " ", Regressions!D191)</f>
        <v>1512524</v>
      </c>
      <c r="E181" s="554" t="e">
        <f>IF(ISNUMBER(Regressions!E191),ROUND(Regressions!E191, 1), NA())</f>
        <v>#N/A</v>
      </c>
      <c r="F181" s="555" t="e">
        <f>IF(ISNUMBER(Regressions!F191),ROUND(Regressions!F191, 1), NA())</f>
        <v>#N/A</v>
      </c>
      <c r="G181" s="556" t="e">
        <f>IF(ISNUMBER(Regressions!G191),ROUND(Regressions!G191, 1), NA())</f>
        <v>#N/A</v>
      </c>
      <c r="H181" s="557" t="e">
        <f>IF(ISNUMBER(Regressions!H191),ROUND(Regressions!H191, 1), NA())</f>
        <v>#N/A</v>
      </c>
      <c r="I181" s="558" t="e">
        <f>IF(ISNUMBER(Regressions!I191),ROUND(Regressions!I191, 1), NA())</f>
        <v>#N/A</v>
      </c>
      <c r="J181" s="559" t="e">
        <f>IF(ISNUMBER(Regressions!K191),ROUND(Regressions!K191, 1), NA())</f>
        <v>#N/A</v>
      </c>
      <c r="K181" s="555" t="e">
        <f>IF(ISNUMBER(Regressions!L191),ROUND(Regressions!L191, 1), NA())</f>
        <v>#N/A</v>
      </c>
      <c r="L181" s="560" t="e">
        <f>IF(ISNUMBER(Regressions!M191),ROUND(Regressions!M191, 1), NA())</f>
        <v>#N/A</v>
      </c>
      <c r="M181" s="557" t="e">
        <f>IF(ISNUMBER(Regressions!N191),ROUND(Regressions!N191, 1), NA())</f>
        <v>#N/A</v>
      </c>
      <c r="N181" s="558" t="e">
        <f>IF(ISNUMBER(Regressions!O191),ROUND(Regressions!O191, 1), NA())</f>
        <v>#N/A</v>
      </c>
      <c r="O181" s="559" t="e">
        <f>IF(ISNUMBER(Regressions!Q191),ROUND(Regressions!Q191, 1), NA())</f>
        <v>#N/A</v>
      </c>
      <c r="P181" s="555" t="e">
        <f>IF(ISNUMBER(Regressions!R191),ROUND(Regressions!R191, 1), NA())</f>
        <v>#N/A</v>
      </c>
      <c r="Q181" s="561" t="e">
        <f>IF(ISNUMBER(Regressions!S191),ROUND(Regressions!S191, 1), NA())</f>
        <v>#N/A</v>
      </c>
      <c r="R181" s="557" t="e">
        <f>IF(ISNUMBER(Regressions!T191),ROUND(Regressions!T191, 1), NA())</f>
        <v>#N/A</v>
      </c>
      <c r="S181" s="558" t="e">
        <f>IF(ISNUMBER(Regressions!U191),ROUND(Regressions!U191, 1), NA())</f>
        <v>#N/A</v>
      </c>
    </row>
    <row r="182" spans="1:19" x14ac:dyDescent="0.25">
      <c r="A182" s="550" t="str">
        <f>+Introduction!$C$7</f>
        <v>Chile</v>
      </c>
      <c r="B182" s="551">
        <f>IF(ISBLANK(Regressions!B192), " ", Regressions!B192)</f>
        <v>2023</v>
      </c>
      <c r="C182" s="550" t="str">
        <f>HLOOKUP(Introduction!$G$4,nametranslations,29,FALSE)</f>
        <v>Secundaria</v>
      </c>
      <c r="D182" s="553">
        <f>IF(ISBLANK(Regressions!D192), " ", Regressions!D192)</f>
        <v>1531787</v>
      </c>
      <c r="E182" s="554" t="e">
        <f>IF(ISNUMBER(Regressions!E192),ROUND(Regressions!E192, 1), NA())</f>
        <v>#N/A</v>
      </c>
      <c r="F182" s="555" t="e">
        <f>IF(ISNUMBER(Regressions!F192),ROUND(Regressions!F192, 1), NA())</f>
        <v>#N/A</v>
      </c>
      <c r="G182" s="556" t="e">
        <f>IF(ISNUMBER(Regressions!G192),ROUND(Regressions!G192, 1), NA())</f>
        <v>#N/A</v>
      </c>
      <c r="H182" s="557" t="e">
        <f>IF(ISNUMBER(Regressions!H192),ROUND(Regressions!H192, 1), NA())</f>
        <v>#N/A</v>
      </c>
      <c r="I182" s="558" t="e">
        <f>IF(ISNUMBER(Regressions!I192),ROUND(Regressions!I192, 1), NA())</f>
        <v>#N/A</v>
      </c>
      <c r="J182" s="559" t="e">
        <f>IF(ISNUMBER(Regressions!K192),ROUND(Regressions!K192, 1), NA())</f>
        <v>#N/A</v>
      </c>
      <c r="K182" s="555" t="e">
        <f>IF(ISNUMBER(Regressions!L192),ROUND(Regressions!L192, 1), NA())</f>
        <v>#N/A</v>
      </c>
      <c r="L182" s="560" t="e">
        <f>IF(ISNUMBER(Regressions!M192),ROUND(Regressions!M192, 1), NA())</f>
        <v>#N/A</v>
      </c>
      <c r="M182" s="557" t="e">
        <f>IF(ISNUMBER(Regressions!N192),ROUND(Regressions!N192, 1), NA())</f>
        <v>#N/A</v>
      </c>
      <c r="N182" s="558" t="e">
        <f>IF(ISNUMBER(Regressions!O192),ROUND(Regressions!O192, 1), NA())</f>
        <v>#N/A</v>
      </c>
      <c r="O182" s="559" t="e">
        <f>IF(ISNUMBER(Regressions!Q192),ROUND(Regressions!Q192, 1), NA())</f>
        <v>#N/A</v>
      </c>
      <c r="P182" s="555" t="e">
        <f>IF(ISNUMBER(Regressions!R192),ROUND(Regressions!R192, 1), NA())</f>
        <v>#N/A</v>
      </c>
      <c r="Q182" s="561" t="e">
        <f>IF(ISNUMBER(Regressions!S192),ROUND(Regressions!S192, 1), NA())</f>
        <v>#N/A</v>
      </c>
      <c r="R182" s="557" t="e">
        <f>IF(ISNUMBER(Regressions!T192),ROUND(Regressions!T192, 1), NA())</f>
        <v>#N/A</v>
      </c>
      <c r="S182" s="558" t="e">
        <f>IF(ISNUMBER(Regressions!U192),ROUND(Regressions!U192, 1), NA())</f>
        <v>#N/A</v>
      </c>
    </row>
    <row r="183" spans="1:19" x14ac:dyDescent="0.25">
      <c r="A183" s="550" t="str">
        <f>+Introduction!$C$7</f>
        <v>Chile</v>
      </c>
      <c r="B183" s="551">
        <f>IF(ISBLANK(Regressions!B193), " ", Regressions!B193)</f>
        <v>2024</v>
      </c>
      <c r="C183" s="550" t="str">
        <f>HLOOKUP(Introduction!$G$4,nametranslations,29,FALSE)</f>
        <v>Secundaria</v>
      </c>
      <c r="D183" s="553">
        <f>IF(ISBLANK(Regressions!D193), " ", Regressions!D193)</f>
        <v>1462271</v>
      </c>
      <c r="E183" s="554" t="e">
        <f>IF(ISNUMBER(Regressions!E193),ROUND(Regressions!E193, 1), NA())</f>
        <v>#N/A</v>
      </c>
      <c r="F183" s="555" t="e">
        <f>IF(ISNUMBER(Regressions!F193),ROUND(Regressions!F193, 1), NA())</f>
        <v>#N/A</v>
      </c>
      <c r="G183" s="556" t="e">
        <f>IF(ISNUMBER(Regressions!G193),ROUND(Regressions!G193, 1), NA())</f>
        <v>#N/A</v>
      </c>
      <c r="H183" s="557" t="e">
        <f>IF(ISNUMBER(Regressions!H193),ROUND(Regressions!H193, 1), NA())</f>
        <v>#N/A</v>
      </c>
      <c r="I183" s="558" t="e">
        <f>IF(ISNUMBER(Regressions!I193),ROUND(Regressions!I193, 1), NA())</f>
        <v>#N/A</v>
      </c>
      <c r="J183" s="559" t="e">
        <f>IF(ISNUMBER(Regressions!K193),ROUND(Regressions!K193, 1), NA())</f>
        <v>#N/A</v>
      </c>
      <c r="K183" s="555" t="e">
        <f>IF(ISNUMBER(Regressions!L193),ROUND(Regressions!L193, 1), NA())</f>
        <v>#N/A</v>
      </c>
      <c r="L183" s="560" t="e">
        <f>IF(ISNUMBER(Regressions!M193),ROUND(Regressions!M193, 1), NA())</f>
        <v>#N/A</v>
      </c>
      <c r="M183" s="557" t="e">
        <f>IF(ISNUMBER(Regressions!N193),ROUND(Regressions!N193, 1), NA())</f>
        <v>#N/A</v>
      </c>
      <c r="N183" s="558" t="e">
        <f>IF(ISNUMBER(Regressions!O193),ROUND(Regressions!O193, 1), NA())</f>
        <v>#N/A</v>
      </c>
      <c r="O183" s="559" t="e">
        <f>IF(ISNUMBER(Regressions!Q193),ROUND(Regressions!Q193, 1), NA())</f>
        <v>#N/A</v>
      </c>
      <c r="P183" s="555" t="e">
        <f>IF(ISNUMBER(Regressions!R193),ROUND(Regressions!R193, 1), NA())</f>
        <v>#N/A</v>
      </c>
      <c r="Q183" s="561" t="e">
        <f>IF(ISNUMBER(Regressions!S193),ROUND(Regressions!S193, 1), NA())</f>
        <v>#N/A</v>
      </c>
      <c r="R183" s="557" t="e">
        <f>IF(ISNUMBER(Regressions!T193),ROUND(Regressions!T193, 1), NA())</f>
        <v>#N/A</v>
      </c>
      <c r="S183" s="558" t="e">
        <f>IF(ISNUMBER(Regressions!U193),ROUND(Regressions!U193, 1), NA())</f>
        <v>#N/A</v>
      </c>
    </row>
    <row r="184" spans="1:19" x14ac:dyDescent="0.25">
      <c r="A184" s="566" t="str">
        <f>+Introduction!$C$7</f>
        <v>Chile</v>
      </c>
      <c r="B184" s="567">
        <f>IF(ISBLANK(Regressions!B194), " ", Regressions!B194)</f>
        <v>2025</v>
      </c>
      <c r="C184" s="566" t="str">
        <f>HLOOKUP(Introduction!$G$4,nametranslations,29,FALSE)</f>
        <v>Secundaria</v>
      </c>
      <c r="D184" s="568">
        <f>IF(ISBLANK(Regressions!D194), " ", Regressions!D194)</f>
        <v>1450303</v>
      </c>
      <c r="E184" s="569" t="e">
        <f>IF(ISNUMBER(Regressions!E194),ROUND(Regressions!E194, 1), NA())</f>
        <v>#N/A</v>
      </c>
      <c r="F184" s="570" t="e">
        <f>IF(ISNUMBER(Regressions!F194),ROUND(Regressions!F194, 1), NA())</f>
        <v>#N/A</v>
      </c>
      <c r="G184" s="571" t="e">
        <f>IF(ISNUMBER(Regressions!G194),ROUND(Regressions!G194, 1), NA())</f>
        <v>#N/A</v>
      </c>
      <c r="H184" s="572" t="e">
        <f>IF(ISNUMBER(Regressions!H194),ROUND(Regressions!H194, 1), NA())</f>
        <v>#N/A</v>
      </c>
      <c r="I184" s="573" t="e">
        <f>IF(ISNUMBER(Regressions!I194),ROUND(Regressions!I194, 1), NA())</f>
        <v>#N/A</v>
      </c>
      <c r="J184" s="574" t="e">
        <f>IF(ISNUMBER(Regressions!K194),ROUND(Regressions!K194, 1), NA())</f>
        <v>#N/A</v>
      </c>
      <c r="K184" s="570" t="e">
        <f>IF(ISNUMBER(Regressions!L194),ROUND(Regressions!L194, 1), NA())</f>
        <v>#N/A</v>
      </c>
      <c r="L184" s="575" t="e">
        <f>IF(ISNUMBER(Regressions!M194),ROUND(Regressions!M194, 1), NA())</f>
        <v>#N/A</v>
      </c>
      <c r="M184" s="572" t="e">
        <f>IF(ISNUMBER(Regressions!N194),ROUND(Regressions!N194, 1), NA())</f>
        <v>#N/A</v>
      </c>
      <c r="N184" s="573" t="e">
        <f>IF(ISNUMBER(Regressions!O194),ROUND(Regressions!O194, 1), NA())</f>
        <v>#N/A</v>
      </c>
      <c r="O184" s="574" t="e">
        <f>IF(ISNUMBER(Regressions!Q194),ROUND(Regressions!Q194, 1), NA())</f>
        <v>#N/A</v>
      </c>
      <c r="P184" s="570" t="e">
        <f>IF(ISNUMBER(Regressions!R194),ROUND(Regressions!R194, 1), NA())</f>
        <v>#N/A</v>
      </c>
      <c r="Q184" s="576" t="e">
        <f>IF(ISNUMBER(Regressions!S194),ROUND(Regressions!S194, 1), NA())</f>
        <v>#N/A</v>
      </c>
      <c r="R184" s="572" t="e">
        <f>IF(ISNUMBER(Regressions!T194),ROUND(Regressions!T194, 1), NA())</f>
        <v>#N/A</v>
      </c>
      <c r="S184" s="573" t="e">
        <f>IF(ISNUMBER(Regressions!U194),ROUND(Regressions!U194, 1), NA())</f>
        <v>#N/A</v>
      </c>
    </row>
    <row r="185" spans="1:19" hidden="1" x14ac:dyDescent="0.25">
      <c r="A185" s="550" t="str">
        <f>+Introduction!$C$7</f>
        <v>Chile</v>
      </c>
      <c r="B185" s="551">
        <f>IF(ISBLANK(Regressions!B195), " ", Regressions!B195)</f>
        <v>2026</v>
      </c>
      <c r="C185" s="550" t="str">
        <f>HLOOKUP(Introduction!$G$4,nametranslations,29,FALSE)</f>
        <v>Secundaria</v>
      </c>
      <c r="D185" s="553" t="str">
        <f>IF(ISBLANK(Regressions!D195), " ", Regressions!D195)</f>
        <v xml:space="preserve"> </v>
      </c>
      <c r="E185" s="554" t="e">
        <f>IF(ISNUMBER(Regressions!E195),ROUND(Regressions!E195, 1), NA())</f>
        <v>#N/A</v>
      </c>
      <c r="F185" s="555" t="e">
        <f>IF(ISNUMBER(Regressions!F195),ROUND(Regressions!F195, 1), NA())</f>
        <v>#N/A</v>
      </c>
      <c r="G185" s="556" t="e">
        <f>IF(ISNUMBER(Regressions!G195),ROUND(Regressions!G195, 1), NA())</f>
        <v>#N/A</v>
      </c>
      <c r="H185" s="557" t="e">
        <f>IF(ISNUMBER(Regressions!H195),ROUND(Regressions!H195, 1), NA())</f>
        <v>#N/A</v>
      </c>
      <c r="I185" s="558" t="e">
        <f>IF(ISNUMBER(Regressions!I195),ROUND(Regressions!I195, 1), NA())</f>
        <v>#N/A</v>
      </c>
      <c r="J185" s="559" t="e">
        <f>IF(ISNUMBER(Regressions!K195),ROUND(Regressions!K195, 1), NA())</f>
        <v>#N/A</v>
      </c>
      <c r="K185" s="555" t="e">
        <f>IF(ISNUMBER(Regressions!L195),ROUND(Regressions!L195, 1), NA())</f>
        <v>#N/A</v>
      </c>
      <c r="L185" s="560" t="e">
        <f>IF(ISNUMBER(Regressions!M195),ROUND(Regressions!M195, 1), NA())</f>
        <v>#N/A</v>
      </c>
      <c r="M185" s="557" t="e">
        <f>IF(ISNUMBER(Regressions!N195),ROUND(Regressions!N195, 1), NA())</f>
        <v>#N/A</v>
      </c>
      <c r="N185" s="558" t="e">
        <f>IF(ISNUMBER(Regressions!O195),ROUND(Regressions!O195, 1), NA())</f>
        <v>#N/A</v>
      </c>
      <c r="O185" s="559" t="e">
        <f>IF(ISNUMBER(Regressions!Q195),ROUND(Regressions!Q195, 1), NA())</f>
        <v>#N/A</v>
      </c>
      <c r="P185" s="555" t="e">
        <f>IF(ISNUMBER(Regressions!R195),ROUND(Regressions!R195, 1), NA())</f>
        <v>#N/A</v>
      </c>
      <c r="Q185" s="561" t="e">
        <f>IF(ISNUMBER(Regressions!S195),ROUND(Regressions!S195, 1), NA())</f>
        <v>#N/A</v>
      </c>
      <c r="R185" s="557" t="e">
        <f>IF(ISNUMBER(Regressions!T195),ROUND(Regressions!T195, 1), NA())</f>
        <v>#N/A</v>
      </c>
      <c r="S185" s="558" t="e">
        <f>IF(ISNUMBER(Regressions!U195),ROUND(Regressions!U195, 1), NA())</f>
        <v>#N/A</v>
      </c>
    </row>
    <row r="186" spans="1:19" hidden="1" x14ac:dyDescent="0.25">
      <c r="A186" s="550" t="str">
        <f>+Introduction!$C$7</f>
        <v>Chile</v>
      </c>
      <c r="B186" s="551">
        <f>IF(ISBLANK(Regressions!B196), " ", Regressions!B196)</f>
        <v>2027</v>
      </c>
      <c r="C186" s="550" t="str">
        <f>HLOOKUP(Introduction!$G$4,nametranslations,29,FALSE)</f>
        <v>Secundaria</v>
      </c>
      <c r="D186" s="553" t="str">
        <f>IF(ISBLANK(Regressions!D196), " ", Regressions!D196)</f>
        <v xml:space="preserve"> </v>
      </c>
      <c r="E186" s="554" t="e">
        <f>IF(ISNUMBER(Regressions!E196),ROUND(Regressions!E196, 1), NA())</f>
        <v>#N/A</v>
      </c>
      <c r="F186" s="555" t="e">
        <f>IF(ISNUMBER(Regressions!F196),ROUND(Regressions!F196, 1), NA())</f>
        <v>#N/A</v>
      </c>
      <c r="G186" s="556" t="e">
        <f>IF(ISNUMBER(Regressions!G196),ROUND(Regressions!G196, 1), NA())</f>
        <v>#N/A</v>
      </c>
      <c r="H186" s="557" t="e">
        <f>IF(ISNUMBER(Regressions!H196),ROUND(Regressions!H196, 1), NA())</f>
        <v>#N/A</v>
      </c>
      <c r="I186" s="558" t="e">
        <f>IF(ISNUMBER(Regressions!I196),ROUND(Regressions!I196, 1), NA())</f>
        <v>#N/A</v>
      </c>
      <c r="J186" s="559" t="e">
        <f>IF(ISNUMBER(Regressions!K196),ROUND(Regressions!K196, 1), NA())</f>
        <v>#N/A</v>
      </c>
      <c r="K186" s="555" t="e">
        <f>IF(ISNUMBER(Regressions!L196),ROUND(Regressions!L196, 1), NA())</f>
        <v>#N/A</v>
      </c>
      <c r="L186" s="560" t="e">
        <f>IF(ISNUMBER(Regressions!M196),ROUND(Regressions!M196, 1), NA())</f>
        <v>#N/A</v>
      </c>
      <c r="M186" s="557" t="e">
        <f>IF(ISNUMBER(Regressions!N196),ROUND(Regressions!N196, 1), NA())</f>
        <v>#N/A</v>
      </c>
      <c r="N186" s="558" t="e">
        <f>IF(ISNUMBER(Regressions!O196),ROUND(Regressions!O196, 1), NA())</f>
        <v>#N/A</v>
      </c>
      <c r="O186" s="559" t="e">
        <f>IF(ISNUMBER(Regressions!Q196),ROUND(Regressions!Q196, 1), NA())</f>
        <v>#N/A</v>
      </c>
      <c r="P186" s="555" t="e">
        <f>IF(ISNUMBER(Regressions!R196),ROUND(Regressions!R196, 1), NA())</f>
        <v>#N/A</v>
      </c>
      <c r="Q186" s="561" t="e">
        <f>IF(ISNUMBER(Regressions!S196),ROUND(Regressions!S196, 1), NA())</f>
        <v>#N/A</v>
      </c>
      <c r="R186" s="557" t="e">
        <f>IF(ISNUMBER(Regressions!T196),ROUND(Regressions!T196, 1), NA())</f>
        <v>#N/A</v>
      </c>
      <c r="S186" s="558" t="e">
        <f>IF(ISNUMBER(Regressions!U196),ROUND(Regressions!U196, 1), NA())</f>
        <v>#N/A</v>
      </c>
    </row>
    <row r="187" spans="1:19" hidden="1" x14ac:dyDescent="0.25">
      <c r="A187" s="550" t="str">
        <f>+Introduction!$C$7</f>
        <v>Chile</v>
      </c>
      <c r="B187" s="551">
        <f>IF(ISBLANK(Regressions!B197), " ", Regressions!B197)</f>
        <v>2028</v>
      </c>
      <c r="C187" s="550" t="str">
        <f>HLOOKUP(Introduction!$G$4,nametranslations,29,FALSE)</f>
        <v>Secundaria</v>
      </c>
      <c r="D187" s="553" t="str">
        <f>IF(ISBLANK(Regressions!D197), " ", Regressions!D197)</f>
        <v xml:space="preserve"> </v>
      </c>
      <c r="E187" s="554" t="e">
        <f>IF(ISNUMBER(Regressions!E197),ROUND(Regressions!E197, 1), NA())</f>
        <v>#N/A</v>
      </c>
      <c r="F187" s="555" t="e">
        <f>IF(ISNUMBER(Regressions!F197),ROUND(Regressions!F197, 1), NA())</f>
        <v>#N/A</v>
      </c>
      <c r="G187" s="556" t="e">
        <f>IF(ISNUMBER(Regressions!G197),ROUND(Regressions!G197, 1), NA())</f>
        <v>#N/A</v>
      </c>
      <c r="H187" s="557" t="e">
        <f>IF(ISNUMBER(Regressions!H197),ROUND(Regressions!H197, 1), NA())</f>
        <v>#N/A</v>
      </c>
      <c r="I187" s="558" t="e">
        <f>IF(ISNUMBER(Regressions!I197),ROUND(Regressions!I197, 1), NA())</f>
        <v>#N/A</v>
      </c>
      <c r="J187" s="559" t="e">
        <f>IF(ISNUMBER(Regressions!K197),ROUND(Regressions!K197, 1), NA())</f>
        <v>#N/A</v>
      </c>
      <c r="K187" s="555" t="e">
        <f>IF(ISNUMBER(Regressions!L197),ROUND(Regressions!L197, 1), NA())</f>
        <v>#N/A</v>
      </c>
      <c r="L187" s="560" t="e">
        <f>IF(ISNUMBER(Regressions!M197),ROUND(Regressions!M197, 1), NA())</f>
        <v>#N/A</v>
      </c>
      <c r="M187" s="557" t="e">
        <f>IF(ISNUMBER(Regressions!N197),ROUND(Regressions!N197, 1), NA())</f>
        <v>#N/A</v>
      </c>
      <c r="N187" s="558" t="e">
        <f>IF(ISNUMBER(Regressions!O197),ROUND(Regressions!O197, 1), NA())</f>
        <v>#N/A</v>
      </c>
      <c r="O187" s="559" t="e">
        <f>IF(ISNUMBER(Regressions!Q197),ROUND(Regressions!Q197, 1), NA())</f>
        <v>#N/A</v>
      </c>
      <c r="P187" s="555" t="e">
        <f>IF(ISNUMBER(Regressions!R197),ROUND(Regressions!R197, 1), NA())</f>
        <v>#N/A</v>
      </c>
      <c r="Q187" s="561" t="e">
        <f>IF(ISNUMBER(Regressions!S197),ROUND(Regressions!S197, 1), NA())</f>
        <v>#N/A</v>
      </c>
      <c r="R187" s="557" t="e">
        <f>IF(ISNUMBER(Regressions!T197),ROUND(Regressions!T197, 1), NA())</f>
        <v>#N/A</v>
      </c>
      <c r="S187" s="558" t="e">
        <f>IF(ISNUMBER(Regressions!U197),ROUND(Regressions!U197, 1), NA())</f>
        <v>#N/A</v>
      </c>
    </row>
    <row r="188" spans="1:19" hidden="1" x14ac:dyDescent="0.25">
      <c r="A188" s="550" t="str">
        <f>+Introduction!$C$7</f>
        <v>Chile</v>
      </c>
      <c r="B188" s="551">
        <f>IF(ISBLANK(Regressions!B198), " ", Regressions!B198)</f>
        <v>2029</v>
      </c>
      <c r="C188" s="550" t="str">
        <f>HLOOKUP(Introduction!$G$4,nametranslations,29,FALSE)</f>
        <v>Secundaria</v>
      </c>
      <c r="D188" s="553" t="str">
        <f>IF(ISBLANK(Regressions!D198), " ", Regressions!D198)</f>
        <v xml:space="preserve"> </v>
      </c>
      <c r="E188" s="554" t="e">
        <f>IF(ISNUMBER(Regressions!E198),ROUND(Regressions!E198, 1), NA())</f>
        <v>#N/A</v>
      </c>
      <c r="F188" s="555" t="e">
        <f>IF(ISNUMBER(Regressions!F198),ROUND(Regressions!F198, 1), NA())</f>
        <v>#N/A</v>
      </c>
      <c r="G188" s="556" t="e">
        <f>IF(ISNUMBER(Regressions!G198),ROUND(Regressions!G198, 1), NA())</f>
        <v>#N/A</v>
      </c>
      <c r="H188" s="557" t="e">
        <f>IF(ISNUMBER(Regressions!H198),ROUND(Regressions!H198, 1), NA())</f>
        <v>#N/A</v>
      </c>
      <c r="I188" s="558" t="e">
        <f>IF(ISNUMBER(Regressions!I198),ROUND(Regressions!I198, 1), NA())</f>
        <v>#N/A</v>
      </c>
      <c r="J188" s="559" t="e">
        <f>IF(ISNUMBER(Regressions!K198),ROUND(Regressions!K198, 1), NA())</f>
        <v>#N/A</v>
      </c>
      <c r="K188" s="555" t="e">
        <f>IF(ISNUMBER(Regressions!L198),ROUND(Regressions!L198, 1), NA())</f>
        <v>#N/A</v>
      </c>
      <c r="L188" s="560" t="e">
        <f>IF(ISNUMBER(Regressions!M198),ROUND(Regressions!M198, 1), NA())</f>
        <v>#N/A</v>
      </c>
      <c r="M188" s="557" t="e">
        <f>IF(ISNUMBER(Regressions!N198),ROUND(Regressions!N198, 1), NA())</f>
        <v>#N/A</v>
      </c>
      <c r="N188" s="558" t="e">
        <f>IF(ISNUMBER(Regressions!O198),ROUND(Regressions!O198, 1), NA())</f>
        <v>#N/A</v>
      </c>
      <c r="O188" s="559" t="e">
        <f>IF(ISNUMBER(Regressions!Q198),ROUND(Regressions!Q198, 1), NA())</f>
        <v>#N/A</v>
      </c>
      <c r="P188" s="555" t="e">
        <f>IF(ISNUMBER(Regressions!R198),ROUND(Regressions!R198, 1), NA())</f>
        <v>#N/A</v>
      </c>
      <c r="Q188" s="561" t="e">
        <f>IF(ISNUMBER(Regressions!S198),ROUND(Regressions!S198, 1), NA())</f>
        <v>#N/A</v>
      </c>
      <c r="R188" s="557" t="e">
        <f>IF(ISNUMBER(Regressions!T198),ROUND(Regressions!T198, 1), NA())</f>
        <v>#N/A</v>
      </c>
      <c r="S188" s="558" t="e">
        <f>IF(ISNUMBER(Regressions!U198),ROUND(Regressions!U198, 1), NA())</f>
        <v>#N/A</v>
      </c>
    </row>
    <row r="189" spans="1:19" hidden="1" x14ac:dyDescent="0.25">
      <c r="A189" s="550" t="str">
        <f>+Introduction!$C$7</f>
        <v>Chile</v>
      </c>
      <c r="B189" s="551">
        <f>IF(ISBLANK(Regressions!B199), " ", Regressions!B199)</f>
        <v>2030</v>
      </c>
      <c r="C189" s="550" t="str">
        <f>HLOOKUP(Introduction!$G$4,nametranslations,29,FALSE)</f>
        <v>Secundaria</v>
      </c>
      <c r="D189" s="553" t="str">
        <f>IF(ISBLANK(Regressions!D199), " ", Regressions!D199)</f>
        <v xml:space="preserve"> </v>
      </c>
      <c r="E189" s="554" t="e">
        <f>IF(ISNUMBER(Regressions!E199),ROUND(Regressions!E199, 1), NA())</f>
        <v>#N/A</v>
      </c>
      <c r="F189" s="555" t="e">
        <f>IF(ISNUMBER(Regressions!F199),ROUND(Regressions!F199, 1), NA())</f>
        <v>#N/A</v>
      </c>
      <c r="G189" s="556" t="e">
        <f>IF(ISNUMBER(Regressions!G199),ROUND(Regressions!G199, 1), NA())</f>
        <v>#N/A</v>
      </c>
      <c r="H189" s="557" t="e">
        <f>IF(ISNUMBER(Regressions!H199),ROUND(Regressions!H199, 1), NA())</f>
        <v>#N/A</v>
      </c>
      <c r="I189" s="558" t="e">
        <f>IF(ISNUMBER(Regressions!I199),ROUND(Regressions!I199, 1), NA())</f>
        <v>#N/A</v>
      </c>
      <c r="J189" s="559" t="e">
        <f>IF(ISNUMBER(Regressions!K199),ROUND(Regressions!K199, 1), NA())</f>
        <v>#N/A</v>
      </c>
      <c r="K189" s="555" t="e">
        <f>IF(ISNUMBER(Regressions!L199),ROUND(Regressions!L199, 1), NA())</f>
        <v>#N/A</v>
      </c>
      <c r="L189" s="560" t="e">
        <f>IF(ISNUMBER(Regressions!M199),ROUND(Regressions!M199, 1), NA())</f>
        <v>#N/A</v>
      </c>
      <c r="M189" s="557" t="e">
        <f>IF(ISNUMBER(Regressions!N199),ROUND(Regressions!N199, 1), NA())</f>
        <v>#N/A</v>
      </c>
      <c r="N189" s="558" t="e">
        <f>IF(ISNUMBER(Regressions!O199),ROUND(Regressions!O199, 1), NA())</f>
        <v>#N/A</v>
      </c>
      <c r="O189" s="559" t="e">
        <f>IF(ISNUMBER(Regressions!Q199),ROUND(Regressions!Q199, 1), NA())</f>
        <v>#N/A</v>
      </c>
      <c r="P189" s="555" t="e">
        <f>IF(ISNUMBER(Regressions!R199),ROUND(Regressions!R199, 1), NA())</f>
        <v>#N/A</v>
      </c>
      <c r="Q189" s="561" t="e">
        <f>IF(ISNUMBER(Regressions!S199),ROUND(Regressions!S199, 1), NA())</f>
        <v>#N/A</v>
      </c>
      <c r="R189" s="557" t="e">
        <f>IF(ISNUMBER(Regressions!T199),ROUND(Regressions!T199, 1), NA())</f>
        <v>#N/A</v>
      </c>
      <c r="S189" s="558" t="e">
        <f>IF(ISNUMBER(Regressions!U199),ROUND(Regressions!U199, 1), NA())</f>
        <v>#N/A</v>
      </c>
    </row>
    <row r="211" spans="5:13" x14ac:dyDescent="0.25">
      <c r="E211" s="580"/>
      <c r="G211" s="527"/>
      <c r="K211" s="581"/>
      <c r="M211" s="581"/>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CFB09-FF3B-4D04-ADA3-6ADE6F8AFC40}">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8" customWidth="1"/>
    <col min="2" max="2" width="13.59765625" style="378" customWidth="1"/>
    <col min="3" max="3" width="5" style="378" customWidth="1"/>
    <col min="4" max="21" width="3.8984375" style="378" customWidth="1"/>
    <col min="22" max="25" width="3.8984375" style="484" customWidth="1"/>
    <col min="26" max="26" width="6.5" style="484" customWidth="1"/>
    <col min="27" max="30" width="3.8984375" style="484" customWidth="1"/>
    <col min="31" max="31" width="6.5" style="484" customWidth="1"/>
    <col min="32" max="35" width="3.8984375" style="484" customWidth="1"/>
    <col min="36" max="36" width="6.5" style="484" customWidth="1"/>
    <col min="37" max="40" width="3.8984375" style="484" customWidth="1"/>
    <col min="41" max="41" width="6.5" style="484" customWidth="1"/>
    <col min="42" max="45" width="3.8984375" style="484" customWidth="1"/>
    <col min="46" max="46" width="6.5" style="484" customWidth="1"/>
    <col min="47" max="50" width="3.8984375" style="484" customWidth="1"/>
    <col min="51" max="51" width="6.5" style="484" customWidth="1"/>
    <col min="52" max="52" width="3.8984375" style="485" customWidth="1"/>
    <col min="53" max="53" width="6.5" style="594" customWidth="1"/>
    <col min="54" max="55" width="3.8984375" style="485" customWidth="1"/>
    <col min="56" max="56" width="6.5" style="485" customWidth="1"/>
    <col min="57" max="58" width="3.8984375" style="485" customWidth="1"/>
    <col min="59" max="59" width="6.5" style="485" customWidth="1"/>
    <col min="60" max="60" width="3.8984375" style="485" customWidth="1"/>
    <col min="61" max="61" width="6.09765625" style="485" customWidth="1"/>
    <col min="62" max="62" width="6.5" style="485" customWidth="1"/>
    <col min="63" max="63" width="8.8984375" style="485" customWidth="1"/>
    <col min="64" max="64" width="3.8984375" style="485" customWidth="1"/>
    <col min="65" max="65" width="6.5" style="485" customWidth="1"/>
    <col min="66" max="67" width="3.8984375" style="485" customWidth="1"/>
    <col min="68" max="68" width="6.5" style="485" customWidth="1"/>
    <col min="69" max="69" width="3.8984375" style="485" customWidth="1"/>
    <col min="70" max="70" width="9" style="378" customWidth="1"/>
    <col min="71" max="136" width="3.8984375" style="378" hidden="1" customWidth="1"/>
    <col min="137" max="137" width="9" style="378" customWidth="1"/>
    <col min="138" max="16384" width="9" style="378"/>
  </cols>
  <sheetData>
    <row r="1" spans="1:136" ht="17.399999999999999" x14ac:dyDescent="0.3">
      <c r="A1" s="486" t="str">
        <f>HLOOKUP(Introduction!$G$4,nametranslations,83,FALSE)</f>
        <v>Resumen de datos de encuestas y censos nacionales</v>
      </c>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487"/>
      <c r="AE1" s="487"/>
      <c r="AF1" s="487"/>
      <c r="AG1" s="487"/>
      <c r="AH1" s="487"/>
      <c r="AI1" s="487"/>
      <c r="AJ1" s="487"/>
      <c r="AK1" s="487"/>
      <c r="AL1" s="487"/>
      <c r="AM1" s="487"/>
      <c r="AN1" s="487"/>
      <c r="AO1" s="487"/>
      <c r="AP1" s="487"/>
      <c r="AQ1" s="487"/>
      <c r="AR1" s="487"/>
      <c r="AS1" s="487"/>
      <c r="AT1" s="487"/>
      <c r="AU1" s="487"/>
      <c r="AV1" s="487"/>
      <c r="AW1" s="487"/>
      <c r="AX1" s="487"/>
      <c r="AY1" s="487"/>
      <c r="AZ1" s="487"/>
      <c r="BA1" s="499"/>
      <c r="BB1" s="487"/>
      <c r="BC1" s="487"/>
      <c r="BD1" s="487"/>
      <c r="BE1" s="487"/>
      <c r="BF1" s="487"/>
      <c r="BG1" s="487"/>
      <c r="BH1" s="487"/>
      <c r="BI1" s="487"/>
      <c r="BJ1" s="487"/>
      <c r="BK1" s="487"/>
      <c r="BL1" s="487"/>
      <c r="BM1" s="487"/>
      <c r="BN1" s="487"/>
      <c r="BO1" s="487"/>
      <c r="BP1" s="487"/>
      <c r="BQ1" s="487"/>
      <c r="BR1" s="487"/>
      <c r="BS1" s="487"/>
    </row>
    <row r="2" spans="1:136" ht="15.6" x14ac:dyDescent="0.3">
      <c r="A2" s="488" t="str">
        <f>HLOOKUP(Introduction!$G$4,nametranslations,84,FALSE)</f>
        <v>[los valores entre corchetes no se utilizan]</v>
      </c>
      <c r="B2" s="488"/>
      <c r="C2" s="488"/>
      <c r="D2" s="489" t="str">
        <f>HLOOKUP(Introduction!$G$4,nametranslations,85,FALSE)</f>
        <v>Agua para consumo</v>
      </c>
      <c r="E2" s="487"/>
      <c r="F2" s="487"/>
      <c r="G2" s="490"/>
      <c r="H2" s="487"/>
      <c r="I2" s="487"/>
      <c r="J2" s="490"/>
      <c r="K2" s="491"/>
      <c r="L2" s="491"/>
      <c r="M2" s="490"/>
      <c r="N2" s="491"/>
      <c r="O2" s="491"/>
      <c r="P2" s="490"/>
      <c r="Q2" s="491"/>
      <c r="R2" s="491"/>
      <c r="S2" s="490"/>
      <c r="T2" s="491"/>
      <c r="U2" s="491"/>
      <c r="V2" s="492" t="str">
        <f>HLOOKUP(Introduction!$G$4,nametranslations,86,FALSE)</f>
        <v>Saneamiento</v>
      </c>
      <c r="W2" s="377"/>
      <c r="X2" s="491"/>
      <c r="Y2" s="491"/>
      <c r="Z2" s="491"/>
      <c r="AA2" s="493"/>
      <c r="AB2" s="491"/>
      <c r="AC2" s="491"/>
      <c r="AD2" s="491"/>
      <c r="AE2" s="491"/>
      <c r="AF2" s="493"/>
      <c r="AG2" s="491"/>
      <c r="AH2" s="491"/>
      <c r="AI2" s="491"/>
      <c r="AJ2" s="491"/>
      <c r="AK2" s="493"/>
      <c r="AL2" s="491"/>
      <c r="AM2" s="491"/>
      <c r="AN2" s="491"/>
      <c r="AO2" s="491"/>
      <c r="AP2" s="493"/>
      <c r="AQ2" s="491"/>
      <c r="AR2" s="491"/>
      <c r="AS2" s="491"/>
      <c r="AT2" s="491"/>
      <c r="AU2" s="493"/>
      <c r="AV2" s="491"/>
      <c r="AW2" s="491"/>
      <c r="AX2" s="491"/>
      <c r="AY2" s="491"/>
      <c r="AZ2" s="494" t="str">
        <f>HLOOKUP(Introduction!$G$4,nametranslations,87,FALSE)</f>
        <v>Higiene</v>
      </c>
      <c r="BA2" s="495"/>
      <c r="BB2" s="496"/>
      <c r="BC2" s="496"/>
      <c r="BD2" s="497"/>
      <c r="BE2" s="497"/>
      <c r="BF2" s="497"/>
      <c r="BG2" s="497"/>
      <c r="BH2" s="497"/>
      <c r="BI2" s="497"/>
      <c r="BJ2" s="497"/>
      <c r="BK2" s="497"/>
      <c r="BL2" s="497"/>
      <c r="BM2" s="497"/>
      <c r="BN2" s="497"/>
      <c r="BO2" s="497"/>
      <c r="BP2" s="497"/>
      <c r="BQ2" s="497"/>
      <c r="BS2" s="489" t="str">
        <f>HLOOKUP(Introduction!$G$4,nametranslations,85,FALSE)</f>
        <v>Agua para consumo</v>
      </c>
      <c r="CK2" s="492" t="str">
        <f>HLOOKUP(Introduction!$G$4,nametranslations,86,FALSE)</f>
        <v>Saneamiento</v>
      </c>
      <c r="DO2" s="494" t="str">
        <f>HLOOKUP(Introduction!$G$4,nametranslations,87,FALSE)</f>
        <v>Higiene</v>
      </c>
    </row>
    <row r="3" spans="1:136" ht="13.8" x14ac:dyDescent="0.25">
      <c r="A3" s="498"/>
      <c r="B3" s="487"/>
      <c r="C3" s="487"/>
      <c r="D3" s="487" t="str">
        <f>+Key!$I$26</f>
        <v>Total</v>
      </c>
      <c r="E3" s="487"/>
      <c r="F3" s="487"/>
      <c r="G3" s="487" t="str">
        <f>+Key!$I$28</f>
        <v>Urbano</v>
      </c>
      <c r="I3" s="487"/>
      <c r="J3" s="487" t="str">
        <f>+Key!$I$27</f>
        <v>Rural</v>
      </c>
      <c r="L3" s="487"/>
      <c r="M3" s="487" t="str">
        <f>+Key!$I$29</f>
        <v>Preprimaria</v>
      </c>
      <c r="O3" s="487"/>
      <c r="P3" s="487" t="str">
        <f>+Key!$I$30</f>
        <v>Primaria</v>
      </c>
      <c r="Q3" s="487"/>
      <c r="R3" s="487"/>
      <c r="S3" s="487" t="str">
        <f>+Key!$I$31</f>
        <v>Secundaria</v>
      </c>
      <c r="U3" s="487"/>
      <c r="V3" s="487" t="str">
        <f>+Key!$I$26</f>
        <v>Total</v>
      </c>
      <c r="W3" s="487"/>
      <c r="X3" s="487"/>
      <c r="Y3" s="487"/>
      <c r="Z3" s="378"/>
      <c r="AA3" s="487" t="str">
        <f>+Key!$I$28</f>
        <v>Urbano</v>
      </c>
      <c r="AB3" s="487"/>
      <c r="AC3" s="378"/>
      <c r="AD3" s="487"/>
      <c r="AE3" s="487"/>
      <c r="AF3" s="487" t="str">
        <f>+Key!$I$27</f>
        <v>Rural</v>
      </c>
      <c r="AG3" s="487"/>
      <c r="AH3" s="487"/>
      <c r="AI3" s="487"/>
      <c r="AJ3" s="487"/>
      <c r="AK3" s="487" t="str">
        <f>+Key!$I$29</f>
        <v>Preprimaria</v>
      </c>
      <c r="AL3" s="487"/>
      <c r="AM3" s="487"/>
      <c r="AN3" s="487"/>
      <c r="AO3" s="487"/>
      <c r="AP3" s="487" t="str">
        <f>+Key!$I$30</f>
        <v>Primaria</v>
      </c>
      <c r="AQ3" s="487"/>
      <c r="AR3" s="487"/>
      <c r="AS3" s="487"/>
      <c r="AT3" s="487"/>
      <c r="AU3" s="487" t="str">
        <f>+Key!$I$31</f>
        <v>Secundaria</v>
      </c>
      <c r="AV3" s="487"/>
      <c r="AW3" s="487"/>
      <c r="AX3" s="487"/>
      <c r="AY3" s="487"/>
      <c r="AZ3" s="487" t="str">
        <f>+Key!$I$26</f>
        <v>Total</v>
      </c>
      <c r="BA3" s="499"/>
      <c r="BB3" s="487"/>
      <c r="BC3" s="487" t="str">
        <f>+Key!$I$28</f>
        <v>Urbano</v>
      </c>
      <c r="BD3" s="378"/>
      <c r="BE3" s="487"/>
      <c r="BF3" s="487" t="str">
        <f>+Key!$I$27</f>
        <v>Rural</v>
      </c>
      <c r="BG3" s="378"/>
      <c r="BH3" s="487"/>
      <c r="BI3" s="487" t="str">
        <f>+Key!$I$29</f>
        <v>Preprimaria</v>
      </c>
      <c r="BJ3" s="378"/>
      <c r="BK3" s="487"/>
      <c r="BL3" s="487" t="str">
        <f>+Key!$I$30</f>
        <v>Primaria</v>
      </c>
      <c r="BM3" s="487"/>
      <c r="BN3" s="487"/>
      <c r="BO3" s="487" t="str">
        <f>+Key!$I$31</f>
        <v>Secundaria</v>
      </c>
      <c r="BP3" s="377"/>
      <c r="BQ3" s="487"/>
      <c r="BS3" s="487" t="str">
        <f>+Key!$I$26</f>
        <v>Total</v>
      </c>
      <c r="BT3" s="487"/>
      <c r="BU3" s="487"/>
      <c r="BV3" s="487" t="str">
        <f>+Key!$I$28</f>
        <v>Urbano</v>
      </c>
      <c r="BX3" s="487"/>
      <c r="BY3" s="487" t="str">
        <f>+Key!$I$27</f>
        <v>Rural</v>
      </c>
      <c r="CA3" s="487"/>
      <c r="CB3" s="487" t="str">
        <f>+Key!$I$29</f>
        <v>Preprimaria</v>
      </c>
      <c r="CD3" s="487"/>
      <c r="CE3" s="487" t="str">
        <f>+Key!$I$30</f>
        <v>Primaria</v>
      </c>
      <c r="CF3" s="487"/>
      <c r="CG3" s="487"/>
      <c r="CH3" s="487" t="str">
        <f>+Key!$I$31</f>
        <v>Secundaria</v>
      </c>
      <c r="CJ3" s="487"/>
      <c r="CK3" s="487" t="str">
        <f>+Key!$I$26</f>
        <v>Total</v>
      </c>
      <c r="CL3" s="487"/>
      <c r="CM3" s="487"/>
      <c r="CN3" s="487"/>
      <c r="CP3" s="487" t="str">
        <f>+Key!$I$28</f>
        <v>Urbano</v>
      </c>
      <c r="CQ3" s="487"/>
      <c r="CS3" s="487"/>
      <c r="CT3" s="487"/>
      <c r="CU3" s="487" t="str">
        <f>+Key!$I$27</f>
        <v>Rural</v>
      </c>
      <c r="CV3" s="487"/>
      <c r="CW3" s="487"/>
      <c r="CX3" s="487"/>
      <c r="CY3" s="487"/>
      <c r="CZ3" s="487" t="str">
        <f>+Key!$I$29</f>
        <v>Preprimaria</v>
      </c>
      <c r="DA3" s="487"/>
      <c r="DB3" s="487"/>
      <c r="DC3" s="487"/>
      <c r="DD3" s="487"/>
      <c r="DE3" s="487" t="str">
        <f>+Key!$I$30</f>
        <v>Primaria</v>
      </c>
      <c r="DF3" s="487"/>
      <c r="DG3" s="487"/>
      <c r="DH3" s="487"/>
      <c r="DI3" s="487"/>
      <c r="DJ3" s="487" t="s">
        <v>18</v>
      </c>
      <c r="DK3" s="487"/>
      <c r="DL3" s="487"/>
      <c r="DM3" s="487"/>
      <c r="DN3" s="487"/>
      <c r="DO3" s="487" t="str">
        <f>+Key!$I$26</f>
        <v>Total</v>
      </c>
      <c r="DP3" s="499"/>
      <c r="DQ3" s="487"/>
      <c r="DR3" s="487" t="str">
        <f>+Key!$I$28</f>
        <v>Urbano</v>
      </c>
      <c r="DT3" s="487"/>
      <c r="DU3" s="487" t="str">
        <f>+Key!$I$27</f>
        <v>Rural</v>
      </c>
      <c r="DW3" s="487"/>
      <c r="DX3" s="487" t="str">
        <f>+Key!$I$29</f>
        <v>Preprimaria</v>
      </c>
      <c r="DZ3" s="487"/>
      <c r="EA3" s="487" t="str">
        <f>+Key!$I$30</f>
        <v>Primaria</v>
      </c>
      <c r="EB3" s="487"/>
      <c r="EC3" s="487"/>
      <c r="ED3" s="487" t="str">
        <f>+Key!$I$31</f>
        <v>Secundaria</v>
      </c>
      <c r="EE3" s="377"/>
      <c r="EF3" s="487"/>
    </row>
    <row r="4" spans="1:136" s="591" customFormat="1" ht="160.5" customHeight="1" x14ac:dyDescent="0.25">
      <c r="A4" s="500" t="str">
        <f>HLOOKUP(Introduction!$G$4,nametranslations,89,FALSE)</f>
        <v>Fuente</v>
      </c>
      <c r="B4" s="500" t="str">
        <f>HLOOKUP(Introduction!$G$4,nametranslations,88,FALSE)</f>
        <v>Tipo de fuente</v>
      </c>
      <c r="C4" s="500" t="str">
        <f>HLOOKUP(Introduction!$G$4,nametranslations,72,FALSE)</f>
        <v>Año</v>
      </c>
      <c r="D4" s="501" t="str">
        <f>HLOOKUP(Introduction!$G$4,nametranslations,74,FALSE)</f>
        <v>Instalaciónes</v>
      </c>
      <c r="E4" s="586" t="str">
        <f>HLOOKUP(Introduction!$G$4,nametranslations,75,FALSE)</f>
        <v>Mejorado</v>
      </c>
      <c r="F4" s="587" t="str">
        <f>HLOOKUP(Introduction!$G$4,nametranslations,76,FALSE)</f>
        <v>Basico (mejorado y disponible)</v>
      </c>
      <c r="G4" s="501" t="str">
        <f>HLOOKUP(Introduction!$G$4,nametranslations,74,FALSE)</f>
        <v>Instalaciónes</v>
      </c>
      <c r="H4" s="586" t="str">
        <f>HLOOKUP(Introduction!$G$4,nametranslations,75,FALSE)</f>
        <v>Mejorado</v>
      </c>
      <c r="I4" s="587" t="str">
        <f>HLOOKUP(Introduction!$G$4,nametranslations,76,FALSE)</f>
        <v>Basico (mejorado y disponible)</v>
      </c>
      <c r="J4" s="501" t="str">
        <f>HLOOKUP(Introduction!$G$4,nametranslations,74,FALSE)</f>
        <v>Instalaciónes</v>
      </c>
      <c r="K4" s="586" t="str">
        <f>HLOOKUP(Introduction!$G$4,nametranslations,75,FALSE)</f>
        <v>Mejorado</v>
      </c>
      <c r="L4" s="587" t="str">
        <f>HLOOKUP(Introduction!$G$4,nametranslations,76,FALSE)</f>
        <v>Basico (mejorado y disponible)</v>
      </c>
      <c r="M4" s="501" t="str">
        <f>HLOOKUP(Introduction!$G$4,nametranslations,74,FALSE)</f>
        <v>Instalaciónes</v>
      </c>
      <c r="N4" s="586" t="str">
        <f>HLOOKUP(Introduction!$G$4,nametranslations,75,FALSE)</f>
        <v>Mejorado</v>
      </c>
      <c r="O4" s="587" t="str">
        <f>HLOOKUP(Introduction!$G$4,nametranslations,76,FALSE)</f>
        <v>Basico (mejorado y disponible)</v>
      </c>
      <c r="P4" s="501" t="str">
        <f>HLOOKUP(Introduction!$G$4,nametranslations,74,FALSE)</f>
        <v>Instalaciónes</v>
      </c>
      <c r="Q4" s="586" t="str">
        <f>HLOOKUP(Introduction!$G$4,nametranslations,75,FALSE)</f>
        <v>Mejorado</v>
      </c>
      <c r="R4" s="587" t="str">
        <f>HLOOKUP(Introduction!$G$4,nametranslations,76,FALSE)</f>
        <v>Basico (mejorado y disponible)</v>
      </c>
      <c r="S4" s="501" t="str">
        <f>HLOOKUP(Introduction!$G$4,nametranslations,74,FALSE)</f>
        <v>Instalaciónes</v>
      </c>
      <c r="T4" s="586" t="str">
        <f>HLOOKUP(Introduction!$G$4,nametranslations,75,FALSE)</f>
        <v>Mejorado</v>
      </c>
      <c r="U4" s="587" t="str">
        <f>HLOOKUP(Introduction!$G$4,nametranslations,76,FALSE)</f>
        <v>Basico (mejorado y disponible)</v>
      </c>
      <c r="V4" s="505" t="str">
        <f>HLOOKUP(Introduction!$G$4,nametranslations,74,FALSE)</f>
        <v>Instalaciónes</v>
      </c>
      <c r="W4" s="506" t="str">
        <f>HLOOKUP(Introduction!$G$4,nametranslations,75,FALSE)</f>
        <v>Mejorado</v>
      </c>
      <c r="X4" s="588" t="str">
        <f>HLOOKUP(Introduction!$G$4,nametranslations,90,FALSE)</f>
        <v>Mejorado y utilizable</v>
      </c>
      <c r="Y4" s="588" t="str">
        <f>HLOOKUP(Introduction!$G$4,nametranslations,91,FALSE)</f>
        <v>Mejorado y de un solo sexo</v>
      </c>
      <c r="Z4" s="589" t="str">
        <f>HLOOKUP(Introduction!$G$4,nametranslations,79,FALSE)</f>
        <v>Básico
(mejorado, utilizable y de un solo sexo)</v>
      </c>
      <c r="AA4" s="505" t="str">
        <f>HLOOKUP(Introduction!$G$4,nametranslations,74,FALSE)</f>
        <v>Instalaciónes</v>
      </c>
      <c r="AB4" s="506" t="str">
        <f>HLOOKUP(Introduction!$G$4,nametranslations,75,FALSE)</f>
        <v>Mejorado</v>
      </c>
      <c r="AC4" s="588" t="str">
        <f>HLOOKUP(Introduction!$G$4,nametranslations,90,FALSE)</f>
        <v>Mejorado y utilizable</v>
      </c>
      <c r="AD4" s="588" t="str">
        <f>HLOOKUP(Introduction!$G$4,nametranslations,91,FALSE)</f>
        <v>Mejorado y de un solo sexo</v>
      </c>
      <c r="AE4" s="589" t="str">
        <f>HLOOKUP(Introduction!$G$4,nametranslations,79,FALSE)</f>
        <v>Básico
(mejorado, utilizable y de un solo sexo)</v>
      </c>
      <c r="AF4" s="505" t="str">
        <f>HLOOKUP(Introduction!$G$4,nametranslations,74,FALSE)</f>
        <v>Instalaciónes</v>
      </c>
      <c r="AG4" s="506" t="str">
        <f>HLOOKUP(Introduction!$G$4,nametranslations,75,FALSE)</f>
        <v>Mejorado</v>
      </c>
      <c r="AH4" s="588" t="str">
        <f>HLOOKUP(Introduction!$G$4,nametranslations,90,FALSE)</f>
        <v>Mejorado y utilizable</v>
      </c>
      <c r="AI4" s="588" t="str">
        <f>HLOOKUP(Introduction!$G$4,nametranslations,91,FALSE)</f>
        <v>Mejorado y de un solo sexo</v>
      </c>
      <c r="AJ4" s="589" t="str">
        <f>HLOOKUP(Introduction!$G$4,nametranslations,79,FALSE)</f>
        <v>Básico
(mejorado, utilizable y de un solo sexo)</v>
      </c>
      <c r="AK4" s="505" t="str">
        <f>HLOOKUP(Introduction!$G$4,nametranslations,74,FALSE)</f>
        <v>Instalaciónes</v>
      </c>
      <c r="AL4" s="506" t="str">
        <f>HLOOKUP(Introduction!$G$4,nametranslations,75,FALSE)</f>
        <v>Mejorado</v>
      </c>
      <c r="AM4" s="588" t="str">
        <f>HLOOKUP(Introduction!$G$4,nametranslations,90,FALSE)</f>
        <v>Mejorado y utilizable</v>
      </c>
      <c r="AN4" s="588" t="str">
        <f>HLOOKUP(Introduction!$G$4,nametranslations,91,FALSE)</f>
        <v>Mejorado y de un solo sexo</v>
      </c>
      <c r="AO4" s="589" t="str">
        <f>HLOOKUP(Introduction!$G$4,nametranslations,79,FALSE)</f>
        <v>Básico
(mejorado, utilizable y de un solo sexo)</v>
      </c>
      <c r="AP4" s="505" t="str">
        <f>HLOOKUP(Introduction!$G$4,nametranslations,74,FALSE)</f>
        <v>Instalaciónes</v>
      </c>
      <c r="AQ4" s="506" t="str">
        <f>HLOOKUP(Introduction!$G$4,nametranslations,75,FALSE)</f>
        <v>Mejorado</v>
      </c>
      <c r="AR4" s="588" t="str">
        <f>HLOOKUP(Introduction!$G$4,nametranslations,90,FALSE)</f>
        <v>Mejorado y utilizable</v>
      </c>
      <c r="AS4" s="588" t="str">
        <f>HLOOKUP(Introduction!$G$4,nametranslations,91,FALSE)</f>
        <v>Mejorado y de un solo sexo</v>
      </c>
      <c r="AT4" s="589" t="str">
        <f>HLOOKUP(Introduction!$G$4,nametranslations,79,FALSE)</f>
        <v>Básico
(mejorado, utilizable y de un solo sexo)</v>
      </c>
      <c r="AU4" s="505" t="str">
        <f>HLOOKUP(Introduction!$G$4,nametranslations,74,FALSE)</f>
        <v>Instalaciónes</v>
      </c>
      <c r="AV4" s="506" t="str">
        <f>HLOOKUP(Introduction!$G$4,nametranslations,75,FALSE)</f>
        <v>Mejorado</v>
      </c>
      <c r="AW4" s="588" t="str">
        <f>HLOOKUP(Introduction!$G$4,nametranslations,90,FALSE)</f>
        <v>Mejorado y utilizable</v>
      </c>
      <c r="AX4" s="588" t="str">
        <f>HLOOKUP(Introduction!$G$4,nametranslations,91,FALSE)</f>
        <v>Mejorado y de un solo sexo</v>
      </c>
      <c r="AY4" s="589" t="str">
        <f>HLOOKUP(Introduction!$G$4,nametranslations,79,FALSE)</f>
        <v>Básico
(mejorado, utilizable y de un solo sexo)</v>
      </c>
      <c r="AZ4" s="509" t="str">
        <f>HLOOKUP(Introduction!$G$4,nametranslations,92,FALSE)</f>
        <v>Instalación para lavarse las manos</v>
      </c>
      <c r="BA4" s="590" t="str">
        <f>HLOOKUP(Introduction!$G$4,nametranslations,93,FALSE)</f>
        <v>Instalación para lavarse las manos con agua</v>
      </c>
      <c r="BB4" s="590" t="str">
        <f>HLOOKUP(Introduction!$G$4,nametranslations,81,FALSE)</f>
        <v>Básico
 (instalación con agua y jabón)</v>
      </c>
      <c r="BC4" s="509" t="str">
        <f>HLOOKUP(Introduction!$G$4,nametranslations,92,FALSE)</f>
        <v>Instalación para lavarse las manos</v>
      </c>
      <c r="BD4" s="590" t="str">
        <f>HLOOKUP(Introduction!$G$4,nametranslations,93,FALSE)</f>
        <v>Instalación para lavarse las manos con agua</v>
      </c>
      <c r="BE4" s="590" t="str">
        <f>HLOOKUP(Introduction!$G$4,nametranslations,81,FALSE)</f>
        <v>Básico
 (instalación con agua y jabón)</v>
      </c>
      <c r="BF4" s="509" t="str">
        <f>HLOOKUP(Introduction!$G$4,nametranslations,92,FALSE)</f>
        <v>Instalación para lavarse las manos</v>
      </c>
      <c r="BG4" s="590" t="str">
        <f>HLOOKUP(Introduction!$G$4,nametranslations,93,FALSE)</f>
        <v>Instalación para lavarse las manos con agua</v>
      </c>
      <c r="BH4" s="590" t="str">
        <f>HLOOKUP(Introduction!$G$4,nametranslations,81,FALSE)</f>
        <v>Básico
 (instalación con agua y jabón)</v>
      </c>
      <c r="BI4" s="509" t="str">
        <f>HLOOKUP(Introduction!$G$4,nametranslations,92,FALSE)</f>
        <v>Instalación para lavarse las manos</v>
      </c>
      <c r="BJ4" s="590" t="str">
        <f>HLOOKUP(Introduction!$G$4,nametranslations,93,FALSE)</f>
        <v>Instalación para lavarse las manos con agua</v>
      </c>
      <c r="BK4" s="590" t="str">
        <f>HLOOKUP(Introduction!$G$4,nametranslations,81,FALSE)</f>
        <v>Básico
 (instalación con agua y jabón)</v>
      </c>
      <c r="BL4" s="509" t="str">
        <f>HLOOKUP(Introduction!$G$4,nametranslations,92,FALSE)</f>
        <v>Instalación para lavarse las manos</v>
      </c>
      <c r="BM4" s="590" t="str">
        <f>HLOOKUP(Introduction!$G$4,nametranslations,93,FALSE)</f>
        <v>Instalación para lavarse las manos con agua</v>
      </c>
      <c r="BN4" s="590" t="str">
        <f>HLOOKUP(Introduction!$G$4,nametranslations,81,FALSE)</f>
        <v>Básico
 (instalación con agua y jabón)</v>
      </c>
      <c r="BO4" s="509" t="str">
        <f>HLOOKUP(Introduction!$G$4,nametranslations,92,FALSE)</f>
        <v>Instalación para lavarse las manos</v>
      </c>
      <c r="BP4" s="590" t="str">
        <f>HLOOKUP(Introduction!$G$4,nametranslations,93,FALSE)</f>
        <v>Instalación para lavarse las manos con agua</v>
      </c>
      <c r="BQ4" s="590" t="str">
        <f>HLOOKUP(Introduction!$G$4,nametranslations,81,FALSE)</f>
        <v>Básico
 (instalación con agua y jabón)</v>
      </c>
      <c r="BS4" s="501" t="str">
        <f>HLOOKUP(Introduction!$G$4,nametranslations,74,FALSE)</f>
        <v>Instalaciónes</v>
      </c>
      <c r="BT4" s="586" t="str">
        <f>HLOOKUP(Introduction!$G$4,nametranslations,75,FALSE)</f>
        <v>Mejorado</v>
      </c>
      <c r="BU4" s="592" t="str">
        <f>HLOOKUP(Introduction!$G$4,nametranslations,76,FALSE)</f>
        <v>Basico (mejorado y disponible)</v>
      </c>
      <c r="BV4" s="501" t="str">
        <f>HLOOKUP(Introduction!$G$4,nametranslations,74,FALSE)</f>
        <v>Instalaciónes</v>
      </c>
      <c r="BW4" s="586" t="str">
        <f>HLOOKUP(Introduction!$G$4,nametranslations,75,FALSE)</f>
        <v>Mejorado</v>
      </c>
      <c r="BX4" s="592" t="str">
        <f>HLOOKUP(Introduction!$G$4,nametranslations,76,FALSE)</f>
        <v>Basico (mejorado y disponible)</v>
      </c>
      <c r="BY4" s="501" t="str">
        <f>HLOOKUP(Introduction!$G$4,nametranslations,74,FALSE)</f>
        <v>Instalaciónes</v>
      </c>
      <c r="BZ4" s="586" t="str">
        <f>HLOOKUP(Introduction!$G$4,nametranslations,75,FALSE)</f>
        <v>Mejorado</v>
      </c>
      <c r="CA4" s="592" t="str">
        <f>HLOOKUP(Introduction!$G$4,nametranslations,76,FALSE)</f>
        <v>Basico (mejorado y disponible)</v>
      </c>
      <c r="CB4" s="501" t="str">
        <f>HLOOKUP(Introduction!$G$4,nametranslations,74,FALSE)</f>
        <v>Instalaciónes</v>
      </c>
      <c r="CC4" s="586" t="str">
        <f>HLOOKUP(Introduction!$G$4,nametranslations,75,FALSE)</f>
        <v>Mejorado</v>
      </c>
      <c r="CD4" s="592" t="str">
        <f>HLOOKUP(Introduction!$G$4,nametranslations,76,FALSE)</f>
        <v>Basico (mejorado y disponible)</v>
      </c>
      <c r="CE4" s="501" t="str">
        <f>HLOOKUP(Introduction!$G$4,nametranslations,74,FALSE)</f>
        <v>Instalaciónes</v>
      </c>
      <c r="CF4" s="586" t="str">
        <f>HLOOKUP(Introduction!$G$4,nametranslations,75,FALSE)</f>
        <v>Mejorado</v>
      </c>
      <c r="CG4" s="592" t="str">
        <f>HLOOKUP(Introduction!$G$4,nametranslations,76,FALSE)</f>
        <v>Basico (mejorado y disponible)</v>
      </c>
      <c r="CH4" s="501" t="str">
        <f>HLOOKUP(Introduction!$G$4,nametranslations,74,FALSE)</f>
        <v>Instalaciónes</v>
      </c>
      <c r="CI4" s="586" t="str">
        <f>HLOOKUP(Introduction!$G$4,nametranslations,75,FALSE)</f>
        <v>Mejorado</v>
      </c>
      <c r="CJ4" s="592" t="str">
        <f>HLOOKUP(Introduction!$G$4,nametranslations,76,FALSE)</f>
        <v>Basico (mejorado y disponible)</v>
      </c>
      <c r="CK4" s="505" t="str">
        <f>HLOOKUP(Introduction!$G$4,nametranslations,74,FALSE)</f>
        <v>Instalaciónes</v>
      </c>
      <c r="CL4" s="506" t="str">
        <f>HLOOKUP(Introduction!$G$4,nametranslations,75,FALSE)</f>
        <v>Mejorado</v>
      </c>
      <c r="CM4" s="506" t="str">
        <f>HLOOKUP(Introduction!$G$4,nametranslations,90,FALSE)</f>
        <v>Mejorado y utilizable</v>
      </c>
      <c r="CN4" s="506" t="str">
        <f>HLOOKUP(Introduction!$G$4,nametranslations,91,FALSE)</f>
        <v>Mejorado y de un solo sexo</v>
      </c>
      <c r="CO4" s="589" t="str">
        <f>HLOOKUP(Introduction!$G$4,nametranslations,79,FALSE)</f>
        <v>Básico
(mejorado, utilizable y de un solo sexo)</v>
      </c>
      <c r="CP4" s="505" t="str">
        <f>HLOOKUP(Introduction!$G$4,nametranslations,74,FALSE)</f>
        <v>Instalaciónes</v>
      </c>
      <c r="CQ4" s="506" t="str">
        <f>HLOOKUP(Introduction!$G$4,nametranslations,75,FALSE)</f>
        <v>Mejorado</v>
      </c>
      <c r="CR4" s="506" t="str">
        <f>HLOOKUP(Introduction!$G$4,nametranslations,90,FALSE)</f>
        <v>Mejorado y utilizable</v>
      </c>
      <c r="CS4" s="506" t="str">
        <f>HLOOKUP(Introduction!$G$4,nametranslations,91,FALSE)</f>
        <v>Mejorado y de un solo sexo</v>
      </c>
      <c r="CT4" s="589" t="str">
        <f>HLOOKUP(Introduction!$G$4,nametranslations,79,FALSE)</f>
        <v>Básico
(mejorado, utilizable y de un solo sexo)</v>
      </c>
      <c r="CU4" s="505" t="str">
        <f>HLOOKUP(Introduction!$G$4,nametranslations,74,FALSE)</f>
        <v>Instalaciónes</v>
      </c>
      <c r="CV4" s="506" t="str">
        <f>HLOOKUP(Introduction!$G$4,nametranslations,75,FALSE)</f>
        <v>Mejorado</v>
      </c>
      <c r="CW4" s="506" t="str">
        <f>HLOOKUP(Introduction!$G$4,nametranslations,90,FALSE)</f>
        <v>Mejorado y utilizable</v>
      </c>
      <c r="CX4" s="506" t="str">
        <f>HLOOKUP(Introduction!$G$4,nametranslations,91,FALSE)</f>
        <v>Mejorado y de un solo sexo</v>
      </c>
      <c r="CY4" s="589" t="str">
        <f>HLOOKUP(Introduction!$G$4,nametranslations,79,FALSE)</f>
        <v>Básico
(mejorado, utilizable y de un solo sexo)</v>
      </c>
      <c r="CZ4" s="505" t="str">
        <f>HLOOKUP(Introduction!$G$4,nametranslations,74,FALSE)</f>
        <v>Instalaciónes</v>
      </c>
      <c r="DA4" s="506" t="str">
        <f>HLOOKUP(Introduction!$G$4,nametranslations,75,FALSE)</f>
        <v>Mejorado</v>
      </c>
      <c r="DB4" s="506" t="str">
        <f>HLOOKUP(Introduction!$G$4,nametranslations,90,FALSE)</f>
        <v>Mejorado y utilizable</v>
      </c>
      <c r="DC4" s="506" t="str">
        <f>HLOOKUP(Introduction!$G$4,nametranslations,91,FALSE)</f>
        <v>Mejorado y de un solo sexo</v>
      </c>
      <c r="DD4" s="589" t="str">
        <f>HLOOKUP(Introduction!$G$4,nametranslations,79,FALSE)</f>
        <v>Básico
(mejorado, utilizable y de un solo sexo)</v>
      </c>
      <c r="DE4" s="505" t="str">
        <f>HLOOKUP(Introduction!$G$4,nametranslations,74,FALSE)</f>
        <v>Instalaciónes</v>
      </c>
      <c r="DF4" s="506" t="str">
        <f>HLOOKUP(Introduction!$G$4,nametranslations,75,FALSE)</f>
        <v>Mejorado</v>
      </c>
      <c r="DG4" s="506" t="str">
        <f>HLOOKUP(Introduction!$G$4,nametranslations,90,FALSE)</f>
        <v>Mejorado y utilizable</v>
      </c>
      <c r="DH4" s="506" t="str">
        <f>HLOOKUP(Introduction!$G$4,nametranslations,91,FALSE)</f>
        <v>Mejorado y de un solo sexo</v>
      </c>
      <c r="DI4" s="589" t="str">
        <f>HLOOKUP(Introduction!$G$4,nametranslations,79,FALSE)</f>
        <v>Básico
(mejorado, utilizable y de un solo sexo)</v>
      </c>
      <c r="DJ4" s="505" t="str">
        <f>HLOOKUP(Introduction!$G$4,nametranslations,74,FALSE)</f>
        <v>Instalaciónes</v>
      </c>
      <c r="DK4" s="506" t="str">
        <f>HLOOKUP(Introduction!$G$4,nametranslations,75,FALSE)</f>
        <v>Mejorado</v>
      </c>
      <c r="DL4" s="506" t="str">
        <f>HLOOKUP(Introduction!$G$4,nametranslations,90,FALSE)</f>
        <v>Mejorado y utilizable</v>
      </c>
      <c r="DM4" s="506" t="str">
        <f>HLOOKUP(Introduction!$G$4,nametranslations,91,FALSE)</f>
        <v>Mejorado y de un solo sexo</v>
      </c>
      <c r="DN4" s="589" t="str">
        <f>HLOOKUP(Introduction!$G$4,nametranslations,79,FALSE)</f>
        <v>Básico
(mejorado, utilizable y de un solo sexo)</v>
      </c>
      <c r="DO4" s="509" t="str">
        <f>HLOOKUP(Introduction!$G$4,nametranslations,92,FALSE)</f>
        <v>Instalación para lavarse las manos</v>
      </c>
      <c r="DP4" s="590" t="str">
        <f>HLOOKUP(Introduction!$G$4,nametranslations,93,FALSE)</f>
        <v>Instalación para lavarse las manos con agua</v>
      </c>
      <c r="DQ4" s="590" t="str">
        <f>HLOOKUP(Introduction!$G$4,nametranslations,81,FALSE)</f>
        <v>Básico
 (instalación con agua y jabón)</v>
      </c>
      <c r="DR4" s="509" t="str">
        <f>HLOOKUP(Introduction!$G$4,nametranslations,92,FALSE)</f>
        <v>Instalación para lavarse las manos</v>
      </c>
      <c r="DS4" s="590" t="str">
        <f>HLOOKUP(Introduction!$G$4,nametranslations,93,FALSE)</f>
        <v>Instalación para lavarse las manos con agua</v>
      </c>
      <c r="DT4" s="590" t="str">
        <f>HLOOKUP(Introduction!$G$4,nametranslations,81,FALSE)</f>
        <v>Básico
 (instalación con agua y jabón)</v>
      </c>
      <c r="DU4" s="509" t="str">
        <f>HLOOKUP(Introduction!$G$4,nametranslations,92,FALSE)</f>
        <v>Instalación para lavarse las manos</v>
      </c>
      <c r="DV4" s="590" t="str">
        <f>HLOOKUP(Introduction!$G$4,nametranslations,93,FALSE)</f>
        <v>Instalación para lavarse las manos con agua</v>
      </c>
      <c r="DW4" s="590" t="str">
        <f>HLOOKUP(Introduction!$G$4,nametranslations,81,FALSE)</f>
        <v>Básico
 (instalación con agua y jabón)</v>
      </c>
      <c r="DX4" s="509" t="str">
        <f>HLOOKUP(Introduction!$G$4,nametranslations,92,FALSE)</f>
        <v>Instalación para lavarse las manos</v>
      </c>
      <c r="DY4" s="590" t="str">
        <f>HLOOKUP(Introduction!$G$4,nametranslations,93,FALSE)</f>
        <v>Instalación para lavarse las manos con agua</v>
      </c>
      <c r="DZ4" s="590" t="str">
        <f>HLOOKUP(Introduction!$G$4,nametranslations,81,FALSE)</f>
        <v>Básico
 (instalación con agua y jabón)</v>
      </c>
      <c r="EA4" s="509" t="str">
        <f>HLOOKUP(Introduction!$G$4,nametranslations,92,FALSE)</f>
        <v>Instalación para lavarse las manos</v>
      </c>
      <c r="EB4" s="590" t="str">
        <f>HLOOKUP(Introduction!$G$4,nametranslations,93,FALSE)</f>
        <v>Instalación para lavarse las manos con agua</v>
      </c>
      <c r="EC4" s="590" t="str">
        <f>HLOOKUP(Introduction!$G$4,nametranslations,81,FALSE)</f>
        <v>Básico
 (instalación con agua y jabón)</v>
      </c>
      <c r="ED4" s="509" t="str">
        <f>HLOOKUP(Introduction!$G$4,nametranslations,92,FALSE)</f>
        <v>Instalación para lavarse las manos</v>
      </c>
      <c r="EE4" s="590" t="str">
        <f>HLOOKUP(Introduction!$G$4,nametranslations,93,FALSE)</f>
        <v>Instalación para lavarse las manos con agua</v>
      </c>
      <c r="EF4" s="590" t="str">
        <f>HLOOKUP(Introduction!$G$4,nametranslations,81,FALSE)</f>
        <v>Básico
 (instalación con agua y jabón)</v>
      </c>
    </row>
    <row r="5" spans="1:136" ht="43.2" hidden="1" x14ac:dyDescent="0.25">
      <c r="A5" s="500" t="s">
        <v>38</v>
      </c>
      <c r="B5" s="500" t="s">
        <v>39</v>
      </c>
      <c r="C5" s="500" t="s">
        <v>40</v>
      </c>
      <c r="D5" s="501" t="s">
        <v>121</v>
      </c>
      <c r="E5" s="502" t="s">
        <v>41</v>
      </c>
      <c r="F5" s="503" t="s">
        <v>166</v>
      </c>
      <c r="G5" s="501" t="s">
        <v>122</v>
      </c>
      <c r="H5" s="502" t="s">
        <v>42</v>
      </c>
      <c r="I5" s="503" t="s">
        <v>167</v>
      </c>
      <c r="J5" s="501" t="s">
        <v>123</v>
      </c>
      <c r="K5" s="502" t="s">
        <v>43</v>
      </c>
      <c r="L5" s="503" t="s">
        <v>168</v>
      </c>
      <c r="M5" s="501" t="s">
        <v>124</v>
      </c>
      <c r="N5" s="502" t="s">
        <v>79</v>
      </c>
      <c r="O5" s="503" t="s">
        <v>169</v>
      </c>
      <c r="P5" s="501" t="s">
        <v>125</v>
      </c>
      <c r="Q5" s="502" t="s">
        <v>80</v>
      </c>
      <c r="R5" s="503" t="s">
        <v>170</v>
      </c>
      <c r="S5" s="501" t="s">
        <v>126</v>
      </c>
      <c r="T5" s="502" t="s">
        <v>81</v>
      </c>
      <c r="U5" s="504" t="s">
        <v>171</v>
      </c>
      <c r="V5" s="505" t="s">
        <v>115</v>
      </c>
      <c r="W5" s="506" t="s">
        <v>44</v>
      </c>
      <c r="X5" s="512" t="s">
        <v>58</v>
      </c>
      <c r="Y5" s="512" t="s">
        <v>59</v>
      </c>
      <c r="Z5" s="507" t="s">
        <v>172</v>
      </c>
      <c r="AA5" s="505" t="s">
        <v>116</v>
      </c>
      <c r="AB5" s="506" t="s">
        <v>45</v>
      </c>
      <c r="AC5" s="512" t="s">
        <v>60</v>
      </c>
      <c r="AD5" s="512" t="s">
        <v>61</v>
      </c>
      <c r="AE5" s="507" t="s">
        <v>173</v>
      </c>
      <c r="AF5" s="505" t="s">
        <v>117</v>
      </c>
      <c r="AG5" s="506" t="s">
        <v>46</v>
      </c>
      <c r="AH5" s="512" t="s">
        <v>62</v>
      </c>
      <c r="AI5" s="512" t="s">
        <v>63</v>
      </c>
      <c r="AJ5" s="507" t="s">
        <v>174</v>
      </c>
      <c r="AK5" s="505" t="s">
        <v>118</v>
      </c>
      <c r="AL5" s="506" t="s">
        <v>64</v>
      </c>
      <c r="AM5" s="512" t="s">
        <v>65</v>
      </c>
      <c r="AN5" s="512" t="s">
        <v>66</v>
      </c>
      <c r="AO5" s="507" t="s">
        <v>175</v>
      </c>
      <c r="AP5" s="505" t="s">
        <v>119</v>
      </c>
      <c r="AQ5" s="506" t="s">
        <v>67</v>
      </c>
      <c r="AR5" s="512" t="s">
        <v>68</v>
      </c>
      <c r="AS5" s="512" t="s">
        <v>69</v>
      </c>
      <c r="AT5" s="507" t="s">
        <v>176</v>
      </c>
      <c r="AU5" s="505" t="s">
        <v>120</v>
      </c>
      <c r="AV5" s="506" t="s">
        <v>70</v>
      </c>
      <c r="AW5" s="512" t="s">
        <v>71</v>
      </c>
      <c r="AX5" s="512" t="s">
        <v>72</v>
      </c>
      <c r="AY5" s="508" t="s">
        <v>177</v>
      </c>
      <c r="AZ5" s="509" t="s">
        <v>73</v>
      </c>
      <c r="BA5" s="590" t="s">
        <v>100</v>
      </c>
      <c r="BB5" s="511" t="s">
        <v>178</v>
      </c>
      <c r="BC5" s="509" t="s">
        <v>78</v>
      </c>
      <c r="BD5" s="510" t="s">
        <v>101</v>
      </c>
      <c r="BE5" s="511" t="s">
        <v>179</v>
      </c>
      <c r="BF5" s="509" t="s">
        <v>77</v>
      </c>
      <c r="BG5" s="510" t="s">
        <v>102</v>
      </c>
      <c r="BH5" s="511" t="s">
        <v>180</v>
      </c>
      <c r="BI5" s="509" t="s">
        <v>76</v>
      </c>
      <c r="BJ5" s="510" t="s">
        <v>103</v>
      </c>
      <c r="BK5" s="511" t="s">
        <v>181</v>
      </c>
      <c r="BL5" s="509" t="s">
        <v>75</v>
      </c>
      <c r="BM5" s="510" t="s">
        <v>104</v>
      </c>
      <c r="BN5" s="511" t="s">
        <v>182</v>
      </c>
      <c r="BO5" s="509" t="s">
        <v>74</v>
      </c>
      <c r="BP5" s="510" t="s">
        <v>105</v>
      </c>
      <c r="BQ5" s="511" t="s">
        <v>183</v>
      </c>
    </row>
    <row r="6" spans="1:136" x14ac:dyDescent="0.25">
      <c r="A6" s="487" t="str">
        <f>IF('Water Data'!$B$2="","",'Water Data'!$B$2)</f>
        <v>CHL_2006_LLECE</v>
      </c>
      <c r="B6" s="487" t="str">
        <f>IF('Water Data'!C2="Census",Key!I111,IF('Water Data'!C2="Survey with microdata",Key!I113,IF('Water Data'!C2="Survey",Key!I110,IF('Water Data'!C2="Admin",Key!I114,IF('Water Data'!C2="EMIS",Key!I109,IF('Water Data'!C2="Other",Key!I112))))))</f>
        <v>Encuesta</v>
      </c>
      <c r="C6" s="514">
        <f>+IF(ISNUMBER(VALUE(MID(A6,5,4))), VALUE(MID(A6, 5,4)),"")</f>
        <v>2006</v>
      </c>
      <c r="D6" s="515" t="e">
        <f>+IF(AND(ISTEXT('Water Data'!B2),BS6="Yes"),100-'Water Data'!D4,IF(AND(ISTEXT('Water Data'!B2),BS6="No",ISNUMBER('Water Data'!D4)),CONCATENATE("[",ROUND(100-'Water Data'!D4,0),"]"),NA()))</f>
        <v>#N/A</v>
      </c>
      <c r="E6" s="515">
        <f>+IF(AND(ISTEXT('Water Data'!B2),BT6="Yes"),'Water Data'!D6,IF(AND(ISTEXT('Water Data'!B2),BT6="No",ISNUMBER('Water Data'!D6)),CONCATENATE("[",ROUND('Water Data'!D6,0),"]"),NA()))</f>
        <v>92</v>
      </c>
      <c r="F6" s="515" t="e">
        <f>+IF(AND(ISTEXT('Water Data'!B2),BU6="Yes"),'Water Data'!D9,IF(AND(ISTEXT('Water Data'!B2),BU6="No",ISNUMBER('Water Data'!D9)),CONCATENATE("[",ROUND('Water Data'!D9,0),"]"),NA()))</f>
        <v>#N/A</v>
      </c>
      <c r="G6" s="515" t="e">
        <f>+IF(AND(ISTEXT('Water Data'!B2),BV6="Yes"),100-'Water Data'!E4,IF(AND(ISTEXT('Water Data'!B2),BV6="No",ISNUMBER('Water Data'!E4)),CONCATENATE("[",ROUND(100-'Water Data'!E4,0),"]"),NA()))</f>
        <v>#N/A</v>
      </c>
      <c r="H6" s="515">
        <f>+IF(AND(ISTEXT('Water Data'!B2),BW6="Yes"),'Water Data'!E6,IF(AND(ISTEXT('Water Data'!B2),BW6="No",ISNUMBER('Water Data'!E6)),CONCATENATE("[",ROUND('Water Data'!E6,0),"]"),NA()))</f>
        <v>99</v>
      </c>
      <c r="I6" s="515" t="e">
        <f>+IF(AND(ISTEXT('Water Data'!B2),BX6="Yes"),'Water Data'!E9,IF(AND(ISTEXT('Water Data'!B2),BX6="No",ISNUMBER('Water Data'!E9)),CONCATENATE("[",ROUND('Water Data'!E9,0),"]"),NA()))</f>
        <v>#N/A</v>
      </c>
      <c r="J6" s="515" t="e">
        <f>+IF(AND(ISTEXT('Water Data'!B2),BY6="Yes"),100-'Water Data'!F4,IF(AND(ISTEXT('Water Data'!B2),BY6="No",ISNUMBER('Water Data'!F4)),CONCATENATE("[",ROUND(100-'Water Data'!F4,0),"]"),NA()))</f>
        <v>#N/A</v>
      </c>
      <c r="K6" s="515">
        <f>+IF(AND(ISTEXT('Water Data'!B2),BZ6="Yes"),'Water Data'!F6,IF(AND(ISTEXT('Water Data'!B2),BZ6="No",ISNUMBER('Water Data'!F6)),CONCATENATE("[",ROUND('Water Data'!F6,0),"]"),NA()))</f>
        <v>78</v>
      </c>
      <c r="L6" s="515" t="e">
        <f>+IF(AND(ISTEXT('Water Data'!B2),CA6="Yes"),'Water Data'!F9,IF(AND(ISTEXT('Water Data'!B2),CA6="No",ISNUMBER('Water Data'!F9)),CONCATENATE("[",ROUND('Water Data'!F9,0),"]"),NA()))</f>
        <v>#N/A</v>
      </c>
      <c r="M6" s="515" t="e">
        <f>+IF(AND(ISTEXT('Water Data'!B2),CB6="Yes"),100-'Water Data'!G4,IF(AND(ISTEXT('Water Data'!B2),CB6="No",ISNUMBER('Water Data'!G4)),CONCATENATE("[",ROUND(100-'Water Data'!G4,0),"]"),NA()))</f>
        <v>#N/A</v>
      </c>
      <c r="N6" s="515" t="e">
        <f>+IF(AND(ISTEXT('Water Data'!B2),CC6="Yes"),'Water Data'!G6,IF(AND(ISTEXT('Water Data'!B2),CC6="No",ISNUMBER('Water Data'!G6)),CONCATENATE("[",ROUND('Water Data'!G6,0),"]"),NA()))</f>
        <v>#N/A</v>
      </c>
      <c r="O6" s="515" t="e">
        <f>+IF(AND(ISTEXT('Water Data'!B2),CD6="Yes"),'Water Data'!G9,IF(AND(ISTEXT('Water Data'!B2),CD6="No",ISNUMBER('Water Data'!G9)),CONCATENATE("[",ROUND('Water Data'!G9,0),"]"),NA()))</f>
        <v>#N/A</v>
      </c>
      <c r="P6" s="515" t="e">
        <f>+IF(AND(ISTEXT('Water Data'!B2),CE6="Yes"),100-'Water Data'!H4,IF(AND(ISTEXT('Water Data'!B2),CE6="No",ISNUMBER('Water Data'!H4)),CONCATENATE("[",ROUND(100-'Water Data'!H4,0),"]"),NA()))</f>
        <v>#N/A</v>
      </c>
      <c r="Q6" s="515">
        <f>+IF(AND(ISTEXT('Water Data'!B2),CF6="Yes"),'Water Data'!H6,IF(AND(ISTEXT('Water Data'!B2),CF6="No",ISNUMBER('Water Data'!H6)),CONCATENATE("[",ROUND('Water Data'!H6,0),"]"),NA()))</f>
        <v>92</v>
      </c>
      <c r="R6" s="515" t="e">
        <f>+IF(AND(ISTEXT('Water Data'!B2),CG6="Yes"),'Water Data'!H9,IF(AND(ISTEXT('Water Data'!B2),CG6="No",ISNUMBER('Water Data'!H9)),CONCATENATE("[",ROUND('Water Data'!H9,0),"]"),NA()))</f>
        <v>#N/A</v>
      </c>
      <c r="S6" s="515" t="e">
        <f>+IF(AND(ISTEXT('Water Data'!B2),CH6="Yes"),100-'Water Data'!I4,IF(AND(ISTEXT('Water Data'!B2),CH6="No",ISNUMBER('Water Data'!I4)),CONCATENATE("[",ROUND(100-'Water Data'!I4,0),"]"),NA()))</f>
        <v>#N/A</v>
      </c>
      <c r="T6" s="515" t="e">
        <f>+IF(AND(ISTEXT('Water Data'!B2),CI6="Yes"),'Water Data'!I6,IF(AND(ISTEXT('Water Data'!B2),CI6="No",ISNUMBER('Water Data'!I6)),CONCATENATE("[",ROUND('Water Data'!I6,0),"]"),NA()))</f>
        <v>#N/A</v>
      </c>
      <c r="U6" s="515" t="e">
        <f>+IF(AND(ISTEXT('Water Data'!B2),CJ6="Yes"),'Water Data'!I9,IF(AND(ISTEXT('Water Data'!B2),CJ6="No",ISNUMBER('Water Data'!I9)),CONCATENATE("[",ROUND('Water Data'!I9,0),"]"),NA()))</f>
        <v>#N/A</v>
      </c>
      <c r="V6" s="516" t="e">
        <f>+IF(AND(ISTEXT('Sanitation Data'!B2),CK6="Yes"),100-'Sanitation Data'!D4,IF(AND(ISTEXT('Sanitation Data'!B2),CK6="No",ISNUMBER('Sanitation Data'!D4)),CONCATENATE("[",ROUND(100-'Sanitation Data'!D4,0),"]"),NA()))</f>
        <v>#N/A</v>
      </c>
      <c r="W6" s="516" t="str">
        <f>+IF(AND(ISTEXT('Sanitation Data'!B2),CL6="Yes"),'Sanitation Data'!D6,IF(AND(ISTEXT('Sanitation Data'!B2),CL6="No",ISNUMBER('Sanitation Data'!D6)),CONCATENATE("[",ROUND('Sanitation Data'!D6,0),"]"),NA()))</f>
        <v>[53]</v>
      </c>
      <c r="X6" s="516" t="e">
        <f>+IF(AND(ISTEXT('Sanitation Data'!B2),CM6="Yes"),'Sanitation Data'!D10,IF(AND(ISTEXT('Sanitation Data'!B2),CM6="No",ISNUMBER('Sanitation Data'!D10)),CONCATENATE("[",ROUND('Sanitation Data'!D10,0),"]"),NA()))</f>
        <v>#N/A</v>
      </c>
      <c r="Y6" s="516" t="e">
        <f>+IF(AND(ISTEXT('Sanitation Data'!B2),CN6="Yes"),'Sanitation Data'!D11,IF(AND(ISTEXT('Sanitation Data'!B2),CN6="No",ISNUMBER('Sanitation Data'!D11)),CONCATENATE("[",ROUND('Sanitation Data'!D11,0),"]"),NA()))</f>
        <v>#N/A</v>
      </c>
      <c r="Z6" s="516" t="e">
        <f>+IF(AND(ISTEXT('Sanitation Data'!B2),CO6="Yes"),'Sanitation Data'!D12,IF(AND(ISTEXT('Sanitation Data'!B2),CO6="No",ISNUMBER('Sanitation Data'!D12)),CONCATENATE("[",ROUND('Sanitation Data'!D12,0),"]"),NA()))</f>
        <v>#N/A</v>
      </c>
      <c r="AA6" s="516" t="e">
        <f>+IF(AND(ISTEXT('Sanitation Data'!B2),CP6="Yes"),100-'Sanitation Data'!E4,IF(AND(ISTEXT('Sanitation Data'!B2),CP6="No",ISNUMBER('Sanitation Data'!E4)),CONCATENATE("[",ROUND(100-'Sanitation Data'!E4,0),"]"),NA()))</f>
        <v>#N/A</v>
      </c>
      <c r="AB6" s="516" t="str">
        <f>+IF(AND(ISTEXT('Sanitation Data'!B2),CQ6="Yes"),'Sanitation Data'!E6,IF(AND(ISTEXT('Sanitation Data'!B2),CQ6="No",ISNUMBER('Sanitation Data'!E6)),CONCATENATE("[",ROUND('Sanitation Data'!E6,0),"]"),NA()))</f>
        <v>[74]</v>
      </c>
      <c r="AC6" s="516" t="e">
        <f>+IF(AND(ISTEXT('Sanitation Data'!B2),CR6="Yes"),'Sanitation Data'!E10,IF(AND(ISTEXT('Sanitation Data'!B2),CR6="No",ISNUMBER('Sanitation Data'!E10)),CONCATENATE("[",ROUND('Sanitation Data'!E10,0),"]"),NA()))</f>
        <v>#N/A</v>
      </c>
      <c r="AD6" s="516" t="e">
        <f>+IF(AND(ISTEXT('Sanitation Data'!B2),CS6="Yes"),'Sanitation Data'!E11,IF(AND(ISTEXT('Sanitation Data'!B2),CS6="No",ISNUMBER('Sanitation Data'!E11)),CONCATENATE("[",ROUND('Sanitation Data'!E11,0),"]"),NA()))</f>
        <v>#N/A</v>
      </c>
      <c r="AE6" s="516" t="e">
        <f>+IF(AND(ISTEXT('Sanitation Data'!B2),CT6="Yes"),'Sanitation Data'!E12,IF(AND(ISTEXT('Sanitation Data'!B2),CT6="No",ISNUMBER('Sanitation Data'!E12)),CONCATENATE("[",ROUND('Sanitation Data'!E12,0),"]"),NA()))</f>
        <v>#N/A</v>
      </c>
      <c r="AF6" s="516" t="e">
        <f>+IF(AND(ISTEXT('Sanitation Data'!B2),CU6="Yes"),100-'Sanitation Data'!F4,IF(AND(ISTEXT('Sanitation Data'!B2),CU6="No",ISNUMBER('Sanitation Data'!F4)),CONCATENATE("[",ROUND(100-'Sanitation Data'!F4,0),"]"),NA()))</f>
        <v>#N/A</v>
      </c>
      <c r="AG6" s="516" t="str">
        <f>+IF(AND(ISTEXT('Sanitation Data'!B2),CV6="Yes"),'Sanitation Data'!F6,IF(AND(ISTEXT('Sanitation Data'!B2),CV6="No",ISNUMBER('Sanitation Data'!F6)),CONCATENATE("[",ROUND('Sanitation Data'!F6,0),"]"),NA()))</f>
        <v>[8]</v>
      </c>
      <c r="AH6" s="516" t="e">
        <f>+IF(AND(ISTEXT('Sanitation Data'!B2),CW6="Yes"),'Sanitation Data'!F10,IF(AND(ISTEXT('Sanitation Data'!B2),CW6="No",ISNUMBER('Sanitation Data'!F10)),CONCATENATE("[",ROUND('Sanitation Data'!F10,0),"]"),NA()))</f>
        <v>#N/A</v>
      </c>
      <c r="AI6" s="516" t="e">
        <f>+IF(AND(ISTEXT('Sanitation Data'!B2),CX6="Yes"),'Sanitation Data'!F11,IF(AND(ISTEXT('Sanitation Data'!B2),CX6="No",ISNUMBER('Sanitation Data'!F11)),CONCATENATE("[",ROUND('Sanitation Data'!F11,0),"]"),NA()))</f>
        <v>#N/A</v>
      </c>
      <c r="AJ6" s="516" t="e">
        <f>+IF(AND(ISTEXT('Sanitation Data'!B2),CY6="Yes"),'Sanitation Data'!F12,IF(AND(ISTEXT('Sanitation Data'!B2),CY6="No",ISNUMBER('Sanitation Data'!F12)),CONCATENATE("[",ROUND('Sanitation Data'!F12,0),"]"),NA()))</f>
        <v>#N/A</v>
      </c>
      <c r="AK6" s="516" t="e">
        <f>+IF(AND(ISTEXT('Sanitation Data'!B2),CZ6="Yes"),100-'Sanitation Data'!G4,IF(AND(ISTEXT('Sanitation Data'!B2),CZ6="No",ISNUMBER('Sanitation Data'!G4)),CONCATENATE("[",ROUND(100-'Sanitation Data'!G4,0),"]"),NA()))</f>
        <v>#N/A</v>
      </c>
      <c r="AL6" s="516" t="e">
        <f>+IF(AND(ISTEXT('Sanitation Data'!B2),DA6="Yes"),'Sanitation Data'!G6,IF(AND(ISTEXT('Sanitation Data'!B2),DA6="No",ISNUMBER('Sanitation Data'!G6)),CONCATENATE("[",ROUND('Sanitation Data'!G6,0),"]"),NA()))</f>
        <v>#N/A</v>
      </c>
      <c r="AM6" s="516" t="e">
        <f>+IF(AND(ISTEXT('Sanitation Data'!B2),DB6="Yes"),'Sanitation Data'!G10,IF(AND(ISTEXT('Sanitation Data'!B2),DB6="No",ISNUMBER('Sanitation Data'!G10)),CONCATENATE("[",ROUND('Sanitation Data'!G10,0),"]"),NA()))</f>
        <v>#N/A</v>
      </c>
      <c r="AN6" s="516" t="e">
        <f>+IF(AND(ISTEXT('Sanitation Data'!B2),DC6="Yes"),'Sanitation Data'!G11,IF(AND(ISTEXT('Sanitation Data'!B2),DC6="No",ISNUMBER('Sanitation Data'!G11)),CONCATENATE("[",ROUND('Sanitation Data'!G11,0),"]"),NA()))</f>
        <v>#N/A</v>
      </c>
      <c r="AO6" s="516" t="e">
        <f>+IF(AND(ISTEXT('Sanitation Data'!B2),DD6="Yes"),'Sanitation Data'!G12,IF(AND(ISTEXT('Sanitation Data'!B2),DD6="No",ISNUMBER('Sanitation Data'!G12)),CONCATENATE("[",ROUND('Sanitation Data'!G12,0),"]"),NA()))</f>
        <v>#N/A</v>
      </c>
      <c r="AP6" s="516" t="e">
        <f>+IF(AND(ISTEXT('Sanitation Data'!B2),DE6="Yes"),100-'Sanitation Data'!H4,IF(AND(ISTEXT('Sanitation Data'!B2),DE6="No",ISNUMBER('Sanitation Data'!H4)),CONCATENATE("[",ROUND(100-'Sanitation Data'!H4,0),"]"),NA()))</f>
        <v>#N/A</v>
      </c>
      <c r="AQ6" s="516" t="e">
        <f>+IF(AND(ISTEXT('Sanitation Data'!B2),DF6="Yes"),'Sanitation Data'!H6,IF(AND(ISTEXT('Sanitation Data'!B2),DF6="No",ISTEXT('Sanitation Data'!H6)),CONCATENATE("[",ROUND('Sanitation Data'!H6,0),"]"),NA()))</f>
        <v>#N/A</v>
      </c>
      <c r="AR6" s="516" t="e">
        <f>+IF(AND(ISTEXT('Sanitation Data'!B2),DG6="Yes"),'Sanitation Data'!H10,IF(AND(ISTEXT('Sanitation Data'!B2),DG6="No",ISNUMBER('Sanitation Data'!H10)),CONCATENATE("[",ROUND('Sanitation Data'!H10,0),"]"),NA()))</f>
        <v>#N/A</v>
      </c>
      <c r="AS6" s="516" t="e">
        <f>+IF(AND(ISTEXT('Sanitation Data'!B2),DH6="Yes"),'Sanitation Data'!H11,IF(AND(ISTEXT('Sanitation Data'!B2),DH6="No",ISNUMBER('Sanitation Data'!H11)),CONCATENATE("[",ROUND('Sanitation Data'!H11,0),"]"),NA()))</f>
        <v>#N/A</v>
      </c>
      <c r="AT6" s="516" t="e">
        <f>+IF(AND(ISTEXT('Sanitation Data'!B2),DI6="Yes"),'Sanitation Data'!H12,IF(AND(ISTEXT('Sanitation Data'!B2),DI6="No",ISNUMBER('Sanitation Data'!H12)),CONCATENATE("[",ROUND('Sanitation Data'!H12,0),"]"),NA()))</f>
        <v>#N/A</v>
      </c>
      <c r="AU6" s="516" t="e">
        <f>+IF(AND(ISTEXT('Sanitation Data'!B2),DJ6="Yes"),100-'Sanitation Data'!I4,IF(AND(ISTEXT('Sanitation Data'!B2),DJ6="No",ISNUMBER('Sanitation Data'!I4)),CONCATENATE("[",ROUND(100-'Sanitation Data'!I4,0),"]"),NA()))</f>
        <v>#N/A</v>
      </c>
      <c r="AV6" s="516" t="e">
        <f>+IF(AND(ISTEXT('Sanitation Data'!B2),DK6="Yes"),'Sanitation Data'!I6,IF(AND(ISTEXT('Sanitation Data'!B2),DK6="No",ISNUMBER('Sanitation Data'!I6)),CONCATENATE("[",ROUND('Sanitation Data'!I6,0),"]"),NA()))</f>
        <v>#N/A</v>
      </c>
      <c r="AW6" s="516" t="e">
        <f>+IF(AND(ISTEXT('Sanitation Data'!B2),DL6="Yes"),'Sanitation Data'!I10,IF(AND(ISTEXT('Sanitation Data'!B2),DL6="No",ISNUMBER('Sanitation Data'!I10)),CONCATENATE("[",ROUND('Sanitation Data'!I10,0),"]"),NA()))</f>
        <v>#N/A</v>
      </c>
      <c r="AX6" s="516" t="e">
        <f>+IF(AND(ISTEXT('Sanitation Data'!B2),DM6="Yes"),'Sanitation Data'!I11,IF(AND(ISTEXT('Sanitation Data'!B2),DM6="No",ISNUMBER('Sanitation Data'!I11)),CONCATENATE("[",ROUND('Sanitation Data'!I11,0),"]"),NA()))</f>
        <v>#N/A</v>
      </c>
      <c r="AY6" s="516" t="e">
        <f>+IF(AND(ISTEXT('Sanitation Data'!B2),DN6="Yes"),'Sanitation Data'!I12,IF(AND(ISTEXT('Sanitation Data'!B2),DN6="No",ISNUMBER('Sanitation Data'!I12)),CONCATENATE("[",ROUND('Sanitation Data'!I12,0),"]"),NA()))</f>
        <v>#N/A</v>
      </c>
      <c r="AZ6" s="517" t="e">
        <f>+IF(AND(ISTEXT('Hygiene Data'!B2),DO6="Yes"),'Hygiene Data'!D5,IF(AND(ISTEXT('Hygiene Data'!B2),DO6="No",ISNUMBER('Hygiene Data'!D5)),CONCATENATE("[",ROUND('Hygiene Data'!D5,0),"]"),NA()))</f>
        <v>#N/A</v>
      </c>
      <c r="BA6" s="593" t="e">
        <f>+IF(AND(ISTEXT('Hygiene Data'!B2),DP6="Yes"),'Hygiene Data'!D7,IF(AND(ISTEXT('Hygiene Data'!B2),DP6="No",ISNUMBER('Hygiene Data'!D7)),CONCATENATE("[",ROUND('Hygiene Data'!D7,0),"]"),NA()))</f>
        <v>#N/A</v>
      </c>
      <c r="BB6" s="517" t="e">
        <f>+IF(AND(ISTEXT('Hygiene Data'!B2),DQ6="Yes"),'Hygiene Data'!D9,IF(AND(ISTEXT('Hygiene Data'!B2),DQ6="No",ISNUMBER('Hygiene Data'!D9)),CONCATENATE("[",ROUND('Hygiene Data'!D9,0),"]"),NA()))</f>
        <v>#N/A</v>
      </c>
      <c r="BC6" s="517" t="e">
        <f>+IF(AND(ISTEXT('Hygiene Data'!B2),DR6="Yes"),'Hygiene Data'!E5,IF(AND(ISTEXT('Hygiene Data'!B2),DR6="No",ISNUMBER('Hygiene Data'!E5)),CONCATENATE("[",ROUND('Hygiene Data'!E5,0),"]"),NA()))</f>
        <v>#N/A</v>
      </c>
      <c r="BD6" s="517" t="e">
        <f>+IF(AND(ISTEXT('Hygiene Data'!B2),DS6="Yes"),'Hygiene Data'!E7,IF(AND(ISTEXT('Hygiene Data'!B2),DS6="No",ISNUMBER('Hygiene Data'!E7)),CONCATENATE("[",ROUND('Hygiene Data'!E7,0),"]"),NA()))</f>
        <v>#N/A</v>
      </c>
      <c r="BE6" s="517" t="e">
        <f>+IF(AND(ISTEXT('Hygiene Data'!B2),DT6="Yes"),'Hygiene Data'!E9,IF(AND(ISTEXT('Hygiene Data'!B2),DT6="No",ISNUMBER('Hygiene Data'!E9)),CONCATENATE("[",ROUND('Hygiene Data'!E9,0),"]"),NA()))</f>
        <v>#N/A</v>
      </c>
      <c r="BF6" s="517" t="e">
        <f>+IF(AND(ISTEXT('Hygiene Data'!B2),DU6="Yes"),'Hygiene Data'!F5,IF(AND(ISTEXT('Hygiene Data'!B2),DU6="No",ISNUMBER('Hygiene Data'!F5)),CONCATENATE("[",ROUND('Hygiene Data'!F5,0),"]"),NA()))</f>
        <v>#N/A</v>
      </c>
      <c r="BG6" s="517" t="e">
        <f>+IF(AND(ISTEXT('Hygiene Data'!B2),DV6="Yes"),'Hygiene Data'!F7,IF(AND(ISTEXT('Hygiene Data'!B2),DV6="No",ISNUMBER('Hygiene Data'!F7)),CONCATENATE("[",ROUND('Hygiene Data'!F7,0),"]"),NA()))</f>
        <v>#N/A</v>
      </c>
      <c r="BH6" s="517" t="e">
        <f>+IF(AND(ISTEXT('Hygiene Data'!B2),DW6="Yes"),'Hygiene Data'!F9,IF(AND(ISTEXT('Hygiene Data'!B2),DW6="No",ISNUMBER('Hygiene Data'!F9)),CONCATENATE("[",ROUND('Hygiene Data'!F9,0),"]"),NA()))</f>
        <v>#N/A</v>
      </c>
      <c r="BI6" s="517" t="e">
        <f>+IF(AND(ISTEXT('Hygiene Data'!B2),DX6="Yes"),'Hygiene Data'!G5,IF(AND(ISTEXT('Hygiene Data'!B2),DX6="No",ISNUMBER('Hygiene Data'!G5)),CONCATENATE("[",ROUND('Hygiene Data'!G5,0),"]"),NA()))</f>
        <v>#N/A</v>
      </c>
      <c r="BJ6" s="517" t="e">
        <f>+IF(AND(ISTEXT('Hygiene Data'!B2),DY6="Yes"),'Hygiene Data'!G7,IF(AND(ISTEXT('Hygiene Data'!B2),DY6="No",ISNUMBER('Hygiene Data'!G7)),CONCATENATE("[",ROUND('Hygiene Data'!G7,0),"]"),NA()))</f>
        <v>#N/A</v>
      </c>
      <c r="BK6" s="517" t="e">
        <f>+IF(AND(ISTEXT('Hygiene Data'!B2),DZ6="Yes"),'Hygiene Data'!G9,IF(AND(ISTEXT('Hygiene Data'!B2),DZ6="No",ISNUMBER('Hygiene Data'!G9)),CONCATENATE("[",ROUND('Hygiene Data'!G9,0),"]"),NA()))</f>
        <v>#N/A</v>
      </c>
      <c r="BL6" s="517" t="e">
        <f>+IF(AND(ISTEXT('Hygiene Data'!B2),EA6="Yes"),'Hygiene Data'!H5,IF(AND(ISTEXT('Hygiene Data'!B2),EA6="No",ISNUMBER('Hygiene Data'!H5)),CONCATENATE("[",ROUND('Hygiene Data'!H5,0),"]"),NA()))</f>
        <v>#N/A</v>
      </c>
      <c r="BM6" s="517" t="e">
        <f>+IF(AND(ISTEXT('Hygiene Data'!B2),EB6="Yes"),'Hygiene Data'!H7,IF(AND(ISTEXT('Hygiene Data'!B2),EB6="No",ISNUMBER('Hygiene Data'!H7)),CONCATENATE("[",ROUND('Hygiene Data'!H7,0),"]"),NA()))</f>
        <v>#N/A</v>
      </c>
      <c r="BN6" s="517" t="e">
        <f>+IF(AND(ISTEXT('Hygiene Data'!B2),EC6="Yes"),'Hygiene Data'!H9,IF(AND(ISTEXT('Hygiene Data'!B2),EC6="No",ISNUMBER('Hygiene Data'!H9)),CONCATENATE("[",ROUND('Hygiene Data'!H9,0),"]"),NA()))</f>
        <v>#N/A</v>
      </c>
      <c r="BO6" s="517" t="e">
        <f>+IF(AND(ISTEXT('Hygiene Data'!B2),ED6="Yes"),'Hygiene Data'!I5,IF(AND(ISTEXT('Hygiene Data'!B2),ED6="No",ISNUMBER('Hygiene Data'!I5)),CONCATENATE("[",ROUND('Hygiene Data'!I5,0),"]"),NA()))</f>
        <v>#N/A</v>
      </c>
      <c r="BP6" s="517" t="e">
        <f>+IF(AND(ISTEXT('Hygiene Data'!B2),EE6="Yes"),'Hygiene Data'!I7,IF(AND(ISTEXT('Hygiene Data'!B2),EE6="No",ISNUMBER('Hygiene Data'!I7)),CONCATENATE("[",ROUND('Hygiene Data'!I7,0),"]"),NA()))</f>
        <v>#N/A</v>
      </c>
      <c r="BQ6" s="517" t="e">
        <f>+IF(AND(ISTEXT('Hygiene Data'!B2),EF6="Yes"),'Hygiene Data'!I9,IF(AND(ISTEXT('Hygiene Data'!B2),EF6="No",ISNUMBER('Hygiene Data'!I9)),CONCATENATE("[",ROUND('Hygiene Data'!I9,0),"]"),NA()))</f>
        <v>#N/A</v>
      </c>
      <c r="BS6" s="378">
        <f>+'Water Data'!D27</f>
        <v>0</v>
      </c>
      <c r="BT6" s="378" t="str">
        <f>+'Water Data'!D28</f>
        <v>Yes</v>
      </c>
      <c r="BU6" s="378">
        <f>+'Water Data'!D29</f>
        <v>0</v>
      </c>
      <c r="BV6" s="378">
        <f>+'Water Data'!E27</f>
        <v>0</v>
      </c>
      <c r="BW6" s="378" t="str">
        <f>+'Water Data'!E28</f>
        <v>Yes</v>
      </c>
      <c r="BX6" s="378">
        <f>+'Water Data'!E29</f>
        <v>0</v>
      </c>
      <c r="BY6" s="378">
        <f>+'Water Data'!F27</f>
        <v>0</v>
      </c>
      <c r="BZ6" s="378" t="str">
        <f>+'Water Data'!F28</f>
        <v>Yes</v>
      </c>
      <c r="CA6" s="378">
        <f>+'Water Data'!F29</f>
        <v>0</v>
      </c>
      <c r="CB6" s="378">
        <f>+'Water Data'!G27</f>
        <v>0</v>
      </c>
      <c r="CC6" s="378">
        <f>+'Water Data'!G28</f>
        <v>0</v>
      </c>
      <c r="CD6" s="378">
        <f>+'Water Data'!G29</f>
        <v>0</v>
      </c>
      <c r="CE6" s="378">
        <f>+'Water Data'!H27</f>
        <v>0</v>
      </c>
      <c r="CF6" s="378" t="str">
        <f>+'Water Data'!H28</f>
        <v>Yes</v>
      </c>
      <c r="CG6" s="378">
        <f>+'Water Data'!H29</f>
        <v>0</v>
      </c>
      <c r="CH6" s="378">
        <f>+'Water Data'!I27</f>
        <v>0</v>
      </c>
      <c r="CI6" s="378">
        <f>+'Water Data'!I28</f>
        <v>0</v>
      </c>
      <c r="CJ6" s="378">
        <f>+'Water Data'!I29</f>
        <v>0</v>
      </c>
      <c r="CK6" s="378">
        <f>+'Sanitation Data'!D28</f>
        <v>0</v>
      </c>
      <c r="CL6" s="378" t="str">
        <f>+'Sanitation Data'!D29</f>
        <v>No</v>
      </c>
      <c r="CM6" s="378">
        <f>+'Sanitation Data'!D30</f>
        <v>0</v>
      </c>
      <c r="CN6" s="378">
        <f>+'Sanitation Data'!D31</f>
        <v>0</v>
      </c>
      <c r="CO6" s="378">
        <f>+'Sanitation Data'!D32</f>
        <v>0</v>
      </c>
      <c r="CP6" s="378">
        <f>+'Sanitation Data'!E28</f>
        <v>0</v>
      </c>
      <c r="CQ6" s="378" t="str">
        <f>+'Sanitation Data'!E29</f>
        <v>No</v>
      </c>
      <c r="CR6" s="378">
        <f>+'Sanitation Data'!E30</f>
        <v>0</v>
      </c>
      <c r="CS6" s="378">
        <f>+'Sanitation Data'!E31</f>
        <v>0</v>
      </c>
      <c r="CT6" s="378">
        <f>+'Sanitation Data'!E32</f>
        <v>0</v>
      </c>
      <c r="CU6" s="378">
        <f>+'Sanitation Data'!F28</f>
        <v>0</v>
      </c>
      <c r="CV6" s="378" t="str">
        <f>+'Sanitation Data'!F29</f>
        <v>No</v>
      </c>
      <c r="CW6" s="378">
        <f>+'Sanitation Data'!F30</f>
        <v>0</v>
      </c>
      <c r="CX6" s="378">
        <f>+'Sanitation Data'!F31</f>
        <v>0</v>
      </c>
      <c r="CY6" s="378">
        <f>+'Sanitation Data'!F32</f>
        <v>0</v>
      </c>
      <c r="CZ6" s="378">
        <f>+'Sanitation Data'!G28</f>
        <v>0</v>
      </c>
      <c r="DA6" s="378">
        <f>+'Sanitation Data'!G29</f>
        <v>0</v>
      </c>
      <c r="DB6" s="378">
        <f>+'Sanitation Data'!G30</f>
        <v>0</v>
      </c>
      <c r="DC6" s="378">
        <f>+'Sanitation Data'!G31</f>
        <v>0</v>
      </c>
      <c r="DD6" s="378">
        <f>+'Sanitation Data'!G32</f>
        <v>0</v>
      </c>
      <c r="DE6" s="378">
        <f>+'Sanitation Data'!H28</f>
        <v>0</v>
      </c>
      <c r="DF6" s="378" t="str">
        <f>+'Sanitation Data'!H29</f>
        <v>No</v>
      </c>
      <c r="DG6" s="378">
        <f>+'Sanitation Data'!H30</f>
        <v>0</v>
      </c>
      <c r="DH6" s="378">
        <f>+'Sanitation Data'!H31</f>
        <v>0</v>
      </c>
      <c r="DI6" s="378">
        <f>+'Sanitation Data'!H32</f>
        <v>0</v>
      </c>
      <c r="DJ6" s="378">
        <f>+'Sanitation Data'!I28</f>
        <v>0</v>
      </c>
      <c r="DK6" s="378">
        <f>+'Sanitation Data'!I29</f>
        <v>0</v>
      </c>
      <c r="DL6" s="378">
        <f>+'Sanitation Data'!I30</f>
        <v>0</v>
      </c>
      <c r="DM6" s="378">
        <f>+'Sanitation Data'!I31</f>
        <v>0</v>
      </c>
      <c r="DN6" s="378">
        <f>+'Sanitation Data'!I32</f>
        <v>0</v>
      </c>
      <c r="DO6" s="378">
        <f>+'Hygiene Data'!D11</f>
        <v>0</v>
      </c>
      <c r="DP6" s="378">
        <f>+'Hygiene Data'!D12</f>
        <v>0</v>
      </c>
      <c r="DQ6" s="378">
        <f>+'Hygiene Data'!D13</f>
        <v>0</v>
      </c>
      <c r="DR6" s="378">
        <f>+'Hygiene Data'!E11</f>
        <v>0</v>
      </c>
      <c r="DS6" s="378">
        <f>+'Hygiene Data'!E12</f>
        <v>0</v>
      </c>
      <c r="DT6" s="378">
        <f>+'Hygiene Data'!E13</f>
        <v>0</v>
      </c>
      <c r="DU6" s="378">
        <f>+'Hygiene Data'!F11</f>
        <v>0</v>
      </c>
      <c r="DV6" s="378">
        <f>+'Hygiene Data'!F12</f>
        <v>0</v>
      </c>
      <c r="DW6" s="378">
        <f>+'Hygiene Data'!F13</f>
        <v>0</v>
      </c>
      <c r="DX6" s="378">
        <f>+'Hygiene Data'!G11</f>
        <v>0</v>
      </c>
      <c r="DY6" s="378">
        <f>+'Hygiene Data'!G12</f>
        <v>0</v>
      </c>
      <c r="DZ6" s="378">
        <f>+'Hygiene Data'!G13</f>
        <v>0</v>
      </c>
      <c r="EA6" s="378">
        <f>+'Hygiene Data'!H11</f>
        <v>0</v>
      </c>
      <c r="EB6" s="378">
        <f>+'Hygiene Data'!H12</f>
        <v>0</v>
      </c>
      <c r="EC6" s="378">
        <f>+'Hygiene Data'!H13</f>
        <v>0</v>
      </c>
      <c r="ED6" s="378">
        <f>+'Hygiene Data'!I11</f>
        <v>0</v>
      </c>
      <c r="EE6" s="378">
        <f>+'Hygiene Data'!I12</f>
        <v>0</v>
      </c>
      <c r="EF6" s="378">
        <f>+'Hygiene Data'!I13</f>
        <v>0</v>
      </c>
    </row>
    <row r="7" spans="1:136" x14ac:dyDescent="0.25">
      <c r="A7" s="487" t="str">
        <f ca="1">+IF(OFFSET('Water Data'!$B$2,0,10*ROW('Water Data'!E1))="","",OFFSET('Water Data'!$B$2,0,10*ROW('Water Data'!E1)))</f>
        <v>CHL_2013_LLECE</v>
      </c>
      <c r="B7" s="487"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Encuesta</v>
      </c>
      <c r="C7" s="514">
        <f t="shared" ref="C7:C70" ca="1" si="0">+IF(ISNUMBER(VALUE(MID(A7,5,4))), VALUE(MID(A7, 5,4)),"")</f>
        <v>2013</v>
      </c>
      <c r="D7" s="515"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5">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95.4</v>
      </c>
      <c r="F7" s="515"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5"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5">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99.579831932773118</v>
      </c>
      <c r="I7" s="515"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5"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5">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87.596899224806208</v>
      </c>
      <c r="L7" s="515"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5"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5"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5"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5"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5">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95.367847411444146</v>
      </c>
      <c r="R7" s="515"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5"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5"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5"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6"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6">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96.3</v>
      </c>
      <c r="X7" s="516">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95.6</v>
      </c>
      <c r="Y7" s="516"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6">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95.6</v>
      </c>
      <c r="AA7" s="516"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6">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99.789915966386559</v>
      </c>
      <c r="AC7" s="516">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97.899159663865547</v>
      </c>
      <c r="AD7" s="516"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6">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97.899159663865547</v>
      </c>
      <c r="AF7" s="516"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6" t="str">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[80]</v>
      </c>
      <c r="AH7" s="516">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91.472868217054256</v>
      </c>
      <c r="AI7" s="516"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6">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91.472868217054256</v>
      </c>
      <c r="AK7" s="516"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6"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6"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6"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6"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6"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6">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96.321525885558586</v>
      </c>
      <c r="AR7" s="516">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95.640326975476839</v>
      </c>
      <c r="AS7" s="516"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6">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95.640326975476839</v>
      </c>
      <c r="AU7" s="516"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6"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6"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6"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6"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7"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3"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7"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7"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7"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7"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7"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7"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7"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7"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7"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7"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7"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7"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7"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7"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7"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7"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8" t="str">
        <f ca="1">+IF(OFFSET('Water Data'!$D$27,0,10*ROW('Water Data'!D1))="","",OFFSET('Water Data'!$D$27,0,10*ROW('Water Data'!D1)))</f>
        <v/>
      </c>
      <c r="BT7" s="378" t="str">
        <f ca="1">+IF(OFFSET('Water Data'!$D$28,0,10*ROW('Water Data'!D1))="","",OFFSET('Water Data'!$D$28,0,10*ROW('Water Data'!D1)))</f>
        <v>Yes</v>
      </c>
      <c r="BU7" s="378" t="str">
        <f ca="1">+IF(OFFSET('Water Data'!$D$29,0,10*ROW('Water Data'!D1))="","",OFFSET('Water Data'!$D$29,0,10*ROW('Water Data'!D1)))</f>
        <v/>
      </c>
      <c r="BV7" s="378" t="str">
        <f ca="1">+IF(OFFSET('Water Data'!$E$27,0,10*ROW('Water Data'!E1))="","",OFFSET('Water Data'!$E$27,0,10*ROW('Water Data'!E1)))</f>
        <v/>
      </c>
      <c r="BW7" s="378" t="str">
        <f ca="1">+IF(OFFSET('Water Data'!$E$28,0,10*ROW('Water Data'!E1))="","",OFFSET('Water Data'!$E$28,0,10*ROW('Water Data'!E1)))</f>
        <v>Yes</v>
      </c>
      <c r="BX7" s="378" t="str">
        <f ca="1">+IF(OFFSET('Water Data'!$E$29,0,10*ROW('Water Data'!E1))="","",OFFSET('Water Data'!$E$29,0,10*ROW('Water Data'!E1)))</f>
        <v/>
      </c>
      <c r="BY7" s="378" t="str">
        <f ca="1">+IF(OFFSET('Water Data'!$F$27,0,10*ROW('Water Data'!F1))="","",OFFSET('Water Data'!$F$27,0,10*ROW('Water Data'!F1)))</f>
        <v/>
      </c>
      <c r="BZ7" s="378" t="str">
        <f ca="1">+IF(OFFSET('Water Data'!$F$28,0,10*ROW('Water Data'!F1))="","",OFFSET('Water Data'!$F$28,0,10*ROW('Water Data'!F1)))</f>
        <v>Yes</v>
      </c>
      <c r="CA7" s="378" t="str">
        <f ca="1">+IF(OFFSET('Water Data'!$F$29,0,10*ROW('Water Data'!F1))="","",OFFSET('Water Data'!$F$29,0,10*ROW('Water Data'!F1)))</f>
        <v/>
      </c>
      <c r="CB7" s="378" t="str">
        <f ca="1">+IF(OFFSET('Water Data'!$G$27,0,10*ROW('Water Data'!G1))="","",OFFSET('Water Data'!$G$27,0,10*ROW('Water Data'!G1)))</f>
        <v/>
      </c>
      <c r="CC7" s="378" t="str">
        <f ca="1">+IF(OFFSET('Water Data'!$G$28,0,10*ROW('Water Data'!G1))="","",OFFSET('Water Data'!$G$28,0,10*ROW('Water Data'!G1)))</f>
        <v/>
      </c>
      <c r="CD7" s="378" t="str">
        <f ca="1">+IF(OFFSET('Water Data'!$G$29,0,10*ROW('Water Data'!G1))="","",OFFSET('Water Data'!$G$29,0,10*ROW('Water Data'!G1)))</f>
        <v/>
      </c>
      <c r="CE7" s="378" t="str">
        <f ca="1">+IF(OFFSET('Water Data'!$H$27,0,10*ROW('Water Data'!H1))="","",OFFSET('Water Data'!$H$27,0,10*ROW('Water Data'!H1)))</f>
        <v/>
      </c>
      <c r="CF7" s="378" t="str">
        <f ca="1">+IF(OFFSET('Water Data'!$H$28,0,10*ROW('Water Data'!H1))="","",OFFSET('Water Data'!$H$28,0,10*ROW('Water Data'!H1)))</f>
        <v>Yes</v>
      </c>
      <c r="CG7" s="378" t="str">
        <f ca="1">+IF(OFFSET('Water Data'!$H$29,0,10*ROW('Water Data'!H1))="","",OFFSET('Water Data'!$H$29,0,10*ROW('Water Data'!H1)))</f>
        <v/>
      </c>
      <c r="CH7" s="378" t="str">
        <f ca="1">+IF(OFFSET('Water Data'!$I$27,0,10*ROW('Water Data'!I1))="","",OFFSET('Water Data'!$I$27,0,10*ROW('Water Data'!I1)))</f>
        <v/>
      </c>
      <c r="CI7" s="378" t="str">
        <f ca="1">+IF(OFFSET('Water Data'!$I$28,0,10*ROW('Water Data'!I1))="","",OFFSET('Water Data'!$I$28,0,10*ROW('Water Data'!I1)))</f>
        <v/>
      </c>
      <c r="CJ7" s="378" t="str">
        <f ca="1">+IF(OFFSET('Water Data'!$I$29,0,10*ROW('Water Data'!I1))="","",OFFSET('Water Data'!$I$29,0,10*ROW('Water Data'!I1)))</f>
        <v/>
      </c>
      <c r="CK7" s="378" t="str">
        <f ca="1">+IF(OFFSET('Sanitation Data'!$D$28,0,10*ROW('Sanitation Data'!D1))="","",OFFSET('Sanitation Data'!$D$28,0,10*ROW('Sanitation Data'!D1)))</f>
        <v/>
      </c>
      <c r="CL7" s="378" t="str">
        <f ca="1">+IF(OFFSET('Sanitation Data'!$D$29,0,10*ROW('Sanitation Data'!D1))="","",OFFSET('Sanitation Data'!$D$29,0,10*ROW('Sanitation Data'!D1)))</f>
        <v>Yes</v>
      </c>
      <c r="CM7" s="378" t="str">
        <f ca="1">+IF(OFFSET('Sanitation Data'!$D$30,0,10*ROW('Sanitation Data'!D1))="","",OFFSET('Sanitation Data'!$D$30,0,10*ROW('Sanitation Data'!D1)))</f>
        <v>Yes</v>
      </c>
      <c r="CN7" s="378" t="str">
        <f ca="1">+IF(OFFSET('Sanitation Data'!$D$31,0,10*ROW('Sanitation Data'!D1))="","",OFFSET('Sanitation Data'!$D$31,0,10*ROW('Sanitation Data'!D1)))</f>
        <v/>
      </c>
      <c r="CO7" s="378" t="str">
        <f ca="1">+IF(OFFSET('Sanitation Data'!$D$32,0,10*ROW('Sanitation Data'!D1))="","",OFFSET('Sanitation Data'!$D$32,0,10*ROW('Sanitation Data'!D1)))</f>
        <v>Yes</v>
      </c>
      <c r="CP7" s="378" t="str">
        <f ca="1">+IF(OFFSET('Sanitation Data'!$E$28,0,10*ROW('Sanitation Data'!E1))="","",OFFSET('Sanitation Data'!$E$28,0,10*ROW('Sanitation Data'!E1)))</f>
        <v/>
      </c>
      <c r="CQ7" s="378" t="str">
        <f ca="1">+IF(OFFSET('Sanitation Data'!$E$29,0,10*ROW('Sanitation Data'!E1))="","",OFFSET('Sanitation Data'!$E$29,0,10*ROW('Sanitation Data'!E1)))</f>
        <v>Yes</v>
      </c>
      <c r="CR7" s="378" t="str">
        <f ca="1">+IF(OFFSET('Sanitation Data'!$E$30,0,10*ROW('Sanitation Data'!E1))="","",OFFSET('Sanitation Data'!$E$30,0,10*ROW('Sanitation Data'!E1)))</f>
        <v>Yes</v>
      </c>
      <c r="CS7" s="378" t="str">
        <f ca="1">+IF(OFFSET('Sanitation Data'!$E$31,0,10*ROW('Sanitation Data'!E1))="","",OFFSET('Sanitation Data'!$E$31,0,10*ROW('Sanitation Data'!E1)))</f>
        <v/>
      </c>
      <c r="CT7" s="378" t="str">
        <f ca="1">+IF(OFFSET('Sanitation Data'!$E$32,0,10*ROW('Sanitation Data'!E1))="","",OFFSET('Sanitation Data'!$E$32,0,10*ROW('Sanitation Data'!E1)))</f>
        <v>Yes</v>
      </c>
      <c r="CU7" s="378" t="str">
        <f ca="1">+IF(OFFSET('Sanitation Data'!$F$28,0,10*ROW('Sanitation Data'!F1))="","",OFFSET('Sanitation Data'!$F$28,0,10*ROW('Sanitation Data'!F1)))</f>
        <v/>
      </c>
      <c r="CV7" s="378" t="str">
        <f ca="1">+IF(OFFSET('Sanitation Data'!$F$29,0,10*ROW('Sanitation Data'!F1))="","",OFFSET('Sanitation Data'!$F$29,0,10*ROW('Sanitation Data'!F1)))</f>
        <v>No</v>
      </c>
      <c r="CW7" s="378" t="str">
        <f ca="1">+IF(OFFSET('Sanitation Data'!$F$30,0,10*ROW('Sanitation Data'!F1))="","",OFFSET('Sanitation Data'!$F$30,0,10*ROW('Sanitation Data'!F1)))</f>
        <v>Yes</v>
      </c>
      <c r="CX7" s="378" t="str">
        <f ca="1">+IF(OFFSET('Sanitation Data'!$F$31,0,10*ROW('Sanitation Data'!F1))="","",OFFSET('Sanitation Data'!$F$31,0,10*ROW('Sanitation Data'!F1)))</f>
        <v/>
      </c>
      <c r="CY7" s="378" t="str">
        <f ca="1">+IF(OFFSET('Sanitation Data'!$F$32,0,10*ROW('Sanitation Data'!F1))="","",OFFSET('Sanitation Data'!$F$32,0,10*ROW('Sanitation Data'!F1)))</f>
        <v>Yes</v>
      </c>
      <c r="CZ7" s="378" t="str">
        <f ca="1">+IF(OFFSET('Sanitation Data'!$G$28,0,10*ROW('Sanitation Data'!G1))="","",OFFSET('Sanitation Data'!$G$28,0,10*ROW('Sanitation Data'!G1)))</f>
        <v/>
      </c>
      <c r="DA7" s="378" t="str">
        <f ca="1">+IF(OFFSET('Sanitation Data'!$G$29,0,10*ROW('Sanitation Data'!G1))="","",OFFSET('Sanitation Data'!$G$29,0,10*ROW('Sanitation Data'!G1)))</f>
        <v/>
      </c>
      <c r="DB7" s="378" t="str">
        <f ca="1">+IF(OFFSET('Sanitation Data'!$G$30,0,10*ROW('Sanitation Data'!G1))="","",OFFSET('Sanitation Data'!$G$30,0,10*ROW('Sanitation Data'!G1)))</f>
        <v/>
      </c>
      <c r="DC7" s="378" t="str">
        <f ca="1">+IF(OFFSET('Sanitation Data'!$G$31,0,10*ROW('Sanitation Data'!G1))="","",OFFSET('Sanitation Data'!$G$31,0,10*ROW('Sanitation Data'!G1)))</f>
        <v/>
      </c>
      <c r="DD7" s="378" t="str">
        <f ca="1">+IF(OFFSET('Sanitation Data'!$G$32,0,10*ROW('Sanitation Data'!G1))="","",OFFSET('Sanitation Data'!$G$32,0,10*ROW('Sanitation Data'!G1)))</f>
        <v/>
      </c>
      <c r="DE7" s="378" t="str">
        <f ca="1">+IF(OFFSET('Sanitation Data'!$H$28,0,10*ROW('Sanitation Data'!H1))="","",OFFSET('Sanitation Data'!$H$28,0,10*ROW('Sanitation Data'!H1)))</f>
        <v/>
      </c>
      <c r="DF7" s="378" t="str">
        <f ca="1">+IF(OFFSET('Sanitation Data'!$H$29,0,10*ROW('Sanitation Data'!H1))="","",OFFSET('Sanitation Data'!$H$29,0,10*ROW('Sanitation Data'!H1)))</f>
        <v>Yes</v>
      </c>
      <c r="DG7" s="378" t="str">
        <f ca="1">+IF(OFFSET('Sanitation Data'!$H$30,0,10*ROW('Sanitation Data'!H1))="","",OFFSET('Sanitation Data'!$H$30,0,10*ROW('Sanitation Data'!H1)))</f>
        <v>Yes</v>
      </c>
      <c r="DH7" s="378" t="str">
        <f ca="1">+IF(OFFSET('Sanitation Data'!$H$31,0,10*ROW('Sanitation Data'!H1))="","",OFFSET('Sanitation Data'!$H$31,0,10*ROW('Sanitation Data'!H1)))</f>
        <v/>
      </c>
      <c r="DI7" s="378" t="str">
        <f ca="1">+IF(OFFSET('Sanitation Data'!$H$32,0,10*ROW('Sanitation Data'!H1))="","",OFFSET('Sanitation Data'!$H$32,0,10*ROW('Sanitation Data'!H1)))</f>
        <v>Yes</v>
      </c>
      <c r="DJ7" s="378" t="str">
        <f ca="1">+IF(OFFSET('Sanitation Data'!$I$28,0,10*ROW('Sanitation Data'!I1))="","",OFFSET('Sanitation Data'!$I$28,0,10*ROW('Sanitation Data'!I1)))</f>
        <v/>
      </c>
      <c r="DK7" s="378" t="str">
        <f ca="1">+IF(OFFSET('Sanitation Data'!$I$29,0,10*ROW('Sanitation Data'!I1))="","",OFFSET('Sanitation Data'!$I$29,0,10*ROW('Sanitation Data'!I1)))</f>
        <v/>
      </c>
      <c r="DL7" s="378" t="str">
        <f ca="1">+IF(OFFSET('Sanitation Data'!$I$30,0,10*ROW('Sanitation Data'!I1))="","",OFFSET('Sanitation Data'!$I$30,0,10*ROW('Sanitation Data'!I1)))</f>
        <v/>
      </c>
      <c r="DM7" s="378" t="str">
        <f ca="1">+IF(OFFSET('Sanitation Data'!$I$31,0,10*ROW('Sanitation Data'!I1))="","",OFFSET('Sanitation Data'!$I$31,0,10*ROW('Sanitation Data'!I1)))</f>
        <v/>
      </c>
      <c r="DN7" s="378" t="str">
        <f ca="1">+IF(OFFSET('Sanitation Data'!$I$32,0,10*ROW('Sanitation Data'!I1))="","",OFFSET('Sanitation Data'!$I$32,0,10*ROW('Sanitation Data'!I1)))</f>
        <v/>
      </c>
      <c r="DO7" s="378" t="str">
        <f ca="1">+IF(OFFSET('Hygiene Data'!$D$11,0,10*ROW('Hygiene Data'!D1))="","",OFFSET('Hygiene Data'!$D$11,0,10*ROW('Hygiene Data'!D1)))</f>
        <v/>
      </c>
      <c r="DP7" s="378" t="str">
        <f ca="1">+IF(OFFSET('Hygiene Data'!$D$12,0,10*ROW('Hygiene Data'!D1))="","",OFFSET('Hygiene Data'!$D$12,0,10*ROW('Hygiene Data'!D1)))</f>
        <v/>
      </c>
      <c r="DQ7" s="378" t="str">
        <f ca="1">+IF(OFFSET('Hygiene Data'!$D$13,0,10*ROW('Hygiene Data'!D1))="","",OFFSET('Hygiene Data'!$D$13,0,10*ROW('Hygiene Data'!D1)))</f>
        <v/>
      </c>
      <c r="DR7" s="378" t="str">
        <f ca="1">+IF(OFFSET('Hygiene Data'!$E$11,0,10*ROW('Hygiene Data'!E1))="","",OFFSET('Hygiene Data'!$E$11,0,10*ROW('Hygiene Data'!E1)))</f>
        <v/>
      </c>
      <c r="DS7" s="378" t="str">
        <f ca="1">+IF(OFFSET('Hygiene Data'!$E$12,0,10*ROW('Hygiene Data'!E1))="","",OFFSET('Hygiene Data'!$E$12,0,10*ROW('Hygiene Data'!E1)))</f>
        <v/>
      </c>
      <c r="DT7" s="378" t="str">
        <f ca="1">+IF(OFFSET('Hygiene Data'!$E$13,0,10*ROW('Hygiene Data'!E1))="","",OFFSET('Hygiene Data'!$E$13,0,10*ROW('Hygiene Data'!E1)))</f>
        <v/>
      </c>
      <c r="DU7" s="378" t="str">
        <f ca="1">+IF(OFFSET('Hygiene Data'!$F$11,0,10*ROW('Hygiene Data'!F1))="","",OFFSET('Hygiene Data'!$F$11,0,10*ROW('Hygiene Data'!F1)))</f>
        <v/>
      </c>
      <c r="DV7" s="378" t="str">
        <f ca="1">+IF(OFFSET('Hygiene Data'!$F$12,0,10*ROW('Hygiene Data'!F1))="","",OFFSET('Hygiene Data'!$F$12,0,10*ROW('Hygiene Data'!F1)))</f>
        <v/>
      </c>
      <c r="DW7" s="378" t="str">
        <f ca="1">+IF(OFFSET('Hygiene Data'!$F$13,0,10*ROW('Hygiene Data'!F1))="","",OFFSET('Hygiene Data'!$F$13,0,10*ROW('Hygiene Data'!F1)))</f>
        <v/>
      </c>
      <c r="DX7" s="378" t="str">
        <f ca="1">+IF(OFFSET('Hygiene Data'!$G$11,0,10*ROW('Hygiene Data'!G1))="","",OFFSET('Hygiene Data'!$G$11,0,10*ROW('Hygiene Data'!G1)))</f>
        <v/>
      </c>
      <c r="DY7" s="378" t="str">
        <f ca="1">+IF(OFFSET('Hygiene Data'!$G$12,0,10*ROW('Hygiene Data'!G1))="","",OFFSET('Hygiene Data'!$G$12,0,10*ROW('Hygiene Data'!G1)))</f>
        <v/>
      </c>
      <c r="DZ7" s="378" t="str">
        <f ca="1">+IF(OFFSET('Hygiene Data'!$G$13,0,10*ROW('Hygiene Data'!G1))="","",OFFSET('Hygiene Data'!$G$13,0,10*ROW('Hygiene Data'!G1)))</f>
        <v/>
      </c>
      <c r="EA7" s="378" t="str">
        <f ca="1">+IF(OFFSET('Hygiene Data'!$H$11,0,10*ROW('Hygiene Data'!H1))="","",OFFSET('Hygiene Data'!$H$11,0,10*ROW('Hygiene Data'!H1)))</f>
        <v/>
      </c>
      <c r="EB7" s="378" t="str">
        <f ca="1">+IF(OFFSET('Hygiene Data'!$H$12,0,10*ROW('Hygiene Data'!H1))="","",OFFSET('Hygiene Data'!$H$12,0,10*ROW('Hygiene Data'!H1)))</f>
        <v/>
      </c>
      <c r="EC7" s="378" t="str">
        <f ca="1">+IF(OFFSET('Hygiene Data'!$H$13,0,10*ROW('Hygiene Data'!H1))="","",OFFSET('Hygiene Data'!$H$13,0,10*ROW('Hygiene Data'!H1)))</f>
        <v/>
      </c>
      <c r="ED7" s="378" t="str">
        <f ca="1">+IF(OFFSET('Hygiene Data'!$I$11,0,10*ROW('Hygiene Data'!I1))="","",OFFSET('Hygiene Data'!$I$11,0,10*ROW('Hygiene Data'!I1)))</f>
        <v/>
      </c>
      <c r="EE7" s="378" t="str">
        <f ca="1">+IF(OFFSET('Hygiene Data'!$I$12,0,10*ROW('Hygiene Data'!I1))="","",OFFSET('Hygiene Data'!$I$12,0,10*ROW('Hygiene Data'!I1)))</f>
        <v/>
      </c>
      <c r="EF7" s="378" t="str">
        <f ca="1">+IF(OFFSET('Hygiene Data'!$I$13,0,10*ROW('Hygiene Data'!I1))="","",OFFSET('Hygiene Data'!$I$13,0,10*ROW('Hygiene Data'!I1)))</f>
        <v/>
      </c>
    </row>
    <row r="8" spans="1:136" x14ac:dyDescent="0.25">
      <c r="A8" s="487" t="str">
        <f ca="1">+IF(OFFSET('Water Data'!$B$2,0,10*ROW('Water Data'!E2))="","",OFFSET('Water Data'!$B$2,0,10*ROW('Water Data'!E2)))</f>
        <v>CHL_2021_SUR</v>
      </c>
      <c r="B8" s="487"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Encuesta</v>
      </c>
      <c r="C8" s="514">
        <f t="shared" ca="1" si="0"/>
        <v>2021</v>
      </c>
      <c r="D8" s="515"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5"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5"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5"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5"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5"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5">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100</v>
      </c>
      <c r="K8" s="515">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75.900000000000006</v>
      </c>
      <c r="L8" s="515">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52.064971200000009</v>
      </c>
      <c r="M8" s="515"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5"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5"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5"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5"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5"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5"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5"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5"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6"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6"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6"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6"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6"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6"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6"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6"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6"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6"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6"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6"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6"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6"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6"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6"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6"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6"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6"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6"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6"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6"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6"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6"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6"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6"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6"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6"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6"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6"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7"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3"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7"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7"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7"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7"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7"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7"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7"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7"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7"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7"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7"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7"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7"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7"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7"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7"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8" t="str">
        <f ca="1">+IF(OFFSET('Water Data'!$D$27,0,10*ROW('Water Data'!D2))="","",OFFSET('Water Data'!$D$27,0,10*ROW('Water Data'!D2)))</f>
        <v/>
      </c>
      <c r="BT8" s="378" t="str">
        <f ca="1">+IF(OFFSET('Water Data'!$D$28,0,10*ROW('Water Data'!D2))="","",OFFSET('Water Data'!$D$28,0,10*ROW('Water Data'!D2)))</f>
        <v/>
      </c>
      <c r="BU8" s="378" t="str">
        <f ca="1">+IF(OFFSET('Water Data'!$D$29,0,10*ROW('Water Data'!D2))="","",OFFSET('Water Data'!$D$29,0,10*ROW('Water Data'!D2)))</f>
        <v/>
      </c>
      <c r="BV8" s="378" t="str">
        <f ca="1">+IF(OFFSET('Water Data'!$E$27,0,10*ROW('Water Data'!E2))="","",OFFSET('Water Data'!$E$27,0,10*ROW('Water Data'!E2)))</f>
        <v/>
      </c>
      <c r="BW8" s="378" t="str">
        <f ca="1">+IF(OFFSET('Water Data'!$E$28,0,10*ROW('Water Data'!E2))="","",OFFSET('Water Data'!$E$28,0,10*ROW('Water Data'!E2)))</f>
        <v/>
      </c>
      <c r="BX8" s="378" t="str">
        <f ca="1">+IF(OFFSET('Water Data'!$E$29,0,10*ROW('Water Data'!E2))="","",OFFSET('Water Data'!$E$29,0,10*ROW('Water Data'!E2)))</f>
        <v/>
      </c>
      <c r="BY8" s="378" t="str">
        <f ca="1">+IF(OFFSET('Water Data'!$F$27,0,10*ROW('Water Data'!F2))="","",OFFSET('Water Data'!$F$27,0,10*ROW('Water Data'!F2)))</f>
        <v>Yes</v>
      </c>
      <c r="BZ8" s="378" t="str">
        <f ca="1">+IF(OFFSET('Water Data'!$F$28,0,10*ROW('Water Data'!F2))="","",OFFSET('Water Data'!$F$28,0,10*ROW('Water Data'!F2)))</f>
        <v>Yes</v>
      </c>
      <c r="CA8" s="378" t="str">
        <f ca="1">+IF(OFFSET('Water Data'!$F$29,0,10*ROW('Water Data'!F2))="","",OFFSET('Water Data'!$F$29,0,10*ROW('Water Data'!F2)))</f>
        <v>Yes</v>
      </c>
      <c r="CB8" s="378" t="str">
        <f ca="1">+IF(OFFSET('Water Data'!$G$27,0,10*ROW('Water Data'!G2))="","",OFFSET('Water Data'!$G$27,0,10*ROW('Water Data'!G2)))</f>
        <v/>
      </c>
      <c r="CC8" s="378" t="str">
        <f ca="1">+IF(OFFSET('Water Data'!$G$28,0,10*ROW('Water Data'!G2))="","",OFFSET('Water Data'!$G$28,0,10*ROW('Water Data'!G2)))</f>
        <v/>
      </c>
      <c r="CD8" s="378" t="str">
        <f ca="1">+IF(OFFSET('Water Data'!$G$29,0,10*ROW('Water Data'!G2))="","",OFFSET('Water Data'!$G$29,0,10*ROW('Water Data'!G2)))</f>
        <v/>
      </c>
      <c r="CE8" s="378" t="str">
        <f ca="1">+IF(OFFSET('Water Data'!$H$27,0,10*ROW('Water Data'!H2))="","",OFFSET('Water Data'!$H$27,0,10*ROW('Water Data'!H2)))</f>
        <v/>
      </c>
      <c r="CF8" s="378" t="str">
        <f ca="1">+IF(OFFSET('Water Data'!$H$28,0,10*ROW('Water Data'!H2))="","",OFFSET('Water Data'!$H$28,0,10*ROW('Water Data'!H2)))</f>
        <v/>
      </c>
      <c r="CG8" s="378" t="str">
        <f ca="1">+IF(OFFSET('Water Data'!$H$29,0,10*ROW('Water Data'!H2))="","",OFFSET('Water Data'!$H$29,0,10*ROW('Water Data'!H2)))</f>
        <v/>
      </c>
      <c r="CH8" s="378" t="str">
        <f ca="1">+IF(OFFSET('Water Data'!$I$27,0,10*ROW('Water Data'!I2))="","",OFFSET('Water Data'!$I$27,0,10*ROW('Water Data'!I2)))</f>
        <v/>
      </c>
      <c r="CI8" s="378" t="str">
        <f ca="1">+IF(OFFSET('Water Data'!$I$28,0,10*ROW('Water Data'!I2))="","",OFFSET('Water Data'!$I$28,0,10*ROW('Water Data'!I2)))</f>
        <v/>
      </c>
      <c r="CJ8" s="378" t="str">
        <f ca="1">+IF(OFFSET('Water Data'!$I$29,0,10*ROW('Water Data'!I2))="","",OFFSET('Water Data'!$I$29,0,10*ROW('Water Data'!I2)))</f>
        <v/>
      </c>
      <c r="CK8" s="378" t="str">
        <f ca="1">+IF(OFFSET('Sanitation Data'!$D$28,0,10*ROW('Sanitation Data'!D2))="","",OFFSET('Sanitation Data'!$D$28,0,10*ROW('Sanitation Data'!D2)))</f>
        <v/>
      </c>
      <c r="CL8" s="378" t="str">
        <f ca="1">+IF(OFFSET('Sanitation Data'!$D$29,0,10*ROW('Sanitation Data'!D2))="","",OFFSET('Sanitation Data'!$D$29,0,10*ROW('Sanitation Data'!D2)))</f>
        <v/>
      </c>
      <c r="CM8" s="378" t="str">
        <f ca="1">+IF(OFFSET('Sanitation Data'!$D$30,0,10*ROW('Sanitation Data'!D2))="","",OFFSET('Sanitation Data'!$D$30,0,10*ROW('Sanitation Data'!D2)))</f>
        <v/>
      </c>
      <c r="CN8" s="378" t="str">
        <f ca="1">+IF(OFFSET('Sanitation Data'!$D$31,0,10*ROW('Sanitation Data'!D2))="","",OFFSET('Sanitation Data'!$D$31,0,10*ROW('Sanitation Data'!D2)))</f>
        <v/>
      </c>
      <c r="CO8" s="378" t="str">
        <f ca="1">+IF(OFFSET('Sanitation Data'!$D$32,0,10*ROW('Sanitation Data'!D2))="","",OFFSET('Sanitation Data'!$D$32,0,10*ROW('Sanitation Data'!D2)))</f>
        <v/>
      </c>
      <c r="CP8" s="378" t="str">
        <f ca="1">+IF(OFFSET('Sanitation Data'!$E$28,0,10*ROW('Sanitation Data'!E2))="","",OFFSET('Sanitation Data'!$E$28,0,10*ROW('Sanitation Data'!E2)))</f>
        <v/>
      </c>
      <c r="CQ8" s="378" t="str">
        <f ca="1">+IF(OFFSET('Sanitation Data'!$E$29,0,10*ROW('Sanitation Data'!E2))="","",OFFSET('Sanitation Data'!$E$29,0,10*ROW('Sanitation Data'!E2)))</f>
        <v/>
      </c>
      <c r="CR8" s="378" t="str">
        <f ca="1">+IF(OFFSET('Sanitation Data'!$E$30,0,10*ROW('Sanitation Data'!E2))="","",OFFSET('Sanitation Data'!$E$30,0,10*ROW('Sanitation Data'!E2)))</f>
        <v/>
      </c>
      <c r="CS8" s="378" t="str">
        <f ca="1">+IF(OFFSET('Sanitation Data'!$E$31,0,10*ROW('Sanitation Data'!E2))="","",OFFSET('Sanitation Data'!$E$31,0,10*ROW('Sanitation Data'!E2)))</f>
        <v/>
      </c>
      <c r="CT8" s="378" t="str">
        <f ca="1">+IF(OFFSET('Sanitation Data'!$E$32,0,10*ROW('Sanitation Data'!E2))="","",OFFSET('Sanitation Data'!$E$32,0,10*ROW('Sanitation Data'!E2)))</f>
        <v/>
      </c>
      <c r="CU8" s="378" t="str">
        <f ca="1">+IF(OFFSET('Sanitation Data'!$F$28,0,10*ROW('Sanitation Data'!F2))="","",OFFSET('Sanitation Data'!$F$28,0,10*ROW('Sanitation Data'!F2)))</f>
        <v/>
      </c>
      <c r="CV8" s="378" t="str">
        <f ca="1">+IF(OFFSET('Sanitation Data'!$F$29,0,10*ROW('Sanitation Data'!F2))="","",OFFSET('Sanitation Data'!$F$29,0,10*ROW('Sanitation Data'!F2)))</f>
        <v/>
      </c>
      <c r="CW8" s="378" t="str">
        <f ca="1">+IF(OFFSET('Sanitation Data'!$F$30,0,10*ROW('Sanitation Data'!F2))="","",OFFSET('Sanitation Data'!$F$30,0,10*ROW('Sanitation Data'!F2)))</f>
        <v/>
      </c>
      <c r="CX8" s="378" t="str">
        <f ca="1">+IF(OFFSET('Sanitation Data'!$F$31,0,10*ROW('Sanitation Data'!F2))="","",OFFSET('Sanitation Data'!$F$31,0,10*ROW('Sanitation Data'!F2)))</f>
        <v/>
      </c>
      <c r="CY8" s="378" t="str">
        <f ca="1">+IF(OFFSET('Sanitation Data'!$F$32,0,10*ROW('Sanitation Data'!F2))="","",OFFSET('Sanitation Data'!$F$32,0,10*ROW('Sanitation Data'!F2)))</f>
        <v/>
      </c>
      <c r="CZ8" s="378" t="str">
        <f ca="1">+IF(OFFSET('Sanitation Data'!$G$28,0,10*ROW('Sanitation Data'!G2))="","",OFFSET('Sanitation Data'!$G$28,0,10*ROW('Sanitation Data'!G2)))</f>
        <v/>
      </c>
      <c r="DA8" s="378" t="str">
        <f ca="1">+IF(OFFSET('Sanitation Data'!$G$29,0,10*ROW('Sanitation Data'!G2))="","",OFFSET('Sanitation Data'!$G$29,0,10*ROW('Sanitation Data'!G2)))</f>
        <v/>
      </c>
      <c r="DB8" s="378" t="str">
        <f ca="1">+IF(OFFSET('Sanitation Data'!$G$30,0,10*ROW('Sanitation Data'!G2))="","",OFFSET('Sanitation Data'!$G$30,0,10*ROW('Sanitation Data'!G2)))</f>
        <v/>
      </c>
      <c r="DC8" s="378" t="str">
        <f ca="1">+IF(OFFSET('Sanitation Data'!$G$31,0,10*ROW('Sanitation Data'!G2))="","",OFFSET('Sanitation Data'!$G$31,0,10*ROW('Sanitation Data'!G2)))</f>
        <v/>
      </c>
      <c r="DD8" s="378" t="str">
        <f ca="1">+IF(OFFSET('Sanitation Data'!$G$32,0,10*ROW('Sanitation Data'!G2))="","",OFFSET('Sanitation Data'!$G$32,0,10*ROW('Sanitation Data'!G2)))</f>
        <v/>
      </c>
      <c r="DE8" s="378" t="str">
        <f ca="1">+IF(OFFSET('Sanitation Data'!$H$28,0,10*ROW('Sanitation Data'!H2))="","",OFFSET('Sanitation Data'!$H$28,0,10*ROW('Sanitation Data'!H2)))</f>
        <v/>
      </c>
      <c r="DF8" s="378" t="str">
        <f ca="1">+IF(OFFSET('Sanitation Data'!$H$29,0,10*ROW('Sanitation Data'!H2))="","",OFFSET('Sanitation Data'!$H$29,0,10*ROW('Sanitation Data'!H2)))</f>
        <v/>
      </c>
      <c r="DG8" s="378" t="str">
        <f ca="1">+IF(OFFSET('Sanitation Data'!$H$30,0,10*ROW('Sanitation Data'!H2))="","",OFFSET('Sanitation Data'!$H$30,0,10*ROW('Sanitation Data'!H2)))</f>
        <v/>
      </c>
      <c r="DH8" s="378" t="str">
        <f ca="1">+IF(OFFSET('Sanitation Data'!$H$31,0,10*ROW('Sanitation Data'!H2))="","",OFFSET('Sanitation Data'!$H$31,0,10*ROW('Sanitation Data'!H2)))</f>
        <v/>
      </c>
      <c r="DI8" s="378" t="str">
        <f ca="1">+IF(OFFSET('Sanitation Data'!$H$32,0,10*ROW('Sanitation Data'!H2))="","",OFFSET('Sanitation Data'!$H$32,0,10*ROW('Sanitation Data'!H2)))</f>
        <v/>
      </c>
      <c r="DJ8" s="378" t="str">
        <f ca="1">+IF(OFFSET('Sanitation Data'!$I$28,0,10*ROW('Sanitation Data'!I2))="","",OFFSET('Sanitation Data'!$I$28,0,10*ROW('Sanitation Data'!I2)))</f>
        <v/>
      </c>
      <c r="DK8" s="378" t="str">
        <f ca="1">+IF(OFFSET('Sanitation Data'!$I$29,0,10*ROW('Sanitation Data'!I2))="","",OFFSET('Sanitation Data'!$I$29,0,10*ROW('Sanitation Data'!I2)))</f>
        <v/>
      </c>
      <c r="DL8" s="378" t="str">
        <f ca="1">+IF(OFFSET('Sanitation Data'!$I$30,0,10*ROW('Sanitation Data'!I2))="","",OFFSET('Sanitation Data'!$I$30,0,10*ROW('Sanitation Data'!I2)))</f>
        <v/>
      </c>
      <c r="DM8" s="378" t="str">
        <f ca="1">+IF(OFFSET('Sanitation Data'!$I$31,0,10*ROW('Sanitation Data'!I2))="","",OFFSET('Sanitation Data'!$I$31,0,10*ROW('Sanitation Data'!I2)))</f>
        <v/>
      </c>
      <c r="DN8" s="378" t="str">
        <f ca="1">+IF(OFFSET('Sanitation Data'!$I$32,0,10*ROW('Sanitation Data'!I2))="","",OFFSET('Sanitation Data'!$I$32,0,10*ROW('Sanitation Data'!I2)))</f>
        <v/>
      </c>
      <c r="DO8" s="378" t="str">
        <f ca="1">+IF(OFFSET('Hygiene Data'!$D$11,0,10*ROW('Hygiene Data'!D2))="","",OFFSET('Hygiene Data'!$D$11,0,10*ROW('Hygiene Data'!D2)))</f>
        <v/>
      </c>
      <c r="DP8" s="378" t="str">
        <f ca="1">+IF(OFFSET('Hygiene Data'!$D$12,0,10*ROW('Hygiene Data'!D2))="","",OFFSET('Hygiene Data'!$D$12,0,10*ROW('Hygiene Data'!D2)))</f>
        <v/>
      </c>
      <c r="DQ8" s="378" t="str">
        <f ca="1">+IF(OFFSET('Hygiene Data'!$D$13,0,10*ROW('Hygiene Data'!D2))="","",OFFSET('Hygiene Data'!$D$13,0,10*ROW('Hygiene Data'!D2)))</f>
        <v/>
      </c>
      <c r="DR8" s="378" t="str">
        <f ca="1">+IF(OFFSET('Hygiene Data'!$E$11,0,10*ROW('Hygiene Data'!E2))="","",OFFSET('Hygiene Data'!$E$11,0,10*ROW('Hygiene Data'!E2)))</f>
        <v/>
      </c>
      <c r="DS8" s="378" t="str">
        <f ca="1">+IF(OFFSET('Hygiene Data'!$E$12,0,10*ROW('Hygiene Data'!E2))="","",OFFSET('Hygiene Data'!$E$12,0,10*ROW('Hygiene Data'!E2)))</f>
        <v/>
      </c>
      <c r="DT8" s="378" t="str">
        <f ca="1">+IF(OFFSET('Hygiene Data'!$E$13,0,10*ROW('Hygiene Data'!E2))="","",OFFSET('Hygiene Data'!$E$13,0,10*ROW('Hygiene Data'!E2)))</f>
        <v/>
      </c>
      <c r="DU8" s="378" t="str">
        <f ca="1">+IF(OFFSET('Hygiene Data'!$F$11,0,10*ROW('Hygiene Data'!F2))="","",OFFSET('Hygiene Data'!$F$11,0,10*ROW('Hygiene Data'!F2)))</f>
        <v/>
      </c>
      <c r="DV8" s="378" t="str">
        <f ca="1">+IF(OFFSET('Hygiene Data'!$F$12,0,10*ROW('Hygiene Data'!F2))="","",OFFSET('Hygiene Data'!$F$12,0,10*ROW('Hygiene Data'!F2)))</f>
        <v/>
      </c>
      <c r="DW8" s="378" t="str">
        <f ca="1">+IF(OFFSET('Hygiene Data'!$F$13,0,10*ROW('Hygiene Data'!F2))="","",OFFSET('Hygiene Data'!$F$13,0,10*ROW('Hygiene Data'!F2)))</f>
        <v/>
      </c>
      <c r="DX8" s="378" t="str">
        <f ca="1">+IF(OFFSET('Hygiene Data'!$G$11,0,10*ROW('Hygiene Data'!G2))="","",OFFSET('Hygiene Data'!$G$11,0,10*ROW('Hygiene Data'!G2)))</f>
        <v/>
      </c>
      <c r="DY8" s="378" t="str">
        <f ca="1">+IF(OFFSET('Hygiene Data'!$G$12,0,10*ROW('Hygiene Data'!G2))="","",OFFSET('Hygiene Data'!$G$12,0,10*ROW('Hygiene Data'!G2)))</f>
        <v/>
      </c>
      <c r="DZ8" s="378" t="str">
        <f ca="1">+IF(OFFSET('Hygiene Data'!$G$13,0,10*ROW('Hygiene Data'!G2))="","",OFFSET('Hygiene Data'!$G$13,0,10*ROW('Hygiene Data'!G2)))</f>
        <v/>
      </c>
      <c r="EA8" s="378" t="str">
        <f ca="1">+IF(OFFSET('Hygiene Data'!$H$11,0,10*ROW('Hygiene Data'!H2))="","",OFFSET('Hygiene Data'!$H$11,0,10*ROW('Hygiene Data'!H2)))</f>
        <v/>
      </c>
      <c r="EB8" s="378" t="str">
        <f ca="1">+IF(OFFSET('Hygiene Data'!$H$12,0,10*ROW('Hygiene Data'!H2))="","",OFFSET('Hygiene Data'!$H$12,0,10*ROW('Hygiene Data'!H2)))</f>
        <v/>
      </c>
      <c r="EC8" s="378" t="str">
        <f ca="1">+IF(OFFSET('Hygiene Data'!$H$13,0,10*ROW('Hygiene Data'!H2))="","",OFFSET('Hygiene Data'!$H$13,0,10*ROW('Hygiene Data'!H2)))</f>
        <v/>
      </c>
      <c r="ED8" s="378" t="str">
        <f ca="1">+IF(OFFSET('Hygiene Data'!$I$11,0,10*ROW('Hygiene Data'!I2))="","",OFFSET('Hygiene Data'!$I$11,0,10*ROW('Hygiene Data'!I2)))</f>
        <v/>
      </c>
      <c r="EE8" s="378" t="str">
        <f ca="1">+IF(OFFSET('Hygiene Data'!$I$12,0,10*ROW('Hygiene Data'!I2))="","",OFFSET('Hygiene Data'!$I$12,0,10*ROW('Hygiene Data'!I2)))</f>
        <v/>
      </c>
      <c r="EF8" s="378" t="str">
        <f ca="1">+IF(OFFSET('Hygiene Data'!$I$13,0,10*ROW('Hygiene Data'!I2))="","",OFFSET('Hygiene Data'!$I$13,0,10*ROW('Hygiene Data'!I2)))</f>
        <v/>
      </c>
    </row>
    <row r="9" spans="1:136" x14ac:dyDescent="0.25">
      <c r="A9" s="487" t="str">
        <f ca="1">+IF(OFFSET('Water Data'!$B$2,0,10*ROW('Water Data'!E3))="","",OFFSET('Water Data'!$B$2,0,10*ROW('Water Data'!E3)))</f>
        <v/>
      </c>
      <c r="B9" s="487"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14" t="str">
        <f t="shared" ca="1" si="0"/>
        <v/>
      </c>
      <c r="D9" s="515"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5"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5"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5"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5"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5"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5"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5"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5"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5"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5"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5"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5"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5"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5"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5"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5"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5"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6"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6"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6"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6"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6"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6"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6"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6"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6"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6"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6"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6"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6"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6"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6"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6"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6"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6"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6"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6"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6"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6"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6"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6"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6"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6"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6"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6"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6"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6"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7"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3"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7"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7"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7"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7"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7"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7"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7"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7"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7"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7"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7"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7"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7"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7"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7"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7"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8" t="str">
        <f ca="1">+IF(OFFSET('Water Data'!$D$27,0,10*ROW('Water Data'!D3))="","",OFFSET('Water Data'!$D$27,0,10*ROW('Water Data'!D3)))</f>
        <v/>
      </c>
      <c r="BT9" s="378" t="str">
        <f ca="1">+IF(OFFSET('Water Data'!$D$28,0,10*ROW('Water Data'!D3))="","",OFFSET('Water Data'!$D$28,0,10*ROW('Water Data'!D3)))</f>
        <v/>
      </c>
      <c r="BU9" s="378" t="str">
        <f ca="1">+IF(OFFSET('Water Data'!$D$29,0,10*ROW('Water Data'!D3))="","",OFFSET('Water Data'!$D$29,0,10*ROW('Water Data'!D3)))</f>
        <v/>
      </c>
      <c r="BV9" s="378" t="str">
        <f ca="1">+IF(OFFSET('Water Data'!$E$27,0,10*ROW('Water Data'!E3))="","",OFFSET('Water Data'!$E$27,0,10*ROW('Water Data'!E3)))</f>
        <v/>
      </c>
      <c r="BW9" s="378" t="str">
        <f ca="1">+IF(OFFSET('Water Data'!$E$28,0,10*ROW('Water Data'!E3))="","",OFFSET('Water Data'!$E$28,0,10*ROW('Water Data'!E3)))</f>
        <v/>
      </c>
      <c r="BX9" s="378" t="str">
        <f ca="1">+IF(OFFSET('Water Data'!$E$29,0,10*ROW('Water Data'!E3))="","",OFFSET('Water Data'!$E$29,0,10*ROW('Water Data'!E3)))</f>
        <v/>
      </c>
      <c r="BY9" s="378" t="str">
        <f ca="1">+IF(OFFSET('Water Data'!$F$27,0,10*ROW('Water Data'!F3))="","",OFFSET('Water Data'!$F$27,0,10*ROW('Water Data'!F3)))</f>
        <v/>
      </c>
      <c r="BZ9" s="378" t="str">
        <f ca="1">+IF(OFFSET('Water Data'!$F$28,0,10*ROW('Water Data'!F3))="","",OFFSET('Water Data'!$F$28,0,10*ROW('Water Data'!F3)))</f>
        <v/>
      </c>
      <c r="CA9" s="378" t="str">
        <f ca="1">+IF(OFFSET('Water Data'!$F$29,0,10*ROW('Water Data'!F3))="","",OFFSET('Water Data'!$F$29,0,10*ROW('Water Data'!F3)))</f>
        <v/>
      </c>
      <c r="CB9" s="378" t="str">
        <f ca="1">+IF(OFFSET('Water Data'!$G$27,0,10*ROW('Water Data'!G3))="","",OFFSET('Water Data'!$G$27,0,10*ROW('Water Data'!G3)))</f>
        <v/>
      </c>
      <c r="CC9" s="378" t="str">
        <f ca="1">+IF(OFFSET('Water Data'!$G$28,0,10*ROW('Water Data'!G3))="","",OFFSET('Water Data'!$G$28,0,10*ROW('Water Data'!G3)))</f>
        <v/>
      </c>
      <c r="CD9" s="378" t="str">
        <f ca="1">+IF(OFFSET('Water Data'!$G$29,0,10*ROW('Water Data'!G3))="","",OFFSET('Water Data'!$G$29,0,10*ROW('Water Data'!G3)))</f>
        <v/>
      </c>
      <c r="CE9" s="378" t="str">
        <f ca="1">+IF(OFFSET('Water Data'!$H$27,0,10*ROW('Water Data'!H3))="","",OFFSET('Water Data'!$H$27,0,10*ROW('Water Data'!H3)))</f>
        <v/>
      </c>
      <c r="CF9" s="378" t="str">
        <f ca="1">+IF(OFFSET('Water Data'!$H$28,0,10*ROW('Water Data'!H3))="","",OFFSET('Water Data'!$H$28,0,10*ROW('Water Data'!H3)))</f>
        <v/>
      </c>
      <c r="CG9" s="378" t="str">
        <f ca="1">+IF(OFFSET('Water Data'!$H$29,0,10*ROW('Water Data'!H3))="","",OFFSET('Water Data'!$H$29,0,10*ROW('Water Data'!H3)))</f>
        <v/>
      </c>
      <c r="CH9" s="378" t="str">
        <f ca="1">+IF(OFFSET('Water Data'!$I$27,0,10*ROW('Water Data'!I3))="","",OFFSET('Water Data'!$I$27,0,10*ROW('Water Data'!I3)))</f>
        <v/>
      </c>
      <c r="CI9" s="378" t="str">
        <f ca="1">+IF(OFFSET('Water Data'!$I$28,0,10*ROW('Water Data'!I3))="","",OFFSET('Water Data'!$I$28,0,10*ROW('Water Data'!I3)))</f>
        <v/>
      </c>
      <c r="CJ9" s="378" t="str">
        <f ca="1">+IF(OFFSET('Water Data'!$I$29,0,10*ROW('Water Data'!I3))="","",OFFSET('Water Data'!$I$29,0,10*ROW('Water Data'!I3)))</f>
        <v/>
      </c>
      <c r="CK9" s="378" t="str">
        <f ca="1">+IF(OFFSET('Sanitation Data'!$D$28,0,10*ROW('Sanitation Data'!D3))="","",OFFSET('Sanitation Data'!$D$28,0,10*ROW('Sanitation Data'!D3)))</f>
        <v/>
      </c>
      <c r="CL9" s="378" t="str">
        <f ca="1">+IF(OFFSET('Sanitation Data'!$D$29,0,10*ROW('Sanitation Data'!D3))="","",OFFSET('Sanitation Data'!$D$29,0,10*ROW('Sanitation Data'!D3)))</f>
        <v/>
      </c>
      <c r="CM9" s="378" t="str">
        <f ca="1">+IF(OFFSET('Sanitation Data'!$D$30,0,10*ROW('Sanitation Data'!D3))="","",OFFSET('Sanitation Data'!$D$30,0,10*ROW('Sanitation Data'!D3)))</f>
        <v/>
      </c>
      <c r="CN9" s="378" t="str">
        <f ca="1">+IF(OFFSET('Sanitation Data'!$D$31,0,10*ROW('Sanitation Data'!D3))="","",OFFSET('Sanitation Data'!$D$31,0,10*ROW('Sanitation Data'!D3)))</f>
        <v/>
      </c>
      <c r="CO9" s="378" t="str">
        <f ca="1">+IF(OFFSET('Sanitation Data'!$D$32,0,10*ROW('Sanitation Data'!D3))="","",OFFSET('Sanitation Data'!$D$32,0,10*ROW('Sanitation Data'!D3)))</f>
        <v/>
      </c>
      <c r="CP9" s="378" t="str">
        <f ca="1">+IF(OFFSET('Sanitation Data'!$E$28,0,10*ROW('Sanitation Data'!E3))="","",OFFSET('Sanitation Data'!$E$28,0,10*ROW('Sanitation Data'!E3)))</f>
        <v/>
      </c>
      <c r="CQ9" s="378" t="str">
        <f ca="1">+IF(OFFSET('Sanitation Data'!$E$29,0,10*ROW('Sanitation Data'!E3))="","",OFFSET('Sanitation Data'!$E$29,0,10*ROW('Sanitation Data'!E3)))</f>
        <v/>
      </c>
      <c r="CR9" s="378" t="str">
        <f ca="1">+IF(OFFSET('Sanitation Data'!$E$30,0,10*ROW('Sanitation Data'!E3))="","",OFFSET('Sanitation Data'!$E$30,0,10*ROW('Sanitation Data'!E3)))</f>
        <v/>
      </c>
      <c r="CS9" s="378" t="str">
        <f ca="1">+IF(OFFSET('Sanitation Data'!$E$31,0,10*ROW('Sanitation Data'!E3))="","",OFFSET('Sanitation Data'!$E$31,0,10*ROW('Sanitation Data'!E3)))</f>
        <v/>
      </c>
      <c r="CT9" s="378" t="str">
        <f ca="1">+IF(OFFSET('Sanitation Data'!$E$32,0,10*ROW('Sanitation Data'!E3))="","",OFFSET('Sanitation Data'!$E$32,0,10*ROW('Sanitation Data'!E3)))</f>
        <v/>
      </c>
      <c r="CU9" s="378" t="str">
        <f ca="1">+IF(OFFSET('Sanitation Data'!$F$28,0,10*ROW('Sanitation Data'!F3))="","",OFFSET('Sanitation Data'!$F$28,0,10*ROW('Sanitation Data'!F3)))</f>
        <v/>
      </c>
      <c r="CV9" s="378" t="str">
        <f ca="1">+IF(OFFSET('Sanitation Data'!$F$29,0,10*ROW('Sanitation Data'!F3))="","",OFFSET('Sanitation Data'!$F$29,0,10*ROW('Sanitation Data'!F3)))</f>
        <v/>
      </c>
      <c r="CW9" s="378" t="str">
        <f ca="1">+IF(OFFSET('Sanitation Data'!$F$30,0,10*ROW('Sanitation Data'!F3))="","",OFFSET('Sanitation Data'!$F$30,0,10*ROW('Sanitation Data'!F3)))</f>
        <v/>
      </c>
      <c r="CX9" s="378" t="str">
        <f ca="1">+IF(OFFSET('Sanitation Data'!$F$31,0,10*ROW('Sanitation Data'!F3))="","",OFFSET('Sanitation Data'!$F$31,0,10*ROW('Sanitation Data'!F3)))</f>
        <v/>
      </c>
      <c r="CY9" s="378" t="str">
        <f ca="1">+IF(OFFSET('Sanitation Data'!$F$32,0,10*ROW('Sanitation Data'!F3))="","",OFFSET('Sanitation Data'!$F$32,0,10*ROW('Sanitation Data'!F3)))</f>
        <v/>
      </c>
      <c r="CZ9" s="378" t="str">
        <f ca="1">+IF(OFFSET('Sanitation Data'!$G$28,0,10*ROW('Sanitation Data'!G3))="","",OFFSET('Sanitation Data'!$G$28,0,10*ROW('Sanitation Data'!G3)))</f>
        <v/>
      </c>
      <c r="DA9" s="378" t="str">
        <f ca="1">+IF(OFFSET('Sanitation Data'!$G$29,0,10*ROW('Sanitation Data'!G3))="","",OFFSET('Sanitation Data'!$G$29,0,10*ROW('Sanitation Data'!G3)))</f>
        <v/>
      </c>
      <c r="DB9" s="378" t="str">
        <f ca="1">+IF(OFFSET('Sanitation Data'!$G$30,0,10*ROW('Sanitation Data'!G3))="","",OFFSET('Sanitation Data'!$G$30,0,10*ROW('Sanitation Data'!G3)))</f>
        <v/>
      </c>
      <c r="DC9" s="378" t="str">
        <f ca="1">+IF(OFFSET('Sanitation Data'!$G$31,0,10*ROW('Sanitation Data'!G3))="","",OFFSET('Sanitation Data'!$G$31,0,10*ROW('Sanitation Data'!G3)))</f>
        <v/>
      </c>
      <c r="DD9" s="378" t="str">
        <f ca="1">+IF(OFFSET('Sanitation Data'!$G$32,0,10*ROW('Sanitation Data'!G3))="","",OFFSET('Sanitation Data'!$G$32,0,10*ROW('Sanitation Data'!G3)))</f>
        <v/>
      </c>
      <c r="DE9" s="378" t="str">
        <f ca="1">+IF(OFFSET('Sanitation Data'!$H$28,0,10*ROW('Sanitation Data'!H3))="","",OFFSET('Sanitation Data'!$H$28,0,10*ROW('Sanitation Data'!H3)))</f>
        <v/>
      </c>
      <c r="DF9" s="378" t="str">
        <f ca="1">+IF(OFFSET('Sanitation Data'!$H$29,0,10*ROW('Sanitation Data'!H3))="","",OFFSET('Sanitation Data'!$H$29,0,10*ROW('Sanitation Data'!H3)))</f>
        <v/>
      </c>
      <c r="DG9" s="378" t="str">
        <f ca="1">+IF(OFFSET('Sanitation Data'!$H$30,0,10*ROW('Sanitation Data'!H3))="","",OFFSET('Sanitation Data'!$H$30,0,10*ROW('Sanitation Data'!H3)))</f>
        <v/>
      </c>
      <c r="DH9" s="378" t="str">
        <f ca="1">+IF(OFFSET('Sanitation Data'!$H$31,0,10*ROW('Sanitation Data'!H3))="","",OFFSET('Sanitation Data'!$H$31,0,10*ROW('Sanitation Data'!H3)))</f>
        <v/>
      </c>
      <c r="DI9" s="378" t="str">
        <f ca="1">+IF(OFFSET('Sanitation Data'!$H$32,0,10*ROW('Sanitation Data'!H3))="","",OFFSET('Sanitation Data'!$H$32,0,10*ROW('Sanitation Data'!H3)))</f>
        <v/>
      </c>
      <c r="DJ9" s="378" t="str">
        <f ca="1">+IF(OFFSET('Sanitation Data'!$I$28,0,10*ROW('Sanitation Data'!I3))="","",OFFSET('Sanitation Data'!$I$28,0,10*ROW('Sanitation Data'!I3)))</f>
        <v/>
      </c>
      <c r="DK9" s="378" t="str">
        <f ca="1">+IF(OFFSET('Sanitation Data'!$I$29,0,10*ROW('Sanitation Data'!I3))="","",OFFSET('Sanitation Data'!$I$29,0,10*ROW('Sanitation Data'!I3)))</f>
        <v/>
      </c>
      <c r="DL9" s="378" t="str">
        <f ca="1">+IF(OFFSET('Sanitation Data'!$I$30,0,10*ROW('Sanitation Data'!I3))="","",OFFSET('Sanitation Data'!$I$30,0,10*ROW('Sanitation Data'!I3)))</f>
        <v/>
      </c>
      <c r="DM9" s="378" t="str">
        <f ca="1">+IF(OFFSET('Sanitation Data'!$I$31,0,10*ROW('Sanitation Data'!I3))="","",OFFSET('Sanitation Data'!$I$31,0,10*ROW('Sanitation Data'!I3)))</f>
        <v/>
      </c>
      <c r="DN9" s="378" t="str">
        <f ca="1">+IF(OFFSET('Sanitation Data'!$I$32,0,10*ROW('Sanitation Data'!I3))="","",OFFSET('Sanitation Data'!$I$32,0,10*ROW('Sanitation Data'!I3)))</f>
        <v/>
      </c>
      <c r="DO9" s="378" t="str">
        <f ca="1">+IF(OFFSET('Hygiene Data'!$D$11,0,10*ROW('Hygiene Data'!D3))="","",OFFSET('Hygiene Data'!$D$11,0,10*ROW('Hygiene Data'!D3)))</f>
        <v/>
      </c>
      <c r="DP9" s="378" t="str">
        <f ca="1">+IF(OFFSET('Hygiene Data'!$D$12,0,10*ROW('Hygiene Data'!D3))="","",OFFSET('Hygiene Data'!$D$12,0,10*ROW('Hygiene Data'!D3)))</f>
        <v/>
      </c>
      <c r="DQ9" s="378" t="str">
        <f ca="1">+IF(OFFSET('Hygiene Data'!$D$13,0,10*ROW('Hygiene Data'!D3))="","",OFFSET('Hygiene Data'!$D$13,0,10*ROW('Hygiene Data'!D3)))</f>
        <v/>
      </c>
      <c r="DR9" s="378" t="str">
        <f ca="1">+IF(OFFSET('Hygiene Data'!$E$11,0,10*ROW('Hygiene Data'!E3))="","",OFFSET('Hygiene Data'!$E$11,0,10*ROW('Hygiene Data'!E3)))</f>
        <v/>
      </c>
      <c r="DS9" s="378" t="str">
        <f ca="1">+IF(OFFSET('Hygiene Data'!$E$12,0,10*ROW('Hygiene Data'!E3))="","",OFFSET('Hygiene Data'!$E$12,0,10*ROW('Hygiene Data'!E3)))</f>
        <v/>
      </c>
      <c r="DT9" s="378" t="str">
        <f ca="1">+IF(OFFSET('Hygiene Data'!$E$13,0,10*ROW('Hygiene Data'!E3))="","",OFFSET('Hygiene Data'!$E$13,0,10*ROW('Hygiene Data'!E3)))</f>
        <v/>
      </c>
      <c r="DU9" s="378" t="str">
        <f ca="1">+IF(OFFSET('Hygiene Data'!$F$11,0,10*ROW('Hygiene Data'!F3))="","",OFFSET('Hygiene Data'!$F$11,0,10*ROW('Hygiene Data'!F3)))</f>
        <v/>
      </c>
      <c r="DV9" s="378" t="str">
        <f ca="1">+IF(OFFSET('Hygiene Data'!$F$12,0,10*ROW('Hygiene Data'!F3))="","",OFFSET('Hygiene Data'!$F$12,0,10*ROW('Hygiene Data'!F3)))</f>
        <v/>
      </c>
      <c r="DW9" s="378" t="str">
        <f ca="1">+IF(OFFSET('Hygiene Data'!$F$13,0,10*ROW('Hygiene Data'!F3))="","",OFFSET('Hygiene Data'!$F$13,0,10*ROW('Hygiene Data'!F3)))</f>
        <v/>
      </c>
      <c r="DX9" s="378" t="str">
        <f ca="1">+IF(OFFSET('Hygiene Data'!$G$11,0,10*ROW('Hygiene Data'!G3))="","",OFFSET('Hygiene Data'!$G$11,0,10*ROW('Hygiene Data'!G3)))</f>
        <v/>
      </c>
      <c r="DY9" s="378" t="str">
        <f ca="1">+IF(OFFSET('Hygiene Data'!$G$12,0,10*ROW('Hygiene Data'!G3))="","",OFFSET('Hygiene Data'!$G$12,0,10*ROW('Hygiene Data'!G3)))</f>
        <v/>
      </c>
      <c r="DZ9" s="378" t="str">
        <f ca="1">+IF(OFFSET('Hygiene Data'!$G$13,0,10*ROW('Hygiene Data'!G3))="","",OFFSET('Hygiene Data'!$G$13,0,10*ROW('Hygiene Data'!G3)))</f>
        <v/>
      </c>
      <c r="EA9" s="378" t="str">
        <f ca="1">+IF(OFFSET('Hygiene Data'!$H$11,0,10*ROW('Hygiene Data'!H3))="","",OFFSET('Hygiene Data'!$H$11,0,10*ROW('Hygiene Data'!H3)))</f>
        <v/>
      </c>
      <c r="EB9" s="378" t="str">
        <f ca="1">+IF(OFFSET('Hygiene Data'!$H$12,0,10*ROW('Hygiene Data'!H3))="","",OFFSET('Hygiene Data'!$H$12,0,10*ROW('Hygiene Data'!H3)))</f>
        <v/>
      </c>
      <c r="EC9" s="378" t="str">
        <f ca="1">+IF(OFFSET('Hygiene Data'!$H$13,0,10*ROW('Hygiene Data'!H3))="","",OFFSET('Hygiene Data'!$H$13,0,10*ROW('Hygiene Data'!H3)))</f>
        <v/>
      </c>
      <c r="ED9" s="378" t="str">
        <f ca="1">+IF(OFFSET('Hygiene Data'!$I$11,0,10*ROW('Hygiene Data'!I3))="","",OFFSET('Hygiene Data'!$I$11,0,10*ROW('Hygiene Data'!I3)))</f>
        <v/>
      </c>
      <c r="EE9" s="378" t="str">
        <f ca="1">+IF(OFFSET('Hygiene Data'!$I$12,0,10*ROW('Hygiene Data'!I3))="","",OFFSET('Hygiene Data'!$I$12,0,10*ROW('Hygiene Data'!I3)))</f>
        <v/>
      </c>
      <c r="EF9" s="378" t="str">
        <f ca="1">+IF(OFFSET('Hygiene Data'!$I$13,0,10*ROW('Hygiene Data'!I3))="","",OFFSET('Hygiene Data'!$I$13,0,10*ROW('Hygiene Data'!I3)))</f>
        <v/>
      </c>
    </row>
    <row r="10" spans="1:136" x14ac:dyDescent="0.25">
      <c r="A10" s="487" t="str">
        <f ca="1">+IF(OFFSET('Water Data'!$B$2,0,10*ROW('Water Data'!E4))="","",OFFSET('Water Data'!$B$2,0,10*ROW('Water Data'!E4)))</f>
        <v/>
      </c>
      <c r="B10" s="487"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14" t="str">
        <f t="shared" ca="1" si="0"/>
        <v/>
      </c>
      <c r="D10" s="515"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5"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5"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5"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5"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5"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5"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5"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5"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5"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5"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5"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5"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5"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5"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5"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5"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5"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6"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6"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6"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6"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6"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6"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6"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6"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6"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6"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6"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6"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6"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6"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6"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6"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6"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6"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6"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6"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6"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6"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6"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6"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6"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6"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6"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6"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6"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6"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7"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3"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7"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7"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7"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7"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7"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7"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7"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7"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7"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7"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7"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7"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7"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7"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7"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7"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8" t="str">
        <f ca="1">+IF(OFFSET('Water Data'!$D$27,0,10*ROW('Water Data'!D4))="","",OFFSET('Water Data'!$D$27,0,10*ROW('Water Data'!D4)))</f>
        <v/>
      </c>
      <c r="BT10" s="378" t="str">
        <f ca="1">+IF(OFFSET('Water Data'!$D$28,0,10*ROW('Water Data'!D4))="","",OFFSET('Water Data'!$D$28,0,10*ROW('Water Data'!D4)))</f>
        <v/>
      </c>
      <c r="BU10" s="378" t="str">
        <f ca="1">+IF(OFFSET('Water Data'!$D$29,0,10*ROW('Water Data'!D4))="","",OFFSET('Water Data'!$D$29,0,10*ROW('Water Data'!D4)))</f>
        <v/>
      </c>
      <c r="BV10" s="378" t="str">
        <f ca="1">+IF(OFFSET('Water Data'!$E$27,0,10*ROW('Water Data'!E4))="","",OFFSET('Water Data'!$E$27,0,10*ROW('Water Data'!E4)))</f>
        <v/>
      </c>
      <c r="BW10" s="378" t="str">
        <f ca="1">+IF(OFFSET('Water Data'!$E$28,0,10*ROW('Water Data'!E4))="","",OFFSET('Water Data'!$E$28,0,10*ROW('Water Data'!E4)))</f>
        <v/>
      </c>
      <c r="BX10" s="378" t="str">
        <f ca="1">+IF(OFFSET('Water Data'!$E$29,0,10*ROW('Water Data'!E4))="","",OFFSET('Water Data'!$E$29,0,10*ROW('Water Data'!E4)))</f>
        <v/>
      </c>
      <c r="BY10" s="378" t="str">
        <f ca="1">+IF(OFFSET('Water Data'!$F$27,0,10*ROW('Water Data'!F4))="","",OFFSET('Water Data'!$F$27,0,10*ROW('Water Data'!F4)))</f>
        <v/>
      </c>
      <c r="BZ10" s="378" t="str">
        <f ca="1">+IF(OFFSET('Water Data'!$F$28,0,10*ROW('Water Data'!F4))="","",OFFSET('Water Data'!$F$28,0,10*ROW('Water Data'!F4)))</f>
        <v/>
      </c>
      <c r="CA10" s="378" t="str">
        <f ca="1">+IF(OFFSET('Water Data'!$F$29,0,10*ROW('Water Data'!F4))="","",OFFSET('Water Data'!$F$29,0,10*ROW('Water Data'!F4)))</f>
        <v/>
      </c>
      <c r="CB10" s="378" t="str">
        <f ca="1">+IF(OFFSET('Water Data'!$G$27,0,10*ROW('Water Data'!G4))="","",OFFSET('Water Data'!$G$27,0,10*ROW('Water Data'!G4)))</f>
        <v/>
      </c>
      <c r="CC10" s="378" t="str">
        <f ca="1">+IF(OFFSET('Water Data'!$G$28,0,10*ROW('Water Data'!G4))="","",OFFSET('Water Data'!$G$28,0,10*ROW('Water Data'!G4)))</f>
        <v/>
      </c>
      <c r="CD10" s="378" t="str">
        <f ca="1">+IF(OFFSET('Water Data'!$G$29,0,10*ROW('Water Data'!G4))="","",OFFSET('Water Data'!$G$29,0,10*ROW('Water Data'!G4)))</f>
        <v/>
      </c>
      <c r="CE10" s="378" t="str">
        <f ca="1">+IF(OFFSET('Water Data'!$H$27,0,10*ROW('Water Data'!H4))="","",OFFSET('Water Data'!$H$27,0,10*ROW('Water Data'!H4)))</f>
        <v/>
      </c>
      <c r="CF10" s="378" t="str">
        <f ca="1">+IF(OFFSET('Water Data'!$H$28,0,10*ROW('Water Data'!H4))="","",OFFSET('Water Data'!$H$28,0,10*ROW('Water Data'!H4)))</f>
        <v/>
      </c>
      <c r="CG10" s="378" t="str">
        <f ca="1">+IF(OFFSET('Water Data'!$H$29,0,10*ROW('Water Data'!H4))="","",OFFSET('Water Data'!$H$29,0,10*ROW('Water Data'!H4)))</f>
        <v/>
      </c>
      <c r="CH10" s="378" t="str">
        <f ca="1">+IF(OFFSET('Water Data'!$I$27,0,10*ROW('Water Data'!I4))="","",OFFSET('Water Data'!$I$27,0,10*ROW('Water Data'!I4)))</f>
        <v/>
      </c>
      <c r="CI10" s="378" t="str">
        <f ca="1">+IF(OFFSET('Water Data'!$I$28,0,10*ROW('Water Data'!I4))="","",OFFSET('Water Data'!$I$28,0,10*ROW('Water Data'!I4)))</f>
        <v/>
      </c>
      <c r="CJ10" s="378" t="str">
        <f ca="1">+IF(OFFSET('Water Data'!$I$29,0,10*ROW('Water Data'!I4))="","",OFFSET('Water Data'!$I$29,0,10*ROW('Water Data'!I4)))</f>
        <v/>
      </c>
      <c r="CK10" s="378" t="str">
        <f ca="1">+IF(OFFSET('Sanitation Data'!$D$28,0,10*ROW('Sanitation Data'!D4))="","",OFFSET('Sanitation Data'!$D$28,0,10*ROW('Sanitation Data'!D4)))</f>
        <v/>
      </c>
      <c r="CL10" s="378" t="str">
        <f ca="1">+IF(OFFSET('Sanitation Data'!$D$29,0,10*ROW('Sanitation Data'!D4))="","",OFFSET('Sanitation Data'!$D$29,0,10*ROW('Sanitation Data'!D4)))</f>
        <v/>
      </c>
      <c r="CM10" s="378" t="str">
        <f ca="1">+IF(OFFSET('Sanitation Data'!$D$30,0,10*ROW('Sanitation Data'!D4))="","",OFFSET('Sanitation Data'!$D$30,0,10*ROW('Sanitation Data'!D4)))</f>
        <v/>
      </c>
      <c r="CN10" s="378" t="str">
        <f ca="1">+IF(OFFSET('Sanitation Data'!$D$31,0,10*ROW('Sanitation Data'!D4))="","",OFFSET('Sanitation Data'!$D$31,0,10*ROW('Sanitation Data'!D4)))</f>
        <v/>
      </c>
      <c r="CO10" s="378" t="str">
        <f ca="1">+IF(OFFSET('Sanitation Data'!$D$32,0,10*ROW('Sanitation Data'!D4))="","",OFFSET('Sanitation Data'!$D$32,0,10*ROW('Sanitation Data'!D4)))</f>
        <v/>
      </c>
      <c r="CP10" s="378" t="str">
        <f ca="1">+IF(OFFSET('Sanitation Data'!$E$28,0,10*ROW('Sanitation Data'!E4))="","",OFFSET('Sanitation Data'!$E$28,0,10*ROW('Sanitation Data'!E4)))</f>
        <v/>
      </c>
      <c r="CQ10" s="378" t="str">
        <f ca="1">+IF(OFFSET('Sanitation Data'!$E$29,0,10*ROW('Sanitation Data'!E4))="","",OFFSET('Sanitation Data'!$E$29,0,10*ROW('Sanitation Data'!E4)))</f>
        <v/>
      </c>
      <c r="CR10" s="378" t="str">
        <f ca="1">+IF(OFFSET('Sanitation Data'!$E$30,0,10*ROW('Sanitation Data'!E4))="","",OFFSET('Sanitation Data'!$E$30,0,10*ROW('Sanitation Data'!E4)))</f>
        <v/>
      </c>
      <c r="CS10" s="378" t="str">
        <f ca="1">+IF(OFFSET('Sanitation Data'!$E$31,0,10*ROW('Sanitation Data'!E4))="","",OFFSET('Sanitation Data'!$E$31,0,10*ROW('Sanitation Data'!E4)))</f>
        <v/>
      </c>
      <c r="CT10" s="378" t="str">
        <f ca="1">+IF(OFFSET('Sanitation Data'!$E$32,0,10*ROW('Sanitation Data'!E4))="","",OFFSET('Sanitation Data'!$E$32,0,10*ROW('Sanitation Data'!E4)))</f>
        <v/>
      </c>
      <c r="CU10" s="378" t="str">
        <f ca="1">+IF(OFFSET('Sanitation Data'!$F$28,0,10*ROW('Sanitation Data'!F4))="","",OFFSET('Sanitation Data'!$F$28,0,10*ROW('Sanitation Data'!F4)))</f>
        <v/>
      </c>
      <c r="CV10" s="378" t="str">
        <f ca="1">+IF(OFFSET('Sanitation Data'!$F$29,0,10*ROW('Sanitation Data'!F4))="","",OFFSET('Sanitation Data'!$F$29,0,10*ROW('Sanitation Data'!F4)))</f>
        <v/>
      </c>
      <c r="CW10" s="378" t="str">
        <f ca="1">+IF(OFFSET('Sanitation Data'!$F$30,0,10*ROW('Sanitation Data'!F4))="","",OFFSET('Sanitation Data'!$F$30,0,10*ROW('Sanitation Data'!F4)))</f>
        <v/>
      </c>
      <c r="CX10" s="378" t="str">
        <f ca="1">+IF(OFFSET('Sanitation Data'!$F$31,0,10*ROW('Sanitation Data'!F4))="","",OFFSET('Sanitation Data'!$F$31,0,10*ROW('Sanitation Data'!F4)))</f>
        <v/>
      </c>
      <c r="CY10" s="378" t="str">
        <f ca="1">+IF(OFFSET('Sanitation Data'!$F$32,0,10*ROW('Sanitation Data'!F4))="","",OFFSET('Sanitation Data'!$F$32,0,10*ROW('Sanitation Data'!F4)))</f>
        <v/>
      </c>
      <c r="CZ10" s="378" t="str">
        <f ca="1">+IF(OFFSET('Sanitation Data'!$G$28,0,10*ROW('Sanitation Data'!G4))="","",OFFSET('Sanitation Data'!$G$28,0,10*ROW('Sanitation Data'!G4)))</f>
        <v/>
      </c>
      <c r="DA10" s="378" t="str">
        <f ca="1">+IF(OFFSET('Sanitation Data'!$G$29,0,10*ROW('Sanitation Data'!G4))="","",OFFSET('Sanitation Data'!$G$29,0,10*ROW('Sanitation Data'!G4)))</f>
        <v/>
      </c>
      <c r="DB10" s="378" t="str">
        <f ca="1">+IF(OFFSET('Sanitation Data'!$G$30,0,10*ROW('Sanitation Data'!G4))="","",OFFSET('Sanitation Data'!$G$30,0,10*ROW('Sanitation Data'!G4)))</f>
        <v/>
      </c>
      <c r="DC10" s="378" t="str">
        <f ca="1">+IF(OFFSET('Sanitation Data'!$G$31,0,10*ROW('Sanitation Data'!G4))="","",OFFSET('Sanitation Data'!$G$31,0,10*ROW('Sanitation Data'!G4)))</f>
        <v/>
      </c>
      <c r="DD10" s="378" t="str">
        <f ca="1">+IF(OFFSET('Sanitation Data'!$G$32,0,10*ROW('Sanitation Data'!G4))="","",OFFSET('Sanitation Data'!$G$32,0,10*ROW('Sanitation Data'!G4)))</f>
        <v/>
      </c>
      <c r="DE10" s="378" t="str">
        <f ca="1">+IF(OFFSET('Sanitation Data'!$H$28,0,10*ROW('Sanitation Data'!H4))="","",OFFSET('Sanitation Data'!$H$28,0,10*ROW('Sanitation Data'!H4)))</f>
        <v/>
      </c>
      <c r="DF10" s="378" t="str">
        <f ca="1">+IF(OFFSET('Sanitation Data'!$H$29,0,10*ROW('Sanitation Data'!H4))="","",OFFSET('Sanitation Data'!$H$29,0,10*ROW('Sanitation Data'!H4)))</f>
        <v/>
      </c>
      <c r="DG10" s="378" t="str">
        <f ca="1">+IF(OFFSET('Sanitation Data'!$H$30,0,10*ROW('Sanitation Data'!H4))="","",OFFSET('Sanitation Data'!$H$30,0,10*ROW('Sanitation Data'!H4)))</f>
        <v/>
      </c>
      <c r="DH10" s="378" t="str">
        <f ca="1">+IF(OFFSET('Sanitation Data'!$H$31,0,10*ROW('Sanitation Data'!H4))="","",OFFSET('Sanitation Data'!$H$31,0,10*ROW('Sanitation Data'!H4)))</f>
        <v/>
      </c>
      <c r="DI10" s="378" t="str">
        <f ca="1">+IF(OFFSET('Sanitation Data'!$H$32,0,10*ROW('Sanitation Data'!H4))="","",OFFSET('Sanitation Data'!$H$32,0,10*ROW('Sanitation Data'!H4)))</f>
        <v/>
      </c>
      <c r="DJ10" s="378" t="str">
        <f ca="1">+IF(OFFSET('Sanitation Data'!$I$28,0,10*ROW('Sanitation Data'!I4))="","",OFFSET('Sanitation Data'!$I$28,0,10*ROW('Sanitation Data'!I4)))</f>
        <v/>
      </c>
      <c r="DK10" s="378" t="str">
        <f ca="1">+IF(OFFSET('Sanitation Data'!$I$29,0,10*ROW('Sanitation Data'!I4))="","",OFFSET('Sanitation Data'!$I$29,0,10*ROW('Sanitation Data'!I4)))</f>
        <v/>
      </c>
      <c r="DL10" s="378" t="str">
        <f ca="1">+IF(OFFSET('Sanitation Data'!$I$30,0,10*ROW('Sanitation Data'!I4))="","",OFFSET('Sanitation Data'!$I$30,0,10*ROW('Sanitation Data'!I4)))</f>
        <v/>
      </c>
      <c r="DM10" s="378" t="str">
        <f ca="1">+IF(OFFSET('Sanitation Data'!$I$31,0,10*ROW('Sanitation Data'!I4))="","",OFFSET('Sanitation Data'!$I$31,0,10*ROW('Sanitation Data'!I4)))</f>
        <v/>
      </c>
      <c r="DN10" s="378" t="str">
        <f ca="1">+IF(OFFSET('Sanitation Data'!$I$32,0,10*ROW('Sanitation Data'!I4))="","",OFFSET('Sanitation Data'!$I$32,0,10*ROW('Sanitation Data'!I4)))</f>
        <v/>
      </c>
      <c r="DO10" s="378" t="str">
        <f ca="1">+IF(OFFSET('Hygiene Data'!$D$11,0,10*ROW('Hygiene Data'!D4))="","",OFFSET('Hygiene Data'!$D$11,0,10*ROW('Hygiene Data'!D4)))</f>
        <v/>
      </c>
      <c r="DP10" s="378" t="str">
        <f ca="1">+IF(OFFSET('Hygiene Data'!$D$12,0,10*ROW('Hygiene Data'!D4))="","",OFFSET('Hygiene Data'!$D$12,0,10*ROW('Hygiene Data'!D4)))</f>
        <v/>
      </c>
      <c r="DQ10" s="378" t="str">
        <f ca="1">+IF(OFFSET('Hygiene Data'!$D$13,0,10*ROW('Hygiene Data'!D4))="","",OFFSET('Hygiene Data'!$D$13,0,10*ROW('Hygiene Data'!D4)))</f>
        <v/>
      </c>
      <c r="DR10" s="378" t="str">
        <f ca="1">+IF(OFFSET('Hygiene Data'!$E$11,0,10*ROW('Hygiene Data'!E4))="","",OFFSET('Hygiene Data'!$E$11,0,10*ROW('Hygiene Data'!E4)))</f>
        <v/>
      </c>
      <c r="DS10" s="378" t="str">
        <f ca="1">+IF(OFFSET('Hygiene Data'!$E$12,0,10*ROW('Hygiene Data'!E4))="","",OFFSET('Hygiene Data'!$E$12,0,10*ROW('Hygiene Data'!E4)))</f>
        <v/>
      </c>
      <c r="DT10" s="378" t="str">
        <f ca="1">+IF(OFFSET('Hygiene Data'!$E$13,0,10*ROW('Hygiene Data'!E4))="","",OFFSET('Hygiene Data'!$E$13,0,10*ROW('Hygiene Data'!E4)))</f>
        <v/>
      </c>
      <c r="DU10" s="378" t="str">
        <f ca="1">+IF(OFFSET('Hygiene Data'!$F$11,0,10*ROW('Hygiene Data'!F4))="","",OFFSET('Hygiene Data'!$F$11,0,10*ROW('Hygiene Data'!F4)))</f>
        <v/>
      </c>
      <c r="DV10" s="378" t="str">
        <f ca="1">+IF(OFFSET('Hygiene Data'!$F$12,0,10*ROW('Hygiene Data'!F4))="","",OFFSET('Hygiene Data'!$F$12,0,10*ROW('Hygiene Data'!F4)))</f>
        <v/>
      </c>
      <c r="DW10" s="378" t="str">
        <f ca="1">+IF(OFFSET('Hygiene Data'!$F$13,0,10*ROW('Hygiene Data'!F4))="","",OFFSET('Hygiene Data'!$F$13,0,10*ROW('Hygiene Data'!F4)))</f>
        <v/>
      </c>
      <c r="DX10" s="378" t="str">
        <f ca="1">+IF(OFFSET('Hygiene Data'!$G$11,0,10*ROW('Hygiene Data'!G4))="","",OFFSET('Hygiene Data'!$G$11,0,10*ROW('Hygiene Data'!G4)))</f>
        <v/>
      </c>
      <c r="DY10" s="378" t="str">
        <f ca="1">+IF(OFFSET('Hygiene Data'!$G$12,0,10*ROW('Hygiene Data'!G4))="","",OFFSET('Hygiene Data'!$G$12,0,10*ROW('Hygiene Data'!G4)))</f>
        <v/>
      </c>
      <c r="DZ10" s="378" t="str">
        <f ca="1">+IF(OFFSET('Hygiene Data'!$G$13,0,10*ROW('Hygiene Data'!G4))="","",OFFSET('Hygiene Data'!$G$13,0,10*ROW('Hygiene Data'!G4)))</f>
        <v/>
      </c>
      <c r="EA10" s="378" t="str">
        <f ca="1">+IF(OFFSET('Hygiene Data'!$H$11,0,10*ROW('Hygiene Data'!H4))="","",OFFSET('Hygiene Data'!$H$11,0,10*ROW('Hygiene Data'!H4)))</f>
        <v/>
      </c>
      <c r="EB10" s="378" t="str">
        <f ca="1">+IF(OFFSET('Hygiene Data'!$H$12,0,10*ROW('Hygiene Data'!H4))="","",OFFSET('Hygiene Data'!$H$12,0,10*ROW('Hygiene Data'!H4)))</f>
        <v/>
      </c>
      <c r="EC10" s="378" t="str">
        <f ca="1">+IF(OFFSET('Hygiene Data'!$H$13,0,10*ROW('Hygiene Data'!H4))="","",OFFSET('Hygiene Data'!$H$13,0,10*ROW('Hygiene Data'!H4)))</f>
        <v/>
      </c>
      <c r="ED10" s="378" t="str">
        <f ca="1">+IF(OFFSET('Hygiene Data'!$I$11,0,10*ROW('Hygiene Data'!I4))="","",OFFSET('Hygiene Data'!$I$11,0,10*ROW('Hygiene Data'!I4)))</f>
        <v/>
      </c>
      <c r="EE10" s="378" t="str">
        <f ca="1">+IF(OFFSET('Hygiene Data'!$I$12,0,10*ROW('Hygiene Data'!I4))="","",OFFSET('Hygiene Data'!$I$12,0,10*ROW('Hygiene Data'!I4)))</f>
        <v/>
      </c>
      <c r="EF10" s="378" t="str">
        <f ca="1">+IF(OFFSET('Hygiene Data'!$I$13,0,10*ROW('Hygiene Data'!I4))="","",OFFSET('Hygiene Data'!$I$13,0,10*ROW('Hygiene Data'!I4)))</f>
        <v/>
      </c>
    </row>
    <row r="11" spans="1:136" x14ac:dyDescent="0.25">
      <c r="A11" s="487" t="str">
        <f ca="1">+IF(OFFSET('Water Data'!$B$2,0,10*ROW('Water Data'!E5))="","",OFFSET('Water Data'!$B$2,0,10*ROW('Water Data'!E5)))</f>
        <v/>
      </c>
      <c r="B11" s="487"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4" t="str">
        <f t="shared" ca="1" si="0"/>
        <v/>
      </c>
      <c r="D11" s="515"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5"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5"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5"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5"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5"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5"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5"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5"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5"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5"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5"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5"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5"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5"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5"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5"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5"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6"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6"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6"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6"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6"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6"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6"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6"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6"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6"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6"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6"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6"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6"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6"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6"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6"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6"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6"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6"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6"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6"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6"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6"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6"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6"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6"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6"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6"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6"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7"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3"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7"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7"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7"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7"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7"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7"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7"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7"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7"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7"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7"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7"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7"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7"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7"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7"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8" t="str">
        <f ca="1">+IF(OFFSET('Water Data'!$D$27,0,10*ROW('Water Data'!D5))="","",OFFSET('Water Data'!$D$27,0,10*ROW('Water Data'!D5)))</f>
        <v/>
      </c>
      <c r="BT11" s="378" t="str">
        <f ca="1">+IF(OFFSET('Water Data'!$D$28,0,10*ROW('Water Data'!D5))="","",OFFSET('Water Data'!$D$28,0,10*ROW('Water Data'!D5)))</f>
        <v/>
      </c>
      <c r="BU11" s="378" t="str">
        <f ca="1">+IF(OFFSET('Water Data'!$D$29,0,10*ROW('Water Data'!D5))="","",OFFSET('Water Data'!$D$29,0,10*ROW('Water Data'!D5)))</f>
        <v/>
      </c>
      <c r="BV11" s="378" t="str">
        <f ca="1">+IF(OFFSET('Water Data'!$E$27,0,10*ROW('Water Data'!E5))="","",OFFSET('Water Data'!$E$27,0,10*ROW('Water Data'!E5)))</f>
        <v/>
      </c>
      <c r="BW11" s="378" t="str">
        <f ca="1">+IF(OFFSET('Water Data'!$E$28,0,10*ROW('Water Data'!E5))="","",OFFSET('Water Data'!$E$28,0,10*ROW('Water Data'!E5)))</f>
        <v/>
      </c>
      <c r="BX11" s="378" t="str">
        <f ca="1">+IF(OFFSET('Water Data'!$E$29,0,10*ROW('Water Data'!E5))="","",OFFSET('Water Data'!$E$29,0,10*ROW('Water Data'!E5)))</f>
        <v/>
      </c>
      <c r="BY11" s="378" t="str">
        <f ca="1">+IF(OFFSET('Water Data'!$F$27,0,10*ROW('Water Data'!F5))="","",OFFSET('Water Data'!$F$27,0,10*ROW('Water Data'!F5)))</f>
        <v/>
      </c>
      <c r="BZ11" s="378" t="str">
        <f ca="1">+IF(OFFSET('Water Data'!$F$28,0,10*ROW('Water Data'!F5))="","",OFFSET('Water Data'!$F$28,0,10*ROW('Water Data'!F5)))</f>
        <v/>
      </c>
      <c r="CA11" s="378" t="str">
        <f ca="1">+IF(OFFSET('Water Data'!$F$29,0,10*ROW('Water Data'!F5))="","",OFFSET('Water Data'!$F$29,0,10*ROW('Water Data'!F5)))</f>
        <v/>
      </c>
      <c r="CB11" s="378" t="str">
        <f ca="1">+IF(OFFSET('Water Data'!$G$27,0,10*ROW('Water Data'!G5))="","",OFFSET('Water Data'!$G$27,0,10*ROW('Water Data'!G5)))</f>
        <v/>
      </c>
      <c r="CC11" s="378" t="str">
        <f ca="1">+IF(OFFSET('Water Data'!$G$28,0,10*ROW('Water Data'!G5))="","",OFFSET('Water Data'!$G$28,0,10*ROW('Water Data'!G5)))</f>
        <v/>
      </c>
      <c r="CD11" s="378" t="str">
        <f ca="1">+IF(OFFSET('Water Data'!$G$29,0,10*ROW('Water Data'!G5))="","",OFFSET('Water Data'!$G$29,0,10*ROW('Water Data'!G5)))</f>
        <v/>
      </c>
      <c r="CE11" s="378" t="str">
        <f ca="1">+IF(OFFSET('Water Data'!$H$27,0,10*ROW('Water Data'!H5))="","",OFFSET('Water Data'!$H$27,0,10*ROW('Water Data'!H5)))</f>
        <v/>
      </c>
      <c r="CF11" s="378" t="str">
        <f ca="1">+IF(OFFSET('Water Data'!$H$28,0,10*ROW('Water Data'!H5))="","",OFFSET('Water Data'!$H$28,0,10*ROW('Water Data'!H5)))</f>
        <v/>
      </c>
      <c r="CG11" s="378" t="str">
        <f ca="1">+IF(OFFSET('Water Data'!$H$29,0,10*ROW('Water Data'!H5))="","",OFFSET('Water Data'!$H$29,0,10*ROW('Water Data'!H5)))</f>
        <v/>
      </c>
      <c r="CH11" s="378" t="str">
        <f ca="1">+IF(OFFSET('Water Data'!$I$27,0,10*ROW('Water Data'!I5))="","",OFFSET('Water Data'!$I$27,0,10*ROW('Water Data'!I5)))</f>
        <v/>
      </c>
      <c r="CI11" s="378" t="str">
        <f ca="1">+IF(OFFSET('Water Data'!$I$28,0,10*ROW('Water Data'!I5))="","",OFFSET('Water Data'!$I$28,0,10*ROW('Water Data'!I5)))</f>
        <v/>
      </c>
      <c r="CJ11" s="378" t="str">
        <f ca="1">+IF(OFFSET('Water Data'!$I$29,0,10*ROW('Water Data'!I5))="","",OFFSET('Water Data'!$I$29,0,10*ROW('Water Data'!I5)))</f>
        <v/>
      </c>
      <c r="CK11" s="378" t="str">
        <f ca="1">+IF(OFFSET('Sanitation Data'!$D$28,0,10*ROW('Sanitation Data'!D5))="","",OFFSET('Sanitation Data'!$D$28,0,10*ROW('Sanitation Data'!D5)))</f>
        <v/>
      </c>
      <c r="CL11" s="378" t="str">
        <f ca="1">+IF(OFFSET('Sanitation Data'!$D$29,0,10*ROW('Sanitation Data'!D5))="","",OFFSET('Sanitation Data'!$D$29,0,10*ROW('Sanitation Data'!D5)))</f>
        <v/>
      </c>
      <c r="CM11" s="378" t="str">
        <f ca="1">+IF(OFFSET('Sanitation Data'!$D$30,0,10*ROW('Sanitation Data'!D5))="","",OFFSET('Sanitation Data'!$D$30,0,10*ROW('Sanitation Data'!D5)))</f>
        <v/>
      </c>
      <c r="CN11" s="378" t="str">
        <f ca="1">+IF(OFFSET('Sanitation Data'!$D$31,0,10*ROW('Sanitation Data'!D5))="","",OFFSET('Sanitation Data'!$D$31,0,10*ROW('Sanitation Data'!D5)))</f>
        <v/>
      </c>
      <c r="CO11" s="378" t="str">
        <f ca="1">+IF(OFFSET('Sanitation Data'!$D$32,0,10*ROW('Sanitation Data'!D5))="","",OFFSET('Sanitation Data'!$D$32,0,10*ROW('Sanitation Data'!D5)))</f>
        <v/>
      </c>
      <c r="CP11" s="378" t="str">
        <f ca="1">+IF(OFFSET('Sanitation Data'!$E$28,0,10*ROW('Sanitation Data'!E5))="","",OFFSET('Sanitation Data'!$E$28,0,10*ROW('Sanitation Data'!E5)))</f>
        <v/>
      </c>
      <c r="CQ11" s="378" t="str">
        <f ca="1">+IF(OFFSET('Sanitation Data'!$E$29,0,10*ROW('Sanitation Data'!E5))="","",OFFSET('Sanitation Data'!$E$29,0,10*ROW('Sanitation Data'!E5)))</f>
        <v/>
      </c>
      <c r="CR11" s="378" t="str">
        <f ca="1">+IF(OFFSET('Sanitation Data'!$E$30,0,10*ROW('Sanitation Data'!E5))="","",OFFSET('Sanitation Data'!$E$30,0,10*ROW('Sanitation Data'!E5)))</f>
        <v/>
      </c>
      <c r="CS11" s="378" t="str">
        <f ca="1">+IF(OFFSET('Sanitation Data'!$E$31,0,10*ROW('Sanitation Data'!E5))="","",OFFSET('Sanitation Data'!$E$31,0,10*ROW('Sanitation Data'!E5)))</f>
        <v/>
      </c>
      <c r="CT11" s="378" t="str">
        <f ca="1">+IF(OFFSET('Sanitation Data'!$E$32,0,10*ROW('Sanitation Data'!E5))="","",OFFSET('Sanitation Data'!$E$32,0,10*ROW('Sanitation Data'!E5)))</f>
        <v/>
      </c>
      <c r="CU11" s="378" t="str">
        <f ca="1">+IF(OFFSET('Sanitation Data'!$F$28,0,10*ROW('Sanitation Data'!F5))="","",OFFSET('Sanitation Data'!$F$28,0,10*ROW('Sanitation Data'!F5)))</f>
        <v/>
      </c>
      <c r="CV11" s="378" t="str">
        <f ca="1">+IF(OFFSET('Sanitation Data'!$F$29,0,10*ROW('Sanitation Data'!F5))="","",OFFSET('Sanitation Data'!$F$29,0,10*ROW('Sanitation Data'!F5)))</f>
        <v/>
      </c>
      <c r="CW11" s="378" t="str">
        <f ca="1">+IF(OFFSET('Sanitation Data'!$F$30,0,10*ROW('Sanitation Data'!F5))="","",OFFSET('Sanitation Data'!$F$30,0,10*ROW('Sanitation Data'!F5)))</f>
        <v/>
      </c>
      <c r="CX11" s="378" t="str">
        <f ca="1">+IF(OFFSET('Sanitation Data'!$F$31,0,10*ROW('Sanitation Data'!F5))="","",OFFSET('Sanitation Data'!$F$31,0,10*ROW('Sanitation Data'!F5)))</f>
        <v/>
      </c>
      <c r="CY11" s="378" t="str">
        <f ca="1">+IF(OFFSET('Sanitation Data'!$F$32,0,10*ROW('Sanitation Data'!F5))="","",OFFSET('Sanitation Data'!$F$32,0,10*ROW('Sanitation Data'!F5)))</f>
        <v/>
      </c>
      <c r="CZ11" s="378" t="str">
        <f ca="1">+IF(OFFSET('Sanitation Data'!$G$28,0,10*ROW('Sanitation Data'!G5))="","",OFFSET('Sanitation Data'!$G$28,0,10*ROW('Sanitation Data'!G5)))</f>
        <v/>
      </c>
      <c r="DA11" s="378" t="str">
        <f ca="1">+IF(OFFSET('Sanitation Data'!$G$29,0,10*ROW('Sanitation Data'!G5))="","",OFFSET('Sanitation Data'!$G$29,0,10*ROW('Sanitation Data'!G5)))</f>
        <v/>
      </c>
      <c r="DB11" s="378" t="str">
        <f ca="1">+IF(OFFSET('Sanitation Data'!$G$30,0,10*ROW('Sanitation Data'!G5))="","",OFFSET('Sanitation Data'!$G$30,0,10*ROW('Sanitation Data'!G5)))</f>
        <v/>
      </c>
      <c r="DC11" s="378" t="str">
        <f ca="1">+IF(OFFSET('Sanitation Data'!$G$31,0,10*ROW('Sanitation Data'!G5))="","",OFFSET('Sanitation Data'!$G$31,0,10*ROW('Sanitation Data'!G5)))</f>
        <v/>
      </c>
      <c r="DD11" s="378" t="str">
        <f ca="1">+IF(OFFSET('Sanitation Data'!$G$32,0,10*ROW('Sanitation Data'!G5))="","",OFFSET('Sanitation Data'!$G$32,0,10*ROW('Sanitation Data'!G5)))</f>
        <v/>
      </c>
      <c r="DE11" s="378" t="str">
        <f ca="1">+IF(OFFSET('Sanitation Data'!$H$28,0,10*ROW('Sanitation Data'!H5))="","",OFFSET('Sanitation Data'!$H$28,0,10*ROW('Sanitation Data'!H5)))</f>
        <v/>
      </c>
      <c r="DF11" s="378" t="str">
        <f ca="1">+IF(OFFSET('Sanitation Data'!$H$29,0,10*ROW('Sanitation Data'!H5))="","",OFFSET('Sanitation Data'!$H$29,0,10*ROW('Sanitation Data'!H5)))</f>
        <v/>
      </c>
      <c r="DG11" s="378" t="str">
        <f ca="1">+IF(OFFSET('Sanitation Data'!$H$30,0,10*ROW('Sanitation Data'!H5))="","",OFFSET('Sanitation Data'!$H$30,0,10*ROW('Sanitation Data'!H5)))</f>
        <v/>
      </c>
      <c r="DH11" s="378" t="str">
        <f ca="1">+IF(OFFSET('Sanitation Data'!$H$31,0,10*ROW('Sanitation Data'!H5))="","",OFFSET('Sanitation Data'!$H$31,0,10*ROW('Sanitation Data'!H5)))</f>
        <v/>
      </c>
      <c r="DI11" s="378" t="str">
        <f ca="1">+IF(OFFSET('Sanitation Data'!$H$32,0,10*ROW('Sanitation Data'!H5))="","",OFFSET('Sanitation Data'!$H$32,0,10*ROW('Sanitation Data'!H5)))</f>
        <v/>
      </c>
      <c r="DJ11" s="378" t="str">
        <f ca="1">+IF(OFFSET('Sanitation Data'!$I$28,0,10*ROW('Sanitation Data'!I5))="","",OFFSET('Sanitation Data'!$I$28,0,10*ROW('Sanitation Data'!I5)))</f>
        <v/>
      </c>
      <c r="DK11" s="378" t="str">
        <f ca="1">+IF(OFFSET('Sanitation Data'!$I$29,0,10*ROW('Sanitation Data'!I5))="","",OFFSET('Sanitation Data'!$I$29,0,10*ROW('Sanitation Data'!I5)))</f>
        <v/>
      </c>
      <c r="DL11" s="378" t="str">
        <f ca="1">+IF(OFFSET('Sanitation Data'!$I$30,0,10*ROW('Sanitation Data'!I5))="","",OFFSET('Sanitation Data'!$I$30,0,10*ROW('Sanitation Data'!I5)))</f>
        <v/>
      </c>
      <c r="DM11" s="378" t="str">
        <f ca="1">+IF(OFFSET('Sanitation Data'!$I$31,0,10*ROW('Sanitation Data'!I5))="","",OFFSET('Sanitation Data'!$I$31,0,10*ROW('Sanitation Data'!I5)))</f>
        <v/>
      </c>
      <c r="DN11" s="378" t="str">
        <f ca="1">+IF(OFFSET('Sanitation Data'!$I$32,0,10*ROW('Sanitation Data'!I5))="","",OFFSET('Sanitation Data'!$I$32,0,10*ROW('Sanitation Data'!I5)))</f>
        <v/>
      </c>
      <c r="DO11" s="378" t="str">
        <f ca="1">+IF(OFFSET('Hygiene Data'!$D$11,0,10*ROW('Hygiene Data'!D5))="","",OFFSET('Hygiene Data'!$D$11,0,10*ROW('Hygiene Data'!D5)))</f>
        <v/>
      </c>
      <c r="DP11" s="378" t="str">
        <f ca="1">+IF(OFFSET('Hygiene Data'!$D$12,0,10*ROW('Hygiene Data'!D5))="","",OFFSET('Hygiene Data'!$D$12,0,10*ROW('Hygiene Data'!D5)))</f>
        <v/>
      </c>
      <c r="DQ11" s="378" t="str">
        <f ca="1">+IF(OFFSET('Hygiene Data'!$D$13,0,10*ROW('Hygiene Data'!D5))="","",OFFSET('Hygiene Data'!$D$13,0,10*ROW('Hygiene Data'!D5)))</f>
        <v/>
      </c>
      <c r="DR11" s="378" t="str">
        <f ca="1">+IF(OFFSET('Hygiene Data'!$E$11,0,10*ROW('Hygiene Data'!E5))="","",OFFSET('Hygiene Data'!$E$11,0,10*ROW('Hygiene Data'!E5)))</f>
        <v/>
      </c>
      <c r="DS11" s="378" t="str">
        <f ca="1">+IF(OFFSET('Hygiene Data'!$E$12,0,10*ROW('Hygiene Data'!E5))="","",OFFSET('Hygiene Data'!$E$12,0,10*ROW('Hygiene Data'!E5)))</f>
        <v/>
      </c>
      <c r="DT11" s="378" t="str">
        <f ca="1">+IF(OFFSET('Hygiene Data'!$E$13,0,10*ROW('Hygiene Data'!E5))="","",OFFSET('Hygiene Data'!$E$13,0,10*ROW('Hygiene Data'!E5)))</f>
        <v/>
      </c>
      <c r="DU11" s="378" t="str">
        <f ca="1">+IF(OFFSET('Hygiene Data'!$F$11,0,10*ROW('Hygiene Data'!F5))="","",OFFSET('Hygiene Data'!$F$11,0,10*ROW('Hygiene Data'!F5)))</f>
        <v/>
      </c>
      <c r="DV11" s="378" t="str">
        <f ca="1">+IF(OFFSET('Hygiene Data'!$F$12,0,10*ROW('Hygiene Data'!F5))="","",OFFSET('Hygiene Data'!$F$12,0,10*ROW('Hygiene Data'!F5)))</f>
        <v/>
      </c>
      <c r="DW11" s="378" t="str">
        <f ca="1">+IF(OFFSET('Hygiene Data'!$F$13,0,10*ROW('Hygiene Data'!F5))="","",OFFSET('Hygiene Data'!$F$13,0,10*ROW('Hygiene Data'!F5)))</f>
        <v/>
      </c>
      <c r="DX11" s="378" t="str">
        <f ca="1">+IF(OFFSET('Hygiene Data'!$G$11,0,10*ROW('Hygiene Data'!G5))="","",OFFSET('Hygiene Data'!$G$11,0,10*ROW('Hygiene Data'!G5)))</f>
        <v/>
      </c>
      <c r="DY11" s="378" t="str">
        <f ca="1">+IF(OFFSET('Hygiene Data'!$G$12,0,10*ROW('Hygiene Data'!G5))="","",OFFSET('Hygiene Data'!$G$12,0,10*ROW('Hygiene Data'!G5)))</f>
        <v/>
      </c>
      <c r="DZ11" s="378" t="str">
        <f ca="1">+IF(OFFSET('Hygiene Data'!$G$13,0,10*ROW('Hygiene Data'!G5))="","",OFFSET('Hygiene Data'!$G$13,0,10*ROW('Hygiene Data'!G5)))</f>
        <v/>
      </c>
      <c r="EA11" s="378" t="str">
        <f ca="1">+IF(OFFSET('Hygiene Data'!$H$11,0,10*ROW('Hygiene Data'!H5))="","",OFFSET('Hygiene Data'!$H$11,0,10*ROW('Hygiene Data'!H5)))</f>
        <v/>
      </c>
      <c r="EB11" s="378" t="str">
        <f ca="1">+IF(OFFSET('Hygiene Data'!$H$12,0,10*ROW('Hygiene Data'!H5))="","",OFFSET('Hygiene Data'!$H$12,0,10*ROW('Hygiene Data'!H5)))</f>
        <v/>
      </c>
      <c r="EC11" s="378" t="str">
        <f ca="1">+IF(OFFSET('Hygiene Data'!$H$13,0,10*ROW('Hygiene Data'!H5))="","",OFFSET('Hygiene Data'!$H$13,0,10*ROW('Hygiene Data'!H5)))</f>
        <v/>
      </c>
      <c r="ED11" s="378" t="str">
        <f ca="1">+IF(OFFSET('Hygiene Data'!$I$11,0,10*ROW('Hygiene Data'!I5))="","",OFFSET('Hygiene Data'!$I$11,0,10*ROW('Hygiene Data'!I5)))</f>
        <v/>
      </c>
      <c r="EE11" s="378" t="str">
        <f ca="1">+IF(OFFSET('Hygiene Data'!$I$12,0,10*ROW('Hygiene Data'!I5))="","",OFFSET('Hygiene Data'!$I$12,0,10*ROW('Hygiene Data'!I5)))</f>
        <v/>
      </c>
      <c r="EF11" s="378" t="str">
        <f ca="1">+IF(OFFSET('Hygiene Data'!$I$13,0,10*ROW('Hygiene Data'!I5))="","",OFFSET('Hygiene Data'!$I$13,0,10*ROW('Hygiene Data'!I5)))</f>
        <v/>
      </c>
    </row>
    <row r="12" spans="1:136" x14ac:dyDescent="0.25">
      <c r="A12" s="487" t="str">
        <f ca="1">+IF(OFFSET('Water Data'!$B$2,0,10*ROW('Water Data'!E6))="","",OFFSET('Water Data'!$B$2,0,10*ROW('Water Data'!E6)))</f>
        <v/>
      </c>
      <c r="B12" s="487"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4" t="str">
        <f t="shared" ca="1" si="0"/>
        <v/>
      </c>
      <c r="D12" s="515"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5"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5"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5"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5"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5"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5"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5"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5"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5"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5"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5"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5"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5"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5"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5"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5"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5"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6"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6"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6"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6"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6"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6"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6"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6"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6"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6"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6"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6"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6"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6"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6"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6"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6"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6"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6"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6"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6"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6"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6"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6"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6"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6"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6"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6"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6"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6"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7"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3"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7"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7"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7"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7"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7"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7"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7"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7"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7"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7"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7"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7"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7"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7"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7"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7"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8" t="str">
        <f ca="1">+IF(OFFSET('Water Data'!$D$27,0,10*ROW('Water Data'!D6))="","",OFFSET('Water Data'!$D$27,0,10*ROW('Water Data'!D6)))</f>
        <v/>
      </c>
      <c r="BT12" s="378" t="str">
        <f ca="1">+IF(OFFSET('Water Data'!$D$28,0,10*ROW('Water Data'!D6))="","",OFFSET('Water Data'!$D$28,0,10*ROW('Water Data'!D6)))</f>
        <v/>
      </c>
      <c r="BU12" s="378" t="str">
        <f ca="1">+IF(OFFSET('Water Data'!$D$29,0,10*ROW('Water Data'!D6))="","",OFFSET('Water Data'!$D$29,0,10*ROW('Water Data'!D6)))</f>
        <v/>
      </c>
      <c r="BV12" s="378" t="str">
        <f ca="1">+IF(OFFSET('Water Data'!$E$27,0,10*ROW('Water Data'!E6))="","",OFFSET('Water Data'!$E$27,0,10*ROW('Water Data'!E6)))</f>
        <v/>
      </c>
      <c r="BW12" s="378" t="str">
        <f ca="1">+IF(OFFSET('Water Data'!$E$28,0,10*ROW('Water Data'!E6))="","",OFFSET('Water Data'!$E$28,0,10*ROW('Water Data'!E6)))</f>
        <v/>
      </c>
      <c r="BX12" s="378" t="str">
        <f ca="1">+IF(OFFSET('Water Data'!$E$29,0,10*ROW('Water Data'!E6))="","",OFFSET('Water Data'!$E$29,0,10*ROW('Water Data'!E6)))</f>
        <v/>
      </c>
      <c r="BY12" s="378" t="str">
        <f ca="1">+IF(OFFSET('Water Data'!$F$27,0,10*ROW('Water Data'!F6))="","",OFFSET('Water Data'!$F$27,0,10*ROW('Water Data'!F6)))</f>
        <v/>
      </c>
      <c r="BZ12" s="378" t="str">
        <f ca="1">+IF(OFFSET('Water Data'!$F$28,0,10*ROW('Water Data'!F6))="","",OFFSET('Water Data'!$F$28,0,10*ROW('Water Data'!F6)))</f>
        <v/>
      </c>
      <c r="CA12" s="378" t="str">
        <f ca="1">+IF(OFFSET('Water Data'!$F$29,0,10*ROW('Water Data'!F6))="","",OFFSET('Water Data'!$F$29,0,10*ROW('Water Data'!F6)))</f>
        <v/>
      </c>
      <c r="CB12" s="378" t="str">
        <f ca="1">+IF(OFFSET('Water Data'!$G$27,0,10*ROW('Water Data'!G6))="","",OFFSET('Water Data'!$G$27,0,10*ROW('Water Data'!G6)))</f>
        <v/>
      </c>
      <c r="CC12" s="378" t="str">
        <f ca="1">+IF(OFFSET('Water Data'!$G$28,0,10*ROW('Water Data'!G6))="","",OFFSET('Water Data'!$G$28,0,10*ROW('Water Data'!G6)))</f>
        <v/>
      </c>
      <c r="CD12" s="378" t="str">
        <f ca="1">+IF(OFFSET('Water Data'!$G$29,0,10*ROW('Water Data'!G6))="","",OFFSET('Water Data'!$G$29,0,10*ROW('Water Data'!G6)))</f>
        <v/>
      </c>
      <c r="CE12" s="378" t="str">
        <f ca="1">+IF(OFFSET('Water Data'!$H$27,0,10*ROW('Water Data'!H6))="","",OFFSET('Water Data'!$H$27,0,10*ROW('Water Data'!H6)))</f>
        <v/>
      </c>
      <c r="CF12" s="378" t="str">
        <f ca="1">+IF(OFFSET('Water Data'!$H$28,0,10*ROW('Water Data'!H6))="","",OFFSET('Water Data'!$H$28,0,10*ROW('Water Data'!H6)))</f>
        <v/>
      </c>
      <c r="CG12" s="378" t="str">
        <f ca="1">+IF(OFFSET('Water Data'!$H$29,0,10*ROW('Water Data'!H6))="","",OFFSET('Water Data'!$H$29,0,10*ROW('Water Data'!H6)))</f>
        <v/>
      </c>
      <c r="CH12" s="378" t="str">
        <f ca="1">+IF(OFFSET('Water Data'!$I$27,0,10*ROW('Water Data'!I6))="","",OFFSET('Water Data'!$I$27,0,10*ROW('Water Data'!I6)))</f>
        <v/>
      </c>
      <c r="CI12" s="378" t="str">
        <f ca="1">+IF(OFFSET('Water Data'!$I$28,0,10*ROW('Water Data'!I6))="","",OFFSET('Water Data'!$I$28,0,10*ROW('Water Data'!I6)))</f>
        <v/>
      </c>
      <c r="CJ12" s="378" t="str">
        <f ca="1">+IF(OFFSET('Water Data'!$I$29,0,10*ROW('Water Data'!I6))="","",OFFSET('Water Data'!$I$29,0,10*ROW('Water Data'!I6)))</f>
        <v/>
      </c>
      <c r="CK12" s="378" t="str">
        <f ca="1">+IF(OFFSET('Sanitation Data'!$D$28,0,10*ROW('Sanitation Data'!D6))="","",OFFSET('Sanitation Data'!$D$28,0,10*ROW('Sanitation Data'!D6)))</f>
        <v/>
      </c>
      <c r="CL12" s="378" t="str">
        <f ca="1">+IF(OFFSET('Sanitation Data'!$D$29,0,10*ROW('Sanitation Data'!D6))="","",OFFSET('Sanitation Data'!$D$29,0,10*ROW('Sanitation Data'!D6)))</f>
        <v/>
      </c>
      <c r="CM12" s="378" t="str">
        <f ca="1">+IF(OFFSET('Sanitation Data'!$D$30,0,10*ROW('Sanitation Data'!D6))="","",OFFSET('Sanitation Data'!$D$30,0,10*ROW('Sanitation Data'!D6)))</f>
        <v/>
      </c>
      <c r="CN12" s="378" t="str">
        <f ca="1">+IF(OFFSET('Sanitation Data'!$D$31,0,10*ROW('Sanitation Data'!D6))="","",OFFSET('Sanitation Data'!$D$31,0,10*ROW('Sanitation Data'!D6)))</f>
        <v/>
      </c>
      <c r="CO12" s="378" t="str">
        <f ca="1">+IF(OFFSET('Sanitation Data'!$D$32,0,10*ROW('Sanitation Data'!D6))="","",OFFSET('Sanitation Data'!$D$32,0,10*ROW('Sanitation Data'!D6)))</f>
        <v/>
      </c>
      <c r="CP12" s="378" t="str">
        <f ca="1">+IF(OFFSET('Sanitation Data'!$E$28,0,10*ROW('Sanitation Data'!E6))="","",OFFSET('Sanitation Data'!$E$28,0,10*ROW('Sanitation Data'!E6)))</f>
        <v/>
      </c>
      <c r="CQ12" s="378" t="str">
        <f ca="1">+IF(OFFSET('Sanitation Data'!$E$29,0,10*ROW('Sanitation Data'!E6))="","",OFFSET('Sanitation Data'!$E$29,0,10*ROW('Sanitation Data'!E6)))</f>
        <v/>
      </c>
      <c r="CR12" s="378" t="str">
        <f ca="1">+IF(OFFSET('Sanitation Data'!$E$30,0,10*ROW('Sanitation Data'!E6))="","",OFFSET('Sanitation Data'!$E$30,0,10*ROW('Sanitation Data'!E6)))</f>
        <v/>
      </c>
      <c r="CS12" s="378" t="str">
        <f ca="1">+IF(OFFSET('Sanitation Data'!$E$31,0,10*ROW('Sanitation Data'!E6))="","",OFFSET('Sanitation Data'!$E$31,0,10*ROW('Sanitation Data'!E6)))</f>
        <v/>
      </c>
      <c r="CT12" s="378" t="str">
        <f ca="1">+IF(OFFSET('Sanitation Data'!$E$32,0,10*ROW('Sanitation Data'!E6))="","",OFFSET('Sanitation Data'!$E$32,0,10*ROW('Sanitation Data'!E6)))</f>
        <v/>
      </c>
      <c r="CU12" s="378" t="str">
        <f ca="1">+IF(OFFSET('Sanitation Data'!$F$28,0,10*ROW('Sanitation Data'!F6))="","",OFFSET('Sanitation Data'!$F$28,0,10*ROW('Sanitation Data'!F6)))</f>
        <v/>
      </c>
      <c r="CV12" s="378" t="str">
        <f ca="1">+IF(OFFSET('Sanitation Data'!$F$29,0,10*ROW('Sanitation Data'!F6))="","",OFFSET('Sanitation Data'!$F$29,0,10*ROW('Sanitation Data'!F6)))</f>
        <v/>
      </c>
      <c r="CW12" s="378" t="str">
        <f ca="1">+IF(OFFSET('Sanitation Data'!$F$30,0,10*ROW('Sanitation Data'!F6))="","",OFFSET('Sanitation Data'!$F$30,0,10*ROW('Sanitation Data'!F6)))</f>
        <v/>
      </c>
      <c r="CX12" s="378" t="str">
        <f ca="1">+IF(OFFSET('Sanitation Data'!$F$31,0,10*ROW('Sanitation Data'!F6))="","",OFFSET('Sanitation Data'!$F$31,0,10*ROW('Sanitation Data'!F6)))</f>
        <v/>
      </c>
      <c r="CY12" s="378" t="str">
        <f ca="1">+IF(OFFSET('Sanitation Data'!$F$32,0,10*ROW('Sanitation Data'!F6))="","",OFFSET('Sanitation Data'!$F$32,0,10*ROW('Sanitation Data'!F6)))</f>
        <v/>
      </c>
      <c r="CZ12" s="378" t="str">
        <f ca="1">+IF(OFFSET('Sanitation Data'!$G$28,0,10*ROW('Sanitation Data'!G6))="","",OFFSET('Sanitation Data'!$G$28,0,10*ROW('Sanitation Data'!G6)))</f>
        <v/>
      </c>
      <c r="DA12" s="378" t="str">
        <f ca="1">+IF(OFFSET('Sanitation Data'!$G$29,0,10*ROW('Sanitation Data'!G6))="","",OFFSET('Sanitation Data'!$G$29,0,10*ROW('Sanitation Data'!G6)))</f>
        <v/>
      </c>
      <c r="DB12" s="378" t="str">
        <f ca="1">+IF(OFFSET('Sanitation Data'!$G$30,0,10*ROW('Sanitation Data'!G6))="","",OFFSET('Sanitation Data'!$G$30,0,10*ROW('Sanitation Data'!G6)))</f>
        <v/>
      </c>
      <c r="DC12" s="378" t="str">
        <f ca="1">+IF(OFFSET('Sanitation Data'!$G$31,0,10*ROW('Sanitation Data'!G6))="","",OFFSET('Sanitation Data'!$G$31,0,10*ROW('Sanitation Data'!G6)))</f>
        <v/>
      </c>
      <c r="DD12" s="378" t="str">
        <f ca="1">+IF(OFFSET('Sanitation Data'!$G$32,0,10*ROW('Sanitation Data'!G6))="","",OFFSET('Sanitation Data'!$G$32,0,10*ROW('Sanitation Data'!G6)))</f>
        <v/>
      </c>
      <c r="DE12" s="378" t="str">
        <f ca="1">+IF(OFFSET('Sanitation Data'!$H$28,0,10*ROW('Sanitation Data'!H6))="","",OFFSET('Sanitation Data'!$H$28,0,10*ROW('Sanitation Data'!H6)))</f>
        <v/>
      </c>
      <c r="DF12" s="378" t="str">
        <f ca="1">+IF(OFFSET('Sanitation Data'!$H$29,0,10*ROW('Sanitation Data'!H6))="","",OFFSET('Sanitation Data'!$H$29,0,10*ROW('Sanitation Data'!H6)))</f>
        <v/>
      </c>
      <c r="DG12" s="378" t="str">
        <f ca="1">+IF(OFFSET('Sanitation Data'!$H$30,0,10*ROW('Sanitation Data'!H6))="","",OFFSET('Sanitation Data'!$H$30,0,10*ROW('Sanitation Data'!H6)))</f>
        <v/>
      </c>
      <c r="DH12" s="378" t="str">
        <f ca="1">+IF(OFFSET('Sanitation Data'!$H$31,0,10*ROW('Sanitation Data'!H6))="","",OFFSET('Sanitation Data'!$H$31,0,10*ROW('Sanitation Data'!H6)))</f>
        <v/>
      </c>
      <c r="DI12" s="378" t="str">
        <f ca="1">+IF(OFFSET('Sanitation Data'!$H$32,0,10*ROW('Sanitation Data'!H6))="","",OFFSET('Sanitation Data'!$H$32,0,10*ROW('Sanitation Data'!H6)))</f>
        <v/>
      </c>
      <c r="DJ12" s="378" t="str">
        <f ca="1">+IF(OFFSET('Sanitation Data'!$I$28,0,10*ROW('Sanitation Data'!I6))="","",OFFSET('Sanitation Data'!$I$28,0,10*ROW('Sanitation Data'!I6)))</f>
        <v/>
      </c>
      <c r="DK12" s="378" t="str">
        <f ca="1">+IF(OFFSET('Sanitation Data'!$I$29,0,10*ROW('Sanitation Data'!I6))="","",OFFSET('Sanitation Data'!$I$29,0,10*ROW('Sanitation Data'!I6)))</f>
        <v/>
      </c>
      <c r="DL12" s="378" t="str">
        <f ca="1">+IF(OFFSET('Sanitation Data'!$I$30,0,10*ROW('Sanitation Data'!I6))="","",OFFSET('Sanitation Data'!$I$30,0,10*ROW('Sanitation Data'!I6)))</f>
        <v/>
      </c>
      <c r="DM12" s="378" t="str">
        <f ca="1">+IF(OFFSET('Sanitation Data'!$I$31,0,10*ROW('Sanitation Data'!I6))="","",OFFSET('Sanitation Data'!$I$31,0,10*ROW('Sanitation Data'!I6)))</f>
        <v/>
      </c>
      <c r="DN12" s="378" t="str">
        <f ca="1">+IF(OFFSET('Sanitation Data'!$I$32,0,10*ROW('Sanitation Data'!I6))="","",OFFSET('Sanitation Data'!$I$32,0,10*ROW('Sanitation Data'!I6)))</f>
        <v/>
      </c>
      <c r="DO12" s="378" t="str">
        <f ca="1">+IF(OFFSET('Hygiene Data'!$D$11,0,10*ROW('Hygiene Data'!D6))="","",OFFSET('Hygiene Data'!$D$11,0,10*ROW('Hygiene Data'!D6)))</f>
        <v/>
      </c>
      <c r="DP12" s="378" t="str">
        <f ca="1">+IF(OFFSET('Hygiene Data'!$D$12,0,10*ROW('Hygiene Data'!D6))="","",OFFSET('Hygiene Data'!$D$12,0,10*ROW('Hygiene Data'!D6)))</f>
        <v/>
      </c>
      <c r="DQ12" s="378" t="str">
        <f ca="1">+IF(OFFSET('Hygiene Data'!$D$13,0,10*ROW('Hygiene Data'!D6))="","",OFFSET('Hygiene Data'!$D$13,0,10*ROW('Hygiene Data'!D6)))</f>
        <v/>
      </c>
      <c r="DR12" s="378" t="str">
        <f ca="1">+IF(OFFSET('Hygiene Data'!$E$11,0,10*ROW('Hygiene Data'!E6))="","",OFFSET('Hygiene Data'!$E$11,0,10*ROW('Hygiene Data'!E6)))</f>
        <v/>
      </c>
      <c r="DS12" s="378" t="str">
        <f ca="1">+IF(OFFSET('Hygiene Data'!$E$12,0,10*ROW('Hygiene Data'!E6))="","",OFFSET('Hygiene Data'!$E$12,0,10*ROW('Hygiene Data'!E6)))</f>
        <v/>
      </c>
      <c r="DT12" s="378" t="str">
        <f ca="1">+IF(OFFSET('Hygiene Data'!$E$13,0,10*ROW('Hygiene Data'!E6))="","",OFFSET('Hygiene Data'!$E$13,0,10*ROW('Hygiene Data'!E6)))</f>
        <v/>
      </c>
      <c r="DU12" s="378" t="str">
        <f ca="1">+IF(OFFSET('Hygiene Data'!$F$11,0,10*ROW('Hygiene Data'!F6))="","",OFFSET('Hygiene Data'!$F$11,0,10*ROW('Hygiene Data'!F6)))</f>
        <v/>
      </c>
      <c r="DV12" s="378" t="str">
        <f ca="1">+IF(OFFSET('Hygiene Data'!$F$12,0,10*ROW('Hygiene Data'!F6))="","",OFFSET('Hygiene Data'!$F$12,0,10*ROW('Hygiene Data'!F6)))</f>
        <v/>
      </c>
      <c r="DW12" s="378" t="str">
        <f ca="1">+IF(OFFSET('Hygiene Data'!$F$13,0,10*ROW('Hygiene Data'!F6))="","",OFFSET('Hygiene Data'!$F$13,0,10*ROW('Hygiene Data'!F6)))</f>
        <v/>
      </c>
      <c r="DX12" s="378" t="str">
        <f ca="1">+IF(OFFSET('Hygiene Data'!$G$11,0,10*ROW('Hygiene Data'!G6))="","",OFFSET('Hygiene Data'!$G$11,0,10*ROW('Hygiene Data'!G6)))</f>
        <v/>
      </c>
      <c r="DY12" s="378" t="str">
        <f ca="1">+IF(OFFSET('Hygiene Data'!$G$12,0,10*ROW('Hygiene Data'!G6))="","",OFFSET('Hygiene Data'!$G$12,0,10*ROW('Hygiene Data'!G6)))</f>
        <v/>
      </c>
      <c r="DZ12" s="378" t="str">
        <f ca="1">+IF(OFFSET('Hygiene Data'!$G$13,0,10*ROW('Hygiene Data'!G6))="","",OFFSET('Hygiene Data'!$G$13,0,10*ROW('Hygiene Data'!G6)))</f>
        <v/>
      </c>
      <c r="EA12" s="378" t="str">
        <f ca="1">+IF(OFFSET('Hygiene Data'!$H$11,0,10*ROW('Hygiene Data'!H6))="","",OFFSET('Hygiene Data'!$H$11,0,10*ROW('Hygiene Data'!H6)))</f>
        <v/>
      </c>
      <c r="EB12" s="378" t="str">
        <f ca="1">+IF(OFFSET('Hygiene Data'!$H$12,0,10*ROW('Hygiene Data'!H6))="","",OFFSET('Hygiene Data'!$H$12,0,10*ROW('Hygiene Data'!H6)))</f>
        <v/>
      </c>
      <c r="EC12" s="378" t="str">
        <f ca="1">+IF(OFFSET('Hygiene Data'!$H$13,0,10*ROW('Hygiene Data'!H6))="","",OFFSET('Hygiene Data'!$H$13,0,10*ROW('Hygiene Data'!H6)))</f>
        <v/>
      </c>
      <c r="ED12" s="378" t="str">
        <f ca="1">+IF(OFFSET('Hygiene Data'!$I$11,0,10*ROW('Hygiene Data'!I6))="","",OFFSET('Hygiene Data'!$I$11,0,10*ROW('Hygiene Data'!I6)))</f>
        <v/>
      </c>
      <c r="EE12" s="378" t="str">
        <f ca="1">+IF(OFFSET('Hygiene Data'!$I$12,0,10*ROW('Hygiene Data'!I6))="","",OFFSET('Hygiene Data'!$I$12,0,10*ROW('Hygiene Data'!I6)))</f>
        <v/>
      </c>
      <c r="EF12" s="378" t="str">
        <f ca="1">+IF(OFFSET('Hygiene Data'!$I$13,0,10*ROW('Hygiene Data'!I6))="","",OFFSET('Hygiene Data'!$I$13,0,10*ROW('Hygiene Data'!I6)))</f>
        <v/>
      </c>
    </row>
    <row r="13" spans="1:136" x14ac:dyDescent="0.25">
      <c r="A13" s="487" t="str">
        <f ca="1">+IF(OFFSET('Water Data'!$B$2,0,10*ROW('Water Data'!E7))="","",OFFSET('Water Data'!$B$2,0,10*ROW('Water Data'!E7)))</f>
        <v/>
      </c>
      <c r="B13" s="487"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4" t="str">
        <f t="shared" ca="1" si="0"/>
        <v/>
      </c>
      <c r="D13" s="515"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5"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5"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5"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5"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5"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5"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5"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5"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5"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5"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5"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5"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5"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5"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5"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5"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5"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6"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6"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6"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6"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6"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6"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6"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6"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6"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6"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6"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6"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6"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6"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6"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6"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6"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6"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6"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6"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6"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6"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6"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6"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6"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6"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6"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6"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6"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6"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7"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3"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7"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7"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7"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7"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7"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7"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7"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7"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7"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7"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7"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7"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7"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7"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7"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7"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8" t="str">
        <f ca="1">+IF(OFFSET('Water Data'!$D$27,0,10*ROW('Water Data'!D7))="","",OFFSET('Water Data'!$D$27,0,10*ROW('Water Data'!D7)))</f>
        <v/>
      </c>
      <c r="BT13" s="378" t="str">
        <f ca="1">+IF(OFFSET('Water Data'!$D$28,0,10*ROW('Water Data'!D7))="","",OFFSET('Water Data'!$D$28,0,10*ROW('Water Data'!D7)))</f>
        <v/>
      </c>
      <c r="BU13" s="378" t="str">
        <f ca="1">+IF(OFFSET('Water Data'!$D$29,0,10*ROW('Water Data'!D7))="","",OFFSET('Water Data'!$D$29,0,10*ROW('Water Data'!D7)))</f>
        <v/>
      </c>
      <c r="BV13" s="378" t="str">
        <f ca="1">+IF(OFFSET('Water Data'!$E$27,0,10*ROW('Water Data'!E7))="","",OFFSET('Water Data'!$E$27,0,10*ROW('Water Data'!E7)))</f>
        <v/>
      </c>
      <c r="BW13" s="378" t="str">
        <f ca="1">+IF(OFFSET('Water Data'!$E$28,0,10*ROW('Water Data'!E7))="","",OFFSET('Water Data'!$E$28,0,10*ROW('Water Data'!E7)))</f>
        <v/>
      </c>
      <c r="BX13" s="378" t="str">
        <f ca="1">+IF(OFFSET('Water Data'!$E$29,0,10*ROW('Water Data'!E7))="","",OFFSET('Water Data'!$E$29,0,10*ROW('Water Data'!E7)))</f>
        <v/>
      </c>
      <c r="BY13" s="378" t="str">
        <f ca="1">+IF(OFFSET('Water Data'!$F$27,0,10*ROW('Water Data'!F7))="","",OFFSET('Water Data'!$F$27,0,10*ROW('Water Data'!F7)))</f>
        <v/>
      </c>
      <c r="BZ13" s="378" t="str">
        <f ca="1">+IF(OFFSET('Water Data'!$F$28,0,10*ROW('Water Data'!F7))="","",OFFSET('Water Data'!$F$28,0,10*ROW('Water Data'!F7)))</f>
        <v/>
      </c>
      <c r="CA13" s="378" t="str">
        <f ca="1">+IF(OFFSET('Water Data'!$F$29,0,10*ROW('Water Data'!F7))="","",OFFSET('Water Data'!$F$29,0,10*ROW('Water Data'!F7)))</f>
        <v/>
      </c>
      <c r="CB13" s="378" t="str">
        <f ca="1">+IF(OFFSET('Water Data'!$G$27,0,10*ROW('Water Data'!G7))="","",OFFSET('Water Data'!$G$27,0,10*ROW('Water Data'!G7)))</f>
        <v/>
      </c>
      <c r="CC13" s="378" t="str">
        <f ca="1">+IF(OFFSET('Water Data'!$G$28,0,10*ROW('Water Data'!G7))="","",OFFSET('Water Data'!$G$28,0,10*ROW('Water Data'!G7)))</f>
        <v/>
      </c>
      <c r="CD13" s="378" t="str">
        <f ca="1">+IF(OFFSET('Water Data'!$G$29,0,10*ROW('Water Data'!G7))="","",OFFSET('Water Data'!$G$29,0,10*ROW('Water Data'!G7)))</f>
        <v/>
      </c>
      <c r="CE13" s="378" t="str">
        <f ca="1">+IF(OFFSET('Water Data'!$H$27,0,10*ROW('Water Data'!H7))="","",OFFSET('Water Data'!$H$27,0,10*ROW('Water Data'!H7)))</f>
        <v/>
      </c>
      <c r="CF13" s="378" t="str">
        <f ca="1">+IF(OFFSET('Water Data'!$H$28,0,10*ROW('Water Data'!H7))="","",OFFSET('Water Data'!$H$28,0,10*ROW('Water Data'!H7)))</f>
        <v/>
      </c>
      <c r="CG13" s="378" t="str">
        <f ca="1">+IF(OFFSET('Water Data'!$H$29,0,10*ROW('Water Data'!H7))="","",OFFSET('Water Data'!$H$29,0,10*ROW('Water Data'!H7)))</f>
        <v/>
      </c>
      <c r="CH13" s="378" t="str">
        <f ca="1">+IF(OFFSET('Water Data'!$I$27,0,10*ROW('Water Data'!I7))="","",OFFSET('Water Data'!$I$27,0,10*ROW('Water Data'!I7)))</f>
        <v/>
      </c>
      <c r="CI13" s="378" t="str">
        <f ca="1">+IF(OFFSET('Water Data'!$I$28,0,10*ROW('Water Data'!I7))="","",OFFSET('Water Data'!$I$28,0,10*ROW('Water Data'!I7)))</f>
        <v/>
      </c>
      <c r="CJ13" s="378" t="str">
        <f ca="1">+IF(OFFSET('Water Data'!$I$29,0,10*ROW('Water Data'!I7))="","",OFFSET('Water Data'!$I$29,0,10*ROW('Water Data'!I7)))</f>
        <v/>
      </c>
      <c r="CK13" s="378" t="str">
        <f ca="1">+IF(OFFSET('Sanitation Data'!$D$28,0,10*ROW('Sanitation Data'!D7))="","",OFFSET('Sanitation Data'!$D$28,0,10*ROW('Sanitation Data'!D7)))</f>
        <v/>
      </c>
      <c r="CL13" s="378" t="str">
        <f ca="1">+IF(OFFSET('Sanitation Data'!$D$29,0,10*ROW('Sanitation Data'!D7))="","",OFFSET('Sanitation Data'!$D$29,0,10*ROW('Sanitation Data'!D7)))</f>
        <v/>
      </c>
      <c r="CM13" s="378" t="str">
        <f ca="1">+IF(OFFSET('Sanitation Data'!$D$30,0,10*ROW('Sanitation Data'!D7))="","",OFFSET('Sanitation Data'!$D$30,0,10*ROW('Sanitation Data'!D7)))</f>
        <v/>
      </c>
      <c r="CN13" s="378" t="str">
        <f ca="1">+IF(OFFSET('Sanitation Data'!$D$31,0,10*ROW('Sanitation Data'!D7))="","",OFFSET('Sanitation Data'!$D$31,0,10*ROW('Sanitation Data'!D7)))</f>
        <v/>
      </c>
      <c r="CO13" s="378" t="str">
        <f ca="1">+IF(OFFSET('Sanitation Data'!$D$32,0,10*ROW('Sanitation Data'!D7))="","",OFFSET('Sanitation Data'!$D$32,0,10*ROW('Sanitation Data'!D7)))</f>
        <v/>
      </c>
      <c r="CP13" s="378" t="str">
        <f ca="1">+IF(OFFSET('Sanitation Data'!$E$28,0,10*ROW('Sanitation Data'!E7))="","",OFFSET('Sanitation Data'!$E$28,0,10*ROW('Sanitation Data'!E7)))</f>
        <v/>
      </c>
      <c r="CQ13" s="378" t="str">
        <f ca="1">+IF(OFFSET('Sanitation Data'!$E$29,0,10*ROW('Sanitation Data'!E7))="","",OFFSET('Sanitation Data'!$E$29,0,10*ROW('Sanitation Data'!E7)))</f>
        <v/>
      </c>
      <c r="CR13" s="378" t="str">
        <f ca="1">+IF(OFFSET('Sanitation Data'!$E$30,0,10*ROW('Sanitation Data'!E7))="","",OFFSET('Sanitation Data'!$E$30,0,10*ROW('Sanitation Data'!E7)))</f>
        <v/>
      </c>
      <c r="CS13" s="378" t="str">
        <f ca="1">+IF(OFFSET('Sanitation Data'!$E$31,0,10*ROW('Sanitation Data'!E7))="","",OFFSET('Sanitation Data'!$E$31,0,10*ROW('Sanitation Data'!E7)))</f>
        <v/>
      </c>
      <c r="CT13" s="378" t="str">
        <f ca="1">+IF(OFFSET('Sanitation Data'!$E$32,0,10*ROW('Sanitation Data'!E7))="","",OFFSET('Sanitation Data'!$E$32,0,10*ROW('Sanitation Data'!E7)))</f>
        <v/>
      </c>
      <c r="CU13" s="378" t="str">
        <f ca="1">+IF(OFFSET('Sanitation Data'!$F$28,0,10*ROW('Sanitation Data'!F7))="","",OFFSET('Sanitation Data'!$F$28,0,10*ROW('Sanitation Data'!F7)))</f>
        <v/>
      </c>
      <c r="CV13" s="378" t="str">
        <f ca="1">+IF(OFFSET('Sanitation Data'!$F$29,0,10*ROW('Sanitation Data'!F7))="","",OFFSET('Sanitation Data'!$F$29,0,10*ROW('Sanitation Data'!F7)))</f>
        <v/>
      </c>
      <c r="CW13" s="378" t="str">
        <f ca="1">+IF(OFFSET('Sanitation Data'!$F$30,0,10*ROW('Sanitation Data'!F7))="","",OFFSET('Sanitation Data'!$F$30,0,10*ROW('Sanitation Data'!F7)))</f>
        <v/>
      </c>
      <c r="CX13" s="378" t="str">
        <f ca="1">+IF(OFFSET('Sanitation Data'!$F$31,0,10*ROW('Sanitation Data'!F7))="","",OFFSET('Sanitation Data'!$F$31,0,10*ROW('Sanitation Data'!F7)))</f>
        <v/>
      </c>
      <c r="CY13" s="378" t="str">
        <f ca="1">+IF(OFFSET('Sanitation Data'!$F$32,0,10*ROW('Sanitation Data'!F7))="","",OFFSET('Sanitation Data'!$F$32,0,10*ROW('Sanitation Data'!F7)))</f>
        <v/>
      </c>
      <c r="CZ13" s="378" t="str">
        <f ca="1">+IF(OFFSET('Sanitation Data'!$G$28,0,10*ROW('Sanitation Data'!G7))="","",OFFSET('Sanitation Data'!$G$28,0,10*ROW('Sanitation Data'!G7)))</f>
        <v/>
      </c>
      <c r="DA13" s="378" t="str">
        <f ca="1">+IF(OFFSET('Sanitation Data'!$G$29,0,10*ROW('Sanitation Data'!G7))="","",OFFSET('Sanitation Data'!$G$29,0,10*ROW('Sanitation Data'!G7)))</f>
        <v/>
      </c>
      <c r="DB13" s="378" t="str">
        <f ca="1">+IF(OFFSET('Sanitation Data'!$G$30,0,10*ROW('Sanitation Data'!G7))="","",OFFSET('Sanitation Data'!$G$30,0,10*ROW('Sanitation Data'!G7)))</f>
        <v/>
      </c>
      <c r="DC13" s="378" t="str">
        <f ca="1">+IF(OFFSET('Sanitation Data'!$G$31,0,10*ROW('Sanitation Data'!G7))="","",OFFSET('Sanitation Data'!$G$31,0,10*ROW('Sanitation Data'!G7)))</f>
        <v/>
      </c>
      <c r="DD13" s="378" t="str">
        <f ca="1">+IF(OFFSET('Sanitation Data'!$G$32,0,10*ROW('Sanitation Data'!G7))="","",OFFSET('Sanitation Data'!$G$32,0,10*ROW('Sanitation Data'!G7)))</f>
        <v/>
      </c>
      <c r="DE13" s="378" t="str">
        <f ca="1">+IF(OFFSET('Sanitation Data'!$H$28,0,10*ROW('Sanitation Data'!H7))="","",OFFSET('Sanitation Data'!$H$28,0,10*ROW('Sanitation Data'!H7)))</f>
        <v/>
      </c>
      <c r="DF13" s="378" t="str">
        <f ca="1">+IF(OFFSET('Sanitation Data'!$H$29,0,10*ROW('Sanitation Data'!H7))="","",OFFSET('Sanitation Data'!$H$29,0,10*ROW('Sanitation Data'!H7)))</f>
        <v/>
      </c>
      <c r="DG13" s="378" t="str">
        <f ca="1">+IF(OFFSET('Sanitation Data'!$H$30,0,10*ROW('Sanitation Data'!H7))="","",OFFSET('Sanitation Data'!$H$30,0,10*ROW('Sanitation Data'!H7)))</f>
        <v/>
      </c>
      <c r="DH13" s="378" t="str">
        <f ca="1">+IF(OFFSET('Sanitation Data'!$H$31,0,10*ROW('Sanitation Data'!H7))="","",OFFSET('Sanitation Data'!$H$31,0,10*ROW('Sanitation Data'!H7)))</f>
        <v/>
      </c>
      <c r="DI13" s="378" t="str">
        <f ca="1">+IF(OFFSET('Sanitation Data'!$H$32,0,10*ROW('Sanitation Data'!H7))="","",OFFSET('Sanitation Data'!$H$32,0,10*ROW('Sanitation Data'!H7)))</f>
        <v/>
      </c>
      <c r="DJ13" s="378" t="str">
        <f ca="1">+IF(OFFSET('Sanitation Data'!$I$28,0,10*ROW('Sanitation Data'!I7))="","",OFFSET('Sanitation Data'!$I$28,0,10*ROW('Sanitation Data'!I7)))</f>
        <v/>
      </c>
      <c r="DK13" s="378" t="str">
        <f ca="1">+IF(OFFSET('Sanitation Data'!$I$29,0,10*ROW('Sanitation Data'!I7))="","",OFFSET('Sanitation Data'!$I$29,0,10*ROW('Sanitation Data'!I7)))</f>
        <v/>
      </c>
      <c r="DL13" s="378" t="str">
        <f ca="1">+IF(OFFSET('Sanitation Data'!$I$30,0,10*ROW('Sanitation Data'!I7))="","",OFFSET('Sanitation Data'!$I$30,0,10*ROW('Sanitation Data'!I7)))</f>
        <v/>
      </c>
      <c r="DM13" s="378" t="str">
        <f ca="1">+IF(OFFSET('Sanitation Data'!$I$31,0,10*ROW('Sanitation Data'!I7))="","",OFFSET('Sanitation Data'!$I$31,0,10*ROW('Sanitation Data'!I7)))</f>
        <v/>
      </c>
      <c r="DN13" s="378" t="str">
        <f ca="1">+IF(OFFSET('Sanitation Data'!$I$32,0,10*ROW('Sanitation Data'!I7))="","",OFFSET('Sanitation Data'!$I$32,0,10*ROW('Sanitation Data'!I7)))</f>
        <v/>
      </c>
      <c r="DO13" s="378" t="str">
        <f ca="1">+IF(OFFSET('Hygiene Data'!$D$11,0,10*ROW('Hygiene Data'!D7))="","",OFFSET('Hygiene Data'!$D$11,0,10*ROW('Hygiene Data'!D7)))</f>
        <v/>
      </c>
      <c r="DP13" s="378" t="str">
        <f ca="1">+IF(OFFSET('Hygiene Data'!$D$12,0,10*ROW('Hygiene Data'!D7))="","",OFFSET('Hygiene Data'!$D$12,0,10*ROW('Hygiene Data'!D7)))</f>
        <v/>
      </c>
      <c r="DQ13" s="378" t="str">
        <f ca="1">+IF(OFFSET('Hygiene Data'!$D$13,0,10*ROW('Hygiene Data'!D7))="","",OFFSET('Hygiene Data'!$D$13,0,10*ROW('Hygiene Data'!D7)))</f>
        <v/>
      </c>
      <c r="DR13" s="378" t="str">
        <f ca="1">+IF(OFFSET('Hygiene Data'!$E$11,0,10*ROW('Hygiene Data'!E7))="","",OFFSET('Hygiene Data'!$E$11,0,10*ROW('Hygiene Data'!E7)))</f>
        <v/>
      </c>
      <c r="DS13" s="378" t="str">
        <f ca="1">+IF(OFFSET('Hygiene Data'!$E$12,0,10*ROW('Hygiene Data'!E7))="","",OFFSET('Hygiene Data'!$E$12,0,10*ROW('Hygiene Data'!E7)))</f>
        <v/>
      </c>
      <c r="DT13" s="378" t="str">
        <f ca="1">+IF(OFFSET('Hygiene Data'!$E$13,0,10*ROW('Hygiene Data'!E7))="","",OFFSET('Hygiene Data'!$E$13,0,10*ROW('Hygiene Data'!E7)))</f>
        <v/>
      </c>
      <c r="DU13" s="378" t="str">
        <f ca="1">+IF(OFFSET('Hygiene Data'!$F$11,0,10*ROW('Hygiene Data'!F7))="","",OFFSET('Hygiene Data'!$F$11,0,10*ROW('Hygiene Data'!F7)))</f>
        <v/>
      </c>
      <c r="DV13" s="378" t="str">
        <f ca="1">+IF(OFFSET('Hygiene Data'!$F$12,0,10*ROW('Hygiene Data'!F7))="","",OFFSET('Hygiene Data'!$F$12,0,10*ROW('Hygiene Data'!F7)))</f>
        <v/>
      </c>
      <c r="DW13" s="378" t="str">
        <f ca="1">+IF(OFFSET('Hygiene Data'!$F$13,0,10*ROW('Hygiene Data'!F7))="","",OFFSET('Hygiene Data'!$F$13,0,10*ROW('Hygiene Data'!F7)))</f>
        <v/>
      </c>
      <c r="DX13" s="378" t="str">
        <f ca="1">+IF(OFFSET('Hygiene Data'!$G$11,0,10*ROW('Hygiene Data'!G7))="","",OFFSET('Hygiene Data'!$G$11,0,10*ROW('Hygiene Data'!G7)))</f>
        <v/>
      </c>
      <c r="DY13" s="378" t="str">
        <f ca="1">+IF(OFFSET('Hygiene Data'!$G$12,0,10*ROW('Hygiene Data'!G7))="","",OFFSET('Hygiene Data'!$G$12,0,10*ROW('Hygiene Data'!G7)))</f>
        <v/>
      </c>
      <c r="DZ13" s="378" t="str">
        <f ca="1">+IF(OFFSET('Hygiene Data'!$G$13,0,10*ROW('Hygiene Data'!G7))="","",OFFSET('Hygiene Data'!$G$13,0,10*ROW('Hygiene Data'!G7)))</f>
        <v/>
      </c>
      <c r="EA13" s="378" t="str">
        <f ca="1">+IF(OFFSET('Hygiene Data'!$H$11,0,10*ROW('Hygiene Data'!H7))="","",OFFSET('Hygiene Data'!$H$11,0,10*ROW('Hygiene Data'!H7)))</f>
        <v/>
      </c>
      <c r="EB13" s="378" t="str">
        <f ca="1">+IF(OFFSET('Hygiene Data'!$H$12,0,10*ROW('Hygiene Data'!H7))="","",OFFSET('Hygiene Data'!$H$12,0,10*ROW('Hygiene Data'!H7)))</f>
        <v/>
      </c>
      <c r="EC13" s="378" t="str">
        <f ca="1">+IF(OFFSET('Hygiene Data'!$H$13,0,10*ROW('Hygiene Data'!H7))="","",OFFSET('Hygiene Data'!$H$13,0,10*ROW('Hygiene Data'!H7)))</f>
        <v/>
      </c>
      <c r="ED13" s="378" t="str">
        <f ca="1">+IF(OFFSET('Hygiene Data'!$I$11,0,10*ROW('Hygiene Data'!I7))="","",OFFSET('Hygiene Data'!$I$11,0,10*ROW('Hygiene Data'!I7)))</f>
        <v/>
      </c>
      <c r="EE13" s="378" t="str">
        <f ca="1">+IF(OFFSET('Hygiene Data'!$I$12,0,10*ROW('Hygiene Data'!I7))="","",OFFSET('Hygiene Data'!$I$12,0,10*ROW('Hygiene Data'!I7)))</f>
        <v/>
      </c>
      <c r="EF13" s="378" t="str">
        <f ca="1">+IF(OFFSET('Hygiene Data'!$I$13,0,10*ROW('Hygiene Data'!I7))="","",OFFSET('Hygiene Data'!$I$13,0,10*ROW('Hygiene Data'!I7)))</f>
        <v/>
      </c>
    </row>
    <row r="14" spans="1:136" x14ac:dyDescent="0.25">
      <c r="A14" s="487" t="str">
        <f ca="1">+IF(OFFSET('Water Data'!$B$2,0,10*ROW('Water Data'!E8))="","",OFFSET('Water Data'!$B$2,0,10*ROW('Water Data'!E8)))</f>
        <v/>
      </c>
      <c r="B14" s="487"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4" t="str">
        <f t="shared" ca="1" si="0"/>
        <v/>
      </c>
      <c r="D14" s="515"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5"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5"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5"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5"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5"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5"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5"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5"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5"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5"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5"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5"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5"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5"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5"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5"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5"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6"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6"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6"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6"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6"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6"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6"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6"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6"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6"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6"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6"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6"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6"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6"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6"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6"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6"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6"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6"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6"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6"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6"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6"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6"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6"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6"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6"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6"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6"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7"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3"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7"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7"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7"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7"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7"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7"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7"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7"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7"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7"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7"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7"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7"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7"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7"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7"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8" t="str">
        <f ca="1">+IF(OFFSET('Water Data'!$D$27,0,10*ROW('Water Data'!D8))="","",OFFSET('Water Data'!$D$27,0,10*ROW('Water Data'!D8)))</f>
        <v/>
      </c>
      <c r="BT14" s="378" t="str">
        <f ca="1">+IF(OFFSET('Water Data'!$D$28,0,10*ROW('Water Data'!D8))="","",OFFSET('Water Data'!$D$28,0,10*ROW('Water Data'!D8)))</f>
        <v/>
      </c>
      <c r="BU14" s="378" t="str">
        <f ca="1">+IF(OFFSET('Water Data'!$D$29,0,10*ROW('Water Data'!D8))="","",OFFSET('Water Data'!$D$29,0,10*ROW('Water Data'!D8)))</f>
        <v/>
      </c>
      <c r="BV14" s="378" t="str">
        <f ca="1">+IF(OFFSET('Water Data'!$E$27,0,10*ROW('Water Data'!E8))="","",OFFSET('Water Data'!$E$27,0,10*ROW('Water Data'!E8)))</f>
        <v/>
      </c>
      <c r="BW14" s="378" t="str">
        <f ca="1">+IF(OFFSET('Water Data'!$E$28,0,10*ROW('Water Data'!E8))="","",OFFSET('Water Data'!$E$28,0,10*ROW('Water Data'!E8)))</f>
        <v/>
      </c>
      <c r="BX14" s="378" t="str">
        <f ca="1">+IF(OFFSET('Water Data'!$E$29,0,10*ROW('Water Data'!E8))="","",OFFSET('Water Data'!$E$29,0,10*ROW('Water Data'!E8)))</f>
        <v/>
      </c>
      <c r="BY14" s="378" t="str">
        <f ca="1">+IF(OFFSET('Water Data'!$F$27,0,10*ROW('Water Data'!F8))="","",OFFSET('Water Data'!$F$27,0,10*ROW('Water Data'!F8)))</f>
        <v/>
      </c>
      <c r="BZ14" s="378" t="str">
        <f ca="1">+IF(OFFSET('Water Data'!$F$28,0,10*ROW('Water Data'!F8))="","",OFFSET('Water Data'!$F$28,0,10*ROW('Water Data'!F8)))</f>
        <v/>
      </c>
      <c r="CA14" s="378" t="str">
        <f ca="1">+IF(OFFSET('Water Data'!$F$29,0,10*ROW('Water Data'!F8))="","",OFFSET('Water Data'!$F$29,0,10*ROW('Water Data'!F8)))</f>
        <v/>
      </c>
      <c r="CB14" s="378" t="str">
        <f ca="1">+IF(OFFSET('Water Data'!$G$27,0,10*ROW('Water Data'!G8))="","",OFFSET('Water Data'!$G$27,0,10*ROW('Water Data'!G8)))</f>
        <v/>
      </c>
      <c r="CC14" s="378" t="str">
        <f ca="1">+IF(OFFSET('Water Data'!$G$28,0,10*ROW('Water Data'!G8))="","",OFFSET('Water Data'!$G$28,0,10*ROW('Water Data'!G8)))</f>
        <v/>
      </c>
      <c r="CD14" s="378" t="str">
        <f ca="1">+IF(OFFSET('Water Data'!$G$29,0,10*ROW('Water Data'!G8))="","",OFFSET('Water Data'!$G$29,0,10*ROW('Water Data'!G8)))</f>
        <v/>
      </c>
      <c r="CE14" s="378" t="str">
        <f ca="1">+IF(OFFSET('Water Data'!$H$27,0,10*ROW('Water Data'!H8))="","",OFFSET('Water Data'!$H$27,0,10*ROW('Water Data'!H8)))</f>
        <v/>
      </c>
      <c r="CF14" s="378" t="str">
        <f ca="1">+IF(OFFSET('Water Data'!$H$28,0,10*ROW('Water Data'!H8))="","",OFFSET('Water Data'!$H$28,0,10*ROW('Water Data'!H8)))</f>
        <v/>
      </c>
      <c r="CG14" s="378" t="str">
        <f ca="1">+IF(OFFSET('Water Data'!$H$29,0,10*ROW('Water Data'!H8))="","",OFFSET('Water Data'!$H$29,0,10*ROW('Water Data'!H8)))</f>
        <v/>
      </c>
      <c r="CH14" s="378" t="str">
        <f ca="1">+IF(OFFSET('Water Data'!$I$27,0,10*ROW('Water Data'!I8))="","",OFFSET('Water Data'!$I$27,0,10*ROW('Water Data'!I8)))</f>
        <v/>
      </c>
      <c r="CI14" s="378" t="str">
        <f ca="1">+IF(OFFSET('Water Data'!$I$28,0,10*ROW('Water Data'!I8))="","",OFFSET('Water Data'!$I$28,0,10*ROW('Water Data'!I8)))</f>
        <v/>
      </c>
      <c r="CJ14" s="378" t="str">
        <f ca="1">+IF(OFFSET('Water Data'!$I$29,0,10*ROW('Water Data'!I8))="","",OFFSET('Water Data'!$I$29,0,10*ROW('Water Data'!I8)))</f>
        <v/>
      </c>
      <c r="CK14" s="378" t="str">
        <f ca="1">+IF(OFFSET('Sanitation Data'!$D$28,0,10*ROW('Sanitation Data'!D8))="","",OFFSET('Sanitation Data'!$D$28,0,10*ROW('Sanitation Data'!D8)))</f>
        <v/>
      </c>
      <c r="CL14" s="378" t="str">
        <f ca="1">+IF(OFFSET('Sanitation Data'!$D$29,0,10*ROW('Sanitation Data'!D8))="","",OFFSET('Sanitation Data'!$D$29,0,10*ROW('Sanitation Data'!D8)))</f>
        <v/>
      </c>
      <c r="CM14" s="378" t="str">
        <f ca="1">+IF(OFFSET('Sanitation Data'!$D$30,0,10*ROW('Sanitation Data'!D8))="","",OFFSET('Sanitation Data'!$D$30,0,10*ROW('Sanitation Data'!D8)))</f>
        <v/>
      </c>
      <c r="CN14" s="378" t="str">
        <f ca="1">+IF(OFFSET('Sanitation Data'!$D$31,0,10*ROW('Sanitation Data'!D8))="","",OFFSET('Sanitation Data'!$D$31,0,10*ROW('Sanitation Data'!D8)))</f>
        <v/>
      </c>
      <c r="CO14" s="378" t="str">
        <f ca="1">+IF(OFFSET('Sanitation Data'!$D$32,0,10*ROW('Sanitation Data'!D8))="","",OFFSET('Sanitation Data'!$D$32,0,10*ROW('Sanitation Data'!D8)))</f>
        <v/>
      </c>
      <c r="CP14" s="378" t="str">
        <f ca="1">+IF(OFFSET('Sanitation Data'!$E$28,0,10*ROW('Sanitation Data'!E8))="","",OFFSET('Sanitation Data'!$E$28,0,10*ROW('Sanitation Data'!E8)))</f>
        <v/>
      </c>
      <c r="CQ14" s="378" t="str">
        <f ca="1">+IF(OFFSET('Sanitation Data'!$E$29,0,10*ROW('Sanitation Data'!E8))="","",OFFSET('Sanitation Data'!$E$29,0,10*ROW('Sanitation Data'!E8)))</f>
        <v/>
      </c>
      <c r="CR14" s="378" t="str">
        <f ca="1">+IF(OFFSET('Sanitation Data'!$E$30,0,10*ROW('Sanitation Data'!E8))="","",OFFSET('Sanitation Data'!$E$30,0,10*ROW('Sanitation Data'!E8)))</f>
        <v/>
      </c>
      <c r="CS14" s="378" t="str">
        <f ca="1">+IF(OFFSET('Sanitation Data'!$E$31,0,10*ROW('Sanitation Data'!E8))="","",OFFSET('Sanitation Data'!$E$31,0,10*ROW('Sanitation Data'!E8)))</f>
        <v/>
      </c>
      <c r="CT14" s="378" t="str">
        <f ca="1">+IF(OFFSET('Sanitation Data'!$E$32,0,10*ROW('Sanitation Data'!E8))="","",OFFSET('Sanitation Data'!$E$32,0,10*ROW('Sanitation Data'!E8)))</f>
        <v/>
      </c>
      <c r="CU14" s="378" t="str">
        <f ca="1">+IF(OFFSET('Sanitation Data'!$F$28,0,10*ROW('Sanitation Data'!F8))="","",OFFSET('Sanitation Data'!$F$28,0,10*ROW('Sanitation Data'!F8)))</f>
        <v/>
      </c>
      <c r="CV14" s="378" t="str">
        <f ca="1">+IF(OFFSET('Sanitation Data'!$F$29,0,10*ROW('Sanitation Data'!F8))="","",OFFSET('Sanitation Data'!$F$29,0,10*ROW('Sanitation Data'!F8)))</f>
        <v/>
      </c>
      <c r="CW14" s="378" t="str">
        <f ca="1">+IF(OFFSET('Sanitation Data'!$F$30,0,10*ROW('Sanitation Data'!F8))="","",OFFSET('Sanitation Data'!$F$30,0,10*ROW('Sanitation Data'!F8)))</f>
        <v/>
      </c>
      <c r="CX14" s="378" t="str">
        <f ca="1">+IF(OFFSET('Sanitation Data'!$F$31,0,10*ROW('Sanitation Data'!F8))="","",OFFSET('Sanitation Data'!$F$31,0,10*ROW('Sanitation Data'!F8)))</f>
        <v/>
      </c>
      <c r="CY14" s="378" t="str">
        <f ca="1">+IF(OFFSET('Sanitation Data'!$F$32,0,10*ROW('Sanitation Data'!F8))="","",OFFSET('Sanitation Data'!$F$32,0,10*ROW('Sanitation Data'!F8)))</f>
        <v/>
      </c>
      <c r="CZ14" s="378" t="str">
        <f ca="1">+IF(OFFSET('Sanitation Data'!$G$28,0,10*ROW('Sanitation Data'!G8))="","",OFFSET('Sanitation Data'!$G$28,0,10*ROW('Sanitation Data'!G8)))</f>
        <v/>
      </c>
      <c r="DA14" s="378" t="str">
        <f ca="1">+IF(OFFSET('Sanitation Data'!$G$29,0,10*ROW('Sanitation Data'!G8))="","",OFFSET('Sanitation Data'!$G$29,0,10*ROW('Sanitation Data'!G8)))</f>
        <v/>
      </c>
      <c r="DB14" s="378" t="str">
        <f ca="1">+IF(OFFSET('Sanitation Data'!$G$30,0,10*ROW('Sanitation Data'!G8))="","",OFFSET('Sanitation Data'!$G$30,0,10*ROW('Sanitation Data'!G8)))</f>
        <v/>
      </c>
      <c r="DC14" s="378" t="str">
        <f ca="1">+IF(OFFSET('Sanitation Data'!$G$31,0,10*ROW('Sanitation Data'!G8))="","",OFFSET('Sanitation Data'!$G$31,0,10*ROW('Sanitation Data'!G8)))</f>
        <v/>
      </c>
      <c r="DD14" s="378" t="str">
        <f ca="1">+IF(OFFSET('Sanitation Data'!$G$32,0,10*ROW('Sanitation Data'!G8))="","",OFFSET('Sanitation Data'!$G$32,0,10*ROW('Sanitation Data'!G8)))</f>
        <v/>
      </c>
      <c r="DE14" s="378" t="str">
        <f ca="1">+IF(OFFSET('Sanitation Data'!$H$28,0,10*ROW('Sanitation Data'!H8))="","",OFFSET('Sanitation Data'!$H$28,0,10*ROW('Sanitation Data'!H8)))</f>
        <v/>
      </c>
      <c r="DF14" s="378" t="str">
        <f ca="1">+IF(OFFSET('Sanitation Data'!$H$29,0,10*ROW('Sanitation Data'!H8))="","",OFFSET('Sanitation Data'!$H$29,0,10*ROW('Sanitation Data'!H8)))</f>
        <v/>
      </c>
      <c r="DG14" s="378" t="str">
        <f ca="1">+IF(OFFSET('Sanitation Data'!$H$30,0,10*ROW('Sanitation Data'!H8))="","",OFFSET('Sanitation Data'!$H$30,0,10*ROW('Sanitation Data'!H8)))</f>
        <v/>
      </c>
      <c r="DH14" s="378" t="str">
        <f ca="1">+IF(OFFSET('Sanitation Data'!$H$31,0,10*ROW('Sanitation Data'!H8))="","",OFFSET('Sanitation Data'!$H$31,0,10*ROW('Sanitation Data'!H8)))</f>
        <v/>
      </c>
      <c r="DI14" s="378" t="str">
        <f ca="1">+IF(OFFSET('Sanitation Data'!$H$32,0,10*ROW('Sanitation Data'!H8))="","",OFFSET('Sanitation Data'!$H$32,0,10*ROW('Sanitation Data'!H8)))</f>
        <v/>
      </c>
      <c r="DJ14" s="378" t="str">
        <f ca="1">+IF(OFFSET('Sanitation Data'!$I$28,0,10*ROW('Sanitation Data'!I8))="","",OFFSET('Sanitation Data'!$I$28,0,10*ROW('Sanitation Data'!I8)))</f>
        <v/>
      </c>
      <c r="DK14" s="378" t="str">
        <f ca="1">+IF(OFFSET('Sanitation Data'!$I$29,0,10*ROW('Sanitation Data'!I8))="","",OFFSET('Sanitation Data'!$I$29,0,10*ROW('Sanitation Data'!I8)))</f>
        <v/>
      </c>
      <c r="DL14" s="378" t="str">
        <f ca="1">+IF(OFFSET('Sanitation Data'!$I$30,0,10*ROW('Sanitation Data'!I8))="","",OFFSET('Sanitation Data'!$I$30,0,10*ROW('Sanitation Data'!I8)))</f>
        <v/>
      </c>
      <c r="DM14" s="378" t="str">
        <f ca="1">+IF(OFFSET('Sanitation Data'!$I$31,0,10*ROW('Sanitation Data'!I8))="","",OFFSET('Sanitation Data'!$I$31,0,10*ROW('Sanitation Data'!I8)))</f>
        <v/>
      </c>
      <c r="DN14" s="378" t="str">
        <f ca="1">+IF(OFFSET('Sanitation Data'!$I$32,0,10*ROW('Sanitation Data'!I8))="","",OFFSET('Sanitation Data'!$I$32,0,10*ROW('Sanitation Data'!I8)))</f>
        <v/>
      </c>
      <c r="DO14" s="378" t="str">
        <f ca="1">+IF(OFFSET('Hygiene Data'!$D$11,0,10*ROW('Hygiene Data'!D8))="","",OFFSET('Hygiene Data'!$D$11,0,10*ROW('Hygiene Data'!D8)))</f>
        <v/>
      </c>
      <c r="DP14" s="378" t="str">
        <f ca="1">+IF(OFFSET('Hygiene Data'!$D$12,0,10*ROW('Hygiene Data'!D8))="","",OFFSET('Hygiene Data'!$D$12,0,10*ROW('Hygiene Data'!D8)))</f>
        <v/>
      </c>
      <c r="DQ14" s="378" t="str">
        <f ca="1">+IF(OFFSET('Hygiene Data'!$D$13,0,10*ROW('Hygiene Data'!D8))="","",OFFSET('Hygiene Data'!$D$13,0,10*ROW('Hygiene Data'!D8)))</f>
        <v/>
      </c>
      <c r="DR14" s="378" t="str">
        <f ca="1">+IF(OFFSET('Hygiene Data'!$E$11,0,10*ROW('Hygiene Data'!E8))="","",OFFSET('Hygiene Data'!$E$11,0,10*ROW('Hygiene Data'!E8)))</f>
        <v/>
      </c>
      <c r="DS14" s="378" t="str">
        <f ca="1">+IF(OFFSET('Hygiene Data'!$E$12,0,10*ROW('Hygiene Data'!E8))="","",OFFSET('Hygiene Data'!$E$12,0,10*ROW('Hygiene Data'!E8)))</f>
        <v/>
      </c>
      <c r="DT14" s="378" t="str">
        <f ca="1">+IF(OFFSET('Hygiene Data'!$E$13,0,10*ROW('Hygiene Data'!E8))="","",OFFSET('Hygiene Data'!$E$13,0,10*ROW('Hygiene Data'!E8)))</f>
        <v/>
      </c>
      <c r="DU14" s="378" t="str">
        <f ca="1">+IF(OFFSET('Hygiene Data'!$F$11,0,10*ROW('Hygiene Data'!F8))="","",OFFSET('Hygiene Data'!$F$11,0,10*ROW('Hygiene Data'!F8)))</f>
        <v/>
      </c>
      <c r="DV14" s="378" t="str">
        <f ca="1">+IF(OFFSET('Hygiene Data'!$F$12,0,10*ROW('Hygiene Data'!F8))="","",OFFSET('Hygiene Data'!$F$12,0,10*ROW('Hygiene Data'!F8)))</f>
        <v/>
      </c>
      <c r="DW14" s="378" t="str">
        <f ca="1">+IF(OFFSET('Hygiene Data'!$F$13,0,10*ROW('Hygiene Data'!F8))="","",OFFSET('Hygiene Data'!$F$13,0,10*ROW('Hygiene Data'!F8)))</f>
        <v/>
      </c>
      <c r="DX14" s="378" t="str">
        <f ca="1">+IF(OFFSET('Hygiene Data'!$G$11,0,10*ROW('Hygiene Data'!G8))="","",OFFSET('Hygiene Data'!$G$11,0,10*ROW('Hygiene Data'!G8)))</f>
        <v/>
      </c>
      <c r="DY14" s="378" t="str">
        <f ca="1">+IF(OFFSET('Hygiene Data'!$G$12,0,10*ROW('Hygiene Data'!G8))="","",OFFSET('Hygiene Data'!$G$12,0,10*ROW('Hygiene Data'!G8)))</f>
        <v/>
      </c>
      <c r="DZ14" s="378" t="str">
        <f ca="1">+IF(OFFSET('Hygiene Data'!$G$13,0,10*ROW('Hygiene Data'!G8))="","",OFFSET('Hygiene Data'!$G$13,0,10*ROW('Hygiene Data'!G8)))</f>
        <v/>
      </c>
      <c r="EA14" s="378" t="str">
        <f ca="1">+IF(OFFSET('Hygiene Data'!$H$11,0,10*ROW('Hygiene Data'!H8))="","",OFFSET('Hygiene Data'!$H$11,0,10*ROW('Hygiene Data'!H8)))</f>
        <v/>
      </c>
      <c r="EB14" s="378" t="str">
        <f ca="1">+IF(OFFSET('Hygiene Data'!$H$12,0,10*ROW('Hygiene Data'!H8))="","",OFFSET('Hygiene Data'!$H$12,0,10*ROW('Hygiene Data'!H8)))</f>
        <v/>
      </c>
      <c r="EC14" s="378" t="str">
        <f ca="1">+IF(OFFSET('Hygiene Data'!$H$13,0,10*ROW('Hygiene Data'!H8))="","",OFFSET('Hygiene Data'!$H$13,0,10*ROW('Hygiene Data'!H8)))</f>
        <v/>
      </c>
      <c r="ED14" s="378" t="str">
        <f ca="1">+IF(OFFSET('Hygiene Data'!$I$11,0,10*ROW('Hygiene Data'!I8))="","",OFFSET('Hygiene Data'!$I$11,0,10*ROW('Hygiene Data'!I8)))</f>
        <v/>
      </c>
      <c r="EE14" s="378" t="str">
        <f ca="1">+IF(OFFSET('Hygiene Data'!$I$12,0,10*ROW('Hygiene Data'!I8))="","",OFFSET('Hygiene Data'!$I$12,0,10*ROW('Hygiene Data'!I8)))</f>
        <v/>
      </c>
      <c r="EF14" s="378" t="str">
        <f ca="1">+IF(OFFSET('Hygiene Data'!$I$13,0,10*ROW('Hygiene Data'!I8))="","",OFFSET('Hygiene Data'!$I$13,0,10*ROW('Hygiene Data'!I8)))</f>
        <v/>
      </c>
    </row>
    <row r="15" spans="1:136" x14ac:dyDescent="0.25">
      <c r="A15" s="487" t="str">
        <f ca="1">+IF(OFFSET('Water Data'!$B$2,0,10*ROW('Water Data'!E9))="","",OFFSET('Water Data'!$B$2,0,10*ROW('Water Data'!E9)))</f>
        <v/>
      </c>
      <c r="B15" s="487"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4" t="str">
        <f t="shared" ca="1" si="0"/>
        <v/>
      </c>
      <c r="D15" s="515"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5"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5"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5"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5"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5"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5"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5"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5"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5"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5"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5"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5"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5"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5"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5"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5"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5"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6"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6"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6"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6"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6"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6"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6"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6"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6"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6"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6"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6"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6"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6"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6"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6"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6"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6"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6"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6"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6"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6"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6"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6"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6"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6"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6"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6"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6"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6"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7"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3"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7"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7"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7"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7"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7"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7"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7"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7"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7"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7"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7"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7"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7"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7"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7"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7"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8" t="str">
        <f ca="1">+IF(OFFSET('Water Data'!$D$27,0,10*ROW('Water Data'!D9))="","",OFFSET('Water Data'!$D$27,0,10*ROW('Water Data'!D9)))</f>
        <v/>
      </c>
      <c r="BT15" s="378" t="str">
        <f ca="1">+IF(OFFSET('Water Data'!$D$28,0,10*ROW('Water Data'!D9))="","",OFFSET('Water Data'!$D$28,0,10*ROW('Water Data'!D9)))</f>
        <v/>
      </c>
      <c r="BU15" s="378" t="str">
        <f ca="1">+IF(OFFSET('Water Data'!$D$29,0,10*ROW('Water Data'!D9))="","",OFFSET('Water Data'!$D$29,0,10*ROW('Water Data'!D9)))</f>
        <v/>
      </c>
      <c r="BV15" s="378" t="str">
        <f ca="1">+IF(OFFSET('Water Data'!$E$27,0,10*ROW('Water Data'!E9))="","",OFFSET('Water Data'!$E$27,0,10*ROW('Water Data'!E9)))</f>
        <v/>
      </c>
      <c r="BW15" s="378" t="str">
        <f ca="1">+IF(OFFSET('Water Data'!$E$28,0,10*ROW('Water Data'!E9))="","",OFFSET('Water Data'!$E$28,0,10*ROW('Water Data'!E9)))</f>
        <v/>
      </c>
      <c r="BX15" s="378" t="str">
        <f ca="1">+IF(OFFSET('Water Data'!$E$29,0,10*ROW('Water Data'!E9))="","",OFFSET('Water Data'!$E$29,0,10*ROW('Water Data'!E9)))</f>
        <v/>
      </c>
      <c r="BY15" s="378" t="str">
        <f ca="1">+IF(OFFSET('Water Data'!$F$27,0,10*ROW('Water Data'!F9))="","",OFFSET('Water Data'!$F$27,0,10*ROW('Water Data'!F9)))</f>
        <v/>
      </c>
      <c r="BZ15" s="378" t="str">
        <f ca="1">+IF(OFFSET('Water Data'!$F$28,0,10*ROW('Water Data'!F9))="","",OFFSET('Water Data'!$F$28,0,10*ROW('Water Data'!F9)))</f>
        <v/>
      </c>
      <c r="CA15" s="378" t="str">
        <f ca="1">+IF(OFFSET('Water Data'!$F$29,0,10*ROW('Water Data'!F9))="","",OFFSET('Water Data'!$F$29,0,10*ROW('Water Data'!F9)))</f>
        <v/>
      </c>
      <c r="CB15" s="378" t="str">
        <f ca="1">+IF(OFFSET('Water Data'!$G$27,0,10*ROW('Water Data'!G9))="","",OFFSET('Water Data'!$G$27,0,10*ROW('Water Data'!G9)))</f>
        <v/>
      </c>
      <c r="CC15" s="378" t="str">
        <f ca="1">+IF(OFFSET('Water Data'!$G$28,0,10*ROW('Water Data'!G9))="","",OFFSET('Water Data'!$G$28,0,10*ROW('Water Data'!G9)))</f>
        <v/>
      </c>
      <c r="CD15" s="378" t="str">
        <f ca="1">+IF(OFFSET('Water Data'!$G$29,0,10*ROW('Water Data'!G9))="","",OFFSET('Water Data'!$G$29,0,10*ROW('Water Data'!G9)))</f>
        <v/>
      </c>
      <c r="CE15" s="378" t="str">
        <f ca="1">+IF(OFFSET('Water Data'!$H$27,0,10*ROW('Water Data'!H9))="","",OFFSET('Water Data'!$H$27,0,10*ROW('Water Data'!H9)))</f>
        <v/>
      </c>
      <c r="CF15" s="378" t="str">
        <f ca="1">+IF(OFFSET('Water Data'!$H$28,0,10*ROW('Water Data'!H9))="","",OFFSET('Water Data'!$H$28,0,10*ROW('Water Data'!H9)))</f>
        <v/>
      </c>
      <c r="CG15" s="378" t="str">
        <f ca="1">+IF(OFFSET('Water Data'!$H$29,0,10*ROW('Water Data'!H9))="","",OFFSET('Water Data'!$H$29,0,10*ROW('Water Data'!H9)))</f>
        <v/>
      </c>
      <c r="CH15" s="378" t="str">
        <f ca="1">+IF(OFFSET('Water Data'!$I$27,0,10*ROW('Water Data'!I9))="","",OFFSET('Water Data'!$I$27,0,10*ROW('Water Data'!I9)))</f>
        <v/>
      </c>
      <c r="CI15" s="378" t="str">
        <f ca="1">+IF(OFFSET('Water Data'!$I$28,0,10*ROW('Water Data'!I9))="","",OFFSET('Water Data'!$I$28,0,10*ROW('Water Data'!I9)))</f>
        <v/>
      </c>
      <c r="CJ15" s="378" t="str">
        <f ca="1">+IF(OFFSET('Water Data'!$I$29,0,10*ROW('Water Data'!I9))="","",OFFSET('Water Data'!$I$29,0,10*ROW('Water Data'!I9)))</f>
        <v/>
      </c>
      <c r="CK15" s="378" t="str">
        <f ca="1">+IF(OFFSET('Sanitation Data'!$D$28,0,10*ROW('Sanitation Data'!D9))="","",OFFSET('Sanitation Data'!$D$28,0,10*ROW('Sanitation Data'!D9)))</f>
        <v/>
      </c>
      <c r="CL15" s="378" t="str">
        <f ca="1">+IF(OFFSET('Sanitation Data'!$D$29,0,10*ROW('Sanitation Data'!D9))="","",OFFSET('Sanitation Data'!$D$29,0,10*ROW('Sanitation Data'!D9)))</f>
        <v/>
      </c>
      <c r="CM15" s="378" t="str">
        <f ca="1">+IF(OFFSET('Sanitation Data'!$D$30,0,10*ROW('Sanitation Data'!D9))="","",OFFSET('Sanitation Data'!$D$30,0,10*ROW('Sanitation Data'!D9)))</f>
        <v/>
      </c>
      <c r="CN15" s="378" t="str">
        <f ca="1">+IF(OFFSET('Sanitation Data'!$D$31,0,10*ROW('Sanitation Data'!D9))="","",OFFSET('Sanitation Data'!$D$31,0,10*ROW('Sanitation Data'!D9)))</f>
        <v/>
      </c>
      <c r="CO15" s="378" t="str">
        <f ca="1">+IF(OFFSET('Sanitation Data'!$D$32,0,10*ROW('Sanitation Data'!D9))="","",OFFSET('Sanitation Data'!$D$32,0,10*ROW('Sanitation Data'!D9)))</f>
        <v/>
      </c>
      <c r="CP15" s="378" t="str">
        <f ca="1">+IF(OFFSET('Sanitation Data'!$E$28,0,10*ROW('Sanitation Data'!E9))="","",OFFSET('Sanitation Data'!$E$28,0,10*ROW('Sanitation Data'!E9)))</f>
        <v/>
      </c>
      <c r="CQ15" s="378" t="str">
        <f ca="1">+IF(OFFSET('Sanitation Data'!$E$29,0,10*ROW('Sanitation Data'!E9))="","",OFFSET('Sanitation Data'!$E$29,0,10*ROW('Sanitation Data'!E9)))</f>
        <v/>
      </c>
      <c r="CR15" s="378" t="str">
        <f ca="1">+IF(OFFSET('Sanitation Data'!$E$30,0,10*ROW('Sanitation Data'!E9))="","",OFFSET('Sanitation Data'!$E$30,0,10*ROW('Sanitation Data'!E9)))</f>
        <v/>
      </c>
      <c r="CS15" s="378" t="str">
        <f ca="1">+IF(OFFSET('Sanitation Data'!$E$31,0,10*ROW('Sanitation Data'!E9))="","",OFFSET('Sanitation Data'!$E$31,0,10*ROW('Sanitation Data'!E9)))</f>
        <v/>
      </c>
      <c r="CT15" s="378" t="str">
        <f ca="1">+IF(OFFSET('Sanitation Data'!$E$32,0,10*ROW('Sanitation Data'!E9))="","",OFFSET('Sanitation Data'!$E$32,0,10*ROW('Sanitation Data'!E9)))</f>
        <v/>
      </c>
      <c r="CU15" s="378" t="str">
        <f ca="1">+IF(OFFSET('Sanitation Data'!$F$28,0,10*ROW('Sanitation Data'!F9))="","",OFFSET('Sanitation Data'!$F$28,0,10*ROW('Sanitation Data'!F9)))</f>
        <v/>
      </c>
      <c r="CV15" s="378" t="str">
        <f ca="1">+IF(OFFSET('Sanitation Data'!$F$29,0,10*ROW('Sanitation Data'!F9))="","",OFFSET('Sanitation Data'!$F$29,0,10*ROW('Sanitation Data'!F9)))</f>
        <v/>
      </c>
      <c r="CW15" s="378" t="str">
        <f ca="1">+IF(OFFSET('Sanitation Data'!$F$30,0,10*ROW('Sanitation Data'!F9))="","",OFFSET('Sanitation Data'!$F$30,0,10*ROW('Sanitation Data'!F9)))</f>
        <v/>
      </c>
      <c r="CX15" s="378" t="str">
        <f ca="1">+IF(OFFSET('Sanitation Data'!$F$31,0,10*ROW('Sanitation Data'!F9))="","",OFFSET('Sanitation Data'!$F$31,0,10*ROW('Sanitation Data'!F9)))</f>
        <v/>
      </c>
      <c r="CY15" s="378" t="str">
        <f ca="1">+IF(OFFSET('Sanitation Data'!$F$32,0,10*ROW('Sanitation Data'!F9))="","",OFFSET('Sanitation Data'!$F$32,0,10*ROW('Sanitation Data'!F9)))</f>
        <v/>
      </c>
      <c r="CZ15" s="378" t="str">
        <f ca="1">+IF(OFFSET('Sanitation Data'!$G$28,0,10*ROW('Sanitation Data'!G9))="","",OFFSET('Sanitation Data'!$G$28,0,10*ROW('Sanitation Data'!G9)))</f>
        <v/>
      </c>
      <c r="DA15" s="378" t="str">
        <f ca="1">+IF(OFFSET('Sanitation Data'!$G$29,0,10*ROW('Sanitation Data'!G9))="","",OFFSET('Sanitation Data'!$G$29,0,10*ROW('Sanitation Data'!G9)))</f>
        <v/>
      </c>
      <c r="DB15" s="378" t="str">
        <f ca="1">+IF(OFFSET('Sanitation Data'!$G$30,0,10*ROW('Sanitation Data'!G9))="","",OFFSET('Sanitation Data'!$G$30,0,10*ROW('Sanitation Data'!G9)))</f>
        <v/>
      </c>
      <c r="DC15" s="378" t="str">
        <f ca="1">+IF(OFFSET('Sanitation Data'!$G$31,0,10*ROW('Sanitation Data'!G9))="","",OFFSET('Sanitation Data'!$G$31,0,10*ROW('Sanitation Data'!G9)))</f>
        <v/>
      </c>
      <c r="DD15" s="378" t="str">
        <f ca="1">+IF(OFFSET('Sanitation Data'!$G$32,0,10*ROW('Sanitation Data'!G9))="","",OFFSET('Sanitation Data'!$G$32,0,10*ROW('Sanitation Data'!G9)))</f>
        <v/>
      </c>
      <c r="DE15" s="378" t="str">
        <f ca="1">+IF(OFFSET('Sanitation Data'!$H$28,0,10*ROW('Sanitation Data'!H9))="","",OFFSET('Sanitation Data'!$H$28,0,10*ROW('Sanitation Data'!H9)))</f>
        <v/>
      </c>
      <c r="DF15" s="378" t="str">
        <f ca="1">+IF(OFFSET('Sanitation Data'!$H$29,0,10*ROW('Sanitation Data'!H9))="","",OFFSET('Sanitation Data'!$H$29,0,10*ROW('Sanitation Data'!H9)))</f>
        <v/>
      </c>
      <c r="DG15" s="378" t="str">
        <f ca="1">+IF(OFFSET('Sanitation Data'!$H$30,0,10*ROW('Sanitation Data'!H9))="","",OFFSET('Sanitation Data'!$H$30,0,10*ROW('Sanitation Data'!H9)))</f>
        <v/>
      </c>
      <c r="DH15" s="378" t="str">
        <f ca="1">+IF(OFFSET('Sanitation Data'!$H$31,0,10*ROW('Sanitation Data'!H9))="","",OFFSET('Sanitation Data'!$H$31,0,10*ROW('Sanitation Data'!H9)))</f>
        <v/>
      </c>
      <c r="DI15" s="378" t="str">
        <f ca="1">+IF(OFFSET('Sanitation Data'!$H$32,0,10*ROW('Sanitation Data'!H9))="","",OFFSET('Sanitation Data'!$H$32,0,10*ROW('Sanitation Data'!H9)))</f>
        <v/>
      </c>
      <c r="DJ15" s="378" t="str">
        <f ca="1">+IF(OFFSET('Sanitation Data'!$I$28,0,10*ROW('Sanitation Data'!I9))="","",OFFSET('Sanitation Data'!$I$28,0,10*ROW('Sanitation Data'!I9)))</f>
        <v/>
      </c>
      <c r="DK15" s="378" t="str">
        <f ca="1">+IF(OFFSET('Sanitation Data'!$I$29,0,10*ROW('Sanitation Data'!I9))="","",OFFSET('Sanitation Data'!$I$29,0,10*ROW('Sanitation Data'!I9)))</f>
        <v/>
      </c>
      <c r="DL15" s="378" t="str">
        <f ca="1">+IF(OFFSET('Sanitation Data'!$I$30,0,10*ROW('Sanitation Data'!I9))="","",OFFSET('Sanitation Data'!$I$30,0,10*ROW('Sanitation Data'!I9)))</f>
        <v/>
      </c>
      <c r="DM15" s="378" t="str">
        <f ca="1">+IF(OFFSET('Sanitation Data'!$I$31,0,10*ROW('Sanitation Data'!I9))="","",OFFSET('Sanitation Data'!$I$31,0,10*ROW('Sanitation Data'!I9)))</f>
        <v/>
      </c>
      <c r="DN15" s="378" t="str">
        <f ca="1">+IF(OFFSET('Sanitation Data'!$I$32,0,10*ROW('Sanitation Data'!I9))="","",OFFSET('Sanitation Data'!$I$32,0,10*ROW('Sanitation Data'!I9)))</f>
        <v/>
      </c>
      <c r="DO15" s="378" t="str">
        <f ca="1">+IF(OFFSET('Hygiene Data'!$D$11,0,10*ROW('Hygiene Data'!D9))="","",OFFSET('Hygiene Data'!$D$11,0,10*ROW('Hygiene Data'!D9)))</f>
        <v/>
      </c>
      <c r="DP15" s="378" t="str">
        <f ca="1">+IF(OFFSET('Hygiene Data'!$D$12,0,10*ROW('Hygiene Data'!D9))="","",OFFSET('Hygiene Data'!$D$12,0,10*ROW('Hygiene Data'!D9)))</f>
        <v/>
      </c>
      <c r="DQ15" s="378" t="str">
        <f ca="1">+IF(OFFSET('Hygiene Data'!$D$13,0,10*ROW('Hygiene Data'!D9))="","",OFFSET('Hygiene Data'!$D$13,0,10*ROW('Hygiene Data'!D9)))</f>
        <v/>
      </c>
      <c r="DR15" s="378" t="str">
        <f ca="1">+IF(OFFSET('Hygiene Data'!$E$11,0,10*ROW('Hygiene Data'!E9))="","",OFFSET('Hygiene Data'!$E$11,0,10*ROW('Hygiene Data'!E9)))</f>
        <v/>
      </c>
      <c r="DS15" s="378" t="str">
        <f ca="1">+IF(OFFSET('Hygiene Data'!$E$12,0,10*ROW('Hygiene Data'!E9))="","",OFFSET('Hygiene Data'!$E$12,0,10*ROW('Hygiene Data'!E9)))</f>
        <v/>
      </c>
      <c r="DT15" s="378" t="str">
        <f ca="1">+IF(OFFSET('Hygiene Data'!$E$13,0,10*ROW('Hygiene Data'!E9))="","",OFFSET('Hygiene Data'!$E$13,0,10*ROW('Hygiene Data'!E9)))</f>
        <v/>
      </c>
      <c r="DU15" s="378" t="str">
        <f ca="1">+IF(OFFSET('Hygiene Data'!$F$11,0,10*ROW('Hygiene Data'!F9))="","",OFFSET('Hygiene Data'!$F$11,0,10*ROW('Hygiene Data'!F9)))</f>
        <v/>
      </c>
      <c r="DV15" s="378" t="str">
        <f ca="1">+IF(OFFSET('Hygiene Data'!$F$12,0,10*ROW('Hygiene Data'!F9))="","",OFFSET('Hygiene Data'!$F$12,0,10*ROW('Hygiene Data'!F9)))</f>
        <v/>
      </c>
      <c r="DW15" s="378" t="str">
        <f ca="1">+IF(OFFSET('Hygiene Data'!$F$13,0,10*ROW('Hygiene Data'!F9))="","",OFFSET('Hygiene Data'!$F$13,0,10*ROW('Hygiene Data'!F9)))</f>
        <v/>
      </c>
      <c r="DX15" s="378" t="str">
        <f ca="1">+IF(OFFSET('Hygiene Data'!$G$11,0,10*ROW('Hygiene Data'!G9))="","",OFFSET('Hygiene Data'!$G$11,0,10*ROW('Hygiene Data'!G9)))</f>
        <v/>
      </c>
      <c r="DY15" s="378" t="str">
        <f ca="1">+IF(OFFSET('Hygiene Data'!$G$12,0,10*ROW('Hygiene Data'!G9))="","",OFFSET('Hygiene Data'!$G$12,0,10*ROW('Hygiene Data'!G9)))</f>
        <v/>
      </c>
      <c r="DZ15" s="378" t="str">
        <f ca="1">+IF(OFFSET('Hygiene Data'!$G$13,0,10*ROW('Hygiene Data'!G9))="","",OFFSET('Hygiene Data'!$G$13,0,10*ROW('Hygiene Data'!G9)))</f>
        <v/>
      </c>
      <c r="EA15" s="378" t="str">
        <f ca="1">+IF(OFFSET('Hygiene Data'!$H$11,0,10*ROW('Hygiene Data'!H9))="","",OFFSET('Hygiene Data'!$H$11,0,10*ROW('Hygiene Data'!H9)))</f>
        <v/>
      </c>
      <c r="EB15" s="378" t="str">
        <f ca="1">+IF(OFFSET('Hygiene Data'!$H$12,0,10*ROW('Hygiene Data'!H9))="","",OFFSET('Hygiene Data'!$H$12,0,10*ROW('Hygiene Data'!H9)))</f>
        <v/>
      </c>
      <c r="EC15" s="378" t="str">
        <f ca="1">+IF(OFFSET('Hygiene Data'!$H$13,0,10*ROW('Hygiene Data'!H9))="","",OFFSET('Hygiene Data'!$H$13,0,10*ROW('Hygiene Data'!H9)))</f>
        <v/>
      </c>
      <c r="ED15" s="378" t="str">
        <f ca="1">+IF(OFFSET('Hygiene Data'!$I$11,0,10*ROW('Hygiene Data'!I9))="","",OFFSET('Hygiene Data'!$I$11,0,10*ROW('Hygiene Data'!I9)))</f>
        <v/>
      </c>
      <c r="EE15" s="378" t="str">
        <f ca="1">+IF(OFFSET('Hygiene Data'!$I$12,0,10*ROW('Hygiene Data'!I9))="","",OFFSET('Hygiene Data'!$I$12,0,10*ROW('Hygiene Data'!I9)))</f>
        <v/>
      </c>
      <c r="EF15" s="378" t="str">
        <f ca="1">+IF(OFFSET('Hygiene Data'!$I$13,0,10*ROW('Hygiene Data'!I9))="","",OFFSET('Hygiene Data'!$I$13,0,10*ROW('Hygiene Data'!I9)))</f>
        <v/>
      </c>
    </row>
    <row r="16" spans="1:136" x14ac:dyDescent="0.25">
      <c r="A16" s="487" t="str">
        <f ca="1">+IF(OFFSET('Water Data'!$B$2,0,10*ROW('Water Data'!E10))="","",OFFSET('Water Data'!$B$2,0,10*ROW('Water Data'!E10)))</f>
        <v/>
      </c>
      <c r="B16" s="487"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4" t="str">
        <f t="shared" ca="1" si="0"/>
        <v/>
      </c>
      <c r="D16" s="515"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5"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5"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5"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5"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5"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5"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5"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5"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5"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5"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5"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5"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5"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5"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5"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5"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5"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6"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6"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6"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6"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6"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6"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6"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6"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6"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6"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6"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6"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6"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6"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6"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6"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6"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6"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6"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6"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6"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6"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6"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6"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6"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6"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6"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6"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6"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6"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7"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3"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7"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7"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7"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7"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7"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7"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7"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7"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7"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7"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7"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7"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7"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7"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7"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7"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8" t="str">
        <f ca="1">+IF(OFFSET('Water Data'!$D$27,0,10*ROW('Water Data'!D10))="","",OFFSET('Water Data'!$D$27,0,10*ROW('Water Data'!D10)))</f>
        <v/>
      </c>
      <c r="BT16" s="378" t="str">
        <f ca="1">+IF(OFFSET('Water Data'!$D$28,0,10*ROW('Water Data'!D10))="","",OFFSET('Water Data'!$D$28,0,10*ROW('Water Data'!D10)))</f>
        <v/>
      </c>
      <c r="BU16" s="378" t="str">
        <f ca="1">+IF(OFFSET('Water Data'!$D$29,0,10*ROW('Water Data'!D10))="","",OFFSET('Water Data'!$D$29,0,10*ROW('Water Data'!D10)))</f>
        <v/>
      </c>
      <c r="BV16" s="378" t="str">
        <f ca="1">+IF(OFFSET('Water Data'!$E$27,0,10*ROW('Water Data'!E10))="","",OFFSET('Water Data'!$E$27,0,10*ROW('Water Data'!E10)))</f>
        <v/>
      </c>
      <c r="BW16" s="378" t="str">
        <f ca="1">+IF(OFFSET('Water Data'!$E$28,0,10*ROW('Water Data'!E10))="","",OFFSET('Water Data'!$E$28,0,10*ROW('Water Data'!E10)))</f>
        <v/>
      </c>
      <c r="BX16" s="378" t="str">
        <f ca="1">+IF(OFFSET('Water Data'!$E$29,0,10*ROW('Water Data'!E10))="","",OFFSET('Water Data'!$E$29,0,10*ROW('Water Data'!E10)))</f>
        <v/>
      </c>
      <c r="BY16" s="378" t="str">
        <f ca="1">+IF(OFFSET('Water Data'!$F$27,0,10*ROW('Water Data'!F10))="","",OFFSET('Water Data'!$F$27,0,10*ROW('Water Data'!F10)))</f>
        <v/>
      </c>
      <c r="BZ16" s="378" t="str">
        <f ca="1">+IF(OFFSET('Water Data'!$F$28,0,10*ROW('Water Data'!F10))="","",OFFSET('Water Data'!$F$28,0,10*ROW('Water Data'!F10)))</f>
        <v/>
      </c>
      <c r="CA16" s="378" t="str">
        <f ca="1">+IF(OFFSET('Water Data'!$F$29,0,10*ROW('Water Data'!F10))="","",OFFSET('Water Data'!$F$29,0,10*ROW('Water Data'!F10)))</f>
        <v/>
      </c>
      <c r="CB16" s="378" t="str">
        <f ca="1">+IF(OFFSET('Water Data'!$G$27,0,10*ROW('Water Data'!G10))="","",OFFSET('Water Data'!$G$27,0,10*ROW('Water Data'!G10)))</f>
        <v/>
      </c>
      <c r="CC16" s="378" t="str">
        <f ca="1">+IF(OFFSET('Water Data'!$G$28,0,10*ROW('Water Data'!G10))="","",OFFSET('Water Data'!$G$28,0,10*ROW('Water Data'!G10)))</f>
        <v/>
      </c>
      <c r="CD16" s="378" t="str">
        <f ca="1">+IF(OFFSET('Water Data'!$G$29,0,10*ROW('Water Data'!G10))="","",OFFSET('Water Data'!$G$29,0,10*ROW('Water Data'!G10)))</f>
        <v/>
      </c>
      <c r="CE16" s="378" t="str">
        <f ca="1">+IF(OFFSET('Water Data'!$H$27,0,10*ROW('Water Data'!H10))="","",OFFSET('Water Data'!$H$27,0,10*ROW('Water Data'!H10)))</f>
        <v/>
      </c>
      <c r="CF16" s="378" t="str">
        <f ca="1">+IF(OFFSET('Water Data'!$H$28,0,10*ROW('Water Data'!H10))="","",OFFSET('Water Data'!$H$28,0,10*ROW('Water Data'!H10)))</f>
        <v/>
      </c>
      <c r="CG16" s="378" t="str">
        <f ca="1">+IF(OFFSET('Water Data'!$H$29,0,10*ROW('Water Data'!H10))="","",OFFSET('Water Data'!$H$29,0,10*ROW('Water Data'!H10)))</f>
        <v/>
      </c>
      <c r="CH16" s="378" t="str">
        <f ca="1">+IF(OFFSET('Water Data'!$I$27,0,10*ROW('Water Data'!I10))="","",OFFSET('Water Data'!$I$27,0,10*ROW('Water Data'!I10)))</f>
        <v/>
      </c>
      <c r="CI16" s="378" t="str">
        <f ca="1">+IF(OFFSET('Water Data'!$I$28,0,10*ROW('Water Data'!I10))="","",OFFSET('Water Data'!$I$28,0,10*ROW('Water Data'!I10)))</f>
        <v/>
      </c>
      <c r="CJ16" s="378" t="str">
        <f ca="1">+IF(OFFSET('Water Data'!$I$29,0,10*ROW('Water Data'!I10))="","",OFFSET('Water Data'!$I$29,0,10*ROW('Water Data'!I10)))</f>
        <v/>
      </c>
      <c r="CK16" s="378" t="str">
        <f ca="1">+IF(OFFSET('Sanitation Data'!$D$28,0,10*ROW('Sanitation Data'!D10))="","",OFFSET('Sanitation Data'!$D$28,0,10*ROW('Sanitation Data'!D10)))</f>
        <v/>
      </c>
      <c r="CL16" s="378" t="str">
        <f ca="1">+IF(OFFSET('Sanitation Data'!$D$29,0,10*ROW('Sanitation Data'!D10))="","",OFFSET('Sanitation Data'!$D$29,0,10*ROW('Sanitation Data'!D10)))</f>
        <v/>
      </c>
      <c r="CM16" s="378" t="str">
        <f ca="1">+IF(OFFSET('Sanitation Data'!$D$30,0,10*ROW('Sanitation Data'!D10))="","",OFFSET('Sanitation Data'!$D$30,0,10*ROW('Sanitation Data'!D10)))</f>
        <v/>
      </c>
      <c r="CN16" s="378" t="str">
        <f ca="1">+IF(OFFSET('Sanitation Data'!$D$31,0,10*ROW('Sanitation Data'!D10))="","",OFFSET('Sanitation Data'!$D$31,0,10*ROW('Sanitation Data'!D10)))</f>
        <v/>
      </c>
      <c r="CO16" s="378" t="str">
        <f ca="1">+IF(OFFSET('Sanitation Data'!$D$32,0,10*ROW('Sanitation Data'!D10))="","",OFFSET('Sanitation Data'!$D$32,0,10*ROW('Sanitation Data'!D10)))</f>
        <v/>
      </c>
      <c r="CP16" s="378" t="str">
        <f ca="1">+IF(OFFSET('Sanitation Data'!$E$28,0,10*ROW('Sanitation Data'!E10))="","",OFFSET('Sanitation Data'!$E$28,0,10*ROW('Sanitation Data'!E10)))</f>
        <v/>
      </c>
      <c r="CQ16" s="378" t="str">
        <f ca="1">+IF(OFFSET('Sanitation Data'!$E$29,0,10*ROW('Sanitation Data'!E10))="","",OFFSET('Sanitation Data'!$E$29,0,10*ROW('Sanitation Data'!E10)))</f>
        <v/>
      </c>
      <c r="CR16" s="378" t="str">
        <f ca="1">+IF(OFFSET('Sanitation Data'!$E$30,0,10*ROW('Sanitation Data'!E10))="","",OFFSET('Sanitation Data'!$E$30,0,10*ROW('Sanitation Data'!E10)))</f>
        <v/>
      </c>
      <c r="CS16" s="378" t="str">
        <f ca="1">+IF(OFFSET('Sanitation Data'!$E$31,0,10*ROW('Sanitation Data'!E10))="","",OFFSET('Sanitation Data'!$E$31,0,10*ROW('Sanitation Data'!E10)))</f>
        <v/>
      </c>
      <c r="CT16" s="378" t="str">
        <f ca="1">+IF(OFFSET('Sanitation Data'!$E$32,0,10*ROW('Sanitation Data'!E10))="","",OFFSET('Sanitation Data'!$E$32,0,10*ROW('Sanitation Data'!E10)))</f>
        <v/>
      </c>
      <c r="CU16" s="378" t="str">
        <f ca="1">+IF(OFFSET('Sanitation Data'!$F$28,0,10*ROW('Sanitation Data'!F10))="","",OFFSET('Sanitation Data'!$F$28,0,10*ROW('Sanitation Data'!F10)))</f>
        <v/>
      </c>
      <c r="CV16" s="378" t="str">
        <f ca="1">+IF(OFFSET('Sanitation Data'!$F$29,0,10*ROW('Sanitation Data'!F10))="","",OFFSET('Sanitation Data'!$F$29,0,10*ROW('Sanitation Data'!F10)))</f>
        <v/>
      </c>
      <c r="CW16" s="378" t="str">
        <f ca="1">+IF(OFFSET('Sanitation Data'!$F$30,0,10*ROW('Sanitation Data'!F10))="","",OFFSET('Sanitation Data'!$F$30,0,10*ROW('Sanitation Data'!F10)))</f>
        <v/>
      </c>
      <c r="CX16" s="378" t="str">
        <f ca="1">+IF(OFFSET('Sanitation Data'!$F$31,0,10*ROW('Sanitation Data'!F10))="","",OFFSET('Sanitation Data'!$F$31,0,10*ROW('Sanitation Data'!F10)))</f>
        <v/>
      </c>
      <c r="CY16" s="378" t="str">
        <f ca="1">+IF(OFFSET('Sanitation Data'!$F$32,0,10*ROW('Sanitation Data'!F10))="","",OFFSET('Sanitation Data'!$F$32,0,10*ROW('Sanitation Data'!F10)))</f>
        <v/>
      </c>
      <c r="CZ16" s="378" t="str">
        <f ca="1">+IF(OFFSET('Sanitation Data'!$G$28,0,10*ROW('Sanitation Data'!G10))="","",OFFSET('Sanitation Data'!$G$28,0,10*ROW('Sanitation Data'!G10)))</f>
        <v/>
      </c>
      <c r="DA16" s="378" t="str">
        <f ca="1">+IF(OFFSET('Sanitation Data'!$G$29,0,10*ROW('Sanitation Data'!G10))="","",OFFSET('Sanitation Data'!$G$29,0,10*ROW('Sanitation Data'!G10)))</f>
        <v/>
      </c>
      <c r="DB16" s="378" t="str">
        <f ca="1">+IF(OFFSET('Sanitation Data'!$G$30,0,10*ROW('Sanitation Data'!G10))="","",OFFSET('Sanitation Data'!$G$30,0,10*ROW('Sanitation Data'!G10)))</f>
        <v/>
      </c>
      <c r="DC16" s="378" t="str">
        <f ca="1">+IF(OFFSET('Sanitation Data'!$G$31,0,10*ROW('Sanitation Data'!G10))="","",OFFSET('Sanitation Data'!$G$31,0,10*ROW('Sanitation Data'!G10)))</f>
        <v/>
      </c>
      <c r="DD16" s="378" t="str">
        <f ca="1">+IF(OFFSET('Sanitation Data'!$G$32,0,10*ROW('Sanitation Data'!G10))="","",OFFSET('Sanitation Data'!$G$32,0,10*ROW('Sanitation Data'!G10)))</f>
        <v/>
      </c>
      <c r="DE16" s="378" t="str">
        <f ca="1">+IF(OFFSET('Sanitation Data'!$H$28,0,10*ROW('Sanitation Data'!H10))="","",OFFSET('Sanitation Data'!$H$28,0,10*ROW('Sanitation Data'!H10)))</f>
        <v/>
      </c>
      <c r="DF16" s="378" t="str">
        <f ca="1">+IF(OFFSET('Sanitation Data'!$H$29,0,10*ROW('Sanitation Data'!H10))="","",OFFSET('Sanitation Data'!$H$29,0,10*ROW('Sanitation Data'!H10)))</f>
        <v/>
      </c>
      <c r="DG16" s="378" t="str">
        <f ca="1">+IF(OFFSET('Sanitation Data'!$H$30,0,10*ROW('Sanitation Data'!H10))="","",OFFSET('Sanitation Data'!$H$30,0,10*ROW('Sanitation Data'!H10)))</f>
        <v/>
      </c>
      <c r="DH16" s="378" t="str">
        <f ca="1">+IF(OFFSET('Sanitation Data'!$H$31,0,10*ROW('Sanitation Data'!H10))="","",OFFSET('Sanitation Data'!$H$31,0,10*ROW('Sanitation Data'!H10)))</f>
        <v/>
      </c>
      <c r="DI16" s="378" t="str">
        <f ca="1">+IF(OFFSET('Sanitation Data'!$H$32,0,10*ROW('Sanitation Data'!H10))="","",OFFSET('Sanitation Data'!$H$32,0,10*ROW('Sanitation Data'!H10)))</f>
        <v/>
      </c>
      <c r="DJ16" s="378" t="str">
        <f ca="1">+IF(OFFSET('Sanitation Data'!$I$28,0,10*ROW('Sanitation Data'!I10))="","",OFFSET('Sanitation Data'!$I$28,0,10*ROW('Sanitation Data'!I10)))</f>
        <v/>
      </c>
      <c r="DK16" s="378" t="str">
        <f ca="1">+IF(OFFSET('Sanitation Data'!$I$29,0,10*ROW('Sanitation Data'!I10))="","",OFFSET('Sanitation Data'!$I$29,0,10*ROW('Sanitation Data'!I10)))</f>
        <v/>
      </c>
      <c r="DL16" s="378" t="str">
        <f ca="1">+IF(OFFSET('Sanitation Data'!$I$30,0,10*ROW('Sanitation Data'!I10))="","",OFFSET('Sanitation Data'!$I$30,0,10*ROW('Sanitation Data'!I10)))</f>
        <v/>
      </c>
      <c r="DM16" s="378" t="str">
        <f ca="1">+IF(OFFSET('Sanitation Data'!$I$31,0,10*ROW('Sanitation Data'!I10))="","",OFFSET('Sanitation Data'!$I$31,0,10*ROW('Sanitation Data'!I10)))</f>
        <v/>
      </c>
      <c r="DN16" s="378" t="str">
        <f ca="1">+IF(OFFSET('Sanitation Data'!$I$32,0,10*ROW('Sanitation Data'!I10))="","",OFFSET('Sanitation Data'!$I$32,0,10*ROW('Sanitation Data'!I10)))</f>
        <v/>
      </c>
      <c r="DO16" s="378" t="str">
        <f ca="1">+IF(OFFSET('Hygiene Data'!$D$11,0,10*ROW('Hygiene Data'!D10))="","",OFFSET('Hygiene Data'!$D$11,0,10*ROW('Hygiene Data'!D10)))</f>
        <v/>
      </c>
      <c r="DP16" s="378" t="str">
        <f ca="1">+IF(OFFSET('Hygiene Data'!$D$12,0,10*ROW('Hygiene Data'!D10))="","",OFFSET('Hygiene Data'!$D$12,0,10*ROW('Hygiene Data'!D10)))</f>
        <v/>
      </c>
      <c r="DQ16" s="378" t="str">
        <f ca="1">+IF(OFFSET('Hygiene Data'!$D$13,0,10*ROW('Hygiene Data'!D10))="","",OFFSET('Hygiene Data'!$D$13,0,10*ROW('Hygiene Data'!D10)))</f>
        <v/>
      </c>
      <c r="DR16" s="378" t="str">
        <f ca="1">+IF(OFFSET('Hygiene Data'!$E$11,0,10*ROW('Hygiene Data'!E10))="","",OFFSET('Hygiene Data'!$E$11,0,10*ROW('Hygiene Data'!E10)))</f>
        <v/>
      </c>
      <c r="DS16" s="378" t="str">
        <f ca="1">+IF(OFFSET('Hygiene Data'!$E$12,0,10*ROW('Hygiene Data'!E10))="","",OFFSET('Hygiene Data'!$E$12,0,10*ROW('Hygiene Data'!E10)))</f>
        <v/>
      </c>
      <c r="DT16" s="378" t="str">
        <f ca="1">+IF(OFFSET('Hygiene Data'!$E$13,0,10*ROW('Hygiene Data'!E10))="","",OFFSET('Hygiene Data'!$E$13,0,10*ROW('Hygiene Data'!E10)))</f>
        <v/>
      </c>
      <c r="DU16" s="378" t="str">
        <f ca="1">+IF(OFFSET('Hygiene Data'!$F$11,0,10*ROW('Hygiene Data'!F10))="","",OFFSET('Hygiene Data'!$F$11,0,10*ROW('Hygiene Data'!F10)))</f>
        <v/>
      </c>
      <c r="DV16" s="378" t="str">
        <f ca="1">+IF(OFFSET('Hygiene Data'!$F$12,0,10*ROW('Hygiene Data'!F10))="","",OFFSET('Hygiene Data'!$F$12,0,10*ROW('Hygiene Data'!F10)))</f>
        <v/>
      </c>
      <c r="DW16" s="378" t="str">
        <f ca="1">+IF(OFFSET('Hygiene Data'!$F$13,0,10*ROW('Hygiene Data'!F10))="","",OFFSET('Hygiene Data'!$F$13,0,10*ROW('Hygiene Data'!F10)))</f>
        <v/>
      </c>
      <c r="DX16" s="378" t="str">
        <f ca="1">+IF(OFFSET('Hygiene Data'!$G$11,0,10*ROW('Hygiene Data'!G10))="","",OFFSET('Hygiene Data'!$G$11,0,10*ROW('Hygiene Data'!G10)))</f>
        <v/>
      </c>
      <c r="DY16" s="378" t="str">
        <f ca="1">+IF(OFFSET('Hygiene Data'!$G$12,0,10*ROW('Hygiene Data'!G10))="","",OFFSET('Hygiene Data'!$G$12,0,10*ROW('Hygiene Data'!G10)))</f>
        <v/>
      </c>
      <c r="DZ16" s="378" t="str">
        <f ca="1">+IF(OFFSET('Hygiene Data'!$G$13,0,10*ROW('Hygiene Data'!G10))="","",OFFSET('Hygiene Data'!$G$13,0,10*ROW('Hygiene Data'!G10)))</f>
        <v/>
      </c>
      <c r="EA16" s="378" t="str">
        <f ca="1">+IF(OFFSET('Hygiene Data'!$H$11,0,10*ROW('Hygiene Data'!H10))="","",OFFSET('Hygiene Data'!$H$11,0,10*ROW('Hygiene Data'!H10)))</f>
        <v/>
      </c>
      <c r="EB16" s="378" t="str">
        <f ca="1">+IF(OFFSET('Hygiene Data'!$H$12,0,10*ROW('Hygiene Data'!H10))="","",OFFSET('Hygiene Data'!$H$12,0,10*ROW('Hygiene Data'!H10)))</f>
        <v/>
      </c>
      <c r="EC16" s="378" t="str">
        <f ca="1">+IF(OFFSET('Hygiene Data'!$H$13,0,10*ROW('Hygiene Data'!H10))="","",OFFSET('Hygiene Data'!$H$13,0,10*ROW('Hygiene Data'!H10)))</f>
        <v/>
      </c>
      <c r="ED16" s="378" t="str">
        <f ca="1">+IF(OFFSET('Hygiene Data'!$I$11,0,10*ROW('Hygiene Data'!I10))="","",OFFSET('Hygiene Data'!$I$11,0,10*ROW('Hygiene Data'!I10)))</f>
        <v/>
      </c>
      <c r="EE16" s="378" t="str">
        <f ca="1">+IF(OFFSET('Hygiene Data'!$I$12,0,10*ROW('Hygiene Data'!I10))="","",OFFSET('Hygiene Data'!$I$12,0,10*ROW('Hygiene Data'!I10)))</f>
        <v/>
      </c>
      <c r="EF16" s="378" t="str">
        <f ca="1">+IF(OFFSET('Hygiene Data'!$I$13,0,10*ROW('Hygiene Data'!I10))="","",OFFSET('Hygiene Data'!$I$13,0,10*ROW('Hygiene Data'!I10)))</f>
        <v/>
      </c>
    </row>
    <row r="17" spans="1:136" x14ac:dyDescent="0.25">
      <c r="A17" s="487" t="str">
        <f ca="1">+IF(OFFSET('Water Data'!$B$2,0,10*ROW('Water Data'!E11))="","",OFFSET('Water Data'!$B$2,0,10*ROW('Water Data'!E11)))</f>
        <v/>
      </c>
      <c r="B17" s="487"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4" t="str">
        <f t="shared" ca="1" si="0"/>
        <v/>
      </c>
      <c r="D17" s="515"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5"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5"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5"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5"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5"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5"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5"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5"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5"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5"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5"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5"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5"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5"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5"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5"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5"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6"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6"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6"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6"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6"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6"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6"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6"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6"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6"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6"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6"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6"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6"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6"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6"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6"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6"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6"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6"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6"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6"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6"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6"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6"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6"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6"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6"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6"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6"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7"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3"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7"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7"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7"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7"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7"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7"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7"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7"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7"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7"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7"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7"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7"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7"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7"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7"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8" t="str">
        <f ca="1">+IF(OFFSET('Water Data'!$D$27,0,10*ROW('Water Data'!D11))="","",OFFSET('Water Data'!$D$27,0,10*ROW('Water Data'!D11)))</f>
        <v/>
      </c>
      <c r="BT17" s="378" t="str">
        <f ca="1">+IF(OFFSET('Water Data'!$D$28,0,10*ROW('Water Data'!D11))="","",OFFSET('Water Data'!$D$28,0,10*ROW('Water Data'!D11)))</f>
        <v/>
      </c>
      <c r="BU17" s="378" t="str">
        <f ca="1">+IF(OFFSET('Water Data'!$D$29,0,10*ROW('Water Data'!D11))="","",OFFSET('Water Data'!$D$29,0,10*ROW('Water Data'!D11)))</f>
        <v/>
      </c>
      <c r="BV17" s="378" t="str">
        <f ca="1">+IF(OFFSET('Water Data'!$E$27,0,10*ROW('Water Data'!E11))="","",OFFSET('Water Data'!$E$27,0,10*ROW('Water Data'!E11)))</f>
        <v/>
      </c>
      <c r="BW17" s="378" t="str">
        <f ca="1">+IF(OFFSET('Water Data'!$E$28,0,10*ROW('Water Data'!E11))="","",OFFSET('Water Data'!$E$28,0,10*ROW('Water Data'!E11)))</f>
        <v/>
      </c>
      <c r="BX17" s="378" t="str">
        <f ca="1">+IF(OFFSET('Water Data'!$E$29,0,10*ROW('Water Data'!E11))="","",OFFSET('Water Data'!$E$29,0,10*ROW('Water Data'!E11)))</f>
        <v/>
      </c>
      <c r="BY17" s="378" t="str">
        <f ca="1">+IF(OFFSET('Water Data'!$F$27,0,10*ROW('Water Data'!F11))="","",OFFSET('Water Data'!$F$27,0,10*ROW('Water Data'!F11)))</f>
        <v/>
      </c>
      <c r="BZ17" s="378" t="str">
        <f ca="1">+IF(OFFSET('Water Data'!$F$28,0,10*ROW('Water Data'!F11))="","",OFFSET('Water Data'!$F$28,0,10*ROW('Water Data'!F11)))</f>
        <v/>
      </c>
      <c r="CA17" s="378" t="str">
        <f ca="1">+IF(OFFSET('Water Data'!$F$29,0,10*ROW('Water Data'!F11))="","",OFFSET('Water Data'!$F$29,0,10*ROW('Water Data'!F11)))</f>
        <v/>
      </c>
      <c r="CB17" s="378" t="str">
        <f ca="1">+IF(OFFSET('Water Data'!$G$27,0,10*ROW('Water Data'!G11))="","",OFFSET('Water Data'!$G$27,0,10*ROW('Water Data'!G11)))</f>
        <v/>
      </c>
      <c r="CC17" s="378" t="str">
        <f ca="1">+IF(OFFSET('Water Data'!$G$28,0,10*ROW('Water Data'!G11))="","",OFFSET('Water Data'!$G$28,0,10*ROW('Water Data'!G11)))</f>
        <v/>
      </c>
      <c r="CD17" s="378" t="str">
        <f ca="1">+IF(OFFSET('Water Data'!$G$29,0,10*ROW('Water Data'!G11))="","",OFFSET('Water Data'!$G$29,0,10*ROW('Water Data'!G11)))</f>
        <v/>
      </c>
      <c r="CE17" s="378" t="str">
        <f ca="1">+IF(OFFSET('Water Data'!$H$27,0,10*ROW('Water Data'!H11))="","",OFFSET('Water Data'!$H$27,0,10*ROW('Water Data'!H11)))</f>
        <v/>
      </c>
      <c r="CF17" s="378" t="str">
        <f ca="1">+IF(OFFSET('Water Data'!$H$28,0,10*ROW('Water Data'!H11))="","",OFFSET('Water Data'!$H$28,0,10*ROW('Water Data'!H11)))</f>
        <v/>
      </c>
      <c r="CG17" s="378" t="str">
        <f ca="1">+IF(OFFSET('Water Data'!$H$29,0,10*ROW('Water Data'!H11))="","",OFFSET('Water Data'!$H$29,0,10*ROW('Water Data'!H11)))</f>
        <v/>
      </c>
      <c r="CH17" s="378" t="str">
        <f ca="1">+IF(OFFSET('Water Data'!$I$27,0,10*ROW('Water Data'!I11))="","",OFFSET('Water Data'!$I$27,0,10*ROW('Water Data'!I11)))</f>
        <v/>
      </c>
      <c r="CI17" s="378" t="str">
        <f ca="1">+IF(OFFSET('Water Data'!$I$28,0,10*ROW('Water Data'!I11))="","",OFFSET('Water Data'!$I$28,0,10*ROW('Water Data'!I11)))</f>
        <v/>
      </c>
      <c r="CJ17" s="378" t="str">
        <f ca="1">+IF(OFFSET('Water Data'!$I$29,0,10*ROW('Water Data'!I11))="","",OFFSET('Water Data'!$I$29,0,10*ROW('Water Data'!I11)))</f>
        <v/>
      </c>
      <c r="CK17" s="378" t="str">
        <f ca="1">+IF(OFFSET('Sanitation Data'!$D$28,0,10*ROW('Sanitation Data'!D11))="","",OFFSET('Sanitation Data'!$D$28,0,10*ROW('Sanitation Data'!D11)))</f>
        <v/>
      </c>
      <c r="CL17" s="378" t="str">
        <f ca="1">+IF(OFFSET('Sanitation Data'!$D$29,0,10*ROW('Sanitation Data'!D11))="","",OFFSET('Sanitation Data'!$D$29,0,10*ROW('Sanitation Data'!D11)))</f>
        <v/>
      </c>
      <c r="CM17" s="378" t="str">
        <f ca="1">+IF(OFFSET('Sanitation Data'!$D$30,0,10*ROW('Sanitation Data'!D11))="","",OFFSET('Sanitation Data'!$D$30,0,10*ROW('Sanitation Data'!D11)))</f>
        <v/>
      </c>
      <c r="CN17" s="378" t="str">
        <f ca="1">+IF(OFFSET('Sanitation Data'!$D$31,0,10*ROW('Sanitation Data'!D11))="","",OFFSET('Sanitation Data'!$D$31,0,10*ROW('Sanitation Data'!D11)))</f>
        <v/>
      </c>
      <c r="CO17" s="378" t="str">
        <f ca="1">+IF(OFFSET('Sanitation Data'!$D$32,0,10*ROW('Sanitation Data'!D11))="","",OFFSET('Sanitation Data'!$D$32,0,10*ROW('Sanitation Data'!D11)))</f>
        <v/>
      </c>
      <c r="CP17" s="378" t="str">
        <f ca="1">+IF(OFFSET('Sanitation Data'!$E$28,0,10*ROW('Sanitation Data'!E11))="","",OFFSET('Sanitation Data'!$E$28,0,10*ROW('Sanitation Data'!E11)))</f>
        <v/>
      </c>
      <c r="CQ17" s="378" t="str">
        <f ca="1">+IF(OFFSET('Sanitation Data'!$E$29,0,10*ROW('Sanitation Data'!E11))="","",OFFSET('Sanitation Data'!$E$29,0,10*ROW('Sanitation Data'!E11)))</f>
        <v/>
      </c>
      <c r="CR17" s="378" t="str">
        <f ca="1">+IF(OFFSET('Sanitation Data'!$E$30,0,10*ROW('Sanitation Data'!E11))="","",OFFSET('Sanitation Data'!$E$30,0,10*ROW('Sanitation Data'!E11)))</f>
        <v/>
      </c>
      <c r="CS17" s="378" t="str">
        <f ca="1">+IF(OFFSET('Sanitation Data'!$E$31,0,10*ROW('Sanitation Data'!E11))="","",OFFSET('Sanitation Data'!$E$31,0,10*ROW('Sanitation Data'!E11)))</f>
        <v/>
      </c>
      <c r="CT17" s="378" t="str">
        <f ca="1">+IF(OFFSET('Sanitation Data'!$E$32,0,10*ROW('Sanitation Data'!E11))="","",OFFSET('Sanitation Data'!$E$32,0,10*ROW('Sanitation Data'!E11)))</f>
        <v/>
      </c>
      <c r="CU17" s="378" t="str">
        <f ca="1">+IF(OFFSET('Sanitation Data'!$F$28,0,10*ROW('Sanitation Data'!F11))="","",OFFSET('Sanitation Data'!$F$28,0,10*ROW('Sanitation Data'!F11)))</f>
        <v/>
      </c>
      <c r="CV17" s="378" t="str">
        <f ca="1">+IF(OFFSET('Sanitation Data'!$F$29,0,10*ROW('Sanitation Data'!F11))="","",OFFSET('Sanitation Data'!$F$29,0,10*ROW('Sanitation Data'!F11)))</f>
        <v/>
      </c>
      <c r="CW17" s="378" t="str">
        <f ca="1">+IF(OFFSET('Sanitation Data'!$F$30,0,10*ROW('Sanitation Data'!F11))="","",OFFSET('Sanitation Data'!$F$30,0,10*ROW('Sanitation Data'!F11)))</f>
        <v/>
      </c>
      <c r="CX17" s="378" t="str">
        <f ca="1">+IF(OFFSET('Sanitation Data'!$F$31,0,10*ROW('Sanitation Data'!F11))="","",OFFSET('Sanitation Data'!$F$31,0,10*ROW('Sanitation Data'!F11)))</f>
        <v/>
      </c>
      <c r="CY17" s="378" t="str">
        <f ca="1">+IF(OFFSET('Sanitation Data'!$F$32,0,10*ROW('Sanitation Data'!F11))="","",OFFSET('Sanitation Data'!$F$32,0,10*ROW('Sanitation Data'!F11)))</f>
        <v/>
      </c>
      <c r="CZ17" s="378" t="str">
        <f ca="1">+IF(OFFSET('Sanitation Data'!$G$28,0,10*ROW('Sanitation Data'!G11))="","",OFFSET('Sanitation Data'!$G$28,0,10*ROW('Sanitation Data'!G11)))</f>
        <v/>
      </c>
      <c r="DA17" s="378" t="str">
        <f ca="1">+IF(OFFSET('Sanitation Data'!$G$29,0,10*ROW('Sanitation Data'!G11))="","",OFFSET('Sanitation Data'!$G$29,0,10*ROW('Sanitation Data'!G11)))</f>
        <v/>
      </c>
      <c r="DB17" s="378" t="str">
        <f ca="1">+IF(OFFSET('Sanitation Data'!$G$30,0,10*ROW('Sanitation Data'!G11))="","",OFFSET('Sanitation Data'!$G$30,0,10*ROW('Sanitation Data'!G11)))</f>
        <v/>
      </c>
      <c r="DC17" s="378" t="str">
        <f ca="1">+IF(OFFSET('Sanitation Data'!$G$31,0,10*ROW('Sanitation Data'!G11))="","",OFFSET('Sanitation Data'!$G$31,0,10*ROW('Sanitation Data'!G11)))</f>
        <v/>
      </c>
      <c r="DD17" s="378" t="str">
        <f ca="1">+IF(OFFSET('Sanitation Data'!$G$32,0,10*ROW('Sanitation Data'!G11))="","",OFFSET('Sanitation Data'!$G$32,0,10*ROW('Sanitation Data'!G11)))</f>
        <v/>
      </c>
      <c r="DE17" s="378" t="str">
        <f ca="1">+IF(OFFSET('Sanitation Data'!$H$28,0,10*ROW('Sanitation Data'!H11))="","",OFFSET('Sanitation Data'!$H$28,0,10*ROW('Sanitation Data'!H11)))</f>
        <v/>
      </c>
      <c r="DF17" s="378" t="str">
        <f ca="1">+IF(OFFSET('Sanitation Data'!$H$29,0,10*ROW('Sanitation Data'!H11))="","",OFFSET('Sanitation Data'!$H$29,0,10*ROW('Sanitation Data'!H11)))</f>
        <v/>
      </c>
      <c r="DG17" s="378" t="str">
        <f ca="1">+IF(OFFSET('Sanitation Data'!$H$30,0,10*ROW('Sanitation Data'!H11))="","",OFFSET('Sanitation Data'!$H$30,0,10*ROW('Sanitation Data'!H11)))</f>
        <v/>
      </c>
      <c r="DH17" s="378" t="str">
        <f ca="1">+IF(OFFSET('Sanitation Data'!$H$31,0,10*ROW('Sanitation Data'!H11))="","",OFFSET('Sanitation Data'!$H$31,0,10*ROW('Sanitation Data'!H11)))</f>
        <v/>
      </c>
      <c r="DI17" s="378" t="str">
        <f ca="1">+IF(OFFSET('Sanitation Data'!$H$32,0,10*ROW('Sanitation Data'!H11))="","",OFFSET('Sanitation Data'!$H$32,0,10*ROW('Sanitation Data'!H11)))</f>
        <v/>
      </c>
      <c r="DJ17" s="378" t="str">
        <f ca="1">+IF(OFFSET('Sanitation Data'!$I$28,0,10*ROW('Sanitation Data'!I11))="","",OFFSET('Sanitation Data'!$I$28,0,10*ROW('Sanitation Data'!I11)))</f>
        <v/>
      </c>
      <c r="DK17" s="378" t="str">
        <f ca="1">+IF(OFFSET('Sanitation Data'!$I$29,0,10*ROW('Sanitation Data'!I11))="","",OFFSET('Sanitation Data'!$I$29,0,10*ROW('Sanitation Data'!I11)))</f>
        <v/>
      </c>
      <c r="DL17" s="378" t="str">
        <f ca="1">+IF(OFFSET('Sanitation Data'!$I$30,0,10*ROW('Sanitation Data'!I11))="","",OFFSET('Sanitation Data'!$I$30,0,10*ROW('Sanitation Data'!I11)))</f>
        <v/>
      </c>
      <c r="DM17" s="378" t="str">
        <f ca="1">+IF(OFFSET('Sanitation Data'!$I$31,0,10*ROW('Sanitation Data'!I11))="","",OFFSET('Sanitation Data'!$I$31,0,10*ROW('Sanitation Data'!I11)))</f>
        <v/>
      </c>
      <c r="DN17" s="378" t="str">
        <f ca="1">+IF(OFFSET('Sanitation Data'!$I$32,0,10*ROW('Sanitation Data'!I11))="","",OFFSET('Sanitation Data'!$I$32,0,10*ROW('Sanitation Data'!I11)))</f>
        <v/>
      </c>
      <c r="DO17" s="378" t="str">
        <f ca="1">+IF(OFFSET('Hygiene Data'!$D$11,0,10*ROW('Hygiene Data'!D11))="","",OFFSET('Hygiene Data'!$D$11,0,10*ROW('Hygiene Data'!D11)))</f>
        <v/>
      </c>
      <c r="DP17" s="378" t="str">
        <f ca="1">+IF(OFFSET('Hygiene Data'!$D$12,0,10*ROW('Hygiene Data'!D11))="","",OFFSET('Hygiene Data'!$D$12,0,10*ROW('Hygiene Data'!D11)))</f>
        <v/>
      </c>
      <c r="DQ17" s="378" t="str">
        <f ca="1">+IF(OFFSET('Hygiene Data'!$D$13,0,10*ROW('Hygiene Data'!D11))="","",OFFSET('Hygiene Data'!$D$13,0,10*ROW('Hygiene Data'!D11)))</f>
        <v/>
      </c>
      <c r="DR17" s="378" t="str">
        <f ca="1">+IF(OFFSET('Hygiene Data'!$E$11,0,10*ROW('Hygiene Data'!E11))="","",OFFSET('Hygiene Data'!$E$11,0,10*ROW('Hygiene Data'!E11)))</f>
        <v/>
      </c>
      <c r="DS17" s="378" t="str">
        <f ca="1">+IF(OFFSET('Hygiene Data'!$E$12,0,10*ROW('Hygiene Data'!E11))="","",OFFSET('Hygiene Data'!$E$12,0,10*ROW('Hygiene Data'!E11)))</f>
        <v/>
      </c>
      <c r="DT17" s="378" t="str">
        <f ca="1">+IF(OFFSET('Hygiene Data'!$E$13,0,10*ROW('Hygiene Data'!E11))="","",OFFSET('Hygiene Data'!$E$13,0,10*ROW('Hygiene Data'!E11)))</f>
        <v/>
      </c>
      <c r="DU17" s="378" t="str">
        <f ca="1">+IF(OFFSET('Hygiene Data'!$F$11,0,10*ROW('Hygiene Data'!F11))="","",OFFSET('Hygiene Data'!$F$11,0,10*ROW('Hygiene Data'!F11)))</f>
        <v/>
      </c>
      <c r="DV17" s="378" t="str">
        <f ca="1">+IF(OFFSET('Hygiene Data'!$F$12,0,10*ROW('Hygiene Data'!F11))="","",OFFSET('Hygiene Data'!$F$12,0,10*ROW('Hygiene Data'!F11)))</f>
        <v/>
      </c>
      <c r="DW17" s="378" t="str">
        <f ca="1">+IF(OFFSET('Hygiene Data'!$F$13,0,10*ROW('Hygiene Data'!F11))="","",OFFSET('Hygiene Data'!$F$13,0,10*ROW('Hygiene Data'!F11)))</f>
        <v/>
      </c>
      <c r="DX17" s="378" t="str">
        <f ca="1">+IF(OFFSET('Hygiene Data'!$G$11,0,10*ROW('Hygiene Data'!G11))="","",OFFSET('Hygiene Data'!$G$11,0,10*ROW('Hygiene Data'!G11)))</f>
        <v/>
      </c>
      <c r="DY17" s="378" t="str">
        <f ca="1">+IF(OFFSET('Hygiene Data'!$G$12,0,10*ROW('Hygiene Data'!G11))="","",OFFSET('Hygiene Data'!$G$12,0,10*ROW('Hygiene Data'!G11)))</f>
        <v/>
      </c>
      <c r="DZ17" s="378" t="str">
        <f ca="1">+IF(OFFSET('Hygiene Data'!$G$13,0,10*ROW('Hygiene Data'!G11))="","",OFFSET('Hygiene Data'!$G$13,0,10*ROW('Hygiene Data'!G11)))</f>
        <v/>
      </c>
      <c r="EA17" s="378" t="str">
        <f ca="1">+IF(OFFSET('Hygiene Data'!$H$11,0,10*ROW('Hygiene Data'!H11))="","",OFFSET('Hygiene Data'!$H$11,0,10*ROW('Hygiene Data'!H11)))</f>
        <v/>
      </c>
      <c r="EB17" s="378" t="str">
        <f ca="1">+IF(OFFSET('Hygiene Data'!$H$12,0,10*ROW('Hygiene Data'!H11))="","",OFFSET('Hygiene Data'!$H$12,0,10*ROW('Hygiene Data'!H11)))</f>
        <v/>
      </c>
      <c r="EC17" s="378" t="str">
        <f ca="1">+IF(OFFSET('Hygiene Data'!$H$13,0,10*ROW('Hygiene Data'!H11))="","",OFFSET('Hygiene Data'!$H$13,0,10*ROW('Hygiene Data'!H11)))</f>
        <v/>
      </c>
      <c r="ED17" s="378" t="str">
        <f ca="1">+IF(OFFSET('Hygiene Data'!$I$11,0,10*ROW('Hygiene Data'!I11))="","",OFFSET('Hygiene Data'!$I$11,0,10*ROW('Hygiene Data'!I11)))</f>
        <v/>
      </c>
      <c r="EE17" s="378" t="str">
        <f ca="1">+IF(OFFSET('Hygiene Data'!$I$12,0,10*ROW('Hygiene Data'!I11))="","",OFFSET('Hygiene Data'!$I$12,0,10*ROW('Hygiene Data'!I11)))</f>
        <v/>
      </c>
      <c r="EF17" s="378" t="str">
        <f ca="1">+IF(OFFSET('Hygiene Data'!$I$13,0,10*ROW('Hygiene Data'!I11))="","",OFFSET('Hygiene Data'!$I$13,0,10*ROW('Hygiene Data'!I11)))</f>
        <v/>
      </c>
    </row>
    <row r="18" spans="1:136" x14ac:dyDescent="0.25">
      <c r="A18" s="487" t="str">
        <f ca="1">+IF(OFFSET('Water Data'!$B$2,0,10*ROW('Water Data'!E12))="","",OFFSET('Water Data'!$B$2,0,10*ROW('Water Data'!E12)))</f>
        <v/>
      </c>
      <c r="B18" s="487"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4" t="str">
        <f t="shared" ca="1" si="0"/>
        <v/>
      </c>
      <c r="D18" s="515"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5"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5"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5"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5"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5"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5"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5"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5"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5"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5"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5"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5"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5"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5"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5"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5"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5"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6"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6"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6"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6"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6"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6"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6"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6"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6"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6"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6"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6"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6"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6"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6"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6"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6"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6"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6"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6"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6"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6"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6"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6"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6"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6"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6"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6"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6"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6"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7"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3"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7"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7"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7"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7"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7"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7"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7"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7"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7"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7"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7"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7"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7"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7"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7"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7"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8" t="str">
        <f ca="1">+IF(OFFSET('Water Data'!$D$27,0,10*ROW('Water Data'!D12))="","",OFFSET('Water Data'!$D$27,0,10*ROW('Water Data'!D12)))</f>
        <v/>
      </c>
      <c r="BT18" s="378" t="str">
        <f ca="1">+IF(OFFSET('Water Data'!$D$28,0,10*ROW('Water Data'!D12))="","",OFFSET('Water Data'!$D$28,0,10*ROW('Water Data'!D12)))</f>
        <v/>
      </c>
      <c r="BU18" s="378" t="str">
        <f ca="1">+IF(OFFSET('Water Data'!$D$29,0,10*ROW('Water Data'!D12))="","",OFFSET('Water Data'!$D$29,0,10*ROW('Water Data'!D12)))</f>
        <v/>
      </c>
      <c r="BV18" s="378" t="str">
        <f ca="1">+IF(OFFSET('Water Data'!$E$27,0,10*ROW('Water Data'!E12))="","",OFFSET('Water Data'!$E$27,0,10*ROW('Water Data'!E12)))</f>
        <v/>
      </c>
      <c r="BW18" s="378" t="str">
        <f ca="1">+IF(OFFSET('Water Data'!$E$28,0,10*ROW('Water Data'!E12))="","",OFFSET('Water Data'!$E$28,0,10*ROW('Water Data'!E12)))</f>
        <v/>
      </c>
      <c r="BX18" s="378" t="str">
        <f ca="1">+IF(OFFSET('Water Data'!$E$29,0,10*ROW('Water Data'!E12))="","",OFFSET('Water Data'!$E$29,0,10*ROW('Water Data'!E12)))</f>
        <v/>
      </c>
      <c r="BY18" s="378" t="str">
        <f ca="1">+IF(OFFSET('Water Data'!$F$27,0,10*ROW('Water Data'!F12))="","",OFFSET('Water Data'!$F$27,0,10*ROW('Water Data'!F12)))</f>
        <v/>
      </c>
      <c r="BZ18" s="378" t="str">
        <f ca="1">+IF(OFFSET('Water Data'!$F$28,0,10*ROW('Water Data'!F12))="","",OFFSET('Water Data'!$F$28,0,10*ROW('Water Data'!F12)))</f>
        <v/>
      </c>
      <c r="CA18" s="378" t="str">
        <f ca="1">+IF(OFFSET('Water Data'!$F$29,0,10*ROW('Water Data'!F12))="","",OFFSET('Water Data'!$F$29,0,10*ROW('Water Data'!F12)))</f>
        <v/>
      </c>
      <c r="CB18" s="378" t="str">
        <f ca="1">+IF(OFFSET('Water Data'!$G$27,0,10*ROW('Water Data'!G12))="","",OFFSET('Water Data'!$G$27,0,10*ROW('Water Data'!G12)))</f>
        <v/>
      </c>
      <c r="CC18" s="378" t="str">
        <f ca="1">+IF(OFFSET('Water Data'!$G$28,0,10*ROW('Water Data'!G12))="","",OFFSET('Water Data'!$G$28,0,10*ROW('Water Data'!G12)))</f>
        <v/>
      </c>
      <c r="CD18" s="378" t="str">
        <f ca="1">+IF(OFFSET('Water Data'!$G$29,0,10*ROW('Water Data'!G12))="","",OFFSET('Water Data'!$G$29,0,10*ROW('Water Data'!G12)))</f>
        <v/>
      </c>
      <c r="CE18" s="378" t="str">
        <f ca="1">+IF(OFFSET('Water Data'!$H$27,0,10*ROW('Water Data'!H12))="","",OFFSET('Water Data'!$H$27,0,10*ROW('Water Data'!H12)))</f>
        <v/>
      </c>
      <c r="CF18" s="378" t="str">
        <f ca="1">+IF(OFFSET('Water Data'!$H$28,0,10*ROW('Water Data'!H12))="","",OFFSET('Water Data'!$H$28,0,10*ROW('Water Data'!H12)))</f>
        <v/>
      </c>
      <c r="CG18" s="378" t="str">
        <f ca="1">+IF(OFFSET('Water Data'!$H$29,0,10*ROW('Water Data'!H12))="","",OFFSET('Water Data'!$H$29,0,10*ROW('Water Data'!H12)))</f>
        <v/>
      </c>
      <c r="CH18" s="378" t="str">
        <f ca="1">+IF(OFFSET('Water Data'!$I$27,0,10*ROW('Water Data'!I12))="","",OFFSET('Water Data'!$I$27,0,10*ROW('Water Data'!I12)))</f>
        <v/>
      </c>
      <c r="CI18" s="378" t="str">
        <f ca="1">+IF(OFFSET('Water Data'!$I$28,0,10*ROW('Water Data'!I12))="","",OFFSET('Water Data'!$I$28,0,10*ROW('Water Data'!I12)))</f>
        <v/>
      </c>
      <c r="CJ18" s="378" t="str">
        <f ca="1">+IF(OFFSET('Water Data'!$I$29,0,10*ROW('Water Data'!I12))="","",OFFSET('Water Data'!$I$29,0,10*ROW('Water Data'!I12)))</f>
        <v/>
      </c>
      <c r="CK18" s="378" t="str">
        <f ca="1">+IF(OFFSET('Sanitation Data'!$D$28,0,10*ROW('Sanitation Data'!D12))="","",OFFSET('Sanitation Data'!$D$28,0,10*ROW('Sanitation Data'!D12)))</f>
        <v/>
      </c>
      <c r="CL18" s="378" t="str">
        <f ca="1">+IF(OFFSET('Sanitation Data'!$D$29,0,10*ROW('Sanitation Data'!D12))="","",OFFSET('Sanitation Data'!$D$29,0,10*ROW('Sanitation Data'!D12)))</f>
        <v/>
      </c>
      <c r="CM18" s="378" t="str">
        <f ca="1">+IF(OFFSET('Sanitation Data'!$D$30,0,10*ROW('Sanitation Data'!D12))="","",OFFSET('Sanitation Data'!$D$30,0,10*ROW('Sanitation Data'!D12)))</f>
        <v/>
      </c>
      <c r="CN18" s="378" t="str">
        <f ca="1">+IF(OFFSET('Sanitation Data'!$D$31,0,10*ROW('Sanitation Data'!D12))="","",OFFSET('Sanitation Data'!$D$31,0,10*ROW('Sanitation Data'!D12)))</f>
        <v/>
      </c>
      <c r="CO18" s="378" t="str">
        <f ca="1">+IF(OFFSET('Sanitation Data'!$D$32,0,10*ROW('Sanitation Data'!D12))="","",OFFSET('Sanitation Data'!$D$32,0,10*ROW('Sanitation Data'!D12)))</f>
        <v/>
      </c>
      <c r="CP18" s="378" t="str">
        <f ca="1">+IF(OFFSET('Sanitation Data'!$E$28,0,10*ROW('Sanitation Data'!E12))="","",OFFSET('Sanitation Data'!$E$28,0,10*ROW('Sanitation Data'!E12)))</f>
        <v/>
      </c>
      <c r="CQ18" s="378" t="str">
        <f ca="1">+IF(OFFSET('Sanitation Data'!$E$29,0,10*ROW('Sanitation Data'!E12))="","",OFFSET('Sanitation Data'!$E$29,0,10*ROW('Sanitation Data'!E12)))</f>
        <v/>
      </c>
      <c r="CR18" s="378" t="str">
        <f ca="1">+IF(OFFSET('Sanitation Data'!$E$30,0,10*ROW('Sanitation Data'!E12))="","",OFFSET('Sanitation Data'!$E$30,0,10*ROW('Sanitation Data'!E12)))</f>
        <v/>
      </c>
      <c r="CS18" s="378" t="str">
        <f ca="1">+IF(OFFSET('Sanitation Data'!$E$31,0,10*ROW('Sanitation Data'!E12))="","",OFFSET('Sanitation Data'!$E$31,0,10*ROW('Sanitation Data'!E12)))</f>
        <v/>
      </c>
      <c r="CT18" s="378" t="str">
        <f ca="1">+IF(OFFSET('Sanitation Data'!$E$32,0,10*ROW('Sanitation Data'!E12))="","",OFFSET('Sanitation Data'!$E$32,0,10*ROW('Sanitation Data'!E12)))</f>
        <v/>
      </c>
      <c r="CU18" s="378" t="str">
        <f ca="1">+IF(OFFSET('Sanitation Data'!$F$28,0,10*ROW('Sanitation Data'!F12))="","",OFFSET('Sanitation Data'!$F$28,0,10*ROW('Sanitation Data'!F12)))</f>
        <v/>
      </c>
      <c r="CV18" s="378" t="str">
        <f ca="1">+IF(OFFSET('Sanitation Data'!$F$29,0,10*ROW('Sanitation Data'!F12))="","",OFFSET('Sanitation Data'!$F$29,0,10*ROW('Sanitation Data'!F12)))</f>
        <v/>
      </c>
      <c r="CW18" s="378" t="str">
        <f ca="1">+IF(OFFSET('Sanitation Data'!$F$30,0,10*ROW('Sanitation Data'!F12))="","",OFFSET('Sanitation Data'!$F$30,0,10*ROW('Sanitation Data'!F12)))</f>
        <v/>
      </c>
      <c r="CX18" s="378" t="str">
        <f ca="1">+IF(OFFSET('Sanitation Data'!$F$31,0,10*ROW('Sanitation Data'!F12))="","",OFFSET('Sanitation Data'!$F$31,0,10*ROW('Sanitation Data'!F12)))</f>
        <v/>
      </c>
      <c r="CY18" s="378" t="str">
        <f ca="1">+IF(OFFSET('Sanitation Data'!$F$32,0,10*ROW('Sanitation Data'!F12))="","",OFFSET('Sanitation Data'!$F$32,0,10*ROW('Sanitation Data'!F12)))</f>
        <v/>
      </c>
      <c r="CZ18" s="378" t="str">
        <f ca="1">+IF(OFFSET('Sanitation Data'!$G$28,0,10*ROW('Sanitation Data'!G12))="","",OFFSET('Sanitation Data'!$G$28,0,10*ROW('Sanitation Data'!G12)))</f>
        <v/>
      </c>
      <c r="DA18" s="378" t="str">
        <f ca="1">+IF(OFFSET('Sanitation Data'!$G$29,0,10*ROW('Sanitation Data'!G12))="","",OFFSET('Sanitation Data'!$G$29,0,10*ROW('Sanitation Data'!G12)))</f>
        <v/>
      </c>
      <c r="DB18" s="378" t="str">
        <f ca="1">+IF(OFFSET('Sanitation Data'!$G$30,0,10*ROW('Sanitation Data'!G12))="","",OFFSET('Sanitation Data'!$G$30,0,10*ROW('Sanitation Data'!G12)))</f>
        <v/>
      </c>
      <c r="DC18" s="378" t="str">
        <f ca="1">+IF(OFFSET('Sanitation Data'!$G$31,0,10*ROW('Sanitation Data'!G12))="","",OFFSET('Sanitation Data'!$G$31,0,10*ROW('Sanitation Data'!G12)))</f>
        <v/>
      </c>
      <c r="DD18" s="378" t="str">
        <f ca="1">+IF(OFFSET('Sanitation Data'!$G$32,0,10*ROW('Sanitation Data'!G12))="","",OFFSET('Sanitation Data'!$G$32,0,10*ROW('Sanitation Data'!G12)))</f>
        <v/>
      </c>
      <c r="DE18" s="378" t="str">
        <f ca="1">+IF(OFFSET('Sanitation Data'!$H$28,0,10*ROW('Sanitation Data'!H12))="","",OFFSET('Sanitation Data'!$H$28,0,10*ROW('Sanitation Data'!H12)))</f>
        <v/>
      </c>
      <c r="DF18" s="378" t="str">
        <f ca="1">+IF(OFFSET('Sanitation Data'!$H$29,0,10*ROW('Sanitation Data'!H12))="","",OFFSET('Sanitation Data'!$H$29,0,10*ROW('Sanitation Data'!H12)))</f>
        <v/>
      </c>
      <c r="DG18" s="378" t="str">
        <f ca="1">+IF(OFFSET('Sanitation Data'!$H$30,0,10*ROW('Sanitation Data'!H12))="","",OFFSET('Sanitation Data'!$H$30,0,10*ROW('Sanitation Data'!H12)))</f>
        <v/>
      </c>
      <c r="DH18" s="378" t="str">
        <f ca="1">+IF(OFFSET('Sanitation Data'!$H$31,0,10*ROW('Sanitation Data'!H12))="","",OFFSET('Sanitation Data'!$H$31,0,10*ROW('Sanitation Data'!H12)))</f>
        <v/>
      </c>
      <c r="DI18" s="378" t="str">
        <f ca="1">+IF(OFFSET('Sanitation Data'!$H$32,0,10*ROW('Sanitation Data'!H12))="","",OFFSET('Sanitation Data'!$H$32,0,10*ROW('Sanitation Data'!H12)))</f>
        <v/>
      </c>
      <c r="DJ18" s="378" t="str">
        <f ca="1">+IF(OFFSET('Sanitation Data'!$I$28,0,10*ROW('Sanitation Data'!I12))="","",OFFSET('Sanitation Data'!$I$28,0,10*ROW('Sanitation Data'!I12)))</f>
        <v/>
      </c>
      <c r="DK18" s="378" t="str">
        <f ca="1">+IF(OFFSET('Sanitation Data'!$I$29,0,10*ROW('Sanitation Data'!I12))="","",OFFSET('Sanitation Data'!$I$29,0,10*ROW('Sanitation Data'!I12)))</f>
        <v/>
      </c>
      <c r="DL18" s="378" t="str">
        <f ca="1">+IF(OFFSET('Sanitation Data'!$I$30,0,10*ROW('Sanitation Data'!I12))="","",OFFSET('Sanitation Data'!$I$30,0,10*ROW('Sanitation Data'!I12)))</f>
        <v/>
      </c>
      <c r="DM18" s="378" t="str">
        <f ca="1">+IF(OFFSET('Sanitation Data'!$I$31,0,10*ROW('Sanitation Data'!I12))="","",OFFSET('Sanitation Data'!$I$31,0,10*ROW('Sanitation Data'!I12)))</f>
        <v/>
      </c>
      <c r="DN18" s="378" t="str">
        <f ca="1">+IF(OFFSET('Sanitation Data'!$I$32,0,10*ROW('Sanitation Data'!I12))="","",OFFSET('Sanitation Data'!$I$32,0,10*ROW('Sanitation Data'!I12)))</f>
        <v/>
      </c>
      <c r="DO18" s="378" t="str">
        <f ca="1">+IF(OFFSET('Hygiene Data'!$D$11,0,10*ROW('Hygiene Data'!D12))="","",OFFSET('Hygiene Data'!$D$11,0,10*ROW('Hygiene Data'!D12)))</f>
        <v/>
      </c>
      <c r="DP18" s="378" t="str">
        <f ca="1">+IF(OFFSET('Hygiene Data'!$D$12,0,10*ROW('Hygiene Data'!D12))="","",OFFSET('Hygiene Data'!$D$12,0,10*ROW('Hygiene Data'!D12)))</f>
        <v/>
      </c>
      <c r="DQ18" s="378" t="str">
        <f ca="1">+IF(OFFSET('Hygiene Data'!$D$13,0,10*ROW('Hygiene Data'!D12))="","",OFFSET('Hygiene Data'!$D$13,0,10*ROW('Hygiene Data'!D12)))</f>
        <v/>
      </c>
      <c r="DR18" s="378" t="str">
        <f ca="1">+IF(OFFSET('Hygiene Data'!$E$11,0,10*ROW('Hygiene Data'!E12))="","",OFFSET('Hygiene Data'!$E$11,0,10*ROW('Hygiene Data'!E12)))</f>
        <v/>
      </c>
      <c r="DS18" s="378" t="str">
        <f ca="1">+IF(OFFSET('Hygiene Data'!$E$12,0,10*ROW('Hygiene Data'!E12))="","",OFFSET('Hygiene Data'!$E$12,0,10*ROW('Hygiene Data'!E12)))</f>
        <v/>
      </c>
      <c r="DT18" s="378" t="str">
        <f ca="1">+IF(OFFSET('Hygiene Data'!$E$13,0,10*ROW('Hygiene Data'!E12))="","",OFFSET('Hygiene Data'!$E$13,0,10*ROW('Hygiene Data'!E12)))</f>
        <v/>
      </c>
      <c r="DU18" s="378" t="str">
        <f ca="1">+IF(OFFSET('Hygiene Data'!$F$11,0,10*ROW('Hygiene Data'!F12))="","",OFFSET('Hygiene Data'!$F$11,0,10*ROW('Hygiene Data'!F12)))</f>
        <v/>
      </c>
      <c r="DV18" s="378" t="str">
        <f ca="1">+IF(OFFSET('Hygiene Data'!$F$12,0,10*ROW('Hygiene Data'!F12))="","",OFFSET('Hygiene Data'!$F$12,0,10*ROW('Hygiene Data'!F12)))</f>
        <v/>
      </c>
      <c r="DW18" s="378" t="str">
        <f ca="1">+IF(OFFSET('Hygiene Data'!$F$13,0,10*ROW('Hygiene Data'!F12))="","",OFFSET('Hygiene Data'!$F$13,0,10*ROW('Hygiene Data'!F12)))</f>
        <v/>
      </c>
      <c r="DX18" s="378" t="str">
        <f ca="1">+IF(OFFSET('Hygiene Data'!$G$11,0,10*ROW('Hygiene Data'!G12))="","",OFFSET('Hygiene Data'!$G$11,0,10*ROW('Hygiene Data'!G12)))</f>
        <v/>
      </c>
      <c r="DY18" s="378" t="str">
        <f ca="1">+IF(OFFSET('Hygiene Data'!$G$12,0,10*ROW('Hygiene Data'!G12))="","",OFFSET('Hygiene Data'!$G$12,0,10*ROW('Hygiene Data'!G12)))</f>
        <v/>
      </c>
      <c r="DZ18" s="378" t="str">
        <f ca="1">+IF(OFFSET('Hygiene Data'!$G$13,0,10*ROW('Hygiene Data'!G12))="","",OFFSET('Hygiene Data'!$G$13,0,10*ROW('Hygiene Data'!G12)))</f>
        <v/>
      </c>
      <c r="EA18" s="378" t="str">
        <f ca="1">+IF(OFFSET('Hygiene Data'!$H$11,0,10*ROW('Hygiene Data'!H12))="","",OFFSET('Hygiene Data'!$H$11,0,10*ROW('Hygiene Data'!H12)))</f>
        <v/>
      </c>
      <c r="EB18" s="378" t="str">
        <f ca="1">+IF(OFFSET('Hygiene Data'!$H$12,0,10*ROW('Hygiene Data'!H12))="","",OFFSET('Hygiene Data'!$H$12,0,10*ROW('Hygiene Data'!H12)))</f>
        <v/>
      </c>
      <c r="EC18" s="378" t="str">
        <f ca="1">+IF(OFFSET('Hygiene Data'!$H$13,0,10*ROW('Hygiene Data'!H12))="","",OFFSET('Hygiene Data'!$H$13,0,10*ROW('Hygiene Data'!H12)))</f>
        <v/>
      </c>
      <c r="ED18" s="378" t="str">
        <f ca="1">+IF(OFFSET('Hygiene Data'!$I$11,0,10*ROW('Hygiene Data'!I12))="","",OFFSET('Hygiene Data'!$I$11,0,10*ROW('Hygiene Data'!I12)))</f>
        <v/>
      </c>
      <c r="EE18" s="378" t="str">
        <f ca="1">+IF(OFFSET('Hygiene Data'!$I$12,0,10*ROW('Hygiene Data'!I12))="","",OFFSET('Hygiene Data'!$I$12,0,10*ROW('Hygiene Data'!I12)))</f>
        <v/>
      </c>
      <c r="EF18" s="378" t="str">
        <f ca="1">+IF(OFFSET('Hygiene Data'!$I$13,0,10*ROW('Hygiene Data'!I12))="","",OFFSET('Hygiene Data'!$I$13,0,10*ROW('Hygiene Data'!I12)))</f>
        <v/>
      </c>
    </row>
    <row r="19" spans="1:136" x14ac:dyDescent="0.25">
      <c r="A19" s="487" t="str">
        <f ca="1">+IF(OFFSET('Water Data'!$B$2,0,10*ROW('Water Data'!E13))="","",OFFSET('Water Data'!$B$2,0,10*ROW('Water Data'!E13)))</f>
        <v/>
      </c>
      <c r="B19" s="487"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4" t="str">
        <f t="shared" ca="1" si="0"/>
        <v/>
      </c>
      <c r="D19" s="515"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5"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5"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5"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5"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5"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5"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5"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5"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5"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5"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5"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5"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5"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5"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5"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5"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5"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6"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6"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6"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6"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6"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6"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6"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6"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6"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6"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6"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6"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6"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6"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6"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6"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6"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6"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6"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6"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6"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6"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6"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6"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6"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6"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6"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6"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6"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6"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7"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3"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7"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7"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7"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7"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7"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7"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7"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7"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7"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7"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7"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7"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7"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7"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7"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7"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8" t="str">
        <f ca="1">+IF(OFFSET('Water Data'!$D$27,0,10*ROW('Water Data'!D13))="","",OFFSET('Water Data'!$D$27,0,10*ROW('Water Data'!D13)))</f>
        <v/>
      </c>
      <c r="BT19" s="378" t="str">
        <f ca="1">+IF(OFFSET('Water Data'!$D$28,0,10*ROW('Water Data'!D13))="","",OFFSET('Water Data'!$D$28,0,10*ROW('Water Data'!D13)))</f>
        <v/>
      </c>
      <c r="BU19" s="378" t="str">
        <f ca="1">+IF(OFFSET('Water Data'!$D$29,0,10*ROW('Water Data'!D13))="","",OFFSET('Water Data'!$D$29,0,10*ROW('Water Data'!D13)))</f>
        <v/>
      </c>
      <c r="BV19" s="378" t="str">
        <f ca="1">+IF(OFFSET('Water Data'!$E$27,0,10*ROW('Water Data'!E13))="","",OFFSET('Water Data'!$E$27,0,10*ROW('Water Data'!E13)))</f>
        <v/>
      </c>
      <c r="BW19" s="378" t="str">
        <f ca="1">+IF(OFFSET('Water Data'!$E$28,0,10*ROW('Water Data'!E13))="","",OFFSET('Water Data'!$E$28,0,10*ROW('Water Data'!E13)))</f>
        <v/>
      </c>
      <c r="BX19" s="378" t="str">
        <f ca="1">+IF(OFFSET('Water Data'!$E$29,0,10*ROW('Water Data'!E13))="","",OFFSET('Water Data'!$E$29,0,10*ROW('Water Data'!E13)))</f>
        <v/>
      </c>
      <c r="BY19" s="378" t="str">
        <f ca="1">+IF(OFFSET('Water Data'!$F$27,0,10*ROW('Water Data'!F13))="","",OFFSET('Water Data'!$F$27,0,10*ROW('Water Data'!F13)))</f>
        <v/>
      </c>
      <c r="BZ19" s="378" t="str">
        <f ca="1">+IF(OFFSET('Water Data'!$F$28,0,10*ROW('Water Data'!F13))="","",OFFSET('Water Data'!$F$28,0,10*ROW('Water Data'!F13)))</f>
        <v/>
      </c>
      <c r="CA19" s="378" t="str">
        <f ca="1">+IF(OFFSET('Water Data'!$F$29,0,10*ROW('Water Data'!F13))="","",OFFSET('Water Data'!$F$29,0,10*ROW('Water Data'!F13)))</f>
        <v/>
      </c>
      <c r="CB19" s="378" t="str">
        <f ca="1">+IF(OFFSET('Water Data'!$G$27,0,10*ROW('Water Data'!G13))="","",OFFSET('Water Data'!$G$27,0,10*ROW('Water Data'!G13)))</f>
        <v/>
      </c>
      <c r="CC19" s="378" t="str">
        <f ca="1">+IF(OFFSET('Water Data'!$G$28,0,10*ROW('Water Data'!G13))="","",OFFSET('Water Data'!$G$28,0,10*ROW('Water Data'!G13)))</f>
        <v/>
      </c>
      <c r="CD19" s="378" t="str">
        <f ca="1">+IF(OFFSET('Water Data'!$G$29,0,10*ROW('Water Data'!G13))="","",OFFSET('Water Data'!$G$29,0,10*ROW('Water Data'!G13)))</f>
        <v/>
      </c>
      <c r="CE19" s="378" t="str">
        <f ca="1">+IF(OFFSET('Water Data'!$H$27,0,10*ROW('Water Data'!H13))="","",OFFSET('Water Data'!$H$27,0,10*ROW('Water Data'!H13)))</f>
        <v/>
      </c>
      <c r="CF19" s="378" t="str">
        <f ca="1">+IF(OFFSET('Water Data'!$H$28,0,10*ROW('Water Data'!H13))="","",OFFSET('Water Data'!$H$28,0,10*ROW('Water Data'!H13)))</f>
        <v/>
      </c>
      <c r="CG19" s="378" t="str">
        <f ca="1">+IF(OFFSET('Water Data'!$H$29,0,10*ROW('Water Data'!H13))="","",OFFSET('Water Data'!$H$29,0,10*ROW('Water Data'!H13)))</f>
        <v/>
      </c>
      <c r="CH19" s="378" t="str">
        <f ca="1">+IF(OFFSET('Water Data'!$I$27,0,10*ROW('Water Data'!I13))="","",OFFSET('Water Data'!$I$27,0,10*ROW('Water Data'!I13)))</f>
        <v/>
      </c>
      <c r="CI19" s="378" t="str">
        <f ca="1">+IF(OFFSET('Water Data'!$I$28,0,10*ROW('Water Data'!I13))="","",OFFSET('Water Data'!$I$28,0,10*ROW('Water Data'!I13)))</f>
        <v/>
      </c>
      <c r="CJ19" s="378" t="str">
        <f ca="1">+IF(OFFSET('Water Data'!$I$29,0,10*ROW('Water Data'!I13))="","",OFFSET('Water Data'!$I$29,0,10*ROW('Water Data'!I13)))</f>
        <v/>
      </c>
      <c r="CK19" s="378" t="str">
        <f ca="1">+IF(OFFSET('Sanitation Data'!$D$28,0,10*ROW('Sanitation Data'!D13))="","",OFFSET('Sanitation Data'!$D$28,0,10*ROW('Sanitation Data'!D13)))</f>
        <v/>
      </c>
      <c r="CL19" s="378" t="str">
        <f ca="1">+IF(OFFSET('Sanitation Data'!$D$29,0,10*ROW('Sanitation Data'!D13))="","",OFFSET('Sanitation Data'!$D$29,0,10*ROW('Sanitation Data'!D13)))</f>
        <v/>
      </c>
      <c r="CM19" s="378" t="str">
        <f ca="1">+IF(OFFSET('Sanitation Data'!$D$30,0,10*ROW('Sanitation Data'!D13))="","",OFFSET('Sanitation Data'!$D$30,0,10*ROW('Sanitation Data'!D13)))</f>
        <v/>
      </c>
      <c r="CN19" s="378" t="str">
        <f ca="1">+IF(OFFSET('Sanitation Data'!$D$31,0,10*ROW('Sanitation Data'!D13))="","",OFFSET('Sanitation Data'!$D$31,0,10*ROW('Sanitation Data'!D13)))</f>
        <v/>
      </c>
      <c r="CO19" s="378" t="str">
        <f ca="1">+IF(OFFSET('Sanitation Data'!$D$32,0,10*ROW('Sanitation Data'!D13))="","",OFFSET('Sanitation Data'!$D$32,0,10*ROW('Sanitation Data'!D13)))</f>
        <v/>
      </c>
      <c r="CP19" s="378" t="str">
        <f ca="1">+IF(OFFSET('Sanitation Data'!$E$28,0,10*ROW('Sanitation Data'!E13))="","",OFFSET('Sanitation Data'!$E$28,0,10*ROW('Sanitation Data'!E13)))</f>
        <v/>
      </c>
      <c r="CQ19" s="378" t="str">
        <f ca="1">+IF(OFFSET('Sanitation Data'!$E$29,0,10*ROW('Sanitation Data'!E13))="","",OFFSET('Sanitation Data'!$E$29,0,10*ROW('Sanitation Data'!E13)))</f>
        <v/>
      </c>
      <c r="CR19" s="378" t="str">
        <f ca="1">+IF(OFFSET('Sanitation Data'!$E$30,0,10*ROW('Sanitation Data'!E13))="","",OFFSET('Sanitation Data'!$E$30,0,10*ROW('Sanitation Data'!E13)))</f>
        <v/>
      </c>
      <c r="CS19" s="378" t="str">
        <f ca="1">+IF(OFFSET('Sanitation Data'!$E$31,0,10*ROW('Sanitation Data'!E13))="","",OFFSET('Sanitation Data'!$E$31,0,10*ROW('Sanitation Data'!E13)))</f>
        <v/>
      </c>
      <c r="CT19" s="378" t="str">
        <f ca="1">+IF(OFFSET('Sanitation Data'!$E$32,0,10*ROW('Sanitation Data'!E13))="","",OFFSET('Sanitation Data'!$E$32,0,10*ROW('Sanitation Data'!E13)))</f>
        <v/>
      </c>
      <c r="CU19" s="378" t="str">
        <f ca="1">+IF(OFFSET('Sanitation Data'!$F$28,0,10*ROW('Sanitation Data'!F13))="","",OFFSET('Sanitation Data'!$F$28,0,10*ROW('Sanitation Data'!F13)))</f>
        <v/>
      </c>
      <c r="CV19" s="378" t="str">
        <f ca="1">+IF(OFFSET('Sanitation Data'!$F$29,0,10*ROW('Sanitation Data'!F13))="","",OFFSET('Sanitation Data'!$F$29,0,10*ROW('Sanitation Data'!F13)))</f>
        <v/>
      </c>
      <c r="CW19" s="378" t="str">
        <f ca="1">+IF(OFFSET('Sanitation Data'!$F$30,0,10*ROW('Sanitation Data'!F13))="","",OFFSET('Sanitation Data'!$F$30,0,10*ROW('Sanitation Data'!F13)))</f>
        <v/>
      </c>
      <c r="CX19" s="378" t="str">
        <f ca="1">+IF(OFFSET('Sanitation Data'!$F$31,0,10*ROW('Sanitation Data'!F13))="","",OFFSET('Sanitation Data'!$F$31,0,10*ROW('Sanitation Data'!F13)))</f>
        <v/>
      </c>
      <c r="CY19" s="378" t="str">
        <f ca="1">+IF(OFFSET('Sanitation Data'!$F$32,0,10*ROW('Sanitation Data'!F13))="","",OFFSET('Sanitation Data'!$F$32,0,10*ROW('Sanitation Data'!F13)))</f>
        <v/>
      </c>
      <c r="CZ19" s="378" t="str">
        <f ca="1">+IF(OFFSET('Sanitation Data'!$G$28,0,10*ROW('Sanitation Data'!G13))="","",OFFSET('Sanitation Data'!$G$28,0,10*ROW('Sanitation Data'!G13)))</f>
        <v/>
      </c>
      <c r="DA19" s="378" t="str">
        <f ca="1">+IF(OFFSET('Sanitation Data'!$G$29,0,10*ROW('Sanitation Data'!G13))="","",OFFSET('Sanitation Data'!$G$29,0,10*ROW('Sanitation Data'!G13)))</f>
        <v/>
      </c>
      <c r="DB19" s="378" t="str">
        <f ca="1">+IF(OFFSET('Sanitation Data'!$G$30,0,10*ROW('Sanitation Data'!G13))="","",OFFSET('Sanitation Data'!$G$30,0,10*ROW('Sanitation Data'!G13)))</f>
        <v/>
      </c>
      <c r="DC19" s="378" t="str">
        <f ca="1">+IF(OFFSET('Sanitation Data'!$G$31,0,10*ROW('Sanitation Data'!G13))="","",OFFSET('Sanitation Data'!$G$31,0,10*ROW('Sanitation Data'!G13)))</f>
        <v/>
      </c>
      <c r="DD19" s="378" t="str">
        <f ca="1">+IF(OFFSET('Sanitation Data'!$G$32,0,10*ROW('Sanitation Data'!G13))="","",OFFSET('Sanitation Data'!$G$32,0,10*ROW('Sanitation Data'!G13)))</f>
        <v/>
      </c>
      <c r="DE19" s="378" t="str">
        <f ca="1">+IF(OFFSET('Sanitation Data'!$H$28,0,10*ROW('Sanitation Data'!H13))="","",OFFSET('Sanitation Data'!$H$28,0,10*ROW('Sanitation Data'!H13)))</f>
        <v/>
      </c>
      <c r="DF19" s="378" t="str">
        <f ca="1">+IF(OFFSET('Sanitation Data'!$H$29,0,10*ROW('Sanitation Data'!H13))="","",OFFSET('Sanitation Data'!$H$29,0,10*ROW('Sanitation Data'!H13)))</f>
        <v/>
      </c>
      <c r="DG19" s="378" t="str">
        <f ca="1">+IF(OFFSET('Sanitation Data'!$H$30,0,10*ROW('Sanitation Data'!H13))="","",OFFSET('Sanitation Data'!$H$30,0,10*ROW('Sanitation Data'!H13)))</f>
        <v/>
      </c>
      <c r="DH19" s="378" t="str">
        <f ca="1">+IF(OFFSET('Sanitation Data'!$H$31,0,10*ROW('Sanitation Data'!H13))="","",OFFSET('Sanitation Data'!$H$31,0,10*ROW('Sanitation Data'!H13)))</f>
        <v/>
      </c>
      <c r="DI19" s="378" t="str">
        <f ca="1">+IF(OFFSET('Sanitation Data'!$H$32,0,10*ROW('Sanitation Data'!H13))="","",OFFSET('Sanitation Data'!$H$32,0,10*ROW('Sanitation Data'!H13)))</f>
        <v/>
      </c>
      <c r="DJ19" s="378" t="str">
        <f ca="1">+IF(OFFSET('Sanitation Data'!$I$28,0,10*ROW('Sanitation Data'!I13))="","",OFFSET('Sanitation Data'!$I$28,0,10*ROW('Sanitation Data'!I13)))</f>
        <v/>
      </c>
      <c r="DK19" s="378" t="str">
        <f ca="1">+IF(OFFSET('Sanitation Data'!$I$29,0,10*ROW('Sanitation Data'!I13))="","",OFFSET('Sanitation Data'!$I$29,0,10*ROW('Sanitation Data'!I13)))</f>
        <v/>
      </c>
      <c r="DL19" s="378" t="str">
        <f ca="1">+IF(OFFSET('Sanitation Data'!$I$30,0,10*ROW('Sanitation Data'!I13))="","",OFFSET('Sanitation Data'!$I$30,0,10*ROW('Sanitation Data'!I13)))</f>
        <v/>
      </c>
      <c r="DM19" s="378" t="str">
        <f ca="1">+IF(OFFSET('Sanitation Data'!$I$31,0,10*ROW('Sanitation Data'!I13))="","",OFFSET('Sanitation Data'!$I$31,0,10*ROW('Sanitation Data'!I13)))</f>
        <v/>
      </c>
      <c r="DN19" s="378" t="str">
        <f ca="1">+IF(OFFSET('Sanitation Data'!$I$32,0,10*ROW('Sanitation Data'!I13))="","",OFFSET('Sanitation Data'!$I$32,0,10*ROW('Sanitation Data'!I13)))</f>
        <v/>
      </c>
      <c r="DO19" s="378" t="str">
        <f ca="1">+IF(OFFSET('Hygiene Data'!$D$11,0,10*ROW('Hygiene Data'!D13))="","",OFFSET('Hygiene Data'!$D$11,0,10*ROW('Hygiene Data'!D13)))</f>
        <v/>
      </c>
      <c r="DP19" s="378" t="str">
        <f ca="1">+IF(OFFSET('Hygiene Data'!$D$12,0,10*ROW('Hygiene Data'!D13))="","",OFFSET('Hygiene Data'!$D$12,0,10*ROW('Hygiene Data'!D13)))</f>
        <v/>
      </c>
      <c r="DQ19" s="378" t="str">
        <f ca="1">+IF(OFFSET('Hygiene Data'!$D$13,0,10*ROW('Hygiene Data'!D13))="","",OFFSET('Hygiene Data'!$D$13,0,10*ROW('Hygiene Data'!D13)))</f>
        <v/>
      </c>
      <c r="DR19" s="378" t="str">
        <f ca="1">+IF(OFFSET('Hygiene Data'!$E$11,0,10*ROW('Hygiene Data'!E13))="","",OFFSET('Hygiene Data'!$E$11,0,10*ROW('Hygiene Data'!E13)))</f>
        <v/>
      </c>
      <c r="DS19" s="378" t="str">
        <f ca="1">+IF(OFFSET('Hygiene Data'!$E$12,0,10*ROW('Hygiene Data'!E13))="","",OFFSET('Hygiene Data'!$E$12,0,10*ROW('Hygiene Data'!E13)))</f>
        <v/>
      </c>
      <c r="DT19" s="378" t="str">
        <f ca="1">+IF(OFFSET('Hygiene Data'!$E$13,0,10*ROW('Hygiene Data'!E13))="","",OFFSET('Hygiene Data'!$E$13,0,10*ROW('Hygiene Data'!E13)))</f>
        <v/>
      </c>
      <c r="DU19" s="378" t="str">
        <f ca="1">+IF(OFFSET('Hygiene Data'!$F$11,0,10*ROW('Hygiene Data'!F13))="","",OFFSET('Hygiene Data'!$F$11,0,10*ROW('Hygiene Data'!F13)))</f>
        <v/>
      </c>
      <c r="DV19" s="378" t="str">
        <f ca="1">+IF(OFFSET('Hygiene Data'!$F$12,0,10*ROW('Hygiene Data'!F13))="","",OFFSET('Hygiene Data'!$F$12,0,10*ROW('Hygiene Data'!F13)))</f>
        <v/>
      </c>
      <c r="DW19" s="378" t="str">
        <f ca="1">+IF(OFFSET('Hygiene Data'!$F$13,0,10*ROW('Hygiene Data'!F13))="","",OFFSET('Hygiene Data'!$F$13,0,10*ROW('Hygiene Data'!F13)))</f>
        <v/>
      </c>
      <c r="DX19" s="378" t="str">
        <f ca="1">+IF(OFFSET('Hygiene Data'!$G$11,0,10*ROW('Hygiene Data'!G13))="","",OFFSET('Hygiene Data'!$G$11,0,10*ROW('Hygiene Data'!G13)))</f>
        <v/>
      </c>
      <c r="DY19" s="378" t="str">
        <f ca="1">+IF(OFFSET('Hygiene Data'!$G$12,0,10*ROW('Hygiene Data'!G13))="","",OFFSET('Hygiene Data'!$G$12,0,10*ROW('Hygiene Data'!G13)))</f>
        <v/>
      </c>
      <c r="DZ19" s="378" t="str">
        <f ca="1">+IF(OFFSET('Hygiene Data'!$G$13,0,10*ROW('Hygiene Data'!G13))="","",OFFSET('Hygiene Data'!$G$13,0,10*ROW('Hygiene Data'!G13)))</f>
        <v/>
      </c>
      <c r="EA19" s="378" t="str">
        <f ca="1">+IF(OFFSET('Hygiene Data'!$H$11,0,10*ROW('Hygiene Data'!H13))="","",OFFSET('Hygiene Data'!$H$11,0,10*ROW('Hygiene Data'!H13)))</f>
        <v/>
      </c>
      <c r="EB19" s="378" t="str">
        <f ca="1">+IF(OFFSET('Hygiene Data'!$H$12,0,10*ROW('Hygiene Data'!H13))="","",OFFSET('Hygiene Data'!$H$12,0,10*ROW('Hygiene Data'!H13)))</f>
        <v/>
      </c>
      <c r="EC19" s="378" t="str">
        <f ca="1">+IF(OFFSET('Hygiene Data'!$H$13,0,10*ROW('Hygiene Data'!H13))="","",OFFSET('Hygiene Data'!$H$13,0,10*ROW('Hygiene Data'!H13)))</f>
        <v/>
      </c>
      <c r="ED19" s="378" t="str">
        <f ca="1">+IF(OFFSET('Hygiene Data'!$I$11,0,10*ROW('Hygiene Data'!I13))="","",OFFSET('Hygiene Data'!$I$11,0,10*ROW('Hygiene Data'!I13)))</f>
        <v/>
      </c>
      <c r="EE19" s="378" t="str">
        <f ca="1">+IF(OFFSET('Hygiene Data'!$I$12,0,10*ROW('Hygiene Data'!I13))="","",OFFSET('Hygiene Data'!$I$12,0,10*ROW('Hygiene Data'!I13)))</f>
        <v/>
      </c>
      <c r="EF19" s="378" t="str">
        <f ca="1">+IF(OFFSET('Hygiene Data'!$I$13,0,10*ROW('Hygiene Data'!I13))="","",OFFSET('Hygiene Data'!$I$13,0,10*ROW('Hygiene Data'!I13)))</f>
        <v/>
      </c>
    </row>
    <row r="20" spans="1:136" x14ac:dyDescent="0.25">
      <c r="A20" s="487" t="str">
        <f ca="1">+IF(OFFSET('Water Data'!$B$2,0,10*ROW('Water Data'!E14))="","",OFFSET('Water Data'!$B$2,0,10*ROW('Water Data'!E14)))</f>
        <v/>
      </c>
      <c r="B20" s="487"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4" t="str">
        <f t="shared" ca="1" si="0"/>
        <v/>
      </c>
      <c r="D20" s="515"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5"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5"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5"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5"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5"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5"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5"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5"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5"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5"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5"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5"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5"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5"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5"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5"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5"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6"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6"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6"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6"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6"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6"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6"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6"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6"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6"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6"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6"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6"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6"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6"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6"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6"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6"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6"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6"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6"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6"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6"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6"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6"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6"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6"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6"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6"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6"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7"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3"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7"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7"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7"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7"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7"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7"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7"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7"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7"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7"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7"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7"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7"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7"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7"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7"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8" t="str">
        <f ca="1">+IF(OFFSET('Water Data'!$D$27,0,10*ROW('Water Data'!D14))="","",OFFSET('Water Data'!$D$27,0,10*ROW('Water Data'!D14)))</f>
        <v/>
      </c>
      <c r="BT20" s="378" t="str">
        <f ca="1">+IF(OFFSET('Water Data'!$D$28,0,10*ROW('Water Data'!D14))="","",OFFSET('Water Data'!$D$28,0,10*ROW('Water Data'!D14)))</f>
        <v/>
      </c>
      <c r="BU20" s="378" t="str">
        <f ca="1">+IF(OFFSET('Water Data'!$D$29,0,10*ROW('Water Data'!D14))="","",OFFSET('Water Data'!$D$29,0,10*ROW('Water Data'!D14)))</f>
        <v/>
      </c>
      <c r="BV20" s="378" t="str">
        <f ca="1">+IF(OFFSET('Water Data'!$E$27,0,10*ROW('Water Data'!E14))="","",OFFSET('Water Data'!$E$27,0,10*ROW('Water Data'!E14)))</f>
        <v/>
      </c>
      <c r="BW20" s="378" t="str">
        <f ca="1">+IF(OFFSET('Water Data'!$E$28,0,10*ROW('Water Data'!E14))="","",OFFSET('Water Data'!$E$28,0,10*ROW('Water Data'!E14)))</f>
        <v/>
      </c>
      <c r="BX20" s="378" t="str">
        <f ca="1">+IF(OFFSET('Water Data'!$E$29,0,10*ROW('Water Data'!E14))="","",OFFSET('Water Data'!$E$29,0,10*ROW('Water Data'!E14)))</f>
        <v/>
      </c>
      <c r="BY20" s="378" t="str">
        <f ca="1">+IF(OFFSET('Water Data'!$F$27,0,10*ROW('Water Data'!F14))="","",OFFSET('Water Data'!$F$27,0,10*ROW('Water Data'!F14)))</f>
        <v/>
      </c>
      <c r="BZ20" s="378" t="str">
        <f ca="1">+IF(OFFSET('Water Data'!$F$28,0,10*ROW('Water Data'!F14))="","",OFFSET('Water Data'!$F$28,0,10*ROW('Water Data'!F14)))</f>
        <v/>
      </c>
      <c r="CA20" s="378" t="str">
        <f ca="1">+IF(OFFSET('Water Data'!$F$29,0,10*ROW('Water Data'!F14))="","",OFFSET('Water Data'!$F$29,0,10*ROW('Water Data'!F14)))</f>
        <v/>
      </c>
      <c r="CB20" s="378" t="str">
        <f ca="1">+IF(OFFSET('Water Data'!$G$27,0,10*ROW('Water Data'!G14))="","",OFFSET('Water Data'!$G$27,0,10*ROW('Water Data'!G14)))</f>
        <v/>
      </c>
      <c r="CC20" s="378" t="str">
        <f ca="1">+IF(OFFSET('Water Data'!$G$28,0,10*ROW('Water Data'!G14))="","",OFFSET('Water Data'!$G$28,0,10*ROW('Water Data'!G14)))</f>
        <v/>
      </c>
      <c r="CD20" s="378" t="str">
        <f ca="1">+IF(OFFSET('Water Data'!$G$29,0,10*ROW('Water Data'!G14))="","",OFFSET('Water Data'!$G$29,0,10*ROW('Water Data'!G14)))</f>
        <v/>
      </c>
      <c r="CE20" s="378" t="str">
        <f ca="1">+IF(OFFSET('Water Data'!$H$27,0,10*ROW('Water Data'!H14))="","",OFFSET('Water Data'!$H$27,0,10*ROW('Water Data'!H14)))</f>
        <v/>
      </c>
      <c r="CF20" s="378" t="str">
        <f ca="1">+IF(OFFSET('Water Data'!$H$28,0,10*ROW('Water Data'!H14))="","",OFFSET('Water Data'!$H$28,0,10*ROW('Water Data'!H14)))</f>
        <v/>
      </c>
      <c r="CG20" s="378" t="str">
        <f ca="1">+IF(OFFSET('Water Data'!$H$29,0,10*ROW('Water Data'!H14))="","",OFFSET('Water Data'!$H$29,0,10*ROW('Water Data'!H14)))</f>
        <v/>
      </c>
      <c r="CH20" s="378" t="str">
        <f ca="1">+IF(OFFSET('Water Data'!$I$27,0,10*ROW('Water Data'!I14))="","",OFFSET('Water Data'!$I$27,0,10*ROW('Water Data'!I14)))</f>
        <v/>
      </c>
      <c r="CI20" s="378" t="str">
        <f ca="1">+IF(OFFSET('Water Data'!$I$28,0,10*ROW('Water Data'!I14))="","",OFFSET('Water Data'!$I$28,0,10*ROW('Water Data'!I14)))</f>
        <v/>
      </c>
      <c r="CJ20" s="378" t="str">
        <f ca="1">+IF(OFFSET('Water Data'!$I$29,0,10*ROW('Water Data'!I14))="","",OFFSET('Water Data'!$I$29,0,10*ROW('Water Data'!I14)))</f>
        <v/>
      </c>
      <c r="CK20" s="378" t="str">
        <f ca="1">+IF(OFFSET('Sanitation Data'!$D$28,0,10*ROW('Sanitation Data'!D14))="","",OFFSET('Sanitation Data'!$D$28,0,10*ROW('Sanitation Data'!D14)))</f>
        <v/>
      </c>
      <c r="CL20" s="378" t="str">
        <f ca="1">+IF(OFFSET('Sanitation Data'!$D$29,0,10*ROW('Sanitation Data'!D14))="","",OFFSET('Sanitation Data'!$D$29,0,10*ROW('Sanitation Data'!D14)))</f>
        <v/>
      </c>
      <c r="CM20" s="378" t="str">
        <f ca="1">+IF(OFFSET('Sanitation Data'!$D$30,0,10*ROW('Sanitation Data'!D14))="","",OFFSET('Sanitation Data'!$D$30,0,10*ROW('Sanitation Data'!D14)))</f>
        <v/>
      </c>
      <c r="CN20" s="378" t="str">
        <f ca="1">+IF(OFFSET('Sanitation Data'!$D$31,0,10*ROW('Sanitation Data'!D14))="","",OFFSET('Sanitation Data'!$D$31,0,10*ROW('Sanitation Data'!D14)))</f>
        <v/>
      </c>
      <c r="CO20" s="378" t="str">
        <f ca="1">+IF(OFFSET('Sanitation Data'!$D$32,0,10*ROW('Sanitation Data'!D14))="","",OFFSET('Sanitation Data'!$D$32,0,10*ROW('Sanitation Data'!D14)))</f>
        <v/>
      </c>
      <c r="CP20" s="378" t="str">
        <f ca="1">+IF(OFFSET('Sanitation Data'!$E$28,0,10*ROW('Sanitation Data'!E14))="","",OFFSET('Sanitation Data'!$E$28,0,10*ROW('Sanitation Data'!E14)))</f>
        <v/>
      </c>
      <c r="CQ20" s="378" t="str">
        <f ca="1">+IF(OFFSET('Sanitation Data'!$E$29,0,10*ROW('Sanitation Data'!E14))="","",OFFSET('Sanitation Data'!$E$29,0,10*ROW('Sanitation Data'!E14)))</f>
        <v/>
      </c>
      <c r="CR20" s="378" t="str">
        <f ca="1">+IF(OFFSET('Sanitation Data'!$E$30,0,10*ROW('Sanitation Data'!E14))="","",OFFSET('Sanitation Data'!$E$30,0,10*ROW('Sanitation Data'!E14)))</f>
        <v/>
      </c>
      <c r="CS20" s="378" t="str">
        <f ca="1">+IF(OFFSET('Sanitation Data'!$E$31,0,10*ROW('Sanitation Data'!E14))="","",OFFSET('Sanitation Data'!$E$31,0,10*ROW('Sanitation Data'!E14)))</f>
        <v/>
      </c>
      <c r="CT20" s="378" t="str">
        <f ca="1">+IF(OFFSET('Sanitation Data'!$E$32,0,10*ROW('Sanitation Data'!E14))="","",OFFSET('Sanitation Data'!$E$32,0,10*ROW('Sanitation Data'!E14)))</f>
        <v/>
      </c>
      <c r="CU20" s="378" t="str">
        <f ca="1">+IF(OFFSET('Sanitation Data'!$F$28,0,10*ROW('Sanitation Data'!F14))="","",OFFSET('Sanitation Data'!$F$28,0,10*ROW('Sanitation Data'!F14)))</f>
        <v/>
      </c>
      <c r="CV20" s="378" t="str">
        <f ca="1">+IF(OFFSET('Sanitation Data'!$F$29,0,10*ROW('Sanitation Data'!F14))="","",OFFSET('Sanitation Data'!$F$29,0,10*ROW('Sanitation Data'!F14)))</f>
        <v/>
      </c>
      <c r="CW20" s="378" t="str">
        <f ca="1">+IF(OFFSET('Sanitation Data'!$F$30,0,10*ROW('Sanitation Data'!F14))="","",OFFSET('Sanitation Data'!$F$30,0,10*ROW('Sanitation Data'!F14)))</f>
        <v/>
      </c>
      <c r="CX20" s="378" t="str">
        <f ca="1">+IF(OFFSET('Sanitation Data'!$F$31,0,10*ROW('Sanitation Data'!F14))="","",OFFSET('Sanitation Data'!$F$31,0,10*ROW('Sanitation Data'!F14)))</f>
        <v/>
      </c>
      <c r="CY20" s="378" t="str">
        <f ca="1">+IF(OFFSET('Sanitation Data'!$F$32,0,10*ROW('Sanitation Data'!F14))="","",OFFSET('Sanitation Data'!$F$32,0,10*ROW('Sanitation Data'!F14)))</f>
        <v/>
      </c>
      <c r="CZ20" s="378" t="str">
        <f ca="1">+IF(OFFSET('Sanitation Data'!$G$28,0,10*ROW('Sanitation Data'!G14))="","",OFFSET('Sanitation Data'!$G$28,0,10*ROW('Sanitation Data'!G14)))</f>
        <v/>
      </c>
      <c r="DA20" s="378" t="str">
        <f ca="1">+IF(OFFSET('Sanitation Data'!$G$29,0,10*ROW('Sanitation Data'!G14))="","",OFFSET('Sanitation Data'!$G$29,0,10*ROW('Sanitation Data'!G14)))</f>
        <v/>
      </c>
      <c r="DB20" s="378" t="str">
        <f ca="1">+IF(OFFSET('Sanitation Data'!$G$30,0,10*ROW('Sanitation Data'!G14))="","",OFFSET('Sanitation Data'!$G$30,0,10*ROW('Sanitation Data'!G14)))</f>
        <v/>
      </c>
      <c r="DC20" s="378" t="str">
        <f ca="1">+IF(OFFSET('Sanitation Data'!$G$31,0,10*ROW('Sanitation Data'!G14))="","",OFFSET('Sanitation Data'!$G$31,0,10*ROW('Sanitation Data'!G14)))</f>
        <v/>
      </c>
      <c r="DD20" s="378" t="str">
        <f ca="1">+IF(OFFSET('Sanitation Data'!$G$32,0,10*ROW('Sanitation Data'!G14))="","",OFFSET('Sanitation Data'!$G$32,0,10*ROW('Sanitation Data'!G14)))</f>
        <v/>
      </c>
      <c r="DE20" s="378" t="str">
        <f ca="1">+IF(OFFSET('Sanitation Data'!$H$28,0,10*ROW('Sanitation Data'!H14))="","",OFFSET('Sanitation Data'!$H$28,0,10*ROW('Sanitation Data'!H14)))</f>
        <v/>
      </c>
      <c r="DF20" s="378" t="str">
        <f ca="1">+IF(OFFSET('Sanitation Data'!$H$29,0,10*ROW('Sanitation Data'!H14))="","",OFFSET('Sanitation Data'!$H$29,0,10*ROW('Sanitation Data'!H14)))</f>
        <v/>
      </c>
      <c r="DG20" s="378" t="str">
        <f ca="1">+IF(OFFSET('Sanitation Data'!$H$30,0,10*ROW('Sanitation Data'!H14))="","",OFFSET('Sanitation Data'!$H$30,0,10*ROW('Sanitation Data'!H14)))</f>
        <v/>
      </c>
      <c r="DH20" s="378" t="str">
        <f ca="1">+IF(OFFSET('Sanitation Data'!$H$31,0,10*ROW('Sanitation Data'!H14))="","",OFFSET('Sanitation Data'!$H$31,0,10*ROW('Sanitation Data'!H14)))</f>
        <v/>
      </c>
      <c r="DI20" s="378" t="str">
        <f ca="1">+IF(OFFSET('Sanitation Data'!$H$32,0,10*ROW('Sanitation Data'!H14))="","",OFFSET('Sanitation Data'!$H$32,0,10*ROW('Sanitation Data'!H14)))</f>
        <v/>
      </c>
      <c r="DJ20" s="378" t="str">
        <f ca="1">+IF(OFFSET('Sanitation Data'!$I$28,0,10*ROW('Sanitation Data'!I14))="","",OFFSET('Sanitation Data'!$I$28,0,10*ROW('Sanitation Data'!I14)))</f>
        <v/>
      </c>
      <c r="DK20" s="378" t="str">
        <f ca="1">+IF(OFFSET('Sanitation Data'!$I$29,0,10*ROW('Sanitation Data'!I14))="","",OFFSET('Sanitation Data'!$I$29,0,10*ROW('Sanitation Data'!I14)))</f>
        <v/>
      </c>
      <c r="DL20" s="378" t="str">
        <f ca="1">+IF(OFFSET('Sanitation Data'!$I$30,0,10*ROW('Sanitation Data'!I14))="","",OFFSET('Sanitation Data'!$I$30,0,10*ROW('Sanitation Data'!I14)))</f>
        <v/>
      </c>
      <c r="DM20" s="378" t="str">
        <f ca="1">+IF(OFFSET('Sanitation Data'!$I$31,0,10*ROW('Sanitation Data'!I14))="","",OFFSET('Sanitation Data'!$I$31,0,10*ROW('Sanitation Data'!I14)))</f>
        <v/>
      </c>
      <c r="DN20" s="378" t="str">
        <f ca="1">+IF(OFFSET('Sanitation Data'!$I$32,0,10*ROW('Sanitation Data'!I14))="","",OFFSET('Sanitation Data'!$I$32,0,10*ROW('Sanitation Data'!I14)))</f>
        <v/>
      </c>
      <c r="DO20" s="378" t="str">
        <f ca="1">+IF(OFFSET('Hygiene Data'!$D$11,0,10*ROW('Hygiene Data'!D14))="","",OFFSET('Hygiene Data'!$D$11,0,10*ROW('Hygiene Data'!D14)))</f>
        <v/>
      </c>
      <c r="DP20" s="378" t="str">
        <f ca="1">+IF(OFFSET('Hygiene Data'!$D$12,0,10*ROW('Hygiene Data'!D14))="","",OFFSET('Hygiene Data'!$D$12,0,10*ROW('Hygiene Data'!D14)))</f>
        <v/>
      </c>
      <c r="DQ20" s="378" t="str">
        <f ca="1">+IF(OFFSET('Hygiene Data'!$D$13,0,10*ROW('Hygiene Data'!D14))="","",OFFSET('Hygiene Data'!$D$13,0,10*ROW('Hygiene Data'!D14)))</f>
        <v/>
      </c>
      <c r="DR20" s="378" t="str">
        <f ca="1">+IF(OFFSET('Hygiene Data'!$E$11,0,10*ROW('Hygiene Data'!E14))="","",OFFSET('Hygiene Data'!$E$11,0,10*ROW('Hygiene Data'!E14)))</f>
        <v/>
      </c>
      <c r="DS20" s="378" t="str">
        <f ca="1">+IF(OFFSET('Hygiene Data'!$E$12,0,10*ROW('Hygiene Data'!E14))="","",OFFSET('Hygiene Data'!$E$12,0,10*ROW('Hygiene Data'!E14)))</f>
        <v/>
      </c>
      <c r="DT20" s="378" t="str">
        <f ca="1">+IF(OFFSET('Hygiene Data'!$E$13,0,10*ROW('Hygiene Data'!E14))="","",OFFSET('Hygiene Data'!$E$13,0,10*ROW('Hygiene Data'!E14)))</f>
        <v/>
      </c>
      <c r="DU20" s="378" t="str">
        <f ca="1">+IF(OFFSET('Hygiene Data'!$F$11,0,10*ROW('Hygiene Data'!F14))="","",OFFSET('Hygiene Data'!$F$11,0,10*ROW('Hygiene Data'!F14)))</f>
        <v/>
      </c>
      <c r="DV20" s="378" t="str">
        <f ca="1">+IF(OFFSET('Hygiene Data'!$F$12,0,10*ROW('Hygiene Data'!F14))="","",OFFSET('Hygiene Data'!$F$12,0,10*ROW('Hygiene Data'!F14)))</f>
        <v/>
      </c>
      <c r="DW20" s="378" t="str">
        <f ca="1">+IF(OFFSET('Hygiene Data'!$F$13,0,10*ROW('Hygiene Data'!F14))="","",OFFSET('Hygiene Data'!$F$13,0,10*ROW('Hygiene Data'!F14)))</f>
        <v/>
      </c>
      <c r="DX20" s="378" t="str">
        <f ca="1">+IF(OFFSET('Hygiene Data'!$G$11,0,10*ROW('Hygiene Data'!G14))="","",OFFSET('Hygiene Data'!$G$11,0,10*ROW('Hygiene Data'!G14)))</f>
        <v/>
      </c>
      <c r="DY20" s="378" t="str">
        <f ca="1">+IF(OFFSET('Hygiene Data'!$G$12,0,10*ROW('Hygiene Data'!G14))="","",OFFSET('Hygiene Data'!$G$12,0,10*ROW('Hygiene Data'!G14)))</f>
        <v/>
      </c>
      <c r="DZ20" s="378" t="str">
        <f ca="1">+IF(OFFSET('Hygiene Data'!$G$13,0,10*ROW('Hygiene Data'!G14))="","",OFFSET('Hygiene Data'!$G$13,0,10*ROW('Hygiene Data'!G14)))</f>
        <v/>
      </c>
      <c r="EA20" s="378" t="str">
        <f ca="1">+IF(OFFSET('Hygiene Data'!$H$11,0,10*ROW('Hygiene Data'!H14))="","",OFFSET('Hygiene Data'!$H$11,0,10*ROW('Hygiene Data'!H14)))</f>
        <v/>
      </c>
      <c r="EB20" s="378" t="str">
        <f ca="1">+IF(OFFSET('Hygiene Data'!$H$12,0,10*ROW('Hygiene Data'!H14))="","",OFFSET('Hygiene Data'!$H$12,0,10*ROW('Hygiene Data'!H14)))</f>
        <v/>
      </c>
      <c r="EC20" s="378" t="str">
        <f ca="1">+IF(OFFSET('Hygiene Data'!$H$13,0,10*ROW('Hygiene Data'!H14))="","",OFFSET('Hygiene Data'!$H$13,0,10*ROW('Hygiene Data'!H14)))</f>
        <v/>
      </c>
      <c r="ED20" s="378" t="str">
        <f ca="1">+IF(OFFSET('Hygiene Data'!$I$11,0,10*ROW('Hygiene Data'!I14))="","",OFFSET('Hygiene Data'!$I$11,0,10*ROW('Hygiene Data'!I14)))</f>
        <v/>
      </c>
      <c r="EE20" s="378" t="str">
        <f ca="1">+IF(OFFSET('Hygiene Data'!$I$12,0,10*ROW('Hygiene Data'!I14))="","",OFFSET('Hygiene Data'!$I$12,0,10*ROW('Hygiene Data'!I14)))</f>
        <v/>
      </c>
      <c r="EF20" s="378" t="str">
        <f ca="1">+IF(OFFSET('Hygiene Data'!$I$13,0,10*ROW('Hygiene Data'!I14))="","",OFFSET('Hygiene Data'!$I$13,0,10*ROW('Hygiene Data'!I14)))</f>
        <v/>
      </c>
    </row>
    <row r="21" spans="1:136" x14ac:dyDescent="0.25">
      <c r="A21" s="487" t="str">
        <f ca="1">+IF(OFFSET('Water Data'!$B$2,0,10*ROW('Water Data'!E15))="","",OFFSET('Water Data'!$B$2,0,10*ROW('Water Data'!E15)))</f>
        <v/>
      </c>
      <c r="B21" s="487"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4" t="str">
        <f t="shared" ca="1" si="0"/>
        <v/>
      </c>
      <c r="D21" s="515"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5"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5"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5"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5"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5"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5"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5"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5"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5"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5"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5"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5"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5"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5"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5"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5"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5"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6"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6"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6"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6"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6"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6"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6"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6"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6"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6"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6"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6"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6"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6"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6"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6"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6"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6"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6"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6"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6"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6"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6"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6"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6"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6"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6"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6"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6"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6"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7"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3"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7"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7"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7"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7"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7"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7"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7"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7"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7"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7"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7"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7"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7"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7"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7"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7"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8" t="str">
        <f ca="1">+IF(OFFSET('Water Data'!$D$27,0,10*ROW('Water Data'!D15))="","",OFFSET('Water Data'!$D$27,0,10*ROW('Water Data'!D15)))</f>
        <v/>
      </c>
      <c r="BT21" s="378" t="str">
        <f ca="1">+IF(OFFSET('Water Data'!$D$28,0,10*ROW('Water Data'!D15))="","",OFFSET('Water Data'!$D$28,0,10*ROW('Water Data'!D15)))</f>
        <v/>
      </c>
      <c r="BU21" s="378" t="str">
        <f ca="1">+IF(OFFSET('Water Data'!$D$29,0,10*ROW('Water Data'!D15))="","",OFFSET('Water Data'!$D$29,0,10*ROW('Water Data'!D15)))</f>
        <v/>
      </c>
      <c r="BV21" s="378" t="str">
        <f ca="1">+IF(OFFSET('Water Data'!$E$27,0,10*ROW('Water Data'!E15))="","",OFFSET('Water Data'!$E$27,0,10*ROW('Water Data'!E15)))</f>
        <v/>
      </c>
      <c r="BW21" s="378" t="str">
        <f ca="1">+IF(OFFSET('Water Data'!$E$28,0,10*ROW('Water Data'!E15))="","",OFFSET('Water Data'!$E$28,0,10*ROW('Water Data'!E15)))</f>
        <v/>
      </c>
      <c r="BX21" s="378" t="str">
        <f ca="1">+IF(OFFSET('Water Data'!$E$29,0,10*ROW('Water Data'!E15))="","",OFFSET('Water Data'!$E$29,0,10*ROW('Water Data'!E15)))</f>
        <v/>
      </c>
      <c r="BY21" s="378" t="str">
        <f ca="1">+IF(OFFSET('Water Data'!$F$27,0,10*ROW('Water Data'!F15))="","",OFFSET('Water Data'!$F$27,0,10*ROW('Water Data'!F15)))</f>
        <v/>
      </c>
      <c r="BZ21" s="378" t="str">
        <f ca="1">+IF(OFFSET('Water Data'!$F$28,0,10*ROW('Water Data'!F15))="","",OFFSET('Water Data'!$F$28,0,10*ROW('Water Data'!F15)))</f>
        <v/>
      </c>
      <c r="CA21" s="378" t="str">
        <f ca="1">+IF(OFFSET('Water Data'!$F$29,0,10*ROW('Water Data'!F15))="","",OFFSET('Water Data'!$F$29,0,10*ROW('Water Data'!F15)))</f>
        <v/>
      </c>
      <c r="CB21" s="378" t="str">
        <f ca="1">+IF(OFFSET('Water Data'!$G$27,0,10*ROW('Water Data'!G15))="","",OFFSET('Water Data'!$G$27,0,10*ROW('Water Data'!G15)))</f>
        <v/>
      </c>
      <c r="CC21" s="378" t="str">
        <f ca="1">+IF(OFFSET('Water Data'!$G$28,0,10*ROW('Water Data'!G15))="","",OFFSET('Water Data'!$G$28,0,10*ROW('Water Data'!G15)))</f>
        <v/>
      </c>
      <c r="CD21" s="378" t="str">
        <f ca="1">+IF(OFFSET('Water Data'!$G$29,0,10*ROW('Water Data'!G15))="","",OFFSET('Water Data'!$G$29,0,10*ROW('Water Data'!G15)))</f>
        <v/>
      </c>
      <c r="CE21" s="378" t="str">
        <f ca="1">+IF(OFFSET('Water Data'!$H$27,0,10*ROW('Water Data'!H15))="","",OFFSET('Water Data'!$H$27,0,10*ROW('Water Data'!H15)))</f>
        <v/>
      </c>
      <c r="CF21" s="378" t="str">
        <f ca="1">+IF(OFFSET('Water Data'!$H$28,0,10*ROW('Water Data'!H15))="","",OFFSET('Water Data'!$H$28,0,10*ROW('Water Data'!H15)))</f>
        <v/>
      </c>
      <c r="CG21" s="378" t="str">
        <f ca="1">+IF(OFFSET('Water Data'!$H$29,0,10*ROW('Water Data'!H15))="","",OFFSET('Water Data'!$H$29,0,10*ROW('Water Data'!H15)))</f>
        <v/>
      </c>
      <c r="CH21" s="378" t="str">
        <f ca="1">+IF(OFFSET('Water Data'!$I$27,0,10*ROW('Water Data'!I15))="","",OFFSET('Water Data'!$I$27,0,10*ROW('Water Data'!I15)))</f>
        <v/>
      </c>
      <c r="CI21" s="378" t="str">
        <f ca="1">+IF(OFFSET('Water Data'!$I$28,0,10*ROW('Water Data'!I15))="","",OFFSET('Water Data'!$I$28,0,10*ROW('Water Data'!I15)))</f>
        <v/>
      </c>
      <c r="CJ21" s="378" t="str">
        <f ca="1">+IF(OFFSET('Water Data'!$I$29,0,10*ROW('Water Data'!I15))="","",OFFSET('Water Data'!$I$29,0,10*ROW('Water Data'!I15)))</f>
        <v/>
      </c>
      <c r="CK21" s="378" t="str">
        <f ca="1">+IF(OFFSET('Sanitation Data'!$D$28,0,10*ROW('Sanitation Data'!D15))="","",OFFSET('Sanitation Data'!$D$28,0,10*ROW('Sanitation Data'!D15)))</f>
        <v/>
      </c>
      <c r="CL21" s="378" t="str">
        <f ca="1">+IF(OFFSET('Sanitation Data'!$D$29,0,10*ROW('Sanitation Data'!D15))="","",OFFSET('Sanitation Data'!$D$29,0,10*ROW('Sanitation Data'!D15)))</f>
        <v/>
      </c>
      <c r="CM21" s="378" t="str">
        <f ca="1">+IF(OFFSET('Sanitation Data'!$D$30,0,10*ROW('Sanitation Data'!D15))="","",OFFSET('Sanitation Data'!$D$30,0,10*ROW('Sanitation Data'!D15)))</f>
        <v/>
      </c>
      <c r="CN21" s="378" t="str">
        <f ca="1">+IF(OFFSET('Sanitation Data'!$D$31,0,10*ROW('Sanitation Data'!D15))="","",OFFSET('Sanitation Data'!$D$31,0,10*ROW('Sanitation Data'!D15)))</f>
        <v/>
      </c>
      <c r="CO21" s="378" t="str">
        <f ca="1">+IF(OFFSET('Sanitation Data'!$D$32,0,10*ROW('Sanitation Data'!D15))="","",OFFSET('Sanitation Data'!$D$32,0,10*ROW('Sanitation Data'!D15)))</f>
        <v/>
      </c>
      <c r="CP21" s="378" t="str">
        <f ca="1">+IF(OFFSET('Sanitation Data'!$E$28,0,10*ROW('Sanitation Data'!E15))="","",OFFSET('Sanitation Data'!$E$28,0,10*ROW('Sanitation Data'!E15)))</f>
        <v/>
      </c>
      <c r="CQ21" s="378" t="str">
        <f ca="1">+IF(OFFSET('Sanitation Data'!$E$29,0,10*ROW('Sanitation Data'!E15))="","",OFFSET('Sanitation Data'!$E$29,0,10*ROW('Sanitation Data'!E15)))</f>
        <v/>
      </c>
      <c r="CR21" s="378" t="str">
        <f ca="1">+IF(OFFSET('Sanitation Data'!$E$30,0,10*ROW('Sanitation Data'!E15))="","",OFFSET('Sanitation Data'!$E$30,0,10*ROW('Sanitation Data'!E15)))</f>
        <v/>
      </c>
      <c r="CS21" s="378" t="str">
        <f ca="1">+IF(OFFSET('Sanitation Data'!$E$31,0,10*ROW('Sanitation Data'!E15))="","",OFFSET('Sanitation Data'!$E$31,0,10*ROW('Sanitation Data'!E15)))</f>
        <v/>
      </c>
      <c r="CT21" s="378" t="str">
        <f ca="1">+IF(OFFSET('Sanitation Data'!$E$32,0,10*ROW('Sanitation Data'!E15))="","",OFFSET('Sanitation Data'!$E$32,0,10*ROW('Sanitation Data'!E15)))</f>
        <v/>
      </c>
      <c r="CU21" s="378" t="str">
        <f ca="1">+IF(OFFSET('Sanitation Data'!$F$28,0,10*ROW('Sanitation Data'!F15))="","",OFFSET('Sanitation Data'!$F$28,0,10*ROW('Sanitation Data'!F15)))</f>
        <v/>
      </c>
      <c r="CV21" s="378" t="str">
        <f ca="1">+IF(OFFSET('Sanitation Data'!$F$29,0,10*ROW('Sanitation Data'!F15))="","",OFFSET('Sanitation Data'!$F$29,0,10*ROW('Sanitation Data'!F15)))</f>
        <v/>
      </c>
      <c r="CW21" s="378" t="str">
        <f ca="1">+IF(OFFSET('Sanitation Data'!$F$30,0,10*ROW('Sanitation Data'!F15))="","",OFFSET('Sanitation Data'!$F$30,0,10*ROW('Sanitation Data'!F15)))</f>
        <v/>
      </c>
      <c r="CX21" s="378" t="str">
        <f ca="1">+IF(OFFSET('Sanitation Data'!$F$31,0,10*ROW('Sanitation Data'!F15))="","",OFFSET('Sanitation Data'!$F$31,0,10*ROW('Sanitation Data'!F15)))</f>
        <v/>
      </c>
      <c r="CY21" s="378" t="str">
        <f ca="1">+IF(OFFSET('Sanitation Data'!$F$32,0,10*ROW('Sanitation Data'!F15))="","",OFFSET('Sanitation Data'!$F$32,0,10*ROW('Sanitation Data'!F15)))</f>
        <v/>
      </c>
      <c r="CZ21" s="378" t="str">
        <f ca="1">+IF(OFFSET('Sanitation Data'!$G$28,0,10*ROW('Sanitation Data'!G15))="","",OFFSET('Sanitation Data'!$G$28,0,10*ROW('Sanitation Data'!G15)))</f>
        <v/>
      </c>
      <c r="DA21" s="378" t="str">
        <f ca="1">+IF(OFFSET('Sanitation Data'!$G$29,0,10*ROW('Sanitation Data'!G15))="","",OFFSET('Sanitation Data'!$G$29,0,10*ROW('Sanitation Data'!G15)))</f>
        <v/>
      </c>
      <c r="DB21" s="378" t="str">
        <f ca="1">+IF(OFFSET('Sanitation Data'!$G$30,0,10*ROW('Sanitation Data'!G15))="","",OFFSET('Sanitation Data'!$G$30,0,10*ROW('Sanitation Data'!G15)))</f>
        <v/>
      </c>
      <c r="DC21" s="378" t="str">
        <f ca="1">+IF(OFFSET('Sanitation Data'!$G$31,0,10*ROW('Sanitation Data'!G15))="","",OFFSET('Sanitation Data'!$G$31,0,10*ROW('Sanitation Data'!G15)))</f>
        <v/>
      </c>
      <c r="DD21" s="378" t="str">
        <f ca="1">+IF(OFFSET('Sanitation Data'!$G$32,0,10*ROW('Sanitation Data'!G15))="","",OFFSET('Sanitation Data'!$G$32,0,10*ROW('Sanitation Data'!G15)))</f>
        <v/>
      </c>
      <c r="DE21" s="378" t="str">
        <f ca="1">+IF(OFFSET('Sanitation Data'!$H$28,0,10*ROW('Sanitation Data'!H15))="","",OFFSET('Sanitation Data'!$H$28,0,10*ROW('Sanitation Data'!H15)))</f>
        <v/>
      </c>
      <c r="DF21" s="378" t="str">
        <f ca="1">+IF(OFFSET('Sanitation Data'!$H$29,0,10*ROW('Sanitation Data'!H15))="","",OFFSET('Sanitation Data'!$H$29,0,10*ROW('Sanitation Data'!H15)))</f>
        <v/>
      </c>
      <c r="DG21" s="378" t="str">
        <f ca="1">+IF(OFFSET('Sanitation Data'!$H$30,0,10*ROW('Sanitation Data'!H15))="","",OFFSET('Sanitation Data'!$H$30,0,10*ROW('Sanitation Data'!H15)))</f>
        <v/>
      </c>
      <c r="DH21" s="378" t="str">
        <f ca="1">+IF(OFFSET('Sanitation Data'!$H$31,0,10*ROW('Sanitation Data'!H15))="","",OFFSET('Sanitation Data'!$H$31,0,10*ROW('Sanitation Data'!H15)))</f>
        <v/>
      </c>
      <c r="DI21" s="378" t="str">
        <f ca="1">+IF(OFFSET('Sanitation Data'!$H$32,0,10*ROW('Sanitation Data'!H15))="","",OFFSET('Sanitation Data'!$H$32,0,10*ROW('Sanitation Data'!H15)))</f>
        <v/>
      </c>
      <c r="DJ21" s="378" t="str">
        <f ca="1">+IF(OFFSET('Sanitation Data'!$I$28,0,10*ROW('Sanitation Data'!I15))="","",OFFSET('Sanitation Data'!$I$28,0,10*ROW('Sanitation Data'!I15)))</f>
        <v/>
      </c>
      <c r="DK21" s="378" t="str">
        <f ca="1">+IF(OFFSET('Sanitation Data'!$I$29,0,10*ROW('Sanitation Data'!I15))="","",OFFSET('Sanitation Data'!$I$29,0,10*ROW('Sanitation Data'!I15)))</f>
        <v/>
      </c>
      <c r="DL21" s="378" t="str">
        <f ca="1">+IF(OFFSET('Sanitation Data'!$I$30,0,10*ROW('Sanitation Data'!I15))="","",OFFSET('Sanitation Data'!$I$30,0,10*ROW('Sanitation Data'!I15)))</f>
        <v/>
      </c>
      <c r="DM21" s="378" t="str">
        <f ca="1">+IF(OFFSET('Sanitation Data'!$I$31,0,10*ROW('Sanitation Data'!I15))="","",OFFSET('Sanitation Data'!$I$31,0,10*ROW('Sanitation Data'!I15)))</f>
        <v/>
      </c>
      <c r="DN21" s="378" t="str">
        <f ca="1">+IF(OFFSET('Sanitation Data'!$I$32,0,10*ROW('Sanitation Data'!I15))="","",OFFSET('Sanitation Data'!$I$32,0,10*ROW('Sanitation Data'!I15)))</f>
        <v/>
      </c>
      <c r="DO21" s="378" t="str">
        <f ca="1">+IF(OFFSET('Hygiene Data'!$D$11,0,10*ROW('Hygiene Data'!D15))="","",OFFSET('Hygiene Data'!$D$11,0,10*ROW('Hygiene Data'!D15)))</f>
        <v/>
      </c>
      <c r="DP21" s="378" t="str">
        <f ca="1">+IF(OFFSET('Hygiene Data'!$D$12,0,10*ROW('Hygiene Data'!D15))="","",OFFSET('Hygiene Data'!$D$12,0,10*ROW('Hygiene Data'!D15)))</f>
        <v/>
      </c>
      <c r="DQ21" s="378" t="str">
        <f ca="1">+IF(OFFSET('Hygiene Data'!$D$13,0,10*ROW('Hygiene Data'!D15))="","",OFFSET('Hygiene Data'!$D$13,0,10*ROW('Hygiene Data'!D15)))</f>
        <v/>
      </c>
      <c r="DR21" s="378" t="str">
        <f ca="1">+IF(OFFSET('Hygiene Data'!$E$11,0,10*ROW('Hygiene Data'!E15))="","",OFFSET('Hygiene Data'!$E$11,0,10*ROW('Hygiene Data'!E15)))</f>
        <v/>
      </c>
      <c r="DS21" s="378" t="str">
        <f ca="1">+IF(OFFSET('Hygiene Data'!$E$12,0,10*ROW('Hygiene Data'!E15))="","",OFFSET('Hygiene Data'!$E$12,0,10*ROW('Hygiene Data'!E15)))</f>
        <v/>
      </c>
      <c r="DT21" s="378" t="str">
        <f ca="1">+IF(OFFSET('Hygiene Data'!$E$13,0,10*ROW('Hygiene Data'!E15))="","",OFFSET('Hygiene Data'!$E$13,0,10*ROW('Hygiene Data'!E15)))</f>
        <v/>
      </c>
      <c r="DU21" s="378" t="str">
        <f ca="1">+IF(OFFSET('Hygiene Data'!$F$11,0,10*ROW('Hygiene Data'!F15))="","",OFFSET('Hygiene Data'!$F$11,0,10*ROW('Hygiene Data'!F15)))</f>
        <v/>
      </c>
      <c r="DV21" s="378" t="str">
        <f ca="1">+IF(OFFSET('Hygiene Data'!$F$12,0,10*ROW('Hygiene Data'!F15))="","",OFFSET('Hygiene Data'!$F$12,0,10*ROW('Hygiene Data'!F15)))</f>
        <v/>
      </c>
      <c r="DW21" s="378" t="str">
        <f ca="1">+IF(OFFSET('Hygiene Data'!$F$13,0,10*ROW('Hygiene Data'!F15))="","",OFFSET('Hygiene Data'!$F$13,0,10*ROW('Hygiene Data'!F15)))</f>
        <v/>
      </c>
      <c r="DX21" s="378" t="str">
        <f ca="1">+IF(OFFSET('Hygiene Data'!$G$11,0,10*ROW('Hygiene Data'!G15))="","",OFFSET('Hygiene Data'!$G$11,0,10*ROW('Hygiene Data'!G15)))</f>
        <v/>
      </c>
      <c r="DY21" s="378" t="str">
        <f ca="1">+IF(OFFSET('Hygiene Data'!$G$12,0,10*ROW('Hygiene Data'!G15))="","",OFFSET('Hygiene Data'!$G$12,0,10*ROW('Hygiene Data'!G15)))</f>
        <v/>
      </c>
      <c r="DZ21" s="378" t="str">
        <f ca="1">+IF(OFFSET('Hygiene Data'!$G$13,0,10*ROW('Hygiene Data'!G15))="","",OFFSET('Hygiene Data'!$G$13,0,10*ROW('Hygiene Data'!G15)))</f>
        <v/>
      </c>
      <c r="EA21" s="378" t="str">
        <f ca="1">+IF(OFFSET('Hygiene Data'!$H$11,0,10*ROW('Hygiene Data'!H15))="","",OFFSET('Hygiene Data'!$H$11,0,10*ROW('Hygiene Data'!H15)))</f>
        <v/>
      </c>
      <c r="EB21" s="378" t="str">
        <f ca="1">+IF(OFFSET('Hygiene Data'!$H$12,0,10*ROW('Hygiene Data'!H15))="","",OFFSET('Hygiene Data'!$H$12,0,10*ROW('Hygiene Data'!H15)))</f>
        <v/>
      </c>
      <c r="EC21" s="378" t="str">
        <f ca="1">+IF(OFFSET('Hygiene Data'!$H$13,0,10*ROW('Hygiene Data'!H15))="","",OFFSET('Hygiene Data'!$H$13,0,10*ROW('Hygiene Data'!H15)))</f>
        <v/>
      </c>
      <c r="ED21" s="378" t="str">
        <f ca="1">+IF(OFFSET('Hygiene Data'!$I$11,0,10*ROW('Hygiene Data'!I15))="","",OFFSET('Hygiene Data'!$I$11,0,10*ROW('Hygiene Data'!I15)))</f>
        <v/>
      </c>
      <c r="EE21" s="378" t="str">
        <f ca="1">+IF(OFFSET('Hygiene Data'!$I$12,0,10*ROW('Hygiene Data'!I15))="","",OFFSET('Hygiene Data'!$I$12,0,10*ROW('Hygiene Data'!I15)))</f>
        <v/>
      </c>
      <c r="EF21" s="378" t="str">
        <f ca="1">+IF(OFFSET('Hygiene Data'!$I$13,0,10*ROW('Hygiene Data'!I15))="","",OFFSET('Hygiene Data'!$I$13,0,10*ROW('Hygiene Data'!I15)))</f>
        <v/>
      </c>
    </row>
    <row r="22" spans="1:136" x14ac:dyDescent="0.25">
      <c r="A22" s="487" t="str">
        <f ca="1">+IF(OFFSET('Water Data'!$B$2,0,10*ROW('Water Data'!E16))="","",OFFSET('Water Data'!$B$2,0,10*ROW('Water Data'!E16)))</f>
        <v/>
      </c>
      <c r="B22" s="487"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4" t="str">
        <f t="shared" ca="1" si="0"/>
        <v/>
      </c>
      <c r="D22" s="515"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5"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5"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5"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5"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5"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5"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5"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5"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5"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5"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5"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5"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5"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5"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5"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5"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5"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6"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6"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6"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6"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6"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6"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6"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6"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6"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6"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6"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6"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6"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6"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6"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6"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6"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6"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6"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6"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6"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6"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6"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6"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6"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6"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6"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6"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6"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6"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7"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3"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7"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7"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7"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7"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7"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7"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7"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7"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7"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7"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7"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7"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7"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7"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7"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7"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8" t="str">
        <f ca="1">+IF(OFFSET('Water Data'!$D$27,0,10*ROW('Water Data'!D16))="","",OFFSET('Water Data'!$D$27,0,10*ROW('Water Data'!D16)))</f>
        <v/>
      </c>
      <c r="BT22" s="378" t="str">
        <f ca="1">+IF(OFFSET('Water Data'!$D$28,0,10*ROW('Water Data'!D16))="","",OFFSET('Water Data'!$D$28,0,10*ROW('Water Data'!D16)))</f>
        <v/>
      </c>
      <c r="BU22" s="378" t="str">
        <f ca="1">+IF(OFFSET('Water Data'!$D$29,0,10*ROW('Water Data'!D16))="","",OFFSET('Water Data'!$D$29,0,10*ROW('Water Data'!D16)))</f>
        <v/>
      </c>
      <c r="BV22" s="378" t="str">
        <f ca="1">+IF(OFFSET('Water Data'!$E$27,0,10*ROW('Water Data'!E16))="","",OFFSET('Water Data'!$E$27,0,10*ROW('Water Data'!E16)))</f>
        <v/>
      </c>
      <c r="BW22" s="378" t="str">
        <f ca="1">+IF(OFFSET('Water Data'!$E$28,0,10*ROW('Water Data'!E16))="","",OFFSET('Water Data'!$E$28,0,10*ROW('Water Data'!E16)))</f>
        <v/>
      </c>
      <c r="BX22" s="378" t="str">
        <f ca="1">+IF(OFFSET('Water Data'!$E$29,0,10*ROW('Water Data'!E16))="","",OFFSET('Water Data'!$E$29,0,10*ROW('Water Data'!E16)))</f>
        <v/>
      </c>
      <c r="BY22" s="378" t="str">
        <f ca="1">+IF(OFFSET('Water Data'!$F$27,0,10*ROW('Water Data'!F16))="","",OFFSET('Water Data'!$F$27,0,10*ROW('Water Data'!F16)))</f>
        <v/>
      </c>
      <c r="BZ22" s="378" t="str">
        <f ca="1">+IF(OFFSET('Water Data'!$F$28,0,10*ROW('Water Data'!F16))="","",OFFSET('Water Data'!$F$28,0,10*ROW('Water Data'!F16)))</f>
        <v/>
      </c>
      <c r="CA22" s="378" t="str">
        <f ca="1">+IF(OFFSET('Water Data'!$F$29,0,10*ROW('Water Data'!F16))="","",OFFSET('Water Data'!$F$29,0,10*ROW('Water Data'!F16)))</f>
        <v/>
      </c>
      <c r="CB22" s="378" t="str">
        <f ca="1">+IF(OFFSET('Water Data'!$G$27,0,10*ROW('Water Data'!G16))="","",OFFSET('Water Data'!$G$27,0,10*ROW('Water Data'!G16)))</f>
        <v/>
      </c>
      <c r="CC22" s="378" t="str">
        <f ca="1">+IF(OFFSET('Water Data'!$G$28,0,10*ROW('Water Data'!G16))="","",OFFSET('Water Data'!$G$28,0,10*ROW('Water Data'!G16)))</f>
        <v/>
      </c>
      <c r="CD22" s="378" t="str">
        <f ca="1">+IF(OFFSET('Water Data'!$G$29,0,10*ROW('Water Data'!G16))="","",OFFSET('Water Data'!$G$29,0,10*ROW('Water Data'!G16)))</f>
        <v/>
      </c>
      <c r="CE22" s="378" t="str">
        <f ca="1">+IF(OFFSET('Water Data'!$H$27,0,10*ROW('Water Data'!H16))="","",OFFSET('Water Data'!$H$27,0,10*ROW('Water Data'!H16)))</f>
        <v/>
      </c>
      <c r="CF22" s="378" t="str">
        <f ca="1">+IF(OFFSET('Water Data'!$H$28,0,10*ROW('Water Data'!H16))="","",OFFSET('Water Data'!$H$28,0,10*ROW('Water Data'!H16)))</f>
        <v/>
      </c>
      <c r="CG22" s="378" t="str">
        <f ca="1">+IF(OFFSET('Water Data'!$H$29,0,10*ROW('Water Data'!H16))="","",OFFSET('Water Data'!$H$29,0,10*ROW('Water Data'!H16)))</f>
        <v/>
      </c>
      <c r="CH22" s="378" t="str">
        <f ca="1">+IF(OFFSET('Water Data'!$I$27,0,10*ROW('Water Data'!I16))="","",OFFSET('Water Data'!$I$27,0,10*ROW('Water Data'!I16)))</f>
        <v/>
      </c>
      <c r="CI22" s="378" t="str">
        <f ca="1">+IF(OFFSET('Water Data'!$I$28,0,10*ROW('Water Data'!I16))="","",OFFSET('Water Data'!$I$28,0,10*ROW('Water Data'!I16)))</f>
        <v/>
      </c>
      <c r="CJ22" s="378" t="str">
        <f ca="1">+IF(OFFSET('Water Data'!$I$29,0,10*ROW('Water Data'!I16))="","",OFFSET('Water Data'!$I$29,0,10*ROW('Water Data'!I16)))</f>
        <v/>
      </c>
      <c r="CK22" s="378" t="str">
        <f ca="1">+IF(OFFSET('Sanitation Data'!$D$28,0,10*ROW('Sanitation Data'!D16))="","",OFFSET('Sanitation Data'!$D$28,0,10*ROW('Sanitation Data'!D16)))</f>
        <v/>
      </c>
      <c r="CL22" s="378" t="str">
        <f ca="1">+IF(OFFSET('Sanitation Data'!$D$29,0,10*ROW('Sanitation Data'!D16))="","",OFFSET('Sanitation Data'!$D$29,0,10*ROW('Sanitation Data'!D16)))</f>
        <v/>
      </c>
      <c r="CM22" s="378" t="str">
        <f ca="1">+IF(OFFSET('Sanitation Data'!$D$30,0,10*ROW('Sanitation Data'!D16))="","",OFFSET('Sanitation Data'!$D$30,0,10*ROW('Sanitation Data'!D16)))</f>
        <v/>
      </c>
      <c r="CN22" s="378" t="str">
        <f ca="1">+IF(OFFSET('Sanitation Data'!$D$31,0,10*ROW('Sanitation Data'!D16))="","",OFFSET('Sanitation Data'!$D$31,0,10*ROW('Sanitation Data'!D16)))</f>
        <v/>
      </c>
      <c r="CO22" s="378" t="str">
        <f ca="1">+IF(OFFSET('Sanitation Data'!$D$32,0,10*ROW('Sanitation Data'!D16))="","",OFFSET('Sanitation Data'!$D$32,0,10*ROW('Sanitation Data'!D16)))</f>
        <v/>
      </c>
      <c r="CP22" s="378" t="str">
        <f ca="1">+IF(OFFSET('Sanitation Data'!$E$28,0,10*ROW('Sanitation Data'!E16))="","",OFFSET('Sanitation Data'!$E$28,0,10*ROW('Sanitation Data'!E16)))</f>
        <v/>
      </c>
      <c r="CQ22" s="378" t="str">
        <f ca="1">+IF(OFFSET('Sanitation Data'!$E$29,0,10*ROW('Sanitation Data'!E16))="","",OFFSET('Sanitation Data'!$E$29,0,10*ROW('Sanitation Data'!E16)))</f>
        <v/>
      </c>
      <c r="CR22" s="378" t="str">
        <f ca="1">+IF(OFFSET('Sanitation Data'!$E$30,0,10*ROW('Sanitation Data'!E16))="","",OFFSET('Sanitation Data'!$E$30,0,10*ROW('Sanitation Data'!E16)))</f>
        <v/>
      </c>
      <c r="CS22" s="378" t="str">
        <f ca="1">+IF(OFFSET('Sanitation Data'!$E$31,0,10*ROW('Sanitation Data'!E16))="","",OFFSET('Sanitation Data'!$E$31,0,10*ROW('Sanitation Data'!E16)))</f>
        <v/>
      </c>
      <c r="CT22" s="378" t="str">
        <f ca="1">+IF(OFFSET('Sanitation Data'!$E$32,0,10*ROW('Sanitation Data'!E16))="","",OFFSET('Sanitation Data'!$E$32,0,10*ROW('Sanitation Data'!E16)))</f>
        <v/>
      </c>
      <c r="CU22" s="378" t="str">
        <f ca="1">+IF(OFFSET('Sanitation Data'!$F$28,0,10*ROW('Sanitation Data'!F16))="","",OFFSET('Sanitation Data'!$F$28,0,10*ROW('Sanitation Data'!F16)))</f>
        <v/>
      </c>
      <c r="CV22" s="378" t="str">
        <f ca="1">+IF(OFFSET('Sanitation Data'!$F$29,0,10*ROW('Sanitation Data'!F16))="","",OFFSET('Sanitation Data'!$F$29,0,10*ROW('Sanitation Data'!F16)))</f>
        <v/>
      </c>
      <c r="CW22" s="378" t="str">
        <f ca="1">+IF(OFFSET('Sanitation Data'!$F$30,0,10*ROW('Sanitation Data'!F16))="","",OFFSET('Sanitation Data'!$F$30,0,10*ROW('Sanitation Data'!F16)))</f>
        <v/>
      </c>
      <c r="CX22" s="378" t="str">
        <f ca="1">+IF(OFFSET('Sanitation Data'!$F$31,0,10*ROW('Sanitation Data'!F16))="","",OFFSET('Sanitation Data'!$F$31,0,10*ROW('Sanitation Data'!F16)))</f>
        <v/>
      </c>
      <c r="CY22" s="378" t="str">
        <f ca="1">+IF(OFFSET('Sanitation Data'!$F$32,0,10*ROW('Sanitation Data'!F16))="","",OFFSET('Sanitation Data'!$F$32,0,10*ROW('Sanitation Data'!F16)))</f>
        <v/>
      </c>
      <c r="CZ22" s="378" t="str">
        <f ca="1">+IF(OFFSET('Sanitation Data'!$G$28,0,10*ROW('Sanitation Data'!G16))="","",OFFSET('Sanitation Data'!$G$28,0,10*ROW('Sanitation Data'!G16)))</f>
        <v/>
      </c>
      <c r="DA22" s="378" t="str">
        <f ca="1">+IF(OFFSET('Sanitation Data'!$G$29,0,10*ROW('Sanitation Data'!G16))="","",OFFSET('Sanitation Data'!$G$29,0,10*ROW('Sanitation Data'!G16)))</f>
        <v/>
      </c>
      <c r="DB22" s="378" t="str">
        <f ca="1">+IF(OFFSET('Sanitation Data'!$G$30,0,10*ROW('Sanitation Data'!G16))="","",OFFSET('Sanitation Data'!$G$30,0,10*ROW('Sanitation Data'!G16)))</f>
        <v/>
      </c>
      <c r="DC22" s="378" t="str">
        <f ca="1">+IF(OFFSET('Sanitation Data'!$G$31,0,10*ROW('Sanitation Data'!G16))="","",OFFSET('Sanitation Data'!$G$31,0,10*ROW('Sanitation Data'!G16)))</f>
        <v/>
      </c>
      <c r="DD22" s="378" t="str">
        <f ca="1">+IF(OFFSET('Sanitation Data'!$G$32,0,10*ROW('Sanitation Data'!G16))="","",OFFSET('Sanitation Data'!$G$32,0,10*ROW('Sanitation Data'!G16)))</f>
        <v/>
      </c>
      <c r="DE22" s="378" t="str">
        <f ca="1">+IF(OFFSET('Sanitation Data'!$H$28,0,10*ROW('Sanitation Data'!H16))="","",OFFSET('Sanitation Data'!$H$28,0,10*ROW('Sanitation Data'!H16)))</f>
        <v/>
      </c>
      <c r="DF22" s="378" t="str">
        <f ca="1">+IF(OFFSET('Sanitation Data'!$H$29,0,10*ROW('Sanitation Data'!H16))="","",OFFSET('Sanitation Data'!$H$29,0,10*ROW('Sanitation Data'!H16)))</f>
        <v/>
      </c>
      <c r="DG22" s="378" t="str">
        <f ca="1">+IF(OFFSET('Sanitation Data'!$H$30,0,10*ROW('Sanitation Data'!H16))="","",OFFSET('Sanitation Data'!$H$30,0,10*ROW('Sanitation Data'!H16)))</f>
        <v/>
      </c>
      <c r="DH22" s="378" t="str">
        <f ca="1">+IF(OFFSET('Sanitation Data'!$H$31,0,10*ROW('Sanitation Data'!H16))="","",OFFSET('Sanitation Data'!$H$31,0,10*ROW('Sanitation Data'!H16)))</f>
        <v/>
      </c>
      <c r="DI22" s="378" t="str">
        <f ca="1">+IF(OFFSET('Sanitation Data'!$H$32,0,10*ROW('Sanitation Data'!H16))="","",OFFSET('Sanitation Data'!$H$32,0,10*ROW('Sanitation Data'!H16)))</f>
        <v/>
      </c>
      <c r="DJ22" s="378" t="str">
        <f ca="1">+IF(OFFSET('Sanitation Data'!$I$28,0,10*ROW('Sanitation Data'!I16))="","",OFFSET('Sanitation Data'!$I$28,0,10*ROW('Sanitation Data'!I16)))</f>
        <v/>
      </c>
      <c r="DK22" s="378" t="str">
        <f ca="1">+IF(OFFSET('Sanitation Data'!$I$29,0,10*ROW('Sanitation Data'!I16))="","",OFFSET('Sanitation Data'!$I$29,0,10*ROW('Sanitation Data'!I16)))</f>
        <v/>
      </c>
      <c r="DL22" s="378" t="str">
        <f ca="1">+IF(OFFSET('Sanitation Data'!$I$30,0,10*ROW('Sanitation Data'!I16))="","",OFFSET('Sanitation Data'!$I$30,0,10*ROW('Sanitation Data'!I16)))</f>
        <v/>
      </c>
      <c r="DM22" s="378" t="str">
        <f ca="1">+IF(OFFSET('Sanitation Data'!$I$31,0,10*ROW('Sanitation Data'!I16))="","",OFFSET('Sanitation Data'!$I$31,0,10*ROW('Sanitation Data'!I16)))</f>
        <v/>
      </c>
      <c r="DN22" s="378" t="str">
        <f ca="1">+IF(OFFSET('Sanitation Data'!$I$32,0,10*ROW('Sanitation Data'!I16))="","",OFFSET('Sanitation Data'!$I$32,0,10*ROW('Sanitation Data'!I16)))</f>
        <v/>
      </c>
      <c r="DO22" s="378" t="str">
        <f ca="1">+IF(OFFSET('Hygiene Data'!$D$11,0,10*ROW('Hygiene Data'!D16))="","",OFFSET('Hygiene Data'!$D$11,0,10*ROW('Hygiene Data'!D16)))</f>
        <v/>
      </c>
      <c r="DP22" s="378" t="str">
        <f ca="1">+IF(OFFSET('Hygiene Data'!$D$12,0,10*ROW('Hygiene Data'!D16))="","",OFFSET('Hygiene Data'!$D$12,0,10*ROW('Hygiene Data'!D16)))</f>
        <v/>
      </c>
      <c r="DQ22" s="378" t="str">
        <f ca="1">+IF(OFFSET('Hygiene Data'!$D$13,0,10*ROW('Hygiene Data'!D16))="","",OFFSET('Hygiene Data'!$D$13,0,10*ROW('Hygiene Data'!D16)))</f>
        <v/>
      </c>
      <c r="DR22" s="378" t="str">
        <f ca="1">+IF(OFFSET('Hygiene Data'!$E$11,0,10*ROW('Hygiene Data'!E16))="","",OFFSET('Hygiene Data'!$E$11,0,10*ROW('Hygiene Data'!E16)))</f>
        <v/>
      </c>
      <c r="DS22" s="378" t="str">
        <f ca="1">+IF(OFFSET('Hygiene Data'!$E$12,0,10*ROW('Hygiene Data'!E16))="","",OFFSET('Hygiene Data'!$E$12,0,10*ROW('Hygiene Data'!E16)))</f>
        <v/>
      </c>
      <c r="DT22" s="378" t="str">
        <f ca="1">+IF(OFFSET('Hygiene Data'!$E$13,0,10*ROW('Hygiene Data'!E16))="","",OFFSET('Hygiene Data'!$E$13,0,10*ROW('Hygiene Data'!E16)))</f>
        <v/>
      </c>
      <c r="DU22" s="378" t="str">
        <f ca="1">+IF(OFFSET('Hygiene Data'!$F$11,0,10*ROW('Hygiene Data'!F16))="","",OFFSET('Hygiene Data'!$F$11,0,10*ROW('Hygiene Data'!F16)))</f>
        <v/>
      </c>
      <c r="DV22" s="378" t="str">
        <f ca="1">+IF(OFFSET('Hygiene Data'!$F$12,0,10*ROW('Hygiene Data'!F16))="","",OFFSET('Hygiene Data'!$F$12,0,10*ROW('Hygiene Data'!F16)))</f>
        <v/>
      </c>
      <c r="DW22" s="378" t="str">
        <f ca="1">+IF(OFFSET('Hygiene Data'!$F$13,0,10*ROW('Hygiene Data'!F16))="","",OFFSET('Hygiene Data'!$F$13,0,10*ROW('Hygiene Data'!F16)))</f>
        <v/>
      </c>
      <c r="DX22" s="378" t="str">
        <f ca="1">+IF(OFFSET('Hygiene Data'!$G$11,0,10*ROW('Hygiene Data'!G16))="","",OFFSET('Hygiene Data'!$G$11,0,10*ROW('Hygiene Data'!G16)))</f>
        <v/>
      </c>
      <c r="DY22" s="378" t="str">
        <f ca="1">+IF(OFFSET('Hygiene Data'!$G$12,0,10*ROW('Hygiene Data'!G16))="","",OFFSET('Hygiene Data'!$G$12,0,10*ROW('Hygiene Data'!G16)))</f>
        <v/>
      </c>
      <c r="DZ22" s="378" t="str">
        <f ca="1">+IF(OFFSET('Hygiene Data'!$G$13,0,10*ROW('Hygiene Data'!G16))="","",OFFSET('Hygiene Data'!$G$13,0,10*ROW('Hygiene Data'!G16)))</f>
        <v/>
      </c>
      <c r="EA22" s="378" t="str">
        <f ca="1">+IF(OFFSET('Hygiene Data'!$H$11,0,10*ROW('Hygiene Data'!H16))="","",OFFSET('Hygiene Data'!$H$11,0,10*ROW('Hygiene Data'!H16)))</f>
        <v/>
      </c>
      <c r="EB22" s="378" t="str">
        <f ca="1">+IF(OFFSET('Hygiene Data'!$H$12,0,10*ROW('Hygiene Data'!H16))="","",OFFSET('Hygiene Data'!$H$12,0,10*ROW('Hygiene Data'!H16)))</f>
        <v/>
      </c>
      <c r="EC22" s="378" t="str">
        <f ca="1">+IF(OFFSET('Hygiene Data'!$H$13,0,10*ROW('Hygiene Data'!H16))="","",OFFSET('Hygiene Data'!$H$13,0,10*ROW('Hygiene Data'!H16)))</f>
        <v/>
      </c>
      <c r="ED22" s="378" t="str">
        <f ca="1">+IF(OFFSET('Hygiene Data'!$I$11,0,10*ROW('Hygiene Data'!I16))="","",OFFSET('Hygiene Data'!$I$11,0,10*ROW('Hygiene Data'!I16)))</f>
        <v/>
      </c>
      <c r="EE22" s="378" t="str">
        <f ca="1">+IF(OFFSET('Hygiene Data'!$I$12,0,10*ROW('Hygiene Data'!I16))="","",OFFSET('Hygiene Data'!$I$12,0,10*ROW('Hygiene Data'!I16)))</f>
        <v/>
      </c>
      <c r="EF22" s="378" t="str">
        <f ca="1">+IF(OFFSET('Hygiene Data'!$I$13,0,10*ROW('Hygiene Data'!I16))="","",OFFSET('Hygiene Data'!$I$13,0,10*ROW('Hygiene Data'!I16)))</f>
        <v/>
      </c>
    </row>
    <row r="23" spans="1:136" x14ac:dyDescent="0.25">
      <c r="A23" s="487" t="str">
        <f ca="1">+IF(OFFSET('Water Data'!$B$2,0,10*ROW('Water Data'!E17))="","",OFFSET('Water Data'!$B$2,0,10*ROW('Water Data'!E17)))</f>
        <v/>
      </c>
      <c r="B23" s="487"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4" t="str">
        <f t="shared" ca="1" si="0"/>
        <v/>
      </c>
      <c r="D23" s="515"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5"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5"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5"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5"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5"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5"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5"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5"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5"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5"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5"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5"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5"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5"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5"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5"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5"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6"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6"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6"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6"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6"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6"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6"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6"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6"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6"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6"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6"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6"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6"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6"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6"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6"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6"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6"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6"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6"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6"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6"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6"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6"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6"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6"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6"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6"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6"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7"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3"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7"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7"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7"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7"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7"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7"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7"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7"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7"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7"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7"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7"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7"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7"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7"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7"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8" t="str">
        <f ca="1">+IF(OFFSET('Water Data'!$D$27,0,10*ROW('Water Data'!D17))="","",OFFSET('Water Data'!$D$27,0,10*ROW('Water Data'!D17)))</f>
        <v/>
      </c>
      <c r="BT23" s="378" t="str">
        <f ca="1">+IF(OFFSET('Water Data'!$D$28,0,10*ROW('Water Data'!D17))="","",OFFSET('Water Data'!$D$28,0,10*ROW('Water Data'!D17)))</f>
        <v/>
      </c>
      <c r="BU23" s="378" t="str">
        <f ca="1">+IF(OFFSET('Water Data'!$D$29,0,10*ROW('Water Data'!D17))="","",OFFSET('Water Data'!$D$29,0,10*ROW('Water Data'!D17)))</f>
        <v/>
      </c>
      <c r="BV23" s="378" t="str">
        <f ca="1">+IF(OFFSET('Water Data'!$E$27,0,10*ROW('Water Data'!E17))="","",OFFSET('Water Data'!$E$27,0,10*ROW('Water Data'!E17)))</f>
        <v/>
      </c>
      <c r="BW23" s="378" t="str">
        <f ca="1">+IF(OFFSET('Water Data'!$E$28,0,10*ROW('Water Data'!E17))="","",OFFSET('Water Data'!$E$28,0,10*ROW('Water Data'!E17)))</f>
        <v/>
      </c>
      <c r="BX23" s="378" t="str">
        <f ca="1">+IF(OFFSET('Water Data'!$E$29,0,10*ROW('Water Data'!E17))="","",OFFSET('Water Data'!$E$29,0,10*ROW('Water Data'!E17)))</f>
        <v/>
      </c>
      <c r="BY23" s="378" t="str">
        <f ca="1">+IF(OFFSET('Water Data'!$F$27,0,10*ROW('Water Data'!F17))="","",OFFSET('Water Data'!$F$27,0,10*ROW('Water Data'!F17)))</f>
        <v/>
      </c>
      <c r="BZ23" s="378" t="str">
        <f ca="1">+IF(OFFSET('Water Data'!$F$28,0,10*ROW('Water Data'!F17))="","",OFFSET('Water Data'!$F$28,0,10*ROW('Water Data'!F17)))</f>
        <v/>
      </c>
      <c r="CA23" s="378" t="str">
        <f ca="1">+IF(OFFSET('Water Data'!$F$29,0,10*ROW('Water Data'!F17))="","",OFFSET('Water Data'!$F$29,0,10*ROW('Water Data'!F17)))</f>
        <v/>
      </c>
      <c r="CB23" s="378" t="str">
        <f ca="1">+IF(OFFSET('Water Data'!$G$27,0,10*ROW('Water Data'!G17))="","",OFFSET('Water Data'!$G$27,0,10*ROW('Water Data'!G17)))</f>
        <v/>
      </c>
      <c r="CC23" s="378" t="str">
        <f ca="1">+IF(OFFSET('Water Data'!$G$28,0,10*ROW('Water Data'!G17))="","",OFFSET('Water Data'!$G$28,0,10*ROW('Water Data'!G17)))</f>
        <v/>
      </c>
      <c r="CD23" s="378" t="str">
        <f ca="1">+IF(OFFSET('Water Data'!$G$29,0,10*ROW('Water Data'!G17))="","",OFFSET('Water Data'!$G$29,0,10*ROW('Water Data'!G17)))</f>
        <v/>
      </c>
      <c r="CE23" s="378" t="str">
        <f ca="1">+IF(OFFSET('Water Data'!$H$27,0,10*ROW('Water Data'!H17))="","",OFFSET('Water Data'!$H$27,0,10*ROW('Water Data'!H17)))</f>
        <v/>
      </c>
      <c r="CF23" s="378" t="str">
        <f ca="1">+IF(OFFSET('Water Data'!$H$28,0,10*ROW('Water Data'!H17))="","",OFFSET('Water Data'!$H$28,0,10*ROW('Water Data'!H17)))</f>
        <v/>
      </c>
      <c r="CG23" s="378" t="str">
        <f ca="1">+IF(OFFSET('Water Data'!$H$29,0,10*ROW('Water Data'!H17))="","",OFFSET('Water Data'!$H$29,0,10*ROW('Water Data'!H17)))</f>
        <v/>
      </c>
      <c r="CH23" s="378" t="str">
        <f ca="1">+IF(OFFSET('Water Data'!$I$27,0,10*ROW('Water Data'!I17))="","",OFFSET('Water Data'!$I$27,0,10*ROW('Water Data'!I17)))</f>
        <v/>
      </c>
      <c r="CI23" s="378" t="str">
        <f ca="1">+IF(OFFSET('Water Data'!$I$28,0,10*ROW('Water Data'!I17))="","",OFFSET('Water Data'!$I$28,0,10*ROW('Water Data'!I17)))</f>
        <v/>
      </c>
      <c r="CJ23" s="378" t="str">
        <f ca="1">+IF(OFFSET('Water Data'!$I$29,0,10*ROW('Water Data'!I17))="","",OFFSET('Water Data'!$I$29,0,10*ROW('Water Data'!I17)))</f>
        <v/>
      </c>
      <c r="CK23" s="378" t="str">
        <f ca="1">+IF(OFFSET('Sanitation Data'!$D$28,0,10*ROW('Sanitation Data'!D17))="","",OFFSET('Sanitation Data'!$D$28,0,10*ROW('Sanitation Data'!D17)))</f>
        <v/>
      </c>
      <c r="CL23" s="378" t="str">
        <f ca="1">+IF(OFFSET('Sanitation Data'!$D$29,0,10*ROW('Sanitation Data'!D17))="","",OFFSET('Sanitation Data'!$D$29,0,10*ROW('Sanitation Data'!D17)))</f>
        <v/>
      </c>
      <c r="CM23" s="378" t="str">
        <f ca="1">+IF(OFFSET('Sanitation Data'!$D$30,0,10*ROW('Sanitation Data'!D17))="","",OFFSET('Sanitation Data'!$D$30,0,10*ROW('Sanitation Data'!D17)))</f>
        <v/>
      </c>
      <c r="CN23" s="378" t="str">
        <f ca="1">+IF(OFFSET('Sanitation Data'!$D$31,0,10*ROW('Sanitation Data'!D17))="","",OFFSET('Sanitation Data'!$D$31,0,10*ROW('Sanitation Data'!D17)))</f>
        <v/>
      </c>
      <c r="CO23" s="378" t="str">
        <f ca="1">+IF(OFFSET('Sanitation Data'!$D$32,0,10*ROW('Sanitation Data'!D17))="","",OFFSET('Sanitation Data'!$D$32,0,10*ROW('Sanitation Data'!D17)))</f>
        <v/>
      </c>
      <c r="CP23" s="378" t="str">
        <f ca="1">+IF(OFFSET('Sanitation Data'!$E$28,0,10*ROW('Sanitation Data'!E17))="","",OFFSET('Sanitation Data'!$E$28,0,10*ROW('Sanitation Data'!E17)))</f>
        <v/>
      </c>
      <c r="CQ23" s="378" t="str">
        <f ca="1">+IF(OFFSET('Sanitation Data'!$E$29,0,10*ROW('Sanitation Data'!E17))="","",OFFSET('Sanitation Data'!$E$29,0,10*ROW('Sanitation Data'!E17)))</f>
        <v/>
      </c>
      <c r="CR23" s="378" t="str">
        <f ca="1">+IF(OFFSET('Sanitation Data'!$E$30,0,10*ROW('Sanitation Data'!E17))="","",OFFSET('Sanitation Data'!$E$30,0,10*ROW('Sanitation Data'!E17)))</f>
        <v/>
      </c>
      <c r="CS23" s="378" t="str">
        <f ca="1">+IF(OFFSET('Sanitation Data'!$E$31,0,10*ROW('Sanitation Data'!E17))="","",OFFSET('Sanitation Data'!$E$31,0,10*ROW('Sanitation Data'!E17)))</f>
        <v/>
      </c>
      <c r="CT23" s="378" t="str">
        <f ca="1">+IF(OFFSET('Sanitation Data'!$E$32,0,10*ROW('Sanitation Data'!E17))="","",OFFSET('Sanitation Data'!$E$32,0,10*ROW('Sanitation Data'!E17)))</f>
        <v/>
      </c>
      <c r="CU23" s="378" t="str">
        <f ca="1">+IF(OFFSET('Sanitation Data'!$F$28,0,10*ROW('Sanitation Data'!F17))="","",OFFSET('Sanitation Data'!$F$28,0,10*ROW('Sanitation Data'!F17)))</f>
        <v/>
      </c>
      <c r="CV23" s="378" t="str">
        <f ca="1">+IF(OFFSET('Sanitation Data'!$F$29,0,10*ROW('Sanitation Data'!F17))="","",OFFSET('Sanitation Data'!$F$29,0,10*ROW('Sanitation Data'!F17)))</f>
        <v/>
      </c>
      <c r="CW23" s="378" t="str">
        <f ca="1">+IF(OFFSET('Sanitation Data'!$F$30,0,10*ROW('Sanitation Data'!F17))="","",OFFSET('Sanitation Data'!$F$30,0,10*ROW('Sanitation Data'!F17)))</f>
        <v/>
      </c>
      <c r="CX23" s="378" t="str">
        <f ca="1">+IF(OFFSET('Sanitation Data'!$F$31,0,10*ROW('Sanitation Data'!F17))="","",OFFSET('Sanitation Data'!$F$31,0,10*ROW('Sanitation Data'!F17)))</f>
        <v/>
      </c>
      <c r="CY23" s="378" t="str">
        <f ca="1">+IF(OFFSET('Sanitation Data'!$F$32,0,10*ROW('Sanitation Data'!F17))="","",OFFSET('Sanitation Data'!$F$32,0,10*ROW('Sanitation Data'!F17)))</f>
        <v/>
      </c>
      <c r="CZ23" s="378" t="str">
        <f ca="1">+IF(OFFSET('Sanitation Data'!$G$28,0,10*ROW('Sanitation Data'!G17))="","",OFFSET('Sanitation Data'!$G$28,0,10*ROW('Sanitation Data'!G17)))</f>
        <v/>
      </c>
      <c r="DA23" s="378" t="str">
        <f ca="1">+IF(OFFSET('Sanitation Data'!$G$29,0,10*ROW('Sanitation Data'!G17))="","",OFFSET('Sanitation Data'!$G$29,0,10*ROW('Sanitation Data'!G17)))</f>
        <v/>
      </c>
      <c r="DB23" s="378" t="str">
        <f ca="1">+IF(OFFSET('Sanitation Data'!$G$30,0,10*ROW('Sanitation Data'!G17))="","",OFFSET('Sanitation Data'!$G$30,0,10*ROW('Sanitation Data'!G17)))</f>
        <v/>
      </c>
      <c r="DC23" s="378" t="str">
        <f ca="1">+IF(OFFSET('Sanitation Data'!$G$31,0,10*ROW('Sanitation Data'!G17))="","",OFFSET('Sanitation Data'!$G$31,0,10*ROW('Sanitation Data'!G17)))</f>
        <v/>
      </c>
      <c r="DD23" s="378" t="str">
        <f ca="1">+IF(OFFSET('Sanitation Data'!$G$32,0,10*ROW('Sanitation Data'!G17))="","",OFFSET('Sanitation Data'!$G$32,0,10*ROW('Sanitation Data'!G17)))</f>
        <v/>
      </c>
      <c r="DE23" s="378" t="str">
        <f ca="1">+IF(OFFSET('Sanitation Data'!$H$28,0,10*ROW('Sanitation Data'!H17))="","",OFFSET('Sanitation Data'!$H$28,0,10*ROW('Sanitation Data'!H17)))</f>
        <v/>
      </c>
      <c r="DF23" s="378" t="str">
        <f ca="1">+IF(OFFSET('Sanitation Data'!$H$29,0,10*ROW('Sanitation Data'!H17))="","",OFFSET('Sanitation Data'!$H$29,0,10*ROW('Sanitation Data'!H17)))</f>
        <v/>
      </c>
      <c r="DG23" s="378" t="str">
        <f ca="1">+IF(OFFSET('Sanitation Data'!$H$30,0,10*ROW('Sanitation Data'!H17))="","",OFFSET('Sanitation Data'!$H$30,0,10*ROW('Sanitation Data'!H17)))</f>
        <v/>
      </c>
      <c r="DH23" s="378" t="str">
        <f ca="1">+IF(OFFSET('Sanitation Data'!$H$31,0,10*ROW('Sanitation Data'!H17))="","",OFFSET('Sanitation Data'!$H$31,0,10*ROW('Sanitation Data'!H17)))</f>
        <v/>
      </c>
      <c r="DI23" s="378" t="str">
        <f ca="1">+IF(OFFSET('Sanitation Data'!$H$32,0,10*ROW('Sanitation Data'!H17))="","",OFFSET('Sanitation Data'!$H$32,0,10*ROW('Sanitation Data'!H17)))</f>
        <v/>
      </c>
      <c r="DJ23" s="378" t="str">
        <f ca="1">+IF(OFFSET('Sanitation Data'!$I$28,0,10*ROW('Sanitation Data'!I17))="","",OFFSET('Sanitation Data'!$I$28,0,10*ROW('Sanitation Data'!I17)))</f>
        <v/>
      </c>
      <c r="DK23" s="378" t="str">
        <f ca="1">+IF(OFFSET('Sanitation Data'!$I$29,0,10*ROW('Sanitation Data'!I17))="","",OFFSET('Sanitation Data'!$I$29,0,10*ROW('Sanitation Data'!I17)))</f>
        <v/>
      </c>
      <c r="DL23" s="378" t="str">
        <f ca="1">+IF(OFFSET('Sanitation Data'!$I$30,0,10*ROW('Sanitation Data'!I17))="","",OFFSET('Sanitation Data'!$I$30,0,10*ROW('Sanitation Data'!I17)))</f>
        <v/>
      </c>
      <c r="DM23" s="378" t="str">
        <f ca="1">+IF(OFFSET('Sanitation Data'!$I$31,0,10*ROW('Sanitation Data'!I17))="","",OFFSET('Sanitation Data'!$I$31,0,10*ROW('Sanitation Data'!I17)))</f>
        <v/>
      </c>
      <c r="DN23" s="378" t="str">
        <f ca="1">+IF(OFFSET('Sanitation Data'!$I$32,0,10*ROW('Sanitation Data'!I17))="","",OFFSET('Sanitation Data'!$I$32,0,10*ROW('Sanitation Data'!I17)))</f>
        <v/>
      </c>
      <c r="DO23" s="378" t="str">
        <f ca="1">+IF(OFFSET('Hygiene Data'!$D$11,0,10*ROW('Hygiene Data'!D17))="","",OFFSET('Hygiene Data'!$D$11,0,10*ROW('Hygiene Data'!D17)))</f>
        <v/>
      </c>
      <c r="DP23" s="378" t="str">
        <f ca="1">+IF(OFFSET('Hygiene Data'!$D$12,0,10*ROW('Hygiene Data'!D17))="","",OFFSET('Hygiene Data'!$D$12,0,10*ROW('Hygiene Data'!D17)))</f>
        <v/>
      </c>
      <c r="DQ23" s="378" t="str">
        <f ca="1">+IF(OFFSET('Hygiene Data'!$D$13,0,10*ROW('Hygiene Data'!D17))="","",OFFSET('Hygiene Data'!$D$13,0,10*ROW('Hygiene Data'!D17)))</f>
        <v/>
      </c>
      <c r="DR23" s="378" t="str">
        <f ca="1">+IF(OFFSET('Hygiene Data'!$E$11,0,10*ROW('Hygiene Data'!E17))="","",OFFSET('Hygiene Data'!$E$11,0,10*ROW('Hygiene Data'!E17)))</f>
        <v/>
      </c>
      <c r="DS23" s="378" t="str">
        <f ca="1">+IF(OFFSET('Hygiene Data'!$E$12,0,10*ROW('Hygiene Data'!E17))="","",OFFSET('Hygiene Data'!$E$12,0,10*ROW('Hygiene Data'!E17)))</f>
        <v/>
      </c>
      <c r="DT23" s="378" t="str">
        <f ca="1">+IF(OFFSET('Hygiene Data'!$E$13,0,10*ROW('Hygiene Data'!E17))="","",OFFSET('Hygiene Data'!$E$13,0,10*ROW('Hygiene Data'!E17)))</f>
        <v/>
      </c>
      <c r="DU23" s="378" t="str">
        <f ca="1">+IF(OFFSET('Hygiene Data'!$F$11,0,10*ROW('Hygiene Data'!F17))="","",OFFSET('Hygiene Data'!$F$11,0,10*ROW('Hygiene Data'!F17)))</f>
        <v/>
      </c>
      <c r="DV23" s="378" t="str">
        <f ca="1">+IF(OFFSET('Hygiene Data'!$F$12,0,10*ROW('Hygiene Data'!F17))="","",OFFSET('Hygiene Data'!$F$12,0,10*ROW('Hygiene Data'!F17)))</f>
        <v/>
      </c>
      <c r="DW23" s="378" t="str">
        <f ca="1">+IF(OFFSET('Hygiene Data'!$F$13,0,10*ROW('Hygiene Data'!F17))="","",OFFSET('Hygiene Data'!$F$13,0,10*ROW('Hygiene Data'!F17)))</f>
        <v/>
      </c>
      <c r="DX23" s="378" t="str">
        <f ca="1">+IF(OFFSET('Hygiene Data'!$G$11,0,10*ROW('Hygiene Data'!G17))="","",OFFSET('Hygiene Data'!$G$11,0,10*ROW('Hygiene Data'!G17)))</f>
        <v/>
      </c>
      <c r="DY23" s="378" t="str">
        <f ca="1">+IF(OFFSET('Hygiene Data'!$G$12,0,10*ROW('Hygiene Data'!G17))="","",OFFSET('Hygiene Data'!$G$12,0,10*ROW('Hygiene Data'!G17)))</f>
        <v/>
      </c>
      <c r="DZ23" s="378" t="str">
        <f ca="1">+IF(OFFSET('Hygiene Data'!$G$13,0,10*ROW('Hygiene Data'!G17))="","",OFFSET('Hygiene Data'!$G$13,0,10*ROW('Hygiene Data'!G17)))</f>
        <v/>
      </c>
      <c r="EA23" s="378" t="str">
        <f ca="1">+IF(OFFSET('Hygiene Data'!$H$11,0,10*ROW('Hygiene Data'!H17))="","",OFFSET('Hygiene Data'!$H$11,0,10*ROW('Hygiene Data'!H17)))</f>
        <v/>
      </c>
      <c r="EB23" s="378" t="str">
        <f ca="1">+IF(OFFSET('Hygiene Data'!$H$12,0,10*ROW('Hygiene Data'!H17))="","",OFFSET('Hygiene Data'!$H$12,0,10*ROW('Hygiene Data'!H17)))</f>
        <v/>
      </c>
      <c r="EC23" s="378" t="str">
        <f ca="1">+IF(OFFSET('Hygiene Data'!$H$13,0,10*ROW('Hygiene Data'!H17))="","",OFFSET('Hygiene Data'!$H$13,0,10*ROW('Hygiene Data'!H17)))</f>
        <v/>
      </c>
      <c r="ED23" s="378" t="str">
        <f ca="1">+IF(OFFSET('Hygiene Data'!$I$11,0,10*ROW('Hygiene Data'!I17))="","",OFFSET('Hygiene Data'!$I$11,0,10*ROW('Hygiene Data'!I17)))</f>
        <v/>
      </c>
      <c r="EE23" s="378" t="str">
        <f ca="1">+IF(OFFSET('Hygiene Data'!$I$12,0,10*ROW('Hygiene Data'!I17))="","",OFFSET('Hygiene Data'!$I$12,0,10*ROW('Hygiene Data'!I17)))</f>
        <v/>
      </c>
      <c r="EF23" s="378" t="str">
        <f ca="1">+IF(OFFSET('Hygiene Data'!$I$13,0,10*ROW('Hygiene Data'!I17))="","",OFFSET('Hygiene Data'!$I$13,0,10*ROW('Hygiene Data'!I17)))</f>
        <v/>
      </c>
    </row>
    <row r="24" spans="1:136" x14ac:dyDescent="0.25">
      <c r="A24" s="487" t="str">
        <f ca="1">+IF(OFFSET('Water Data'!$B$2,0,10*ROW('Water Data'!E18))="","",OFFSET('Water Data'!$B$2,0,10*ROW('Water Data'!E18)))</f>
        <v/>
      </c>
      <c r="B24" s="487"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4" t="str">
        <f t="shared" ca="1" si="0"/>
        <v/>
      </c>
      <c r="D24" s="515"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5"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5"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5"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5"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5"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5"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5"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5"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5"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5"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5"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5"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5"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5"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5"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5"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5"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6"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6"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6"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6"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6"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6"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6"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6"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6"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6"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6"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6"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6"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6"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6"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6"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6"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6"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6"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6"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6"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6"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6"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6"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6"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6"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6"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6"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6"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6"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7"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3"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7"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7"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7"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7"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7"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7"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7"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7"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7"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7"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7"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7"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7"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7"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7"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7"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8" t="str">
        <f ca="1">+IF(OFFSET('Water Data'!$D$27,0,10*ROW('Water Data'!D18))="","",OFFSET('Water Data'!$D$27,0,10*ROW('Water Data'!D18)))</f>
        <v/>
      </c>
      <c r="BT24" s="378" t="str">
        <f ca="1">+IF(OFFSET('Water Data'!$D$28,0,10*ROW('Water Data'!D18))="","",OFFSET('Water Data'!$D$28,0,10*ROW('Water Data'!D18)))</f>
        <v/>
      </c>
      <c r="BU24" s="378" t="str">
        <f ca="1">+IF(OFFSET('Water Data'!$D$29,0,10*ROW('Water Data'!D18))="","",OFFSET('Water Data'!$D$29,0,10*ROW('Water Data'!D18)))</f>
        <v/>
      </c>
      <c r="BV24" s="378" t="str">
        <f ca="1">+IF(OFFSET('Water Data'!$E$27,0,10*ROW('Water Data'!E18))="","",OFFSET('Water Data'!$E$27,0,10*ROW('Water Data'!E18)))</f>
        <v/>
      </c>
      <c r="BW24" s="378" t="str">
        <f ca="1">+IF(OFFSET('Water Data'!$E$28,0,10*ROW('Water Data'!E18))="","",OFFSET('Water Data'!$E$28,0,10*ROW('Water Data'!E18)))</f>
        <v/>
      </c>
      <c r="BX24" s="378" t="str">
        <f ca="1">+IF(OFFSET('Water Data'!$E$29,0,10*ROW('Water Data'!E18))="","",OFFSET('Water Data'!$E$29,0,10*ROW('Water Data'!E18)))</f>
        <v/>
      </c>
      <c r="BY24" s="378" t="str">
        <f ca="1">+IF(OFFSET('Water Data'!$F$27,0,10*ROW('Water Data'!F18))="","",OFFSET('Water Data'!$F$27,0,10*ROW('Water Data'!F18)))</f>
        <v/>
      </c>
      <c r="BZ24" s="378" t="str">
        <f ca="1">+IF(OFFSET('Water Data'!$F$28,0,10*ROW('Water Data'!F18))="","",OFFSET('Water Data'!$F$28,0,10*ROW('Water Data'!F18)))</f>
        <v/>
      </c>
      <c r="CA24" s="378" t="str">
        <f ca="1">+IF(OFFSET('Water Data'!$F$29,0,10*ROW('Water Data'!F18))="","",OFFSET('Water Data'!$F$29,0,10*ROW('Water Data'!F18)))</f>
        <v/>
      </c>
      <c r="CB24" s="378" t="str">
        <f ca="1">+IF(OFFSET('Water Data'!$G$27,0,10*ROW('Water Data'!G18))="","",OFFSET('Water Data'!$G$27,0,10*ROW('Water Data'!G18)))</f>
        <v/>
      </c>
      <c r="CC24" s="378" t="str">
        <f ca="1">+IF(OFFSET('Water Data'!$G$28,0,10*ROW('Water Data'!G18))="","",OFFSET('Water Data'!$G$28,0,10*ROW('Water Data'!G18)))</f>
        <v/>
      </c>
      <c r="CD24" s="378" t="str">
        <f ca="1">+IF(OFFSET('Water Data'!$G$29,0,10*ROW('Water Data'!G18))="","",OFFSET('Water Data'!$G$29,0,10*ROW('Water Data'!G18)))</f>
        <v/>
      </c>
      <c r="CE24" s="378" t="str">
        <f ca="1">+IF(OFFSET('Water Data'!$H$27,0,10*ROW('Water Data'!H18))="","",OFFSET('Water Data'!$H$27,0,10*ROW('Water Data'!H18)))</f>
        <v/>
      </c>
      <c r="CF24" s="378" t="str">
        <f ca="1">+IF(OFFSET('Water Data'!$H$28,0,10*ROW('Water Data'!H18))="","",OFFSET('Water Data'!$H$28,0,10*ROW('Water Data'!H18)))</f>
        <v/>
      </c>
      <c r="CG24" s="378" t="str">
        <f ca="1">+IF(OFFSET('Water Data'!$H$29,0,10*ROW('Water Data'!H18))="","",OFFSET('Water Data'!$H$29,0,10*ROW('Water Data'!H18)))</f>
        <v/>
      </c>
      <c r="CH24" s="378" t="str">
        <f ca="1">+IF(OFFSET('Water Data'!$I$27,0,10*ROW('Water Data'!I18))="","",OFFSET('Water Data'!$I$27,0,10*ROW('Water Data'!I18)))</f>
        <v/>
      </c>
      <c r="CI24" s="378" t="str">
        <f ca="1">+IF(OFFSET('Water Data'!$I$28,0,10*ROW('Water Data'!I18))="","",OFFSET('Water Data'!$I$28,0,10*ROW('Water Data'!I18)))</f>
        <v/>
      </c>
      <c r="CJ24" s="378" t="str">
        <f ca="1">+IF(OFFSET('Water Data'!$I$29,0,10*ROW('Water Data'!I18))="","",OFFSET('Water Data'!$I$29,0,10*ROW('Water Data'!I18)))</f>
        <v/>
      </c>
      <c r="CK24" s="378" t="str">
        <f ca="1">+IF(OFFSET('Sanitation Data'!$D$28,0,10*ROW('Sanitation Data'!D18))="","",OFFSET('Sanitation Data'!$D$28,0,10*ROW('Sanitation Data'!D18)))</f>
        <v/>
      </c>
      <c r="CL24" s="378" t="str">
        <f ca="1">+IF(OFFSET('Sanitation Data'!$D$29,0,10*ROW('Sanitation Data'!D18))="","",OFFSET('Sanitation Data'!$D$29,0,10*ROW('Sanitation Data'!D18)))</f>
        <v/>
      </c>
      <c r="CM24" s="378" t="str">
        <f ca="1">+IF(OFFSET('Sanitation Data'!$D$30,0,10*ROW('Sanitation Data'!D18))="","",OFFSET('Sanitation Data'!$D$30,0,10*ROW('Sanitation Data'!D18)))</f>
        <v/>
      </c>
      <c r="CN24" s="378" t="str">
        <f ca="1">+IF(OFFSET('Sanitation Data'!$D$31,0,10*ROW('Sanitation Data'!D18))="","",OFFSET('Sanitation Data'!$D$31,0,10*ROW('Sanitation Data'!D18)))</f>
        <v/>
      </c>
      <c r="CO24" s="378" t="str">
        <f ca="1">+IF(OFFSET('Sanitation Data'!$D$32,0,10*ROW('Sanitation Data'!D18))="","",OFFSET('Sanitation Data'!$D$32,0,10*ROW('Sanitation Data'!D18)))</f>
        <v/>
      </c>
      <c r="CP24" s="378" t="str">
        <f ca="1">+IF(OFFSET('Sanitation Data'!$E$28,0,10*ROW('Sanitation Data'!E18))="","",OFFSET('Sanitation Data'!$E$28,0,10*ROW('Sanitation Data'!E18)))</f>
        <v/>
      </c>
      <c r="CQ24" s="378" t="str">
        <f ca="1">+IF(OFFSET('Sanitation Data'!$E$29,0,10*ROW('Sanitation Data'!E18))="","",OFFSET('Sanitation Data'!$E$29,0,10*ROW('Sanitation Data'!E18)))</f>
        <v/>
      </c>
      <c r="CR24" s="378" t="str">
        <f ca="1">+IF(OFFSET('Sanitation Data'!$E$30,0,10*ROW('Sanitation Data'!E18))="","",OFFSET('Sanitation Data'!$E$30,0,10*ROW('Sanitation Data'!E18)))</f>
        <v/>
      </c>
      <c r="CS24" s="378" t="str">
        <f ca="1">+IF(OFFSET('Sanitation Data'!$E$31,0,10*ROW('Sanitation Data'!E18))="","",OFFSET('Sanitation Data'!$E$31,0,10*ROW('Sanitation Data'!E18)))</f>
        <v/>
      </c>
      <c r="CT24" s="378" t="str">
        <f ca="1">+IF(OFFSET('Sanitation Data'!$E$32,0,10*ROW('Sanitation Data'!E18))="","",OFFSET('Sanitation Data'!$E$32,0,10*ROW('Sanitation Data'!E18)))</f>
        <v/>
      </c>
      <c r="CU24" s="378" t="str">
        <f ca="1">+IF(OFFSET('Sanitation Data'!$F$28,0,10*ROW('Sanitation Data'!F18))="","",OFFSET('Sanitation Data'!$F$28,0,10*ROW('Sanitation Data'!F18)))</f>
        <v/>
      </c>
      <c r="CV24" s="378" t="str">
        <f ca="1">+IF(OFFSET('Sanitation Data'!$F$29,0,10*ROW('Sanitation Data'!F18))="","",OFFSET('Sanitation Data'!$F$29,0,10*ROW('Sanitation Data'!F18)))</f>
        <v/>
      </c>
      <c r="CW24" s="378" t="str">
        <f ca="1">+IF(OFFSET('Sanitation Data'!$F$30,0,10*ROW('Sanitation Data'!F18))="","",OFFSET('Sanitation Data'!$F$30,0,10*ROW('Sanitation Data'!F18)))</f>
        <v/>
      </c>
      <c r="CX24" s="378" t="str">
        <f ca="1">+IF(OFFSET('Sanitation Data'!$F$31,0,10*ROW('Sanitation Data'!F18))="","",OFFSET('Sanitation Data'!$F$31,0,10*ROW('Sanitation Data'!F18)))</f>
        <v/>
      </c>
      <c r="CY24" s="378" t="str">
        <f ca="1">+IF(OFFSET('Sanitation Data'!$F$32,0,10*ROW('Sanitation Data'!F18))="","",OFFSET('Sanitation Data'!$F$32,0,10*ROW('Sanitation Data'!F18)))</f>
        <v/>
      </c>
      <c r="CZ24" s="378" t="str">
        <f ca="1">+IF(OFFSET('Sanitation Data'!$G$28,0,10*ROW('Sanitation Data'!G18))="","",OFFSET('Sanitation Data'!$G$28,0,10*ROW('Sanitation Data'!G18)))</f>
        <v/>
      </c>
      <c r="DA24" s="378" t="str">
        <f ca="1">+IF(OFFSET('Sanitation Data'!$G$29,0,10*ROW('Sanitation Data'!G18))="","",OFFSET('Sanitation Data'!$G$29,0,10*ROW('Sanitation Data'!G18)))</f>
        <v/>
      </c>
      <c r="DB24" s="378" t="str">
        <f ca="1">+IF(OFFSET('Sanitation Data'!$G$30,0,10*ROW('Sanitation Data'!G18))="","",OFFSET('Sanitation Data'!$G$30,0,10*ROW('Sanitation Data'!G18)))</f>
        <v/>
      </c>
      <c r="DC24" s="378" t="str">
        <f ca="1">+IF(OFFSET('Sanitation Data'!$G$31,0,10*ROW('Sanitation Data'!G18))="","",OFFSET('Sanitation Data'!$G$31,0,10*ROW('Sanitation Data'!G18)))</f>
        <v/>
      </c>
      <c r="DD24" s="378" t="str">
        <f ca="1">+IF(OFFSET('Sanitation Data'!$G$32,0,10*ROW('Sanitation Data'!G18))="","",OFFSET('Sanitation Data'!$G$32,0,10*ROW('Sanitation Data'!G18)))</f>
        <v/>
      </c>
      <c r="DE24" s="378" t="str">
        <f ca="1">+IF(OFFSET('Sanitation Data'!$H$28,0,10*ROW('Sanitation Data'!H18))="","",OFFSET('Sanitation Data'!$H$28,0,10*ROW('Sanitation Data'!H18)))</f>
        <v/>
      </c>
      <c r="DF24" s="378" t="str">
        <f ca="1">+IF(OFFSET('Sanitation Data'!$H$29,0,10*ROW('Sanitation Data'!H18))="","",OFFSET('Sanitation Data'!$H$29,0,10*ROW('Sanitation Data'!H18)))</f>
        <v/>
      </c>
      <c r="DG24" s="378" t="str">
        <f ca="1">+IF(OFFSET('Sanitation Data'!$H$30,0,10*ROW('Sanitation Data'!H18))="","",OFFSET('Sanitation Data'!$H$30,0,10*ROW('Sanitation Data'!H18)))</f>
        <v/>
      </c>
      <c r="DH24" s="378" t="str">
        <f ca="1">+IF(OFFSET('Sanitation Data'!$H$31,0,10*ROW('Sanitation Data'!H18))="","",OFFSET('Sanitation Data'!$H$31,0,10*ROW('Sanitation Data'!H18)))</f>
        <v/>
      </c>
      <c r="DI24" s="378" t="str">
        <f ca="1">+IF(OFFSET('Sanitation Data'!$H$32,0,10*ROW('Sanitation Data'!H18))="","",OFFSET('Sanitation Data'!$H$32,0,10*ROW('Sanitation Data'!H18)))</f>
        <v/>
      </c>
      <c r="DJ24" s="378" t="str">
        <f ca="1">+IF(OFFSET('Sanitation Data'!$I$28,0,10*ROW('Sanitation Data'!I18))="","",OFFSET('Sanitation Data'!$I$28,0,10*ROW('Sanitation Data'!I18)))</f>
        <v/>
      </c>
      <c r="DK24" s="378" t="str">
        <f ca="1">+IF(OFFSET('Sanitation Data'!$I$29,0,10*ROW('Sanitation Data'!I18))="","",OFFSET('Sanitation Data'!$I$29,0,10*ROW('Sanitation Data'!I18)))</f>
        <v/>
      </c>
      <c r="DL24" s="378" t="str">
        <f ca="1">+IF(OFFSET('Sanitation Data'!$I$30,0,10*ROW('Sanitation Data'!I18))="","",OFFSET('Sanitation Data'!$I$30,0,10*ROW('Sanitation Data'!I18)))</f>
        <v/>
      </c>
      <c r="DM24" s="378" t="str">
        <f ca="1">+IF(OFFSET('Sanitation Data'!$I$31,0,10*ROW('Sanitation Data'!I18))="","",OFFSET('Sanitation Data'!$I$31,0,10*ROW('Sanitation Data'!I18)))</f>
        <v/>
      </c>
      <c r="DN24" s="378" t="str">
        <f ca="1">+IF(OFFSET('Sanitation Data'!$I$32,0,10*ROW('Sanitation Data'!I18))="","",OFFSET('Sanitation Data'!$I$32,0,10*ROW('Sanitation Data'!I18)))</f>
        <v/>
      </c>
      <c r="DO24" s="378" t="str">
        <f ca="1">+IF(OFFSET('Hygiene Data'!$D$11,0,10*ROW('Hygiene Data'!D18))="","",OFFSET('Hygiene Data'!$D$11,0,10*ROW('Hygiene Data'!D18)))</f>
        <v/>
      </c>
      <c r="DP24" s="378" t="str">
        <f ca="1">+IF(OFFSET('Hygiene Data'!$D$12,0,10*ROW('Hygiene Data'!D18))="","",OFFSET('Hygiene Data'!$D$12,0,10*ROW('Hygiene Data'!D18)))</f>
        <v/>
      </c>
      <c r="DQ24" s="378" t="str">
        <f ca="1">+IF(OFFSET('Hygiene Data'!$D$13,0,10*ROW('Hygiene Data'!D18))="","",OFFSET('Hygiene Data'!$D$13,0,10*ROW('Hygiene Data'!D18)))</f>
        <v/>
      </c>
      <c r="DR24" s="378" t="str">
        <f ca="1">+IF(OFFSET('Hygiene Data'!$E$11,0,10*ROW('Hygiene Data'!E18))="","",OFFSET('Hygiene Data'!$E$11,0,10*ROW('Hygiene Data'!E18)))</f>
        <v/>
      </c>
      <c r="DS24" s="378" t="str">
        <f ca="1">+IF(OFFSET('Hygiene Data'!$E$12,0,10*ROW('Hygiene Data'!E18))="","",OFFSET('Hygiene Data'!$E$12,0,10*ROW('Hygiene Data'!E18)))</f>
        <v/>
      </c>
      <c r="DT24" s="378" t="str">
        <f ca="1">+IF(OFFSET('Hygiene Data'!$E$13,0,10*ROW('Hygiene Data'!E18))="","",OFFSET('Hygiene Data'!$E$13,0,10*ROW('Hygiene Data'!E18)))</f>
        <v/>
      </c>
      <c r="DU24" s="378" t="str">
        <f ca="1">+IF(OFFSET('Hygiene Data'!$F$11,0,10*ROW('Hygiene Data'!F18))="","",OFFSET('Hygiene Data'!$F$11,0,10*ROW('Hygiene Data'!F18)))</f>
        <v/>
      </c>
      <c r="DV24" s="378" t="str">
        <f ca="1">+IF(OFFSET('Hygiene Data'!$F$12,0,10*ROW('Hygiene Data'!F18))="","",OFFSET('Hygiene Data'!$F$12,0,10*ROW('Hygiene Data'!F18)))</f>
        <v/>
      </c>
      <c r="DW24" s="378" t="str">
        <f ca="1">+IF(OFFSET('Hygiene Data'!$F$13,0,10*ROW('Hygiene Data'!F18))="","",OFFSET('Hygiene Data'!$F$13,0,10*ROW('Hygiene Data'!F18)))</f>
        <v/>
      </c>
      <c r="DX24" s="378" t="str">
        <f ca="1">+IF(OFFSET('Hygiene Data'!$G$11,0,10*ROW('Hygiene Data'!G18))="","",OFFSET('Hygiene Data'!$G$11,0,10*ROW('Hygiene Data'!G18)))</f>
        <v/>
      </c>
      <c r="DY24" s="378" t="str">
        <f ca="1">+IF(OFFSET('Hygiene Data'!$G$12,0,10*ROW('Hygiene Data'!G18))="","",OFFSET('Hygiene Data'!$G$12,0,10*ROW('Hygiene Data'!G18)))</f>
        <v/>
      </c>
      <c r="DZ24" s="378" t="str">
        <f ca="1">+IF(OFFSET('Hygiene Data'!$G$13,0,10*ROW('Hygiene Data'!G18))="","",OFFSET('Hygiene Data'!$G$13,0,10*ROW('Hygiene Data'!G18)))</f>
        <v/>
      </c>
      <c r="EA24" s="378" t="str">
        <f ca="1">+IF(OFFSET('Hygiene Data'!$H$11,0,10*ROW('Hygiene Data'!H18))="","",OFFSET('Hygiene Data'!$H$11,0,10*ROW('Hygiene Data'!H18)))</f>
        <v/>
      </c>
      <c r="EB24" s="378" t="str">
        <f ca="1">+IF(OFFSET('Hygiene Data'!$H$12,0,10*ROW('Hygiene Data'!H18))="","",OFFSET('Hygiene Data'!$H$12,0,10*ROW('Hygiene Data'!H18)))</f>
        <v/>
      </c>
      <c r="EC24" s="378" t="str">
        <f ca="1">+IF(OFFSET('Hygiene Data'!$H$13,0,10*ROW('Hygiene Data'!H18))="","",OFFSET('Hygiene Data'!$H$13,0,10*ROW('Hygiene Data'!H18)))</f>
        <v/>
      </c>
      <c r="ED24" s="378" t="str">
        <f ca="1">+IF(OFFSET('Hygiene Data'!$I$11,0,10*ROW('Hygiene Data'!I18))="","",OFFSET('Hygiene Data'!$I$11,0,10*ROW('Hygiene Data'!I18)))</f>
        <v/>
      </c>
      <c r="EE24" s="378" t="str">
        <f ca="1">+IF(OFFSET('Hygiene Data'!$I$12,0,10*ROW('Hygiene Data'!I18))="","",OFFSET('Hygiene Data'!$I$12,0,10*ROW('Hygiene Data'!I18)))</f>
        <v/>
      </c>
      <c r="EF24" s="378" t="str">
        <f ca="1">+IF(OFFSET('Hygiene Data'!$I$13,0,10*ROW('Hygiene Data'!I18))="","",OFFSET('Hygiene Data'!$I$13,0,10*ROW('Hygiene Data'!I18)))</f>
        <v/>
      </c>
    </row>
    <row r="25" spans="1:136" x14ac:dyDescent="0.25">
      <c r="A25" s="487" t="str">
        <f ca="1">+IF(OFFSET('Water Data'!$B$2,0,10*ROW('Water Data'!E19))="","",OFFSET('Water Data'!$B$2,0,10*ROW('Water Data'!E19)))</f>
        <v/>
      </c>
      <c r="B25" s="487"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4" t="str">
        <f t="shared" ca="1" si="0"/>
        <v/>
      </c>
      <c r="D25" s="515"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5"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5"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5"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5"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5"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5"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5"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5"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5"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5"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5"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5"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5"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5"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5"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5"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5"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6"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6"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6"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6"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6"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6"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6"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6"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6"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6"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6"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6"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6"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6"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6"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6"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6"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6"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6"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6"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6"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6"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6"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6"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6"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6"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6"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6"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6"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6"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7"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3"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7"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7"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7"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7"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7"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7"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7"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7"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7"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7"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7"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7"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7"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7"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7"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7"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8" t="str">
        <f ca="1">+IF(OFFSET('Water Data'!$D$27,0,10*ROW('Water Data'!D19))="","",OFFSET('Water Data'!$D$27,0,10*ROW('Water Data'!D19)))</f>
        <v/>
      </c>
      <c r="BT25" s="378" t="str">
        <f ca="1">+IF(OFFSET('Water Data'!$D$28,0,10*ROW('Water Data'!D19))="","",OFFSET('Water Data'!$D$28,0,10*ROW('Water Data'!D19)))</f>
        <v/>
      </c>
      <c r="BU25" s="378" t="str">
        <f ca="1">+IF(OFFSET('Water Data'!$D$29,0,10*ROW('Water Data'!D19))="","",OFFSET('Water Data'!$D$29,0,10*ROW('Water Data'!D19)))</f>
        <v/>
      </c>
      <c r="BV25" s="378" t="str">
        <f ca="1">+IF(OFFSET('Water Data'!$E$27,0,10*ROW('Water Data'!E19))="","",OFFSET('Water Data'!$E$27,0,10*ROW('Water Data'!E19)))</f>
        <v/>
      </c>
      <c r="BW25" s="378" t="str">
        <f ca="1">+IF(OFFSET('Water Data'!$E$28,0,10*ROW('Water Data'!E19))="","",OFFSET('Water Data'!$E$28,0,10*ROW('Water Data'!E19)))</f>
        <v/>
      </c>
      <c r="BX25" s="378" t="str">
        <f ca="1">+IF(OFFSET('Water Data'!$E$29,0,10*ROW('Water Data'!E19))="","",OFFSET('Water Data'!$E$29,0,10*ROW('Water Data'!E19)))</f>
        <v/>
      </c>
      <c r="BY25" s="378" t="str">
        <f ca="1">+IF(OFFSET('Water Data'!$F$27,0,10*ROW('Water Data'!F19))="","",OFFSET('Water Data'!$F$27,0,10*ROW('Water Data'!F19)))</f>
        <v/>
      </c>
      <c r="BZ25" s="378" t="str">
        <f ca="1">+IF(OFFSET('Water Data'!$F$28,0,10*ROW('Water Data'!F19))="","",OFFSET('Water Data'!$F$28,0,10*ROW('Water Data'!F19)))</f>
        <v/>
      </c>
      <c r="CA25" s="378" t="str">
        <f ca="1">+IF(OFFSET('Water Data'!$F$29,0,10*ROW('Water Data'!F19))="","",OFFSET('Water Data'!$F$29,0,10*ROW('Water Data'!F19)))</f>
        <v/>
      </c>
      <c r="CB25" s="378" t="str">
        <f ca="1">+IF(OFFSET('Water Data'!$G$27,0,10*ROW('Water Data'!G19))="","",OFFSET('Water Data'!$G$27,0,10*ROW('Water Data'!G19)))</f>
        <v/>
      </c>
      <c r="CC25" s="378" t="str">
        <f ca="1">+IF(OFFSET('Water Data'!$G$28,0,10*ROW('Water Data'!G19))="","",OFFSET('Water Data'!$G$28,0,10*ROW('Water Data'!G19)))</f>
        <v/>
      </c>
      <c r="CD25" s="378" t="str">
        <f ca="1">+IF(OFFSET('Water Data'!$G$29,0,10*ROW('Water Data'!G19))="","",OFFSET('Water Data'!$G$29,0,10*ROW('Water Data'!G19)))</f>
        <v/>
      </c>
      <c r="CE25" s="378" t="str">
        <f ca="1">+IF(OFFSET('Water Data'!$H$27,0,10*ROW('Water Data'!H19))="","",OFFSET('Water Data'!$H$27,0,10*ROW('Water Data'!H19)))</f>
        <v/>
      </c>
      <c r="CF25" s="378" t="str">
        <f ca="1">+IF(OFFSET('Water Data'!$H$28,0,10*ROW('Water Data'!H19))="","",OFFSET('Water Data'!$H$28,0,10*ROW('Water Data'!H19)))</f>
        <v/>
      </c>
      <c r="CG25" s="378" t="str">
        <f ca="1">+IF(OFFSET('Water Data'!$H$29,0,10*ROW('Water Data'!H19))="","",OFFSET('Water Data'!$H$29,0,10*ROW('Water Data'!H19)))</f>
        <v/>
      </c>
      <c r="CH25" s="378" t="str">
        <f ca="1">+IF(OFFSET('Water Data'!$I$27,0,10*ROW('Water Data'!I19))="","",OFFSET('Water Data'!$I$27,0,10*ROW('Water Data'!I19)))</f>
        <v/>
      </c>
      <c r="CI25" s="378" t="str">
        <f ca="1">+IF(OFFSET('Water Data'!$I$28,0,10*ROW('Water Data'!I19))="","",OFFSET('Water Data'!$I$28,0,10*ROW('Water Data'!I19)))</f>
        <v/>
      </c>
      <c r="CJ25" s="378" t="str">
        <f ca="1">+IF(OFFSET('Water Data'!$I$29,0,10*ROW('Water Data'!I19))="","",OFFSET('Water Data'!$I$29,0,10*ROW('Water Data'!I19)))</f>
        <v/>
      </c>
      <c r="CK25" s="378" t="str">
        <f ca="1">+IF(OFFSET('Sanitation Data'!$D$28,0,10*ROW('Sanitation Data'!D19))="","",OFFSET('Sanitation Data'!$D$28,0,10*ROW('Sanitation Data'!D19)))</f>
        <v/>
      </c>
      <c r="CL25" s="378" t="str">
        <f ca="1">+IF(OFFSET('Sanitation Data'!$D$29,0,10*ROW('Sanitation Data'!D19))="","",OFFSET('Sanitation Data'!$D$29,0,10*ROW('Sanitation Data'!D19)))</f>
        <v/>
      </c>
      <c r="CM25" s="378" t="str">
        <f ca="1">+IF(OFFSET('Sanitation Data'!$D$30,0,10*ROW('Sanitation Data'!D19))="","",OFFSET('Sanitation Data'!$D$30,0,10*ROW('Sanitation Data'!D19)))</f>
        <v/>
      </c>
      <c r="CN25" s="378" t="str">
        <f ca="1">+IF(OFFSET('Sanitation Data'!$D$31,0,10*ROW('Sanitation Data'!D19))="","",OFFSET('Sanitation Data'!$D$31,0,10*ROW('Sanitation Data'!D19)))</f>
        <v/>
      </c>
      <c r="CO25" s="378" t="str">
        <f ca="1">+IF(OFFSET('Sanitation Data'!$D$32,0,10*ROW('Sanitation Data'!D19))="","",OFFSET('Sanitation Data'!$D$32,0,10*ROW('Sanitation Data'!D19)))</f>
        <v/>
      </c>
      <c r="CP25" s="378" t="str">
        <f ca="1">+IF(OFFSET('Sanitation Data'!$E$28,0,10*ROW('Sanitation Data'!E19))="","",OFFSET('Sanitation Data'!$E$28,0,10*ROW('Sanitation Data'!E19)))</f>
        <v/>
      </c>
      <c r="CQ25" s="378" t="str">
        <f ca="1">+IF(OFFSET('Sanitation Data'!$E$29,0,10*ROW('Sanitation Data'!E19))="","",OFFSET('Sanitation Data'!$E$29,0,10*ROW('Sanitation Data'!E19)))</f>
        <v/>
      </c>
      <c r="CR25" s="378" t="str">
        <f ca="1">+IF(OFFSET('Sanitation Data'!$E$30,0,10*ROW('Sanitation Data'!E19))="","",OFFSET('Sanitation Data'!$E$30,0,10*ROW('Sanitation Data'!E19)))</f>
        <v/>
      </c>
      <c r="CS25" s="378" t="str">
        <f ca="1">+IF(OFFSET('Sanitation Data'!$E$31,0,10*ROW('Sanitation Data'!E19))="","",OFFSET('Sanitation Data'!$E$31,0,10*ROW('Sanitation Data'!E19)))</f>
        <v/>
      </c>
      <c r="CT25" s="378" t="str">
        <f ca="1">+IF(OFFSET('Sanitation Data'!$E$32,0,10*ROW('Sanitation Data'!E19))="","",OFFSET('Sanitation Data'!$E$32,0,10*ROW('Sanitation Data'!E19)))</f>
        <v/>
      </c>
      <c r="CU25" s="378" t="str">
        <f ca="1">+IF(OFFSET('Sanitation Data'!$F$28,0,10*ROW('Sanitation Data'!F19))="","",OFFSET('Sanitation Data'!$F$28,0,10*ROW('Sanitation Data'!F19)))</f>
        <v/>
      </c>
      <c r="CV25" s="378" t="str">
        <f ca="1">+IF(OFFSET('Sanitation Data'!$F$29,0,10*ROW('Sanitation Data'!F19))="","",OFFSET('Sanitation Data'!$F$29,0,10*ROW('Sanitation Data'!F19)))</f>
        <v/>
      </c>
      <c r="CW25" s="378" t="str">
        <f ca="1">+IF(OFFSET('Sanitation Data'!$F$30,0,10*ROW('Sanitation Data'!F19))="","",OFFSET('Sanitation Data'!$F$30,0,10*ROW('Sanitation Data'!F19)))</f>
        <v/>
      </c>
      <c r="CX25" s="378" t="str">
        <f ca="1">+IF(OFFSET('Sanitation Data'!$F$31,0,10*ROW('Sanitation Data'!F19))="","",OFFSET('Sanitation Data'!$F$31,0,10*ROW('Sanitation Data'!F19)))</f>
        <v/>
      </c>
      <c r="CY25" s="378" t="str">
        <f ca="1">+IF(OFFSET('Sanitation Data'!$F$32,0,10*ROW('Sanitation Data'!F19))="","",OFFSET('Sanitation Data'!$F$32,0,10*ROW('Sanitation Data'!F19)))</f>
        <v/>
      </c>
      <c r="CZ25" s="378" t="str">
        <f ca="1">+IF(OFFSET('Sanitation Data'!$G$28,0,10*ROW('Sanitation Data'!G19))="","",OFFSET('Sanitation Data'!$G$28,0,10*ROW('Sanitation Data'!G19)))</f>
        <v/>
      </c>
      <c r="DA25" s="378" t="str">
        <f ca="1">+IF(OFFSET('Sanitation Data'!$G$29,0,10*ROW('Sanitation Data'!G19))="","",OFFSET('Sanitation Data'!$G$29,0,10*ROW('Sanitation Data'!G19)))</f>
        <v/>
      </c>
      <c r="DB25" s="378" t="str">
        <f ca="1">+IF(OFFSET('Sanitation Data'!$G$30,0,10*ROW('Sanitation Data'!G19))="","",OFFSET('Sanitation Data'!$G$30,0,10*ROW('Sanitation Data'!G19)))</f>
        <v/>
      </c>
      <c r="DC25" s="378" t="str">
        <f ca="1">+IF(OFFSET('Sanitation Data'!$G$31,0,10*ROW('Sanitation Data'!G19))="","",OFFSET('Sanitation Data'!$G$31,0,10*ROW('Sanitation Data'!G19)))</f>
        <v/>
      </c>
      <c r="DD25" s="378" t="str">
        <f ca="1">+IF(OFFSET('Sanitation Data'!$G$32,0,10*ROW('Sanitation Data'!G19))="","",OFFSET('Sanitation Data'!$G$32,0,10*ROW('Sanitation Data'!G19)))</f>
        <v/>
      </c>
      <c r="DE25" s="378" t="str">
        <f ca="1">+IF(OFFSET('Sanitation Data'!$H$28,0,10*ROW('Sanitation Data'!H19))="","",OFFSET('Sanitation Data'!$H$28,0,10*ROW('Sanitation Data'!H19)))</f>
        <v/>
      </c>
      <c r="DF25" s="378" t="str">
        <f ca="1">+IF(OFFSET('Sanitation Data'!$H$29,0,10*ROW('Sanitation Data'!H19))="","",OFFSET('Sanitation Data'!$H$29,0,10*ROW('Sanitation Data'!H19)))</f>
        <v/>
      </c>
      <c r="DG25" s="378" t="str">
        <f ca="1">+IF(OFFSET('Sanitation Data'!$H$30,0,10*ROW('Sanitation Data'!H19))="","",OFFSET('Sanitation Data'!$H$30,0,10*ROW('Sanitation Data'!H19)))</f>
        <v/>
      </c>
      <c r="DH25" s="378" t="str">
        <f ca="1">+IF(OFFSET('Sanitation Data'!$H$31,0,10*ROW('Sanitation Data'!H19))="","",OFFSET('Sanitation Data'!$H$31,0,10*ROW('Sanitation Data'!H19)))</f>
        <v/>
      </c>
      <c r="DI25" s="378" t="str">
        <f ca="1">+IF(OFFSET('Sanitation Data'!$H$32,0,10*ROW('Sanitation Data'!H19))="","",OFFSET('Sanitation Data'!$H$32,0,10*ROW('Sanitation Data'!H19)))</f>
        <v/>
      </c>
      <c r="DJ25" s="378" t="str">
        <f ca="1">+IF(OFFSET('Sanitation Data'!$I$28,0,10*ROW('Sanitation Data'!I19))="","",OFFSET('Sanitation Data'!$I$28,0,10*ROW('Sanitation Data'!I19)))</f>
        <v/>
      </c>
      <c r="DK25" s="378" t="str">
        <f ca="1">+IF(OFFSET('Sanitation Data'!$I$29,0,10*ROW('Sanitation Data'!I19))="","",OFFSET('Sanitation Data'!$I$29,0,10*ROW('Sanitation Data'!I19)))</f>
        <v/>
      </c>
      <c r="DL25" s="378" t="str">
        <f ca="1">+IF(OFFSET('Sanitation Data'!$I$30,0,10*ROW('Sanitation Data'!I19))="","",OFFSET('Sanitation Data'!$I$30,0,10*ROW('Sanitation Data'!I19)))</f>
        <v/>
      </c>
      <c r="DM25" s="378" t="str">
        <f ca="1">+IF(OFFSET('Sanitation Data'!$I$31,0,10*ROW('Sanitation Data'!I19))="","",OFFSET('Sanitation Data'!$I$31,0,10*ROW('Sanitation Data'!I19)))</f>
        <v/>
      </c>
      <c r="DN25" s="378" t="str">
        <f ca="1">+IF(OFFSET('Sanitation Data'!$I$32,0,10*ROW('Sanitation Data'!I19))="","",OFFSET('Sanitation Data'!$I$32,0,10*ROW('Sanitation Data'!I19)))</f>
        <v/>
      </c>
      <c r="DO25" s="378" t="str">
        <f ca="1">+IF(OFFSET('Hygiene Data'!$D$11,0,10*ROW('Hygiene Data'!D19))="","",OFFSET('Hygiene Data'!$D$11,0,10*ROW('Hygiene Data'!D19)))</f>
        <v/>
      </c>
      <c r="DP25" s="378" t="str">
        <f ca="1">+IF(OFFSET('Hygiene Data'!$D$12,0,10*ROW('Hygiene Data'!D19))="","",OFFSET('Hygiene Data'!$D$12,0,10*ROW('Hygiene Data'!D19)))</f>
        <v/>
      </c>
      <c r="DQ25" s="378" t="str">
        <f ca="1">+IF(OFFSET('Hygiene Data'!$D$13,0,10*ROW('Hygiene Data'!D19))="","",OFFSET('Hygiene Data'!$D$13,0,10*ROW('Hygiene Data'!D19)))</f>
        <v/>
      </c>
      <c r="DR25" s="378" t="str">
        <f ca="1">+IF(OFFSET('Hygiene Data'!$E$11,0,10*ROW('Hygiene Data'!E19))="","",OFFSET('Hygiene Data'!$E$11,0,10*ROW('Hygiene Data'!E19)))</f>
        <v/>
      </c>
      <c r="DS25" s="378" t="str">
        <f ca="1">+IF(OFFSET('Hygiene Data'!$E$12,0,10*ROW('Hygiene Data'!E19))="","",OFFSET('Hygiene Data'!$E$12,0,10*ROW('Hygiene Data'!E19)))</f>
        <v/>
      </c>
      <c r="DT25" s="378" t="str">
        <f ca="1">+IF(OFFSET('Hygiene Data'!$E$13,0,10*ROW('Hygiene Data'!E19))="","",OFFSET('Hygiene Data'!$E$13,0,10*ROW('Hygiene Data'!E19)))</f>
        <v/>
      </c>
      <c r="DU25" s="378" t="str">
        <f ca="1">+IF(OFFSET('Hygiene Data'!$F$11,0,10*ROW('Hygiene Data'!F19))="","",OFFSET('Hygiene Data'!$F$11,0,10*ROW('Hygiene Data'!F19)))</f>
        <v/>
      </c>
      <c r="DV25" s="378" t="str">
        <f ca="1">+IF(OFFSET('Hygiene Data'!$F$12,0,10*ROW('Hygiene Data'!F19))="","",OFFSET('Hygiene Data'!$F$12,0,10*ROW('Hygiene Data'!F19)))</f>
        <v/>
      </c>
      <c r="DW25" s="378" t="str">
        <f ca="1">+IF(OFFSET('Hygiene Data'!$F$13,0,10*ROW('Hygiene Data'!F19))="","",OFFSET('Hygiene Data'!$F$13,0,10*ROW('Hygiene Data'!F19)))</f>
        <v/>
      </c>
      <c r="DX25" s="378" t="str">
        <f ca="1">+IF(OFFSET('Hygiene Data'!$G$11,0,10*ROW('Hygiene Data'!G19))="","",OFFSET('Hygiene Data'!$G$11,0,10*ROW('Hygiene Data'!G19)))</f>
        <v/>
      </c>
      <c r="DY25" s="378" t="str">
        <f ca="1">+IF(OFFSET('Hygiene Data'!$G$12,0,10*ROW('Hygiene Data'!G19))="","",OFFSET('Hygiene Data'!$G$12,0,10*ROW('Hygiene Data'!G19)))</f>
        <v/>
      </c>
      <c r="DZ25" s="378" t="str">
        <f ca="1">+IF(OFFSET('Hygiene Data'!$G$13,0,10*ROW('Hygiene Data'!G19))="","",OFFSET('Hygiene Data'!$G$13,0,10*ROW('Hygiene Data'!G19)))</f>
        <v/>
      </c>
      <c r="EA25" s="378" t="str">
        <f ca="1">+IF(OFFSET('Hygiene Data'!$H$11,0,10*ROW('Hygiene Data'!H19))="","",OFFSET('Hygiene Data'!$H$11,0,10*ROW('Hygiene Data'!H19)))</f>
        <v/>
      </c>
      <c r="EB25" s="378" t="str">
        <f ca="1">+IF(OFFSET('Hygiene Data'!$H$12,0,10*ROW('Hygiene Data'!H19))="","",OFFSET('Hygiene Data'!$H$12,0,10*ROW('Hygiene Data'!H19)))</f>
        <v/>
      </c>
      <c r="EC25" s="378" t="str">
        <f ca="1">+IF(OFFSET('Hygiene Data'!$H$13,0,10*ROW('Hygiene Data'!H19))="","",OFFSET('Hygiene Data'!$H$13,0,10*ROW('Hygiene Data'!H19)))</f>
        <v/>
      </c>
      <c r="ED25" s="378" t="str">
        <f ca="1">+IF(OFFSET('Hygiene Data'!$I$11,0,10*ROW('Hygiene Data'!I19))="","",OFFSET('Hygiene Data'!$I$11,0,10*ROW('Hygiene Data'!I19)))</f>
        <v/>
      </c>
      <c r="EE25" s="378" t="str">
        <f ca="1">+IF(OFFSET('Hygiene Data'!$I$12,0,10*ROW('Hygiene Data'!I19))="","",OFFSET('Hygiene Data'!$I$12,0,10*ROW('Hygiene Data'!I19)))</f>
        <v/>
      </c>
      <c r="EF25" s="378" t="str">
        <f ca="1">+IF(OFFSET('Hygiene Data'!$I$13,0,10*ROW('Hygiene Data'!I19))="","",OFFSET('Hygiene Data'!$I$13,0,10*ROW('Hygiene Data'!I19)))</f>
        <v/>
      </c>
    </row>
    <row r="26" spans="1:136" x14ac:dyDescent="0.25">
      <c r="A26" s="487" t="str">
        <f ca="1">+IF(OFFSET('Water Data'!$B$2,0,10*ROW('Water Data'!E20))="","",OFFSET('Water Data'!$B$2,0,10*ROW('Water Data'!E20)))</f>
        <v/>
      </c>
      <c r="B26" s="487"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4" t="str">
        <f t="shared" ca="1" si="0"/>
        <v/>
      </c>
      <c r="D26" s="515"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5"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5"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5"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5"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5"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5"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5"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5"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5"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5"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5"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5"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5"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5"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5"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5"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5"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6"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6"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6"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6"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6"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6"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6"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6"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6"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6"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6"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6"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6"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6"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6"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6"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6"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6"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6"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6"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6"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6"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6"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6"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6"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6"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6"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6"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6"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6"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7"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3"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7"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7"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7"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7"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7"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7"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7"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7"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7"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7"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7"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7"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7"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7"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7"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7"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8" t="str">
        <f ca="1">+IF(OFFSET('Water Data'!$D$27,0,10*ROW('Water Data'!D20))="","",OFFSET('Water Data'!$D$27,0,10*ROW('Water Data'!D20)))</f>
        <v/>
      </c>
      <c r="BT26" s="378" t="str">
        <f ca="1">+IF(OFFSET('Water Data'!$D$28,0,10*ROW('Water Data'!D20))="","",OFFSET('Water Data'!$D$28,0,10*ROW('Water Data'!D20)))</f>
        <v/>
      </c>
      <c r="BU26" s="378" t="str">
        <f ca="1">+IF(OFFSET('Water Data'!$D$29,0,10*ROW('Water Data'!D20))="","",OFFSET('Water Data'!$D$29,0,10*ROW('Water Data'!D20)))</f>
        <v/>
      </c>
      <c r="BV26" s="378" t="str">
        <f ca="1">+IF(OFFSET('Water Data'!$E$27,0,10*ROW('Water Data'!E20))="","",OFFSET('Water Data'!$E$27,0,10*ROW('Water Data'!E20)))</f>
        <v/>
      </c>
      <c r="BW26" s="378" t="str">
        <f ca="1">+IF(OFFSET('Water Data'!$E$28,0,10*ROW('Water Data'!E20))="","",OFFSET('Water Data'!$E$28,0,10*ROW('Water Data'!E20)))</f>
        <v/>
      </c>
      <c r="BX26" s="378" t="str">
        <f ca="1">+IF(OFFSET('Water Data'!$E$29,0,10*ROW('Water Data'!E20))="","",OFFSET('Water Data'!$E$29,0,10*ROW('Water Data'!E20)))</f>
        <v/>
      </c>
      <c r="BY26" s="378" t="str">
        <f ca="1">+IF(OFFSET('Water Data'!$F$27,0,10*ROW('Water Data'!F20))="","",OFFSET('Water Data'!$F$27,0,10*ROW('Water Data'!F20)))</f>
        <v/>
      </c>
      <c r="BZ26" s="378" t="str">
        <f ca="1">+IF(OFFSET('Water Data'!$F$28,0,10*ROW('Water Data'!F20))="","",OFFSET('Water Data'!$F$28,0,10*ROW('Water Data'!F20)))</f>
        <v/>
      </c>
      <c r="CA26" s="378" t="str">
        <f ca="1">+IF(OFFSET('Water Data'!$F$29,0,10*ROW('Water Data'!F20))="","",OFFSET('Water Data'!$F$29,0,10*ROW('Water Data'!F20)))</f>
        <v/>
      </c>
      <c r="CB26" s="378" t="str">
        <f ca="1">+IF(OFFSET('Water Data'!$G$27,0,10*ROW('Water Data'!G20))="","",OFFSET('Water Data'!$G$27,0,10*ROW('Water Data'!G20)))</f>
        <v/>
      </c>
      <c r="CC26" s="378" t="str">
        <f ca="1">+IF(OFFSET('Water Data'!$G$28,0,10*ROW('Water Data'!G20))="","",OFFSET('Water Data'!$G$28,0,10*ROW('Water Data'!G20)))</f>
        <v/>
      </c>
      <c r="CD26" s="378" t="str">
        <f ca="1">+IF(OFFSET('Water Data'!$G$29,0,10*ROW('Water Data'!G20))="","",OFFSET('Water Data'!$G$29,0,10*ROW('Water Data'!G20)))</f>
        <v/>
      </c>
      <c r="CE26" s="378" t="str">
        <f ca="1">+IF(OFFSET('Water Data'!$H$27,0,10*ROW('Water Data'!H20))="","",OFFSET('Water Data'!$H$27,0,10*ROW('Water Data'!H20)))</f>
        <v/>
      </c>
      <c r="CF26" s="378" t="str">
        <f ca="1">+IF(OFFSET('Water Data'!$H$28,0,10*ROW('Water Data'!H20))="","",OFFSET('Water Data'!$H$28,0,10*ROW('Water Data'!H20)))</f>
        <v/>
      </c>
      <c r="CG26" s="378" t="str">
        <f ca="1">+IF(OFFSET('Water Data'!$H$29,0,10*ROW('Water Data'!H20))="","",OFFSET('Water Data'!$H$29,0,10*ROW('Water Data'!H20)))</f>
        <v/>
      </c>
      <c r="CH26" s="378" t="str">
        <f ca="1">+IF(OFFSET('Water Data'!$I$27,0,10*ROW('Water Data'!I20))="","",OFFSET('Water Data'!$I$27,0,10*ROW('Water Data'!I20)))</f>
        <v/>
      </c>
      <c r="CI26" s="378" t="str">
        <f ca="1">+IF(OFFSET('Water Data'!$I$28,0,10*ROW('Water Data'!I20))="","",OFFSET('Water Data'!$I$28,0,10*ROW('Water Data'!I20)))</f>
        <v/>
      </c>
      <c r="CJ26" s="378" t="str">
        <f ca="1">+IF(OFFSET('Water Data'!$I$29,0,10*ROW('Water Data'!I20))="","",OFFSET('Water Data'!$I$29,0,10*ROW('Water Data'!I20)))</f>
        <v/>
      </c>
      <c r="CK26" s="378" t="str">
        <f ca="1">+IF(OFFSET('Sanitation Data'!$D$28,0,10*ROW('Sanitation Data'!D20))="","",OFFSET('Sanitation Data'!$D$28,0,10*ROW('Sanitation Data'!D20)))</f>
        <v/>
      </c>
      <c r="CL26" s="378" t="str">
        <f ca="1">+IF(OFFSET('Sanitation Data'!$D$29,0,10*ROW('Sanitation Data'!D20))="","",OFFSET('Sanitation Data'!$D$29,0,10*ROW('Sanitation Data'!D20)))</f>
        <v/>
      </c>
      <c r="CM26" s="378" t="str">
        <f ca="1">+IF(OFFSET('Sanitation Data'!$D$30,0,10*ROW('Sanitation Data'!D20))="","",OFFSET('Sanitation Data'!$D$30,0,10*ROW('Sanitation Data'!D20)))</f>
        <v/>
      </c>
      <c r="CN26" s="378" t="str">
        <f ca="1">+IF(OFFSET('Sanitation Data'!$D$31,0,10*ROW('Sanitation Data'!D20))="","",OFFSET('Sanitation Data'!$D$31,0,10*ROW('Sanitation Data'!D20)))</f>
        <v/>
      </c>
      <c r="CO26" s="378" t="str">
        <f ca="1">+IF(OFFSET('Sanitation Data'!$D$32,0,10*ROW('Sanitation Data'!D20))="","",OFFSET('Sanitation Data'!$D$32,0,10*ROW('Sanitation Data'!D20)))</f>
        <v/>
      </c>
      <c r="CP26" s="378" t="str">
        <f ca="1">+IF(OFFSET('Sanitation Data'!$E$28,0,10*ROW('Sanitation Data'!E20))="","",OFFSET('Sanitation Data'!$E$28,0,10*ROW('Sanitation Data'!E20)))</f>
        <v/>
      </c>
      <c r="CQ26" s="378" t="str">
        <f ca="1">+IF(OFFSET('Sanitation Data'!$E$29,0,10*ROW('Sanitation Data'!E20))="","",OFFSET('Sanitation Data'!$E$29,0,10*ROW('Sanitation Data'!E20)))</f>
        <v/>
      </c>
      <c r="CR26" s="378" t="str">
        <f ca="1">+IF(OFFSET('Sanitation Data'!$E$30,0,10*ROW('Sanitation Data'!E20))="","",OFFSET('Sanitation Data'!$E$30,0,10*ROW('Sanitation Data'!E20)))</f>
        <v/>
      </c>
      <c r="CS26" s="378" t="str">
        <f ca="1">+IF(OFFSET('Sanitation Data'!$E$31,0,10*ROW('Sanitation Data'!E20))="","",OFFSET('Sanitation Data'!$E$31,0,10*ROW('Sanitation Data'!E20)))</f>
        <v/>
      </c>
      <c r="CT26" s="378" t="str">
        <f ca="1">+IF(OFFSET('Sanitation Data'!$E$32,0,10*ROW('Sanitation Data'!E20))="","",OFFSET('Sanitation Data'!$E$32,0,10*ROW('Sanitation Data'!E20)))</f>
        <v/>
      </c>
      <c r="CU26" s="378" t="str">
        <f ca="1">+IF(OFFSET('Sanitation Data'!$F$28,0,10*ROW('Sanitation Data'!F20))="","",OFFSET('Sanitation Data'!$F$28,0,10*ROW('Sanitation Data'!F20)))</f>
        <v/>
      </c>
      <c r="CV26" s="378" t="str">
        <f ca="1">+IF(OFFSET('Sanitation Data'!$F$29,0,10*ROW('Sanitation Data'!F20))="","",OFFSET('Sanitation Data'!$F$29,0,10*ROW('Sanitation Data'!F20)))</f>
        <v/>
      </c>
      <c r="CW26" s="378" t="str">
        <f ca="1">+IF(OFFSET('Sanitation Data'!$F$30,0,10*ROW('Sanitation Data'!F20))="","",OFFSET('Sanitation Data'!$F$30,0,10*ROW('Sanitation Data'!F20)))</f>
        <v/>
      </c>
      <c r="CX26" s="378" t="str">
        <f ca="1">+IF(OFFSET('Sanitation Data'!$F$31,0,10*ROW('Sanitation Data'!F20))="","",OFFSET('Sanitation Data'!$F$31,0,10*ROW('Sanitation Data'!F20)))</f>
        <v/>
      </c>
      <c r="CY26" s="378" t="str">
        <f ca="1">+IF(OFFSET('Sanitation Data'!$F$32,0,10*ROW('Sanitation Data'!F20))="","",OFFSET('Sanitation Data'!$F$32,0,10*ROW('Sanitation Data'!F20)))</f>
        <v/>
      </c>
      <c r="CZ26" s="378" t="str">
        <f ca="1">+IF(OFFSET('Sanitation Data'!$G$28,0,10*ROW('Sanitation Data'!G20))="","",OFFSET('Sanitation Data'!$G$28,0,10*ROW('Sanitation Data'!G20)))</f>
        <v/>
      </c>
      <c r="DA26" s="378" t="str">
        <f ca="1">+IF(OFFSET('Sanitation Data'!$G$29,0,10*ROW('Sanitation Data'!G20))="","",OFFSET('Sanitation Data'!$G$29,0,10*ROW('Sanitation Data'!G20)))</f>
        <v/>
      </c>
      <c r="DB26" s="378" t="str">
        <f ca="1">+IF(OFFSET('Sanitation Data'!$G$30,0,10*ROW('Sanitation Data'!G20))="","",OFFSET('Sanitation Data'!$G$30,0,10*ROW('Sanitation Data'!G20)))</f>
        <v/>
      </c>
      <c r="DC26" s="378" t="str">
        <f ca="1">+IF(OFFSET('Sanitation Data'!$G$31,0,10*ROW('Sanitation Data'!G20))="","",OFFSET('Sanitation Data'!$G$31,0,10*ROW('Sanitation Data'!G20)))</f>
        <v/>
      </c>
      <c r="DD26" s="378" t="str">
        <f ca="1">+IF(OFFSET('Sanitation Data'!$G$32,0,10*ROW('Sanitation Data'!G20))="","",OFFSET('Sanitation Data'!$G$32,0,10*ROW('Sanitation Data'!G20)))</f>
        <v/>
      </c>
      <c r="DE26" s="378" t="str">
        <f ca="1">+IF(OFFSET('Sanitation Data'!$H$28,0,10*ROW('Sanitation Data'!H20))="","",OFFSET('Sanitation Data'!$H$28,0,10*ROW('Sanitation Data'!H20)))</f>
        <v/>
      </c>
      <c r="DF26" s="378" t="str">
        <f ca="1">+IF(OFFSET('Sanitation Data'!$H$29,0,10*ROW('Sanitation Data'!H20))="","",OFFSET('Sanitation Data'!$H$29,0,10*ROW('Sanitation Data'!H20)))</f>
        <v/>
      </c>
      <c r="DG26" s="378" t="str">
        <f ca="1">+IF(OFFSET('Sanitation Data'!$H$30,0,10*ROW('Sanitation Data'!H20))="","",OFFSET('Sanitation Data'!$H$30,0,10*ROW('Sanitation Data'!H20)))</f>
        <v/>
      </c>
      <c r="DH26" s="378" t="str">
        <f ca="1">+IF(OFFSET('Sanitation Data'!$H$31,0,10*ROW('Sanitation Data'!H20))="","",OFFSET('Sanitation Data'!$H$31,0,10*ROW('Sanitation Data'!H20)))</f>
        <v/>
      </c>
      <c r="DI26" s="378" t="str">
        <f ca="1">+IF(OFFSET('Sanitation Data'!$H$32,0,10*ROW('Sanitation Data'!H20))="","",OFFSET('Sanitation Data'!$H$32,0,10*ROW('Sanitation Data'!H20)))</f>
        <v/>
      </c>
      <c r="DJ26" s="378" t="str">
        <f ca="1">+IF(OFFSET('Sanitation Data'!$I$28,0,10*ROW('Sanitation Data'!I20))="","",OFFSET('Sanitation Data'!$I$28,0,10*ROW('Sanitation Data'!I20)))</f>
        <v/>
      </c>
      <c r="DK26" s="378" t="str">
        <f ca="1">+IF(OFFSET('Sanitation Data'!$I$29,0,10*ROW('Sanitation Data'!I20))="","",OFFSET('Sanitation Data'!$I$29,0,10*ROW('Sanitation Data'!I20)))</f>
        <v/>
      </c>
      <c r="DL26" s="378" t="str">
        <f ca="1">+IF(OFFSET('Sanitation Data'!$I$30,0,10*ROW('Sanitation Data'!I20))="","",OFFSET('Sanitation Data'!$I$30,0,10*ROW('Sanitation Data'!I20)))</f>
        <v/>
      </c>
      <c r="DM26" s="378" t="str">
        <f ca="1">+IF(OFFSET('Sanitation Data'!$I$31,0,10*ROW('Sanitation Data'!I20))="","",OFFSET('Sanitation Data'!$I$31,0,10*ROW('Sanitation Data'!I20)))</f>
        <v/>
      </c>
      <c r="DN26" s="378" t="str">
        <f ca="1">+IF(OFFSET('Sanitation Data'!$I$32,0,10*ROW('Sanitation Data'!I20))="","",OFFSET('Sanitation Data'!$I$32,0,10*ROW('Sanitation Data'!I20)))</f>
        <v/>
      </c>
      <c r="DO26" s="378" t="str">
        <f ca="1">+IF(OFFSET('Hygiene Data'!$D$11,0,10*ROW('Hygiene Data'!D20))="","",OFFSET('Hygiene Data'!$D$11,0,10*ROW('Hygiene Data'!D20)))</f>
        <v/>
      </c>
      <c r="DP26" s="378" t="str">
        <f ca="1">+IF(OFFSET('Hygiene Data'!$D$12,0,10*ROW('Hygiene Data'!D20))="","",OFFSET('Hygiene Data'!$D$12,0,10*ROW('Hygiene Data'!D20)))</f>
        <v/>
      </c>
      <c r="DQ26" s="378" t="str">
        <f ca="1">+IF(OFFSET('Hygiene Data'!$D$13,0,10*ROW('Hygiene Data'!D20))="","",OFFSET('Hygiene Data'!$D$13,0,10*ROW('Hygiene Data'!D20)))</f>
        <v/>
      </c>
      <c r="DR26" s="378" t="str">
        <f ca="1">+IF(OFFSET('Hygiene Data'!$E$11,0,10*ROW('Hygiene Data'!E20))="","",OFFSET('Hygiene Data'!$E$11,0,10*ROW('Hygiene Data'!E20)))</f>
        <v/>
      </c>
      <c r="DS26" s="378" t="str">
        <f ca="1">+IF(OFFSET('Hygiene Data'!$E$12,0,10*ROW('Hygiene Data'!E20))="","",OFFSET('Hygiene Data'!$E$12,0,10*ROW('Hygiene Data'!E20)))</f>
        <v/>
      </c>
      <c r="DT26" s="378" t="str">
        <f ca="1">+IF(OFFSET('Hygiene Data'!$E$13,0,10*ROW('Hygiene Data'!E20))="","",OFFSET('Hygiene Data'!$E$13,0,10*ROW('Hygiene Data'!E20)))</f>
        <v/>
      </c>
      <c r="DU26" s="378" t="str">
        <f ca="1">+IF(OFFSET('Hygiene Data'!$F$11,0,10*ROW('Hygiene Data'!F20))="","",OFFSET('Hygiene Data'!$F$11,0,10*ROW('Hygiene Data'!F20)))</f>
        <v/>
      </c>
      <c r="DV26" s="378" t="str">
        <f ca="1">+IF(OFFSET('Hygiene Data'!$F$12,0,10*ROW('Hygiene Data'!F20))="","",OFFSET('Hygiene Data'!$F$12,0,10*ROW('Hygiene Data'!F20)))</f>
        <v/>
      </c>
      <c r="DW26" s="378" t="str">
        <f ca="1">+IF(OFFSET('Hygiene Data'!$F$13,0,10*ROW('Hygiene Data'!F20))="","",OFFSET('Hygiene Data'!$F$13,0,10*ROW('Hygiene Data'!F20)))</f>
        <v/>
      </c>
      <c r="DX26" s="378" t="str">
        <f ca="1">+IF(OFFSET('Hygiene Data'!$G$11,0,10*ROW('Hygiene Data'!G20))="","",OFFSET('Hygiene Data'!$G$11,0,10*ROW('Hygiene Data'!G20)))</f>
        <v/>
      </c>
      <c r="DY26" s="378" t="str">
        <f ca="1">+IF(OFFSET('Hygiene Data'!$G$12,0,10*ROW('Hygiene Data'!G20))="","",OFFSET('Hygiene Data'!$G$12,0,10*ROW('Hygiene Data'!G20)))</f>
        <v/>
      </c>
      <c r="DZ26" s="378" t="str">
        <f ca="1">+IF(OFFSET('Hygiene Data'!$G$13,0,10*ROW('Hygiene Data'!G20))="","",OFFSET('Hygiene Data'!$G$13,0,10*ROW('Hygiene Data'!G20)))</f>
        <v/>
      </c>
      <c r="EA26" s="378" t="str">
        <f ca="1">+IF(OFFSET('Hygiene Data'!$H$11,0,10*ROW('Hygiene Data'!H20))="","",OFFSET('Hygiene Data'!$H$11,0,10*ROW('Hygiene Data'!H20)))</f>
        <v/>
      </c>
      <c r="EB26" s="378" t="str">
        <f ca="1">+IF(OFFSET('Hygiene Data'!$H$12,0,10*ROW('Hygiene Data'!H20))="","",OFFSET('Hygiene Data'!$H$12,0,10*ROW('Hygiene Data'!H20)))</f>
        <v/>
      </c>
      <c r="EC26" s="378" t="str">
        <f ca="1">+IF(OFFSET('Hygiene Data'!$H$13,0,10*ROW('Hygiene Data'!H20))="","",OFFSET('Hygiene Data'!$H$13,0,10*ROW('Hygiene Data'!H20)))</f>
        <v/>
      </c>
      <c r="ED26" s="378" t="str">
        <f ca="1">+IF(OFFSET('Hygiene Data'!$I$11,0,10*ROW('Hygiene Data'!I20))="","",OFFSET('Hygiene Data'!$I$11,0,10*ROW('Hygiene Data'!I20)))</f>
        <v/>
      </c>
      <c r="EE26" s="378" t="str">
        <f ca="1">+IF(OFFSET('Hygiene Data'!$I$12,0,10*ROW('Hygiene Data'!I20))="","",OFFSET('Hygiene Data'!$I$12,0,10*ROW('Hygiene Data'!I20)))</f>
        <v/>
      </c>
      <c r="EF26" s="378" t="str">
        <f ca="1">+IF(OFFSET('Hygiene Data'!$I$13,0,10*ROW('Hygiene Data'!I20))="","",OFFSET('Hygiene Data'!$I$13,0,10*ROW('Hygiene Data'!I20)))</f>
        <v/>
      </c>
    </row>
    <row r="27" spans="1:136" x14ac:dyDescent="0.25">
      <c r="A27" s="487" t="str">
        <f ca="1">+IF(OFFSET('Water Data'!$B$2,0,10*ROW('Water Data'!E21))="","",OFFSET('Water Data'!$B$2,0,10*ROW('Water Data'!E21)))</f>
        <v/>
      </c>
      <c r="B27" s="487"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4" t="str">
        <f t="shared" ca="1" si="0"/>
        <v/>
      </c>
      <c r="D27" s="515"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5"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5"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5"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5"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5"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5"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5"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5"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5"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5"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5"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5"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5"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5"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5"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5"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5"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6"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6"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6"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6"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6"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6"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6"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6"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6"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6"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6"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6"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6"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6"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6"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6"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6"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6"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6"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6"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6"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6"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6"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6"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6"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6"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6"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6"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6"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6"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7"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3"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7"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7"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7"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7"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7"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7"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7"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7"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7"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7"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7"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7"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7"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7"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7"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7"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8" t="str">
        <f ca="1">+IF(OFFSET('Water Data'!$D$27,0,10*ROW('Water Data'!D21))="","",OFFSET('Water Data'!$D$27,0,10*ROW('Water Data'!D21)))</f>
        <v/>
      </c>
      <c r="BT27" s="378" t="str">
        <f ca="1">+IF(OFFSET('Water Data'!$D$28,0,10*ROW('Water Data'!D21))="","",OFFSET('Water Data'!$D$28,0,10*ROW('Water Data'!D21)))</f>
        <v/>
      </c>
      <c r="BU27" s="378" t="str">
        <f ca="1">+IF(OFFSET('Water Data'!$D$29,0,10*ROW('Water Data'!D21))="","",OFFSET('Water Data'!$D$29,0,10*ROW('Water Data'!D21)))</f>
        <v/>
      </c>
      <c r="BV27" s="378" t="str">
        <f ca="1">+IF(OFFSET('Water Data'!$E$27,0,10*ROW('Water Data'!E21))="","",OFFSET('Water Data'!$E$27,0,10*ROW('Water Data'!E21)))</f>
        <v/>
      </c>
      <c r="BW27" s="378" t="str">
        <f ca="1">+IF(OFFSET('Water Data'!$E$28,0,10*ROW('Water Data'!E21))="","",OFFSET('Water Data'!$E$28,0,10*ROW('Water Data'!E21)))</f>
        <v/>
      </c>
      <c r="BX27" s="378" t="str">
        <f ca="1">+IF(OFFSET('Water Data'!$E$29,0,10*ROW('Water Data'!E21))="","",OFFSET('Water Data'!$E$29,0,10*ROW('Water Data'!E21)))</f>
        <v/>
      </c>
      <c r="BY27" s="378" t="str">
        <f ca="1">+IF(OFFSET('Water Data'!$F$27,0,10*ROW('Water Data'!F21))="","",OFFSET('Water Data'!$F$27,0,10*ROW('Water Data'!F21)))</f>
        <v/>
      </c>
      <c r="BZ27" s="378" t="str">
        <f ca="1">+IF(OFFSET('Water Data'!$F$28,0,10*ROW('Water Data'!F21))="","",OFFSET('Water Data'!$F$28,0,10*ROW('Water Data'!F21)))</f>
        <v/>
      </c>
      <c r="CA27" s="378" t="str">
        <f ca="1">+IF(OFFSET('Water Data'!$F$29,0,10*ROW('Water Data'!F21))="","",OFFSET('Water Data'!$F$29,0,10*ROW('Water Data'!F21)))</f>
        <v/>
      </c>
      <c r="CB27" s="378" t="str">
        <f ca="1">+IF(OFFSET('Water Data'!$G$27,0,10*ROW('Water Data'!G21))="","",OFFSET('Water Data'!$G$27,0,10*ROW('Water Data'!G21)))</f>
        <v/>
      </c>
      <c r="CC27" s="378" t="str">
        <f ca="1">+IF(OFFSET('Water Data'!$G$28,0,10*ROW('Water Data'!G21))="","",OFFSET('Water Data'!$G$28,0,10*ROW('Water Data'!G21)))</f>
        <v/>
      </c>
      <c r="CD27" s="378" t="str">
        <f ca="1">+IF(OFFSET('Water Data'!$G$29,0,10*ROW('Water Data'!G21))="","",OFFSET('Water Data'!$G$29,0,10*ROW('Water Data'!G21)))</f>
        <v/>
      </c>
      <c r="CE27" s="378" t="str">
        <f ca="1">+IF(OFFSET('Water Data'!$H$27,0,10*ROW('Water Data'!H21))="","",OFFSET('Water Data'!$H$27,0,10*ROW('Water Data'!H21)))</f>
        <v/>
      </c>
      <c r="CF27" s="378" t="str">
        <f ca="1">+IF(OFFSET('Water Data'!$H$28,0,10*ROW('Water Data'!H21))="","",OFFSET('Water Data'!$H$28,0,10*ROW('Water Data'!H21)))</f>
        <v/>
      </c>
      <c r="CG27" s="378" t="str">
        <f ca="1">+IF(OFFSET('Water Data'!$H$29,0,10*ROW('Water Data'!H21))="","",OFFSET('Water Data'!$H$29,0,10*ROW('Water Data'!H21)))</f>
        <v/>
      </c>
      <c r="CH27" s="378" t="str">
        <f ca="1">+IF(OFFSET('Water Data'!$I$27,0,10*ROW('Water Data'!I21))="","",OFFSET('Water Data'!$I$27,0,10*ROW('Water Data'!I21)))</f>
        <v/>
      </c>
      <c r="CI27" s="378" t="str">
        <f ca="1">+IF(OFFSET('Water Data'!$I$28,0,10*ROW('Water Data'!I21))="","",OFFSET('Water Data'!$I$28,0,10*ROW('Water Data'!I21)))</f>
        <v/>
      </c>
      <c r="CJ27" s="378" t="str">
        <f ca="1">+IF(OFFSET('Water Data'!$I$29,0,10*ROW('Water Data'!I21))="","",OFFSET('Water Data'!$I$29,0,10*ROW('Water Data'!I21)))</f>
        <v/>
      </c>
      <c r="CK27" s="378" t="str">
        <f ca="1">+IF(OFFSET('Sanitation Data'!$D$28,0,10*ROW('Sanitation Data'!D21))="","",OFFSET('Sanitation Data'!$D$28,0,10*ROW('Sanitation Data'!D21)))</f>
        <v/>
      </c>
      <c r="CL27" s="378" t="str">
        <f ca="1">+IF(OFFSET('Sanitation Data'!$D$29,0,10*ROW('Sanitation Data'!D21))="","",OFFSET('Sanitation Data'!$D$29,0,10*ROW('Sanitation Data'!D21)))</f>
        <v/>
      </c>
      <c r="CM27" s="378" t="str">
        <f ca="1">+IF(OFFSET('Sanitation Data'!$D$30,0,10*ROW('Sanitation Data'!D21))="","",OFFSET('Sanitation Data'!$D$30,0,10*ROW('Sanitation Data'!D21)))</f>
        <v/>
      </c>
      <c r="CN27" s="378" t="str">
        <f ca="1">+IF(OFFSET('Sanitation Data'!$D$31,0,10*ROW('Sanitation Data'!D21))="","",OFFSET('Sanitation Data'!$D$31,0,10*ROW('Sanitation Data'!D21)))</f>
        <v/>
      </c>
      <c r="CO27" s="378" t="str">
        <f ca="1">+IF(OFFSET('Sanitation Data'!$D$32,0,10*ROW('Sanitation Data'!D21))="","",OFFSET('Sanitation Data'!$D$32,0,10*ROW('Sanitation Data'!D21)))</f>
        <v/>
      </c>
      <c r="CP27" s="378" t="str">
        <f ca="1">+IF(OFFSET('Sanitation Data'!$E$28,0,10*ROW('Sanitation Data'!E21))="","",OFFSET('Sanitation Data'!$E$28,0,10*ROW('Sanitation Data'!E21)))</f>
        <v/>
      </c>
      <c r="CQ27" s="378" t="str">
        <f ca="1">+IF(OFFSET('Sanitation Data'!$E$29,0,10*ROW('Sanitation Data'!E21))="","",OFFSET('Sanitation Data'!$E$29,0,10*ROW('Sanitation Data'!E21)))</f>
        <v/>
      </c>
      <c r="CR27" s="378" t="str">
        <f ca="1">+IF(OFFSET('Sanitation Data'!$E$30,0,10*ROW('Sanitation Data'!E21))="","",OFFSET('Sanitation Data'!$E$30,0,10*ROW('Sanitation Data'!E21)))</f>
        <v/>
      </c>
      <c r="CS27" s="378" t="str">
        <f ca="1">+IF(OFFSET('Sanitation Data'!$E$31,0,10*ROW('Sanitation Data'!E21))="","",OFFSET('Sanitation Data'!$E$31,0,10*ROW('Sanitation Data'!E21)))</f>
        <v/>
      </c>
      <c r="CT27" s="378" t="str">
        <f ca="1">+IF(OFFSET('Sanitation Data'!$E$32,0,10*ROW('Sanitation Data'!E21))="","",OFFSET('Sanitation Data'!$E$32,0,10*ROW('Sanitation Data'!E21)))</f>
        <v/>
      </c>
      <c r="CU27" s="378" t="str">
        <f ca="1">+IF(OFFSET('Sanitation Data'!$F$28,0,10*ROW('Sanitation Data'!F21))="","",OFFSET('Sanitation Data'!$F$28,0,10*ROW('Sanitation Data'!F21)))</f>
        <v/>
      </c>
      <c r="CV27" s="378" t="str">
        <f ca="1">+IF(OFFSET('Sanitation Data'!$F$29,0,10*ROW('Sanitation Data'!F21))="","",OFFSET('Sanitation Data'!$F$29,0,10*ROW('Sanitation Data'!F21)))</f>
        <v/>
      </c>
      <c r="CW27" s="378" t="str">
        <f ca="1">+IF(OFFSET('Sanitation Data'!$F$30,0,10*ROW('Sanitation Data'!F21))="","",OFFSET('Sanitation Data'!$F$30,0,10*ROW('Sanitation Data'!F21)))</f>
        <v/>
      </c>
      <c r="CX27" s="378" t="str">
        <f ca="1">+IF(OFFSET('Sanitation Data'!$F$31,0,10*ROW('Sanitation Data'!F21))="","",OFFSET('Sanitation Data'!$F$31,0,10*ROW('Sanitation Data'!F21)))</f>
        <v/>
      </c>
      <c r="CY27" s="378" t="str">
        <f ca="1">+IF(OFFSET('Sanitation Data'!$F$32,0,10*ROW('Sanitation Data'!F21))="","",OFFSET('Sanitation Data'!$F$32,0,10*ROW('Sanitation Data'!F21)))</f>
        <v/>
      </c>
      <c r="CZ27" s="378" t="str">
        <f ca="1">+IF(OFFSET('Sanitation Data'!$G$28,0,10*ROW('Sanitation Data'!G21))="","",OFFSET('Sanitation Data'!$G$28,0,10*ROW('Sanitation Data'!G21)))</f>
        <v/>
      </c>
      <c r="DA27" s="378" t="str">
        <f ca="1">+IF(OFFSET('Sanitation Data'!$G$29,0,10*ROW('Sanitation Data'!G21))="","",OFFSET('Sanitation Data'!$G$29,0,10*ROW('Sanitation Data'!G21)))</f>
        <v/>
      </c>
      <c r="DB27" s="378" t="str">
        <f ca="1">+IF(OFFSET('Sanitation Data'!$G$30,0,10*ROW('Sanitation Data'!G21))="","",OFFSET('Sanitation Data'!$G$30,0,10*ROW('Sanitation Data'!G21)))</f>
        <v/>
      </c>
      <c r="DC27" s="378" t="str">
        <f ca="1">+IF(OFFSET('Sanitation Data'!$G$31,0,10*ROW('Sanitation Data'!G21))="","",OFFSET('Sanitation Data'!$G$31,0,10*ROW('Sanitation Data'!G21)))</f>
        <v/>
      </c>
      <c r="DD27" s="378" t="str">
        <f ca="1">+IF(OFFSET('Sanitation Data'!$G$32,0,10*ROW('Sanitation Data'!G21))="","",OFFSET('Sanitation Data'!$G$32,0,10*ROW('Sanitation Data'!G21)))</f>
        <v/>
      </c>
      <c r="DE27" s="378" t="str">
        <f ca="1">+IF(OFFSET('Sanitation Data'!$H$28,0,10*ROW('Sanitation Data'!H21))="","",OFFSET('Sanitation Data'!$H$28,0,10*ROW('Sanitation Data'!H21)))</f>
        <v/>
      </c>
      <c r="DF27" s="378" t="str">
        <f ca="1">+IF(OFFSET('Sanitation Data'!$H$29,0,10*ROW('Sanitation Data'!H21))="","",OFFSET('Sanitation Data'!$H$29,0,10*ROW('Sanitation Data'!H21)))</f>
        <v/>
      </c>
      <c r="DG27" s="378" t="str">
        <f ca="1">+IF(OFFSET('Sanitation Data'!$H$30,0,10*ROW('Sanitation Data'!H21))="","",OFFSET('Sanitation Data'!$H$30,0,10*ROW('Sanitation Data'!H21)))</f>
        <v/>
      </c>
      <c r="DH27" s="378" t="str">
        <f ca="1">+IF(OFFSET('Sanitation Data'!$H$31,0,10*ROW('Sanitation Data'!H21))="","",OFFSET('Sanitation Data'!$H$31,0,10*ROW('Sanitation Data'!H21)))</f>
        <v/>
      </c>
      <c r="DI27" s="378" t="str">
        <f ca="1">+IF(OFFSET('Sanitation Data'!$H$32,0,10*ROW('Sanitation Data'!H21))="","",OFFSET('Sanitation Data'!$H$32,0,10*ROW('Sanitation Data'!H21)))</f>
        <v/>
      </c>
      <c r="DJ27" s="378" t="str">
        <f ca="1">+IF(OFFSET('Sanitation Data'!$I$28,0,10*ROW('Sanitation Data'!I21))="","",OFFSET('Sanitation Data'!$I$28,0,10*ROW('Sanitation Data'!I21)))</f>
        <v/>
      </c>
      <c r="DK27" s="378" t="str">
        <f ca="1">+IF(OFFSET('Sanitation Data'!$I$29,0,10*ROW('Sanitation Data'!I21))="","",OFFSET('Sanitation Data'!$I$29,0,10*ROW('Sanitation Data'!I21)))</f>
        <v/>
      </c>
      <c r="DL27" s="378" t="str">
        <f ca="1">+IF(OFFSET('Sanitation Data'!$I$30,0,10*ROW('Sanitation Data'!I21))="","",OFFSET('Sanitation Data'!$I$30,0,10*ROW('Sanitation Data'!I21)))</f>
        <v/>
      </c>
      <c r="DM27" s="378" t="str">
        <f ca="1">+IF(OFFSET('Sanitation Data'!$I$31,0,10*ROW('Sanitation Data'!I21))="","",OFFSET('Sanitation Data'!$I$31,0,10*ROW('Sanitation Data'!I21)))</f>
        <v/>
      </c>
      <c r="DN27" s="378" t="str">
        <f ca="1">+IF(OFFSET('Sanitation Data'!$I$32,0,10*ROW('Sanitation Data'!I21))="","",OFFSET('Sanitation Data'!$I$32,0,10*ROW('Sanitation Data'!I21)))</f>
        <v/>
      </c>
      <c r="DO27" s="378" t="str">
        <f ca="1">+IF(OFFSET('Hygiene Data'!$D$11,0,10*ROW('Hygiene Data'!D21))="","",OFFSET('Hygiene Data'!$D$11,0,10*ROW('Hygiene Data'!D21)))</f>
        <v/>
      </c>
      <c r="DP27" s="378" t="str">
        <f ca="1">+IF(OFFSET('Hygiene Data'!$D$12,0,10*ROW('Hygiene Data'!D21))="","",OFFSET('Hygiene Data'!$D$12,0,10*ROW('Hygiene Data'!D21)))</f>
        <v/>
      </c>
      <c r="DQ27" s="378" t="str">
        <f ca="1">+IF(OFFSET('Hygiene Data'!$D$13,0,10*ROW('Hygiene Data'!D21))="","",OFFSET('Hygiene Data'!$D$13,0,10*ROW('Hygiene Data'!D21)))</f>
        <v/>
      </c>
      <c r="DR27" s="378" t="str">
        <f ca="1">+IF(OFFSET('Hygiene Data'!$E$11,0,10*ROW('Hygiene Data'!E21))="","",OFFSET('Hygiene Data'!$E$11,0,10*ROW('Hygiene Data'!E21)))</f>
        <v/>
      </c>
      <c r="DS27" s="378" t="str">
        <f ca="1">+IF(OFFSET('Hygiene Data'!$E$12,0,10*ROW('Hygiene Data'!E21))="","",OFFSET('Hygiene Data'!$E$12,0,10*ROW('Hygiene Data'!E21)))</f>
        <v/>
      </c>
      <c r="DT27" s="378" t="str">
        <f ca="1">+IF(OFFSET('Hygiene Data'!$E$13,0,10*ROW('Hygiene Data'!E21))="","",OFFSET('Hygiene Data'!$E$13,0,10*ROW('Hygiene Data'!E21)))</f>
        <v/>
      </c>
      <c r="DU27" s="378" t="str">
        <f ca="1">+IF(OFFSET('Hygiene Data'!$F$11,0,10*ROW('Hygiene Data'!F21))="","",OFFSET('Hygiene Data'!$F$11,0,10*ROW('Hygiene Data'!F21)))</f>
        <v/>
      </c>
      <c r="DV27" s="378" t="str">
        <f ca="1">+IF(OFFSET('Hygiene Data'!$F$12,0,10*ROW('Hygiene Data'!F21))="","",OFFSET('Hygiene Data'!$F$12,0,10*ROW('Hygiene Data'!F21)))</f>
        <v/>
      </c>
      <c r="DW27" s="378" t="str">
        <f ca="1">+IF(OFFSET('Hygiene Data'!$F$13,0,10*ROW('Hygiene Data'!F21))="","",OFFSET('Hygiene Data'!$F$13,0,10*ROW('Hygiene Data'!F21)))</f>
        <v/>
      </c>
      <c r="DX27" s="378" t="str">
        <f ca="1">+IF(OFFSET('Hygiene Data'!$G$11,0,10*ROW('Hygiene Data'!G21))="","",OFFSET('Hygiene Data'!$G$11,0,10*ROW('Hygiene Data'!G21)))</f>
        <v/>
      </c>
      <c r="DY27" s="378" t="str">
        <f ca="1">+IF(OFFSET('Hygiene Data'!$G$12,0,10*ROW('Hygiene Data'!G21))="","",OFFSET('Hygiene Data'!$G$12,0,10*ROW('Hygiene Data'!G21)))</f>
        <v/>
      </c>
      <c r="DZ27" s="378" t="str">
        <f ca="1">+IF(OFFSET('Hygiene Data'!$G$13,0,10*ROW('Hygiene Data'!G21))="","",OFFSET('Hygiene Data'!$G$13,0,10*ROW('Hygiene Data'!G21)))</f>
        <v/>
      </c>
      <c r="EA27" s="378" t="str">
        <f ca="1">+IF(OFFSET('Hygiene Data'!$H$11,0,10*ROW('Hygiene Data'!H21))="","",OFFSET('Hygiene Data'!$H$11,0,10*ROW('Hygiene Data'!H21)))</f>
        <v/>
      </c>
      <c r="EB27" s="378" t="str">
        <f ca="1">+IF(OFFSET('Hygiene Data'!$H$12,0,10*ROW('Hygiene Data'!H21))="","",OFFSET('Hygiene Data'!$H$12,0,10*ROW('Hygiene Data'!H21)))</f>
        <v/>
      </c>
      <c r="EC27" s="378" t="str">
        <f ca="1">+IF(OFFSET('Hygiene Data'!$H$13,0,10*ROW('Hygiene Data'!H21))="","",OFFSET('Hygiene Data'!$H$13,0,10*ROW('Hygiene Data'!H21)))</f>
        <v/>
      </c>
      <c r="ED27" s="378" t="str">
        <f ca="1">+IF(OFFSET('Hygiene Data'!$I$11,0,10*ROW('Hygiene Data'!I21))="","",OFFSET('Hygiene Data'!$I$11,0,10*ROW('Hygiene Data'!I21)))</f>
        <v/>
      </c>
      <c r="EE27" s="378" t="str">
        <f ca="1">+IF(OFFSET('Hygiene Data'!$I$12,0,10*ROW('Hygiene Data'!I21))="","",OFFSET('Hygiene Data'!$I$12,0,10*ROW('Hygiene Data'!I21)))</f>
        <v/>
      </c>
      <c r="EF27" s="378" t="str">
        <f ca="1">+IF(OFFSET('Hygiene Data'!$I$13,0,10*ROW('Hygiene Data'!I21))="","",OFFSET('Hygiene Data'!$I$13,0,10*ROW('Hygiene Data'!I21)))</f>
        <v/>
      </c>
    </row>
    <row r="28" spans="1:136" x14ac:dyDescent="0.25">
      <c r="A28" s="487" t="str">
        <f ca="1">+IF(OFFSET('Water Data'!$B$2,0,10*ROW('Water Data'!E22))="","",OFFSET('Water Data'!$B$2,0,10*ROW('Water Data'!E22)))</f>
        <v/>
      </c>
      <c r="B28" s="487"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4" t="str">
        <f t="shared" ca="1" si="0"/>
        <v/>
      </c>
      <c r="D28" s="515"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5"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5"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5"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5"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5"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5"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5"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5"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5"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5"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5"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5"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5"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5"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5"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5"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5"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6"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6"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6"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6"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6"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6"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6"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6"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6"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6"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6"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6"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6"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6"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6"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6"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6"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6"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6"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6"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6"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6"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6"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6"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6"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6"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6"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6"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6"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6"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7"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3"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7"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7"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7"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7"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7"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7"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7"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7"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7"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7"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7"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7"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7"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7"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7"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7"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8" t="str">
        <f ca="1">+IF(OFFSET('Water Data'!$D$27,0,10*ROW('Water Data'!D22))="","",OFFSET('Water Data'!$D$27,0,10*ROW('Water Data'!D22)))</f>
        <v/>
      </c>
      <c r="BT28" s="378" t="str">
        <f ca="1">+IF(OFFSET('Water Data'!$D$28,0,10*ROW('Water Data'!D22))="","",OFFSET('Water Data'!$D$28,0,10*ROW('Water Data'!D22)))</f>
        <v/>
      </c>
      <c r="BU28" s="378" t="str">
        <f ca="1">+IF(OFFSET('Water Data'!$D$29,0,10*ROW('Water Data'!D22))="","",OFFSET('Water Data'!$D$29,0,10*ROW('Water Data'!D22)))</f>
        <v/>
      </c>
      <c r="BV28" s="378" t="str">
        <f ca="1">+IF(OFFSET('Water Data'!$E$27,0,10*ROW('Water Data'!E22))="","",OFFSET('Water Data'!$E$27,0,10*ROW('Water Data'!E22)))</f>
        <v/>
      </c>
      <c r="BW28" s="378" t="str">
        <f ca="1">+IF(OFFSET('Water Data'!$E$28,0,10*ROW('Water Data'!E22))="","",OFFSET('Water Data'!$E$28,0,10*ROW('Water Data'!E22)))</f>
        <v/>
      </c>
      <c r="BX28" s="378" t="str">
        <f ca="1">+IF(OFFSET('Water Data'!$E$29,0,10*ROW('Water Data'!E22))="","",OFFSET('Water Data'!$E$29,0,10*ROW('Water Data'!E22)))</f>
        <v/>
      </c>
      <c r="BY28" s="378" t="str">
        <f ca="1">+IF(OFFSET('Water Data'!$F$27,0,10*ROW('Water Data'!F22))="","",OFFSET('Water Data'!$F$27,0,10*ROW('Water Data'!F22)))</f>
        <v/>
      </c>
      <c r="BZ28" s="378" t="str">
        <f ca="1">+IF(OFFSET('Water Data'!$F$28,0,10*ROW('Water Data'!F22))="","",OFFSET('Water Data'!$F$28,0,10*ROW('Water Data'!F22)))</f>
        <v/>
      </c>
      <c r="CA28" s="378" t="str">
        <f ca="1">+IF(OFFSET('Water Data'!$F$29,0,10*ROW('Water Data'!F22))="","",OFFSET('Water Data'!$F$29,0,10*ROW('Water Data'!F22)))</f>
        <v/>
      </c>
      <c r="CB28" s="378" t="str">
        <f ca="1">+IF(OFFSET('Water Data'!$G$27,0,10*ROW('Water Data'!G22))="","",OFFSET('Water Data'!$G$27,0,10*ROW('Water Data'!G22)))</f>
        <v/>
      </c>
      <c r="CC28" s="378" t="str">
        <f ca="1">+IF(OFFSET('Water Data'!$G$28,0,10*ROW('Water Data'!G22))="","",OFFSET('Water Data'!$G$28,0,10*ROW('Water Data'!G22)))</f>
        <v/>
      </c>
      <c r="CD28" s="378" t="str">
        <f ca="1">+IF(OFFSET('Water Data'!$G$29,0,10*ROW('Water Data'!G22))="","",OFFSET('Water Data'!$G$29,0,10*ROW('Water Data'!G22)))</f>
        <v/>
      </c>
      <c r="CE28" s="378" t="str">
        <f ca="1">+IF(OFFSET('Water Data'!$H$27,0,10*ROW('Water Data'!H22))="","",OFFSET('Water Data'!$H$27,0,10*ROW('Water Data'!H22)))</f>
        <v/>
      </c>
      <c r="CF28" s="378" t="str">
        <f ca="1">+IF(OFFSET('Water Data'!$H$28,0,10*ROW('Water Data'!H22))="","",OFFSET('Water Data'!$H$28,0,10*ROW('Water Data'!H22)))</f>
        <v/>
      </c>
      <c r="CG28" s="378" t="str">
        <f ca="1">+IF(OFFSET('Water Data'!$H$29,0,10*ROW('Water Data'!H22))="","",OFFSET('Water Data'!$H$29,0,10*ROW('Water Data'!H22)))</f>
        <v/>
      </c>
      <c r="CH28" s="378" t="str">
        <f ca="1">+IF(OFFSET('Water Data'!$I$27,0,10*ROW('Water Data'!I22))="","",OFFSET('Water Data'!$I$27,0,10*ROW('Water Data'!I22)))</f>
        <v/>
      </c>
      <c r="CI28" s="378" t="str">
        <f ca="1">+IF(OFFSET('Water Data'!$I$28,0,10*ROW('Water Data'!I22))="","",OFFSET('Water Data'!$I$28,0,10*ROW('Water Data'!I22)))</f>
        <v/>
      </c>
      <c r="CJ28" s="378" t="str">
        <f ca="1">+IF(OFFSET('Water Data'!$I$29,0,10*ROW('Water Data'!I22))="","",OFFSET('Water Data'!$I$29,0,10*ROW('Water Data'!I22)))</f>
        <v/>
      </c>
      <c r="CK28" s="378" t="str">
        <f ca="1">+IF(OFFSET('Sanitation Data'!$D$28,0,10*ROW('Sanitation Data'!D22))="","",OFFSET('Sanitation Data'!$D$28,0,10*ROW('Sanitation Data'!D22)))</f>
        <v/>
      </c>
      <c r="CL28" s="378" t="str">
        <f ca="1">+IF(OFFSET('Sanitation Data'!$D$29,0,10*ROW('Sanitation Data'!D22))="","",OFFSET('Sanitation Data'!$D$29,0,10*ROW('Sanitation Data'!D22)))</f>
        <v/>
      </c>
      <c r="CM28" s="378" t="str">
        <f ca="1">+IF(OFFSET('Sanitation Data'!$D$30,0,10*ROW('Sanitation Data'!D22))="","",OFFSET('Sanitation Data'!$D$30,0,10*ROW('Sanitation Data'!D22)))</f>
        <v/>
      </c>
      <c r="CN28" s="378" t="str">
        <f ca="1">+IF(OFFSET('Sanitation Data'!$D$31,0,10*ROW('Sanitation Data'!D22))="","",OFFSET('Sanitation Data'!$D$31,0,10*ROW('Sanitation Data'!D22)))</f>
        <v/>
      </c>
      <c r="CO28" s="378" t="str">
        <f ca="1">+IF(OFFSET('Sanitation Data'!$D$32,0,10*ROW('Sanitation Data'!D22))="","",OFFSET('Sanitation Data'!$D$32,0,10*ROW('Sanitation Data'!D22)))</f>
        <v/>
      </c>
      <c r="CP28" s="378" t="str">
        <f ca="1">+IF(OFFSET('Sanitation Data'!$E$28,0,10*ROW('Sanitation Data'!E22))="","",OFFSET('Sanitation Data'!$E$28,0,10*ROW('Sanitation Data'!E22)))</f>
        <v/>
      </c>
      <c r="CQ28" s="378" t="str">
        <f ca="1">+IF(OFFSET('Sanitation Data'!$E$29,0,10*ROW('Sanitation Data'!E22))="","",OFFSET('Sanitation Data'!$E$29,0,10*ROW('Sanitation Data'!E22)))</f>
        <v/>
      </c>
      <c r="CR28" s="378" t="str">
        <f ca="1">+IF(OFFSET('Sanitation Data'!$E$30,0,10*ROW('Sanitation Data'!E22))="","",OFFSET('Sanitation Data'!$E$30,0,10*ROW('Sanitation Data'!E22)))</f>
        <v/>
      </c>
      <c r="CS28" s="378" t="str">
        <f ca="1">+IF(OFFSET('Sanitation Data'!$E$31,0,10*ROW('Sanitation Data'!E22))="","",OFFSET('Sanitation Data'!$E$31,0,10*ROW('Sanitation Data'!E22)))</f>
        <v/>
      </c>
      <c r="CT28" s="378" t="str">
        <f ca="1">+IF(OFFSET('Sanitation Data'!$E$32,0,10*ROW('Sanitation Data'!E22))="","",OFFSET('Sanitation Data'!$E$32,0,10*ROW('Sanitation Data'!E22)))</f>
        <v/>
      </c>
      <c r="CU28" s="378" t="str">
        <f ca="1">+IF(OFFSET('Sanitation Data'!$F$28,0,10*ROW('Sanitation Data'!F22))="","",OFFSET('Sanitation Data'!$F$28,0,10*ROW('Sanitation Data'!F22)))</f>
        <v/>
      </c>
      <c r="CV28" s="378" t="str">
        <f ca="1">+IF(OFFSET('Sanitation Data'!$F$29,0,10*ROW('Sanitation Data'!F22))="","",OFFSET('Sanitation Data'!$F$29,0,10*ROW('Sanitation Data'!F22)))</f>
        <v/>
      </c>
      <c r="CW28" s="378" t="str">
        <f ca="1">+IF(OFFSET('Sanitation Data'!$F$30,0,10*ROW('Sanitation Data'!F22))="","",OFFSET('Sanitation Data'!$F$30,0,10*ROW('Sanitation Data'!F22)))</f>
        <v/>
      </c>
      <c r="CX28" s="378" t="str">
        <f ca="1">+IF(OFFSET('Sanitation Data'!$F$31,0,10*ROW('Sanitation Data'!F22))="","",OFFSET('Sanitation Data'!$F$31,0,10*ROW('Sanitation Data'!F22)))</f>
        <v/>
      </c>
      <c r="CY28" s="378" t="str">
        <f ca="1">+IF(OFFSET('Sanitation Data'!$F$32,0,10*ROW('Sanitation Data'!F22))="","",OFFSET('Sanitation Data'!$F$32,0,10*ROW('Sanitation Data'!F22)))</f>
        <v/>
      </c>
      <c r="CZ28" s="378" t="str">
        <f ca="1">+IF(OFFSET('Sanitation Data'!$G$28,0,10*ROW('Sanitation Data'!G22))="","",OFFSET('Sanitation Data'!$G$28,0,10*ROW('Sanitation Data'!G22)))</f>
        <v/>
      </c>
      <c r="DA28" s="378" t="str">
        <f ca="1">+IF(OFFSET('Sanitation Data'!$G$29,0,10*ROW('Sanitation Data'!G22))="","",OFFSET('Sanitation Data'!$G$29,0,10*ROW('Sanitation Data'!G22)))</f>
        <v/>
      </c>
      <c r="DB28" s="378" t="str">
        <f ca="1">+IF(OFFSET('Sanitation Data'!$G$30,0,10*ROW('Sanitation Data'!G22))="","",OFFSET('Sanitation Data'!$G$30,0,10*ROW('Sanitation Data'!G22)))</f>
        <v/>
      </c>
      <c r="DC28" s="378" t="str">
        <f ca="1">+IF(OFFSET('Sanitation Data'!$G$31,0,10*ROW('Sanitation Data'!G22))="","",OFFSET('Sanitation Data'!$G$31,0,10*ROW('Sanitation Data'!G22)))</f>
        <v/>
      </c>
      <c r="DD28" s="378" t="str">
        <f ca="1">+IF(OFFSET('Sanitation Data'!$G$32,0,10*ROW('Sanitation Data'!G22))="","",OFFSET('Sanitation Data'!$G$32,0,10*ROW('Sanitation Data'!G22)))</f>
        <v/>
      </c>
      <c r="DE28" s="378" t="str">
        <f ca="1">+IF(OFFSET('Sanitation Data'!$H$28,0,10*ROW('Sanitation Data'!H22))="","",OFFSET('Sanitation Data'!$H$28,0,10*ROW('Sanitation Data'!H22)))</f>
        <v/>
      </c>
      <c r="DF28" s="378" t="str">
        <f ca="1">+IF(OFFSET('Sanitation Data'!$H$29,0,10*ROW('Sanitation Data'!H22))="","",OFFSET('Sanitation Data'!$H$29,0,10*ROW('Sanitation Data'!H22)))</f>
        <v/>
      </c>
      <c r="DG28" s="378" t="str">
        <f ca="1">+IF(OFFSET('Sanitation Data'!$H$30,0,10*ROW('Sanitation Data'!H22))="","",OFFSET('Sanitation Data'!$H$30,0,10*ROW('Sanitation Data'!H22)))</f>
        <v/>
      </c>
      <c r="DH28" s="378" t="str">
        <f ca="1">+IF(OFFSET('Sanitation Data'!$H$31,0,10*ROW('Sanitation Data'!H22))="","",OFFSET('Sanitation Data'!$H$31,0,10*ROW('Sanitation Data'!H22)))</f>
        <v/>
      </c>
      <c r="DI28" s="378" t="str">
        <f ca="1">+IF(OFFSET('Sanitation Data'!$H$32,0,10*ROW('Sanitation Data'!H22))="","",OFFSET('Sanitation Data'!$H$32,0,10*ROW('Sanitation Data'!H22)))</f>
        <v/>
      </c>
      <c r="DJ28" s="378" t="str">
        <f ca="1">+IF(OFFSET('Sanitation Data'!$I$28,0,10*ROW('Sanitation Data'!I22))="","",OFFSET('Sanitation Data'!$I$28,0,10*ROW('Sanitation Data'!I22)))</f>
        <v/>
      </c>
      <c r="DK28" s="378" t="str">
        <f ca="1">+IF(OFFSET('Sanitation Data'!$I$29,0,10*ROW('Sanitation Data'!I22))="","",OFFSET('Sanitation Data'!$I$29,0,10*ROW('Sanitation Data'!I22)))</f>
        <v/>
      </c>
      <c r="DL28" s="378" t="str">
        <f ca="1">+IF(OFFSET('Sanitation Data'!$I$30,0,10*ROW('Sanitation Data'!I22))="","",OFFSET('Sanitation Data'!$I$30,0,10*ROW('Sanitation Data'!I22)))</f>
        <v/>
      </c>
      <c r="DM28" s="378" t="str">
        <f ca="1">+IF(OFFSET('Sanitation Data'!$I$31,0,10*ROW('Sanitation Data'!I22))="","",OFFSET('Sanitation Data'!$I$31,0,10*ROW('Sanitation Data'!I22)))</f>
        <v/>
      </c>
      <c r="DN28" s="378" t="str">
        <f ca="1">+IF(OFFSET('Sanitation Data'!$I$32,0,10*ROW('Sanitation Data'!I22))="","",OFFSET('Sanitation Data'!$I$32,0,10*ROW('Sanitation Data'!I22)))</f>
        <v/>
      </c>
      <c r="DO28" s="378" t="str">
        <f ca="1">+IF(OFFSET('Hygiene Data'!$D$11,0,10*ROW('Hygiene Data'!D22))="","",OFFSET('Hygiene Data'!$D$11,0,10*ROW('Hygiene Data'!D22)))</f>
        <v/>
      </c>
      <c r="DP28" s="378" t="str">
        <f ca="1">+IF(OFFSET('Hygiene Data'!$D$12,0,10*ROW('Hygiene Data'!D22))="","",OFFSET('Hygiene Data'!$D$12,0,10*ROW('Hygiene Data'!D22)))</f>
        <v/>
      </c>
      <c r="DQ28" s="378" t="str">
        <f ca="1">+IF(OFFSET('Hygiene Data'!$D$13,0,10*ROW('Hygiene Data'!D22))="","",OFFSET('Hygiene Data'!$D$13,0,10*ROW('Hygiene Data'!D22)))</f>
        <v/>
      </c>
      <c r="DR28" s="378" t="str">
        <f ca="1">+IF(OFFSET('Hygiene Data'!$E$11,0,10*ROW('Hygiene Data'!E22))="","",OFFSET('Hygiene Data'!$E$11,0,10*ROW('Hygiene Data'!E22)))</f>
        <v/>
      </c>
      <c r="DS28" s="378" t="str">
        <f ca="1">+IF(OFFSET('Hygiene Data'!$E$12,0,10*ROW('Hygiene Data'!E22))="","",OFFSET('Hygiene Data'!$E$12,0,10*ROW('Hygiene Data'!E22)))</f>
        <v/>
      </c>
      <c r="DT28" s="378" t="str">
        <f ca="1">+IF(OFFSET('Hygiene Data'!$E$13,0,10*ROW('Hygiene Data'!E22))="","",OFFSET('Hygiene Data'!$E$13,0,10*ROW('Hygiene Data'!E22)))</f>
        <v/>
      </c>
      <c r="DU28" s="378" t="str">
        <f ca="1">+IF(OFFSET('Hygiene Data'!$F$11,0,10*ROW('Hygiene Data'!F22))="","",OFFSET('Hygiene Data'!$F$11,0,10*ROW('Hygiene Data'!F22)))</f>
        <v/>
      </c>
      <c r="DV28" s="378" t="str">
        <f ca="1">+IF(OFFSET('Hygiene Data'!$F$12,0,10*ROW('Hygiene Data'!F22))="","",OFFSET('Hygiene Data'!$F$12,0,10*ROW('Hygiene Data'!F22)))</f>
        <v/>
      </c>
      <c r="DW28" s="378" t="str">
        <f ca="1">+IF(OFFSET('Hygiene Data'!$F$13,0,10*ROW('Hygiene Data'!F22))="","",OFFSET('Hygiene Data'!$F$13,0,10*ROW('Hygiene Data'!F22)))</f>
        <v/>
      </c>
      <c r="DX28" s="378" t="str">
        <f ca="1">+IF(OFFSET('Hygiene Data'!$G$11,0,10*ROW('Hygiene Data'!G22))="","",OFFSET('Hygiene Data'!$G$11,0,10*ROW('Hygiene Data'!G22)))</f>
        <v/>
      </c>
      <c r="DY28" s="378" t="str">
        <f ca="1">+IF(OFFSET('Hygiene Data'!$G$12,0,10*ROW('Hygiene Data'!G22))="","",OFFSET('Hygiene Data'!$G$12,0,10*ROW('Hygiene Data'!G22)))</f>
        <v/>
      </c>
      <c r="DZ28" s="378" t="str">
        <f ca="1">+IF(OFFSET('Hygiene Data'!$G$13,0,10*ROW('Hygiene Data'!G22))="","",OFFSET('Hygiene Data'!$G$13,0,10*ROW('Hygiene Data'!G22)))</f>
        <v/>
      </c>
      <c r="EA28" s="378" t="str">
        <f ca="1">+IF(OFFSET('Hygiene Data'!$H$11,0,10*ROW('Hygiene Data'!H22))="","",OFFSET('Hygiene Data'!$H$11,0,10*ROW('Hygiene Data'!H22)))</f>
        <v/>
      </c>
      <c r="EB28" s="378" t="str">
        <f ca="1">+IF(OFFSET('Hygiene Data'!$H$12,0,10*ROW('Hygiene Data'!H22))="","",OFFSET('Hygiene Data'!$H$12,0,10*ROW('Hygiene Data'!H22)))</f>
        <v/>
      </c>
      <c r="EC28" s="378" t="str">
        <f ca="1">+IF(OFFSET('Hygiene Data'!$H$13,0,10*ROW('Hygiene Data'!H22))="","",OFFSET('Hygiene Data'!$H$13,0,10*ROW('Hygiene Data'!H22)))</f>
        <v/>
      </c>
      <c r="ED28" s="378" t="str">
        <f ca="1">+IF(OFFSET('Hygiene Data'!$I$11,0,10*ROW('Hygiene Data'!I22))="","",OFFSET('Hygiene Data'!$I$11,0,10*ROW('Hygiene Data'!I22)))</f>
        <v/>
      </c>
      <c r="EE28" s="378" t="str">
        <f ca="1">+IF(OFFSET('Hygiene Data'!$I$12,0,10*ROW('Hygiene Data'!I22))="","",OFFSET('Hygiene Data'!$I$12,0,10*ROW('Hygiene Data'!I22)))</f>
        <v/>
      </c>
      <c r="EF28" s="378" t="str">
        <f ca="1">+IF(OFFSET('Hygiene Data'!$I$13,0,10*ROW('Hygiene Data'!I22))="","",OFFSET('Hygiene Data'!$I$13,0,10*ROW('Hygiene Data'!I22)))</f>
        <v/>
      </c>
    </row>
    <row r="29" spans="1:136" x14ac:dyDescent="0.25">
      <c r="A29" s="487" t="str">
        <f ca="1">+IF(OFFSET('Water Data'!$B$2,0,10*ROW('Water Data'!E23))="","",OFFSET('Water Data'!$B$2,0,10*ROW('Water Data'!E23)))</f>
        <v/>
      </c>
      <c r="B29" s="487"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4" t="str">
        <f t="shared" ca="1" si="0"/>
        <v/>
      </c>
      <c r="D29" s="515"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5"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5"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5"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5"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5"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5"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5"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5"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5"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5"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5"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5"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5"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5"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5"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5"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5"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6"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6"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6"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6"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6"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6"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6"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6"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6"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6"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6"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6"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6"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6"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6"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6"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6"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6"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6"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6"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6"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6"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6"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6"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6"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6"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6"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6"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6"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6"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7"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3"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7"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7"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7"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7"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7"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7"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7"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7"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7"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7"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7"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7"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7"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7"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7"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7"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8" t="str">
        <f ca="1">+IF(OFFSET('Water Data'!$D$27,0,10*ROW('Water Data'!D23))="","",OFFSET('Water Data'!$D$27,0,10*ROW('Water Data'!D23)))</f>
        <v/>
      </c>
      <c r="BT29" s="378" t="str">
        <f ca="1">+IF(OFFSET('Water Data'!$D$28,0,10*ROW('Water Data'!D23))="","",OFFSET('Water Data'!$D$28,0,10*ROW('Water Data'!D23)))</f>
        <v/>
      </c>
      <c r="BU29" s="378" t="str">
        <f ca="1">+IF(OFFSET('Water Data'!$D$29,0,10*ROW('Water Data'!D23))="","",OFFSET('Water Data'!$D$29,0,10*ROW('Water Data'!D23)))</f>
        <v/>
      </c>
      <c r="BV29" s="378" t="str">
        <f ca="1">+IF(OFFSET('Water Data'!$E$27,0,10*ROW('Water Data'!E23))="","",OFFSET('Water Data'!$E$27,0,10*ROW('Water Data'!E23)))</f>
        <v/>
      </c>
      <c r="BW29" s="378" t="str">
        <f ca="1">+IF(OFFSET('Water Data'!$E$28,0,10*ROW('Water Data'!E23))="","",OFFSET('Water Data'!$E$28,0,10*ROW('Water Data'!E23)))</f>
        <v/>
      </c>
      <c r="BX29" s="378" t="str">
        <f ca="1">+IF(OFFSET('Water Data'!$E$29,0,10*ROW('Water Data'!E23))="","",OFFSET('Water Data'!$E$29,0,10*ROW('Water Data'!E23)))</f>
        <v/>
      </c>
      <c r="BY29" s="378" t="str">
        <f ca="1">+IF(OFFSET('Water Data'!$F$27,0,10*ROW('Water Data'!F23))="","",OFFSET('Water Data'!$F$27,0,10*ROW('Water Data'!F23)))</f>
        <v/>
      </c>
      <c r="BZ29" s="378" t="str">
        <f ca="1">+IF(OFFSET('Water Data'!$F$28,0,10*ROW('Water Data'!F23))="","",OFFSET('Water Data'!$F$28,0,10*ROW('Water Data'!F23)))</f>
        <v/>
      </c>
      <c r="CA29" s="378" t="str">
        <f ca="1">+IF(OFFSET('Water Data'!$F$29,0,10*ROW('Water Data'!F23))="","",OFFSET('Water Data'!$F$29,0,10*ROW('Water Data'!F23)))</f>
        <v/>
      </c>
      <c r="CB29" s="378" t="str">
        <f ca="1">+IF(OFFSET('Water Data'!$G$27,0,10*ROW('Water Data'!G23))="","",OFFSET('Water Data'!$G$27,0,10*ROW('Water Data'!G23)))</f>
        <v/>
      </c>
      <c r="CC29" s="378" t="str">
        <f ca="1">+IF(OFFSET('Water Data'!$G$28,0,10*ROW('Water Data'!G23))="","",OFFSET('Water Data'!$G$28,0,10*ROW('Water Data'!G23)))</f>
        <v/>
      </c>
      <c r="CD29" s="378" t="str">
        <f ca="1">+IF(OFFSET('Water Data'!$G$29,0,10*ROW('Water Data'!G23))="","",OFFSET('Water Data'!$G$29,0,10*ROW('Water Data'!G23)))</f>
        <v/>
      </c>
      <c r="CE29" s="378" t="str">
        <f ca="1">+IF(OFFSET('Water Data'!$H$27,0,10*ROW('Water Data'!H23))="","",OFFSET('Water Data'!$H$27,0,10*ROW('Water Data'!H23)))</f>
        <v/>
      </c>
      <c r="CF29" s="378" t="str">
        <f ca="1">+IF(OFFSET('Water Data'!$H$28,0,10*ROW('Water Data'!H23))="","",OFFSET('Water Data'!$H$28,0,10*ROW('Water Data'!H23)))</f>
        <v/>
      </c>
      <c r="CG29" s="378" t="str">
        <f ca="1">+IF(OFFSET('Water Data'!$H$29,0,10*ROW('Water Data'!H23))="","",OFFSET('Water Data'!$H$29,0,10*ROW('Water Data'!H23)))</f>
        <v/>
      </c>
      <c r="CH29" s="378" t="str">
        <f ca="1">+IF(OFFSET('Water Data'!$I$27,0,10*ROW('Water Data'!I23))="","",OFFSET('Water Data'!$I$27,0,10*ROW('Water Data'!I23)))</f>
        <v/>
      </c>
      <c r="CI29" s="378" t="str">
        <f ca="1">+IF(OFFSET('Water Data'!$I$28,0,10*ROW('Water Data'!I23))="","",OFFSET('Water Data'!$I$28,0,10*ROW('Water Data'!I23)))</f>
        <v/>
      </c>
      <c r="CJ29" s="378" t="str">
        <f ca="1">+IF(OFFSET('Water Data'!$I$29,0,10*ROW('Water Data'!I23))="","",OFFSET('Water Data'!$I$29,0,10*ROW('Water Data'!I23)))</f>
        <v/>
      </c>
      <c r="CK29" s="378" t="str">
        <f ca="1">+IF(OFFSET('Sanitation Data'!$D$28,0,10*ROW('Sanitation Data'!D23))="","",OFFSET('Sanitation Data'!$D$28,0,10*ROW('Sanitation Data'!D23)))</f>
        <v/>
      </c>
      <c r="CL29" s="378" t="str">
        <f ca="1">+IF(OFFSET('Sanitation Data'!$D$29,0,10*ROW('Sanitation Data'!D23))="","",OFFSET('Sanitation Data'!$D$29,0,10*ROW('Sanitation Data'!D23)))</f>
        <v/>
      </c>
      <c r="CM29" s="378" t="str">
        <f ca="1">+IF(OFFSET('Sanitation Data'!$D$30,0,10*ROW('Sanitation Data'!D23))="","",OFFSET('Sanitation Data'!$D$30,0,10*ROW('Sanitation Data'!D23)))</f>
        <v/>
      </c>
      <c r="CN29" s="378" t="str">
        <f ca="1">+IF(OFFSET('Sanitation Data'!$D$31,0,10*ROW('Sanitation Data'!D23))="","",OFFSET('Sanitation Data'!$D$31,0,10*ROW('Sanitation Data'!D23)))</f>
        <v/>
      </c>
      <c r="CO29" s="378" t="str">
        <f ca="1">+IF(OFFSET('Sanitation Data'!$D$32,0,10*ROW('Sanitation Data'!D23))="","",OFFSET('Sanitation Data'!$D$32,0,10*ROW('Sanitation Data'!D23)))</f>
        <v/>
      </c>
      <c r="CP29" s="378" t="str">
        <f ca="1">+IF(OFFSET('Sanitation Data'!$E$28,0,10*ROW('Sanitation Data'!E23))="","",OFFSET('Sanitation Data'!$E$28,0,10*ROW('Sanitation Data'!E23)))</f>
        <v/>
      </c>
      <c r="CQ29" s="378" t="str">
        <f ca="1">+IF(OFFSET('Sanitation Data'!$E$29,0,10*ROW('Sanitation Data'!E23))="","",OFFSET('Sanitation Data'!$E$29,0,10*ROW('Sanitation Data'!E23)))</f>
        <v/>
      </c>
      <c r="CR29" s="378" t="str">
        <f ca="1">+IF(OFFSET('Sanitation Data'!$E$30,0,10*ROW('Sanitation Data'!E23))="","",OFFSET('Sanitation Data'!$E$30,0,10*ROW('Sanitation Data'!E23)))</f>
        <v/>
      </c>
      <c r="CS29" s="378" t="str">
        <f ca="1">+IF(OFFSET('Sanitation Data'!$E$31,0,10*ROW('Sanitation Data'!E23))="","",OFFSET('Sanitation Data'!$E$31,0,10*ROW('Sanitation Data'!E23)))</f>
        <v/>
      </c>
      <c r="CT29" s="378" t="str">
        <f ca="1">+IF(OFFSET('Sanitation Data'!$E$32,0,10*ROW('Sanitation Data'!E23))="","",OFFSET('Sanitation Data'!$E$32,0,10*ROW('Sanitation Data'!E23)))</f>
        <v/>
      </c>
      <c r="CU29" s="378" t="str">
        <f ca="1">+IF(OFFSET('Sanitation Data'!$F$28,0,10*ROW('Sanitation Data'!F23))="","",OFFSET('Sanitation Data'!$F$28,0,10*ROW('Sanitation Data'!F23)))</f>
        <v/>
      </c>
      <c r="CV29" s="378" t="str">
        <f ca="1">+IF(OFFSET('Sanitation Data'!$F$29,0,10*ROW('Sanitation Data'!F23))="","",OFFSET('Sanitation Data'!$F$29,0,10*ROW('Sanitation Data'!F23)))</f>
        <v/>
      </c>
      <c r="CW29" s="378" t="str">
        <f ca="1">+IF(OFFSET('Sanitation Data'!$F$30,0,10*ROW('Sanitation Data'!F23))="","",OFFSET('Sanitation Data'!$F$30,0,10*ROW('Sanitation Data'!F23)))</f>
        <v/>
      </c>
      <c r="CX29" s="378" t="str">
        <f ca="1">+IF(OFFSET('Sanitation Data'!$F$31,0,10*ROW('Sanitation Data'!F23))="","",OFFSET('Sanitation Data'!$F$31,0,10*ROW('Sanitation Data'!F23)))</f>
        <v/>
      </c>
      <c r="CY29" s="378" t="str">
        <f ca="1">+IF(OFFSET('Sanitation Data'!$F$32,0,10*ROW('Sanitation Data'!F23))="","",OFFSET('Sanitation Data'!$F$32,0,10*ROW('Sanitation Data'!F23)))</f>
        <v/>
      </c>
      <c r="CZ29" s="378" t="str">
        <f ca="1">+IF(OFFSET('Sanitation Data'!$G$28,0,10*ROW('Sanitation Data'!G23))="","",OFFSET('Sanitation Data'!$G$28,0,10*ROW('Sanitation Data'!G23)))</f>
        <v/>
      </c>
      <c r="DA29" s="378" t="str">
        <f ca="1">+IF(OFFSET('Sanitation Data'!$G$29,0,10*ROW('Sanitation Data'!G23))="","",OFFSET('Sanitation Data'!$G$29,0,10*ROW('Sanitation Data'!G23)))</f>
        <v/>
      </c>
      <c r="DB29" s="378" t="str">
        <f ca="1">+IF(OFFSET('Sanitation Data'!$G$30,0,10*ROW('Sanitation Data'!G23))="","",OFFSET('Sanitation Data'!$G$30,0,10*ROW('Sanitation Data'!G23)))</f>
        <v/>
      </c>
      <c r="DC29" s="378" t="str">
        <f ca="1">+IF(OFFSET('Sanitation Data'!$G$31,0,10*ROW('Sanitation Data'!G23))="","",OFFSET('Sanitation Data'!$G$31,0,10*ROW('Sanitation Data'!G23)))</f>
        <v/>
      </c>
      <c r="DD29" s="378" t="str">
        <f ca="1">+IF(OFFSET('Sanitation Data'!$G$32,0,10*ROW('Sanitation Data'!G23))="","",OFFSET('Sanitation Data'!$G$32,0,10*ROW('Sanitation Data'!G23)))</f>
        <v/>
      </c>
      <c r="DE29" s="378" t="str">
        <f ca="1">+IF(OFFSET('Sanitation Data'!$H$28,0,10*ROW('Sanitation Data'!H23))="","",OFFSET('Sanitation Data'!$H$28,0,10*ROW('Sanitation Data'!H23)))</f>
        <v/>
      </c>
      <c r="DF29" s="378" t="str">
        <f ca="1">+IF(OFFSET('Sanitation Data'!$H$29,0,10*ROW('Sanitation Data'!H23))="","",OFFSET('Sanitation Data'!$H$29,0,10*ROW('Sanitation Data'!H23)))</f>
        <v/>
      </c>
      <c r="DG29" s="378" t="str">
        <f ca="1">+IF(OFFSET('Sanitation Data'!$H$30,0,10*ROW('Sanitation Data'!H23))="","",OFFSET('Sanitation Data'!$H$30,0,10*ROW('Sanitation Data'!H23)))</f>
        <v/>
      </c>
      <c r="DH29" s="378" t="str">
        <f ca="1">+IF(OFFSET('Sanitation Data'!$H$31,0,10*ROW('Sanitation Data'!H23))="","",OFFSET('Sanitation Data'!$H$31,0,10*ROW('Sanitation Data'!H23)))</f>
        <v/>
      </c>
      <c r="DI29" s="378" t="str">
        <f ca="1">+IF(OFFSET('Sanitation Data'!$H$32,0,10*ROW('Sanitation Data'!H23))="","",OFFSET('Sanitation Data'!$H$32,0,10*ROW('Sanitation Data'!H23)))</f>
        <v/>
      </c>
      <c r="DJ29" s="378" t="str">
        <f ca="1">+IF(OFFSET('Sanitation Data'!$I$28,0,10*ROW('Sanitation Data'!I23))="","",OFFSET('Sanitation Data'!$I$28,0,10*ROW('Sanitation Data'!I23)))</f>
        <v/>
      </c>
      <c r="DK29" s="378" t="str">
        <f ca="1">+IF(OFFSET('Sanitation Data'!$I$29,0,10*ROW('Sanitation Data'!I23))="","",OFFSET('Sanitation Data'!$I$29,0,10*ROW('Sanitation Data'!I23)))</f>
        <v/>
      </c>
      <c r="DL29" s="378" t="str">
        <f ca="1">+IF(OFFSET('Sanitation Data'!$I$30,0,10*ROW('Sanitation Data'!I23))="","",OFFSET('Sanitation Data'!$I$30,0,10*ROW('Sanitation Data'!I23)))</f>
        <v/>
      </c>
      <c r="DM29" s="378" t="str">
        <f ca="1">+IF(OFFSET('Sanitation Data'!$I$31,0,10*ROW('Sanitation Data'!I23))="","",OFFSET('Sanitation Data'!$I$31,0,10*ROW('Sanitation Data'!I23)))</f>
        <v/>
      </c>
      <c r="DN29" s="378" t="str">
        <f ca="1">+IF(OFFSET('Sanitation Data'!$I$32,0,10*ROW('Sanitation Data'!I23))="","",OFFSET('Sanitation Data'!$I$32,0,10*ROW('Sanitation Data'!I23)))</f>
        <v/>
      </c>
      <c r="DO29" s="378" t="str">
        <f ca="1">+IF(OFFSET('Hygiene Data'!$D$11,0,10*ROW('Hygiene Data'!D23))="","",OFFSET('Hygiene Data'!$D$11,0,10*ROW('Hygiene Data'!D23)))</f>
        <v/>
      </c>
      <c r="DP29" s="378" t="str">
        <f ca="1">+IF(OFFSET('Hygiene Data'!$D$12,0,10*ROW('Hygiene Data'!D23))="","",OFFSET('Hygiene Data'!$D$12,0,10*ROW('Hygiene Data'!D23)))</f>
        <v/>
      </c>
      <c r="DQ29" s="378" t="str">
        <f ca="1">+IF(OFFSET('Hygiene Data'!$D$13,0,10*ROW('Hygiene Data'!D23))="","",OFFSET('Hygiene Data'!$D$13,0,10*ROW('Hygiene Data'!D23)))</f>
        <v/>
      </c>
      <c r="DR29" s="378" t="str">
        <f ca="1">+IF(OFFSET('Hygiene Data'!$E$11,0,10*ROW('Hygiene Data'!E23))="","",OFFSET('Hygiene Data'!$E$11,0,10*ROW('Hygiene Data'!E23)))</f>
        <v/>
      </c>
      <c r="DS29" s="378" t="str">
        <f ca="1">+IF(OFFSET('Hygiene Data'!$E$12,0,10*ROW('Hygiene Data'!E23))="","",OFFSET('Hygiene Data'!$E$12,0,10*ROW('Hygiene Data'!E23)))</f>
        <v/>
      </c>
      <c r="DT29" s="378" t="str">
        <f ca="1">+IF(OFFSET('Hygiene Data'!$E$13,0,10*ROW('Hygiene Data'!E23))="","",OFFSET('Hygiene Data'!$E$13,0,10*ROW('Hygiene Data'!E23)))</f>
        <v/>
      </c>
      <c r="DU29" s="378" t="str">
        <f ca="1">+IF(OFFSET('Hygiene Data'!$F$11,0,10*ROW('Hygiene Data'!F23))="","",OFFSET('Hygiene Data'!$F$11,0,10*ROW('Hygiene Data'!F23)))</f>
        <v/>
      </c>
      <c r="DV29" s="378" t="str">
        <f ca="1">+IF(OFFSET('Hygiene Data'!$F$12,0,10*ROW('Hygiene Data'!F23))="","",OFFSET('Hygiene Data'!$F$12,0,10*ROW('Hygiene Data'!F23)))</f>
        <v/>
      </c>
      <c r="DW29" s="378" t="str">
        <f ca="1">+IF(OFFSET('Hygiene Data'!$F$13,0,10*ROW('Hygiene Data'!F23))="","",OFFSET('Hygiene Data'!$F$13,0,10*ROW('Hygiene Data'!F23)))</f>
        <v/>
      </c>
      <c r="DX29" s="378" t="str">
        <f ca="1">+IF(OFFSET('Hygiene Data'!$G$11,0,10*ROW('Hygiene Data'!G23))="","",OFFSET('Hygiene Data'!$G$11,0,10*ROW('Hygiene Data'!G23)))</f>
        <v/>
      </c>
      <c r="DY29" s="378" t="str">
        <f ca="1">+IF(OFFSET('Hygiene Data'!$G$12,0,10*ROW('Hygiene Data'!G23))="","",OFFSET('Hygiene Data'!$G$12,0,10*ROW('Hygiene Data'!G23)))</f>
        <v/>
      </c>
      <c r="DZ29" s="378" t="str">
        <f ca="1">+IF(OFFSET('Hygiene Data'!$G$13,0,10*ROW('Hygiene Data'!G23))="","",OFFSET('Hygiene Data'!$G$13,0,10*ROW('Hygiene Data'!G23)))</f>
        <v/>
      </c>
      <c r="EA29" s="378" t="str">
        <f ca="1">+IF(OFFSET('Hygiene Data'!$H$11,0,10*ROW('Hygiene Data'!H23))="","",OFFSET('Hygiene Data'!$H$11,0,10*ROW('Hygiene Data'!H23)))</f>
        <v/>
      </c>
      <c r="EB29" s="378" t="str">
        <f ca="1">+IF(OFFSET('Hygiene Data'!$H$12,0,10*ROW('Hygiene Data'!H23))="","",OFFSET('Hygiene Data'!$H$12,0,10*ROW('Hygiene Data'!H23)))</f>
        <v/>
      </c>
      <c r="EC29" s="378" t="str">
        <f ca="1">+IF(OFFSET('Hygiene Data'!$H$13,0,10*ROW('Hygiene Data'!H23))="","",OFFSET('Hygiene Data'!$H$13,0,10*ROW('Hygiene Data'!H23)))</f>
        <v/>
      </c>
      <c r="ED29" s="378" t="str">
        <f ca="1">+IF(OFFSET('Hygiene Data'!$I$11,0,10*ROW('Hygiene Data'!I23))="","",OFFSET('Hygiene Data'!$I$11,0,10*ROW('Hygiene Data'!I23)))</f>
        <v/>
      </c>
      <c r="EE29" s="378" t="str">
        <f ca="1">+IF(OFFSET('Hygiene Data'!$I$12,0,10*ROW('Hygiene Data'!I23))="","",OFFSET('Hygiene Data'!$I$12,0,10*ROW('Hygiene Data'!I23)))</f>
        <v/>
      </c>
      <c r="EF29" s="378" t="str">
        <f ca="1">+IF(OFFSET('Hygiene Data'!$I$13,0,10*ROW('Hygiene Data'!I23))="","",OFFSET('Hygiene Data'!$I$13,0,10*ROW('Hygiene Data'!I23)))</f>
        <v/>
      </c>
    </row>
    <row r="30" spans="1:136" x14ac:dyDescent="0.25">
      <c r="A30" s="487" t="str">
        <f ca="1">+IF(OFFSET('Water Data'!$B$2,0,10*ROW('Water Data'!E24))="","",OFFSET('Water Data'!$B$2,0,10*ROW('Water Data'!E24)))</f>
        <v/>
      </c>
      <c r="B30" s="487"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4" t="str">
        <f t="shared" ca="1" si="0"/>
        <v/>
      </c>
      <c r="D30" s="515"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5"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5"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5"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5"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5"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5"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5"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5"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5"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5"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5"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5"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5"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5"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5"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5"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5"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6"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6"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6"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6"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6"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6"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6"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6"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6"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6"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6"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6"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6"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6"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6"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6"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6"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6"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6"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6"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6"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6"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6"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6"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6"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6"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6"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6"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6"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6"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7"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3"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7"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7"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7"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7"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7"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7"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7"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7"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7"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7"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7"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7"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7"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7"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7"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7"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8" t="str">
        <f ca="1">+IF(OFFSET('Water Data'!$D$27,0,10*ROW('Water Data'!D24))="","",OFFSET('Water Data'!$D$27,0,10*ROW('Water Data'!D24)))</f>
        <v/>
      </c>
      <c r="BT30" s="378" t="str">
        <f ca="1">+IF(OFFSET('Water Data'!$D$28,0,10*ROW('Water Data'!D24))="","",OFFSET('Water Data'!$D$28,0,10*ROW('Water Data'!D24)))</f>
        <v/>
      </c>
      <c r="BU30" s="378" t="str">
        <f ca="1">+IF(OFFSET('Water Data'!$D$29,0,10*ROW('Water Data'!D24))="","",OFFSET('Water Data'!$D$29,0,10*ROW('Water Data'!D24)))</f>
        <v/>
      </c>
      <c r="BV30" s="378" t="str">
        <f ca="1">+IF(OFFSET('Water Data'!$E$27,0,10*ROW('Water Data'!E24))="","",OFFSET('Water Data'!$E$27,0,10*ROW('Water Data'!E24)))</f>
        <v/>
      </c>
      <c r="BW30" s="378" t="str">
        <f ca="1">+IF(OFFSET('Water Data'!$E$28,0,10*ROW('Water Data'!E24))="","",OFFSET('Water Data'!$E$28,0,10*ROW('Water Data'!E24)))</f>
        <v/>
      </c>
      <c r="BX30" s="378" t="str">
        <f ca="1">+IF(OFFSET('Water Data'!$E$29,0,10*ROW('Water Data'!E24))="","",OFFSET('Water Data'!$E$29,0,10*ROW('Water Data'!E24)))</f>
        <v/>
      </c>
      <c r="BY30" s="378" t="str">
        <f ca="1">+IF(OFFSET('Water Data'!$F$27,0,10*ROW('Water Data'!F24))="","",OFFSET('Water Data'!$F$27,0,10*ROW('Water Data'!F24)))</f>
        <v/>
      </c>
      <c r="BZ30" s="378" t="str">
        <f ca="1">+IF(OFFSET('Water Data'!$F$28,0,10*ROW('Water Data'!F24))="","",OFFSET('Water Data'!$F$28,0,10*ROW('Water Data'!F24)))</f>
        <v/>
      </c>
      <c r="CA30" s="378" t="str">
        <f ca="1">+IF(OFFSET('Water Data'!$F$29,0,10*ROW('Water Data'!F24))="","",OFFSET('Water Data'!$F$29,0,10*ROW('Water Data'!F24)))</f>
        <v/>
      </c>
      <c r="CB30" s="378" t="str">
        <f ca="1">+IF(OFFSET('Water Data'!$G$27,0,10*ROW('Water Data'!G24))="","",OFFSET('Water Data'!$G$27,0,10*ROW('Water Data'!G24)))</f>
        <v/>
      </c>
      <c r="CC30" s="378" t="str">
        <f ca="1">+IF(OFFSET('Water Data'!$G$28,0,10*ROW('Water Data'!G24))="","",OFFSET('Water Data'!$G$28,0,10*ROW('Water Data'!G24)))</f>
        <v/>
      </c>
      <c r="CD30" s="378" t="str">
        <f ca="1">+IF(OFFSET('Water Data'!$G$29,0,10*ROW('Water Data'!G24))="","",OFFSET('Water Data'!$G$29,0,10*ROW('Water Data'!G24)))</f>
        <v/>
      </c>
      <c r="CE30" s="378" t="str">
        <f ca="1">+IF(OFFSET('Water Data'!$H$27,0,10*ROW('Water Data'!H24))="","",OFFSET('Water Data'!$H$27,0,10*ROW('Water Data'!H24)))</f>
        <v/>
      </c>
      <c r="CF30" s="378" t="str">
        <f ca="1">+IF(OFFSET('Water Data'!$H$28,0,10*ROW('Water Data'!H24))="","",OFFSET('Water Data'!$H$28,0,10*ROW('Water Data'!H24)))</f>
        <v/>
      </c>
      <c r="CG30" s="378" t="str">
        <f ca="1">+IF(OFFSET('Water Data'!$H$29,0,10*ROW('Water Data'!H24))="","",OFFSET('Water Data'!$H$29,0,10*ROW('Water Data'!H24)))</f>
        <v/>
      </c>
      <c r="CH30" s="378" t="str">
        <f ca="1">+IF(OFFSET('Water Data'!$I$27,0,10*ROW('Water Data'!I24))="","",OFFSET('Water Data'!$I$27,0,10*ROW('Water Data'!I24)))</f>
        <v/>
      </c>
      <c r="CI30" s="378" t="str">
        <f ca="1">+IF(OFFSET('Water Data'!$I$28,0,10*ROW('Water Data'!I24))="","",OFFSET('Water Data'!$I$28,0,10*ROW('Water Data'!I24)))</f>
        <v/>
      </c>
      <c r="CJ30" s="378" t="str">
        <f ca="1">+IF(OFFSET('Water Data'!$I$29,0,10*ROW('Water Data'!I24))="","",OFFSET('Water Data'!$I$29,0,10*ROW('Water Data'!I24)))</f>
        <v/>
      </c>
      <c r="CK30" s="378" t="str">
        <f ca="1">+IF(OFFSET('Sanitation Data'!$D$28,0,10*ROW('Sanitation Data'!D24))="","",OFFSET('Sanitation Data'!$D$28,0,10*ROW('Sanitation Data'!D24)))</f>
        <v/>
      </c>
      <c r="CL30" s="378" t="str">
        <f ca="1">+IF(OFFSET('Sanitation Data'!$D$29,0,10*ROW('Sanitation Data'!D24))="","",OFFSET('Sanitation Data'!$D$29,0,10*ROW('Sanitation Data'!D24)))</f>
        <v/>
      </c>
      <c r="CM30" s="378" t="str">
        <f ca="1">+IF(OFFSET('Sanitation Data'!$D$30,0,10*ROW('Sanitation Data'!D24))="","",OFFSET('Sanitation Data'!$D$30,0,10*ROW('Sanitation Data'!D24)))</f>
        <v/>
      </c>
      <c r="CN30" s="378" t="str">
        <f ca="1">+IF(OFFSET('Sanitation Data'!$D$31,0,10*ROW('Sanitation Data'!D24))="","",OFFSET('Sanitation Data'!$D$31,0,10*ROW('Sanitation Data'!D24)))</f>
        <v/>
      </c>
      <c r="CO30" s="378" t="str">
        <f ca="1">+IF(OFFSET('Sanitation Data'!$D$32,0,10*ROW('Sanitation Data'!D24))="","",OFFSET('Sanitation Data'!$D$32,0,10*ROW('Sanitation Data'!D24)))</f>
        <v/>
      </c>
      <c r="CP30" s="378" t="str">
        <f ca="1">+IF(OFFSET('Sanitation Data'!$E$28,0,10*ROW('Sanitation Data'!E24))="","",OFFSET('Sanitation Data'!$E$28,0,10*ROW('Sanitation Data'!E24)))</f>
        <v/>
      </c>
      <c r="CQ30" s="378" t="str">
        <f ca="1">+IF(OFFSET('Sanitation Data'!$E$29,0,10*ROW('Sanitation Data'!E24))="","",OFFSET('Sanitation Data'!$E$29,0,10*ROW('Sanitation Data'!E24)))</f>
        <v/>
      </c>
      <c r="CR30" s="378" t="str">
        <f ca="1">+IF(OFFSET('Sanitation Data'!$E$30,0,10*ROW('Sanitation Data'!E24))="","",OFFSET('Sanitation Data'!$E$30,0,10*ROW('Sanitation Data'!E24)))</f>
        <v/>
      </c>
      <c r="CS30" s="378" t="str">
        <f ca="1">+IF(OFFSET('Sanitation Data'!$E$31,0,10*ROW('Sanitation Data'!E24))="","",OFFSET('Sanitation Data'!$E$31,0,10*ROW('Sanitation Data'!E24)))</f>
        <v/>
      </c>
      <c r="CT30" s="378" t="str">
        <f ca="1">+IF(OFFSET('Sanitation Data'!$E$32,0,10*ROW('Sanitation Data'!E24))="","",OFFSET('Sanitation Data'!$E$32,0,10*ROW('Sanitation Data'!E24)))</f>
        <v/>
      </c>
      <c r="CU30" s="378" t="str">
        <f ca="1">+IF(OFFSET('Sanitation Data'!$F$28,0,10*ROW('Sanitation Data'!F24))="","",OFFSET('Sanitation Data'!$F$28,0,10*ROW('Sanitation Data'!F24)))</f>
        <v/>
      </c>
      <c r="CV30" s="378" t="str">
        <f ca="1">+IF(OFFSET('Sanitation Data'!$F$29,0,10*ROW('Sanitation Data'!F24))="","",OFFSET('Sanitation Data'!$F$29,0,10*ROW('Sanitation Data'!F24)))</f>
        <v/>
      </c>
      <c r="CW30" s="378" t="str">
        <f ca="1">+IF(OFFSET('Sanitation Data'!$F$30,0,10*ROW('Sanitation Data'!F24))="","",OFFSET('Sanitation Data'!$F$30,0,10*ROW('Sanitation Data'!F24)))</f>
        <v/>
      </c>
      <c r="CX30" s="378" t="str">
        <f ca="1">+IF(OFFSET('Sanitation Data'!$F$31,0,10*ROW('Sanitation Data'!F24))="","",OFFSET('Sanitation Data'!$F$31,0,10*ROW('Sanitation Data'!F24)))</f>
        <v/>
      </c>
      <c r="CY30" s="378" t="str">
        <f ca="1">+IF(OFFSET('Sanitation Data'!$F$32,0,10*ROW('Sanitation Data'!F24))="","",OFFSET('Sanitation Data'!$F$32,0,10*ROW('Sanitation Data'!F24)))</f>
        <v/>
      </c>
      <c r="CZ30" s="378" t="str">
        <f ca="1">+IF(OFFSET('Sanitation Data'!$G$28,0,10*ROW('Sanitation Data'!G24))="","",OFFSET('Sanitation Data'!$G$28,0,10*ROW('Sanitation Data'!G24)))</f>
        <v/>
      </c>
      <c r="DA30" s="378" t="str">
        <f ca="1">+IF(OFFSET('Sanitation Data'!$G$29,0,10*ROW('Sanitation Data'!G24))="","",OFFSET('Sanitation Data'!$G$29,0,10*ROW('Sanitation Data'!G24)))</f>
        <v/>
      </c>
      <c r="DB30" s="378" t="str">
        <f ca="1">+IF(OFFSET('Sanitation Data'!$G$30,0,10*ROW('Sanitation Data'!G24))="","",OFFSET('Sanitation Data'!$G$30,0,10*ROW('Sanitation Data'!G24)))</f>
        <v/>
      </c>
      <c r="DC30" s="378" t="str">
        <f ca="1">+IF(OFFSET('Sanitation Data'!$G$31,0,10*ROW('Sanitation Data'!G24))="","",OFFSET('Sanitation Data'!$G$31,0,10*ROW('Sanitation Data'!G24)))</f>
        <v/>
      </c>
      <c r="DD30" s="378" t="str">
        <f ca="1">+IF(OFFSET('Sanitation Data'!$G$32,0,10*ROW('Sanitation Data'!G24))="","",OFFSET('Sanitation Data'!$G$32,0,10*ROW('Sanitation Data'!G24)))</f>
        <v/>
      </c>
      <c r="DE30" s="378" t="str">
        <f ca="1">+IF(OFFSET('Sanitation Data'!$H$28,0,10*ROW('Sanitation Data'!H24))="","",OFFSET('Sanitation Data'!$H$28,0,10*ROW('Sanitation Data'!H24)))</f>
        <v/>
      </c>
      <c r="DF30" s="378" t="str">
        <f ca="1">+IF(OFFSET('Sanitation Data'!$H$29,0,10*ROW('Sanitation Data'!H24))="","",OFFSET('Sanitation Data'!$H$29,0,10*ROW('Sanitation Data'!H24)))</f>
        <v/>
      </c>
      <c r="DG30" s="378" t="str">
        <f ca="1">+IF(OFFSET('Sanitation Data'!$H$30,0,10*ROW('Sanitation Data'!H24))="","",OFFSET('Sanitation Data'!$H$30,0,10*ROW('Sanitation Data'!H24)))</f>
        <v/>
      </c>
      <c r="DH30" s="378" t="str">
        <f ca="1">+IF(OFFSET('Sanitation Data'!$H$31,0,10*ROW('Sanitation Data'!H24))="","",OFFSET('Sanitation Data'!$H$31,0,10*ROW('Sanitation Data'!H24)))</f>
        <v/>
      </c>
      <c r="DI30" s="378" t="str">
        <f ca="1">+IF(OFFSET('Sanitation Data'!$H$32,0,10*ROW('Sanitation Data'!H24))="","",OFFSET('Sanitation Data'!$H$32,0,10*ROW('Sanitation Data'!H24)))</f>
        <v/>
      </c>
      <c r="DJ30" s="378" t="str">
        <f ca="1">+IF(OFFSET('Sanitation Data'!$I$28,0,10*ROW('Sanitation Data'!I24))="","",OFFSET('Sanitation Data'!$I$28,0,10*ROW('Sanitation Data'!I24)))</f>
        <v/>
      </c>
      <c r="DK30" s="378" t="str">
        <f ca="1">+IF(OFFSET('Sanitation Data'!$I$29,0,10*ROW('Sanitation Data'!I24))="","",OFFSET('Sanitation Data'!$I$29,0,10*ROW('Sanitation Data'!I24)))</f>
        <v/>
      </c>
      <c r="DL30" s="378" t="str">
        <f ca="1">+IF(OFFSET('Sanitation Data'!$I$30,0,10*ROW('Sanitation Data'!I24))="","",OFFSET('Sanitation Data'!$I$30,0,10*ROW('Sanitation Data'!I24)))</f>
        <v/>
      </c>
      <c r="DM30" s="378" t="str">
        <f ca="1">+IF(OFFSET('Sanitation Data'!$I$31,0,10*ROW('Sanitation Data'!I24))="","",OFFSET('Sanitation Data'!$I$31,0,10*ROW('Sanitation Data'!I24)))</f>
        <v/>
      </c>
      <c r="DN30" s="378" t="str">
        <f ca="1">+IF(OFFSET('Sanitation Data'!$I$32,0,10*ROW('Sanitation Data'!I24))="","",OFFSET('Sanitation Data'!$I$32,0,10*ROW('Sanitation Data'!I24)))</f>
        <v/>
      </c>
      <c r="DO30" s="378" t="str">
        <f ca="1">+IF(OFFSET('Hygiene Data'!$D$11,0,10*ROW('Hygiene Data'!D24))="","",OFFSET('Hygiene Data'!$D$11,0,10*ROW('Hygiene Data'!D24)))</f>
        <v/>
      </c>
      <c r="DP30" s="378" t="str">
        <f ca="1">+IF(OFFSET('Hygiene Data'!$D$12,0,10*ROW('Hygiene Data'!D24))="","",OFFSET('Hygiene Data'!$D$12,0,10*ROW('Hygiene Data'!D24)))</f>
        <v/>
      </c>
      <c r="DQ30" s="378" t="str">
        <f ca="1">+IF(OFFSET('Hygiene Data'!$D$13,0,10*ROW('Hygiene Data'!D24))="","",OFFSET('Hygiene Data'!$D$13,0,10*ROW('Hygiene Data'!D24)))</f>
        <v/>
      </c>
      <c r="DR30" s="378" t="str">
        <f ca="1">+IF(OFFSET('Hygiene Data'!$E$11,0,10*ROW('Hygiene Data'!E24))="","",OFFSET('Hygiene Data'!$E$11,0,10*ROW('Hygiene Data'!E24)))</f>
        <v/>
      </c>
      <c r="DS30" s="378" t="str">
        <f ca="1">+IF(OFFSET('Hygiene Data'!$E$12,0,10*ROW('Hygiene Data'!E24))="","",OFFSET('Hygiene Data'!$E$12,0,10*ROW('Hygiene Data'!E24)))</f>
        <v/>
      </c>
      <c r="DT30" s="378" t="str">
        <f ca="1">+IF(OFFSET('Hygiene Data'!$E$13,0,10*ROW('Hygiene Data'!E24))="","",OFFSET('Hygiene Data'!$E$13,0,10*ROW('Hygiene Data'!E24)))</f>
        <v/>
      </c>
      <c r="DU30" s="378" t="str">
        <f ca="1">+IF(OFFSET('Hygiene Data'!$F$11,0,10*ROW('Hygiene Data'!F24))="","",OFFSET('Hygiene Data'!$F$11,0,10*ROW('Hygiene Data'!F24)))</f>
        <v/>
      </c>
      <c r="DV30" s="378" t="str">
        <f ca="1">+IF(OFFSET('Hygiene Data'!$F$12,0,10*ROW('Hygiene Data'!F24))="","",OFFSET('Hygiene Data'!$F$12,0,10*ROW('Hygiene Data'!F24)))</f>
        <v/>
      </c>
      <c r="DW30" s="378" t="str">
        <f ca="1">+IF(OFFSET('Hygiene Data'!$F$13,0,10*ROW('Hygiene Data'!F24))="","",OFFSET('Hygiene Data'!$F$13,0,10*ROW('Hygiene Data'!F24)))</f>
        <v/>
      </c>
      <c r="DX30" s="378" t="str">
        <f ca="1">+IF(OFFSET('Hygiene Data'!$G$11,0,10*ROW('Hygiene Data'!G24))="","",OFFSET('Hygiene Data'!$G$11,0,10*ROW('Hygiene Data'!G24)))</f>
        <v/>
      </c>
      <c r="DY30" s="378" t="str">
        <f ca="1">+IF(OFFSET('Hygiene Data'!$G$12,0,10*ROW('Hygiene Data'!G24))="","",OFFSET('Hygiene Data'!$G$12,0,10*ROW('Hygiene Data'!G24)))</f>
        <v/>
      </c>
      <c r="DZ30" s="378" t="str">
        <f ca="1">+IF(OFFSET('Hygiene Data'!$G$13,0,10*ROW('Hygiene Data'!G24))="","",OFFSET('Hygiene Data'!$G$13,0,10*ROW('Hygiene Data'!G24)))</f>
        <v/>
      </c>
      <c r="EA30" s="378" t="str">
        <f ca="1">+IF(OFFSET('Hygiene Data'!$H$11,0,10*ROW('Hygiene Data'!H24))="","",OFFSET('Hygiene Data'!$H$11,0,10*ROW('Hygiene Data'!H24)))</f>
        <v/>
      </c>
      <c r="EB30" s="378" t="str">
        <f ca="1">+IF(OFFSET('Hygiene Data'!$H$12,0,10*ROW('Hygiene Data'!H24))="","",OFFSET('Hygiene Data'!$H$12,0,10*ROW('Hygiene Data'!H24)))</f>
        <v/>
      </c>
      <c r="EC30" s="378" t="str">
        <f ca="1">+IF(OFFSET('Hygiene Data'!$H$13,0,10*ROW('Hygiene Data'!H24))="","",OFFSET('Hygiene Data'!$H$13,0,10*ROW('Hygiene Data'!H24)))</f>
        <v/>
      </c>
      <c r="ED30" s="378" t="str">
        <f ca="1">+IF(OFFSET('Hygiene Data'!$I$11,0,10*ROW('Hygiene Data'!I24))="","",OFFSET('Hygiene Data'!$I$11,0,10*ROW('Hygiene Data'!I24)))</f>
        <v/>
      </c>
      <c r="EE30" s="378" t="str">
        <f ca="1">+IF(OFFSET('Hygiene Data'!$I$12,0,10*ROW('Hygiene Data'!I24))="","",OFFSET('Hygiene Data'!$I$12,0,10*ROW('Hygiene Data'!I24)))</f>
        <v/>
      </c>
      <c r="EF30" s="378" t="str">
        <f ca="1">+IF(OFFSET('Hygiene Data'!$I$13,0,10*ROW('Hygiene Data'!I24))="","",OFFSET('Hygiene Data'!$I$13,0,10*ROW('Hygiene Data'!I24)))</f>
        <v/>
      </c>
    </row>
    <row r="31" spans="1:136" x14ac:dyDescent="0.25">
      <c r="A31" s="487" t="str">
        <f ca="1">+IF(OFFSET('Water Data'!$B$2,0,10*ROW('Water Data'!E25))="","",OFFSET('Water Data'!$B$2,0,10*ROW('Water Data'!E25)))</f>
        <v/>
      </c>
      <c r="B31" s="487"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4" t="str">
        <f t="shared" ca="1" si="0"/>
        <v/>
      </c>
      <c r="D31" s="515"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5"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5"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5"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5"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5"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5"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5"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5"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5"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5"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5"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5"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5"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5"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5"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5"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5"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6"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6"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6"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6"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6"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6"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6"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6"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6"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6"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6"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6"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6"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6"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6"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6"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6"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6"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6"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6"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6"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6"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6"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6"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6"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6"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6"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6"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6"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6"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7"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3"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7"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7"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7"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7"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7"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7"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7"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7"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7"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7"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7"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7"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7"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7"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7"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7"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8" t="str">
        <f ca="1">+IF(OFFSET('Water Data'!$D$27,0,10*ROW('Water Data'!D25))="","",OFFSET('Water Data'!$D$27,0,10*ROW('Water Data'!D25)))</f>
        <v/>
      </c>
      <c r="BT31" s="378" t="str">
        <f ca="1">+IF(OFFSET('Water Data'!$D$28,0,10*ROW('Water Data'!D25))="","",OFFSET('Water Data'!$D$28,0,10*ROW('Water Data'!D25)))</f>
        <v/>
      </c>
      <c r="BU31" s="378" t="str">
        <f ca="1">+IF(OFFSET('Water Data'!$D$29,0,10*ROW('Water Data'!D25))="","",OFFSET('Water Data'!$D$29,0,10*ROW('Water Data'!D25)))</f>
        <v/>
      </c>
      <c r="BV31" s="378" t="str">
        <f ca="1">+IF(OFFSET('Water Data'!$E$27,0,10*ROW('Water Data'!E25))="","",OFFSET('Water Data'!$E$27,0,10*ROW('Water Data'!E25)))</f>
        <v/>
      </c>
      <c r="BW31" s="378" t="str">
        <f ca="1">+IF(OFFSET('Water Data'!$E$28,0,10*ROW('Water Data'!E25))="","",OFFSET('Water Data'!$E$28,0,10*ROW('Water Data'!E25)))</f>
        <v/>
      </c>
      <c r="BX31" s="378" t="str">
        <f ca="1">+IF(OFFSET('Water Data'!$E$29,0,10*ROW('Water Data'!E25))="","",OFFSET('Water Data'!$E$29,0,10*ROW('Water Data'!E25)))</f>
        <v/>
      </c>
      <c r="BY31" s="378" t="str">
        <f ca="1">+IF(OFFSET('Water Data'!$F$27,0,10*ROW('Water Data'!F25))="","",OFFSET('Water Data'!$F$27,0,10*ROW('Water Data'!F25)))</f>
        <v/>
      </c>
      <c r="BZ31" s="378" t="str">
        <f ca="1">+IF(OFFSET('Water Data'!$F$28,0,10*ROW('Water Data'!F25))="","",OFFSET('Water Data'!$F$28,0,10*ROW('Water Data'!F25)))</f>
        <v/>
      </c>
      <c r="CA31" s="378" t="str">
        <f ca="1">+IF(OFFSET('Water Data'!$F$29,0,10*ROW('Water Data'!F25))="","",OFFSET('Water Data'!$F$29,0,10*ROW('Water Data'!F25)))</f>
        <v/>
      </c>
      <c r="CB31" s="378" t="str">
        <f ca="1">+IF(OFFSET('Water Data'!$G$27,0,10*ROW('Water Data'!G25))="","",OFFSET('Water Data'!$G$27,0,10*ROW('Water Data'!G25)))</f>
        <v/>
      </c>
      <c r="CC31" s="378" t="str">
        <f ca="1">+IF(OFFSET('Water Data'!$G$28,0,10*ROW('Water Data'!G25))="","",OFFSET('Water Data'!$G$28,0,10*ROW('Water Data'!G25)))</f>
        <v/>
      </c>
      <c r="CD31" s="378" t="str">
        <f ca="1">+IF(OFFSET('Water Data'!$G$29,0,10*ROW('Water Data'!G25))="","",OFFSET('Water Data'!$G$29,0,10*ROW('Water Data'!G25)))</f>
        <v/>
      </c>
      <c r="CE31" s="378" t="str">
        <f ca="1">+IF(OFFSET('Water Data'!$H$27,0,10*ROW('Water Data'!H25))="","",OFFSET('Water Data'!$H$27,0,10*ROW('Water Data'!H25)))</f>
        <v/>
      </c>
      <c r="CF31" s="378" t="str">
        <f ca="1">+IF(OFFSET('Water Data'!$H$28,0,10*ROW('Water Data'!H25))="","",OFFSET('Water Data'!$H$28,0,10*ROW('Water Data'!H25)))</f>
        <v/>
      </c>
      <c r="CG31" s="378" t="str">
        <f ca="1">+IF(OFFSET('Water Data'!$H$29,0,10*ROW('Water Data'!H25))="","",OFFSET('Water Data'!$H$29,0,10*ROW('Water Data'!H25)))</f>
        <v/>
      </c>
      <c r="CH31" s="378" t="str">
        <f ca="1">+IF(OFFSET('Water Data'!$I$27,0,10*ROW('Water Data'!I25))="","",OFFSET('Water Data'!$I$27,0,10*ROW('Water Data'!I25)))</f>
        <v/>
      </c>
      <c r="CI31" s="378" t="str">
        <f ca="1">+IF(OFFSET('Water Data'!$I$28,0,10*ROW('Water Data'!I25))="","",OFFSET('Water Data'!$I$28,0,10*ROW('Water Data'!I25)))</f>
        <v/>
      </c>
      <c r="CJ31" s="378" t="str">
        <f ca="1">+IF(OFFSET('Water Data'!$I$29,0,10*ROW('Water Data'!I25))="","",OFFSET('Water Data'!$I$29,0,10*ROW('Water Data'!I25)))</f>
        <v/>
      </c>
      <c r="CK31" s="378" t="str">
        <f ca="1">+IF(OFFSET('Sanitation Data'!$D$28,0,10*ROW('Sanitation Data'!D25))="","",OFFSET('Sanitation Data'!$D$28,0,10*ROW('Sanitation Data'!D25)))</f>
        <v/>
      </c>
      <c r="CL31" s="378" t="str">
        <f ca="1">+IF(OFFSET('Sanitation Data'!$D$29,0,10*ROW('Sanitation Data'!D25))="","",OFFSET('Sanitation Data'!$D$29,0,10*ROW('Sanitation Data'!D25)))</f>
        <v/>
      </c>
      <c r="CM31" s="378" t="str">
        <f ca="1">+IF(OFFSET('Sanitation Data'!$D$30,0,10*ROW('Sanitation Data'!D25))="","",OFFSET('Sanitation Data'!$D$30,0,10*ROW('Sanitation Data'!D25)))</f>
        <v/>
      </c>
      <c r="CN31" s="378" t="str">
        <f ca="1">+IF(OFFSET('Sanitation Data'!$D$31,0,10*ROW('Sanitation Data'!D25))="","",OFFSET('Sanitation Data'!$D$31,0,10*ROW('Sanitation Data'!D25)))</f>
        <v/>
      </c>
      <c r="CO31" s="378" t="str">
        <f ca="1">+IF(OFFSET('Sanitation Data'!$D$32,0,10*ROW('Sanitation Data'!D25))="","",OFFSET('Sanitation Data'!$D$32,0,10*ROW('Sanitation Data'!D25)))</f>
        <v/>
      </c>
      <c r="CP31" s="378" t="str">
        <f ca="1">+IF(OFFSET('Sanitation Data'!$E$28,0,10*ROW('Sanitation Data'!E25))="","",OFFSET('Sanitation Data'!$E$28,0,10*ROW('Sanitation Data'!E25)))</f>
        <v/>
      </c>
      <c r="CQ31" s="378" t="str">
        <f ca="1">+IF(OFFSET('Sanitation Data'!$E$29,0,10*ROW('Sanitation Data'!E25))="","",OFFSET('Sanitation Data'!$E$29,0,10*ROW('Sanitation Data'!E25)))</f>
        <v/>
      </c>
      <c r="CR31" s="378" t="str">
        <f ca="1">+IF(OFFSET('Sanitation Data'!$E$30,0,10*ROW('Sanitation Data'!E25))="","",OFFSET('Sanitation Data'!$E$30,0,10*ROW('Sanitation Data'!E25)))</f>
        <v/>
      </c>
      <c r="CS31" s="378" t="str">
        <f ca="1">+IF(OFFSET('Sanitation Data'!$E$31,0,10*ROW('Sanitation Data'!E25))="","",OFFSET('Sanitation Data'!$E$31,0,10*ROW('Sanitation Data'!E25)))</f>
        <v/>
      </c>
      <c r="CT31" s="378" t="str">
        <f ca="1">+IF(OFFSET('Sanitation Data'!$E$32,0,10*ROW('Sanitation Data'!E25))="","",OFFSET('Sanitation Data'!$E$32,0,10*ROW('Sanitation Data'!E25)))</f>
        <v/>
      </c>
      <c r="CU31" s="378" t="str">
        <f ca="1">+IF(OFFSET('Sanitation Data'!$F$28,0,10*ROW('Sanitation Data'!F25))="","",OFFSET('Sanitation Data'!$F$28,0,10*ROW('Sanitation Data'!F25)))</f>
        <v/>
      </c>
      <c r="CV31" s="378" t="str">
        <f ca="1">+IF(OFFSET('Sanitation Data'!$F$29,0,10*ROW('Sanitation Data'!F25))="","",OFFSET('Sanitation Data'!$F$29,0,10*ROW('Sanitation Data'!F25)))</f>
        <v/>
      </c>
      <c r="CW31" s="378" t="str">
        <f ca="1">+IF(OFFSET('Sanitation Data'!$F$30,0,10*ROW('Sanitation Data'!F25))="","",OFFSET('Sanitation Data'!$F$30,0,10*ROW('Sanitation Data'!F25)))</f>
        <v/>
      </c>
      <c r="CX31" s="378" t="str">
        <f ca="1">+IF(OFFSET('Sanitation Data'!$F$31,0,10*ROW('Sanitation Data'!F25))="","",OFFSET('Sanitation Data'!$F$31,0,10*ROW('Sanitation Data'!F25)))</f>
        <v/>
      </c>
      <c r="CY31" s="378" t="str">
        <f ca="1">+IF(OFFSET('Sanitation Data'!$F$32,0,10*ROW('Sanitation Data'!F25))="","",OFFSET('Sanitation Data'!$F$32,0,10*ROW('Sanitation Data'!F25)))</f>
        <v/>
      </c>
      <c r="CZ31" s="378" t="str">
        <f ca="1">+IF(OFFSET('Sanitation Data'!$G$28,0,10*ROW('Sanitation Data'!G25))="","",OFFSET('Sanitation Data'!$G$28,0,10*ROW('Sanitation Data'!G25)))</f>
        <v/>
      </c>
      <c r="DA31" s="378" t="str">
        <f ca="1">+IF(OFFSET('Sanitation Data'!$G$29,0,10*ROW('Sanitation Data'!G25))="","",OFFSET('Sanitation Data'!$G$29,0,10*ROW('Sanitation Data'!G25)))</f>
        <v/>
      </c>
      <c r="DB31" s="378" t="str">
        <f ca="1">+IF(OFFSET('Sanitation Data'!$G$30,0,10*ROW('Sanitation Data'!G25))="","",OFFSET('Sanitation Data'!$G$30,0,10*ROW('Sanitation Data'!G25)))</f>
        <v/>
      </c>
      <c r="DC31" s="378" t="str">
        <f ca="1">+IF(OFFSET('Sanitation Data'!$G$31,0,10*ROW('Sanitation Data'!G25))="","",OFFSET('Sanitation Data'!$G$31,0,10*ROW('Sanitation Data'!G25)))</f>
        <v/>
      </c>
      <c r="DD31" s="378" t="str">
        <f ca="1">+IF(OFFSET('Sanitation Data'!$G$32,0,10*ROW('Sanitation Data'!G25))="","",OFFSET('Sanitation Data'!$G$32,0,10*ROW('Sanitation Data'!G25)))</f>
        <v/>
      </c>
      <c r="DE31" s="378" t="str">
        <f ca="1">+IF(OFFSET('Sanitation Data'!$H$28,0,10*ROW('Sanitation Data'!H25))="","",OFFSET('Sanitation Data'!$H$28,0,10*ROW('Sanitation Data'!H25)))</f>
        <v/>
      </c>
      <c r="DF31" s="378" t="str">
        <f ca="1">+IF(OFFSET('Sanitation Data'!$H$29,0,10*ROW('Sanitation Data'!H25))="","",OFFSET('Sanitation Data'!$H$29,0,10*ROW('Sanitation Data'!H25)))</f>
        <v/>
      </c>
      <c r="DG31" s="378" t="str">
        <f ca="1">+IF(OFFSET('Sanitation Data'!$H$30,0,10*ROW('Sanitation Data'!H25))="","",OFFSET('Sanitation Data'!$H$30,0,10*ROW('Sanitation Data'!H25)))</f>
        <v/>
      </c>
      <c r="DH31" s="378" t="str">
        <f ca="1">+IF(OFFSET('Sanitation Data'!$H$31,0,10*ROW('Sanitation Data'!H25))="","",OFFSET('Sanitation Data'!$H$31,0,10*ROW('Sanitation Data'!H25)))</f>
        <v/>
      </c>
      <c r="DI31" s="378" t="str">
        <f ca="1">+IF(OFFSET('Sanitation Data'!$H$32,0,10*ROW('Sanitation Data'!H25))="","",OFFSET('Sanitation Data'!$H$32,0,10*ROW('Sanitation Data'!H25)))</f>
        <v/>
      </c>
      <c r="DJ31" s="378" t="str">
        <f ca="1">+IF(OFFSET('Sanitation Data'!$I$28,0,10*ROW('Sanitation Data'!I25))="","",OFFSET('Sanitation Data'!$I$28,0,10*ROW('Sanitation Data'!I25)))</f>
        <v/>
      </c>
      <c r="DK31" s="378" t="str">
        <f ca="1">+IF(OFFSET('Sanitation Data'!$I$29,0,10*ROW('Sanitation Data'!I25))="","",OFFSET('Sanitation Data'!$I$29,0,10*ROW('Sanitation Data'!I25)))</f>
        <v/>
      </c>
      <c r="DL31" s="378" t="str">
        <f ca="1">+IF(OFFSET('Sanitation Data'!$I$30,0,10*ROW('Sanitation Data'!I25))="","",OFFSET('Sanitation Data'!$I$30,0,10*ROW('Sanitation Data'!I25)))</f>
        <v/>
      </c>
      <c r="DM31" s="378" t="str">
        <f ca="1">+IF(OFFSET('Sanitation Data'!$I$31,0,10*ROW('Sanitation Data'!I25))="","",OFFSET('Sanitation Data'!$I$31,0,10*ROW('Sanitation Data'!I25)))</f>
        <v/>
      </c>
      <c r="DN31" s="378" t="str">
        <f ca="1">+IF(OFFSET('Sanitation Data'!$I$32,0,10*ROW('Sanitation Data'!I25))="","",OFFSET('Sanitation Data'!$I$32,0,10*ROW('Sanitation Data'!I25)))</f>
        <v/>
      </c>
      <c r="DO31" s="378" t="str">
        <f ca="1">+IF(OFFSET('Hygiene Data'!$D$11,0,10*ROW('Hygiene Data'!D25))="","",OFFSET('Hygiene Data'!$D$11,0,10*ROW('Hygiene Data'!D25)))</f>
        <v/>
      </c>
      <c r="DP31" s="378" t="str">
        <f ca="1">+IF(OFFSET('Hygiene Data'!$D$12,0,10*ROW('Hygiene Data'!D25))="","",OFFSET('Hygiene Data'!$D$12,0,10*ROW('Hygiene Data'!D25)))</f>
        <v/>
      </c>
      <c r="DQ31" s="378" t="str">
        <f ca="1">+IF(OFFSET('Hygiene Data'!$D$13,0,10*ROW('Hygiene Data'!D25))="","",OFFSET('Hygiene Data'!$D$13,0,10*ROW('Hygiene Data'!D25)))</f>
        <v/>
      </c>
      <c r="DR31" s="378" t="str">
        <f ca="1">+IF(OFFSET('Hygiene Data'!$E$11,0,10*ROW('Hygiene Data'!E25))="","",OFFSET('Hygiene Data'!$E$11,0,10*ROW('Hygiene Data'!E25)))</f>
        <v/>
      </c>
      <c r="DS31" s="378" t="str">
        <f ca="1">+IF(OFFSET('Hygiene Data'!$E$12,0,10*ROW('Hygiene Data'!E25))="","",OFFSET('Hygiene Data'!$E$12,0,10*ROW('Hygiene Data'!E25)))</f>
        <v/>
      </c>
      <c r="DT31" s="378" t="str">
        <f ca="1">+IF(OFFSET('Hygiene Data'!$E$13,0,10*ROW('Hygiene Data'!E25))="","",OFFSET('Hygiene Data'!$E$13,0,10*ROW('Hygiene Data'!E25)))</f>
        <v/>
      </c>
      <c r="DU31" s="378" t="str">
        <f ca="1">+IF(OFFSET('Hygiene Data'!$F$11,0,10*ROW('Hygiene Data'!F25))="","",OFFSET('Hygiene Data'!$F$11,0,10*ROW('Hygiene Data'!F25)))</f>
        <v/>
      </c>
      <c r="DV31" s="378" t="str">
        <f ca="1">+IF(OFFSET('Hygiene Data'!$F$12,0,10*ROW('Hygiene Data'!F25))="","",OFFSET('Hygiene Data'!$F$12,0,10*ROW('Hygiene Data'!F25)))</f>
        <v/>
      </c>
      <c r="DW31" s="378" t="str">
        <f ca="1">+IF(OFFSET('Hygiene Data'!$F$13,0,10*ROW('Hygiene Data'!F25))="","",OFFSET('Hygiene Data'!$F$13,0,10*ROW('Hygiene Data'!F25)))</f>
        <v/>
      </c>
      <c r="DX31" s="378" t="str">
        <f ca="1">+IF(OFFSET('Hygiene Data'!$G$11,0,10*ROW('Hygiene Data'!G25))="","",OFFSET('Hygiene Data'!$G$11,0,10*ROW('Hygiene Data'!G25)))</f>
        <v/>
      </c>
      <c r="DY31" s="378" t="str">
        <f ca="1">+IF(OFFSET('Hygiene Data'!$G$12,0,10*ROW('Hygiene Data'!G25))="","",OFFSET('Hygiene Data'!$G$12,0,10*ROW('Hygiene Data'!G25)))</f>
        <v/>
      </c>
      <c r="DZ31" s="378" t="str">
        <f ca="1">+IF(OFFSET('Hygiene Data'!$G$13,0,10*ROW('Hygiene Data'!G25))="","",OFFSET('Hygiene Data'!$G$13,0,10*ROW('Hygiene Data'!G25)))</f>
        <v/>
      </c>
      <c r="EA31" s="378" t="str">
        <f ca="1">+IF(OFFSET('Hygiene Data'!$H$11,0,10*ROW('Hygiene Data'!H25))="","",OFFSET('Hygiene Data'!$H$11,0,10*ROW('Hygiene Data'!H25)))</f>
        <v/>
      </c>
      <c r="EB31" s="378" t="str">
        <f ca="1">+IF(OFFSET('Hygiene Data'!$H$12,0,10*ROW('Hygiene Data'!H25))="","",OFFSET('Hygiene Data'!$H$12,0,10*ROW('Hygiene Data'!H25)))</f>
        <v/>
      </c>
      <c r="EC31" s="378" t="str">
        <f ca="1">+IF(OFFSET('Hygiene Data'!$H$13,0,10*ROW('Hygiene Data'!H25))="","",OFFSET('Hygiene Data'!$H$13,0,10*ROW('Hygiene Data'!H25)))</f>
        <v/>
      </c>
      <c r="ED31" s="378" t="str">
        <f ca="1">+IF(OFFSET('Hygiene Data'!$I$11,0,10*ROW('Hygiene Data'!I25))="","",OFFSET('Hygiene Data'!$I$11,0,10*ROW('Hygiene Data'!I25)))</f>
        <v/>
      </c>
      <c r="EE31" s="378" t="str">
        <f ca="1">+IF(OFFSET('Hygiene Data'!$I$12,0,10*ROW('Hygiene Data'!I25))="","",OFFSET('Hygiene Data'!$I$12,0,10*ROW('Hygiene Data'!I25)))</f>
        <v/>
      </c>
      <c r="EF31" s="378" t="str">
        <f ca="1">+IF(OFFSET('Hygiene Data'!$I$13,0,10*ROW('Hygiene Data'!I25))="","",OFFSET('Hygiene Data'!$I$13,0,10*ROW('Hygiene Data'!I25)))</f>
        <v/>
      </c>
    </row>
    <row r="32" spans="1:136" x14ac:dyDescent="0.25">
      <c r="A32" s="487" t="str">
        <f ca="1">+IF(OFFSET('Water Data'!$B$2,0,10*ROW('Water Data'!E26))="","",OFFSET('Water Data'!$B$2,0,10*ROW('Water Data'!E26)))</f>
        <v/>
      </c>
      <c r="B32" s="487"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4" t="str">
        <f t="shared" ca="1" si="0"/>
        <v/>
      </c>
      <c r="D32" s="515"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5"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5"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5"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5"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5"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5"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5"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5"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5"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5"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5"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5"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5"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5"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5"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5"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5"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6"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6"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6"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6"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6"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6"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6"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6"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6"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6"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6"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6"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6"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6"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6"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6"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6"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6"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6"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6"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6"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6"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6"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6"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6"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6"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6"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6"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6"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6"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7"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3"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7"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7"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7"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7"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7"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7"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7"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7"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7"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7"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7"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7"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7"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7"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7"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7"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8" t="str">
        <f ca="1">+IF(OFFSET('Water Data'!$D$27,0,10*ROW('Water Data'!D26))="","",OFFSET('Water Data'!$D$27,0,10*ROW('Water Data'!D26)))</f>
        <v/>
      </c>
      <c r="BT32" s="378" t="str">
        <f ca="1">+IF(OFFSET('Water Data'!$D$28,0,10*ROW('Water Data'!D26))="","",OFFSET('Water Data'!$D$28,0,10*ROW('Water Data'!D26)))</f>
        <v/>
      </c>
      <c r="BU32" s="378" t="str">
        <f ca="1">+IF(OFFSET('Water Data'!$D$29,0,10*ROW('Water Data'!D26))="","",OFFSET('Water Data'!$D$29,0,10*ROW('Water Data'!D26)))</f>
        <v/>
      </c>
      <c r="BV32" s="378" t="str">
        <f ca="1">+IF(OFFSET('Water Data'!$E$27,0,10*ROW('Water Data'!E26))="","",OFFSET('Water Data'!$E$27,0,10*ROW('Water Data'!E26)))</f>
        <v/>
      </c>
      <c r="BW32" s="378" t="str">
        <f ca="1">+IF(OFFSET('Water Data'!$E$28,0,10*ROW('Water Data'!E26))="","",OFFSET('Water Data'!$E$28,0,10*ROW('Water Data'!E26)))</f>
        <v/>
      </c>
      <c r="BX32" s="378" t="str">
        <f ca="1">+IF(OFFSET('Water Data'!$E$29,0,10*ROW('Water Data'!E26))="","",OFFSET('Water Data'!$E$29,0,10*ROW('Water Data'!E26)))</f>
        <v/>
      </c>
      <c r="BY32" s="378" t="str">
        <f ca="1">+IF(OFFSET('Water Data'!$F$27,0,10*ROW('Water Data'!F26))="","",OFFSET('Water Data'!$F$27,0,10*ROW('Water Data'!F26)))</f>
        <v/>
      </c>
      <c r="BZ32" s="378" t="str">
        <f ca="1">+IF(OFFSET('Water Data'!$F$28,0,10*ROW('Water Data'!F26))="","",OFFSET('Water Data'!$F$28,0,10*ROW('Water Data'!F26)))</f>
        <v/>
      </c>
      <c r="CA32" s="378" t="str">
        <f ca="1">+IF(OFFSET('Water Data'!$F$29,0,10*ROW('Water Data'!F26))="","",OFFSET('Water Data'!$F$29,0,10*ROW('Water Data'!F26)))</f>
        <v/>
      </c>
      <c r="CB32" s="378" t="str">
        <f ca="1">+IF(OFFSET('Water Data'!$G$27,0,10*ROW('Water Data'!G26))="","",OFFSET('Water Data'!$G$27,0,10*ROW('Water Data'!G26)))</f>
        <v/>
      </c>
      <c r="CC32" s="378" t="str">
        <f ca="1">+IF(OFFSET('Water Data'!$G$28,0,10*ROW('Water Data'!G26))="","",OFFSET('Water Data'!$G$28,0,10*ROW('Water Data'!G26)))</f>
        <v/>
      </c>
      <c r="CD32" s="378" t="str">
        <f ca="1">+IF(OFFSET('Water Data'!$G$29,0,10*ROW('Water Data'!G26))="","",OFFSET('Water Data'!$G$29,0,10*ROW('Water Data'!G26)))</f>
        <v/>
      </c>
      <c r="CE32" s="378" t="str">
        <f ca="1">+IF(OFFSET('Water Data'!$H$27,0,10*ROW('Water Data'!H26))="","",OFFSET('Water Data'!$H$27,0,10*ROW('Water Data'!H26)))</f>
        <v/>
      </c>
      <c r="CF32" s="378" t="str">
        <f ca="1">+IF(OFFSET('Water Data'!$H$28,0,10*ROW('Water Data'!H26))="","",OFFSET('Water Data'!$H$28,0,10*ROW('Water Data'!H26)))</f>
        <v/>
      </c>
      <c r="CG32" s="378" t="str">
        <f ca="1">+IF(OFFSET('Water Data'!$H$29,0,10*ROW('Water Data'!H26))="","",OFFSET('Water Data'!$H$29,0,10*ROW('Water Data'!H26)))</f>
        <v/>
      </c>
      <c r="CH32" s="378" t="str">
        <f ca="1">+IF(OFFSET('Water Data'!$I$27,0,10*ROW('Water Data'!I26))="","",OFFSET('Water Data'!$I$27,0,10*ROW('Water Data'!I26)))</f>
        <v/>
      </c>
      <c r="CI32" s="378" t="str">
        <f ca="1">+IF(OFFSET('Water Data'!$I$28,0,10*ROW('Water Data'!I26))="","",OFFSET('Water Data'!$I$28,0,10*ROW('Water Data'!I26)))</f>
        <v/>
      </c>
      <c r="CJ32" s="378" t="str">
        <f ca="1">+IF(OFFSET('Water Data'!$I$29,0,10*ROW('Water Data'!I26))="","",OFFSET('Water Data'!$I$29,0,10*ROW('Water Data'!I26)))</f>
        <v/>
      </c>
      <c r="CK32" s="378" t="str">
        <f ca="1">+IF(OFFSET('Sanitation Data'!$D$28,0,10*ROW('Sanitation Data'!D26))="","",OFFSET('Sanitation Data'!$D$28,0,10*ROW('Sanitation Data'!D26)))</f>
        <v/>
      </c>
      <c r="CL32" s="378" t="str">
        <f ca="1">+IF(OFFSET('Sanitation Data'!$D$29,0,10*ROW('Sanitation Data'!D26))="","",OFFSET('Sanitation Data'!$D$29,0,10*ROW('Sanitation Data'!D26)))</f>
        <v/>
      </c>
      <c r="CM32" s="378" t="str">
        <f ca="1">+IF(OFFSET('Sanitation Data'!$D$30,0,10*ROW('Sanitation Data'!D26))="","",OFFSET('Sanitation Data'!$D$30,0,10*ROW('Sanitation Data'!D26)))</f>
        <v/>
      </c>
      <c r="CN32" s="378" t="str">
        <f ca="1">+IF(OFFSET('Sanitation Data'!$D$31,0,10*ROW('Sanitation Data'!D26))="","",OFFSET('Sanitation Data'!$D$31,0,10*ROW('Sanitation Data'!D26)))</f>
        <v/>
      </c>
      <c r="CO32" s="378" t="str">
        <f ca="1">+IF(OFFSET('Sanitation Data'!$D$32,0,10*ROW('Sanitation Data'!D26))="","",OFFSET('Sanitation Data'!$D$32,0,10*ROW('Sanitation Data'!D26)))</f>
        <v/>
      </c>
      <c r="CP32" s="378" t="str">
        <f ca="1">+IF(OFFSET('Sanitation Data'!$E$28,0,10*ROW('Sanitation Data'!E26))="","",OFFSET('Sanitation Data'!$E$28,0,10*ROW('Sanitation Data'!E26)))</f>
        <v/>
      </c>
      <c r="CQ32" s="378" t="str">
        <f ca="1">+IF(OFFSET('Sanitation Data'!$E$29,0,10*ROW('Sanitation Data'!E26))="","",OFFSET('Sanitation Data'!$E$29,0,10*ROW('Sanitation Data'!E26)))</f>
        <v/>
      </c>
      <c r="CR32" s="378" t="str">
        <f ca="1">+IF(OFFSET('Sanitation Data'!$E$30,0,10*ROW('Sanitation Data'!E26))="","",OFFSET('Sanitation Data'!$E$30,0,10*ROW('Sanitation Data'!E26)))</f>
        <v/>
      </c>
      <c r="CS32" s="378" t="str">
        <f ca="1">+IF(OFFSET('Sanitation Data'!$E$31,0,10*ROW('Sanitation Data'!E26))="","",OFFSET('Sanitation Data'!$E$31,0,10*ROW('Sanitation Data'!E26)))</f>
        <v/>
      </c>
      <c r="CT32" s="378" t="str">
        <f ca="1">+IF(OFFSET('Sanitation Data'!$E$32,0,10*ROW('Sanitation Data'!E26))="","",OFFSET('Sanitation Data'!$E$32,0,10*ROW('Sanitation Data'!E26)))</f>
        <v/>
      </c>
      <c r="CU32" s="378" t="str">
        <f ca="1">+IF(OFFSET('Sanitation Data'!$F$28,0,10*ROW('Sanitation Data'!F26))="","",OFFSET('Sanitation Data'!$F$28,0,10*ROW('Sanitation Data'!F26)))</f>
        <v/>
      </c>
      <c r="CV32" s="378" t="str">
        <f ca="1">+IF(OFFSET('Sanitation Data'!$F$29,0,10*ROW('Sanitation Data'!F26))="","",OFFSET('Sanitation Data'!$F$29,0,10*ROW('Sanitation Data'!F26)))</f>
        <v/>
      </c>
      <c r="CW32" s="378" t="str">
        <f ca="1">+IF(OFFSET('Sanitation Data'!$F$30,0,10*ROW('Sanitation Data'!F26))="","",OFFSET('Sanitation Data'!$F$30,0,10*ROW('Sanitation Data'!F26)))</f>
        <v/>
      </c>
      <c r="CX32" s="378" t="str">
        <f ca="1">+IF(OFFSET('Sanitation Data'!$F$31,0,10*ROW('Sanitation Data'!F26))="","",OFFSET('Sanitation Data'!$F$31,0,10*ROW('Sanitation Data'!F26)))</f>
        <v/>
      </c>
      <c r="CY32" s="378" t="str">
        <f ca="1">+IF(OFFSET('Sanitation Data'!$F$32,0,10*ROW('Sanitation Data'!F26))="","",OFFSET('Sanitation Data'!$F$32,0,10*ROW('Sanitation Data'!F26)))</f>
        <v/>
      </c>
      <c r="CZ32" s="378" t="str">
        <f ca="1">+IF(OFFSET('Sanitation Data'!$G$28,0,10*ROW('Sanitation Data'!G26))="","",OFFSET('Sanitation Data'!$G$28,0,10*ROW('Sanitation Data'!G26)))</f>
        <v/>
      </c>
      <c r="DA32" s="378" t="str">
        <f ca="1">+IF(OFFSET('Sanitation Data'!$G$29,0,10*ROW('Sanitation Data'!G26))="","",OFFSET('Sanitation Data'!$G$29,0,10*ROW('Sanitation Data'!G26)))</f>
        <v/>
      </c>
      <c r="DB32" s="378" t="str">
        <f ca="1">+IF(OFFSET('Sanitation Data'!$G$30,0,10*ROW('Sanitation Data'!G26))="","",OFFSET('Sanitation Data'!$G$30,0,10*ROW('Sanitation Data'!G26)))</f>
        <v/>
      </c>
      <c r="DC32" s="378" t="str">
        <f ca="1">+IF(OFFSET('Sanitation Data'!$G$31,0,10*ROW('Sanitation Data'!G26))="","",OFFSET('Sanitation Data'!$G$31,0,10*ROW('Sanitation Data'!G26)))</f>
        <v/>
      </c>
      <c r="DD32" s="378" t="str">
        <f ca="1">+IF(OFFSET('Sanitation Data'!$G$32,0,10*ROW('Sanitation Data'!G26))="","",OFFSET('Sanitation Data'!$G$32,0,10*ROW('Sanitation Data'!G26)))</f>
        <v/>
      </c>
      <c r="DE32" s="378" t="str">
        <f ca="1">+IF(OFFSET('Sanitation Data'!$H$28,0,10*ROW('Sanitation Data'!H26))="","",OFFSET('Sanitation Data'!$H$28,0,10*ROW('Sanitation Data'!H26)))</f>
        <v/>
      </c>
      <c r="DF32" s="378" t="str">
        <f ca="1">+IF(OFFSET('Sanitation Data'!$H$29,0,10*ROW('Sanitation Data'!H26))="","",OFFSET('Sanitation Data'!$H$29,0,10*ROW('Sanitation Data'!H26)))</f>
        <v/>
      </c>
      <c r="DG32" s="378" t="str">
        <f ca="1">+IF(OFFSET('Sanitation Data'!$H$30,0,10*ROW('Sanitation Data'!H26))="","",OFFSET('Sanitation Data'!$H$30,0,10*ROW('Sanitation Data'!H26)))</f>
        <v/>
      </c>
      <c r="DH32" s="378" t="str">
        <f ca="1">+IF(OFFSET('Sanitation Data'!$H$31,0,10*ROW('Sanitation Data'!H26))="","",OFFSET('Sanitation Data'!$H$31,0,10*ROW('Sanitation Data'!H26)))</f>
        <v/>
      </c>
      <c r="DI32" s="378" t="str">
        <f ca="1">+IF(OFFSET('Sanitation Data'!$H$32,0,10*ROW('Sanitation Data'!H26))="","",OFFSET('Sanitation Data'!$H$32,0,10*ROW('Sanitation Data'!H26)))</f>
        <v/>
      </c>
      <c r="DJ32" s="378" t="str">
        <f ca="1">+IF(OFFSET('Sanitation Data'!$I$28,0,10*ROW('Sanitation Data'!I26))="","",OFFSET('Sanitation Data'!$I$28,0,10*ROW('Sanitation Data'!I26)))</f>
        <v/>
      </c>
      <c r="DK32" s="378" t="str">
        <f ca="1">+IF(OFFSET('Sanitation Data'!$I$29,0,10*ROW('Sanitation Data'!I26))="","",OFFSET('Sanitation Data'!$I$29,0,10*ROW('Sanitation Data'!I26)))</f>
        <v/>
      </c>
      <c r="DL32" s="378" t="str">
        <f ca="1">+IF(OFFSET('Sanitation Data'!$I$30,0,10*ROW('Sanitation Data'!I26))="","",OFFSET('Sanitation Data'!$I$30,0,10*ROW('Sanitation Data'!I26)))</f>
        <v/>
      </c>
      <c r="DM32" s="378" t="str">
        <f ca="1">+IF(OFFSET('Sanitation Data'!$I$31,0,10*ROW('Sanitation Data'!I26))="","",OFFSET('Sanitation Data'!$I$31,0,10*ROW('Sanitation Data'!I26)))</f>
        <v/>
      </c>
      <c r="DN32" s="378" t="str">
        <f ca="1">+IF(OFFSET('Sanitation Data'!$I$32,0,10*ROW('Sanitation Data'!I26))="","",OFFSET('Sanitation Data'!$I$32,0,10*ROW('Sanitation Data'!I26)))</f>
        <v/>
      </c>
      <c r="DO32" s="378" t="str">
        <f ca="1">+IF(OFFSET('Hygiene Data'!$D$11,0,10*ROW('Hygiene Data'!D26))="","",OFFSET('Hygiene Data'!$D$11,0,10*ROW('Hygiene Data'!D26)))</f>
        <v/>
      </c>
      <c r="DP32" s="378" t="str">
        <f ca="1">+IF(OFFSET('Hygiene Data'!$D$12,0,10*ROW('Hygiene Data'!D26))="","",OFFSET('Hygiene Data'!$D$12,0,10*ROW('Hygiene Data'!D26)))</f>
        <v/>
      </c>
      <c r="DQ32" s="378" t="str">
        <f ca="1">+IF(OFFSET('Hygiene Data'!$D$13,0,10*ROW('Hygiene Data'!D26))="","",OFFSET('Hygiene Data'!$D$13,0,10*ROW('Hygiene Data'!D26)))</f>
        <v/>
      </c>
      <c r="DR32" s="378" t="str">
        <f ca="1">+IF(OFFSET('Hygiene Data'!$E$11,0,10*ROW('Hygiene Data'!E26))="","",OFFSET('Hygiene Data'!$E$11,0,10*ROW('Hygiene Data'!E26)))</f>
        <v/>
      </c>
      <c r="DS32" s="378" t="str">
        <f ca="1">+IF(OFFSET('Hygiene Data'!$E$12,0,10*ROW('Hygiene Data'!E26))="","",OFFSET('Hygiene Data'!$E$12,0,10*ROW('Hygiene Data'!E26)))</f>
        <v/>
      </c>
      <c r="DT32" s="378" t="str">
        <f ca="1">+IF(OFFSET('Hygiene Data'!$E$13,0,10*ROW('Hygiene Data'!E26))="","",OFFSET('Hygiene Data'!$E$13,0,10*ROW('Hygiene Data'!E26)))</f>
        <v/>
      </c>
      <c r="DU32" s="378" t="str">
        <f ca="1">+IF(OFFSET('Hygiene Data'!$F$11,0,10*ROW('Hygiene Data'!F26))="","",OFFSET('Hygiene Data'!$F$11,0,10*ROW('Hygiene Data'!F26)))</f>
        <v/>
      </c>
      <c r="DV32" s="378" t="str">
        <f ca="1">+IF(OFFSET('Hygiene Data'!$F$12,0,10*ROW('Hygiene Data'!F26))="","",OFFSET('Hygiene Data'!$F$12,0,10*ROW('Hygiene Data'!F26)))</f>
        <v/>
      </c>
      <c r="DW32" s="378" t="str">
        <f ca="1">+IF(OFFSET('Hygiene Data'!$F$13,0,10*ROW('Hygiene Data'!F26))="","",OFFSET('Hygiene Data'!$F$13,0,10*ROW('Hygiene Data'!F26)))</f>
        <v/>
      </c>
      <c r="DX32" s="378" t="str">
        <f ca="1">+IF(OFFSET('Hygiene Data'!$G$11,0,10*ROW('Hygiene Data'!G26))="","",OFFSET('Hygiene Data'!$G$11,0,10*ROW('Hygiene Data'!G26)))</f>
        <v/>
      </c>
      <c r="DY32" s="378" t="str">
        <f ca="1">+IF(OFFSET('Hygiene Data'!$G$12,0,10*ROW('Hygiene Data'!G26))="","",OFFSET('Hygiene Data'!$G$12,0,10*ROW('Hygiene Data'!G26)))</f>
        <v/>
      </c>
      <c r="DZ32" s="378" t="str">
        <f ca="1">+IF(OFFSET('Hygiene Data'!$G$13,0,10*ROW('Hygiene Data'!G26))="","",OFFSET('Hygiene Data'!$G$13,0,10*ROW('Hygiene Data'!G26)))</f>
        <v/>
      </c>
      <c r="EA32" s="378" t="str">
        <f ca="1">+IF(OFFSET('Hygiene Data'!$H$11,0,10*ROW('Hygiene Data'!H26))="","",OFFSET('Hygiene Data'!$H$11,0,10*ROW('Hygiene Data'!H26)))</f>
        <v/>
      </c>
      <c r="EB32" s="378" t="str">
        <f ca="1">+IF(OFFSET('Hygiene Data'!$H$12,0,10*ROW('Hygiene Data'!H26))="","",OFFSET('Hygiene Data'!$H$12,0,10*ROW('Hygiene Data'!H26)))</f>
        <v/>
      </c>
      <c r="EC32" s="378" t="str">
        <f ca="1">+IF(OFFSET('Hygiene Data'!$H$13,0,10*ROW('Hygiene Data'!H26))="","",OFFSET('Hygiene Data'!$H$13,0,10*ROW('Hygiene Data'!H26)))</f>
        <v/>
      </c>
      <c r="ED32" s="378" t="str">
        <f ca="1">+IF(OFFSET('Hygiene Data'!$I$11,0,10*ROW('Hygiene Data'!I26))="","",OFFSET('Hygiene Data'!$I$11,0,10*ROW('Hygiene Data'!I26)))</f>
        <v/>
      </c>
      <c r="EE32" s="378" t="str">
        <f ca="1">+IF(OFFSET('Hygiene Data'!$I$12,0,10*ROW('Hygiene Data'!I26))="","",OFFSET('Hygiene Data'!$I$12,0,10*ROW('Hygiene Data'!I26)))</f>
        <v/>
      </c>
      <c r="EF32" s="378" t="str">
        <f ca="1">+IF(OFFSET('Hygiene Data'!$I$13,0,10*ROW('Hygiene Data'!I26))="","",OFFSET('Hygiene Data'!$I$13,0,10*ROW('Hygiene Data'!I26)))</f>
        <v/>
      </c>
    </row>
    <row r="33" spans="1:136" x14ac:dyDescent="0.25">
      <c r="A33" s="487" t="str">
        <f ca="1">+IF(OFFSET('Water Data'!$B$2,0,10*ROW('Water Data'!E27))="","",OFFSET('Water Data'!$B$2,0,10*ROW('Water Data'!E27)))</f>
        <v/>
      </c>
      <c r="B33" s="487"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4" t="str">
        <f t="shared" ca="1" si="0"/>
        <v/>
      </c>
      <c r="D33" s="515"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5"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5"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5"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5"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5"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5"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5"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5"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5"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5"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5"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5"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5"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5"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5"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5"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5"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6"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6"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6"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6"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6"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6"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6"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6"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6"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6"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6"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6"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6"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6"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6"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6"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6"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6"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6"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6"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6"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6"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6"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6"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6"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6"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6"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6"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6"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6"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7"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3"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7"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7"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7"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7"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7"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7"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7"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7"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7"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7"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7"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7"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7"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7"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7"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7"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8" t="str">
        <f ca="1">+IF(OFFSET('Water Data'!$D$27,0,10*ROW('Water Data'!D27))="","",OFFSET('Water Data'!$D$27,0,10*ROW('Water Data'!D27)))</f>
        <v/>
      </c>
      <c r="BT33" s="378" t="str">
        <f ca="1">+IF(OFFSET('Water Data'!$D$28,0,10*ROW('Water Data'!D27))="","",OFFSET('Water Data'!$D$28,0,10*ROW('Water Data'!D27)))</f>
        <v/>
      </c>
      <c r="BU33" s="378" t="str">
        <f ca="1">+IF(OFFSET('Water Data'!$D$29,0,10*ROW('Water Data'!D27))="","",OFFSET('Water Data'!$D$29,0,10*ROW('Water Data'!D27)))</f>
        <v/>
      </c>
      <c r="BV33" s="378" t="str">
        <f ca="1">+IF(OFFSET('Water Data'!$E$27,0,10*ROW('Water Data'!E27))="","",OFFSET('Water Data'!$E$27,0,10*ROW('Water Data'!E27)))</f>
        <v/>
      </c>
      <c r="BW33" s="378" t="str">
        <f ca="1">+IF(OFFSET('Water Data'!$E$28,0,10*ROW('Water Data'!E27))="","",OFFSET('Water Data'!$E$28,0,10*ROW('Water Data'!E27)))</f>
        <v/>
      </c>
      <c r="BX33" s="378" t="str">
        <f ca="1">+IF(OFFSET('Water Data'!$E$29,0,10*ROW('Water Data'!E27))="","",OFFSET('Water Data'!$E$29,0,10*ROW('Water Data'!E27)))</f>
        <v/>
      </c>
      <c r="BY33" s="378" t="str">
        <f ca="1">+IF(OFFSET('Water Data'!$F$27,0,10*ROW('Water Data'!F27))="","",OFFSET('Water Data'!$F$27,0,10*ROW('Water Data'!F27)))</f>
        <v/>
      </c>
      <c r="BZ33" s="378" t="str">
        <f ca="1">+IF(OFFSET('Water Data'!$F$28,0,10*ROW('Water Data'!F27))="","",OFFSET('Water Data'!$F$28,0,10*ROW('Water Data'!F27)))</f>
        <v/>
      </c>
      <c r="CA33" s="378" t="str">
        <f ca="1">+IF(OFFSET('Water Data'!$F$29,0,10*ROW('Water Data'!F27))="","",OFFSET('Water Data'!$F$29,0,10*ROW('Water Data'!F27)))</f>
        <v/>
      </c>
      <c r="CB33" s="378" t="str">
        <f ca="1">+IF(OFFSET('Water Data'!$G$27,0,10*ROW('Water Data'!G27))="","",OFFSET('Water Data'!$G$27,0,10*ROW('Water Data'!G27)))</f>
        <v/>
      </c>
      <c r="CC33" s="378" t="str">
        <f ca="1">+IF(OFFSET('Water Data'!$G$28,0,10*ROW('Water Data'!G27))="","",OFFSET('Water Data'!$G$28,0,10*ROW('Water Data'!G27)))</f>
        <v/>
      </c>
      <c r="CD33" s="378" t="str">
        <f ca="1">+IF(OFFSET('Water Data'!$G$29,0,10*ROW('Water Data'!G27))="","",OFFSET('Water Data'!$G$29,0,10*ROW('Water Data'!G27)))</f>
        <v/>
      </c>
      <c r="CE33" s="378" t="str">
        <f ca="1">+IF(OFFSET('Water Data'!$H$27,0,10*ROW('Water Data'!H27))="","",OFFSET('Water Data'!$H$27,0,10*ROW('Water Data'!H27)))</f>
        <v/>
      </c>
      <c r="CF33" s="378" t="str">
        <f ca="1">+IF(OFFSET('Water Data'!$H$28,0,10*ROW('Water Data'!H27))="","",OFFSET('Water Data'!$H$28,0,10*ROW('Water Data'!H27)))</f>
        <v/>
      </c>
      <c r="CG33" s="378" t="str">
        <f ca="1">+IF(OFFSET('Water Data'!$H$29,0,10*ROW('Water Data'!H27))="","",OFFSET('Water Data'!$H$29,0,10*ROW('Water Data'!H27)))</f>
        <v/>
      </c>
      <c r="CH33" s="378" t="str">
        <f ca="1">+IF(OFFSET('Water Data'!$I$27,0,10*ROW('Water Data'!I27))="","",OFFSET('Water Data'!$I$27,0,10*ROW('Water Data'!I27)))</f>
        <v/>
      </c>
      <c r="CI33" s="378" t="str">
        <f ca="1">+IF(OFFSET('Water Data'!$I$28,0,10*ROW('Water Data'!I27))="","",OFFSET('Water Data'!$I$28,0,10*ROW('Water Data'!I27)))</f>
        <v/>
      </c>
      <c r="CJ33" s="378" t="str">
        <f ca="1">+IF(OFFSET('Water Data'!$I$29,0,10*ROW('Water Data'!I27))="","",OFFSET('Water Data'!$I$29,0,10*ROW('Water Data'!I27)))</f>
        <v/>
      </c>
      <c r="CK33" s="378" t="str">
        <f ca="1">+IF(OFFSET('Sanitation Data'!$D$28,0,10*ROW('Sanitation Data'!D27))="","",OFFSET('Sanitation Data'!$D$28,0,10*ROW('Sanitation Data'!D27)))</f>
        <v/>
      </c>
      <c r="CL33" s="378" t="str">
        <f ca="1">+IF(OFFSET('Sanitation Data'!$D$29,0,10*ROW('Sanitation Data'!D27))="","",OFFSET('Sanitation Data'!$D$29,0,10*ROW('Sanitation Data'!D27)))</f>
        <v/>
      </c>
      <c r="CM33" s="378" t="str">
        <f ca="1">+IF(OFFSET('Sanitation Data'!$D$30,0,10*ROW('Sanitation Data'!D27))="","",OFFSET('Sanitation Data'!$D$30,0,10*ROW('Sanitation Data'!D27)))</f>
        <v/>
      </c>
      <c r="CN33" s="378" t="str">
        <f ca="1">+IF(OFFSET('Sanitation Data'!$D$31,0,10*ROW('Sanitation Data'!D27))="","",OFFSET('Sanitation Data'!$D$31,0,10*ROW('Sanitation Data'!D27)))</f>
        <v/>
      </c>
      <c r="CO33" s="378" t="str">
        <f ca="1">+IF(OFFSET('Sanitation Data'!$D$32,0,10*ROW('Sanitation Data'!D27))="","",OFFSET('Sanitation Data'!$D$32,0,10*ROW('Sanitation Data'!D27)))</f>
        <v/>
      </c>
      <c r="CP33" s="378" t="str">
        <f ca="1">+IF(OFFSET('Sanitation Data'!$E$28,0,10*ROW('Sanitation Data'!E27))="","",OFFSET('Sanitation Data'!$E$28,0,10*ROW('Sanitation Data'!E27)))</f>
        <v/>
      </c>
      <c r="CQ33" s="378" t="str">
        <f ca="1">+IF(OFFSET('Sanitation Data'!$E$29,0,10*ROW('Sanitation Data'!E27))="","",OFFSET('Sanitation Data'!$E$29,0,10*ROW('Sanitation Data'!E27)))</f>
        <v/>
      </c>
      <c r="CR33" s="378" t="str">
        <f ca="1">+IF(OFFSET('Sanitation Data'!$E$30,0,10*ROW('Sanitation Data'!E27))="","",OFFSET('Sanitation Data'!$E$30,0,10*ROW('Sanitation Data'!E27)))</f>
        <v/>
      </c>
      <c r="CS33" s="378" t="str">
        <f ca="1">+IF(OFFSET('Sanitation Data'!$E$31,0,10*ROW('Sanitation Data'!E27))="","",OFFSET('Sanitation Data'!$E$31,0,10*ROW('Sanitation Data'!E27)))</f>
        <v/>
      </c>
      <c r="CT33" s="378" t="str">
        <f ca="1">+IF(OFFSET('Sanitation Data'!$E$32,0,10*ROW('Sanitation Data'!E27))="","",OFFSET('Sanitation Data'!$E$32,0,10*ROW('Sanitation Data'!E27)))</f>
        <v/>
      </c>
      <c r="CU33" s="378" t="str">
        <f ca="1">+IF(OFFSET('Sanitation Data'!$F$28,0,10*ROW('Sanitation Data'!F27))="","",OFFSET('Sanitation Data'!$F$28,0,10*ROW('Sanitation Data'!F27)))</f>
        <v/>
      </c>
      <c r="CV33" s="378" t="str">
        <f ca="1">+IF(OFFSET('Sanitation Data'!$F$29,0,10*ROW('Sanitation Data'!F27))="","",OFFSET('Sanitation Data'!$F$29,0,10*ROW('Sanitation Data'!F27)))</f>
        <v/>
      </c>
      <c r="CW33" s="378" t="str">
        <f ca="1">+IF(OFFSET('Sanitation Data'!$F$30,0,10*ROW('Sanitation Data'!F27))="","",OFFSET('Sanitation Data'!$F$30,0,10*ROW('Sanitation Data'!F27)))</f>
        <v/>
      </c>
      <c r="CX33" s="378" t="str">
        <f ca="1">+IF(OFFSET('Sanitation Data'!$F$31,0,10*ROW('Sanitation Data'!F27))="","",OFFSET('Sanitation Data'!$F$31,0,10*ROW('Sanitation Data'!F27)))</f>
        <v/>
      </c>
      <c r="CY33" s="378" t="str">
        <f ca="1">+IF(OFFSET('Sanitation Data'!$F$32,0,10*ROW('Sanitation Data'!F27))="","",OFFSET('Sanitation Data'!$F$32,0,10*ROW('Sanitation Data'!F27)))</f>
        <v/>
      </c>
      <c r="CZ33" s="378" t="str">
        <f ca="1">+IF(OFFSET('Sanitation Data'!$G$28,0,10*ROW('Sanitation Data'!G27))="","",OFFSET('Sanitation Data'!$G$28,0,10*ROW('Sanitation Data'!G27)))</f>
        <v/>
      </c>
      <c r="DA33" s="378" t="str">
        <f ca="1">+IF(OFFSET('Sanitation Data'!$G$29,0,10*ROW('Sanitation Data'!G27))="","",OFFSET('Sanitation Data'!$G$29,0,10*ROW('Sanitation Data'!G27)))</f>
        <v/>
      </c>
      <c r="DB33" s="378" t="str">
        <f ca="1">+IF(OFFSET('Sanitation Data'!$G$30,0,10*ROW('Sanitation Data'!G27))="","",OFFSET('Sanitation Data'!$G$30,0,10*ROW('Sanitation Data'!G27)))</f>
        <v/>
      </c>
      <c r="DC33" s="378" t="str">
        <f ca="1">+IF(OFFSET('Sanitation Data'!$G$31,0,10*ROW('Sanitation Data'!G27))="","",OFFSET('Sanitation Data'!$G$31,0,10*ROW('Sanitation Data'!G27)))</f>
        <v/>
      </c>
      <c r="DD33" s="378" t="str">
        <f ca="1">+IF(OFFSET('Sanitation Data'!$G$32,0,10*ROW('Sanitation Data'!G27))="","",OFFSET('Sanitation Data'!$G$32,0,10*ROW('Sanitation Data'!G27)))</f>
        <v/>
      </c>
      <c r="DE33" s="378" t="str">
        <f ca="1">+IF(OFFSET('Sanitation Data'!$H$28,0,10*ROW('Sanitation Data'!H27))="","",OFFSET('Sanitation Data'!$H$28,0,10*ROW('Sanitation Data'!H27)))</f>
        <v/>
      </c>
      <c r="DF33" s="378" t="str">
        <f ca="1">+IF(OFFSET('Sanitation Data'!$H$29,0,10*ROW('Sanitation Data'!H27))="","",OFFSET('Sanitation Data'!$H$29,0,10*ROW('Sanitation Data'!H27)))</f>
        <v/>
      </c>
      <c r="DG33" s="378" t="str">
        <f ca="1">+IF(OFFSET('Sanitation Data'!$H$30,0,10*ROW('Sanitation Data'!H27))="","",OFFSET('Sanitation Data'!$H$30,0,10*ROW('Sanitation Data'!H27)))</f>
        <v/>
      </c>
      <c r="DH33" s="378" t="str">
        <f ca="1">+IF(OFFSET('Sanitation Data'!$H$31,0,10*ROW('Sanitation Data'!H27))="","",OFFSET('Sanitation Data'!$H$31,0,10*ROW('Sanitation Data'!H27)))</f>
        <v/>
      </c>
      <c r="DI33" s="378" t="str">
        <f ca="1">+IF(OFFSET('Sanitation Data'!$H$32,0,10*ROW('Sanitation Data'!H27))="","",OFFSET('Sanitation Data'!$H$32,0,10*ROW('Sanitation Data'!H27)))</f>
        <v/>
      </c>
      <c r="DJ33" s="378" t="str">
        <f ca="1">+IF(OFFSET('Sanitation Data'!$I$28,0,10*ROW('Sanitation Data'!I27))="","",OFFSET('Sanitation Data'!$I$28,0,10*ROW('Sanitation Data'!I27)))</f>
        <v/>
      </c>
      <c r="DK33" s="378" t="str">
        <f ca="1">+IF(OFFSET('Sanitation Data'!$I$29,0,10*ROW('Sanitation Data'!I27))="","",OFFSET('Sanitation Data'!$I$29,0,10*ROW('Sanitation Data'!I27)))</f>
        <v/>
      </c>
      <c r="DL33" s="378" t="str">
        <f ca="1">+IF(OFFSET('Sanitation Data'!$I$30,0,10*ROW('Sanitation Data'!I27))="","",OFFSET('Sanitation Data'!$I$30,0,10*ROW('Sanitation Data'!I27)))</f>
        <v/>
      </c>
      <c r="DM33" s="378" t="str">
        <f ca="1">+IF(OFFSET('Sanitation Data'!$I$31,0,10*ROW('Sanitation Data'!I27))="","",OFFSET('Sanitation Data'!$I$31,0,10*ROW('Sanitation Data'!I27)))</f>
        <v/>
      </c>
      <c r="DN33" s="378" t="str">
        <f ca="1">+IF(OFFSET('Sanitation Data'!$I$32,0,10*ROW('Sanitation Data'!I27))="","",OFFSET('Sanitation Data'!$I$32,0,10*ROW('Sanitation Data'!I27)))</f>
        <v/>
      </c>
      <c r="DO33" s="378" t="str">
        <f ca="1">+IF(OFFSET('Hygiene Data'!$D$11,0,10*ROW('Hygiene Data'!D27))="","",OFFSET('Hygiene Data'!$D$11,0,10*ROW('Hygiene Data'!D27)))</f>
        <v/>
      </c>
      <c r="DP33" s="378" t="str">
        <f ca="1">+IF(OFFSET('Hygiene Data'!$D$12,0,10*ROW('Hygiene Data'!D27))="","",OFFSET('Hygiene Data'!$D$12,0,10*ROW('Hygiene Data'!D27)))</f>
        <v/>
      </c>
      <c r="DQ33" s="378" t="str">
        <f ca="1">+IF(OFFSET('Hygiene Data'!$D$13,0,10*ROW('Hygiene Data'!D27))="","",OFFSET('Hygiene Data'!$D$13,0,10*ROW('Hygiene Data'!D27)))</f>
        <v/>
      </c>
      <c r="DR33" s="378" t="str">
        <f ca="1">+IF(OFFSET('Hygiene Data'!$E$11,0,10*ROW('Hygiene Data'!E27))="","",OFFSET('Hygiene Data'!$E$11,0,10*ROW('Hygiene Data'!E27)))</f>
        <v/>
      </c>
      <c r="DS33" s="378" t="str">
        <f ca="1">+IF(OFFSET('Hygiene Data'!$E$12,0,10*ROW('Hygiene Data'!E27))="","",OFFSET('Hygiene Data'!$E$12,0,10*ROW('Hygiene Data'!E27)))</f>
        <v/>
      </c>
      <c r="DT33" s="378" t="str">
        <f ca="1">+IF(OFFSET('Hygiene Data'!$E$13,0,10*ROW('Hygiene Data'!E27))="","",OFFSET('Hygiene Data'!$E$13,0,10*ROW('Hygiene Data'!E27)))</f>
        <v/>
      </c>
      <c r="DU33" s="378" t="str">
        <f ca="1">+IF(OFFSET('Hygiene Data'!$F$11,0,10*ROW('Hygiene Data'!F27))="","",OFFSET('Hygiene Data'!$F$11,0,10*ROW('Hygiene Data'!F27)))</f>
        <v/>
      </c>
      <c r="DV33" s="378" t="str">
        <f ca="1">+IF(OFFSET('Hygiene Data'!$F$12,0,10*ROW('Hygiene Data'!F27))="","",OFFSET('Hygiene Data'!$F$12,0,10*ROW('Hygiene Data'!F27)))</f>
        <v/>
      </c>
      <c r="DW33" s="378" t="str">
        <f ca="1">+IF(OFFSET('Hygiene Data'!$F$13,0,10*ROW('Hygiene Data'!F27))="","",OFFSET('Hygiene Data'!$F$13,0,10*ROW('Hygiene Data'!F27)))</f>
        <v/>
      </c>
      <c r="DX33" s="378" t="str">
        <f ca="1">+IF(OFFSET('Hygiene Data'!$G$11,0,10*ROW('Hygiene Data'!G27))="","",OFFSET('Hygiene Data'!$G$11,0,10*ROW('Hygiene Data'!G27)))</f>
        <v/>
      </c>
      <c r="DY33" s="378" t="str">
        <f ca="1">+IF(OFFSET('Hygiene Data'!$G$12,0,10*ROW('Hygiene Data'!G27))="","",OFFSET('Hygiene Data'!$G$12,0,10*ROW('Hygiene Data'!G27)))</f>
        <v/>
      </c>
      <c r="DZ33" s="378" t="str">
        <f ca="1">+IF(OFFSET('Hygiene Data'!$G$13,0,10*ROW('Hygiene Data'!G27))="","",OFFSET('Hygiene Data'!$G$13,0,10*ROW('Hygiene Data'!G27)))</f>
        <v/>
      </c>
      <c r="EA33" s="378" t="str">
        <f ca="1">+IF(OFFSET('Hygiene Data'!$H$11,0,10*ROW('Hygiene Data'!H27))="","",OFFSET('Hygiene Data'!$H$11,0,10*ROW('Hygiene Data'!H27)))</f>
        <v/>
      </c>
      <c r="EB33" s="378" t="str">
        <f ca="1">+IF(OFFSET('Hygiene Data'!$H$12,0,10*ROW('Hygiene Data'!H27))="","",OFFSET('Hygiene Data'!$H$12,0,10*ROW('Hygiene Data'!H27)))</f>
        <v/>
      </c>
      <c r="EC33" s="378" t="str">
        <f ca="1">+IF(OFFSET('Hygiene Data'!$H$13,0,10*ROW('Hygiene Data'!H27))="","",OFFSET('Hygiene Data'!$H$13,0,10*ROW('Hygiene Data'!H27)))</f>
        <v/>
      </c>
      <c r="ED33" s="378" t="str">
        <f ca="1">+IF(OFFSET('Hygiene Data'!$I$11,0,10*ROW('Hygiene Data'!I27))="","",OFFSET('Hygiene Data'!$I$11,0,10*ROW('Hygiene Data'!I27)))</f>
        <v/>
      </c>
      <c r="EE33" s="378" t="str">
        <f ca="1">+IF(OFFSET('Hygiene Data'!$I$12,0,10*ROW('Hygiene Data'!I27))="","",OFFSET('Hygiene Data'!$I$12,0,10*ROW('Hygiene Data'!I27)))</f>
        <v/>
      </c>
      <c r="EF33" s="378" t="str">
        <f ca="1">+IF(OFFSET('Hygiene Data'!$I$13,0,10*ROW('Hygiene Data'!I27))="","",OFFSET('Hygiene Data'!$I$13,0,10*ROW('Hygiene Data'!I27)))</f>
        <v/>
      </c>
    </row>
    <row r="34" spans="1:136" x14ac:dyDescent="0.25">
      <c r="A34" s="487" t="str">
        <f ca="1">+IF(OFFSET('Water Data'!$B$2,0,10*ROW('Water Data'!E28))="","",OFFSET('Water Data'!$B$2,0,10*ROW('Water Data'!E28)))</f>
        <v/>
      </c>
      <c r="B34" s="487"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4" t="str">
        <f t="shared" ca="1" si="0"/>
        <v/>
      </c>
      <c r="D34" s="515"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5"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5"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5"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5"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5"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5"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5"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5"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5"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5"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5"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5"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5"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5"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5"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5"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5"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6"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6"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6"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6"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6"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6"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6"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6"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6"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6"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6"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6"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6"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6"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6"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6"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6"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6"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6"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6"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6"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6"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6"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6"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6"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6"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6"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6"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6"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6"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7"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3"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7"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7"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7"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7"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7"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7"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7"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7"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7"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7"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7"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7"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7"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7"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7"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7"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8" t="str">
        <f ca="1">+IF(OFFSET('Water Data'!$D$27,0,10*ROW('Water Data'!D28))="","",OFFSET('Water Data'!$D$27,0,10*ROW('Water Data'!D28)))</f>
        <v/>
      </c>
      <c r="BT34" s="378" t="str">
        <f ca="1">+IF(OFFSET('Water Data'!$D$28,0,10*ROW('Water Data'!D28))="","",OFFSET('Water Data'!$D$28,0,10*ROW('Water Data'!D28)))</f>
        <v/>
      </c>
      <c r="BU34" s="378" t="str">
        <f ca="1">+IF(OFFSET('Water Data'!$D$29,0,10*ROW('Water Data'!D28))="","",OFFSET('Water Data'!$D$29,0,10*ROW('Water Data'!D28)))</f>
        <v/>
      </c>
      <c r="BV34" s="378" t="str">
        <f ca="1">+IF(OFFSET('Water Data'!$E$27,0,10*ROW('Water Data'!E28))="","",OFFSET('Water Data'!$E$27,0,10*ROW('Water Data'!E28)))</f>
        <v/>
      </c>
      <c r="BW34" s="378" t="str">
        <f ca="1">+IF(OFFSET('Water Data'!$E$28,0,10*ROW('Water Data'!E28))="","",OFFSET('Water Data'!$E$28,0,10*ROW('Water Data'!E28)))</f>
        <v/>
      </c>
      <c r="BX34" s="378" t="str">
        <f ca="1">+IF(OFFSET('Water Data'!$E$29,0,10*ROW('Water Data'!E28))="","",OFFSET('Water Data'!$E$29,0,10*ROW('Water Data'!E28)))</f>
        <v/>
      </c>
      <c r="BY34" s="378" t="str">
        <f ca="1">+IF(OFFSET('Water Data'!$F$27,0,10*ROW('Water Data'!F28))="","",OFFSET('Water Data'!$F$27,0,10*ROW('Water Data'!F28)))</f>
        <v/>
      </c>
      <c r="BZ34" s="378" t="str">
        <f ca="1">+IF(OFFSET('Water Data'!$F$28,0,10*ROW('Water Data'!F28))="","",OFFSET('Water Data'!$F$28,0,10*ROW('Water Data'!F28)))</f>
        <v/>
      </c>
      <c r="CA34" s="378" t="str">
        <f ca="1">+IF(OFFSET('Water Data'!$F$29,0,10*ROW('Water Data'!F28))="","",OFFSET('Water Data'!$F$29,0,10*ROW('Water Data'!F28)))</f>
        <v/>
      </c>
      <c r="CB34" s="378" t="str">
        <f ca="1">+IF(OFFSET('Water Data'!$G$27,0,10*ROW('Water Data'!G28))="","",OFFSET('Water Data'!$G$27,0,10*ROW('Water Data'!G28)))</f>
        <v/>
      </c>
      <c r="CC34" s="378" t="str">
        <f ca="1">+IF(OFFSET('Water Data'!$G$28,0,10*ROW('Water Data'!G28))="","",OFFSET('Water Data'!$G$28,0,10*ROW('Water Data'!G28)))</f>
        <v/>
      </c>
      <c r="CD34" s="378" t="str">
        <f ca="1">+IF(OFFSET('Water Data'!$G$29,0,10*ROW('Water Data'!G28))="","",OFFSET('Water Data'!$G$29,0,10*ROW('Water Data'!G28)))</f>
        <v/>
      </c>
      <c r="CE34" s="378" t="str">
        <f ca="1">+IF(OFFSET('Water Data'!$H$27,0,10*ROW('Water Data'!H28))="","",OFFSET('Water Data'!$H$27,0,10*ROW('Water Data'!H28)))</f>
        <v/>
      </c>
      <c r="CF34" s="378" t="str">
        <f ca="1">+IF(OFFSET('Water Data'!$H$28,0,10*ROW('Water Data'!H28))="","",OFFSET('Water Data'!$H$28,0,10*ROW('Water Data'!H28)))</f>
        <v/>
      </c>
      <c r="CG34" s="378" t="str">
        <f ca="1">+IF(OFFSET('Water Data'!$H$29,0,10*ROW('Water Data'!H28))="","",OFFSET('Water Data'!$H$29,0,10*ROW('Water Data'!H28)))</f>
        <v/>
      </c>
      <c r="CH34" s="378" t="str">
        <f ca="1">+IF(OFFSET('Water Data'!$I$27,0,10*ROW('Water Data'!I28))="","",OFFSET('Water Data'!$I$27,0,10*ROW('Water Data'!I28)))</f>
        <v/>
      </c>
      <c r="CI34" s="378" t="str">
        <f ca="1">+IF(OFFSET('Water Data'!$I$28,0,10*ROW('Water Data'!I28))="","",OFFSET('Water Data'!$I$28,0,10*ROW('Water Data'!I28)))</f>
        <v/>
      </c>
      <c r="CJ34" s="378" t="str">
        <f ca="1">+IF(OFFSET('Water Data'!$I$29,0,10*ROW('Water Data'!I28))="","",OFFSET('Water Data'!$I$29,0,10*ROW('Water Data'!I28)))</f>
        <v/>
      </c>
      <c r="CK34" s="378" t="str">
        <f ca="1">+IF(OFFSET('Sanitation Data'!$D$28,0,10*ROW('Sanitation Data'!D28))="","",OFFSET('Sanitation Data'!$D$28,0,10*ROW('Sanitation Data'!D28)))</f>
        <v/>
      </c>
      <c r="CL34" s="378" t="str">
        <f ca="1">+IF(OFFSET('Sanitation Data'!$D$29,0,10*ROW('Sanitation Data'!D28))="","",OFFSET('Sanitation Data'!$D$29,0,10*ROW('Sanitation Data'!D28)))</f>
        <v/>
      </c>
      <c r="CM34" s="378" t="str">
        <f ca="1">+IF(OFFSET('Sanitation Data'!$D$30,0,10*ROW('Sanitation Data'!D28))="","",OFFSET('Sanitation Data'!$D$30,0,10*ROW('Sanitation Data'!D28)))</f>
        <v/>
      </c>
      <c r="CN34" s="378" t="str">
        <f ca="1">+IF(OFFSET('Sanitation Data'!$D$31,0,10*ROW('Sanitation Data'!D28))="","",OFFSET('Sanitation Data'!$D$31,0,10*ROW('Sanitation Data'!D28)))</f>
        <v/>
      </c>
      <c r="CO34" s="378" t="str">
        <f ca="1">+IF(OFFSET('Sanitation Data'!$D$32,0,10*ROW('Sanitation Data'!D28))="","",OFFSET('Sanitation Data'!$D$32,0,10*ROW('Sanitation Data'!D28)))</f>
        <v/>
      </c>
      <c r="CP34" s="378" t="str">
        <f ca="1">+IF(OFFSET('Sanitation Data'!$E$28,0,10*ROW('Sanitation Data'!E28))="","",OFFSET('Sanitation Data'!$E$28,0,10*ROW('Sanitation Data'!E28)))</f>
        <v/>
      </c>
      <c r="CQ34" s="378" t="str">
        <f ca="1">+IF(OFFSET('Sanitation Data'!$E$29,0,10*ROW('Sanitation Data'!E28))="","",OFFSET('Sanitation Data'!$E$29,0,10*ROW('Sanitation Data'!E28)))</f>
        <v/>
      </c>
      <c r="CR34" s="378" t="str">
        <f ca="1">+IF(OFFSET('Sanitation Data'!$E$30,0,10*ROW('Sanitation Data'!E28))="","",OFFSET('Sanitation Data'!$E$30,0,10*ROW('Sanitation Data'!E28)))</f>
        <v/>
      </c>
      <c r="CS34" s="378" t="str">
        <f ca="1">+IF(OFFSET('Sanitation Data'!$E$31,0,10*ROW('Sanitation Data'!E28))="","",OFFSET('Sanitation Data'!$E$31,0,10*ROW('Sanitation Data'!E28)))</f>
        <v/>
      </c>
      <c r="CT34" s="378" t="str">
        <f ca="1">+IF(OFFSET('Sanitation Data'!$E$32,0,10*ROW('Sanitation Data'!E28))="","",OFFSET('Sanitation Data'!$E$32,0,10*ROW('Sanitation Data'!E28)))</f>
        <v/>
      </c>
      <c r="CU34" s="378" t="str">
        <f ca="1">+IF(OFFSET('Sanitation Data'!$F$28,0,10*ROW('Sanitation Data'!F28))="","",OFFSET('Sanitation Data'!$F$28,0,10*ROW('Sanitation Data'!F28)))</f>
        <v/>
      </c>
      <c r="CV34" s="378" t="str">
        <f ca="1">+IF(OFFSET('Sanitation Data'!$F$29,0,10*ROW('Sanitation Data'!F28))="","",OFFSET('Sanitation Data'!$F$29,0,10*ROW('Sanitation Data'!F28)))</f>
        <v/>
      </c>
      <c r="CW34" s="378" t="str">
        <f ca="1">+IF(OFFSET('Sanitation Data'!$F$30,0,10*ROW('Sanitation Data'!F28))="","",OFFSET('Sanitation Data'!$F$30,0,10*ROW('Sanitation Data'!F28)))</f>
        <v/>
      </c>
      <c r="CX34" s="378" t="str">
        <f ca="1">+IF(OFFSET('Sanitation Data'!$F$31,0,10*ROW('Sanitation Data'!F28))="","",OFFSET('Sanitation Data'!$F$31,0,10*ROW('Sanitation Data'!F28)))</f>
        <v/>
      </c>
      <c r="CY34" s="378" t="str">
        <f ca="1">+IF(OFFSET('Sanitation Data'!$F$32,0,10*ROW('Sanitation Data'!F28))="","",OFFSET('Sanitation Data'!$F$32,0,10*ROW('Sanitation Data'!F28)))</f>
        <v/>
      </c>
      <c r="CZ34" s="378" t="str">
        <f ca="1">+IF(OFFSET('Sanitation Data'!$G$28,0,10*ROW('Sanitation Data'!G28))="","",OFFSET('Sanitation Data'!$G$28,0,10*ROW('Sanitation Data'!G28)))</f>
        <v/>
      </c>
      <c r="DA34" s="378" t="str">
        <f ca="1">+IF(OFFSET('Sanitation Data'!$G$29,0,10*ROW('Sanitation Data'!G28))="","",OFFSET('Sanitation Data'!$G$29,0,10*ROW('Sanitation Data'!G28)))</f>
        <v/>
      </c>
      <c r="DB34" s="378" t="str">
        <f ca="1">+IF(OFFSET('Sanitation Data'!$G$30,0,10*ROW('Sanitation Data'!G28))="","",OFFSET('Sanitation Data'!$G$30,0,10*ROW('Sanitation Data'!G28)))</f>
        <v/>
      </c>
      <c r="DC34" s="378" t="str">
        <f ca="1">+IF(OFFSET('Sanitation Data'!$G$31,0,10*ROW('Sanitation Data'!G28))="","",OFFSET('Sanitation Data'!$G$31,0,10*ROW('Sanitation Data'!G28)))</f>
        <v/>
      </c>
      <c r="DD34" s="378" t="str">
        <f ca="1">+IF(OFFSET('Sanitation Data'!$G$32,0,10*ROW('Sanitation Data'!G28))="","",OFFSET('Sanitation Data'!$G$32,0,10*ROW('Sanitation Data'!G28)))</f>
        <v/>
      </c>
      <c r="DE34" s="378" t="str">
        <f ca="1">+IF(OFFSET('Sanitation Data'!$H$28,0,10*ROW('Sanitation Data'!H28))="","",OFFSET('Sanitation Data'!$H$28,0,10*ROW('Sanitation Data'!H28)))</f>
        <v/>
      </c>
      <c r="DF34" s="378" t="str">
        <f ca="1">+IF(OFFSET('Sanitation Data'!$H$29,0,10*ROW('Sanitation Data'!H28))="","",OFFSET('Sanitation Data'!$H$29,0,10*ROW('Sanitation Data'!H28)))</f>
        <v/>
      </c>
      <c r="DG34" s="378" t="str">
        <f ca="1">+IF(OFFSET('Sanitation Data'!$H$30,0,10*ROW('Sanitation Data'!H28))="","",OFFSET('Sanitation Data'!$H$30,0,10*ROW('Sanitation Data'!H28)))</f>
        <v/>
      </c>
      <c r="DH34" s="378" t="str">
        <f ca="1">+IF(OFFSET('Sanitation Data'!$H$31,0,10*ROW('Sanitation Data'!H28))="","",OFFSET('Sanitation Data'!$H$31,0,10*ROW('Sanitation Data'!H28)))</f>
        <v/>
      </c>
      <c r="DI34" s="378" t="str">
        <f ca="1">+IF(OFFSET('Sanitation Data'!$H$32,0,10*ROW('Sanitation Data'!H28))="","",OFFSET('Sanitation Data'!$H$32,0,10*ROW('Sanitation Data'!H28)))</f>
        <v/>
      </c>
      <c r="DJ34" s="378" t="str">
        <f ca="1">+IF(OFFSET('Sanitation Data'!$I$28,0,10*ROW('Sanitation Data'!I28))="","",OFFSET('Sanitation Data'!$I$28,0,10*ROW('Sanitation Data'!I28)))</f>
        <v/>
      </c>
      <c r="DK34" s="378" t="str">
        <f ca="1">+IF(OFFSET('Sanitation Data'!$I$29,0,10*ROW('Sanitation Data'!I28))="","",OFFSET('Sanitation Data'!$I$29,0,10*ROW('Sanitation Data'!I28)))</f>
        <v/>
      </c>
      <c r="DL34" s="378" t="str">
        <f ca="1">+IF(OFFSET('Sanitation Data'!$I$30,0,10*ROW('Sanitation Data'!I28))="","",OFFSET('Sanitation Data'!$I$30,0,10*ROW('Sanitation Data'!I28)))</f>
        <v/>
      </c>
      <c r="DM34" s="378" t="str">
        <f ca="1">+IF(OFFSET('Sanitation Data'!$I$31,0,10*ROW('Sanitation Data'!I28))="","",OFFSET('Sanitation Data'!$I$31,0,10*ROW('Sanitation Data'!I28)))</f>
        <v/>
      </c>
      <c r="DN34" s="378" t="str">
        <f ca="1">+IF(OFFSET('Sanitation Data'!$I$32,0,10*ROW('Sanitation Data'!I28))="","",OFFSET('Sanitation Data'!$I$32,0,10*ROW('Sanitation Data'!I28)))</f>
        <v/>
      </c>
      <c r="DO34" s="378" t="str">
        <f ca="1">+IF(OFFSET('Hygiene Data'!$D$11,0,10*ROW('Hygiene Data'!D28))="","",OFFSET('Hygiene Data'!$D$11,0,10*ROW('Hygiene Data'!D28)))</f>
        <v/>
      </c>
      <c r="DP34" s="378" t="str">
        <f ca="1">+IF(OFFSET('Hygiene Data'!$D$12,0,10*ROW('Hygiene Data'!D28))="","",OFFSET('Hygiene Data'!$D$12,0,10*ROW('Hygiene Data'!D28)))</f>
        <v/>
      </c>
      <c r="DQ34" s="378" t="str">
        <f ca="1">+IF(OFFSET('Hygiene Data'!$D$13,0,10*ROW('Hygiene Data'!D28))="","",OFFSET('Hygiene Data'!$D$13,0,10*ROW('Hygiene Data'!D28)))</f>
        <v/>
      </c>
      <c r="DR34" s="378" t="str">
        <f ca="1">+IF(OFFSET('Hygiene Data'!$E$11,0,10*ROW('Hygiene Data'!E28))="","",OFFSET('Hygiene Data'!$E$11,0,10*ROW('Hygiene Data'!E28)))</f>
        <v/>
      </c>
      <c r="DS34" s="378" t="str">
        <f ca="1">+IF(OFFSET('Hygiene Data'!$E$12,0,10*ROW('Hygiene Data'!E28))="","",OFFSET('Hygiene Data'!$E$12,0,10*ROW('Hygiene Data'!E28)))</f>
        <v/>
      </c>
      <c r="DT34" s="378" t="str">
        <f ca="1">+IF(OFFSET('Hygiene Data'!$E$13,0,10*ROW('Hygiene Data'!E28))="","",OFFSET('Hygiene Data'!$E$13,0,10*ROW('Hygiene Data'!E28)))</f>
        <v/>
      </c>
      <c r="DU34" s="378" t="str">
        <f ca="1">+IF(OFFSET('Hygiene Data'!$F$11,0,10*ROW('Hygiene Data'!F28))="","",OFFSET('Hygiene Data'!$F$11,0,10*ROW('Hygiene Data'!F28)))</f>
        <v/>
      </c>
      <c r="DV34" s="378" t="str">
        <f ca="1">+IF(OFFSET('Hygiene Data'!$F$12,0,10*ROW('Hygiene Data'!F28))="","",OFFSET('Hygiene Data'!$F$12,0,10*ROW('Hygiene Data'!F28)))</f>
        <v/>
      </c>
      <c r="DW34" s="378" t="str">
        <f ca="1">+IF(OFFSET('Hygiene Data'!$F$13,0,10*ROW('Hygiene Data'!F28))="","",OFFSET('Hygiene Data'!$F$13,0,10*ROW('Hygiene Data'!F28)))</f>
        <v/>
      </c>
      <c r="DX34" s="378" t="str">
        <f ca="1">+IF(OFFSET('Hygiene Data'!$G$11,0,10*ROW('Hygiene Data'!G28))="","",OFFSET('Hygiene Data'!$G$11,0,10*ROW('Hygiene Data'!G28)))</f>
        <v/>
      </c>
      <c r="DY34" s="378" t="str">
        <f ca="1">+IF(OFFSET('Hygiene Data'!$G$12,0,10*ROW('Hygiene Data'!G28))="","",OFFSET('Hygiene Data'!$G$12,0,10*ROW('Hygiene Data'!G28)))</f>
        <v/>
      </c>
      <c r="DZ34" s="378" t="str">
        <f ca="1">+IF(OFFSET('Hygiene Data'!$G$13,0,10*ROW('Hygiene Data'!G28))="","",OFFSET('Hygiene Data'!$G$13,0,10*ROW('Hygiene Data'!G28)))</f>
        <v/>
      </c>
      <c r="EA34" s="378" t="str">
        <f ca="1">+IF(OFFSET('Hygiene Data'!$H$11,0,10*ROW('Hygiene Data'!H28))="","",OFFSET('Hygiene Data'!$H$11,0,10*ROW('Hygiene Data'!H28)))</f>
        <v/>
      </c>
      <c r="EB34" s="378" t="str">
        <f ca="1">+IF(OFFSET('Hygiene Data'!$H$12,0,10*ROW('Hygiene Data'!H28))="","",OFFSET('Hygiene Data'!$H$12,0,10*ROW('Hygiene Data'!H28)))</f>
        <v/>
      </c>
      <c r="EC34" s="378" t="str">
        <f ca="1">+IF(OFFSET('Hygiene Data'!$H$13,0,10*ROW('Hygiene Data'!H28))="","",OFFSET('Hygiene Data'!$H$13,0,10*ROW('Hygiene Data'!H28)))</f>
        <v/>
      </c>
      <c r="ED34" s="378" t="str">
        <f ca="1">+IF(OFFSET('Hygiene Data'!$I$11,0,10*ROW('Hygiene Data'!I28))="","",OFFSET('Hygiene Data'!$I$11,0,10*ROW('Hygiene Data'!I28)))</f>
        <v/>
      </c>
      <c r="EE34" s="378" t="str">
        <f ca="1">+IF(OFFSET('Hygiene Data'!$I$12,0,10*ROW('Hygiene Data'!I28))="","",OFFSET('Hygiene Data'!$I$12,0,10*ROW('Hygiene Data'!I28)))</f>
        <v/>
      </c>
      <c r="EF34" s="378" t="str">
        <f ca="1">+IF(OFFSET('Hygiene Data'!$I$13,0,10*ROW('Hygiene Data'!I28))="","",OFFSET('Hygiene Data'!$I$13,0,10*ROW('Hygiene Data'!I28)))</f>
        <v/>
      </c>
    </row>
    <row r="35" spans="1:136" x14ac:dyDescent="0.25">
      <c r="A35" s="487" t="str">
        <f ca="1">+IF(OFFSET('Water Data'!$B$2,0,10*ROW('Water Data'!E29))="","",OFFSET('Water Data'!$B$2,0,10*ROW('Water Data'!E29)))</f>
        <v/>
      </c>
      <c r="B35" s="487"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4" t="str">
        <f t="shared" ca="1" si="0"/>
        <v/>
      </c>
      <c r="D35" s="515"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5"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5"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5"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5"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5"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5"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5"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5"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5"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5"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5"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5"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5"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5"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5"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5"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5"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6"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6"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6"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6"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6"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6"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6"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6"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6"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6"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6"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6"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6"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6"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6"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6"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6"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6"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6"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6"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6"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6"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6"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6"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6"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6"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6"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6"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6"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6"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7"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3"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7"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7"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7"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7"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7"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7"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7"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7"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7"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7"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7"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7"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7"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7"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7"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7"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8" t="str">
        <f ca="1">+IF(OFFSET('Water Data'!$D$27,0,10*ROW('Water Data'!D29))="","",OFFSET('Water Data'!$D$27,0,10*ROW('Water Data'!D29)))</f>
        <v/>
      </c>
      <c r="BT35" s="378" t="str">
        <f ca="1">+IF(OFFSET('Water Data'!$D$28,0,10*ROW('Water Data'!D29))="","",OFFSET('Water Data'!$D$28,0,10*ROW('Water Data'!D29)))</f>
        <v/>
      </c>
      <c r="BU35" s="378" t="str">
        <f ca="1">+IF(OFFSET('Water Data'!$D$29,0,10*ROW('Water Data'!D29))="","",OFFSET('Water Data'!$D$29,0,10*ROW('Water Data'!D29)))</f>
        <v/>
      </c>
      <c r="BV35" s="378" t="str">
        <f ca="1">+IF(OFFSET('Water Data'!$E$27,0,10*ROW('Water Data'!E29))="","",OFFSET('Water Data'!$E$27,0,10*ROW('Water Data'!E29)))</f>
        <v/>
      </c>
      <c r="BW35" s="378" t="str">
        <f ca="1">+IF(OFFSET('Water Data'!$E$28,0,10*ROW('Water Data'!E29))="","",OFFSET('Water Data'!$E$28,0,10*ROW('Water Data'!E29)))</f>
        <v/>
      </c>
      <c r="BX35" s="378" t="str">
        <f ca="1">+IF(OFFSET('Water Data'!$E$29,0,10*ROW('Water Data'!E29))="","",OFFSET('Water Data'!$E$29,0,10*ROW('Water Data'!E29)))</f>
        <v/>
      </c>
      <c r="BY35" s="378" t="str">
        <f ca="1">+IF(OFFSET('Water Data'!$F$27,0,10*ROW('Water Data'!F29))="","",OFFSET('Water Data'!$F$27,0,10*ROW('Water Data'!F29)))</f>
        <v/>
      </c>
      <c r="BZ35" s="378" t="str">
        <f ca="1">+IF(OFFSET('Water Data'!$F$28,0,10*ROW('Water Data'!F29))="","",OFFSET('Water Data'!$F$28,0,10*ROW('Water Data'!F29)))</f>
        <v/>
      </c>
      <c r="CA35" s="378" t="str">
        <f ca="1">+IF(OFFSET('Water Data'!$F$29,0,10*ROW('Water Data'!F29))="","",OFFSET('Water Data'!$F$29,0,10*ROW('Water Data'!F29)))</f>
        <v/>
      </c>
      <c r="CB35" s="378" t="str">
        <f ca="1">+IF(OFFSET('Water Data'!$G$27,0,10*ROW('Water Data'!G29))="","",OFFSET('Water Data'!$G$27,0,10*ROW('Water Data'!G29)))</f>
        <v/>
      </c>
      <c r="CC35" s="378" t="str">
        <f ca="1">+IF(OFFSET('Water Data'!$G$28,0,10*ROW('Water Data'!G29))="","",OFFSET('Water Data'!$G$28,0,10*ROW('Water Data'!G29)))</f>
        <v/>
      </c>
      <c r="CD35" s="378" t="str">
        <f ca="1">+IF(OFFSET('Water Data'!$G$29,0,10*ROW('Water Data'!G29))="","",OFFSET('Water Data'!$G$29,0,10*ROW('Water Data'!G29)))</f>
        <v/>
      </c>
      <c r="CE35" s="378" t="str">
        <f ca="1">+IF(OFFSET('Water Data'!$H$27,0,10*ROW('Water Data'!H29))="","",OFFSET('Water Data'!$H$27,0,10*ROW('Water Data'!H29)))</f>
        <v/>
      </c>
      <c r="CF35" s="378" t="str">
        <f ca="1">+IF(OFFSET('Water Data'!$H$28,0,10*ROW('Water Data'!H29))="","",OFFSET('Water Data'!$H$28,0,10*ROW('Water Data'!H29)))</f>
        <v/>
      </c>
      <c r="CG35" s="378" t="str">
        <f ca="1">+IF(OFFSET('Water Data'!$H$29,0,10*ROW('Water Data'!H29))="","",OFFSET('Water Data'!$H$29,0,10*ROW('Water Data'!H29)))</f>
        <v/>
      </c>
      <c r="CH35" s="378" t="str">
        <f ca="1">+IF(OFFSET('Water Data'!$I$27,0,10*ROW('Water Data'!I29))="","",OFFSET('Water Data'!$I$27,0,10*ROW('Water Data'!I29)))</f>
        <v/>
      </c>
      <c r="CI35" s="378" t="str">
        <f ca="1">+IF(OFFSET('Water Data'!$I$28,0,10*ROW('Water Data'!I29))="","",OFFSET('Water Data'!$I$28,0,10*ROW('Water Data'!I29)))</f>
        <v/>
      </c>
      <c r="CJ35" s="378" t="str">
        <f ca="1">+IF(OFFSET('Water Data'!$I$29,0,10*ROW('Water Data'!I29))="","",OFFSET('Water Data'!$I$29,0,10*ROW('Water Data'!I29)))</f>
        <v/>
      </c>
      <c r="CK35" s="378" t="str">
        <f ca="1">+IF(OFFSET('Sanitation Data'!$D$28,0,10*ROW('Sanitation Data'!D29))="","",OFFSET('Sanitation Data'!$D$28,0,10*ROW('Sanitation Data'!D29)))</f>
        <v/>
      </c>
      <c r="CL35" s="378" t="str">
        <f ca="1">+IF(OFFSET('Sanitation Data'!$D$29,0,10*ROW('Sanitation Data'!D29))="","",OFFSET('Sanitation Data'!$D$29,0,10*ROW('Sanitation Data'!D29)))</f>
        <v/>
      </c>
      <c r="CM35" s="378" t="str">
        <f ca="1">+IF(OFFSET('Sanitation Data'!$D$30,0,10*ROW('Sanitation Data'!D29))="","",OFFSET('Sanitation Data'!$D$30,0,10*ROW('Sanitation Data'!D29)))</f>
        <v/>
      </c>
      <c r="CN35" s="378" t="str">
        <f ca="1">+IF(OFFSET('Sanitation Data'!$D$31,0,10*ROW('Sanitation Data'!D29))="","",OFFSET('Sanitation Data'!$D$31,0,10*ROW('Sanitation Data'!D29)))</f>
        <v/>
      </c>
      <c r="CO35" s="378" t="str">
        <f ca="1">+IF(OFFSET('Sanitation Data'!$D$32,0,10*ROW('Sanitation Data'!D29))="","",OFFSET('Sanitation Data'!$D$32,0,10*ROW('Sanitation Data'!D29)))</f>
        <v/>
      </c>
      <c r="CP35" s="378" t="str">
        <f ca="1">+IF(OFFSET('Sanitation Data'!$E$28,0,10*ROW('Sanitation Data'!E29))="","",OFFSET('Sanitation Data'!$E$28,0,10*ROW('Sanitation Data'!E29)))</f>
        <v/>
      </c>
      <c r="CQ35" s="378" t="str">
        <f ca="1">+IF(OFFSET('Sanitation Data'!$E$29,0,10*ROW('Sanitation Data'!E29))="","",OFFSET('Sanitation Data'!$E$29,0,10*ROW('Sanitation Data'!E29)))</f>
        <v/>
      </c>
      <c r="CR35" s="378" t="str">
        <f ca="1">+IF(OFFSET('Sanitation Data'!$E$30,0,10*ROW('Sanitation Data'!E29))="","",OFFSET('Sanitation Data'!$E$30,0,10*ROW('Sanitation Data'!E29)))</f>
        <v/>
      </c>
      <c r="CS35" s="378" t="str">
        <f ca="1">+IF(OFFSET('Sanitation Data'!$E$31,0,10*ROW('Sanitation Data'!E29))="","",OFFSET('Sanitation Data'!$E$31,0,10*ROW('Sanitation Data'!E29)))</f>
        <v/>
      </c>
      <c r="CT35" s="378" t="str">
        <f ca="1">+IF(OFFSET('Sanitation Data'!$E$32,0,10*ROW('Sanitation Data'!E29))="","",OFFSET('Sanitation Data'!$E$32,0,10*ROW('Sanitation Data'!E29)))</f>
        <v/>
      </c>
      <c r="CU35" s="378" t="str">
        <f ca="1">+IF(OFFSET('Sanitation Data'!$F$28,0,10*ROW('Sanitation Data'!F29))="","",OFFSET('Sanitation Data'!$F$28,0,10*ROW('Sanitation Data'!F29)))</f>
        <v/>
      </c>
      <c r="CV35" s="378" t="str">
        <f ca="1">+IF(OFFSET('Sanitation Data'!$F$29,0,10*ROW('Sanitation Data'!F29))="","",OFFSET('Sanitation Data'!$F$29,0,10*ROW('Sanitation Data'!F29)))</f>
        <v/>
      </c>
      <c r="CW35" s="378" t="str">
        <f ca="1">+IF(OFFSET('Sanitation Data'!$F$30,0,10*ROW('Sanitation Data'!F29))="","",OFFSET('Sanitation Data'!$F$30,0,10*ROW('Sanitation Data'!F29)))</f>
        <v/>
      </c>
      <c r="CX35" s="378" t="str">
        <f ca="1">+IF(OFFSET('Sanitation Data'!$F$31,0,10*ROW('Sanitation Data'!F29))="","",OFFSET('Sanitation Data'!$F$31,0,10*ROW('Sanitation Data'!F29)))</f>
        <v/>
      </c>
      <c r="CY35" s="378" t="str">
        <f ca="1">+IF(OFFSET('Sanitation Data'!$F$32,0,10*ROW('Sanitation Data'!F29))="","",OFFSET('Sanitation Data'!$F$32,0,10*ROW('Sanitation Data'!F29)))</f>
        <v/>
      </c>
      <c r="CZ35" s="378" t="str">
        <f ca="1">+IF(OFFSET('Sanitation Data'!$G$28,0,10*ROW('Sanitation Data'!G29))="","",OFFSET('Sanitation Data'!$G$28,0,10*ROW('Sanitation Data'!G29)))</f>
        <v/>
      </c>
      <c r="DA35" s="378" t="str">
        <f ca="1">+IF(OFFSET('Sanitation Data'!$G$29,0,10*ROW('Sanitation Data'!G29))="","",OFFSET('Sanitation Data'!$G$29,0,10*ROW('Sanitation Data'!G29)))</f>
        <v/>
      </c>
      <c r="DB35" s="378" t="str">
        <f ca="1">+IF(OFFSET('Sanitation Data'!$G$30,0,10*ROW('Sanitation Data'!G29))="","",OFFSET('Sanitation Data'!$G$30,0,10*ROW('Sanitation Data'!G29)))</f>
        <v/>
      </c>
      <c r="DC35" s="378" t="str">
        <f ca="1">+IF(OFFSET('Sanitation Data'!$G$31,0,10*ROW('Sanitation Data'!G29))="","",OFFSET('Sanitation Data'!$G$31,0,10*ROW('Sanitation Data'!G29)))</f>
        <v/>
      </c>
      <c r="DD35" s="378" t="str">
        <f ca="1">+IF(OFFSET('Sanitation Data'!$G$32,0,10*ROW('Sanitation Data'!G29))="","",OFFSET('Sanitation Data'!$G$32,0,10*ROW('Sanitation Data'!G29)))</f>
        <v/>
      </c>
      <c r="DE35" s="378" t="str">
        <f ca="1">+IF(OFFSET('Sanitation Data'!$H$28,0,10*ROW('Sanitation Data'!H29))="","",OFFSET('Sanitation Data'!$H$28,0,10*ROW('Sanitation Data'!H29)))</f>
        <v/>
      </c>
      <c r="DF35" s="378" t="str">
        <f ca="1">+IF(OFFSET('Sanitation Data'!$H$29,0,10*ROW('Sanitation Data'!H29))="","",OFFSET('Sanitation Data'!$H$29,0,10*ROW('Sanitation Data'!H29)))</f>
        <v/>
      </c>
      <c r="DG35" s="378" t="str">
        <f ca="1">+IF(OFFSET('Sanitation Data'!$H$30,0,10*ROW('Sanitation Data'!H29))="","",OFFSET('Sanitation Data'!$H$30,0,10*ROW('Sanitation Data'!H29)))</f>
        <v/>
      </c>
      <c r="DH35" s="378" t="str">
        <f ca="1">+IF(OFFSET('Sanitation Data'!$H$31,0,10*ROW('Sanitation Data'!H29))="","",OFFSET('Sanitation Data'!$H$31,0,10*ROW('Sanitation Data'!H29)))</f>
        <v/>
      </c>
      <c r="DI35" s="378" t="str">
        <f ca="1">+IF(OFFSET('Sanitation Data'!$H$32,0,10*ROW('Sanitation Data'!H29))="","",OFFSET('Sanitation Data'!$H$32,0,10*ROW('Sanitation Data'!H29)))</f>
        <v/>
      </c>
      <c r="DJ35" s="378" t="str">
        <f ca="1">+IF(OFFSET('Sanitation Data'!$I$28,0,10*ROW('Sanitation Data'!I29))="","",OFFSET('Sanitation Data'!$I$28,0,10*ROW('Sanitation Data'!I29)))</f>
        <v/>
      </c>
      <c r="DK35" s="378" t="str">
        <f ca="1">+IF(OFFSET('Sanitation Data'!$I$29,0,10*ROW('Sanitation Data'!I29))="","",OFFSET('Sanitation Data'!$I$29,0,10*ROW('Sanitation Data'!I29)))</f>
        <v/>
      </c>
      <c r="DL35" s="378" t="str">
        <f ca="1">+IF(OFFSET('Sanitation Data'!$I$30,0,10*ROW('Sanitation Data'!I29))="","",OFFSET('Sanitation Data'!$I$30,0,10*ROW('Sanitation Data'!I29)))</f>
        <v/>
      </c>
      <c r="DM35" s="378" t="str">
        <f ca="1">+IF(OFFSET('Sanitation Data'!$I$31,0,10*ROW('Sanitation Data'!I29))="","",OFFSET('Sanitation Data'!$I$31,0,10*ROW('Sanitation Data'!I29)))</f>
        <v/>
      </c>
      <c r="DN35" s="378" t="str">
        <f ca="1">+IF(OFFSET('Sanitation Data'!$I$32,0,10*ROW('Sanitation Data'!I29))="","",OFFSET('Sanitation Data'!$I$32,0,10*ROW('Sanitation Data'!I29)))</f>
        <v/>
      </c>
      <c r="DO35" s="378" t="str">
        <f ca="1">+IF(OFFSET('Hygiene Data'!$D$11,0,10*ROW('Hygiene Data'!D29))="","",OFFSET('Hygiene Data'!$D$11,0,10*ROW('Hygiene Data'!D29)))</f>
        <v/>
      </c>
      <c r="DP35" s="378" t="str">
        <f ca="1">+IF(OFFSET('Hygiene Data'!$D$12,0,10*ROW('Hygiene Data'!D29))="","",OFFSET('Hygiene Data'!$D$12,0,10*ROW('Hygiene Data'!D29)))</f>
        <v/>
      </c>
      <c r="DQ35" s="378" t="str">
        <f ca="1">+IF(OFFSET('Hygiene Data'!$D$13,0,10*ROW('Hygiene Data'!D29))="","",OFFSET('Hygiene Data'!$D$13,0,10*ROW('Hygiene Data'!D29)))</f>
        <v/>
      </c>
      <c r="DR35" s="378" t="str">
        <f ca="1">+IF(OFFSET('Hygiene Data'!$E$11,0,10*ROW('Hygiene Data'!E29))="","",OFFSET('Hygiene Data'!$E$11,0,10*ROW('Hygiene Data'!E29)))</f>
        <v/>
      </c>
      <c r="DS35" s="378" t="str">
        <f ca="1">+IF(OFFSET('Hygiene Data'!$E$12,0,10*ROW('Hygiene Data'!E29))="","",OFFSET('Hygiene Data'!$E$12,0,10*ROW('Hygiene Data'!E29)))</f>
        <v/>
      </c>
      <c r="DT35" s="378" t="str">
        <f ca="1">+IF(OFFSET('Hygiene Data'!$E$13,0,10*ROW('Hygiene Data'!E29))="","",OFFSET('Hygiene Data'!$E$13,0,10*ROW('Hygiene Data'!E29)))</f>
        <v/>
      </c>
      <c r="DU35" s="378" t="str">
        <f ca="1">+IF(OFFSET('Hygiene Data'!$F$11,0,10*ROW('Hygiene Data'!F29))="","",OFFSET('Hygiene Data'!$F$11,0,10*ROW('Hygiene Data'!F29)))</f>
        <v/>
      </c>
      <c r="DV35" s="378" t="str">
        <f ca="1">+IF(OFFSET('Hygiene Data'!$F$12,0,10*ROW('Hygiene Data'!F29))="","",OFFSET('Hygiene Data'!$F$12,0,10*ROW('Hygiene Data'!F29)))</f>
        <v/>
      </c>
      <c r="DW35" s="378" t="str">
        <f ca="1">+IF(OFFSET('Hygiene Data'!$F$13,0,10*ROW('Hygiene Data'!F29))="","",OFFSET('Hygiene Data'!$F$13,0,10*ROW('Hygiene Data'!F29)))</f>
        <v/>
      </c>
      <c r="DX35" s="378" t="str">
        <f ca="1">+IF(OFFSET('Hygiene Data'!$G$11,0,10*ROW('Hygiene Data'!G29))="","",OFFSET('Hygiene Data'!$G$11,0,10*ROW('Hygiene Data'!G29)))</f>
        <v/>
      </c>
      <c r="DY35" s="378" t="str">
        <f ca="1">+IF(OFFSET('Hygiene Data'!$G$12,0,10*ROW('Hygiene Data'!G29))="","",OFFSET('Hygiene Data'!$G$12,0,10*ROW('Hygiene Data'!G29)))</f>
        <v/>
      </c>
      <c r="DZ35" s="378" t="str">
        <f ca="1">+IF(OFFSET('Hygiene Data'!$G$13,0,10*ROW('Hygiene Data'!G29))="","",OFFSET('Hygiene Data'!$G$13,0,10*ROW('Hygiene Data'!G29)))</f>
        <v/>
      </c>
      <c r="EA35" s="378" t="str">
        <f ca="1">+IF(OFFSET('Hygiene Data'!$H$11,0,10*ROW('Hygiene Data'!H29))="","",OFFSET('Hygiene Data'!$H$11,0,10*ROW('Hygiene Data'!H29)))</f>
        <v/>
      </c>
      <c r="EB35" s="378" t="str">
        <f ca="1">+IF(OFFSET('Hygiene Data'!$H$12,0,10*ROW('Hygiene Data'!H29))="","",OFFSET('Hygiene Data'!$H$12,0,10*ROW('Hygiene Data'!H29)))</f>
        <v/>
      </c>
      <c r="EC35" s="378" t="str">
        <f ca="1">+IF(OFFSET('Hygiene Data'!$H$13,0,10*ROW('Hygiene Data'!H29))="","",OFFSET('Hygiene Data'!$H$13,0,10*ROW('Hygiene Data'!H29)))</f>
        <v/>
      </c>
      <c r="ED35" s="378" t="str">
        <f ca="1">+IF(OFFSET('Hygiene Data'!$I$11,0,10*ROW('Hygiene Data'!I29))="","",OFFSET('Hygiene Data'!$I$11,0,10*ROW('Hygiene Data'!I29)))</f>
        <v/>
      </c>
      <c r="EE35" s="378" t="str">
        <f ca="1">+IF(OFFSET('Hygiene Data'!$I$12,0,10*ROW('Hygiene Data'!I29))="","",OFFSET('Hygiene Data'!$I$12,0,10*ROW('Hygiene Data'!I29)))</f>
        <v/>
      </c>
      <c r="EF35" s="378" t="str">
        <f ca="1">+IF(OFFSET('Hygiene Data'!$I$13,0,10*ROW('Hygiene Data'!I29))="","",OFFSET('Hygiene Data'!$I$13,0,10*ROW('Hygiene Data'!I29)))</f>
        <v/>
      </c>
    </row>
    <row r="36" spans="1:136" x14ac:dyDescent="0.25">
      <c r="A36" s="487" t="str">
        <f ca="1">+IF(OFFSET('Water Data'!$B$2,0,10*ROW('Water Data'!E30))="","",OFFSET('Water Data'!$B$2,0,10*ROW('Water Data'!E30)))</f>
        <v/>
      </c>
      <c r="B36" s="487"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4" t="str">
        <f t="shared" ca="1" si="0"/>
        <v/>
      </c>
      <c r="D36" s="515"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5"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5"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5"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5"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5"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5"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5"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5"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5"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5"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5"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5"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5"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5"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5"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5"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5"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6"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6"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6"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6"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6"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6"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6"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6"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6"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6"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6"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6"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6"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6"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6"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6"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6"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6"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6"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6"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6"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6"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6"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6"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6"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6"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6"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6"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6"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6"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7"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3"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7"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7"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7"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7"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7"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7"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7"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7"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7"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7"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7"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7"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7"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7"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7"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7"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8" t="str">
        <f ca="1">+IF(OFFSET('Water Data'!$D$27,0,10*ROW('Water Data'!D30))="","",OFFSET('Water Data'!$D$27,0,10*ROW('Water Data'!D30)))</f>
        <v/>
      </c>
      <c r="BT36" s="378" t="str">
        <f ca="1">+IF(OFFSET('Water Data'!$D$28,0,10*ROW('Water Data'!D30))="","",OFFSET('Water Data'!$D$28,0,10*ROW('Water Data'!D30)))</f>
        <v/>
      </c>
      <c r="BU36" s="378" t="str">
        <f ca="1">+IF(OFFSET('Water Data'!$D$29,0,10*ROW('Water Data'!D30))="","",OFFSET('Water Data'!$D$29,0,10*ROW('Water Data'!D30)))</f>
        <v/>
      </c>
      <c r="BV36" s="378" t="str">
        <f ca="1">+IF(OFFSET('Water Data'!$E$27,0,10*ROW('Water Data'!E30))="","",OFFSET('Water Data'!$E$27,0,10*ROW('Water Data'!E30)))</f>
        <v/>
      </c>
      <c r="BW36" s="378" t="str">
        <f ca="1">+IF(OFFSET('Water Data'!$E$28,0,10*ROW('Water Data'!E30))="","",OFFSET('Water Data'!$E$28,0,10*ROW('Water Data'!E30)))</f>
        <v/>
      </c>
      <c r="BX36" s="378" t="str">
        <f ca="1">+IF(OFFSET('Water Data'!$E$29,0,10*ROW('Water Data'!E30))="","",OFFSET('Water Data'!$E$29,0,10*ROW('Water Data'!E30)))</f>
        <v/>
      </c>
      <c r="BY36" s="378" t="str">
        <f ca="1">+IF(OFFSET('Water Data'!$F$27,0,10*ROW('Water Data'!F30))="","",OFFSET('Water Data'!$F$27,0,10*ROW('Water Data'!F30)))</f>
        <v/>
      </c>
      <c r="BZ36" s="378" t="str">
        <f ca="1">+IF(OFFSET('Water Data'!$F$28,0,10*ROW('Water Data'!F30))="","",OFFSET('Water Data'!$F$28,0,10*ROW('Water Data'!F30)))</f>
        <v/>
      </c>
      <c r="CA36" s="378" t="str">
        <f ca="1">+IF(OFFSET('Water Data'!$F$29,0,10*ROW('Water Data'!F30))="","",OFFSET('Water Data'!$F$29,0,10*ROW('Water Data'!F30)))</f>
        <v/>
      </c>
      <c r="CB36" s="378" t="str">
        <f ca="1">+IF(OFFSET('Water Data'!$G$27,0,10*ROW('Water Data'!G30))="","",OFFSET('Water Data'!$G$27,0,10*ROW('Water Data'!G30)))</f>
        <v/>
      </c>
      <c r="CC36" s="378" t="str">
        <f ca="1">+IF(OFFSET('Water Data'!$G$28,0,10*ROW('Water Data'!G30))="","",OFFSET('Water Data'!$G$28,0,10*ROW('Water Data'!G30)))</f>
        <v/>
      </c>
      <c r="CD36" s="378" t="str">
        <f ca="1">+IF(OFFSET('Water Data'!$G$29,0,10*ROW('Water Data'!G30))="","",OFFSET('Water Data'!$G$29,0,10*ROW('Water Data'!G30)))</f>
        <v/>
      </c>
      <c r="CE36" s="378" t="str">
        <f ca="1">+IF(OFFSET('Water Data'!$H$27,0,10*ROW('Water Data'!H30))="","",OFFSET('Water Data'!$H$27,0,10*ROW('Water Data'!H30)))</f>
        <v/>
      </c>
      <c r="CF36" s="378" t="str">
        <f ca="1">+IF(OFFSET('Water Data'!$H$28,0,10*ROW('Water Data'!H30))="","",OFFSET('Water Data'!$H$28,0,10*ROW('Water Data'!H30)))</f>
        <v/>
      </c>
      <c r="CG36" s="378" t="str">
        <f ca="1">+IF(OFFSET('Water Data'!$H$29,0,10*ROW('Water Data'!H30))="","",OFFSET('Water Data'!$H$29,0,10*ROW('Water Data'!H30)))</f>
        <v/>
      </c>
      <c r="CH36" s="378" t="str">
        <f ca="1">+IF(OFFSET('Water Data'!$I$27,0,10*ROW('Water Data'!I30))="","",OFFSET('Water Data'!$I$27,0,10*ROW('Water Data'!I30)))</f>
        <v/>
      </c>
      <c r="CI36" s="378" t="str">
        <f ca="1">+IF(OFFSET('Water Data'!$I$28,0,10*ROW('Water Data'!I30))="","",OFFSET('Water Data'!$I$28,0,10*ROW('Water Data'!I30)))</f>
        <v/>
      </c>
      <c r="CJ36" s="378" t="str">
        <f ca="1">+IF(OFFSET('Water Data'!$I$29,0,10*ROW('Water Data'!I30))="","",OFFSET('Water Data'!$I$29,0,10*ROW('Water Data'!I30)))</f>
        <v/>
      </c>
      <c r="CK36" s="378" t="str">
        <f ca="1">+IF(OFFSET('Sanitation Data'!$D$28,0,10*ROW('Sanitation Data'!D30))="","",OFFSET('Sanitation Data'!$D$28,0,10*ROW('Sanitation Data'!D30)))</f>
        <v/>
      </c>
      <c r="CL36" s="378" t="str">
        <f ca="1">+IF(OFFSET('Sanitation Data'!$D$29,0,10*ROW('Sanitation Data'!D30))="","",OFFSET('Sanitation Data'!$D$29,0,10*ROW('Sanitation Data'!D30)))</f>
        <v/>
      </c>
      <c r="CM36" s="378" t="str">
        <f ca="1">+IF(OFFSET('Sanitation Data'!$D$30,0,10*ROW('Sanitation Data'!D30))="","",OFFSET('Sanitation Data'!$D$30,0,10*ROW('Sanitation Data'!D30)))</f>
        <v/>
      </c>
      <c r="CN36" s="378" t="str">
        <f ca="1">+IF(OFFSET('Sanitation Data'!$D$31,0,10*ROW('Sanitation Data'!D30))="","",OFFSET('Sanitation Data'!$D$31,0,10*ROW('Sanitation Data'!D30)))</f>
        <v/>
      </c>
      <c r="CO36" s="378" t="str">
        <f ca="1">+IF(OFFSET('Sanitation Data'!$D$32,0,10*ROW('Sanitation Data'!D30))="","",OFFSET('Sanitation Data'!$D$32,0,10*ROW('Sanitation Data'!D30)))</f>
        <v/>
      </c>
      <c r="CP36" s="378" t="str">
        <f ca="1">+IF(OFFSET('Sanitation Data'!$E$28,0,10*ROW('Sanitation Data'!E30))="","",OFFSET('Sanitation Data'!$E$28,0,10*ROW('Sanitation Data'!E30)))</f>
        <v/>
      </c>
      <c r="CQ36" s="378" t="str">
        <f ca="1">+IF(OFFSET('Sanitation Data'!$E$29,0,10*ROW('Sanitation Data'!E30))="","",OFFSET('Sanitation Data'!$E$29,0,10*ROW('Sanitation Data'!E30)))</f>
        <v/>
      </c>
      <c r="CR36" s="378" t="str">
        <f ca="1">+IF(OFFSET('Sanitation Data'!$E$30,0,10*ROW('Sanitation Data'!E30))="","",OFFSET('Sanitation Data'!$E$30,0,10*ROW('Sanitation Data'!E30)))</f>
        <v/>
      </c>
      <c r="CS36" s="378" t="str">
        <f ca="1">+IF(OFFSET('Sanitation Data'!$E$31,0,10*ROW('Sanitation Data'!E30))="","",OFFSET('Sanitation Data'!$E$31,0,10*ROW('Sanitation Data'!E30)))</f>
        <v/>
      </c>
      <c r="CT36" s="378" t="str">
        <f ca="1">+IF(OFFSET('Sanitation Data'!$E$32,0,10*ROW('Sanitation Data'!E30))="","",OFFSET('Sanitation Data'!$E$32,0,10*ROW('Sanitation Data'!E30)))</f>
        <v/>
      </c>
      <c r="CU36" s="378" t="str">
        <f ca="1">+IF(OFFSET('Sanitation Data'!$F$28,0,10*ROW('Sanitation Data'!F30))="","",OFFSET('Sanitation Data'!$F$28,0,10*ROW('Sanitation Data'!F30)))</f>
        <v/>
      </c>
      <c r="CV36" s="378" t="str">
        <f ca="1">+IF(OFFSET('Sanitation Data'!$F$29,0,10*ROW('Sanitation Data'!F30))="","",OFFSET('Sanitation Data'!$F$29,0,10*ROW('Sanitation Data'!F30)))</f>
        <v/>
      </c>
      <c r="CW36" s="378" t="str">
        <f ca="1">+IF(OFFSET('Sanitation Data'!$F$30,0,10*ROW('Sanitation Data'!F30))="","",OFFSET('Sanitation Data'!$F$30,0,10*ROW('Sanitation Data'!F30)))</f>
        <v/>
      </c>
      <c r="CX36" s="378" t="str">
        <f ca="1">+IF(OFFSET('Sanitation Data'!$F$31,0,10*ROW('Sanitation Data'!F30))="","",OFFSET('Sanitation Data'!$F$31,0,10*ROW('Sanitation Data'!F30)))</f>
        <v/>
      </c>
      <c r="CY36" s="378" t="str">
        <f ca="1">+IF(OFFSET('Sanitation Data'!$F$32,0,10*ROW('Sanitation Data'!F30))="","",OFFSET('Sanitation Data'!$F$32,0,10*ROW('Sanitation Data'!F30)))</f>
        <v/>
      </c>
      <c r="CZ36" s="378" t="str">
        <f ca="1">+IF(OFFSET('Sanitation Data'!$G$28,0,10*ROW('Sanitation Data'!G30))="","",OFFSET('Sanitation Data'!$G$28,0,10*ROW('Sanitation Data'!G30)))</f>
        <v/>
      </c>
      <c r="DA36" s="378" t="str">
        <f ca="1">+IF(OFFSET('Sanitation Data'!$G$29,0,10*ROW('Sanitation Data'!G30))="","",OFFSET('Sanitation Data'!$G$29,0,10*ROW('Sanitation Data'!G30)))</f>
        <v/>
      </c>
      <c r="DB36" s="378" t="str">
        <f ca="1">+IF(OFFSET('Sanitation Data'!$G$30,0,10*ROW('Sanitation Data'!G30))="","",OFFSET('Sanitation Data'!$G$30,0,10*ROW('Sanitation Data'!G30)))</f>
        <v/>
      </c>
      <c r="DC36" s="378" t="str">
        <f ca="1">+IF(OFFSET('Sanitation Data'!$G$31,0,10*ROW('Sanitation Data'!G30))="","",OFFSET('Sanitation Data'!$G$31,0,10*ROW('Sanitation Data'!G30)))</f>
        <v/>
      </c>
      <c r="DD36" s="378" t="str">
        <f ca="1">+IF(OFFSET('Sanitation Data'!$G$32,0,10*ROW('Sanitation Data'!G30))="","",OFFSET('Sanitation Data'!$G$32,0,10*ROW('Sanitation Data'!G30)))</f>
        <v/>
      </c>
      <c r="DE36" s="378" t="str">
        <f ca="1">+IF(OFFSET('Sanitation Data'!$H$28,0,10*ROW('Sanitation Data'!H30))="","",OFFSET('Sanitation Data'!$H$28,0,10*ROW('Sanitation Data'!H30)))</f>
        <v/>
      </c>
      <c r="DF36" s="378" t="str">
        <f ca="1">+IF(OFFSET('Sanitation Data'!$H$29,0,10*ROW('Sanitation Data'!H30))="","",OFFSET('Sanitation Data'!$H$29,0,10*ROW('Sanitation Data'!H30)))</f>
        <v/>
      </c>
      <c r="DG36" s="378" t="str">
        <f ca="1">+IF(OFFSET('Sanitation Data'!$H$30,0,10*ROW('Sanitation Data'!H30))="","",OFFSET('Sanitation Data'!$H$30,0,10*ROW('Sanitation Data'!H30)))</f>
        <v/>
      </c>
      <c r="DH36" s="378" t="str">
        <f ca="1">+IF(OFFSET('Sanitation Data'!$H$31,0,10*ROW('Sanitation Data'!H30))="","",OFFSET('Sanitation Data'!$H$31,0,10*ROW('Sanitation Data'!H30)))</f>
        <v/>
      </c>
      <c r="DI36" s="378" t="str">
        <f ca="1">+IF(OFFSET('Sanitation Data'!$H$32,0,10*ROW('Sanitation Data'!H30))="","",OFFSET('Sanitation Data'!$H$32,0,10*ROW('Sanitation Data'!H30)))</f>
        <v/>
      </c>
      <c r="DJ36" s="378" t="str">
        <f ca="1">+IF(OFFSET('Sanitation Data'!$I$28,0,10*ROW('Sanitation Data'!I30))="","",OFFSET('Sanitation Data'!$I$28,0,10*ROW('Sanitation Data'!I30)))</f>
        <v/>
      </c>
      <c r="DK36" s="378" t="str">
        <f ca="1">+IF(OFFSET('Sanitation Data'!$I$29,0,10*ROW('Sanitation Data'!I30))="","",OFFSET('Sanitation Data'!$I$29,0,10*ROW('Sanitation Data'!I30)))</f>
        <v/>
      </c>
      <c r="DL36" s="378" t="str">
        <f ca="1">+IF(OFFSET('Sanitation Data'!$I$30,0,10*ROW('Sanitation Data'!I30))="","",OFFSET('Sanitation Data'!$I$30,0,10*ROW('Sanitation Data'!I30)))</f>
        <v/>
      </c>
      <c r="DM36" s="378" t="str">
        <f ca="1">+IF(OFFSET('Sanitation Data'!$I$31,0,10*ROW('Sanitation Data'!I30))="","",OFFSET('Sanitation Data'!$I$31,0,10*ROW('Sanitation Data'!I30)))</f>
        <v/>
      </c>
      <c r="DN36" s="378" t="str">
        <f ca="1">+IF(OFFSET('Sanitation Data'!$I$32,0,10*ROW('Sanitation Data'!I30))="","",OFFSET('Sanitation Data'!$I$32,0,10*ROW('Sanitation Data'!I30)))</f>
        <v/>
      </c>
      <c r="DO36" s="378" t="str">
        <f ca="1">+IF(OFFSET('Hygiene Data'!$D$11,0,10*ROW('Hygiene Data'!D30))="","",OFFSET('Hygiene Data'!$D$11,0,10*ROW('Hygiene Data'!D30)))</f>
        <v/>
      </c>
      <c r="DP36" s="378" t="str">
        <f ca="1">+IF(OFFSET('Hygiene Data'!$D$12,0,10*ROW('Hygiene Data'!D30))="","",OFFSET('Hygiene Data'!$D$12,0,10*ROW('Hygiene Data'!D30)))</f>
        <v/>
      </c>
      <c r="DQ36" s="378" t="str">
        <f ca="1">+IF(OFFSET('Hygiene Data'!$D$13,0,10*ROW('Hygiene Data'!D30))="","",OFFSET('Hygiene Data'!$D$13,0,10*ROW('Hygiene Data'!D30)))</f>
        <v/>
      </c>
      <c r="DR36" s="378" t="str">
        <f ca="1">+IF(OFFSET('Hygiene Data'!$E$11,0,10*ROW('Hygiene Data'!E30))="","",OFFSET('Hygiene Data'!$E$11,0,10*ROW('Hygiene Data'!E30)))</f>
        <v/>
      </c>
      <c r="DS36" s="378" t="str">
        <f ca="1">+IF(OFFSET('Hygiene Data'!$E$12,0,10*ROW('Hygiene Data'!E30))="","",OFFSET('Hygiene Data'!$E$12,0,10*ROW('Hygiene Data'!E30)))</f>
        <v/>
      </c>
      <c r="DT36" s="378" t="str">
        <f ca="1">+IF(OFFSET('Hygiene Data'!$E$13,0,10*ROW('Hygiene Data'!E30))="","",OFFSET('Hygiene Data'!$E$13,0,10*ROW('Hygiene Data'!E30)))</f>
        <v/>
      </c>
      <c r="DU36" s="378" t="str">
        <f ca="1">+IF(OFFSET('Hygiene Data'!$F$11,0,10*ROW('Hygiene Data'!F30))="","",OFFSET('Hygiene Data'!$F$11,0,10*ROW('Hygiene Data'!F30)))</f>
        <v/>
      </c>
      <c r="DV36" s="378" t="str">
        <f ca="1">+IF(OFFSET('Hygiene Data'!$F$12,0,10*ROW('Hygiene Data'!F30))="","",OFFSET('Hygiene Data'!$F$12,0,10*ROW('Hygiene Data'!F30)))</f>
        <v/>
      </c>
      <c r="DW36" s="378" t="str">
        <f ca="1">+IF(OFFSET('Hygiene Data'!$F$13,0,10*ROW('Hygiene Data'!F30))="","",OFFSET('Hygiene Data'!$F$13,0,10*ROW('Hygiene Data'!F30)))</f>
        <v/>
      </c>
      <c r="DX36" s="378" t="str">
        <f ca="1">+IF(OFFSET('Hygiene Data'!$G$11,0,10*ROW('Hygiene Data'!G30))="","",OFFSET('Hygiene Data'!$G$11,0,10*ROW('Hygiene Data'!G30)))</f>
        <v/>
      </c>
      <c r="DY36" s="378" t="str">
        <f ca="1">+IF(OFFSET('Hygiene Data'!$G$12,0,10*ROW('Hygiene Data'!G30))="","",OFFSET('Hygiene Data'!$G$12,0,10*ROW('Hygiene Data'!G30)))</f>
        <v/>
      </c>
      <c r="DZ36" s="378" t="str">
        <f ca="1">+IF(OFFSET('Hygiene Data'!$G$13,0,10*ROW('Hygiene Data'!G30))="","",OFFSET('Hygiene Data'!$G$13,0,10*ROW('Hygiene Data'!G30)))</f>
        <v/>
      </c>
      <c r="EA36" s="378" t="str">
        <f ca="1">+IF(OFFSET('Hygiene Data'!$H$11,0,10*ROW('Hygiene Data'!H30))="","",OFFSET('Hygiene Data'!$H$11,0,10*ROW('Hygiene Data'!H30)))</f>
        <v/>
      </c>
      <c r="EB36" s="378" t="str">
        <f ca="1">+IF(OFFSET('Hygiene Data'!$H$12,0,10*ROW('Hygiene Data'!H30))="","",OFFSET('Hygiene Data'!$H$12,0,10*ROW('Hygiene Data'!H30)))</f>
        <v/>
      </c>
      <c r="EC36" s="378" t="str">
        <f ca="1">+IF(OFFSET('Hygiene Data'!$H$13,0,10*ROW('Hygiene Data'!H30))="","",OFFSET('Hygiene Data'!$H$13,0,10*ROW('Hygiene Data'!H30)))</f>
        <v/>
      </c>
      <c r="ED36" s="378" t="str">
        <f ca="1">+IF(OFFSET('Hygiene Data'!$I$11,0,10*ROW('Hygiene Data'!I30))="","",OFFSET('Hygiene Data'!$I$11,0,10*ROW('Hygiene Data'!I30)))</f>
        <v/>
      </c>
      <c r="EE36" s="378" t="str">
        <f ca="1">+IF(OFFSET('Hygiene Data'!$I$12,0,10*ROW('Hygiene Data'!I30))="","",OFFSET('Hygiene Data'!$I$12,0,10*ROW('Hygiene Data'!I30)))</f>
        <v/>
      </c>
      <c r="EF36" s="378" t="str">
        <f ca="1">+IF(OFFSET('Hygiene Data'!$I$13,0,10*ROW('Hygiene Data'!I30))="","",OFFSET('Hygiene Data'!$I$13,0,10*ROW('Hygiene Data'!I30)))</f>
        <v/>
      </c>
    </row>
    <row r="37" spans="1:136" x14ac:dyDescent="0.25">
      <c r="A37" s="487" t="str">
        <f ca="1">+IF(OFFSET('Water Data'!$B$2,0,10*ROW('Water Data'!E31))="","",OFFSET('Water Data'!$B$2,0,10*ROW('Water Data'!E31)))</f>
        <v/>
      </c>
      <c r="B37" s="487"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4" t="str">
        <f t="shared" ca="1" si="0"/>
        <v/>
      </c>
      <c r="D37" s="515"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5"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5"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5"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5"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5"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5"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5"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5"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5"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5"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5"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5"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5"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5"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5"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5"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5"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6"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6"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6"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6"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6"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6"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6"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6"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6"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6"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6"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6"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6"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6"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6"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6"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6"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6"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6"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6"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6"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6"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6"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6"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6"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6"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6"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6"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6"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6"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7"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3"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7"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7"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7"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7"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7"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7"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7"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7"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7"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7"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7"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7"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7"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7"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7"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7"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8" t="str">
        <f ca="1">+IF(OFFSET('Water Data'!$D$27,0,10*ROW('Water Data'!D31))="","",OFFSET('Water Data'!$D$27,0,10*ROW('Water Data'!D31)))</f>
        <v/>
      </c>
      <c r="BT37" s="378" t="str">
        <f ca="1">+IF(OFFSET('Water Data'!$D$28,0,10*ROW('Water Data'!D31))="","",OFFSET('Water Data'!$D$28,0,10*ROW('Water Data'!D31)))</f>
        <v/>
      </c>
      <c r="BU37" s="378" t="str">
        <f ca="1">+IF(OFFSET('Water Data'!$D$29,0,10*ROW('Water Data'!D31))="","",OFFSET('Water Data'!$D$29,0,10*ROW('Water Data'!D31)))</f>
        <v/>
      </c>
      <c r="BV37" s="378" t="str">
        <f ca="1">+IF(OFFSET('Water Data'!$E$27,0,10*ROW('Water Data'!E31))="","",OFFSET('Water Data'!$E$27,0,10*ROW('Water Data'!E31)))</f>
        <v/>
      </c>
      <c r="BW37" s="378" t="str">
        <f ca="1">+IF(OFFSET('Water Data'!$E$28,0,10*ROW('Water Data'!E31))="","",OFFSET('Water Data'!$E$28,0,10*ROW('Water Data'!E31)))</f>
        <v/>
      </c>
      <c r="BX37" s="378" t="str">
        <f ca="1">+IF(OFFSET('Water Data'!$E$29,0,10*ROW('Water Data'!E31))="","",OFFSET('Water Data'!$E$29,0,10*ROW('Water Data'!E31)))</f>
        <v/>
      </c>
      <c r="BY37" s="378" t="str">
        <f ca="1">+IF(OFFSET('Water Data'!$F$27,0,10*ROW('Water Data'!F31))="","",OFFSET('Water Data'!$F$27,0,10*ROW('Water Data'!F31)))</f>
        <v/>
      </c>
      <c r="BZ37" s="378" t="str">
        <f ca="1">+IF(OFFSET('Water Data'!$F$28,0,10*ROW('Water Data'!F31))="","",OFFSET('Water Data'!$F$28,0,10*ROW('Water Data'!F31)))</f>
        <v/>
      </c>
      <c r="CA37" s="378" t="str">
        <f ca="1">+IF(OFFSET('Water Data'!$F$29,0,10*ROW('Water Data'!F31))="","",OFFSET('Water Data'!$F$29,0,10*ROW('Water Data'!F31)))</f>
        <v/>
      </c>
      <c r="CB37" s="378" t="str">
        <f ca="1">+IF(OFFSET('Water Data'!$G$27,0,10*ROW('Water Data'!G31))="","",OFFSET('Water Data'!$G$27,0,10*ROW('Water Data'!G31)))</f>
        <v/>
      </c>
      <c r="CC37" s="378" t="str">
        <f ca="1">+IF(OFFSET('Water Data'!$G$28,0,10*ROW('Water Data'!G31))="","",OFFSET('Water Data'!$G$28,0,10*ROW('Water Data'!G31)))</f>
        <v/>
      </c>
      <c r="CD37" s="378" t="str">
        <f ca="1">+IF(OFFSET('Water Data'!$G$29,0,10*ROW('Water Data'!G31))="","",OFFSET('Water Data'!$G$29,0,10*ROW('Water Data'!G31)))</f>
        <v/>
      </c>
      <c r="CE37" s="378" t="str">
        <f ca="1">+IF(OFFSET('Water Data'!$H$27,0,10*ROW('Water Data'!H31))="","",OFFSET('Water Data'!$H$27,0,10*ROW('Water Data'!H31)))</f>
        <v/>
      </c>
      <c r="CF37" s="378" t="str">
        <f ca="1">+IF(OFFSET('Water Data'!$H$28,0,10*ROW('Water Data'!H31))="","",OFFSET('Water Data'!$H$28,0,10*ROW('Water Data'!H31)))</f>
        <v/>
      </c>
      <c r="CG37" s="378" t="str">
        <f ca="1">+IF(OFFSET('Water Data'!$H$29,0,10*ROW('Water Data'!H31))="","",OFFSET('Water Data'!$H$29,0,10*ROW('Water Data'!H31)))</f>
        <v/>
      </c>
      <c r="CH37" s="378" t="str">
        <f ca="1">+IF(OFFSET('Water Data'!$I$27,0,10*ROW('Water Data'!I31))="","",OFFSET('Water Data'!$I$27,0,10*ROW('Water Data'!I31)))</f>
        <v/>
      </c>
      <c r="CI37" s="378" t="str">
        <f ca="1">+IF(OFFSET('Water Data'!$I$28,0,10*ROW('Water Data'!I31))="","",OFFSET('Water Data'!$I$28,0,10*ROW('Water Data'!I31)))</f>
        <v/>
      </c>
      <c r="CJ37" s="378" t="str">
        <f ca="1">+IF(OFFSET('Water Data'!$I$29,0,10*ROW('Water Data'!I31))="","",OFFSET('Water Data'!$I$29,0,10*ROW('Water Data'!I31)))</f>
        <v/>
      </c>
      <c r="CK37" s="378" t="str">
        <f ca="1">+IF(OFFSET('Sanitation Data'!$D$28,0,10*ROW('Sanitation Data'!D31))="","",OFFSET('Sanitation Data'!$D$28,0,10*ROW('Sanitation Data'!D31)))</f>
        <v/>
      </c>
      <c r="CL37" s="378" t="str">
        <f ca="1">+IF(OFFSET('Sanitation Data'!$D$29,0,10*ROW('Sanitation Data'!D31))="","",OFFSET('Sanitation Data'!$D$29,0,10*ROW('Sanitation Data'!D31)))</f>
        <v/>
      </c>
      <c r="CM37" s="378" t="str">
        <f ca="1">+IF(OFFSET('Sanitation Data'!$D$30,0,10*ROW('Sanitation Data'!D31))="","",OFFSET('Sanitation Data'!$D$30,0,10*ROW('Sanitation Data'!D31)))</f>
        <v/>
      </c>
      <c r="CN37" s="378" t="str">
        <f ca="1">+IF(OFFSET('Sanitation Data'!$D$31,0,10*ROW('Sanitation Data'!D31))="","",OFFSET('Sanitation Data'!$D$31,0,10*ROW('Sanitation Data'!D31)))</f>
        <v/>
      </c>
      <c r="CO37" s="378" t="str">
        <f ca="1">+IF(OFFSET('Sanitation Data'!$D$32,0,10*ROW('Sanitation Data'!D31))="","",OFFSET('Sanitation Data'!$D$32,0,10*ROW('Sanitation Data'!D31)))</f>
        <v/>
      </c>
      <c r="CP37" s="378" t="str">
        <f ca="1">+IF(OFFSET('Sanitation Data'!$E$28,0,10*ROW('Sanitation Data'!E31))="","",OFFSET('Sanitation Data'!$E$28,0,10*ROW('Sanitation Data'!E31)))</f>
        <v/>
      </c>
      <c r="CQ37" s="378" t="str">
        <f ca="1">+IF(OFFSET('Sanitation Data'!$E$29,0,10*ROW('Sanitation Data'!E31))="","",OFFSET('Sanitation Data'!$E$29,0,10*ROW('Sanitation Data'!E31)))</f>
        <v/>
      </c>
      <c r="CR37" s="378" t="str">
        <f ca="1">+IF(OFFSET('Sanitation Data'!$E$30,0,10*ROW('Sanitation Data'!E31))="","",OFFSET('Sanitation Data'!$E$30,0,10*ROW('Sanitation Data'!E31)))</f>
        <v/>
      </c>
      <c r="CS37" s="378" t="str">
        <f ca="1">+IF(OFFSET('Sanitation Data'!$E$31,0,10*ROW('Sanitation Data'!E31))="","",OFFSET('Sanitation Data'!$E$31,0,10*ROW('Sanitation Data'!E31)))</f>
        <v/>
      </c>
      <c r="CT37" s="378" t="str">
        <f ca="1">+IF(OFFSET('Sanitation Data'!$E$32,0,10*ROW('Sanitation Data'!E31))="","",OFFSET('Sanitation Data'!$E$32,0,10*ROW('Sanitation Data'!E31)))</f>
        <v/>
      </c>
      <c r="CU37" s="378" t="str">
        <f ca="1">+IF(OFFSET('Sanitation Data'!$F$28,0,10*ROW('Sanitation Data'!F31))="","",OFFSET('Sanitation Data'!$F$28,0,10*ROW('Sanitation Data'!F31)))</f>
        <v/>
      </c>
      <c r="CV37" s="378" t="str">
        <f ca="1">+IF(OFFSET('Sanitation Data'!$F$29,0,10*ROW('Sanitation Data'!F31))="","",OFFSET('Sanitation Data'!$F$29,0,10*ROW('Sanitation Data'!F31)))</f>
        <v/>
      </c>
      <c r="CW37" s="378" t="str">
        <f ca="1">+IF(OFFSET('Sanitation Data'!$F$30,0,10*ROW('Sanitation Data'!F31))="","",OFFSET('Sanitation Data'!$F$30,0,10*ROW('Sanitation Data'!F31)))</f>
        <v/>
      </c>
      <c r="CX37" s="378" t="str">
        <f ca="1">+IF(OFFSET('Sanitation Data'!$F$31,0,10*ROW('Sanitation Data'!F31))="","",OFFSET('Sanitation Data'!$F$31,0,10*ROW('Sanitation Data'!F31)))</f>
        <v/>
      </c>
      <c r="CY37" s="378" t="str">
        <f ca="1">+IF(OFFSET('Sanitation Data'!$F$32,0,10*ROW('Sanitation Data'!F31))="","",OFFSET('Sanitation Data'!$F$32,0,10*ROW('Sanitation Data'!F31)))</f>
        <v/>
      </c>
      <c r="CZ37" s="378" t="str">
        <f ca="1">+IF(OFFSET('Sanitation Data'!$G$28,0,10*ROW('Sanitation Data'!G31))="","",OFFSET('Sanitation Data'!$G$28,0,10*ROW('Sanitation Data'!G31)))</f>
        <v/>
      </c>
      <c r="DA37" s="378" t="str">
        <f ca="1">+IF(OFFSET('Sanitation Data'!$G$29,0,10*ROW('Sanitation Data'!G31))="","",OFFSET('Sanitation Data'!$G$29,0,10*ROW('Sanitation Data'!G31)))</f>
        <v/>
      </c>
      <c r="DB37" s="378" t="str">
        <f ca="1">+IF(OFFSET('Sanitation Data'!$G$30,0,10*ROW('Sanitation Data'!G31))="","",OFFSET('Sanitation Data'!$G$30,0,10*ROW('Sanitation Data'!G31)))</f>
        <v/>
      </c>
      <c r="DC37" s="378" t="str">
        <f ca="1">+IF(OFFSET('Sanitation Data'!$G$31,0,10*ROW('Sanitation Data'!G31))="","",OFFSET('Sanitation Data'!$G$31,0,10*ROW('Sanitation Data'!G31)))</f>
        <v/>
      </c>
      <c r="DD37" s="378" t="str">
        <f ca="1">+IF(OFFSET('Sanitation Data'!$G$32,0,10*ROW('Sanitation Data'!G31))="","",OFFSET('Sanitation Data'!$G$32,0,10*ROW('Sanitation Data'!G31)))</f>
        <v/>
      </c>
      <c r="DE37" s="378" t="str">
        <f ca="1">+IF(OFFSET('Sanitation Data'!$H$28,0,10*ROW('Sanitation Data'!H31))="","",OFFSET('Sanitation Data'!$H$28,0,10*ROW('Sanitation Data'!H31)))</f>
        <v/>
      </c>
      <c r="DF37" s="378" t="str">
        <f ca="1">+IF(OFFSET('Sanitation Data'!$H$29,0,10*ROW('Sanitation Data'!H31))="","",OFFSET('Sanitation Data'!$H$29,0,10*ROW('Sanitation Data'!H31)))</f>
        <v/>
      </c>
      <c r="DG37" s="378" t="str">
        <f ca="1">+IF(OFFSET('Sanitation Data'!$H$30,0,10*ROW('Sanitation Data'!H31))="","",OFFSET('Sanitation Data'!$H$30,0,10*ROW('Sanitation Data'!H31)))</f>
        <v/>
      </c>
      <c r="DH37" s="378" t="str">
        <f ca="1">+IF(OFFSET('Sanitation Data'!$H$31,0,10*ROW('Sanitation Data'!H31))="","",OFFSET('Sanitation Data'!$H$31,0,10*ROW('Sanitation Data'!H31)))</f>
        <v/>
      </c>
      <c r="DI37" s="378" t="str">
        <f ca="1">+IF(OFFSET('Sanitation Data'!$H$32,0,10*ROW('Sanitation Data'!H31))="","",OFFSET('Sanitation Data'!$H$32,0,10*ROW('Sanitation Data'!H31)))</f>
        <v/>
      </c>
      <c r="DJ37" s="378" t="str">
        <f ca="1">+IF(OFFSET('Sanitation Data'!$I$28,0,10*ROW('Sanitation Data'!I31))="","",OFFSET('Sanitation Data'!$I$28,0,10*ROW('Sanitation Data'!I31)))</f>
        <v/>
      </c>
      <c r="DK37" s="378" t="str">
        <f ca="1">+IF(OFFSET('Sanitation Data'!$I$29,0,10*ROW('Sanitation Data'!I31))="","",OFFSET('Sanitation Data'!$I$29,0,10*ROW('Sanitation Data'!I31)))</f>
        <v/>
      </c>
      <c r="DL37" s="378" t="str">
        <f ca="1">+IF(OFFSET('Sanitation Data'!$I$30,0,10*ROW('Sanitation Data'!I31))="","",OFFSET('Sanitation Data'!$I$30,0,10*ROW('Sanitation Data'!I31)))</f>
        <v/>
      </c>
      <c r="DM37" s="378" t="str">
        <f ca="1">+IF(OFFSET('Sanitation Data'!$I$31,0,10*ROW('Sanitation Data'!I31))="","",OFFSET('Sanitation Data'!$I$31,0,10*ROW('Sanitation Data'!I31)))</f>
        <v/>
      </c>
      <c r="DN37" s="378" t="str">
        <f ca="1">+IF(OFFSET('Sanitation Data'!$I$32,0,10*ROW('Sanitation Data'!I31))="","",OFFSET('Sanitation Data'!$I$32,0,10*ROW('Sanitation Data'!I31)))</f>
        <v/>
      </c>
      <c r="DO37" s="378" t="str">
        <f ca="1">+IF(OFFSET('Hygiene Data'!$D$11,0,10*ROW('Hygiene Data'!D31))="","",OFFSET('Hygiene Data'!$D$11,0,10*ROW('Hygiene Data'!D31)))</f>
        <v/>
      </c>
      <c r="DP37" s="378" t="str">
        <f ca="1">+IF(OFFSET('Hygiene Data'!$D$12,0,10*ROW('Hygiene Data'!D31))="","",OFFSET('Hygiene Data'!$D$12,0,10*ROW('Hygiene Data'!D31)))</f>
        <v/>
      </c>
      <c r="DQ37" s="378" t="str">
        <f ca="1">+IF(OFFSET('Hygiene Data'!$D$13,0,10*ROW('Hygiene Data'!D31))="","",OFFSET('Hygiene Data'!$D$13,0,10*ROW('Hygiene Data'!D31)))</f>
        <v/>
      </c>
      <c r="DR37" s="378" t="str">
        <f ca="1">+IF(OFFSET('Hygiene Data'!$E$11,0,10*ROW('Hygiene Data'!E31))="","",OFFSET('Hygiene Data'!$E$11,0,10*ROW('Hygiene Data'!E31)))</f>
        <v/>
      </c>
      <c r="DS37" s="378" t="str">
        <f ca="1">+IF(OFFSET('Hygiene Data'!$E$12,0,10*ROW('Hygiene Data'!E31))="","",OFFSET('Hygiene Data'!$E$12,0,10*ROW('Hygiene Data'!E31)))</f>
        <v/>
      </c>
      <c r="DT37" s="378" t="str">
        <f ca="1">+IF(OFFSET('Hygiene Data'!$E$13,0,10*ROW('Hygiene Data'!E31))="","",OFFSET('Hygiene Data'!$E$13,0,10*ROW('Hygiene Data'!E31)))</f>
        <v/>
      </c>
      <c r="DU37" s="378" t="str">
        <f ca="1">+IF(OFFSET('Hygiene Data'!$F$11,0,10*ROW('Hygiene Data'!F31))="","",OFFSET('Hygiene Data'!$F$11,0,10*ROW('Hygiene Data'!F31)))</f>
        <v/>
      </c>
      <c r="DV37" s="378" t="str">
        <f ca="1">+IF(OFFSET('Hygiene Data'!$F$12,0,10*ROW('Hygiene Data'!F31))="","",OFFSET('Hygiene Data'!$F$12,0,10*ROW('Hygiene Data'!F31)))</f>
        <v/>
      </c>
      <c r="DW37" s="378" t="str">
        <f ca="1">+IF(OFFSET('Hygiene Data'!$F$13,0,10*ROW('Hygiene Data'!F31))="","",OFFSET('Hygiene Data'!$F$13,0,10*ROW('Hygiene Data'!F31)))</f>
        <v/>
      </c>
      <c r="DX37" s="378" t="str">
        <f ca="1">+IF(OFFSET('Hygiene Data'!$G$11,0,10*ROW('Hygiene Data'!G31))="","",OFFSET('Hygiene Data'!$G$11,0,10*ROW('Hygiene Data'!G31)))</f>
        <v/>
      </c>
      <c r="DY37" s="378" t="str">
        <f ca="1">+IF(OFFSET('Hygiene Data'!$G$12,0,10*ROW('Hygiene Data'!G31))="","",OFFSET('Hygiene Data'!$G$12,0,10*ROW('Hygiene Data'!G31)))</f>
        <v/>
      </c>
      <c r="DZ37" s="378" t="str">
        <f ca="1">+IF(OFFSET('Hygiene Data'!$G$13,0,10*ROW('Hygiene Data'!G31))="","",OFFSET('Hygiene Data'!$G$13,0,10*ROW('Hygiene Data'!G31)))</f>
        <v/>
      </c>
      <c r="EA37" s="378" t="str">
        <f ca="1">+IF(OFFSET('Hygiene Data'!$H$11,0,10*ROW('Hygiene Data'!H31))="","",OFFSET('Hygiene Data'!$H$11,0,10*ROW('Hygiene Data'!H31)))</f>
        <v/>
      </c>
      <c r="EB37" s="378" t="str">
        <f ca="1">+IF(OFFSET('Hygiene Data'!$H$12,0,10*ROW('Hygiene Data'!H31))="","",OFFSET('Hygiene Data'!$H$12,0,10*ROW('Hygiene Data'!H31)))</f>
        <v/>
      </c>
      <c r="EC37" s="378" t="str">
        <f ca="1">+IF(OFFSET('Hygiene Data'!$H$13,0,10*ROW('Hygiene Data'!H31))="","",OFFSET('Hygiene Data'!$H$13,0,10*ROW('Hygiene Data'!H31)))</f>
        <v/>
      </c>
      <c r="ED37" s="378" t="str">
        <f ca="1">+IF(OFFSET('Hygiene Data'!$I$11,0,10*ROW('Hygiene Data'!I31))="","",OFFSET('Hygiene Data'!$I$11,0,10*ROW('Hygiene Data'!I31)))</f>
        <v/>
      </c>
      <c r="EE37" s="378" t="str">
        <f ca="1">+IF(OFFSET('Hygiene Data'!$I$12,0,10*ROW('Hygiene Data'!I31))="","",OFFSET('Hygiene Data'!$I$12,0,10*ROW('Hygiene Data'!I31)))</f>
        <v/>
      </c>
      <c r="EF37" s="378" t="str">
        <f ca="1">+IF(OFFSET('Hygiene Data'!$I$13,0,10*ROW('Hygiene Data'!I31))="","",OFFSET('Hygiene Data'!$I$13,0,10*ROW('Hygiene Data'!I31)))</f>
        <v/>
      </c>
    </row>
    <row r="38" spans="1:136" x14ac:dyDescent="0.25">
      <c r="A38" s="487" t="str">
        <f ca="1">+IF(OFFSET('Water Data'!$B$2,0,10*ROW('Water Data'!E32))="","",OFFSET('Water Data'!$B$2,0,10*ROW('Water Data'!E32)))</f>
        <v/>
      </c>
      <c r="B38" s="487"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4" t="str">
        <f t="shared" ca="1" si="0"/>
        <v/>
      </c>
      <c r="D38" s="515"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5"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5"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5"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5"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5"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5"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5"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5"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5"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5"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5"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5"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5"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5"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5"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5"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5"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6"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6"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6"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6"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6"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6"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6"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6"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6"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6"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6"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6"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6"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6"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6"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6"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6"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6"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6"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6"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6"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6"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6"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6"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6"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6"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6"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6"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6"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6"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7"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3"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7"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7"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7"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7"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7"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7"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7"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7"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7"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7"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7"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7"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7"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7"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7"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7"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8" t="str">
        <f ca="1">+IF(OFFSET('Water Data'!$D$27,0,10*ROW('Water Data'!D32))="","",OFFSET('Water Data'!$D$27,0,10*ROW('Water Data'!D32)))</f>
        <v/>
      </c>
      <c r="BT38" s="378" t="str">
        <f ca="1">+IF(OFFSET('Water Data'!$D$28,0,10*ROW('Water Data'!D32))="","",OFFSET('Water Data'!$D$28,0,10*ROW('Water Data'!D32)))</f>
        <v/>
      </c>
      <c r="BU38" s="378" t="str">
        <f ca="1">+IF(OFFSET('Water Data'!$D$29,0,10*ROW('Water Data'!D32))="","",OFFSET('Water Data'!$D$29,0,10*ROW('Water Data'!D32)))</f>
        <v/>
      </c>
      <c r="BV38" s="378" t="str">
        <f ca="1">+IF(OFFSET('Water Data'!$E$27,0,10*ROW('Water Data'!E32))="","",OFFSET('Water Data'!$E$27,0,10*ROW('Water Data'!E32)))</f>
        <v/>
      </c>
      <c r="BW38" s="378" t="str">
        <f ca="1">+IF(OFFSET('Water Data'!$E$28,0,10*ROW('Water Data'!E32))="","",OFFSET('Water Data'!$E$28,0,10*ROW('Water Data'!E32)))</f>
        <v/>
      </c>
      <c r="BX38" s="378" t="str">
        <f ca="1">+IF(OFFSET('Water Data'!$E$29,0,10*ROW('Water Data'!E32))="","",OFFSET('Water Data'!$E$29,0,10*ROW('Water Data'!E32)))</f>
        <v/>
      </c>
      <c r="BY38" s="378" t="str">
        <f ca="1">+IF(OFFSET('Water Data'!$F$27,0,10*ROW('Water Data'!F32))="","",OFFSET('Water Data'!$F$27,0,10*ROW('Water Data'!F32)))</f>
        <v/>
      </c>
      <c r="BZ38" s="378" t="str">
        <f ca="1">+IF(OFFSET('Water Data'!$F$28,0,10*ROW('Water Data'!F32))="","",OFFSET('Water Data'!$F$28,0,10*ROW('Water Data'!F32)))</f>
        <v/>
      </c>
      <c r="CA38" s="378" t="str">
        <f ca="1">+IF(OFFSET('Water Data'!$F$29,0,10*ROW('Water Data'!F32))="","",OFFSET('Water Data'!$F$29,0,10*ROW('Water Data'!F32)))</f>
        <v/>
      </c>
      <c r="CB38" s="378" t="str">
        <f ca="1">+IF(OFFSET('Water Data'!$G$27,0,10*ROW('Water Data'!G32))="","",OFFSET('Water Data'!$G$27,0,10*ROW('Water Data'!G32)))</f>
        <v/>
      </c>
      <c r="CC38" s="378" t="str">
        <f ca="1">+IF(OFFSET('Water Data'!$G$28,0,10*ROW('Water Data'!G32))="","",OFFSET('Water Data'!$G$28,0,10*ROW('Water Data'!G32)))</f>
        <v/>
      </c>
      <c r="CD38" s="378" t="str">
        <f ca="1">+IF(OFFSET('Water Data'!$G$29,0,10*ROW('Water Data'!G32))="","",OFFSET('Water Data'!$G$29,0,10*ROW('Water Data'!G32)))</f>
        <v/>
      </c>
      <c r="CE38" s="378" t="str">
        <f ca="1">+IF(OFFSET('Water Data'!$H$27,0,10*ROW('Water Data'!H32))="","",OFFSET('Water Data'!$H$27,0,10*ROW('Water Data'!H32)))</f>
        <v/>
      </c>
      <c r="CF38" s="378" t="str">
        <f ca="1">+IF(OFFSET('Water Data'!$H$28,0,10*ROW('Water Data'!H32))="","",OFFSET('Water Data'!$H$28,0,10*ROW('Water Data'!H32)))</f>
        <v/>
      </c>
      <c r="CG38" s="378" t="str">
        <f ca="1">+IF(OFFSET('Water Data'!$H$29,0,10*ROW('Water Data'!H32))="","",OFFSET('Water Data'!$H$29,0,10*ROW('Water Data'!H32)))</f>
        <v/>
      </c>
      <c r="CH38" s="378" t="str">
        <f ca="1">+IF(OFFSET('Water Data'!$I$27,0,10*ROW('Water Data'!I32))="","",OFFSET('Water Data'!$I$27,0,10*ROW('Water Data'!I32)))</f>
        <v/>
      </c>
      <c r="CI38" s="378" t="str">
        <f ca="1">+IF(OFFSET('Water Data'!$I$28,0,10*ROW('Water Data'!I32))="","",OFFSET('Water Data'!$I$28,0,10*ROW('Water Data'!I32)))</f>
        <v/>
      </c>
      <c r="CJ38" s="378" t="str">
        <f ca="1">+IF(OFFSET('Water Data'!$I$29,0,10*ROW('Water Data'!I32))="","",OFFSET('Water Data'!$I$29,0,10*ROW('Water Data'!I32)))</f>
        <v/>
      </c>
      <c r="CK38" s="378" t="str">
        <f ca="1">+IF(OFFSET('Sanitation Data'!$D$28,0,10*ROW('Sanitation Data'!D32))="","",OFFSET('Sanitation Data'!$D$28,0,10*ROW('Sanitation Data'!D32)))</f>
        <v/>
      </c>
      <c r="CL38" s="378" t="str">
        <f ca="1">+IF(OFFSET('Sanitation Data'!$D$29,0,10*ROW('Sanitation Data'!D32))="","",OFFSET('Sanitation Data'!$D$29,0,10*ROW('Sanitation Data'!D32)))</f>
        <v/>
      </c>
      <c r="CM38" s="378" t="str">
        <f ca="1">+IF(OFFSET('Sanitation Data'!$D$30,0,10*ROW('Sanitation Data'!D32))="","",OFFSET('Sanitation Data'!$D$30,0,10*ROW('Sanitation Data'!D32)))</f>
        <v/>
      </c>
      <c r="CN38" s="378" t="str">
        <f ca="1">+IF(OFFSET('Sanitation Data'!$D$31,0,10*ROW('Sanitation Data'!D32))="","",OFFSET('Sanitation Data'!$D$31,0,10*ROW('Sanitation Data'!D32)))</f>
        <v/>
      </c>
      <c r="CO38" s="378" t="str">
        <f ca="1">+IF(OFFSET('Sanitation Data'!$D$32,0,10*ROW('Sanitation Data'!D32))="","",OFFSET('Sanitation Data'!$D$32,0,10*ROW('Sanitation Data'!D32)))</f>
        <v/>
      </c>
      <c r="CP38" s="378" t="str">
        <f ca="1">+IF(OFFSET('Sanitation Data'!$E$28,0,10*ROW('Sanitation Data'!E32))="","",OFFSET('Sanitation Data'!$E$28,0,10*ROW('Sanitation Data'!E32)))</f>
        <v/>
      </c>
      <c r="CQ38" s="378" t="str">
        <f ca="1">+IF(OFFSET('Sanitation Data'!$E$29,0,10*ROW('Sanitation Data'!E32))="","",OFFSET('Sanitation Data'!$E$29,0,10*ROW('Sanitation Data'!E32)))</f>
        <v/>
      </c>
      <c r="CR38" s="378" t="str">
        <f ca="1">+IF(OFFSET('Sanitation Data'!$E$30,0,10*ROW('Sanitation Data'!E32))="","",OFFSET('Sanitation Data'!$E$30,0,10*ROW('Sanitation Data'!E32)))</f>
        <v/>
      </c>
      <c r="CS38" s="378" t="str">
        <f ca="1">+IF(OFFSET('Sanitation Data'!$E$31,0,10*ROW('Sanitation Data'!E32))="","",OFFSET('Sanitation Data'!$E$31,0,10*ROW('Sanitation Data'!E32)))</f>
        <v/>
      </c>
      <c r="CT38" s="378" t="str">
        <f ca="1">+IF(OFFSET('Sanitation Data'!$E$32,0,10*ROW('Sanitation Data'!E32))="","",OFFSET('Sanitation Data'!$E$32,0,10*ROW('Sanitation Data'!E32)))</f>
        <v/>
      </c>
      <c r="CU38" s="378" t="str">
        <f ca="1">+IF(OFFSET('Sanitation Data'!$F$28,0,10*ROW('Sanitation Data'!F32))="","",OFFSET('Sanitation Data'!$F$28,0,10*ROW('Sanitation Data'!F32)))</f>
        <v/>
      </c>
      <c r="CV38" s="378" t="str">
        <f ca="1">+IF(OFFSET('Sanitation Data'!$F$29,0,10*ROW('Sanitation Data'!F32))="","",OFFSET('Sanitation Data'!$F$29,0,10*ROW('Sanitation Data'!F32)))</f>
        <v/>
      </c>
      <c r="CW38" s="378" t="str">
        <f ca="1">+IF(OFFSET('Sanitation Data'!$F$30,0,10*ROW('Sanitation Data'!F32))="","",OFFSET('Sanitation Data'!$F$30,0,10*ROW('Sanitation Data'!F32)))</f>
        <v/>
      </c>
      <c r="CX38" s="378" t="str">
        <f ca="1">+IF(OFFSET('Sanitation Data'!$F$31,0,10*ROW('Sanitation Data'!F32))="","",OFFSET('Sanitation Data'!$F$31,0,10*ROW('Sanitation Data'!F32)))</f>
        <v/>
      </c>
      <c r="CY38" s="378" t="str">
        <f ca="1">+IF(OFFSET('Sanitation Data'!$F$32,0,10*ROW('Sanitation Data'!F32))="","",OFFSET('Sanitation Data'!$F$32,0,10*ROW('Sanitation Data'!F32)))</f>
        <v/>
      </c>
      <c r="CZ38" s="378" t="str">
        <f ca="1">+IF(OFFSET('Sanitation Data'!$G$28,0,10*ROW('Sanitation Data'!G32))="","",OFFSET('Sanitation Data'!$G$28,0,10*ROW('Sanitation Data'!G32)))</f>
        <v/>
      </c>
      <c r="DA38" s="378" t="str">
        <f ca="1">+IF(OFFSET('Sanitation Data'!$G$29,0,10*ROW('Sanitation Data'!G32))="","",OFFSET('Sanitation Data'!$G$29,0,10*ROW('Sanitation Data'!G32)))</f>
        <v/>
      </c>
      <c r="DB38" s="378" t="str">
        <f ca="1">+IF(OFFSET('Sanitation Data'!$G$30,0,10*ROW('Sanitation Data'!G32))="","",OFFSET('Sanitation Data'!$G$30,0,10*ROW('Sanitation Data'!G32)))</f>
        <v/>
      </c>
      <c r="DC38" s="378" t="str">
        <f ca="1">+IF(OFFSET('Sanitation Data'!$G$31,0,10*ROW('Sanitation Data'!G32))="","",OFFSET('Sanitation Data'!$G$31,0,10*ROW('Sanitation Data'!G32)))</f>
        <v/>
      </c>
      <c r="DD38" s="378" t="str">
        <f ca="1">+IF(OFFSET('Sanitation Data'!$G$32,0,10*ROW('Sanitation Data'!G32))="","",OFFSET('Sanitation Data'!$G$32,0,10*ROW('Sanitation Data'!G32)))</f>
        <v/>
      </c>
      <c r="DE38" s="378" t="str">
        <f ca="1">+IF(OFFSET('Sanitation Data'!$H$28,0,10*ROW('Sanitation Data'!H32))="","",OFFSET('Sanitation Data'!$H$28,0,10*ROW('Sanitation Data'!H32)))</f>
        <v/>
      </c>
      <c r="DF38" s="378" t="str">
        <f ca="1">+IF(OFFSET('Sanitation Data'!$H$29,0,10*ROW('Sanitation Data'!H32))="","",OFFSET('Sanitation Data'!$H$29,0,10*ROW('Sanitation Data'!H32)))</f>
        <v/>
      </c>
      <c r="DG38" s="378" t="str">
        <f ca="1">+IF(OFFSET('Sanitation Data'!$H$30,0,10*ROW('Sanitation Data'!H32))="","",OFFSET('Sanitation Data'!$H$30,0,10*ROW('Sanitation Data'!H32)))</f>
        <v/>
      </c>
      <c r="DH38" s="378" t="str">
        <f ca="1">+IF(OFFSET('Sanitation Data'!$H$31,0,10*ROW('Sanitation Data'!H32))="","",OFFSET('Sanitation Data'!$H$31,0,10*ROW('Sanitation Data'!H32)))</f>
        <v/>
      </c>
      <c r="DI38" s="378" t="str">
        <f ca="1">+IF(OFFSET('Sanitation Data'!$H$32,0,10*ROW('Sanitation Data'!H32))="","",OFFSET('Sanitation Data'!$H$32,0,10*ROW('Sanitation Data'!H32)))</f>
        <v/>
      </c>
      <c r="DJ38" s="378" t="str">
        <f ca="1">+IF(OFFSET('Sanitation Data'!$I$28,0,10*ROW('Sanitation Data'!I32))="","",OFFSET('Sanitation Data'!$I$28,0,10*ROW('Sanitation Data'!I32)))</f>
        <v/>
      </c>
      <c r="DK38" s="378" t="str">
        <f ca="1">+IF(OFFSET('Sanitation Data'!$I$29,0,10*ROW('Sanitation Data'!I32))="","",OFFSET('Sanitation Data'!$I$29,0,10*ROW('Sanitation Data'!I32)))</f>
        <v/>
      </c>
      <c r="DL38" s="378" t="str">
        <f ca="1">+IF(OFFSET('Sanitation Data'!$I$30,0,10*ROW('Sanitation Data'!I32))="","",OFFSET('Sanitation Data'!$I$30,0,10*ROW('Sanitation Data'!I32)))</f>
        <v/>
      </c>
      <c r="DM38" s="378" t="str">
        <f ca="1">+IF(OFFSET('Sanitation Data'!$I$31,0,10*ROW('Sanitation Data'!I32))="","",OFFSET('Sanitation Data'!$I$31,0,10*ROW('Sanitation Data'!I32)))</f>
        <v/>
      </c>
      <c r="DN38" s="378" t="str">
        <f ca="1">+IF(OFFSET('Sanitation Data'!$I$32,0,10*ROW('Sanitation Data'!I32))="","",OFFSET('Sanitation Data'!$I$32,0,10*ROW('Sanitation Data'!I32)))</f>
        <v/>
      </c>
      <c r="DO38" s="378" t="str">
        <f ca="1">+IF(OFFSET('Hygiene Data'!$D$11,0,10*ROW('Hygiene Data'!D32))="","",OFFSET('Hygiene Data'!$D$11,0,10*ROW('Hygiene Data'!D32)))</f>
        <v/>
      </c>
      <c r="DP38" s="378" t="str">
        <f ca="1">+IF(OFFSET('Hygiene Data'!$D$12,0,10*ROW('Hygiene Data'!D32))="","",OFFSET('Hygiene Data'!$D$12,0,10*ROW('Hygiene Data'!D32)))</f>
        <v/>
      </c>
      <c r="DQ38" s="378" t="str">
        <f ca="1">+IF(OFFSET('Hygiene Data'!$D$13,0,10*ROW('Hygiene Data'!D32))="","",OFFSET('Hygiene Data'!$D$13,0,10*ROW('Hygiene Data'!D32)))</f>
        <v/>
      </c>
      <c r="DR38" s="378" t="str">
        <f ca="1">+IF(OFFSET('Hygiene Data'!$E$11,0,10*ROW('Hygiene Data'!E32))="","",OFFSET('Hygiene Data'!$E$11,0,10*ROW('Hygiene Data'!E32)))</f>
        <v/>
      </c>
      <c r="DS38" s="378" t="str">
        <f ca="1">+IF(OFFSET('Hygiene Data'!$E$12,0,10*ROW('Hygiene Data'!E32))="","",OFFSET('Hygiene Data'!$E$12,0,10*ROW('Hygiene Data'!E32)))</f>
        <v/>
      </c>
      <c r="DT38" s="378" t="str">
        <f ca="1">+IF(OFFSET('Hygiene Data'!$E$13,0,10*ROW('Hygiene Data'!E32))="","",OFFSET('Hygiene Data'!$E$13,0,10*ROW('Hygiene Data'!E32)))</f>
        <v/>
      </c>
      <c r="DU38" s="378" t="str">
        <f ca="1">+IF(OFFSET('Hygiene Data'!$F$11,0,10*ROW('Hygiene Data'!F32))="","",OFFSET('Hygiene Data'!$F$11,0,10*ROW('Hygiene Data'!F32)))</f>
        <v/>
      </c>
      <c r="DV38" s="378" t="str">
        <f ca="1">+IF(OFFSET('Hygiene Data'!$F$12,0,10*ROW('Hygiene Data'!F32))="","",OFFSET('Hygiene Data'!$F$12,0,10*ROW('Hygiene Data'!F32)))</f>
        <v/>
      </c>
      <c r="DW38" s="378" t="str">
        <f ca="1">+IF(OFFSET('Hygiene Data'!$F$13,0,10*ROW('Hygiene Data'!F32))="","",OFFSET('Hygiene Data'!$F$13,0,10*ROW('Hygiene Data'!F32)))</f>
        <v/>
      </c>
      <c r="DX38" s="378" t="str">
        <f ca="1">+IF(OFFSET('Hygiene Data'!$G$11,0,10*ROW('Hygiene Data'!G32))="","",OFFSET('Hygiene Data'!$G$11,0,10*ROW('Hygiene Data'!G32)))</f>
        <v/>
      </c>
      <c r="DY38" s="378" t="str">
        <f ca="1">+IF(OFFSET('Hygiene Data'!$G$12,0,10*ROW('Hygiene Data'!G32))="","",OFFSET('Hygiene Data'!$G$12,0,10*ROW('Hygiene Data'!G32)))</f>
        <v/>
      </c>
      <c r="DZ38" s="378" t="str">
        <f ca="1">+IF(OFFSET('Hygiene Data'!$G$13,0,10*ROW('Hygiene Data'!G32))="","",OFFSET('Hygiene Data'!$G$13,0,10*ROW('Hygiene Data'!G32)))</f>
        <v/>
      </c>
      <c r="EA38" s="378" t="str">
        <f ca="1">+IF(OFFSET('Hygiene Data'!$H$11,0,10*ROW('Hygiene Data'!H32))="","",OFFSET('Hygiene Data'!$H$11,0,10*ROW('Hygiene Data'!H32)))</f>
        <v/>
      </c>
      <c r="EB38" s="378" t="str">
        <f ca="1">+IF(OFFSET('Hygiene Data'!$H$12,0,10*ROW('Hygiene Data'!H32))="","",OFFSET('Hygiene Data'!$H$12,0,10*ROW('Hygiene Data'!H32)))</f>
        <v/>
      </c>
      <c r="EC38" s="378" t="str">
        <f ca="1">+IF(OFFSET('Hygiene Data'!$H$13,0,10*ROW('Hygiene Data'!H32))="","",OFFSET('Hygiene Data'!$H$13,0,10*ROW('Hygiene Data'!H32)))</f>
        <v/>
      </c>
      <c r="ED38" s="378" t="str">
        <f ca="1">+IF(OFFSET('Hygiene Data'!$I$11,0,10*ROW('Hygiene Data'!I32))="","",OFFSET('Hygiene Data'!$I$11,0,10*ROW('Hygiene Data'!I32)))</f>
        <v/>
      </c>
      <c r="EE38" s="378" t="str">
        <f ca="1">+IF(OFFSET('Hygiene Data'!$I$12,0,10*ROW('Hygiene Data'!I32))="","",OFFSET('Hygiene Data'!$I$12,0,10*ROW('Hygiene Data'!I32)))</f>
        <v/>
      </c>
      <c r="EF38" s="378" t="str">
        <f ca="1">+IF(OFFSET('Hygiene Data'!$I$13,0,10*ROW('Hygiene Data'!I32))="","",OFFSET('Hygiene Data'!$I$13,0,10*ROW('Hygiene Data'!I32)))</f>
        <v/>
      </c>
    </row>
    <row r="39" spans="1:136" x14ac:dyDescent="0.25">
      <c r="A39" s="487" t="str">
        <f ca="1">+IF(OFFSET('Water Data'!$B$2,0,10*ROW('Water Data'!E33))="","",OFFSET('Water Data'!$B$2,0,10*ROW('Water Data'!E33)))</f>
        <v/>
      </c>
      <c r="B39" s="487"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4" t="str">
        <f t="shared" ca="1" si="0"/>
        <v/>
      </c>
      <c r="D39" s="515"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5"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5"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5"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5"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5"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5"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5"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5"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5"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5"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5"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5"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5"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5"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5"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5"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5"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6"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6"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6"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6"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6"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6"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6"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6"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6"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6"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6"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6"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6"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6"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6"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6"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6"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6"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6"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6"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6"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6"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6"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6"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6"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6"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6"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6"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6"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6"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7"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3"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7"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7"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7"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7"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7"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7"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7"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7"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7"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7"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7"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7"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7"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7"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7"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7"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8" t="str">
        <f ca="1">+IF(OFFSET('Water Data'!$D$27,0,10*ROW('Water Data'!D33))="","",OFFSET('Water Data'!$D$27,0,10*ROW('Water Data'!D33)))</f>
        <v/>
      </c>
      <c r="BT39" s="378" t="str">
        <f ca="1">+IF(OFFSET('Water Data'!$D$28,0,10*ROW('Water Data'!D33))="","",OFFSET('Water Data'!$D$28,0,10*ROW('Water Data'!D33)))</f>
        <v/>
      </c>
      <c r="BU39" s="378" t="str">
        <f ca="1">+IF(OFFSET('Water Data'!$D$29,0,10*ROW('Water Data'!D33))="","",OFFSET('Water Data'!$D$29,0,10*ROW('Water Data'!D33)))</f>
        <v/>
      </c>
      <c r="BV39" s="378" t="str">
        <f ca="1">+IF(OFFSET('Water Data'!$E$27,0,10*ROW('Water Data'!E33))="","",OFFSET('Water Data'!$E$27,0,10*ROW('Water Data'!E33)))</f>
        <v/>
      </c>
      <c r="BW39" s="378" t="str">
        <f ca="1">+IF(OFFSET('Water Data'!$E$28,0,10*ROW('Water Data'!E33))="","",OFFSET('Water Data'!$E$28,0,10*ROW('Water Data'!E33)))</f>
        <v/>
      </c>
      <c r="BX39" s="378" t="str">
        <f ca="1">+IF(OFFSET('Water Data'!$E$29,0,10*ROW('Water Data'!E33))="","",OFFSET('Water Data'!$E$29,0,10*ROW('Water Data'!E33)))</f>
        <v/>
      </c>
      <c r="BY39" s="378" t="str">
        <f ca="1">+IF(OFFSET('Water Data'!$F$27,0,10*ROW('Water Data'!F33))="","",OFFSET('Water Data'!$F$27,0,10*ROW('Water Data'!F33)))</f>
        <v/>
      </c>
      <c r="BZ39" s="378" t="str">
        <f ca="1">+IF(OFFSET('Water Data'!$F$28,0,10*ROW('Water Data'!F33))="","",OFFSET('Water Data'!$F$28,0,10*ROW('Water Data'!F33)))</f>
        <v/>
      </c>
      <c r="CA39" s="378" t="str">
        <f ca="1">+IF(OFFSET('Water Data'!$F$29,0,10*ROW('Water Data'!F33))="","",OFFSET('Water Data'!$F$29,0,10*ROW('Water Data'!F33)))</f>
        <v/>
      </c>
      <c r="CB39" s="378" t="str">
        <f ca="1">+IF(OFFSET('Water Data'!$G$27,0,10*ROW('Water Data'!G33))="","",OFFSET('Water Data'!$G$27,0,10*ROW('Water Data'!G33)))</f>
        <v/>
      </c>
      <c r="CC39" s="378" t="str">
        <f ca="1">+IF(OFFSET('Water Data'!$G$28,0,10*ROW('Water Data'!G33))="","",OFFSET('Water Data'!$G$28,0,10*ROW('Water Data'!G33)))</f>
        <v/>
      </c>
      <c r="CD39" s="378" t="str">
        <f ca="1">+IF(OFFSET('Water Data'!$G$29,0,10*ROW('Water Data'!G33))="","",OFFSET('Water Data'!$G$29,0,10*ROW('Water Data'!G33)))</f>
        <v/>
      </c>
      <c r="CE39" s="378" t="str">
        <f ca="1">+IF(OFFSET('Water Data'!$H$27,0,10*ROW('Water Data'!H33))="","",OFFSET('Water Data'!$H$27,0,10*ROW('Water Data'!H33)))</f>
        <v/>
      </c>
      <c r="CF39" s="378" t="str">
        <f ca="1">+IF(OFFSET('Water Data'!$H$28,0,10*ROW('Water Data'!H33))="","",OFFSET('Water Data'!$H$28,0,10*ROW('Water Data'!H33)))</f>
        <v/>
      </c>
      <c r="CG39" s="378" t="str">
        <f ca="1">+IF(OFFSET('Water Data'!$H$29,0,10*ROW('Water Data'!H33))="","",OFFSET('Water Data'!$H$29,0,10*ROW('Water Data'!H33)))</f>
        <v/>
      </c>
      <c r="CH39" s="378" t="str">
        <f ca="1">+IF(OFFSET('Water Data'!$I$27,0,10*ROW('Water Data'!I33))="","",OFFSET('Water Data'!$I$27,0,10*ROW('Water Data'!I33)))</f>
        <v/>
      </c>
      <c r="CI39" s="378" t="str">
        <f ca="1">+IF(OFFSET('Water Data'!$I$28,0,10*ROW('Water Data'!I33))="","",OFFSET('Water Data'!$I$28,0,10*ROW('Water Data'!I33)))</f>
        <v/>
      </c>
      <c r="CJ39" s="378" t="str">
        <f ca="1">+IF(OFFSET('Water Data'!$I$29,0,10*ROW('Water Data'!I33))="","",OFFSET('Water Data'!$I$29,0,10*ROW('Water Data'!I33)))</f>
        <v/>
      </c>
      <c r="CK39" s="378" t="str">
        <f ca="1">+IF(OFFSET('Sanitation Data'!$D$28,0,10*ROW('Sanitation Data'!D33))="","",OFFSET('Sanitation Data'!$D$28,0,10*ROW('Sanitation Data'!D33)))</f>
        <v/>
      </c>
      <c r="CL39" s="378" t="str">
        <f ca="1">+IF(OFFSET('Sanitation Data'!$D$29,0,10*ROW('Sanitation Data'!D33))="","",OFFSET('Sanitation Data'!$D$29,0,10*ROW('Sanitation Data'!D33)))</f>
        <v/>
      </c>
      <c r="CM39" s="378" t="str">
        <f ca="1">+IF(OFFSET('Sanitation Data'!$D$30,0,10*ROW('Sanitation Data'!D33))="","",OFFSET('Sanitation Data'!$D$30,0,10*ROW('Sanitation Data'!D33)))</f>
        <v/>
      </c>
      <c r="CN39" s="378" t="str">
        <f ca="1">+IF(OFFSET('Sanitation Data'!$D$31,0,10*ROW('Sanitation Data'!D33))="","",OFFSET('Sanitation Data'!$D$31,0,10*ROW('Sanitation Data'!D33)))</f>
        <v/>
      </c>
      <c r="CO39" s="378" t="str">
        <f ca="1">+IF(OFFSET('Sanitation Data'!$D$32,0,10*ROW('Sanitation Data'!D33))="","",OFFSET('Sanitation Data'!$D$32,0,10*ROW('Sanitation Data'!D33)))</f>
        <v/>
      </c>
      <c r="CP39" s="378" t="str">
        <f ca="1">+IF(OFFSET('Sanitation Data'!$E$28,0,10*ROW('Sanitation Data'!E33))="","",OFFSET('Sanitation Data'!$E$28,0,10*ROW('Sanitation Data'!E33)))</f>
        <v/>
      </c>
      <c r="CQ39" s="378" t="str">
        <f ca="1">+IF(OFFSET('Sanitation Data'!$E$29,0,10*ROW('Sanitation Data'!E33))="","",OFFSET('Sanitation Data'!$E$29,0,10*ROW('Sanitation Data'!E33)))</f>
        <v/>
      </c>
      <c r="CR39" s="378" t="str">
        <f ca="1">+IF(OFFSET('Sanitation Data'!$E$30,0,10*ROW('Sanitation Data'!E33))="","",OFFSET('Sanitation Data'!$E$30,0,10*ROW('Sanitation Data'!E33)))</f>
        <v/>
      </c>
      <c r="CS39" s="378" t="str">
        <f ca="1">+IF(OFFSET('Sanitation Data'!$E$31,0,10*ROW('Sanitation Data'!E33))="","",OFFSET('Sanitation Data'!$E$31,0,10*ROW('Sanitation Data'!E33)))</f>
        <v/>
      </c>
      <c r="CT39" s="378" t="str">
        <f ca="1">+IF(OFFSET('Sanitation Data'!$E$32,0,10*ROW('Sanitation Data'!E33))="","",OFFSET('Sanitation Data'!$E$32,0,10*ROW('Sanitation Data'!E33)))</f>
        <v/>
      </c>
      <c r="CU39" s="378" t="str">
        <f ca="1">+IF(OFFSET('Sanitation Data'!$F$28,0,10*ROW('Sanitation Data'!F33))="","",OFFSET('Sanitation Data'!$F$28,0,10*ROW('Sanitation Data'!F33)))</f>
        <v/>
      </c>
      <c r="CV39" s="378" t="str">
        <f ca="1">+IF(OFFSET('Sanitation Data'!$F$29,0,10*ROW('Sanitation Data'!F33))="","",OFFSET('Sanitation Data'!$F$29,0,10*ROW('Sanitation Data'!F33)))</f>
        <v/>
      </c>
      <c r="CW39" s="378" t="str">
        <f ca="1">+IF(OFFSET('Sanitation Data'!$F$30,0,10*ROW('Sanitation Data'!F33))="","",OFFSET('Sanitation Data'!$F$30,0,10*ROW('Sanitation Data'!F33)))</f>
        <v/>
      </c>
      <c r="CX39" s="378" t="str">
        <f ca="1">+IF(OFFSET('Sanitation Data'!$F$31,0,10*ROW('Sanitation Data'!F33))="","",OFFSET('Sanitation Data'!$F$31,0,10*ROW('Sanitation Data'!F33)))</f>
        <v/>
      </c>
      <c r="CY39" s="378" t="str">
        <f ca="1">+IF(OFFSET('Sanitation Data'!$F$32,0,10*ROW('Sanitation Data'!F33))="","",OFFSET('Sanitation Data'!$F$32,0,10*ROW('Sanitation Data'!F33)))</f>
        <v/>
      </c>
      <c r="CZ39" s="378" t="str">
        <f ca="1">+IF(OFFSET('Sanitation Data'!$G$28,0,10*ROW('Sanitation Data'!G33))="","",OFFSET('Sanitation Data'!$G$28,0,10*ROW('Sanitation Data'!G33)))</f>
        <v/>
      </c>
      <c r="DA39" s="378" t="str">
        <f ca="1">+IF(OFFSET('Sanitation Data'!$G$29,0,10*ROW('Sanitation Data'!G33))="","",OFFSET('Sanitation Data'!$G$29,0,10*ROW('Sanitation Data'!G33)))</f>
        <v/>
      </c>
      <c r="DB39" s="378" t="str">
        <f ca="1">+IF(OFFSET('Sanitation Data'!$G$30,0,10*ROW('Sanitation Data'!G33))="","",OFFSET('Sanitation Data'!$G$30,0,10*ROW('Sanitation Data'!G33)))</f>
        <v/>
      </c>
      <c r="DC39" s="378" t="str">
        <f ca="1">+IF(OFFSET('Sanitation Data'!$G$31,0,10*ROW('Sanitation Data'!G33))="","",OFFSET('Sanitation Data'!$G$31,0,10*ROW('Sanitation Data'!G33)))</f>
        <v/>
      </c>
      <c r="DD39" s="378" t="str">
        <f ca="1">+IF(OFFSET('Sanitation Data'!$G$32,0,10*ROW('Sanitation Data'!G33))="","",OFFSET('Sanitation Data'!$G$32,0,10*ROW('Sanitation Data'!G33)))</f>
        <v/>
      </c>
      <c r="DE39" s="378" t="str">
        <f ca="1">+IF(OFFSET('Sanitation Data'!$H$28,0,10*ROW('Sanitation Data'!H33))="","",OFFSET('Sanitation Data'!$H$28,0,10*ROW('Sanitation Data'!H33)))</f>
        <v/>
      </c>
      <c r="DF39" s="378" t="str">
        <f ca="1">+IF(OFFSET('Sanitation Data'!$H$29,0,10*ROW('Sanitation Data'!H33))="","",OFFSET('Sanitation Data'!$H$29,0,10*ROW('Sanitation Data'!H33)))</f>
        <v/>
      </c>
      <c r="DG39" s="378" t="str">
        <f ca="1">+IF(OFFSET('Sanitation Data'!$H$30,0,10*ROW('Sanitation Data'!H33))="","",OFFSET('Sanitation Data'!$H$30,0,10*ROW('Sanitation Data'!H33)))</f>
        <v/>
      </c>
      <c r="DH39" s="378" t="str">
        <f ca="1">+IF(OFFSET('Sanitation Data'!$H$31,0,10*ROW('Sanitation Data'!H33))="","",OFFSET('Sanitation Data'!$H$31,0,10*ROW('Sanitation Data'!H33)))</f>
        <v/>
      </c>
      <c r="DI39" s="378" t="str">
        <f ca="1">+IF(OFFSET('Sanitation Data'!$H$32,0,10*ROW('Sanitation Data'!H33))="","",OFFSET('Sanitation Data'!$H$32,0,10*ROW('Sanitation Data'!H33)))</f>
        <v/>
      </c>
      <c r="DJ39" s="378" t="str">
        <f ca="1">+IF(OFFSET('Sanitation Data'!$I$28,0,10*ROW('Sanitation Data'!I33))="","",OFFSET('Sanitation Data'!$I$28,0,10*ROW('Sanitation Data'!I33)))</f>
        <v/>
      </c>
      <c r="DK39" s="378" t="str">
        <f ca="1">+IF(OFFSET('Sanitation Data'!$I$29,0,10*ROW('Sanitation Data'!I33))="","",OFFSET('Sanitation Data'!$I$29,0,10*ROW('Sanitation Data'!I33)))</f>
        <v/>
      </c>
      <c r="DL39" s="378" t="str">
        <f ca="1">+IF(OFFSET('Sanitation Data'!$I$30,0,10*ROW('Sanitation Data'!I33))="","",OFFSET('Sanitation Data'!$I$30,0,10*ROW('Sanitation Data'!I33)))</f>
        <v/>
      </c>
      <c r="DM39" s="378" t="str">
        <f ca="1">+IF(OFFSET('Sanitation Data'!$I$31,0,10*ROW('Sanitation Data'!I33))="","",OFFSET('Sanitation Data'!$I$31,0,10*ROW('Sanitation Data'!I33)))</f>
        <v/>
      </c>
      <c r="DN39" s="378" t="str">
        <f ca="1">+IF(OFFSET('Sanitation Data'!$I$32,0,10*ROW('Sanitation Data'!I33))="","",OFFSET('Sanitation Data'!$I$32,0,10*ROW('Sanitation Data'!I33)))</f>
        <v/>
      </c>
      <c r="DO39" s="378" t="str">
        <f ca="1">+IF(OFFSET('Hygiene Data'!$D$11,0,10*ROW('Hygiene Data'!D33))="","",OFFSET('Hygiene Data'!$D$11,0,10*ROW('Hygiene Data'!D33)))</f>
        <v/>
      </c>
      <c r="DP39" s="378" t="str">
        <f ca="1">+IF(OFFSET('Hygiene Data'!$D$12,0,10*ROW('Hygiene Data'!D33))="","",OFFSET('Hygiene Data'!$D$12,0,10*ROW('Hygiene Data'!D33)))</f>
        <v/>
      </c>
      <c r="DQ39" s="378" t="str">
        <f ca="1">+IF(OFFSET('Hygiene Data'!$D$13,0,10*ROW('Hygiene Data'!D33))="","",OFFSET('Hygiene Data'!$D$13,0,10*ROW('Hygiene Data'!D33)))</f>
        <v/>
      </c>
      <c r="DR39" s="378" t="str">
        <f ca="1">+IF(OFFSET('Hygiene Data'!$E$11,0,10*ROW('Hygiene Data'!E33))="","",OFFSET('Hygiene Data'!$E$11,0,10*ROW('Hygiene Data'!E33)))</f>
        <v/>
      </c>
      <c r="DS39" s="378" t="str">
        <f ca="1">+IF(OFFSET('Hygiene Data'!$E$12,0,10*ROW('Hygiene Data'!E33))="","",OFFSET('Hygiene Data'!$E$12,0,10*ROW('Hygiene Data'!E33)))</f>
        <v/>
      </c>
      <c r="DT39" s="378" t="str">
        <f ca="1">+IF(OFFSET('Hygiene Data'!$E$13,0,10*ROW('Hygiene Data'!E33))="","",OFFSET('Hygiene Data'!$E$13,0,10*ROW('Hygiene Data'!E33)))</f>
        <v/>
      </c>
      <c r="DU39" s="378" t="str">
        <f ca="1">+IF(OFFSET('Hygiene Data'!$F$11,0,10*ROW('Hygiene Data'!F33))="","",OFFSET('Hygiene Data'!$F$11,0,10*ROW('Hygiene Data'!F33)))</f>
        <v/>
      </c>
      <c r="DV39" s="378" t="str">
        <f ca="1">+IF(OFFSET('Hygiene Data'!$F$12,0,10*ROW('Hygiene Data'!F33))="","",OFFSET('Hygiene Data'!$F$12,0,10*ROW('Hygiene Data'!F33)))</f>
        <v/>
      </c>
      <c r="DW39" s="378" t="str">
        <f ca="1">+IF(OFFSET('Hygiene Data'!$F$13,0,10*ROW('Hygiene Data'!F33))="","",OFFSET('Hygiene Data'!$F$13,0,10*ROW('Hygiene Data'!F33)))</f>
        <v/>
      </c>
      <c r="DX39" s="378" t="str">
        <f ca="1">+IF(OFFSET('Hygiene Data'!$G$11,0,10*ROW('Hygiene Data'!G33))="","",OFFSET('Hygiene Data'!$G$11,0,10*ROW('Hygiene Data'!G33)))</f>
        <v/>
      </c>
      <c r="DY39" s="378" t="str">
        <f ca="1">+IF(OFFSET('Hygiene Data'!$G$12,0,10*ROW('Hygiene Data'!G33))="","",OFFSET('Hygiene Data'!$G$12,0,10*ROW('Hygiene Data'!G33)))</f>
        <v/>
      </c>
      <c r="DZ39" s="378" t="str">
        <f ca="1">+IF(OFFSET('Hygiene Data'!$G$13,0,10*ROW('Hygiene Data'!G33))="","",OFFSET('Hygiene Data'!$G$13,0,10*ROW('Hygiene Data'!G33)))</f>
        <v/>
      </c>
      <c r="EA39" s="378" t="str">
        <f ca="1">+IF(OFFSET('Hygiene Data'!$H$11,0,10*ROW('Hygiene Data'!H33))="","",OFFSET('Hygiene Data'!$H$11,0,10*ROW('Hygiene Data'!H33)))</f>
        <v/>
      </c>
      <c r="EB39" s="378" t="str">
        <f ca="1">+IF(OFFSET('Hygiene Data'!$H$12,0,10*ROW('Hygiene Data'!H33))="","",OFFSET('Hygiene Data'!$H$12,0,10*ROW('Hygiene Data'!H33)))</f>
        <v/>
      </c>
      <c r="EC39" s="378" t="str">
        <f ca="1">+IF(OFFSET('Hygiene Data'!$H$13,0,10*ROW('Hygiene Data'!H33))="","",OFFSET('Hygiene Data'!$H$13,0,10*ROW('Hygiene Data'!H33)))</f>
        <v/>
      </c>
      <c r="ED39" s="378" t="str">
        <f ca="1">+IF(OFFSET('Hygiene Data'!$I$11,0,10*ROW('Hygiene Data'!I33))="","",OFFSET('Hygiene Data'!$I$11,0,10*ROW('Hygiene Data'!I33)))</f>
        <v/>
      </c>
      <c r="EE39" s="378" t="str">
        <f ca="1">+IF(OFFSET('Hygiene Data'!$I$12,0,10*ROW('Hygiene Data'!I33))="","",OFFSET('Hygiene Data'!$I$12,0,10*ROW('Hygiene Data'!I33)))</f>
        <v/>
      </c>
      <c r="EF39" s="378" t="str">
        <f ca="1">+IF(OFFSET('Hygiene Data'!$I$13,0,10*ROW('Hygiene Data'!I33))="","",OFFSET('Hygiene Data'!$I$13,0,10*ROW('Hygiene Data'!I33)))</f>
        <v/>
      </c>
    </row>
    <row r="40" spans="1:136" x14ac:dyDescent="0.25">
      <c r="A40" s="487" t="str">
        <f ca="1">+IF(OFFSET('Water Data'!$B$2,0,10*ROW('Water Data'!E34))="","",OFFSET('Water Data'!$B$2,0,10*ROW('Water Data'!E34)))</f>
        <v/>
      </c>
      <c r="B40" s="487"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4" t="str">
        <f t="shared" ca="1" si="0"/>
        <v/>
      </c>
      <c r="D40" s="515"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5"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5"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5"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5"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5"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5"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5"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5"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5"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5"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5"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5"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5"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5"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5"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5"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5"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6"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6"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6"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6"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6"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6"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6"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6"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6"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6"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6"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6"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6"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6"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6"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6"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6"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6"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6"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6"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6"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6"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6"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6"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6"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6"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6"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6"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6"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6"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7"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3"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7"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7"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7"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7"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7"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7"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7"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7"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7"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7"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7"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7"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7"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7"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7"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7"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8" t="str">
        <f ca="1">+IF(OFFSET('Water Data'!$D$27,0,10*ROW('Water Data'!D34))="","",OFFSET('Water Data'!$D$27,0,10*ROW('Water Data'!D34)))</f>
        <v/>
      </c>
      <c r="BT40" s="378" t="str">
        <f ca="1">+IF(OFFSET('Water Data'!$D$28,0,10*ROW('Water Data'!D34))="","",OFFSET('Water Data'!$D$28,0,10*ROW('Water Data'!D34)))</f>
        <v/>
      </c>
      <c r="BU40" s="378" t="str">
        <f ca="1">+IF(OFFSET('Water Data'!$D$29,0,10*ROW('Water Data'!D34))="","",OFFSET('Water Data'!$D$29,0,10*ROW('Water Data'!D34)))</f>
        <v/>
      </c>
      <c r="BV40" s="378" t="str">
        <f ca="1">+IF(OFFSET('Water Data'!$E$27,0,10*ROW('Water Data'!E34))="","",OFFSET('Water Data'!$E$27,0,10*ROW('Water Data'!E34)))</f>
        <v/>
      </c>
      <c r="BW40" s="378" t="str">
        <f ca="1">+IF(OFFSET('Water Data'!$E$28,0,10*ROW('Water Data'!E34))="","",OFFSET('Water Data'!$E$28,0,10*ROW('Water Data'!E34)))</f>
        <v/>
      </c>
      <c r="BX40" s="378" t="str">
        <f ca="1">+IF(OFFSET('Water Data'!$E$29,0,10*ROW('Water Data'!E34))="","",OFFSET('Water Data'!$E$29,0,10*ROW('Water Data'!E34)))</f>
        <v/>
      </c>
      <c r="BY40" s="378" t="str">
        <f ca="1">+IF(OFFSET('Water Data'!$F$27,0,10*ROW('Water Data'!F34))="","",OFFSET('Water Data'!$F$27,0,10*ROW('Water Data'!F34)))</f>
        <v/>
      </c>
      <c r="BZ40" s="378" t="str">
        <f ca="1">+IF(OFFSET('Water Data'!$F$28,0,10*ROW('Water Data'!F34))="","",OFFSET('Water Data'!$F$28,0,10*ROW('Water Data'!F34)))</f>
        <v/>
      </c>
      <c r="CA40" s="378" t="str">
        <f ca="1">+IF(OFFSET('Water Data'!$F$29,0,10*ROW('Water Data'!F34))="","",OFFSET('Water Data'!$F$29,0,10*ROW('Water Data'!F34)))</f>
        <v/>
      </c>
      <c r="CB40" s="378" t="str">
        <f ca="1">+IF(OFFSET('Water Data'!$G$27,0,10*ROW('Water Data'!G34))="","",OFFSET('Water Data'!$G$27,0,10*ROW('Water Data'!G34)))</f>
        <v/>
      </c>
      <c r="CC40" s="378" t="str">
        <f ca="1">+IF(OFFSET('Water Data'!$G$28,0,10*ROW('Water Data'!G34))="","",OFFSET('Water Data'!$G$28,0,10*ROW('Water Data'!G34)))</f>
        <v/>
      </c>
      <c r="CD40" s="378" t="str">
        <f ca="1">+IF(OFFSET('Water Data'!$G$29,0,10*ROW('Water Data'!G34))="","",OFFSET('Water Data'!$G$29,0,10*ROW('Water Data'!G34)))</f>
        <v/>
      </c>
      <c r="CE40" s="378" t="str">
        <f ca="1">+IF(OFFSET('Water Data'!$H$27,0,10*ROW('Water Data'!H34))="","",OFFSET('Water Data'!$H$27,0,10*ROW('Water Data'!H34)))</f>
        <v/>
      </c>
      <c r="CF40" s="378" t="str">
        <f ca="1">+IF(OFFSET('Water Data'!$H$28,0,10*ROW('Water Data'!H34))="","",OFFSET('Water Data'!$H$28,0,10*ROW('Water Data'!H34)))</f>
        <v/>
      </c>
      <c r="CG40" s="378" t="str">
        <f ca="1">+IF(OFFSET('Water Data'!$H$29,0,10*ROW('Water Data'!H34))="","",OFFSET('Water Data'!$H$29,0,10*ROW('Water Data'!H34)))</f>
        <v/>
      </c>
      <c r="CH40" s="378" t="str">
        <f ca="1">+IF(OFFSET('Water Data'!$I$27,0,10*ROW('Water Data'!I34))="","",OFFSET('Water Data'!$I$27,0,10*ROW('Water Data'!I34)))</f>
        <v/>
      </c>
      <c r="CI40" s="378" t="str">
        <f ca="1">+IF(OFFSET('Water Data'!$I$28,0,10*ROW('Water Data'!I34))="","",OFFSET('Water Data'!$I$28,0,10*ROW('Water Data'!I34)))</f>
        <v/>
      </c>
      <c r="CJ40" s="378" t="str">
        <f ca="1">+IF(OFFSET('Water Data'!$I$29,0,10*ROW('Water Data'!I34))="","",OFFSET('Water Data'!$I$29,0,10*ROW('Water Data'!I34)))</f>
        <v/>
      </c>
      <c r="CK40" s="378" t="str">
        <f ca="1">+IF(OFFSET('Sanitation Data'!$D$28,0,10*ROW('Sanitation Data'!D34))="","",OFFSET('Sanitation Data'!$D$28,0,10*ROW('Sanitation Data'!D34)))</f>
        <v/>
      </c>
      <c r="CL40" s="378" t="str">
        <f ca="1">+IF(OFFSET('Sanitation Data'!$D$29,0,10*ROW('Sanitation Data'!D34))="","",OFFSET('Sanitation Data'!$D$29,0,10*ROW('Sanitation Data'!D34)))</f>
        <v/>
      </c>
      <c r="CM40" s="378" t="str">
        <f ca="1">+IF(OFFSET('Sanitation Data'!$D$30,0,10*ROW('Sanitation Data'!D34))="","",OFFSET('Sanitation Data'!$D$30,0,10*ROW('Sanitation Data'!D34)))</f>
        <v/>
      </c>
      <c r="CN40" s="378" t="str">
        <f ca="1">+IF(OFFSET('Sanitation Data'!$D$31,0,10*ROW('Sanitation Data'!D34))="","",OFFSET('Sanitation Data'!$D$31,0,10*ROW('Sanitation Data'!D34)))</f>
        <v/>
      </c>
      <c r="CO40" s="378" t="str">
        <f ca="1">+IF(OFFSET('Sanitation Data'!$D$32,0,10*ROW('Sanitation Data'!D34))="","",OFFSET('Sanitation Data'!$D$32,0,10*ROW('Sanitation Data'!D34)))</f>
        <v/>
      </c>
      <c r="CP40" s="378" t="str">
        <f ca="1">+IF(OFFSET('Sanitation Data'!$E$28,0,10*ROW('Sanitation Data'!E34))="","",OFFSET('Sanitation Data'!$E$28,0,10*ROW('Sanitation Data'!E34)))</f>
        <v/>
      </c>
      <c r="CQ40" s="378" t="str">
        <f ca="1">+IF(OFFSET('Sanitation Data'!$E$29,0,10*ROW('Sanitation Data'!E34))="","",OFFSET('Sanitation Data'!$E$29,0,10*ROW('Sanitation Data'!E34)))</f>
        <v/>
      </c>
      <c r="CR40" s="378" t="str">
        <f ca="1">+IF(OFFSET('Sanitation Data'!$E$30,0,10*ROW('Sanitation Data'!E34))="","",OFFSET('Sanitation Data'!$E$30,0,10*ROW('Sanitation Data'!E34)))</f>
        <v/>
      </c>
      <c r="CS40" s="378" t="str">
        <f ca="1">+IF(OFFSET('Sanitation Data'!$E$31,0,10*ROW('Sanitation Data'!E34))="","",OFFSET('Sanitation Data'!$E$31,0,10*ROW('Sanitation Data'!E34)))</f>
        <v/>
      </c>
      <c r="CT40" s="378" t="str">
        <f ca="1">+IF(OFFSET('Sanitation Data'!$E$32,0,10*ROW('Sanitation Data'!E34))="","",OFFSET('Sanitation Data'!$E$32,0,10*ROW('Sanitation Data'!E34)))</f>
        <v/>
      </c>
      <c r="CU40" s="378" t="str">
        <f ca="1">+IF(OFFSET('Sanitation Data'!$F$28,0,10*ROW('Sanitation Data'!F34))="","",OFFSET('Sanitation Data'!$F$28,0,10*ROW('Sanitation Data'!F34)))</f>
        <v/>
      </c>
      <c r="CV40" s="378" t="str">
        <f ca="1">+IF(OFFSET('Sanitation Data'!$F$29,0,10*ROW('Sanitation Data'!F34))="","",OFFSET('Sanitation Data'!$F$29,0,10*ROW('Sanitation Data'!F34)))</f>
        <v/>
      </c>
      <c r="CW40" s="378" t="str">
        <f ca="1">+IF(OFFSET('Sanitation Data'!$F$30,0,10*ROW('Sanitation Data'!F34))="","",OFFSET('Sanitation Data'!$F$30,0,10*ROW('Sanitation Data'!F34)))</f>
        <v/>
      </c>
      <c r="CX40" s="378" t="str">
        <f ca="1">+IF(OFFSET('Sanitation Data'!$F$31,0,10*ROW('Sanitation Data'!F34))="","",OFFSET('Sanitation Data'!$F$31,0,10*ROW('Sanitation Data'!F34)))</f>
        <v/>
      </c>
      <c r="CY40" s="378" t="str">
        <f ca="1">+IF(OFFSET('Sanitation Data'!$F$32,0,10*ROW('Sanitation Data'!F34))="","",OFFSET('Sanitation Data'!$F$32,0,10*ROW('Sanitation Data'!F34)))</f>
        <v/>
      </c>
      <c r="CZ40" s="378" t="str">
        <f ca="1">+IF(OFFSET('Sanitation Data'!$G$28,0,10*ROW('Sanitation Data'!G34))="","",OFFSET('Sanitation Data'!$G$28,0,10*ROW('Sanitation Data'!G34)))</f>
        <v/>
      </c>
      <c r="DA40" s="378" t="str">
        <f ca="1">+IF(OFFSET('Sanitation Data'!$G$29,0,10*ROW('Sanitation Data'!G34))="","",OFFSET('Sanitation Data'!$G$29,0,10*ROW('Sanitation Data'!G34)))</f>
        <v/>
      </c>
      <c r="DB40" s="378" t="str">
        <f ca="1">+IF(OFFSET('Sanitation Data'!$G$30,0,10*ROW('Sanitation Data'!G34))="","",OFFSET('Sanitation Data'!$G$30,0,10*ROW('Sanitation Data'!G34)))</f>
        <v/>
      </c>
      <c r="DC40" s="378" t="str">
        <f ca="1">+IF(OFFSET('Sanitation Data'!$G$31,0,10*ROW('Sanitation Data'!G34))="","",OFFSET('Sanitation Data'!$G$31,0,10*ROW('Sanitation Data'!G34)))</f>
        <v/>
      </c>
      <c r="DD40" s="378" t="str">
        <f ca="1">+IF(OFFSET('Sanitation Data'!$G$32,0,10*ROW('Sanitation Data'!G34))="","",OFFSET('Sanitation Data'!$G$32,0,10*ROW('Sanitation Data'!G34)))</f>
        <v/>
      </c>
      <c r="DE40" s="378" t="str">
        <f ca="1">+IF(OFFSET('Sanitation Data'!$H$28,0,10*ROW('Sanitation Data'!H34))="","",OFFSET('Sanitation Data'!$H$28,0,10*ROW('Sanitation Data'!H34)))</f>
        <v/>
      </c>
      <c r="DF40" s="378" t="str">
        <f ca="1">+IF(OFFSET('Sanitation Data'!$H$29,0,10*ROW('Sanitation Data'!H34))="","",OFFSET('Sanitation Data'!$H$29,0,10*ROW('Sanitation Data'!H34)))</f>
        <v/>
      </c>
      <c r="DG40" s="378" t="str">
        <f ca="1">+IF(OFFSET('Sanitation Data'!$H$30,0,10*ROW('Sanitation Data'!H34))="","",OFFSET('Sanitation Data'!$H$30,0,10*ROW('Sanitation Data'!H34)))</f>
        <v/>
      </c>
      <c r="DH40" s="378" t="str">
        <f ca="1">+IF(OFFSET('Sanitation Data'!$H$31,0,10*ROW('Sanitation Data'!H34))="","",OFFSET('Sanitation Data'!$H$31,0,10*ROW('Sanitation Data'!H34)))</f>
        <v/>
      </c>
      <c r="DI40" s="378" t="str">
        <f ca="1">+IF(OFFSET('Sanitation Data'!$H$32,0,10*ROW('Sanitation Data'!H34))="","",OFFSET('Sanitation Data'!$H$32,0,10*ROW('Sanitation Data'!H34)))</f>
        <v/>
      </c>
      <c r="DJ40" s="378" t="str">
        <f ca="1">+IF(OFFSET('Sanitation Data'!$I$28,0,10*ROW('Sanitation Data'!I34))="","",OFFSET('Sanitation Data'!$I$28,0,10*ROW('Sanitation Data'!I34)))</f>
        <v/>
      </c>
      <c r="DK40" s="378" t="str">
        <f ca="1">+IF(OFFSET('Sanitation Data'!$I$29,0,10*ROW('Sanitation Data'!I34))="","",OFFSET('Sanitation Data'!$I$29,0,10*ROW('Sanitation Data'!I34)))</f>
        <v/>
      </c>
      <c r="DL40" s="378" t="str">
        <f ca="1">+IF(OFFSET('Sanitation Data'!$I$30,0,10*ROW('Sanitation Data'!I34))="","",OFFSET('Sanitation Data'!$I$30,0,10*ROW('Sanitation Data'!I34)))</f>
        <v/>
      </c>
      <c r="DM40" s="378" t="str">
        <f ca="1">+IF(OFFSET('Sanitation Data'!$I$31,0,10*ROW('Sanitation Data'!I34))="","",OFFSET('Sanitation Data'!$I$31,0,10*ROW('Sanitation Data'!I34)))</f>
        <v/>
      </c>
      <c r="DN40" s="378" t="str">
        <f ca="1">+IF(OFFSET('Sanitation Data'!$I$32,0,10*ROW('Sanitation Data'!I34))="","",OFFSET('Sanitation Data'!$I$32,0,10*ROW('Sanitation Data'!I34)))</f>
        <v/>
      </c>
      <c r="DO40" s="378" t="str">
        <f ca="1">+IF(OFFSET('Hygiene Data'!$D$11,0,10*ROW('Hygiene Data'!D34))="","",OFFSET('Hygiene Data'!$D$11,0,10*ROW('Hygiene Data'!D34)))</f>
        <v/>
      </c>
      <c r="DP40" s="378" t="str">
        <f ca="1">+IF(OFFSET('Hygiene Data'!$D$12,0,10*ROW('Hygiene Data'!D34))="","",OFFSET('Hygiene Data'!$D$12,0,10*ROW('Hygiene Data'!D34)))</f>
        <v/>
      </c>
      <c r="DQ40" s="378" t="str">
        <f ca="1">+IF(OFFSET('Hygiene Data'!$D$13,0,10*ROW('Hygiene Data'!D34))="","",OFFSET('Hygiene Data'!$D$13,0,10*ROW('Hygiene Data'!D34)))</f>
        <v/>
      </c>
      <c r="DR40" s="378" t="str">
        <f ca="1">+IF(OFFSET('Hygiene Data'!$E$11,0,10*ROW('Hygiene Data'!E34))="","",OFFSET('Hygiene Data'!$E$11,0,10*ROW('Hygiene Data'!E34)))</f>
        <v/>
      </c>
      <c r="DS40" s="378" t="str">
        <f ca="1">+IF(OFFSET('Hygiene Data'!$E$12,0,10*ROW('Hygiene Data'!E34))="","",OFFSET('Hygiene Data'!$E$12,0,10*ROW('Hygiene Data'!E34)))</f>
        <v/>
      </c>
      <c r="DT40" s="378" t="str">
        <f ca="1">+IF(OFFSET('Hygiene Data'!$E$13,0,10*ROW('Hygiene Data'!E34))="","",OFFSET('Hygiene Data'!$E$13,0,10*ROW('Hygiene Data'!E34)))</f>
        <v/>
      </c>
      <c r="DU40" s="378" t="str">
        <f ca="1">+IF(OFFSET('Hygiene Data'!$F$11,0,10*ROW('Hygiene Data'!F34))="","",OFFSET('Hygiene Data'!$F$11,0,10*ROW('Hygiene Data'!F34)))</f>
        <v/>
      </c>
      <c r="DV40" s="378" t="str">
        <f ca="1">+IF(OFFSET('Hygiene Data'!$F$12,0,10*ROW('Hygiene Data'!F34))="","",OFFSET('Hygiene Data'!$F$12,0,10*ROW('Hygiene Data'!F34)))</f>
        <v/>
      </c>
      <c r="DW40" s="378" t="str">
        <f ca="1">+IF(OFFSET('Hygiene Data'!$F$13,0,10*ROW('Hygiene Data'!F34))="","",OFFSET('Hygiene Data'!$F$13,0,10*ROW('Hygiene Data'!F34)))</f>
        <v/>
      </c>
      <c r="DX40" s="378" t="str">
        <f ca="1">+IF(OFFSET('Hygiene Data'!$G$11,0,10*ROW('Hygiene Data'!G34))="","",OFFSET('Hygiene Data'!$G$11,0,10*ROW('Hygiene Data'!G34)))</f>
        <v/>
      </c>
      <c r="DY40" s="378" t="str">
        <f ca="1">+IF(OFFSET('Hygiene Data'!$G$12,0,10*ROW('Hygiene Data'!G34))="","",OFFSET('Hygiene Data'!$G$12,0,10*ROW('Hygiene Data'!G34)))</f>
        <v/>
      </c>
      <c r="DZ40" s="378" t="str">
        <f ca="1">+IF(OFFSET('Hygiene Data'!$G$13,0,10*ROW('Hygiene Data'!G34))="","",OFFSET('Hygiene Data'!$G$13,0,10*ROW('Hygiene Data'!G34)))</f>
        <v/>
      </c>
      <c r="EA40" s="378" t="str">
        <f ca="1">+IF(OFFSET('Hygiene Data'!$H$11,0,10*ROW('Hygiene Data'!H34))="","",OFFSET('Hygiene Data'!$H$11,0,10*ROW('Hygiene Data'!H34)))</f>
        <v/>
      </c>
      <c r="EB40" s="378" t="str">
        <f ca="1">+IF(OFFSET('Hygiene Data'!$H$12,0,10*ROW('Hygiene Data'!H34))="","",OFFSET('Hygiene Data'!$H$12,0,10*ROW('Hygiene Data'!H34)))</f>
        <v/>
      </c>
      <c r="EC40" s="378" t="str">
        <f ca="1">+IF(OFFSET('Hygiene Data'!$H$13,0,10*ROW('Hygiene Data'!H34))="","",OFFSET('Hygiene Data'!$H$13,0,10*ROW('Hygiene Data'!H34)))</f>
        <v/>
      </c>
      <c r="ED40" s="378" t="str">
        <f ca="1">+IF(OFFSET('Hygiene Data'!$I$11,0,10*ROW('Hygiene Data'!I34))="","",OFFSET('Hygiene Data'!$I$11,0,10*ROW('Hygiene Data'!I34)))</f>
        <v/>
      </c>
      <c r="EE40" s="378" t="str">
        <f ca="1">+IF(OFFSET('Hygiene Data'!$I$12,0,10*ROW('Hygiene Data'!I34))="","",OFFSET('Hygiene Data'!$I$12,0,10*ROW('Hygiene Data'!I34)))</f>
        <v/>
      </c>
      <c r="EF40" s="378" t="str">
        <f ca="1">+IF(OFFSET('Hygiene Data'!$I$13,0,10*ROW('Hygiene Data'!I34))="","",OFFSET('Hygiene Data'!$I$13,0,10*ROW('Hygiene Data'!I34)))</f>
        <v/>
      </c>
    </row>
    <row r="41" spans="1:136" x14ac:dyDescent="0.25">
      <c r="A41" s="487" t="str">
        <f ca="1">+IF(OFFSET('Water Data'!$B$2,0,10*ROW('Water Data'!E35))="","",OFFSET('Water Data'!$B$2,0,10*ROW('Water Data'!E35)))</f>
        <v/>
      </c>
      <c r="B41" s="487"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4" t="str">
        <f t="shared" ca="1" si="0"/>
        <v/>
      </c>
      <c r="D41" s="515"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5"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5"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5"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5"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5"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5"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5"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5"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5"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5"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5"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5"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5"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5"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5"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5"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5"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6"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6"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6"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6"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6"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6"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6"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6"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6"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6"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6"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6"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6"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6"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6"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6"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6"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6"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6"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6"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6"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6"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6"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6"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6"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6"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6"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6"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6"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6"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7"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3"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7"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7"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7"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7"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7"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7"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7"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7"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7"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7"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7"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7"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7"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7"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7"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7"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8" t="str">
        <f ca="1">+IF(OFFSET('Water Data'!$D$27,0,10*ROW('Water Data'!D35))="","",OFFSET('Water Data'!$D$27,0,10*ROW('Water Data'!D35)))</f>
        <v/>
      </c>
      <c r="BT41" s="378" t="str">
        <f ca="1">+IF(OFFSET('Water Data'!$D$28,0,10*ROW('Water Data'!D35))="","",OFFSET('Water Data'!$D$28,0,10*ROW('Water Data'!D35)))</f>
        <v/>
      </c>
      <c r="BU41" s="378" t="str">
        <f ca="1">+IF(OFFSET('Water Data'!$D$29,0,10*ROW('Water Data'!D35))="","",OFFSET('Water Data'!$D$29,0,10*ROW('Water Data'!D35)))</f>
        <v/>
      </c>
      <c r="BV41" s="378" t="str">
        <f ca="1">+IF(OFFSET('Water Data'!$E$27,0,10*ROW('Water Data'!E35))="","",OFFSET('Water Data'!$E$27,0,10*ROW('Water Data'!E35)))</f>
        <v/>
      </c>
      <c r="BW41" s="378" t="str">
        <f ca="1">+IF(OFFSET('Water Data'!$E$28,0,10*ROW('Water Data'!E35))="","",OFFSET('Water Data'!$E$28,0,10*ROW('Water Data'!E35)))</f>
        <v/>
      </c>
      <c r="BX41" s="378" t="str">
        <f ca="1">+IF(OFFSET('Water Data'!$E$29,0,10*ROW('Water Data'!E35))="","",OFFSET('Water Data'!$E$29,0,10*ROW('Water Data'!E35)))</f>
        <v/>
      </c>
      <c r="BY41" s="378" t="str">
        <f ca="1">+IF(OFFSET('Water Data'!$F$27,0,10*ROW('Water Data'!F35))="","",OFFSET('Water Data'!$F$27,0,10*ROW('Water Data'!F35)))</f>
        <v/>
      </c>
      <c r="BZ41" s="378" t="str">
        <f ca="1">+IF(OFFSET('Water Data'!$F$28,0,10*ROW('Water Data'!F35))="","",OFFSET('Water Data'!$F$28,0,10*ROW('Water Data'!F35)))</f>
        <v/>
      </c>
      <c r="CA41" s="378" t="str">
        <f ca="1">+IF(OFFSET('Water Data'!$F$29,0,10*ROW('Water Data'!F35))="","",OFFSET('Water Data'!$F$29,0,10*ROW('Water Data'!F35)))</f>
        <v/>
      </c>
      <c r="CB41" s="378" t="str">
        <f ca="1">+IF(OFFSET('Water Data'!$G$27,0,10*ROW('Water Data'!G35))="","",OFFSET('Water Data'!$G$27,0,10*ROW('Water Data'!G35)))</f>
        <v/>
      </c>
      <c r="CC41" s="378" t="str">
        <f ca="1">+IF(OFFSET('Water Data'!$G$28,0,10*ROW('Water Data'!G35))="","",OFFSET('Water Data'!$G$28,0,10*ROW('Water Data'!G35)))</f>
        <v/>
      </c>
      <c r="CD41" s="378" t="str">
        <f ca="1">+IF(OFFSET('Water Data'!$G$29,0,10*ROW('Water Data'!G35))="","",OFFSET('Water Data'!$G$29,0,10*ROW('Water Data'!G35)))</f>
        <v/>
      </c>
      <c r="CE41" s="378" t="str">
        <f ca="1">+IF(OFFSET('Water Data'!$H$27,0,10*ROW('Water Data'!H35))="","",OFFSET('Water Data'!$H$27,0,10*ROW('Water Data'!H35)))</f>
        <v/>
      </c>
      <c r="CF41" s="378" t="str">
        <f ca="1">+IF(OFFSET('Water Data'!$H$28,0,10*ROW('Water Data'!H35))="","",OFFSET('Water Data'!$H$28,0,10*ROW('Water Data'!H35)))</f>
        <v/>
      </c>
      <c r="CG41" s="378" t="str">
        <f ca="1">+IF(OFFSET('Water Data'!$H$29,0,10*ROW('Water Data'!H35))="","",OFFSET('Water Data'!$H$29,0,10*ROW('Water Data'!H35)))</f>
        <v/>
      </c>
      <c r="CH41" s="378" t="str">
        <f ca="1">+IF(OFFSET('Water Data'!$I$27,0,10*ROW('Water Data'!I35))="","",OFFSET('Water Data'!$I$27,0,10*ROW('Water Data'!I35)))</f>
        <v/>
      </c>
      <c r="CI41" s="378" t="str">
        <f ca="1">+IF(OFFSET('Water Data'!$I$28,0,10*ROW('Water Data'!I35))="","",OFFSET('Water Data'!$I$28,0,10*ROW('Water Data'!I35)))</f>
        <v/>
      </c>
      <c r="CJ41" s="378" t="str">
        <f ca="1">+IF(OFFSET('Water Data'!$I$29,0,10*ROW('Water Data'!I35))="","",OFFSET('Water Data'!$I$29,0,10*ROW('Water Data'!I35)))</f>
        <v/>
      </c>
      <c r="CK41" s="378" t="str">
        <f ca="1">+IF(OFFSET('Sanitation Data'!$D$28,0,10*ROW('Sanitation Data'!D35))="","",OFFSET('Sanitation Data'!$D$28,0,10*ROW('Sanitation Data'!D35)))</f>
        <v/>
      </c>
      <c r="CL41" s="378" t="str">
        <f ca="1">+IF(OFFSET('Sanitation Data'!$D$29,0,10*ROW('Sanitation Data'!D35))="","",OFFSET('Sanitation Data'!$D$29,0,10*ROW('Sanitation Data'!D35)))</f>
        <v/>
      </c>
      <c r="CM41" s="378" t="str">
        <f ca="1">+IF(OFFSET('Sanitation Data'!$D$30,0,10*ROW('Sanitation Data'!D35))="","",OFFSET('Sanitation Data'!$D$30,0,10*ROW('Sanitation Data'!D35)))</f>
        <v/>
      </c>
      <c r="CN41" s="378" t="str">
        <f ca="1">+IF(OFFSET('Sanitation Data'!$D$31,0,10*ROW('Sanitation Data'!D35))="","",OFFSET('Sanitation Data'!$D$31,0,10*ROW('Sanitation Data'!D35)))</f>
        <v/>
      </c>
      <c r="CO41" s="378" t="str">
        <f ca="1">+IF(OFFSET('Sanitation Data'!$D$32,0,10*ROW('Sanitation Data'!D35))="","",OFFSET('Sanitation Data'!$D$32,0,10*ROW('Sanitation Data'!D35)))</f>
        <v/>
      </c>
      <c r="CP41" s="378" t="str">
        <f ca="1">+IF(OFFSET('Sanitation Data'!$E$28,0,10*ROW('Sanitation Data'!E35))="","",OFFSET('Sanitation Data'!$E$28,0,10*ROW('Sanitation Data'!E35)))</f>
        <v/>
      </c>
      <c r="CQ41" s="378" t="str">
        <f ca="1">+IF(OFFSET('Sanitation Data'!$E$29,0,10*ROW('Sanitation Data'!E35))="","",OFFSET('Sanitation Data'!$E$29,0,10*ROW('Sanitation Data'!E35)))</f>
        <v/>
      </c>
      <c r="CR41" s="378" t="str">
        <f ca="1">+IF(OFFSET('Sanitation Data'!$E$30,0,10*ROW('Sanitation Data'!E35))="","",OFFSET('Sanitation Data'!$E$30,0,10*ROW('Sanitation Data'!E35)))</f>
        <v/>
      </c>
      <c r="CS41" s="378" t="str">
        <f ca="1">+IF(OFFSET('Sanitation Data'!$E$31,0,10*ROW('Sanitation Data'!E35))="","",OFFSET('Sanitation Data'!$E$31,0,10*ROW('Sanitation Data'!E35)))</f>
        <v/>
      </c>
      <c r="CT41" s="378" t="str">
        <f ca="1">+IF(OFFSET('Sanitation Data'!$E$32,0,10*ROW('Sanitation Data'!E35))="","",OFFSET('Sanitation Data'!$E$32,0,10*ROW('Sanitation Data'!E35)))</f>
        <v/>
      </c>
      <c r="CU41" s="378" t="str">
        <f ca="1">+IF(OFFSET('Sanitation Data'!$F$28,0,10*ROW('Sanitation Data'!F35))="","",OFFSET('Sanitation Data'!$F$28,0,10*ROW('Sanitation Data'!F35)))</f>
        <v/>
      </c>
      <c r="CV41" s="378" t="str">
        <f ca="1">+IF(OFFSET('Sanitation Data'!$F$29,0,10*ROW('Sanitation Data'!F35))="","",OFFSET('Sanitation Data'!$F$29,0,10*ROW('Sanitation Data'!F35)))</f>
        <v/>
      </c>
      <c r="CW41" s="378" t="str">
        <f ca="1">+IF(OFFSET('Sanitation Data'!$F$30,0,10*ROW('Sanitation Data'!F35))="","",OFFSET('Sanitation Data'!$F$30,0,10*ROW('Sanitation Data'!F35)))</f>
        <v/>
      </c>
      <c r="CX41" s="378" t="str">
        <f ca="1">+IF(OFFSET('Sanitation Data'!$F$31,0,10*ROW('Sanitation Data'!F35))="","",OFFSET('Sanitation Data'!$F$31,0,10*ROW('Sanitation Data'!F35)))</f>
        <v/>
      </c>
      <c r="CY41" s="378" t="str">
        <f ca="1">+IF(OFFSET('Sanitation Data'!$F$32,0,10*ROW('Sanitation Data'!F35))="","",OFFSET('Sanitation Data'!$F$32,0,10*ROW('Sanitation Data'!F35)))</f>
        <v/>
      </c>
      <c r="CZ41" s="378" t="str">
        <f ca="1">+IF(OFFSET('Sanitation Data'!$G$28,0,10*ROW('Sanitation Data'!G35))="","",OFFSET('Sanitation Data'!$G$28,0,10*ROW('Sanitation Data'!G35)))</f>
        <v/>
      </c>
      <c r="DA41" s="378" t="str">
        <f ca="1">+IF(OFFSET('Sanitation Data'!$G$29,0,10*ROW('Sanitation Data'!G35))="","",OFFSET('Sanitation Data'!$G$29,0,10*ROW('Sanitation Data'!G35)))</f>
        <v/>
      </c>
      <c r="DB41" s="378" t="str">
        <f ca="1">+IF(OFFSET('Sanitation Data'!$G$30,0,10*ROW('Sanitation Data'!G35))="","",OFFSET('Sanitation Data'!$G$30,0,10*ROW('Sanitation Data'!G35)))</f>
        <v/>
      </c>
      <c r="DC41" s="378" t="str">
        <f ca="1">+IF(OFFSET('Sanitation Data'!$G$31,0,10*ROW('Sanitation Data'!G35))="","",OFFSET('Sanitation Data'!$G$31,0,10*ROW('Sanitation Data'!G35)))</f>
        <v/>
      </c>
      <c r="DD41" s="378" t="str">
        <f ca="1">+IF(OFFSET('Sanitation Data'!$G$32,0,10*ROW('Sanitation Data'!G35))="","",OFFSET('Sanitation Data'!$G$32,0,10*ROW('Sanitation Data'!G35)))</f>
        <v/>
      </c>
      <c r="DE41" s="378" t="str">
        <f ca="1">+IF(OFFSET('Sanitation Data'!$H$28,0,10*ROW('Sanitation Data'!H35))="","",OFFSET('Sanitation Data'!$H$28,0,10*ROW('Sanitation Data'!H35)))</f>
        <v/>
      </c>
      <c r="DF41" s="378" t="str">
        <f ca="1">+IF(OFFSET('Sanitation Data'!$H$29,0,10*ROW('Sanitation Data'!H35))="","",OFFSET('Sanitation Data'!$H$29,0,10*ROW('Sanitation Data'!H35)))</f>
        <v/>
      </c>
      <c r="DG41" s="378" t="str">
        <f ca="1">+IF(OFFSET('Sanitation Data'!$H$30,0,10*ROW('Sanitation Data'!H35))="","",OFFSET('Sanitation Data'!$H$30,0,10*ROW('Sanitation Data'!H35)))</f>
        <v/>
      </c>
      <c r="DH41" s="378" t="str">
        <f ca="1">+IF(OFFSET('Sanitation Data'!$H$31,0,10*ROW('Sanitation Data'!H35))="","",OFFSET('Sanitation Data'!$H$31,0,10*ROW('Sanitation Data'!H35)))</f>
        <v/>
      </c>
      <c r="DI41" s="378" t="str">
        <f ca="1">+IF(OFFSET('Sanitation Data'!$H$32,0,10*ROW('Sanitation Data'!H35))="","",OFFSET('Sanitation Data'!$H$32,0,10*ROW('Sanitation Data'!H35)))</f>
        <v/>
      </c>
      <c r="DJ41" s="378" t="str">
        <f ca="1">+IF(OFFSET('Sanitation Data'!$I$28,0,10*ROW('Sanitation Data'!I35))="","",OFFSET('Sanitation Data'!$I$28,0,10*ROW('Sanitation Data'!I35)))</f>
        <v/>
      </c>
      <c r="DK41" s="378" t="str">
        <f ca="1">+IF(OFFSET('Sanitation Data'!$I$29,0,10*ROW('Sanitation Data'!I35))="","",OFFSET('Sanitation Data'!$I$29,0,10*ROW('Sanitation Data'!I35)))</f>
        <v/>
      </c>
      <c r="DL41" s="378" t="str">
        <f ca="1">+IF(OFFSET('Sanitation Data'!$I$30,0,10*ROW('Sanitation Data'!I35))="","",OFFSET('Sanitation Data'!$I$30,0,10*ROW('Sanitation Data'!I35)))</f>
        <v/>
      </c>
      <c r="DM41" s="378" t="str">
        <f ca="1">+IF(OFFSET('Sanitation Data'!$I$31,0,10*ROW('Sanitation Data'!I35))="","",OFFSET('Sanitation Data'!$I$31,0,10*ROW('Sanitation Data'!I35)))</f>
        <v/>
      </c>
      <c r="DN41" s="378" t="str">
        <f ca="1">+IF(OFFSET('Sanitation Data'!$I$32,0,10*ROW('Sanitation Data'!I35))="","",OFFSET('Sanitation Data'!$I$32,0,10*ROW('Sanitation Data'!I35)))</f>
        <v/>
      </c>
      <c r="DO41" s="378" t="str">
        <f ca="1">+IF(OFFSET('Hygiene Data'!$D$11,0,10*ROW('Hygiene Data'!D35))="","",OFFSET('Hygiene Data'!$D$11,0,10*ROW('Hygiene Data'!D35)))</f>
        <v/>
      </c>
      <c r="DP41" s="378" t="str">
        <f ca="1">+IF(OFFSET('Hygiene Data'!$D$12,0,10*ROW('Hygiene Data'!D35))="","",OFFSET('Hygiene Data'!$D$12,0,10*ROW('Hygiene Data'!D35)))</f>
        <v/>
      </c>
      <c r="DQ41" s="378" t="str">
        <f ca="1">+IF(OFFSET('Hygiene Data'!$D$13,0,10*ROW('Hygiene Data'!D35))="","",OFFSET('Hygiene Data'!$D$13,0,10*ROW('Hygiene Data'!D35)))</f>
        <v/>
      </c>
      <c r="DR41" s="378" t="str">
        <f ca="1">+IF(OFFSET('Hygiene Data'!$E$11,0,10*ROW('Hygiene Data'!E35))="","",OFFSET('Hygiene Data'!$E$11,0,10*ROW('Hygiene Data'!E35)))</f>
        <v/>
      </c>
      <c r="DS41" s="378" t="str">
        <f ca="1">+IF(OFFSET('Hygiene Data'!$E$12,0,10*ROW('Hygiene Data'!E35))="","",OFFSET('Hygiene Data'!$E$12,0,10*ROW('Hygiene Data'!E35)))</f>
        <v/>
      </c>
      <c r="DT41" s="378" t="str">
        <f ca="1">+IF(OFFSET('Hygiene Data'!$E$13,0,10*ROW('Hygiene Data'!E35))="","",OFFSET('Hygiene Data'!$E$13,0,10*ROW('Hygiene Data'!E35)))</f>
        <v/>
      </c>
      <c r="DU41" s="378" t="str">
        <f ca="1">+IF(OFFSET('Hygiene Data'!$F$11,0,10*ROW('Hygiene Data'!F35))="","",OFFSET('Hygiene Data'!$F$11,0,10*ROW('Hygiene Data'!F35)))</f>
        <v/>
      </c>
      <c r="DV41" s="378" t="str">
        <f ca="1">+IF(OFFSET('Hygiene Data'!$F$12,0,10*ROW('Hygiene Data'!F35))="","",OFFSET('Hygiene Data'!$F$12,0,10*ROW('Hygiene Data'!F35)))</f>
        <v/>
      </c>
      <c r="DW41" s="378" t="str">
        <f ca="1">+IF(OFFSET('Hygiene Data'!$F$13,0,10*ROW('Hygiene Data'!F35))="","",OFFSET('Hygiene Data'!$F$13,0,10*ROW('Hygiene Data'!F35)))</f>
        <v/>
      </c>
      <c r="DX41" s="378" t="str">
        <f ca="1">+IF(OFFSET('Hygiene Data'!$G$11,0,10*ROW('Hygiene Data'!G35))="","",OFFSET('Hygiene Data'!$G$11,0,10*ROW('Hygiene Data'!G35)))</f>
        <v/>
      </c>
      <c r="DY41" s="378" t="str">
        <f ca="1">+IF(OFFSET('Hygiene Data'!$G$12,0,10*ROW('Hygiene Data'!G35))="","",OFFSET('Hygiene Data'!$G$12,0,10*ROW('Hygiene Data'!G35)))</f>
        <v/>
      </c>
      <c r="DZ41" s="378" t="str">
        <f ca="1">+IF(OFFSET('Hygiene Data'!$G$13,0,10*ROW('Hygiene Data'!G35))="","",OFFSET('Hygiene Data'!$G$13,0,10*ROW('Hygiene Data'!G35)))</f>
        <v/>
      </c>
      <c r="EA41" s="378" t="str">
        <f ca="1">+IF(OFFSET('Hygiene Data'!$H$11,0,10*ROW('Hygiene Data'!H35))="","",OFFSET('Hygiene Data'!$H$11,0,10*ROW('Hygiene Data'!H35)))</f>
        <v/>
      </c>
      <c r="EB41" s="378" t="str">
        <f ca="1">+IF(OFFSET('Hygiene Data'!$H$12,0,10*ROW('Hygiene Data'!H35))="","",OFFSET('Hygiene Data'!$H$12,0,10*ROW('Hygiene Data'!H35)))</f>
        <v/>
      </c>
      <c r="EC41" s="378" t="str">
        <f ca="1">+IF(OFFSET('Hygiene Data'!$H$13,0,10*ROW('Hygiene Data'!H35))="","",OFFSET('Hygiene Data'!$H$13,0,10*ROW('Hygiene Data'!H35)))</f>
        <v/>
      </c>
      <c r="ED41" s="378" t="str">
        <f ca="1">+IF(OFFSET('Hygiene Data'!$I$11,0,10*ROW('Hygiene Data'!I35))="","",OFFSET('Hygiene Data'!$I$11,0,10*ROW('Hygiene Data'!I35)))</f>
        <v/>
      </c>
      <c r="EE41" s="378" t="str">
        <f ca="1">+IF(OFFSET('Hygiene Data'!$I$12,0,10*ROW('Hygiene Data'!I35))="","",OFFSET('Hygiene Data'!$I$12,0,10*ROW('Hygiene Data'!I35)))</f>
        <v/>
      </c>
      <c r="EF41" s="378" t="str">
        <f ca="1">+IF(OFFSET('Hygiene Data'!$I$13,0,10*ROW('Hygiene Data'!I35))="","",OFFSET('Hygiene Data'!$I$13,0,10*ROW('Hygiene Data'!I35)))</f>
        <v/>
      </c>
    </row>
    <row r="42" spans="1:136" x14ac:dyDescent="0.25">
      <c r="A42" s="487" t="str">
        <f ca="1">+IF(OFFSET('Water Data'!$B$2,0,10*ROW('Water Data'!E36))="","",OFFSET('Water Data'!$B$2,0,10*ROW('Water Data'!E36)))</f>
        <v/>
      </c>
      <c r="B42" s="487"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4" t="str">
        <f t="shared" ca="1" si="0"/>
        <v/>
      </c>
      <c r="D42" s="515"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5"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5"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5"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5"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5"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5"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5"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5"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5"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5"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5"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5"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5"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5"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5"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5"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5"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6"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6"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6"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6"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6"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6"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6"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6"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6"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6"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6"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6"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6"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6"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6"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6"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6"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6"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6"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6"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6"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6"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6"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6"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6"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6"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6"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6"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6"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6"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7"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3"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7"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7"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7"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7"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7"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7"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7"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7"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7"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7"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7"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7"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7"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7"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7"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7"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8" t="str">
        <f ca="1">+IF(OFFSET('Water Data'!$D$27,0,10*ROW('Water Data'!D36))="","",OFFSET('Water Data'!$D$27,0,10*ROW('Water Data'!D36)))</f>
        <v/>
      </c>
      <c r="BT42" s="378" t="str">
        <f ca="1">+IF(OFFSET('Water Data'!$D$28,0,10*ROW('Water Data'!D36))="","",OFFSET('Water Data'!$D$28,0,10*ROW('Water Data'!D36)))</f>
        <v/>
      </c>
      <c r="BU42" s="378" t="str">
        <f ca="1">+IF(OFFSET('Water Data'!$D$29,0,10*ROW('Water Data'!D36))="","",OFFSET('Water Data'!$D$29,0,10*ROW('Water Data'!D36)))</f>
        <v/>
      </c>
      <c r="BV42" s="378" t="str">
        <f ca="1">+IF(OFFSET('Water Data'!$E$27,0,10*ROW('Water Data'!E36))="","",OFFSET('Water Data'!$E$27,0,10*ROW('Water Data'!E36)))</f>
        <v/>
      </c>
      <c r="BW42" s="378" t="str">
        <f ca="1">+IF(OFFSET('Water Data'!$E$28,0,10*ROW('Water Data'!E36))="","",OFFSET('Water Data'!$E$28,0,10*ROW('Water Data'!E36)))</f>
        <v/>
      </c>
      <c r="BX42" s="378" t="str">
        <f ca="1">+IF(OFFSET('Water Data'!$E$29,0,10*ROW('Water Data'!E36))="","",OFFSET('Water Data'!$E$29,0,10*ROW('Water Data'!E36)))</f>
        <v/>
      </c>
      <c r="BY42" s="378" t="str">
        <f ca="1">+IF(OFFSET('Water Data'!$F$27,0,10*ROW('Water Data'!F36))="","",OFFSET('Water Data'!$F$27,0,10*ROW('Water Data'!F36)))</f>
        <v/>
      </c>
      <c r="BZ42" s="378" t="str">
        <f ca="1">+IF(OFFSET('Water Data'!$F$28,0,10*ROW('Water Data'!F36))="","",OFFSET('Water Data'!$F$28,0,10*ROW('Water Data'!F36)))</f>
        <v/>
      </c>
      <c r="CA42" s="378" t="str">
        <f ca="1">+IF(OFFSET('Water Data'!$F$29,0,10*ROW('Water Data'!F36))="","",OFFSET('Water Data'!$F$29,0,10*ROW('Water Data'!F36)))</f>
        <v/>
      </c>
      <c r="CB42" s="378" t="str">
        <f ca="1">+IF(OFFSET('Water Data'!$G$27,0,10*ROW('Water Data'!G36))="","",OFFSET('Water Data'!$G$27,0,10*ROW('Water Data'!G36)))</f>
        <v/>
      </c>
      <c r="CC42" s="378" t="str">
        <f ca="1">+IF(OFFSET('Water Data'!$G$28,0,10*ROW('Water Data'!G36))="","",OFFSET('Water Data'!$G$28,0,10*ROW('Water Data'!G36)))</f>
        <v/>
      </c>
      <c r="CD42" s="378" t="str">
        <f ca="1">+IF(OFFSET('Water Data'!$G$29,0,10*ROW('Water Data'!G36))="","",OFFSET('Water Data'!$G$29,0,10*ROW('Water Data'!G36)))</f>
        <v/>
      </c>
      <c r="CE42" s="378" t="str">
        <f ca="1">+IF(OFFSET('Water Data'!$H$27,0,10*ROW('Water Data'!H36))="","",OFFSET('Water Data'!$H$27,0,10*ROW('Water Data'!H36)))</f>
        <v/>
      </c>
      <c r="CF42" s="378" t="str">
        <f ca="1">+IF(OFFSET('Water Data'!$H$28,0,10*ROW('Water Data'!H36))="","",OFFSET('Water Data'!$H$28,0,10*ROW('Water Data'!H36)))</f>
        <v/>
      </c>
      <c r="CG42" s="378" t="str">
        <f ca="1">+IF(OFFSET('Water Data'!$H$29,0,10*ROW('Water Data'!H36))="","",OFFSET('Water Data'!$H$29,0,10*ROW('Water Data'!H36)))</f>
        <v/>
      </c>
      <c r="CH42" s="378" t="str">
        <f ca="1">+IF(OFFSET('Water Data'!$I$27,0,10*ROW('Water Data'!I36))="","",OFFSET('Water Data'!$I$27,0,10*ROW('Water Data'!I36)))</f>
        <v/>
      </c>
      <c r="CI42" s="378" t="str">
        <f ca="1">+IF(OFFSET('Water Data'!$I$28,0,10*ROW('Water Data'!I36))="","",OFFSET('Water Data'!$I$28,0,10*ROW('Water Data'!I36)))</f>
        <v/>
      </c>
      <c r="CJ42" s="378" t="str">
        <f ca="1">+IF(OFFSET('Water Data'!$I$29,0,10*ROW('Water Data'!I36))="","",OFFSET('Water Data'!$I$29,0,10*ROW('Water Data'!I36)))</f>
        <v/>
      </c>
      <c r="CK42" s="378" t="str">
        <f ca="1">+IF(OFFSET('Sanitation Data'!$D$28,0,10*ROW('Sanitation Data'!D36))="","",OFFSET('Sanitation Data'!$D$28,0,10*ROW('Sanitation Data'!D36)))</f>
        <v/>
      </c>
      <c r="CL42" s="378" t="str">
        <f ca="1">+IF(OFFSET('Sanitation Data'!$D$29,0,10*ROW('Sanitation Data'!D36))="","",OFFSET('Sanitation Data'!$D$29,0,10*ROW('Sanitation Data'!D36)))</f>
        <v/>
      </c>
      <c r="CM42" s="378" t="str">
        <f ca="1">+IF(OFFSET('Sanitation Data'!$D$30,0,10*ROW('Sanitation Data'!D36))="","",OFFSET('Sanitation Data'!$D$30,0,10*ROW('Sanitation Data'!D36)))</f>
        <v/>
      </c>
      <c r="CN42" s="378" t="str">
        <f ca="1">+IF(OFFSET('Sanitation Data'!$D$31,0,10*ROW('Sanitation Data'!D36))="","",OFFSET('Sanitation Data'!$D$31,0,10*ROW('Sanitation Data'!D36)))</f>
        <v/>
      </c>
      <c r="CO42" s="378" t="str">
        <f ca="1">+IF(OFFSET('Sanitation Data'!$D$32,0,10*ROW('Sanitation Data'!D36))="","",OFFSET('Sanitation Data'!$D$32,0,10*ROW('Sanitation Data'!D36)))</f>
        <v/>
      </c>
      <c r="CP42" s="378" t="str">
        <f ca="1">+IF(OFFSET('Sanitation Data'!$E$28,0,10*ROW('Sanitation Data'!E36))="","",OFFSET('Sanitation Data'!$E$28,0,10*ROW('Sanitation Data'!E36)))</f>
        <v/>
      </c>
      <c r="CQ42" s="378" t="str">
        <f ca="1">+IF(OFFSET('Sanitation Data'!$E$29,0,10*ROW('Sanitation Data'!E36))="","",OFFSET('Sanitation Data'!$E$29,0,10*ROW('Sanitation Data'!E36)))</f>
        <v/>
      </c>
      <c r="CR42" s="378" t="str">
        <f ca="1">+IF(OFFSET('Sanitation Data'!$E$30,0,10*ROW('Sanitation Data'!E36))="","",OFFSET('Sanitation Data'!$E$30,0,10*ROW('Sanitation Data'!E36)))</f>
        <v/>
      </c>
      <c r="CS42" s="378" t="str">
        <f ca="1">+IF(OFFSET('Sanitation Data'!$E$31,0,10*ROW('Sanitation Data'!E36))="","",OFFSET('Sanitation Data'!$E$31,0,10*ROW('Sanitation Data'!E36)))</f>
        <v/>
      </c>
      <c r="CT42" s="378" t="str">
        <f ca="1">+IF(OFFSET('Sanitation Data'!$E$32,0,10*ROW('Sanitation Data'!E36))="","",OFFSET('Sanitation Data'!$E$32,0,10*ROW('Sanitation Data'!E36)))</f>
        <v/>
      </c>
      <c r="CU42" s="378" t="str">
        <f ca="1">+IF(OFFSET('Sanitation Data'!$F$28,0,10*ROW('Sanitation Data'!F36))="","",OFFSET('Sanitation Data'!$F$28,0,10*ROW('Sanitation Data'!F36)))</f>
        <v/>
      </c>
      <c r="CV42" s="378" t="str">
        <f ca="1">+IF(OFFSET('Sanitation Data'!$F$29,0,10*ROW('Sanitation Data'!F36))="","",OFFSET('Sanitation Data'!$F$29,0,10*ROW('Sanitation Data'!F36)))</f>
        <v/>
      </c>
      <c r="CW42" s="378" t="str">
        <f ca="1">+IF(OFFSET('Sanitation Data'!$F$30,0,10*ROW('Sanitation Data'!F36))="","",OFFSET('Sanitation Data'!$F$30,0,10*ROW('Sanitation Data'!F36)))</f>
        <v/>
      </c>
      <c r="CX42" s="378" t="str">
        <f ca="1">+IF(OFFSET('Sanitation Data'!$F$31,0,10*ROW('Sanitation Data'!F36))="","",OFFSET('Sanitation Data'!$F$31,0,10*ROW('Sanitation Data'!F36)))</f>
        <v/>
      </c>
      <c r="CY42" s="378" t="str">
        <f ca="1">+IF(OFFSET('Sanitation Data'!$F$32,0,10*ROW('Sanitation Data'!F36))="","",OFFSET('Sanitation Data'!$F$32,0,10*ROW('Sanitation Data'!F36)))</f>
        <v/>
      </c>
      <c r="CZ42" s="378" t="str">
        <f ca="1">+IF(OFFSET('Sanitation Data'!$G$28,0,10*ROW('Sanitation Data'!G36))="","",OFFSET('Sanitation Data'!$G$28,0,10*ROW('Sanitation Data'!G36)))</f>
        <v/>
      </c>
      <c r="DA42" s="378" t="str">
        <f ca="1">+IF(OFFSET('Sanitation Data'!$G$29,0,10*ROW('Sanitation Data'!G36))="","",OFFSET('Sanitation Data'!$G$29,0,10*ROW('Sanitation Data'!G36)))</f>
        <v/>
      </c>
      <c r="DB42" s="378" t="str">
        <f ca="1">+IF(OFFSET('Sanitation Data'!$G$30,0,10*ROW('Sanitation Data'!G36))="","",OFFSET('Sanitation Data'!$G$30,0,10*ROW('Sanitation Data'!G36)))</f>
        <v/>
      </c>
      <c r="DC42" s="378" t="str">
        <f ca="1">+IF(OFFSET('Sanitation Data'!$G$31,0,10*ROW('Sanitation Data'!G36))="","",OFFSET('Sanitation Data'!$G$31,0,10*ROW('Sanitation Data'!G36)))</f>
        <v/>
      </c>
      <c r="DD42" s="378" t="str">
        <f ca="1">+IF(OFFSET('Sanitation Data'!$G$32,0,10*ROW('Sanitation Data'!G36))="","",OFFSET('Sanitation Data'!$G$32,0,10*ROW('Sanitation Data'!G36)))</f>
        <v/>
      </c>
      <c r="DE42" s="378" t="str">
        <f ca="1">+IF(OFFSET('Sanitation Data'!$H$28,0,10*ROW('Sanitation Data'!H36))="","",OFFSET('Sanitation Data'!$H$28,0,10*ROW('Sanitation Data'!H36)))</f>
        <v/>
      </c>
      <c r="DF42" s="378" t="str">
        <f ca="1">+IF(OFFSET('Sanitation Data'!$H$29,0,10*ROW('Sanitation Data'!H36))="","",OFFSET('Sanitation Data'!$H$29,0,10*ROW('Sanitation Data'!H36)))</f>
        <v/>
      </c>
      <c r="DG42" s="378" t="str">
        <f ca="1">+IF(OFFSET('Sanitation Data'!$H$30,0,10*ROW('Sanitation Data'!H36))="","",OFFSET('Sanitation Data'!$H$30,0,10*ROW('Sanitation Data'!H36)))</f>
        <v/>
      </c>
      <c r="DH42" s="378" t="str">
        <f ca="1">+IF(OFFSET('Sanitation Data'!$H$31,0,10*ROW('Sanitation Data'!H36))="","",OFFSET('Sanitation Data'!$H$31,0,10*ROW('Sanitation Data'!H36)))</f>
        <v/>
      </c>
      <c r="DI42" s="378" t="str">
        <f ca="1">+IF(OFFSET('Sanitation Data'!$H$32,0,10*ROW('Sanitation Data'!H36))="","",OFFSET('Sanitation Data'!$H$32,0,10*ROW('Sanitation Data'!H36)))</f>
        <v/>
      </c>
      <c r="DJ42" s="378" t="str">
        <f ca="1">+IF(OFFSET('Sanitation Data'!$I$28,0,10*ROW('Sanitation Data'!I36))="","",OFFSET('Sanitation Data'!$I$28,0,10*ROW('Sanitation Data'!I36)))</f>
        <v/>
      </c>
      <c r="DK42" s="378" t="str">
        <f ca="1">+IF(OFFSET('Sanitation Data'!$I$29,0,10*ROW('Sanitation Data'!I36))="","",OFFSET('Sanitation Data'!$I$29,0,10*ROW('Sanitation Data'!I36)))</f>
        <v/>
      </c>
      <c r="DL42" s="378" t="str">
        <f ca="1">+IF(OFFSET('Sanitation Data'!$I$30,0,10*ROW('Sanitation Data'!I36))="","",OFFSET('Sanitation Data'!$I$30,0,10*ROW('Sanitation Data'!I36)))</f>
        <v/>
      </c>
      <c r="DM42" s="378" t="str">
        <f ca="1">+IF(OFFSET('Sanitation Data'!$I$31,0,10*ROW('Sanitation Data'!I36))="","",OFFSET('Sanitation Data'!$I$31,0,10*ROW('Sanitation Data'!I36)))</f>
        <v/>
      </c>
      <c r="DN42" s="378" t="str">
        <f ca="1">+IF(OFFSET('Sanitation Data'!$I$32,0,10*ROW('Sanitation Data'!I36))="","",OFFSET('Sanitation Data'!$I$32,0,10*ROW('Sanitation Data'!I36)))</f>
        <v/>
      </c>
      <c r="DO42" s="378" t="str">
        <f ca="1">+IF(OFFSET('Hygiene Data'!$D$11,0,10*ROW('Hygiene Data'!D36))="","",OFFSET('Hygiene Data'!$D$11,0,10*ROW('Hygiene Data'!D36)))</f>
        <v/>
      </c>
      <c r="DP42" s="378" t="str">
        <f ca="1">+IF(OFFSET('Hygiene Data'!$D$12,0,10*ROW('Hygiene Data'!D36))="","",OFFSET('Hygiene Data'!$D$12,0,10*ROW('Hygiene Data'!D36)))</f>
        <v/>
      </c>
      <c r="DQ42" s="378" t="str">
        <f ca="1">+IF(OFFSET('Hygiene Data'!$D$13,0,10*ROW('Hygiene Data'!D36))="","",OFFSET('Hygiene Data'!$D$13,0,10*ROW('Hygiene Data'!D36)))</f>
        <v/>
      </c>
      <c r="DR42" s="378" t="str">
        <f ca="1">+IF(OFFSET('Hygiene Data'!$E$11,0,10*ROW('Hygiene Data'!E36))="","",OFFSET('Hygiene Data'!$E$11,0,10*ROW('Hygiene Data'!E36)))</f>
        <v/>
      </c>
      <c r="DS42" s="378" t="str">
        <f ca="1">+IF(OFFSET('Hygiene Data'!$E$12,0,10*ROW('Hygiene Data'!E36))="","",OFFSET('Hygiene Data'!$E$12,0,10*ROW('Hygiene Data'!E36)))</f>
        <v/>
      </c>
      <c r="DT42" s="378" t="str">
        <f ca="1">+IF(OFFSET('Hygiene Data'!$E$13,0,10*ROW('Hygiene Data'!E36))="","",OFFSET('Hygiene Data'!$E$13,0,10*ROW('Hygiene Data'!E36)))</f>
        <v/>
      </c>
      <c r="DU42" s="378" t="str">
        <f ca="1">+IF(OFFSET('Hygiene Data'!$F$11,0,10*ROW('Hygiene Data'!F36))="","",OFFSET('Hygiene Data'!$F$11,0,10*ROW('Hygiene Data'!F36)))</f>
        <v/>
      </c>
      <c r="DV42" s="378" t="str">
        <f ca="1">+IF(OFFSET('Hygiene Data'!$F$12,0,10*ROW('Hygiene Data'!F36))="","",OFFSET('Hygiene Data'!$F$12,0,10*ROW('Hygiene Data'!F36)))</f>
        <v/>
      </c>
      <c r="DW42" s="378" t="str">
        <f ca="1">+IF(OFFSET('Hygiene Data'!$F$13,0,10*ROW('Hygiene Data'!F36))="","",OFFSET('Hygiene Data'!$F$13,0,10*ROW('Hygiene Data'!F36)))</f>
        <v/>
      </c>
      <c r="DX42" s="378" t="str">
        <f ca="1">+IF(OFFSET('Hygiene Data'!$G$11,0,10*ROW('Hygiene Data'!G36))="","",OFFSET('Hygiene Data'!$G$11,0,10*ROW('Hygiene Data'!G36)))</f>
        <v/>
      </c>
      <c r="DY42" s="378" t="str">
        <f ca="1">+IF(OFFSET('Hygiene Data'!$G$12,0,10*ROW('Hygiene Data'!G36))="","",OFFSET('Hygiene Data'!$G$12,0,10*ROW('Hygiene Data'!G36)))</f>
        <v/>
      </c>
      <c r="DZ42" s="378" t="str">
        <f ca="1">+IF(OFFSET('Hygiene Data'!$G$13,0,10*ROW('Hygiene Data'!G36))="","",OFFSET('Hygiene Data'!$G$13,0,10*ROW('Hygiene Data'!G36)))</f>
        <v/>
      </c>
      <c r="EA42" s="378" t="str">
        <f ca="1">+IF(OFFSET('Hygiene Data'!$H$11,0,10*ROW('Hygiene Data'!H36))="","",OFFSET('Hygiene Data'!$H$11,0,10*ROW('Hygiene Data'!H36)))</f>
        <v/>
      </c>
      <c r="EB42" s="378" t="str">
        <f ca="1">+IF(OFFSET('Hygiene Data'!$H$12,0,10*ROW('Hygiene Data'!H36))="","",OFFSET('Hygiene Data'!$H$12,0,10*ROW('Hygiene Data'!H36)))</f>
        <v/>
      </c>
      <c r="EC42" s="378" t="str">
        <f ca="1">+IF(OFFSET('Hygiene Data'!$H$13,0,10*ROW('Hygiene Data'!H36))="","",OFFSET('Hygiene Data'!$H$13,0,10*ROW('Hygiene Data'!H36)))</f>
        <v/>
      </c>
      <c r="ED42" s="378" t="str">
        <f ca="1">+IF(OFFSET('Hygiene Data'!$I$11,0,10*ROW('Hygiene Data'!I36))="","",OFFSET('Hygiene Data'!$I$11,0,10*ROW('Hygiene Data'!I36)))</f>
        <v/>
      </c>
      <c r="EE42" s="378" t="str">
        <f ca="1">+IF(OFFSET('Hygiene Data'!$I$12,0,10*ROW('Hygiene Data'!I36))="","",OFFSET('Hygiene Data'!$I$12,0,10*ROW('Hygiene Data'!I36)))</f>
        <v/>
      </c>
      <c r="EF42" s="378" t="str">
        <f ca="1">+IF(OFFSET('Hygiene Data'!$I$13,0,10*ROW('Hygiene Data'!I36))="","",OFFSET('Hygiene Data'!$I$13,0,10*ROW('Hygiene Data'!I36)))</f>
        <v/>
      </c>
    </row>
    <row r="43" spans="1:136" x14ac:dyDescent="0.25">
      <c r="A43" s="487" t="str">
        <f ca="1">+IF(OFFSET('Water Data'!$B$2,0,10*ROW('Water Data'!E37))="","",OFFSET('Water Data'!$B$2,0,10*ROW('Water Data'!E37)))</f>
        <v/>
      </c>
      <c r="B43" s="487"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4" t="str">
        <f t="shared" ca="1" si="0"/>
        <v/>
      </c>
      <c r="D43" s="515"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5"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5"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5"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5"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5"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5"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5"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5"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5"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5"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5"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5"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5"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5"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5"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5"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5"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6"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6"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6"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6"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6"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6"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6"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6"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6"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6"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6"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6"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6"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6"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6"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6"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6"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6"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6"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6"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6"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6"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6"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6"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6"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6"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6"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6"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6"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6"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7"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3"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7"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7"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7"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7"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7"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7"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7"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7"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7"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7"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7"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7"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7"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7"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7"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7"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8" t="str">
        <f ca="1">+IF(OFFSET('Water Data'!$D$27,0,10*ROW('Water Data'!D37))="","",OFFSET('Water Data'!$D$27,0,10*ROW('Water Data'!D37)))</f>
        <v/>
      </c>
      <c r="BT43" s="378" t="str">
        <f ca="1">+IF(OFFSET('Water Data'!$D$28,0,10*ROW('Water Data'!D37))="","",OFFSET('Water Data'!$D$28,0,10*ROW('Water Data'!D37)))</f>
        <v/>
      </c>
      <c r="BU43" s="378" t="str">
        <f ca="1">+IF(OFFSET('Water Data'!$D$29,0,10*ROW('Water Data'!D37))="","",OFFSET('Water Data'!$D$29,0,10*ROW('Water Data'!D37)))</f>
        <v/>
      </c>
      <c r="BV43" s="378" t="str">
        <f ca="1">+IF(OFFSET('Water Data'!$E$27,0,10*ROW('Water Data'!E37))="","",OFFSET('Water Data'!$E$27,0,10*ROW('Water Data'!E37)))</f>
        <v/>
      </c>
      <c r="BW43" s="378" t="str">
        <f ca="1">+IF(OFFSET('Water Data'!$E$28,0,10*ROW('Water Data'!E37))="","",OFFSET('Water Data'!$E$28,0,10*ROW('Water Data'!E37)))</f>
        <v/>
      </c>
      <c r="BX43" s="378" t="str">
        <f ca="1">+IF(OFFSET('Water Data'!$E$29,0,10*ROW('Water Data'!E37))="","",OFFSET('Water Data'!$E$29,0,10*ROW('Water Data'!E37)))</f>
        <v/>
      </c>
      <c r="BY43" s="378" t="str">
        <f ca="1">+IF(OFFSET('Water Data'!$F$27,0,10*ROW('Water Data'!F37))="","",OFFSET('Water Data'!$F$27,0,10*ROW('Water Data'!F37)))</f>
        <v/>
      </c>
      <c r="BZ43" s="378" t="str">
        <f ca="1">+IF(OFFSET('Water Data'!$F$28,0,10*ROW('Water Data'!F37))="","",OFFSET('Water Data'!$F$28,0,10*ROW('Water Data'!F37)))</f>
        <v/>
      </c>
      <c r="CA43" s="378" t="str">
        <f ca="1">+IF(OFFSET('Water Data'!$F$29,0,10*ROW('Water Data'!F37))="","",OFFSET('Water Data'!$F$29,0,10*ROW('Water Data'!F37)))</f>
        <v/>
      </c>
      <c r="CB43" s="378" t="str">
        <f ca="1">+IF(OFFSET('Water Data'!$G$27,0,10*ROW('Water Data'!G37))="","",OFFSET('Water Data'!$G$27,0,10*ROW('Water Data'!G37)))</f>
        <v/>
      </c>
      <c r="CC43" s="378" t="str">
        <f ca="1">+IF(OFFSET('Water Data'!$G$28,0,10*ROW('Water Data'!G37))="","",OFFSET('Water Data'!$G$28,0,10*ROW('Water Data'!G37)))</f>
        <v/>
      </c>
      <c r="CD43" s="378" t="str">
        <f ca="1">+IF(OFFSET('Water Data'!$G$29,0,10*ROW('Water Data'!G37))="","",OFFSET('Water Data'!$G$29,0,10*ROW('Water Data'!G37)))</f>
        <v/>
      </c>
      <c r="CE43" s="378" t="str">
        <f ca="1">+IF(OFFSET('Water Data'!$H$27,0,10*ROW('Water Data'!H37))="","",OFFSET('Water Data'!$H$27,0,10*ROW('Water Data'!H37)))</f>
        <v/>
      </c>
      <c r="CF43" s="378" t="str">
        <f ca="1">+IF(OFFSET('Water Data'!$H$28,0,10*ROW('Water Data'!H37))="","",OFFSET('Water Data'!$H$28,0,10*ROW('Water Data'!H37)))</f>
        <v/>
      </c>
      <c r="CG43" s="378" t="str">
        <f ca="1">+IF(OFFSET('Water Data'!$H$29,0,10*ROW('Water Data'!H37))="","",OFFSET('Water Data'!$H$29,0,10*ROW('Water Data'!H37)))</f>
        <v/>
      </c>
      <c r="CH43" s="378" t="str">
        <f ca="1">+IF(OFFSET('Water Data'!$I$27,0,10*ROW('Water Data'!I37))="","",OFFSET('Water Data'!$I$27,0,10*ROW('Water Data'!I37)))</f>
        <v/>
      </c>
      <c r="CI43" s="378" t="str">
        <f ca="1">+IF(OFFSET('Water Data'!$I$28,0,10*ROW('Water Data'!I37))="","",OFFSET('Water Data'!$I$28,0,10*ROW('Water Data'!I37)))</f>
        <v/>
      </c>
      <c r="CJ43" s="378" t="str">
        <f ca="1">+IF(OFFSET('Water Data'!$I$29,0,10*ROW('Water Data'!I37))="","",OFFSET('Water Data'!$I$29,0,10*ROW('Water Data'!I37)))</f>
        <v/>
      </c>
      <c r="CK43" s="378" t="str">
        <f ca="1">+IF(OFFSET('Sanitation Data'!$D$28,0,10*ROW('Sanitation Data'!D37))="","",OFFSET('Sanitation Data'!$D$28,0,10*ROW('Sanitation Data'!D37)))</f>
        <v/>
      </c>
      <c r="CL43" s="378" t="str">
        <f ca="1">+IF(OFFSET('Sanitation Data'!$D$29,0,10*ROW('Sanitation Data'!D37))="","",OFFSET('Sanitation Data'!$D$29,0,10*ROW('Sanitation Data'!D37)))</f>
        <v/>
      </c>
      <c r="CM43" s="378" t="str">
        <f ca="1">+IF(OFFSET('Sanitation Data'!$D$30,0,10*ROW('Sanitation Data'!D37))="","",OFFSET('Sanitation Data'!$D$30,0,10*ROW('Sanitation Data'!D37)))</f>
        <v/>
      </c>
      <c r="CN43" s="378" t="str">
        <f ca="1">+IF(OFFSET('Sanitation Data'!$D$31,0,10*ROW('Sanitation Data'!D37))="","",OFFSET('Sanitation Data'!$D$31,0,10*ROW('Sanitation Data'!D37)))</f>
        <v/>
      </c>
      <c r="CO43" s="378" t="str">
        <f ca="1">+IF(OFFSET('Sanitation Data'!$D$32,0,10*ROW('Sanitation Data'!D37))="","",OFFSET('Sanitation Data'!$D$32,0,10*ROW('Sanitation Data'!D37)))</f>
        <v/>
      </c>
      <c r="CP43" s="378" t="str">
        <f ca="1">+IF(OFFSET('Sanitation Data'!$E$28,0,10*ROW('Sanitation Data'!E37))="","",OFFSET('Sanitation Data'!$E$28,0,10*ROW('Sanitation Data'!E37)))</f>
        <v/>
      </c>
      <c r="CQ43" s="378" t="str">
        <f ca="1">+IF(OFFSET('Sanitation Data'!$E$29,0,10*ROW('Sanitation Data'!E37))="","",OFFSET('Sanitation Data'!$E$29,0,10*ROW('Sanitation Data'!E37)))</f>
        <v/>
      </c>
      <c r="CR43" s="378" t="str">
        <f ca="1">+IF(OFFSET('Sanitation Data'!$E$30,0,10*ROW('Sanitation Data'!E37))="","",OFFSET('Sanitation Data'!$E$30,0,10*ROW('Sanitation Data'!E37)))</f>
        <v/>
      </c>
      <c r="CS43" s="378" t="str">
        <f ca="1">+IF(OFFSET('Sanitation Data'!$E$31,0,10*ROW('Sanitation Data'!E37))="","",OFFSET('Sanitation Data'!$E$31,0,10*ROW('Sanitation Data'!E37)))</f>
        <v/>
      </c>
      <c r="CT43" s="378" t="str">
        <f ca="1">+IF(OFFSET('Sanitation Data'!$E$32,0,10*ROW('Sanitation Data'!E37))="","",OFFSET('Sanitation Data'!$E$32,0,10*ROW('Sanitation Data'!E37)))</f>
        <v/>
      </c>
      <c r="CU43" s="378" t="str">
        <f ca="1">+IF(OFFSET('Sanitation Data'!$F$28,0,10*ROW('Sanitation Data'!F37))="","",OFFSET('Sanitation Data'!$F$28,0,10*ROW('Sanitation Data'!F37)))</f>
        <v/>
      </c>
      <c r="CV43" s="378" t="str">
        <f ca="1">+IF(OFFSET('Sanitation Data'!$F$29,0,10*ROW('Sanitation Data'!F37))="","",OFFSET('Sanitation Data'!$F$29,0,10*ROW('Sanitation Data'!F37)))</f>
        <v/>
      </c>
      <c r="CW43" s="378" t="str">
        <f ca="1">+IF(OFFSET('Sanitation Data'!$F$30,0,10*ROW('Sanitation Data'!F37))="","",OFFSET('Sanitation Data'!$F$30,0,10*ROW('Sanitation Data'!F37)))</f>
        <v/>
      </c>
      <c r="CX43" s="378" t="str">
        <f ca="1">+IF(OFFSET('Sanitation Data'!$F$31,0,10*ROW('Sanitation Data'!F37))="","",OFFSET('Sanitation Data'!$F$31,0,10*ROW('Sanitation Data'!F37)))</f>
        <v/>
      </c>
      <c r="CY43" s="378" t="str">
        <f ca="1">+IF(OFFSET('Sanitation Data'!$F$32,0,10*ROW('Sanitation Data'!F37))="","",OFFSET('Sanitation Data'!$F$32,0,10*ROW('Sanitation Data'!F37)))</f>
        <v/>
      </c>
      <c r="CZ43" s="378" t="str">
        <f ca="1">+IF(OFFSET('Sanitation Data'!$G$28,0,10*ROW('Sanitation Data'!G37))="","",OFFSET('Sanitation Data'!$G$28,0,10*ROW('Sanitation Data'!G37)))</f>
        <v/>
      </c>
      <c r="DA43" s="378" t="str">
        <f ca="1">+IF(OFFSET('Sanitation Data'!$G$29,0,10*ROW('Sanitation Data'!G37))="","",OFFSET('Sanitation Data'!$G$29,0,10*ROW('Sanitation Data'!G37)))</f>
        <v/>
      </c>
      <c r="DB43" s="378" t="str">
        <f ca="1">+IF(OFFSET('Sanitation Data'!$G$30,0,10*ROW('Sanitation Data'!G37))="","",OFFSET('Sanitation Data'!$G$30,0,10*ROW('Sanitation Data'!G37)))</f>
        <v/>
      </c>
      <c r="DC43" s="378" t="str">
        <f ca="1">+IF(OFFSET('Sanitation Data'!$G$31,0,10*ROW('Sanitation Data'!G37))="","",OFFSET('Sanitation Data'!$G$31,0,10*ROW('Sanitation Data'!G37)))</f>
        <v/>
      </c>
      <c r="DD43" s="378" t="str">
        <f ca="1">+IF(OFFSET('Sanitation Data'!$G$32,0,10*ROW('Sanitation Data'!G37))="","",OFFSET('Sanitation Data'!$G$32,0,10*ROW('Sanitation Data'!G37)))</f>
        <v/>
      </c>
      <c r="DE43" s="378" t="str">
        <f ca="1">+IF(OFFSET('Sanitation Data'!$H$28,0,10*ROW('Sanitation Data'!H37))="","",OFFSET('Sanitation Data'!$H$28,0,10*ROW('Sanitation Data'!H37)))</f>
        <v/>
      </c>
      <c r="DF43" s="378" t="str">
        <f ca="1">+IF(OFFSET('Sanitation Data'!$H$29,0,10*ROW('Sanitation Data'!H37))="","",OFFSET('Sanitation Data'!$H$29,0,10*ROW('Sanitation Data'!H37)))</f>
        <v/>
      </c>
      <c r="DG43" s="378" t="str">
        <f ca="1">+IF(OFFSET('Sanitation Data'!$H$30,0,10*ROW('Sanitation Data'!H37))="","",OFFSET('Sanitation Data'!$H$30,0,10*ROW('Sanitation Data'!H37)))</f>
        <v/>
      </c>
      <c r="DH43" s="378" t="str">
        <f ca="1">+IF(OFFSET('Sanitation Data'!$H$31,0,10*ROW('Sanitation Data'!H37))="","",OFFSET('Sanitation Data'!$H$31,0,10*ROW('Sanitation Data'!H37)))</f>
        <v/>
      </c>
      <c r="DI43" s="378" t="str">
        <f ca="1">+IF(OFFSET('Sanitation Data'!$H$32,0,10*ROW('Sanitation Data'!H37))="","",OFFSET('Sanitation Data'!$H$32,0,10*ROW('Sanitation Data'!H37)))</f>
        <v/>
      </c>
      <c r="DJ43" s="378" t="str">
        <f ca="1">+IF(OFFSET('Sanitation Data'!$I$28,0,10*ROW('Sanitation Data'!I37))="","",OFFSET('Sanitation Data'!$I$28,0,10*ROW('Sanitation Data'!I37)))</f>
        <v/>
      </c>
      <c r="DK43" s="378" t="str">
        <f ca="1">+IF(OFFSET('Sanitation Data'!$I$29,0,10*ROW('Sanitation Data'!I37))="","",OFFSET('Sanitation Data'!$I$29,0,10*ROW('Sanitation Data'!I37)))</f>
        <v/>
      </c>
      <c r="DL43" s="378" t="str">
        <f ca="1">+IF(OFFSET('Sanitation Data'!$I$30,0,10*ROW('Sanitation Data'!I37))="","",OFFSET('Sanitation Data'!$I$30,0,10*ROW('Sanitation Data'!I37)))</f>
        <v/>
      </c>
      <c r="DM43" s="378" t="str">
        <f ca="1">+IF(OFFSET('Sanitation Data'!$I$31,0,10*ROW('Sanitation Data'!I37))="","",OFFSET('Sanitation Data'!$I$31,0,10*ROW('Sanitation Data'!I37)))</f>
        <v/>
      </c>
      <c r="DN43" s="378" t="str">
        <f ca="1">+IF(OFFSET('Sanitation Data'!$I$32,0,10*ROW('Sanitation Data'!I37))="","",OFFSET('Sanitation Data'!$I$32,0,10*ROW('Sanitation Data'!I37)))</f>
        <v/>
      </c>
      <c r="DO43" s="378" t="str">
        <f ca="1">+IF(OFFSET('Hygiene Data'!$D$11,0,10*ROW('Hygiene Data'!D37))="","",OFFSET('Hygiene Data'!$D$11,0,10*ROW('Hygiene Data'!D37)))</f>
        <v/>
      </c>
      <c r="DP43" s="378" t="str">
        <f ca="1">+IF(OFFSET('Hygiene Data'!$D$12,0,10*ROW('Hygiene Data'!D37))="","",OFFSET('Hygiene Data'!$D$12,0,10*ROW('Hygiene Data'!D37)))</f>
        <v/>
      </c>
      <c r="DQ43" s="378" t="str">
        <f ca="1">+IF(OFFSET('Hygiene Data'!$D$13,0,10*ROW('Hygiene Data'!D37))="","",OFFSET('Hygiene Data'!$D$13,0,10*ROW('Hygiene Data'!D37)))</f>
        <v/>
      </c>
      <c r="DR43" s="378" t="str">
        <f ca="1">+IF(OFFSET('Hygiene Data'!$E$11,0,10*ROW('Hygiene Data'!E37))="","",OFFSET('Hygiene Data'!$E$11,0,10*ROW('Hygiene Data'!E37)))</f>
        <v/>
      </c>
      <c r="DS43" s="378" t="str">
        <f ca="1">+IF(OFFSET('Hygiene Data'!$E$12,0,10*ROW('Hygiene Data'!E37))="","",OFFSET('Hygiene Data'!$E$12,0,10*ROW('Hygiene Data'!E37)))</f>
        <v/>
      </c>
      <c r="DT43" s="378" t="str">
        <f ca="1">+IF(OFFSET('Hygiene Data'!$E$13,0,10*ROW('Hygiene Data'!E37))="","",OFFSET('Hygiene Data'!$E$13,0,10*ROW('Hygiene Data'!E37)))</f>
        <v/>
      </c>
      <c r="DU43" s="378" t="str">
        <f ca="1">+IF(OFFSET('Hygiene Data'!$F$11,0,10*ROW('Hygiene Data'!F37))="","",OFFSET('Hygiene Data'!$F$11,0,10*ROW('Hygiene Data'!F37)))</f>
        <v/>
      </c>
      <c r="DV43" s="378" t="str">
        <f ca="1">+IF(OFFSET('Hygiene Data'!$F$12,0,10*ROW('Hygiene Data'!F37))="","",OFFSET('Hygiene Data'!$F$12,0,10*ROW('Hygiene Data'!F37)))</f>
        <v/>
      </c>
      <c r="DW43" s="378" t="str">
        <f ca="1">+IF(OFFSET('Hygiene Data'!$F$13,0,10*ROW('Hygiene Data'!F37))="","",OFFSET('Hygiene Data'!$F$13,0,10*ROW('Hygiene Data'!F37)))</f>
        <v/>
      </c>
      <c r="DX43" s="378" t="str">
        <f ca="1">+IF(OFFSET('Hygiene Data'!$G$11,0,10*ROW('Hygiene Data'!G37))="","",OFFSET('Hygiene Data'!$G$11,0,10*ROW('Hygiene Data'!G37)))</f>
        <v/>
      </c>
      <c r="DY43" s="378" t="str">
        <f ca="1">+IF(OFFSET('Hygiene Data'!$G$12,0,10*ROW('Hygiene Data'!G37))="","",OFFSET('Hygiene Data'!$G$12,0,10*ROW('Hygiene Data'!G37)))</f>
        <v/>
      </c>
      <c r="DZ43" s="378" t="str">
        <f ca="1">+IF(OFFSET('Hygiene Data'!$G$13,0,10*ROW('Hygiene Data'!G37))="","",OFFSET('Hygiene Data'!$G$13,0,10*ROW('Hygiene Data'!G37)))</f>
        <v/>
      </c>
      <c r="EA43" s="378" t="str">
        <f ca="1">+IF(OFFSET('Hygiene Data'!$H$11,0,10*ROW('Hygiene Data'!H37))="","",OFFSET('Hygiene Data'!$H$11,0,10*ROW('Hygiene Data'!H37)))</f>
        <v/>
      </c>
      <c r="EB43" s="378" t="str">
        <f ca="1">+IF(OFFSET('Hygiene Data'!$H$12,0,10*ROW('Hygiene Data'!H37))="","",OFFSET('Hygiene Data'!$H$12,0,10*ROW('Hygiene Data'!H37)))</f>
        <v/>
      </c>
      <c r="EC43" s="378" t="str">
        <f ca="1">+IF(OFFSET('Hygiene Data'!$H$13,0,10*ROW('Hygiene Data'!H37))="","",OFFSET('Hygiene Data'!$H$13,0,10*ROW('Hygiene Data'!H37)))</f>
        <v/>
      </c>
      <c r="ED43" s="378" t="str">
        <f ca="1">+IF(OFFSET('Hygiene Data'!$I$11,0,10*ROW('Hygiene Data'!I37))="","",OFFSET('Hygiene Data'!$I$11,0,10*ROW('Hygiene Data'!I37)))</f>
        <v/>
      </c>
      <c r="EE43" s="378" t="str">
        <f ca="1">+IF(OFFSET('Hygiene Data'!$I$12,0,10*ROW('Hygiene Data'!I37))="","",OFFSET('Hygiene Data'!$I$12,0,10*ROW('Hygiene Data'!I37)))</f>
        <v/>
      </c>
      <c r="EF43" s="378" t="str">
        <f ca="1">+IF(OFFSET('Hygiene Data'!$I$13,0,10*ROW('Hygiene Data'!I37))="","",OFFSET('Hygiene Data'!$I$13,0,10*ROW('Hygiene Data'!I37)))</f>
        <v/>
      </c>
    </row>
    <row r="44" spans="1:136" x14ac:dyDescent="0.25">
      <c r="A44" s="487" t="str">
        <f ca="1">+IF(OFFSET('Water Data'!$B$2,0,10*ROW('Water Data'!E38))="","",OFFSET('Water Data'!$B$2,0,10*ROW('Water Data'!E38)))</f>
        <v/>
      </c>
      <c r="B44" s="487"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4" t="str">
        <f t="shared" ca="1" si="0"/>
        <v/>
      </c>
      <c r="D44" s="515"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5"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5"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5"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5"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5"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5"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5"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5"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5"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5"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5"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5"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5"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5"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5"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5"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5"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6"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6"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6"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6"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6"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6"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6"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6"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6"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6"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6"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6"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6"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6"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6"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6"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6"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6"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6"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6"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6"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6"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6"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6"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6"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6"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6"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6"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6"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6"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7"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3"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7"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7"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7"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7"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7"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7"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7"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7"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7"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7"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7"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7"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7"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7"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7"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7"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8" t="str">
        <f ca="1">+IF(OFFSET('Water Data'!$D$27,0,10*ROW('Water Data'!D38))="","",OFFSET('Water Data'!$D$27,0,10*ROW('Water Data'!D38)))</f>
        <v/>
      </c>
      <c r="BT44" s="378" t="str">
        <f ca="1">+IF(OFFSET('Water Data'!$D$28,0,10*ROW('Water Data'!D38))="","",OFFSET('Water Data'!$D$28,0,10*ROW('Water Data'!D38)))</f>
        <v/>
      </c>
      <c r="BU44" s="378" t="str">
        <f ca="1">+IF(OFFSET('Water Data'!$D$29,0,10*ROW('Water Data'!D38))="","",OFFSET('Water Data'!$D$29,0,10*ROW('Water Data'!D38)))</f>
        <v/>
      </c>
      <c r="BV44" s="378" t="str">
        <f ca="1">+IF(OFFSET('Water Data'!$E$27,0,10*ROW('Water Data'!E38))="","",OFFSET('Water Data'!$E$27,0,10*ROW('Water Data'!E38)))</f>
        <v/>
      </c>
      <c r="BW44" s="378" t="str">
        <f ca="1">+IF(OFFSET('Water Data'!$E$28,0,10*ROW('Water Data'!E38))="","",OFFSET('Water Data'!$E$28,0,10*ROW('Water Data'!E38)))</f>
        <v/>
      </c>
      <c r="BX44" s="378" t="str">
        <f ca="1">+IF(OFFSET('Water Data'!$E$29,0,10*ROW('Water Data'!E38))="","",OFFSET('Water Data'!$E$29,0,10*ROW('Water Data'!E38)))</f>
        <v/>
      </c>
      <c r="BY44" s="378" t="str">
        <f ca="1">+IF(OFFSET('Water Data'!$F$27,0,10*ROW('Water Data'!F38))="","",OFFSET('Water Data'!$F$27,0,10*ROW('Water Data'!F38)))</f>
        <v/>
      </c>
      <c r="BZ44" s="378" t="str">
        <f ca="1">+IF(OFFSET('Water Data'!$F$28,0,10*ROW('Water Data'!F38))="","",OFFSET('Water Data'!$F$28,0,10*ROW('Water Data'!F38)))</f>
        <v/>
      </c>
      <c r="CA44" s="378" t="str">
        <f ca="1">+IF(OFFSET('Water Data'!$F$29,0,10*ROW('Water Data'!F38))="","",OFFSET('Water Data'!$F$29,0,10*ROW('Water Data'!F38)))</f>
        <v/>
      </c>
      <c r="CB44" s="378" t="str">
        <f ca="1">+IF(OFFSET('Water Data'!$G$27,0,10*ROW('Water Data'!G38))="","",OFFSET('Water Data'!$G$27,0,10*ROW('Water Data'!G38)))</f>
        <v/>
      </c>
      <c r="CC44" s="378" t="str">
        <f ca="1">+IF(OFFSET('Water Data'!$G$28,0,10*ROW('Water Data'!G38))="","",OFFSET('Water Data'!$G$28,0,10*ROW('Water Data'!G38)))</f>
        <v/>
      </c>
      <c r="CD44" s="378" t="str">
        <f ca="1">+IF(OFFSET('Water Data'!$G$29,0,10*ROW('Water Data'!G38))="","",OFFSET('Water Data'!$G$29,0,10*ROW('Water Data'!G38)))</f>
        <v/>
      </c>
      <c r="CE44" s="378" t="str">
        <f ca="1">+IF(OFFSET('Water Data'!$H$27,0,10*ROW('Water Data'!H38))="","",OFFSET('Water Data'!$H$27,0,10*ROW('Water Data'!H38)))</f>
        <v/>
      </c>
      <c r="CF44" s="378" t="str">
        <f ca="1">+IF(OFFSET('Water Data'!$H$28,0,10*ROW('Water Data'!H38))="","",OFFSET('Water Data'!$H$28,0,10*ROW('Water Data'!H38)))</f>
        <v/>
      </c>
      <c r="CG44" s="378" t="str">
        <f ca="1">+IF(OFFSET('Water Data'!$H$29,0,10*ROW('Water Data'!H38))="","",OFFSET('Water Data'!$H$29,0,10*ROW('Water Data'!H38)))</f>
        <v/>
      </c>
      <c r="CH44" s="378" t="str">
        <f ca="1">+IF(OFFSET('Water Data'!$I$27,0,10*ROW('Water Data'!I38))="","",OFFSET('Water Data'!$I$27,0,10*ROW('Water Data'!I38)))</f>
        <v/>
      </c>
      <c r="CI44" s="378" t="str">
        <f ca="1">+IF(OFFSET('Water Data'!$I$28,0,10*ROW('Water Data'!I38))="","",OFFSET('Water Data'!$I$28,0,10*ROW('Water Data'!I38)))</f>
        <v/>
      </c>
      <c r="CJ44" s="378" t="str">
        <f ca="1">+IF(OFFSET('Water Data'!$I$29,0,10*ROW('Water Data'!I38))="","",OFFSET('Water Data'!$I$29,0,10*ROW('Water Data'!I38)))</f>
        <v/>
      </c>
      <c r="CK44" s="378" t="str">
        <f ca="1">+IF(OFFSET('Sanitation Data'!$D$28,0,10*ROW('Sanitation Data'!D38))="","",OFFSET('Sanitation Data'!$D$28,0,10*ROW('Sanitation Data'!D38)))</f>
        <v/>
      </c>
      <c r="CL44" s="378" t="str">
        <f ca="1">+IF(OFFSET('Sanitation Data'!$D$29,0,10*ROW('Sanitation Data'!D38))="","",OFFSET('Sanitation Data'!$D$29,0,10*ROW('Sanitation Data'!D38)))</f>
        <v/>
      </c>
      <c r="CM44" s="378" t="str">
        <f ca="1">+IF(OFFSET('Sanitation Data'!$D$30,0,10*ROW('Sanitation Data'!D38))="","",OFFSET('Sanitation Data'!$D$30,0,10*ROW('Sanitation Data'!D38)))</f>
        <v/>
      </c>
      <c r="CN44" s="378" t="str">
        <f ca="1">+IF(OFFSET('Sanitation Data'!$D$31,0,10*ROW('Sanitation Data'!D38))="","",OFFSET('Sanitation Data'!$D$31,0,10*ROW('Sanitation Data'!D38)))</f>
        <v/>
      </c>
      <c r="CO44" s="378" t="str">
        <f ca="1">+IF(OFFSET('Sanitation Data'!$D$32,0,10*ROW('Sanitation Data'!D38))="","",OFFSET('Sanitation Data'!$D$32,0,10*ROW('Sanitation Data'!D38)))</f>
        <v/>
      </c>
      <c r="CP44" s="378" t="str">
        <f ca="1">+IF(OFFSET('Sanitation Data'!$E$28,0,10*ROW('Sanitation Data'!E38))="","",OFFSET('Sanitation Data'!$E$28,0,10*ROW('Sanitation Data'!E38)))</f>
        <v/>
      </c>
      <c r="CQ44" s="378" t="str">
        <f ca="1">+IF(OFFSET('Sanitation Data'!$E$29,0,10*ROW('Sanitation Data'!E38))="","",OFFSET('Sanitation Data'!$E$29,0,10*ROW('Sanitation Data'!E38)))</f>
        <v/>
      </c>
      <c r="CR44" s="378" t="str">
        <f ca="1">+IF(OFFSET('Sanitation Data'!$E$30,0,10*ROW('Sanitation Data'!E38))="","",OFFSET('Sanitation Data'!$E$30,0,10*ROW('Sanitation Data'!E38)))</f>
        <v/>
      </c>
      <c r="CS44" s="378" t="str">
        <f ca="1">+IF(OFFSET('Sanitation Data'!$E$31,0,10*ROW('Sanitation Data'!E38))="","",OFFSET('Sanitation Data'!$E$31,0,10*ROW('Sanitation Data'!E38)))</f>
        <v/>
      </c>
      <c r="CT44" s="378" t="str">
        <f ca="1">+IF(OFFSET('Sanitation Data'!$E$32,0,10*ROW('Sanitation Data'!E38))="","",OFFSET('Sanitation Data'!$E$32,0,10*ROW('Sanitation Data'!E38)))</f>
        <v/>
      </c>
      <c r="CU44" s="378" t="str">
        <f ca="1">+IF(OFFSET('Sanitation Data'!$F$28,0,10*ROW('Sanitation Data'!F38))="","",OFFSET('Sanitation Data'!$F$28,0,10*ROW('Sanitation Data'!F38)))</f>
        <v/>
      </c>
      <c r="CV44" s="378" t="str">
        <f ca="1">+IF(OFFSET('Sanitation Data'!$F$29,0,10*ROW('Sanitation Data'!F38))="","",OFFSET('Sanitation Data'!$F$29,0,10*ROW('Sanitation Data'!F38)))</f>
        <v/>
      </c>
      <c r="CW44" s="378" t="str">
        <f ca="1">+IF(OFFSET('Sanitation Data'!$F$30,0,10*ROW('Sanitation Data'!F38))="","",OFFSET('Sanitation Data'!$F$30,0,10*ROW('Sanitation Data'!F38)))</f>
        <v/>
      </c>
      <c r="CX44" s="378" t="str">
        <f ca="1">+IF(OFFSET('Sanitation Data'!$F$31,0,10*ROW('Sanitation Data'!F38))="","",OFFSET('Sanitation Data'!$F$31,0,10*ROW('Sanitation Data'!F38)))</f>
        <v/>
      </c>
      <c r="CY44" s="378" t="str">
        <f ca="1">+IF(OFFSET('Sanitation Data'!$F$32,0,10*ROW('Sanitation Data'!F38))="","",OFFSET('Sanitation Data'!$F$32,0,10*ROW('Sanitation Data'!F38)))</f>
        <v/>
      </c>
      <c r="CZ44" s="378" t="str">
        <f ca="1">+IF(OFFSET('Sanitation Data'!$G$28,0,10*ROW('Sanitation Data'!G38))="","",OFFSET('Sanitation Data'!$G$28,0,10*ROW('Sanitation Data'!G38)))</f>
        <v/>
      </c>
      <c r="DA44" s="378" t="str">
        <f ca="1">+IF(OFFSET('Sanitation Data'!$G$29,0,10*ROW('Sanitation Data'!G38))="","",OFFSET('Sanitation Data'!$G$29,0,10*ROW('Sanitation Data'!G38)))</f>
        <v/>
      </c>
      <c r="DB44" s="378" t="str">
        <f ca="1">+IF(OFFSET('Sanitation Data'!$G$30,0,10*ROW('Sanitation Data'!G38))="","",OFFSET('Sanitation Data'!$G$30,0,10*ROW('Sanitation Data'!G38)))</f>
        <v/>
      </c>
      <c r="DC44" s="378" t="str">
        <f ca="1">+IF(OFFSET('Sanitation Data'!$G$31,0,10*ROW('Sanitation Data'!G38))="","",OFFSET('Sanitation Data'!$G$31,0,10*ROW('Sanitation Data'!G38)))</f>
        <v/>
      </c>
      <c r="DD44" s="378" t="str">
        <f ca="1">+IF(OFFSET('Sanitation Data'!$G$32,0,10*ROW('Sanitation Data'!G38))="","",OFFSET('Sanitation Data'!$G$32,0,10*ROW('Sanitation Data'!G38)))</f>
        <v/>
      </c>
      <c r="DE44" s="378" t="str">
        <f ca="1">+IF(OFFSET('Sanitation Data'!$H$28,0,10*ROW('Sanitation Data'!H38))="","",OFFSET('Sanitation Data'!$H$28,0,10*ROW('Sanitation Data'!H38)))</f>
        <v/>
      </c>
      <c r="DF44" s="378" t="str">
        <f ca="1">+IF(OFFSET('Sanitation Data'!$H$29,0,10*ROW('Sanitation Data'!H38))="","",OFFSET('Sanitation Data'!$H$29,0,10*ROW('Sanitation Data'!H38)))</f>
        <v/>
      </c>
      <c r="DG44" s="378" t="str">
        <f ca="1">+IF(OFFSET('Sanitation Data'!$H$30,0,10*ROW('Sanitation Data'!H38))="","",OFFSET('Sanitation Data'!$H$30,0,10*ROW('Sanitation Data'!H38)))</f>
        <v/>
      </c>
      <c r="DH44" s="378" t="str">
        <f ca="1">+IF(OFFSET('Sanitation Data'!$H$31,0,10*ROW('Sanitation Data'!H38))="","",OFFSET('Sanitation Data'!$H$31,0,10*ROW('Sanitation Data'!H38)))</f>
        <v/>
      </c>
      <c r="DI44" s="378" t="str">
        <f ca="1">+IF(OFFSET('Sanitation Data'!$H$32,0,10*ROW('Sanitation Data'!H38))="","",OFFSET('Sanitation Data'!$H$32,0,10*ROW('Sanitation Data'!H38)))</f>
        <v/>
      </c>
      <c r="DJ44" s="378" t="str">
        <f ca="1">+IF(OFFSET('Sanitation Data'!$I$28,0,10*ROW('Sanitation Data'!I38))="","",OFFSET('Sanitation Data'!$I$28,0,10*ROW('Sanitation Data'!I38)))</f>
        <v/>
      </c>
      <c r="DK44" s="378" t="str">
        <f ca="1">+IF(OFFSET('Sanitation Data'!$I$29,0,10*ROW('Sanitation Data'!I38))="","",OFFSET('Sanitation Data'!$I$29,0,10*ROW('Sanitation Data'!I38)))</f>
        <v/>
      </c>
      <c r="DL44" s="378" t="str">
        <f ca="1">+IF(OFFSET('Sanitation Data'!$I$30,0,10*ROW('Sanitation Data'!I38))="","",OFFSET('Sanitation Data'!$I$30,0,10*ROW('Sanitation Data'!I38)))</f>
        <v/>
      </c>
      <c r="DM44" s="378" t="str">
        <f ca="1">+IF(OFFSET('Sanitation Data'!$I$31,0,10*ROW('Sanitation Data'!I38))="","",OFFSET('Sanitation Data'!$I$31,0,10*ROW('Sanitation Data'!I38)))</f>
        <v/>
      </c>
      <c r="DN44" s="378" t="str">
        <f ca="1">+IF(OFFSET('Sanitation Data'!$I$32,0,10*ROW('Sanitation Data'!I38))="","",OFFSET('Sanitation Data'!$I$32,0,10*ROW('Sanitation Data'!I38)))</f>
        <v/>
      </c>
      <c r="DO44" s="378" t="str">
        <f ca="1">+IF(OFFSET('Hygiene Data'!$D$11,0,10*ROW('Hygiene Data'!D38))="","",OFFSET('Hygiene Data'!$D$11,0,10*ROW('Hygiene Data'!D38)))</f>
        <v/>
      </c>
      <c r="DP44" s="378" t="str">
        <f ca="1">+IF(OFFSET('Hygiene Data'!$D$12,0,10*ROW('Hygiene Data'!D38))="","",OFFSET('Hygiene Data'!$D$12,0,10*ROW('Hygiene Data'!D38)))</f>
        <v/>
      </c>
      <c r="DQ44" s="378" t="str">
        <f ca="1">+IF(OFFSET('Hygiene Data'!$D$13,0,10*ROW('Hygiene Data'!D38))="","",OFFSET('Hygiene Data'!$D$13,0,10*ROW('Hygiene Data'!D38)))</f>
        <v/>
      </c>
      <c r="DR44" s="378" t="str">
        <f ca="1">+IF(OFFSET('Hygiene Data'!$E$11,0,10*ROW('Hygiene Data'!E38))="","",OFFSET('Hygiene Data'!$E$11,0,10*ROW('Hygiene Data'!E38)))</f>
        <v/>
      </c>
      <c r="DS44" s="378" t="str">
        <f ca="1">+IF(OFFSET('Hygiene Data'!$E$12,0,10*ROW('Hygiene Data'!E38))="","",OFFSET('Hygiene Data'!$E$12,0,10*ROW('Hygiene Data'!E38)))</f>
        <v/>
      </c>
      <c r="DT44" s="378" t="str">
        <f ca="1">+IF(OFFSET('Hygiene Data'!$E$13,0,10*ROW('Hygiene Data'!E38))="","",OFFSET('Hygiene Data'!$E$13,0,10*ROW('Hygiene Data'!E38)))</f>
        <v/>
      </c>
      <c r="DU44" s="378" t="str">
        <f ca="1">+IF(OFFSET('Hygiene Data'!$F$11,0,10*ROW('Hygiene Data'!F38))="","",OFFSET('Hygiene Data'!$F$11,0,10*ROW('Hygiene Data'!F38)))</f>
        <v/>
      </c>
      <c r="DV44" s="378" t="str">
        <f ca="1">+IF(OFFSET('Hygiene Data'!$F$12,0,10*ROW('Hygiene Data'!F38))="","",OFFSET('Hygiene Data'!$F$12,0,10*ROW('Hygiene Data'!F38)))</f>
        <v/>
      </c>
      <c r="DW44" s="378" t="str">
        <f ca="1">+IF(OFFSET('Hygiene Data'!$F$13,0,10*ROW('Hygiene Data'!F38))="","",OFFSET('Hygiene Data'!$F$13,0,10*ROW('Hygiene Data'!F38)))</f>
        <v/>
      </c>
      <c r="DX44" s="378" t="str">
        <f ca="1">+IF(OFFSET('Hygiene Data'!$G$11,0,10*ROW('Hygiene Data'!G38))="","",OFFSET('Hygiene Data'!$G$11,0,10*ROW('Hygiene Data'!G38)))</f>
        <v/>
      </c>
      <c r="DY44" s="378" t="str">
        <f ca="1">+IF(OFFSET('Hygiene Data'!$G$12,0,10*ROW('Hygiene Data'!G38))="","",OFFSET('Hygiene Data'!$G$12,0,10*ROW('Hygiene Data'!G38)))</f>
        <v/>
      </c>
      <c r="DZ44" s="378" t="str">
        <f ca="1">+IF(OFFSET('Hygiene Data'!$G$13,0,10*ROW('Hygiene Data'!G38))="","",OFFSET('Hygiene Data'!$G$13,0,10*ROW('Hygiene Data'!G38)))</f>
        <v/>
      </c>
      <c r="EA44" s="378" t="str">
        <f ca="1">+IF(OFFSET('Hygiene Data'!$H$11,0,10*ROW('Hygiene Data'!H38))="","",OFFSET('Hygiene Data'!$H$11,0,10*ROW('Hygiene Data'!H38)))</f>
        <v/>
      </c>
      <c r="EB44" s="378" t="str">
        <f ca="1">+IF(OFFSET('Hygiene Data'!$H$12,0,10*ROW('Hygiene Data'!H38))="","",OFFSET('Hygiene Data'!$H$12,0,10*ROW('Hygiene Data'!H38)))</f>
        <v/>
      </c>
      <c r="EC44" s="378" t="str">
        <f ca="1">+IF(OFFSET('Hygiene Data'!$H$13,0,10*ROW('Hygiene Data'!H38))="","",OFFSET('Hygiene Data'!$H$13,0,10*ROW('Hygiene Data'!H38)))</f>
        <v/>
      </c>
      <c r="ED44" s="378" t="str">
        <f ca="1">+IF(OFFSET('Hygiene Data'!$I$11,0,10*ROW('Hygiene Data'!I38))="","",OFFSET('Hygiene Data'!$I$11,0,10*ROW('Hygiene Data'!I38)))</f>
        <v/>
      </c>
      <c r="EE44" s="378" t="str">
        <f ca="1">+IF(OFFSET('Hygiene Data'!$I$12,0,10*ROW('Hygiene Data'!I38))="","",OFFSET('Hygiene Data'!$I$12,0,10*ROW('Hygiene Data'!I38)))</f>
        <v/>
      </c>
      <c r="EF44" s="378" t="str">
        <f ca="1">+IF(OFFSET('Hygiene Data'!$I$13,0,10*ROW('Hygiene Data'!I38))="","",OFFSET('Hygiene Data'!$I$13,0,10*ROW('Hygiene Data'!I38)))</f>
        <v/>
      </c>
    </row>
    <row r="45" spans="1:136" x14ac:dyDescent="0.25">
      <c r="A45" s="487" t="str">
        <f ca="1">+IF(OFFSET('Water Data'!$B$2,0,10*ROW('Water Data'!E39))="","",OFFSET('Water Data'!$B$2,0,10*ROW('Water Data'!E39)))</f>
        <v/>
      </c>
      <c r="B45" s="487"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4" t="str">
        <f t="shared" ca="1" si="0"/>
        <v/>
      </c>
      <c r="D45" s="515"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5"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5"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5"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5"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5"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5"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5"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5"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5"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5"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5"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5"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5"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5"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5"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5"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5"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6"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6"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6"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6"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6"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6"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6"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6"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6"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6"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6"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6"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6"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6"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6"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6"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6"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6"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6"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6"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6"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6"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6"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6"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6"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6"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6"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6"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6"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6"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7"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3"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7"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7"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7"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7"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7"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7"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7"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7"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7"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7"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7"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7"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7"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7"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7"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7"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8" t="str">
        <f ca="1">+IF(OFFSET('Water Data'!$D$27,0,10*ROW('Water Data'!D39))="","",OFFSET('Water Data'!$D$27,0,10*ROW('Water Data'!D39)))</f>
        <v/>
      </c>
      <c r="BT45" s="378" t="str">
        <f ca="1">+IF(OFFSET('Water Data'!$D$28,0,10*ROW('Water Data'!D39))="","",OFFSET('Water Data'!$D$28,0,10*ROW('Water Data'!D39)))</f>
        <v/>
      </c>
      <c r="BU45" s="378" t="str">
        <f ca="1">+IF(OFFSET('Water Data'!$D$29,0,10*ROW('Water Data'!D39))="","",OFFSET('Water Data'!$D$29,0,10*ROW('Water Data'!D39)))</f>
        <v/>
      </c>
      <c r="BV45" s="378" t="str">
        <f ca="1">+IF(OFFSET('Water Data'!$E$27,0,10*ROW('Water Data'!E39))="","",OFFSET('Water Data'!$E$27,0,10*ROW('Water Data'!E39)))</f>
        <v/>
      </c>
      <c r="BW45" s="378" t="str">
        <f ca="1">+IF(OFFSET('Water Data'!$E$28,0,10*ROW('Water Data'!E39))="","",OFFSET('Water Data'!$E$28,0,10*ROW('Water Data'!E39)))</f>
        <v/>
      </c>
      <c r="BX45" s="378" t="str">
        <f ca="1">+IF(OFFSET('Water Data'!$E$29,0,10*ROW('Water Data'!E39))="","",OFFSET('Water Data'!$E$29,0,10*ROW('Water Data'!E39)))</f>
        <v/>
      </c>
      <c r="BY45" s="378" t="str">
        <f ca="1">+IF(OFFSET('Water Data'!$F$27,0,10*ROW('Water Data'!F39))="","",OFFSET('Water Data'!$F$27,0,10*ROW('Water Data'!F39)))</f>
        <v/>
      </c>
      <c r="BZ45" s="378" t="str">
        <f ca="1">+IF(OFFSET('Water Data'!$F$28,0,10*ROW('Water Data'!F39))="","",OFFSET('Water Data'!$F$28,0,10*ROW('Water Data'!F39)))</f>
        <v/>
      </c>
      <c r="CA45" s="378" t="str">
        <f ca="1">+IF(OFFSET('Water Data'!$F$29,0,10*ROW('Water Data'!F39))="","",OFFSET('Water Data'!$F$29,0,10*ROW('Water Data'!F39)))</f>
        <v/>
      </c>
      <c r="CB45" s="378" t="str">
        <f ca="1">+IF(OFFSET('Water Data'!$G$27,0,10*ROW('Water Data'!G39))="","",OFFSET('Water Data'!$G$27,0,10*ROW('Water Data'!G39)))</f>
        <v/>
      </c>
      <c r="CC45" s="378" t="str">
        <f ca="1">+IF(OFFSET('Water Data'!$G$28,0,10*ROW('Water Data'!G39))="","",OFFSET('Water Data'!$G$28,0,10*ROW('Water Data'!G39)))</f>
        <v/>
      </c>
      <c r="CD45" s="378" t="str">
        <f ca="1">+IF(OFFSET('Water Data'!$G$29,0,10*ROW('Water Data'!G39))="","",OFFSET('Water Data'!$G$29,0,10*ROW('Water Data'!G39)))</f>
        <v/>
      </c>
      <c r="CE45" s="378" t="str">
        <f ca="1">+IF(OFFSET('Water Data'!$H$27,0,10*ROW('Water Data'!H39))="","",OFFSET('Water Data'!$H$27,0,10*ROW('Water Data'!H39)))</f>
        <v/>
      </c>
      <c r="CF45" s="378" t="str">
        <f ca="1">+IF(OFFSET('Water Data'!$H$28,0,10*ROW('Water Data'!H39))="","",OFFSET('Water Data'!$H$28,0,10*ROW('Water Data'!H39)))</f>
        <v/>
      </c>
      <c r="CG45" s="378" t="str">
        <f ca="1">+IF(OFFSET('Water Data'!$H$29,0,10*ROW('Water Data'!H39))="","",OFFSET('Water Data'!$H$29,0,10*ROW('Water Data'!H39)))</f>
        <v/>
      </c>
      <c r="CH45" s="378" t="str">
        <f ca="1">+IF(OFFSET('Water Data'!$I$27,0,10*ROW('Water Data'!I39))="","",OFFSET('Water Data'!$I$27,0,10*ROW('Water Data'!I39)))</f>
        <v/>
      </c>
      <c r="CI45" s="378" t="str">
        <f ca="1">+IF(OFFSET('Water Data'!$I$28,0,10*ROW('Water Data'!I39))="","",OFFSET('Water Data'!$I$28,0,10*ROW('Water Data'!I39)))</f>
        <v/>
      </c>
      <c r="CJ45" s="378" t="str">
        <f ca="1">+IF(OFFSET('Water Data'!$I$29,0,10*ROW('Water Data'!I39))="","",OFFSET('Water Data'!$I$29,0,10*ROW('Water Data'!I39)))</f>
        <v/>
      </c>
      <c r="CK45" s="378" t="str">
        <f ca="1">+IF(OFFSET('Sanitation Data'!$D$28,0,10*ROW('Sanitation Data'!D39))="","",OFFSET('Sanitation Data'!$D$28,0,10*ROW('Sanitation Data'!D39)))</f>
        <v/>
      </c>
      <c r="CL45" s="378" t="str">
        <f ca="1">+IF(OFFSET('Sanitation Data'!$D$29,0,10*ROW('Sanitation Data'!D39))="","",OFFSET('Sanitation Data'!$D$29,0,10*ROW('Sanitation Data'!D39)))</f>
        <v/>
      </c>
      <c r="CM45" s="378" t="str">
        <f ca="1">+IF(OFFSET('Sanitation Data'!$D$30,0,10*ROW('Sanitation Data'!D39))="","",OFFSET('Sanitation Data'!$D$30,0,10*ROW('Sanitation Data'!D39)))</f>
        <v/>
      </c>
      <c r="CN45" s="378" t="str">
        <f ca="1">+IF(OFFSET('Sanitation Data'!$D$31,0,10*ROW('Sanitation Data'!D39))="","",OFFSET('Sanitation Data'!$D$31,0,10*ROW('Sanitation Data'!D39)))</f>
        <v/>
      </c>
      <c r="CO45" s="378" t="str">
        <f ca="1">+IF(OFFSET('Sanitation Data'!$D$32,0,10*ROW('Sanitation Data'!D39))="","",OFFSET('Sanitation Data'!$D$32,0,10*ROW('Sanitation Data'!D39)))</f>
        <v/>
      </c>
      <c r="CP45" s="378" t="str">
        <f ca="1">+IF(OFFSET('Sanitation Data'!$E$28,0,10*ROW('Sanitation Data'!E39))="","",OFFSET('Sanitation Data'!$E$28,0,10*ROW('Sanitation Data'!E39)))</f>
        <v/>
      </c>
      <c r="CQ45" s="378" t="str">
        <f ca="1">+IF(OFFSET('Sanitation Data'!$E$29,0,10*ROW('Sanitation Data'!E39))="","",OFFSET('Sanitation Data'!$E$29,0,10*ROW('Sanitation Data'!E39)))</f>
        <v/>
      </c>
      <c r="CR45" s="378" t="str">
        <f ca="1">+IF(OFFSET('Sanitation Data'!$E$30,0,10*ROW('Sanitation Data'!E39))="","",OFFSET('Sanitation Data'!$E$30,0,10*ROW('Sanitation Data'!E39)))</f>
        <v/>
      </c>
      <c r="CS45" s="378" t="str">
        <f ca="1">+IF(OFFSET('Sanitation Data'!$E$31,0,10*ROW('Sanitation Data'!E39))="","",OFFSET('Sanitation Data'!$E$31,0,10*ROW('Sanitation Data'!E39)))</f>
        <v/>
      </c>
      <c r="CT45" s="378" t="str">
        <f ca="1">+IF(OFFSET('Sanitation Data'!$E$32,0,10*ROW('Sanitation Data'!E39))="","",OFFSET('Sanitation Data'!$E$32,0,10*ROW('Sanitation Data'!E39)))</f>
        <v/>
      </c>
      <c r="CU45" s="378" t="str">
        <f ca="1">+IF(OFFSET('Sanitation Data'!$F$28,0,10*ROW('Sanitation Data'!F39))="","",OFFSET('Sanitation Data'!$F$28,0,10*ROW('Sanitation Data'!F39)))</f>
        <v/>
      </c>
      <c r="CV45" s="378" t="str">
        <f ca="1">+IF(OFFSET('Sanitation Data'!$F$29,0,10*ROW('Sanitation Data'!F39))="","",OFFSET('Sanitation Data'!$F$29,0,10*ROW('Sanitation Data'!F39)))</f>
        <v/>
      </c>
      <c r="CW45" s="378" t="str">
        <f ca="1">+IF(OFFSET('Sanitation Data'!$F$30,0,10*ROW('Sanitation Data'!F39))="","",OFFSET('Sanitation Data'!$F$30,0,10*ROW('Sanitation Data'!F39)))</f>
        <v/>
      </c>
      <c r="CX45" s="378" t="str">
        <f ca="1">+IF(OFFSET('Sanitation Data'!$F$31,0,10*ROW('Sanitation Data'!F39))="","",OFFSET('Sanitation Data'!$F$31,0,10*ROW('Sanitation Data'!F39)))</f>
        <v/>
      </c>
      <c r="CY45" s="378" t="str">
        <f ca="1">+IF(OFFSET('Sanitation Data'!$F$32,0,10*ROW('Sanitation Data'!F39))="","",OFFSET('Sanitation Data'!$F$32,0,10*ROW('Sanitation Data'!F39)))</f>
        <v/>
      </c>
      <c r="CZ45" s="378" t="str">
        <f ca="1">+IF(OFFSET('Sanitation Data'!$G$28,0,10*ROW('Sanitation Data'!G39))="","",OFFSET('Sanitation Data'!$G$28,0,10*ROW('Sanitation Data'!G39)))</f>
        <v/>
      </c>
      <c r="DA45" s="378" t="str">
        <f ca="1">+IF(OFFSET('Sanitation Data'!$G$29,0,10*ROW('Sanitation Data'!G39))="","",OFFSET('Sanitation Data'!$G$29,0,10*ROW('Sanitation Data'!G39)))</f>
        <v/>
      </c>
      <c r="DB45" s="378" t="str">
        <f ca="1">+IF(OFFSET('Sanitation Data'!$G$30,0,10*ROW('Sanitation Data'!G39))="","",OFFSET('Sanitation Data'!$G$30,0,10*ROW('Sanitation Data'!G39)))</f>
        <v/>
      </c>
      <c r="DC45" s="378" t="str">
        <f ca="1">+IF(OFFSET('Sanitation Data'!$G$31,0,10*ROW('Sanitation Data'!G39))="","",OFFSET('Sanitation Data'!$G$31,0,10*ROW('Sanitation Data'!G39)))</f>
        <v/>
      </c>
      <c r="DD45" s="378" t="str">
        <f ca="1">+IF(OFFSET('Sanitation Data'!$G$32,0,10*ROW('Sanitation Data'!G39))="","",OFFSET('Sanitation Data'!$G$32,0,10*ROW('Sanitation Data'!G39)))</f>
        <v/>
      </c>
      <c r="DE45" s="378" t="str">
        <f ca="1">+IF(OFFSET('Sanitation Data'!$H$28,0,10*ROW('Sanitation Data'!H39))="","",OFFSET('Sanitation Data'!$H$28,0,10*ROW('Sanitation Data'!H39)))</f>
        <v/>
      </c>
      <c r="DF45" s="378" t="str">
        <f ca="1">+IF(OFFSET('Sanitation Data'!$H$29,0,10*ROW('Sanitation Data'!H39))="","",OFFSET('Sanitation Data'!$H$29,0,10*ROW('Sanitation Data'!H39)))</f>
        <v/>
      </c>
      <c r="DG45" s="378" t="str">
        <f ca="1">+IF(OFFSET('Sanitation Data'!$H$30,0,10*ROW('Sanitation Data'!H39))="","",OFFSET('Sanitation Data'!$H$30,0,10*ROW('Sanitation Data'!H39)))</f>
        <v/>
      </c>
      <c r="DH45" s="378" t="str">
        <f ca="1">+IF(OFFSET('Sanitation Data'!$H$31,0,10*ROW('Sanitation Data'!H39))="","",OFFSET('Sanitation Data'!$H$31,0,10*ROW('Sanitation Data'!H39)))</f>
        <v/>
      </c>
      <c r="DI45" s="378" t="str">
        <f ca="1">+IF(OFFSET('Sanitation Data'!$H$32,0,10*ROW('Sanitation Data'!H39))="","",OFFSET('Sanitation Data'!$H$32,0,10*ROW('Sanitation Data'!H39)))</f>
        <v/>
      </c>
      <c r="DJ45" s="378" t="str">
        <f ca="1">+IF(OFFSET('Sanitation Data'!$I$28,0,10*ROW('Sanitation Data'!I39))="","",OFFSET('Sanitation Data'!$I$28,0,10*ROW('Sanitation Data'!I39)))</f>
        <v/>
      </c>
      <c r="DK45" s="378" t="str">
        <f ca="1">+IF(OFFSET('Sanitation Data'!$I$29,0,10*ROW('Sanitation Data'!I39))="","",OFFSET('Sanitation Data'!$I$29,0,10*ROW('Sanitation Data'!I39)))</f>
        <v/>
      </c>
      <c r="DL45" s="378" t="str">
        <f ca="1">+IF(OFFSET('Sanitation Data'!$I$30,0,10*ROW('Sanitation Data'!I39))="","",OFFSET('Sanitation Data'!$I$30,0,10*ROW('Sanitation Data'!I39)))</f>
        <v/>
      </c>
      <c r="DM45" s="378" t="str">
        <f ca="1">+IF(OFFSET('Sanitation Data'!$I$31,0,10*ROW('Sanitation Data'!I39))="","",OFFSET('Sanitation Data'!$I$31,0,10*ROW('Sanitation Data'!I39)))</f>
        <v/>
      </c>
      <c r="DN45" s="378" t="str">
        <f ca="1">+IF(OFFSET('Sanitation Data'!$I$32,0,10*ROW('Sanitation Data'!I39))="","",OFFSET('Sanitation Data'!$I$32,0,10*ROW('Sanitation Data'!I39)))</f>
        <v/>
      </c>
      <c r="DO45" s="378" t="str">
        <f ca="1">+IF(OFFSET('Hygiene Data'!$D$11,0,10*ROW('Hygiene Data'!D39))="","",OFFSET('Hygiene Data'!$D$11,0,10*ROW('Hygiene Data'!D39)))</f>
        <v/>
      </c>
      <c r="DP45" s="378" t="str">
        <f ca="1">+IF(OFFSET('Hygiene Data'!$D$12,0,10*ROW('Hygiene Data'!D39))="","",OFFSET('Hygiene Data'!$D$12,0,10*ROW('Hygiene Data'!D39)))</f>
        <v/>
      </c>
      <c r="DQ45" s="378" t="str">
        <f ca="1">+IF(OFFSET('Hygiene Data'!$D$13,0,10*ROW('Hygiene Data'!D39))="","",OFFSET('Hygiene Data'!$D$13,0,10*ROW('Hygiene Data'!D39)))</f>
        <v/>
      </c>
      <c r="DR45" s="378" t="str">
        <f ca="1">+IF(OFFSET('Hygiene Data'!$E$11,0,10*ROW('Hygiene Data'!E39))="","",OFFSET('Hygiene Data'!$E$11,0,10*ROW('Hygiene Data'!E39)))</f>
        <v/>
      </c>
      <c r="DS45" s="378" t="str">
        <f ca="1">+IF(OFFSET('Hygiene Data'!$E$12,0,10*ROW('Hygiene Data'!E39))="","",OFFSET('Hygiene Data'!$E$12,0,10*ROW('Hygiene Data'!E39)))</f>
        <v/>
      </c>
      <c r="DT45" s="378" t="str">
        <f ca="1">+IF(OFFSET('Hygiene Data'!$E$13,0,10*ROW('Hygiene Data'!E39))="","",OFFSET('Hygiene Data'!$E$13,0,10*ROW('Hygiene Data'!E39)))</f>
        <v/>
      </c>
      <c r="DU45" s="378" t="str">
        <f ca="1">+IF(OFFSET('Hygiene Data'!$F$11,0,10*ROW('Hygiene Data'!F39))="","",OFFSET('Hygiene Data'!$F$11,0,10*ROW('Hygiene Data'!F39)))</f>
        <v/>
      </c>
      <c r="DV45" s="378" t="str">
        <f ca="1">+IF(OFFSET('Hygiene Data'!$F$12,0,10*ROW('Hygiene Data'!F39))="","",OFFSET('Hygiene Data'!$F$12,0,10*ROW('Hygiene Data'!F39)))</f>
        <v/>
      </c>
      <c r="DW45" s="378" t="str">
        <f ca="1">+IF(OFFSET('Hygiene Data'!$F$13,0,10*ROW('Hygiene Data'!F39))="","",OFFSET('Hygiene Data'!$F$13,0,10*ROW('Hygiene Data'!F39)))</f>
        <v/>
      </c>
      <c r="DX45" s="378" t="str">
        <f ca="1">+IF(OFFSET('Hygiene Data'!$G$11,0,10*ROW('Hygiene Data'!G39))="","",OFFSET('Hygiene Data'!$G$11,0,10*ROW('Hygiene Data'!G39)))</f>
        <v/>
      </c>
      <c r="DY45" s="378" t="str">
        <f ca="1">+IF(OFFSET('Hygiene Data'!$G$12,0,10*ROW('Hygiene Data'!G39))="","",OFFSET('Hygiene Data'!$G$12,0,10*ROW('Hygiene Data'!G39)))</f>
        <v/>
      </c>
      <c r="DZ45" s="378" t="str">
        <f ca="1">+IF(OFFSET('Hygiene Data'!$G$13,0,10*ROW('Hygiene Data'!G39))="","",OFFSET('Hygiene Data'!$G$13,0,10*ROW('Hygiene Data'!G39)))</f>
        <v/>
      </c>
      <c r="EA45" s="378" t="str">
        <f ca="1">+IF(OFFSET('Hygiene Data'!$H$11,0,10*ROW('Hygiene Data'!H39))="","",OFFSET('Hygiene Data'!$H$11,0,10*ROW('Hygiene Data'!H39)))</f>
        <v/>
      </c>
      <c r="EB45" s="378" t="str">
        <f ca="1">+IF(OFFSET('Hygiene Data'!$H$12,0,10*ROW('Hygiene Data'!H39))="","",OFFSET('Hygiene Data'!$H$12,0,10*ROW('Hygiene Data'!H39)))</f>
        <v/>
      </c>
      <c r="EC45" s="378" t="str">
        <f ca="1">+IF(OFFSET('Hygiene Data'!$H$13,0,10*ROW('Hygiene Data'!H39))="","",OFFSET('Hygiene Data'!$H$13,0,10*ROW('Hygiene Data'!H39)))</f>
        <v/>
      </c>
      <c r="ED45" s="378" t="str">
        <f ca="1">+IF(OFFSET('Hygiene Data'!$I$11,0,10*ROW('Hygiene Data'!I39))="","",OFFSET('Hygiene Data'!$I$11,0,10*ROW('Hygiene Data'!I39)))</f>
        <v/>
      </c>
      <c r="EE45" s="378" t="str">
        <f ca="1">+IF(OFFSET('Hygiene Data'!$I$12,0,10*ROW('Hygiene Data'!I39))="","",OFFSET('Hygiene Data'!$I$12,0,10*ROW('Hygiene Data'!I39)))</f>
        <v/>
      </c>
      <c r="EF45" s="378" t="str">
        <f ca="1">+IF(OFFSET('Hygiene Data'!$I$13,0,10*ROW('Hygiene Data'!I39))="","",OFFSET('Hygiene Data'!$I$13,0,10*ROW('Hygiene Data'!I39)))</f>
        <v/>
      </c>
    </row>
    <row r="46" spans="1:136" x14ac:dyDescent="0.25">
      <c r="A46" s="487" t="str">
        <f ca="1">+IF(OFFSET('Water Data'!$B$2,0,10*ROW('Water Data'!E40))="","",OFFSET('Water Data'!$B$2,0,10*ROW('Water Data'!E40)))</f>
        <v/>
      </c>
      <c r="B46" s="487"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4" t="str">
        <f t="shared" ca="1" si="0"/>
        <v/>
      </c>
      <c r="D46" s="515"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5"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5"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5"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5"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5"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5"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5"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5"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5"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5"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5"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5"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5"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5"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5"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5"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5"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6"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6"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6"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6"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6"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6"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6"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6"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6"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6"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6"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6"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6"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6"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6"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6"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6"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6"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6"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6"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6"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6"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6"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6"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6"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6"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6"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6"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6"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6"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7"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3"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7"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7"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7"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7"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7"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7"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7"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7"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7"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7"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7"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7"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7"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7"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7"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7"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8" t="str">
        <f ca="1">+IF(OFFSET('Water Data'!$D$27,0,10*ROW('Water Data'!D40))="","",OFFSET('Water Data'!$D$27,0,10*ROW('Water Data'!D40)))</f>
        <v/>
      </c>
      <c r="BT46" s="378" t="str">
        <f ca="1">+IF(OFFSET('Water Data'!$D$28,0,10*ROW('Water Data'!D40))="","",OFFSET('Water Data'!$D$28,0,10*ROW('Water Data'!D40)))</f>
        <v/>
      </c>
      <c r="BU46" s="378" t="str">
        <f ca="1">+IF(OFFSET('Water Data'!$D$29,0,10*ROW('Water Data'!D40))="","",OFFSET('Water Data'!$D$29,0,10*ROW('Water Data'!D40)))</f>
        <v/>
      </c>
      <c r="BV46" s="378" t="str">
        <f ca="1">+IF(OFFSET('Water Data'!$E$27,0,10*ROW('Water Data'!E40))="","",OFFSET('Water Data'!$E$27,0,10*ROW('Water Data'!E40)))</f>
        <v/>
      </c>
      <c r="BW46" s="378" t="str">
        <f ca="1">+IF(OFFSET('Water Data'!$E$28,0,10*ROW('Water Data'!E40))="","",OFFSET('Water Data'!$E$28,0,10*ROW('Water Data'!E40)))</f>
        <v/>
      </c>
      <c r="BX46" s="378" t="str">
        <f ca="1">+IF(OFFSET('Water Data'!$E$29,0,10*ROW('Water Data'!E40))="","",OFFSET('Water Data'!$E$29,0,10*ROW('Water Data'!E40)))</f>
        <v/>
      </c>
      <c r="BY46" s="378" t="str">
        <f ca="1">+IF(OFFSET('Water Data'!$F$27,0,10*ROW('Water Data'!F40))="","",OFFSET('Water Data'!$F$27,0,10*ROW('Water Data'!F40)))</f>
        <v/>
      </c>
      <c r="BZ46" s="378" t="str">
        <f ca="1">+IF(OFFSET('Water Data'!$F$28,0,10*ROW('Water Data'!F40))="","",OFFSET('Water Data'!$F$28,0,10*ROW('Water Data'!F40)))</f>
        <v/>
      </c>
      <c r="CA46" s="378" t="str">
        <f ca="1">+IF(OFFSET('Water Data'!$F$29,0,10*ROW('Water Data'!F40))="","",OFFSET('Water Data'!$F$29,0,10*ROW('Water Data'!F40)))</f>
        <v/>
      </c>
      <c r="CB46" s="378" t="str">
        <f ca="1">+IF(OFFSET('Water Data'!$G$27,0,10*ROW('Water Data'!G40))="","",OFFSET('Water Data'!$G$27,0,10*ROW('Water Data'!G40)))</f>
        <v/>
      </c>
      <c r="CC46" s="378" t="str">
        <f ca="1">+IF(OFFSET('Water Data'!$G$28,0,10*ROW('Water Data'!G40))="","",OFFSET('Water Data'!$G$28,0,10*ROW('Water Data'!G40)))</f>
        <v/>
      </c>
      <c r="CD46" s="378" t="str">
        <f ca="1">+IF(OFFSET('Water Data'!$G$29,0,10*ROW('Water Data'!G40))="","",OFFSET('Water Data'!$G$29,0,10*ROW('Water Data'!G40)))</f>
        <v/>
      </c>
      <c r="CE46" s="378" t="str">
        <f ca="1">+IF(OFFSET('Water Data'!$H$27,0,10*ROW('Water Data'!H40))="","",OFFSET('Water Data'!$H$27,0,10*ROW('Water Data'!H40)))</f>
        <v/>
      </c>
      <c r="CF46" s="378" t="str">
        <f ca="1">+IF(OFFSET('Water Data'!$H$28,0,10*ROW('Water Data'!H40))="","",OFFSET('Water Data'!$H$28,0,10*ROW('Water Data'!H40)))</f>
        <v/>
      </c>
      <c r="CG46" s="378" t="str">
        <f ca="1">+IF(OFFSET('Water Data'!$H$29,0,10*ROW('Water Data'!H40))="","",OFFSET('Water Data'!$H$29,0,10*ROW('Water Data'!H40)))</f>
        <v/>
      </c>
      <c r="CH46" s="378" t="str">
        <f ca="1">+IF(OFFSET('Water Data'!$I$27,0,10*ROW('Water Data'!I40))="","",OFFSET('Water Data'!$I$27,0,10*ROW('Water Data'!I40)))</f>
        <v/>
      </c>
      <c r="CI46" s="378" t="str">
        <f ca="1">+IF(OFFSET('Water Data'!$I$28,0,10*ROW('Water Data'!I40))="","",OFFSET('Water Data'!$I$28,0,10*ROW('Water Data'!I40)))</f>
        <v/>
      </c>
      <c r="CJ46" s="378" t="str">
        <f ca="1">+IF(OFFSET('Water Data'!$I$29,0,10*ROW('Water Data'!I40))="","",OFFSET('Water Data'!$I$29,0,10*ROW('Water Data'!I40)))</f>
        <v/>
      </c>
      <c r="CK46" s="378" t="str">
        <f ca="1">+IF(OFFSET('Sanitation Data'!$D$28,0,10*ROW('Sanitation Data'!D40))="","",OFFSET('Sanitation Data'!$D$28,0,10*ROW('Sanitation Data'!D40)))</f>
        <v/>
      </c>
      <c r="CL46" s="378" t="str">
        <f ca="1">+IF(OFFSET('Sanitation Data'!$D$29,0,10*ROW('Sanitation Data'!D40))="","",OFFSET('Sanitation Data'!$D$29,0,10*ROW('Sanitation Data'!D40)))</f>
        <v/>
      </c>
      <c r="CM46" s="378" t="str">
        <f ca="1">+IF(OFFSET('Sanitation Data'!$D$30,0,10*ROW('Sanitation Data'!D40))="","",OFFSET('Sanitation Data'!$D$30,0,10*ROW('Sanitation Data'!D40)))</f>
        <v/>
      </c>
      <c r="CN46" s="378" t="str">
        <f ca="1">+IF(OFFSET('Sanitation Data'!$D$31,0,10*ROW('Sanitation Data'!D40))="","",OFFSET('Sanitation Data'!$D$31,0,10*ROW('Sanitation Data'!D40)))</f>
        <v/>
      </c>
      <c r="CO46" s="378" t="str">
        <f ca="1">+IF(OFFSET('Sanitation Data'!$D$32,0,10*ROW('Sanitation Data'!D40))="","",OFFSET('Sanitation Data'!$D$32,0,10*ROW('Sanitation Data'!D40)))</f>
        <v/>
      </c>
      <c r="CP46" s="378" t="str">
        <f ca="1">+IF(OFFSET('Sanitation Data'!$E$28,0,10*ROW('Sanitation Data'!E40))="","",OFFSET('Sanitation Data'!$E$28,0,10*ROW('Sanitation Data'!E40)))</f>
        <v/>
      </c>
      <c r="CQ46" s="378" t="str">
        <f ca="1">+IF(OFFSET('Sanitation Data'!$E$29,0,10*ROW('Sanitation Data'!E40))="","",OFFSET('Sanitation Data'!$E$29,0,10*ROW('Sanitation Data'!E40)))</f>
        <v/>
      </c>
      <c r="CR46" s="378" t="str">
        <f ca="1">+IF(OFFSET('Sanitation Data'!$E$30,0,10*ROW('Sanitation Data'!E40))="","",OFFSET('Sanitation Data'!$E$30,0,10*ROW('Sanitation Data'!E40)))</f>
        <v/>
      </c>
      <c r="CS46" s="378" t="str">
        <f ca="1">+IF(OFFSET('Sanitation Data'!$E$31,0,10*ROW('Sanitation Data'!E40))="","",OFFSET('Sanitation Data'!$E$31,0,10*ROW('Sanitation Data'!E40)))</f>
        <v/>
      </c>
      <c r="CT46" s="378" t="str">
        <f ca="1">+IF(OFFSET('Sanitation Data'!$E$32,0,10*ROW('Sanitation Data'!E40))="","",OFFSET('Sanitation Data'!$E$32,0,10*ROW('Sanitation Data'!E40)))</f>
        <v/>
      </c>
      <c r="CU46" s="378" t="str">
        <f ca="1">+IF(OFFSET('Sanitation Data'!$F$28,0,10*ROW('Sanitation Data'!F40))="","",OFFSET('Sanitation Data'!$F$28,0,10*ROW('Sanitation Data'!F40)))</f>
        <v/>
      </c>
      <c r="CV46" s="378" t="str">
        <f ca="1">+IF(OFFSET('Sanitation Data'!$F$29,0,10*ROW('Sanitation Data'!F40))="","",OFFSET('Sanitation Data'!$F$29,0,10*ROW('Sanitation Data'!F40)))</f>
        <v/>
      </c>
      <c r="CW46" s="378" t="str">
        <f ca="1">+IF(OFFSET('Sanitation Data'!$F$30,0,10*ROW('Sanitation Data'!F40))="","",OFFSET('Sanitation Data'!$F$30,0,10*ROW('Sanitation Data'!F40)))</f>
        <v/>
      </c>
      <c r="CX46" s="378" t="str">
        <f ca="1">+IF(OFFSET('Sanitation Data'!$F$31,0,10*ROW('Sanitation Data'!F40))="","",OFFSET('Sanitation Data'!$F$31,0,10*ROW('Sanitation Data'!F40)))</f>
        <v/>
      </c>
      <c r="CY46" s="378" t="str">
        <f ca="1">+IF(OFFSET('Sanitation Data'!$F$32,0,10*ROW('Sanitation Data'!F40))="","",OFFSET('Sanitation Data'!$F$32,0,10*ROW('Sanitation Data'!F40)))</f>
        <v/>
      </c>
      <c r="CZ46" s="378" t="str">
        <f ca="1">+IF(OFFSET('Sanitation Data'!$G$28,0,10*ROW('Sanitation Data'!G40))="","",OFFSET('Sanitation Data'!$G$28,0,10*ROW('Sanitation Data'!G40)))</f>
        <v/>
      </c>
      <c r="DA46" s="378" t="str">
        <f ca="1">+IF(OFFSET('Sanitation Data'!$G$29,0,10*ROW('Sanitation Data'!G40))="","",OFFSET('Sanitation Data'!$G$29,0,10*ROW('Sanitation Data'!G40)))</f>
        <v/>
      </c>
      <c r="DB46" s="378" t="str">
        <f ca="1">+IF(OFFSET('Sanitation Data'!$G$30,0,10*ROW('Sanitation Data'!G40))="","",OFFSET('Sanitation Data'!$G$30,0,10*ROW('Sanitation Data'!G40)))</f>
        <v/>
      </c>
      <c r="DC46" s="378" t="str">
        <f ca="1">+IF(OFFSET('Sanitation Data'!$G$31,0,10*ROW('Sanitation Data'!G40))="","",OFFSET('Sanitation Data'!$G$31,0,10*ROW('Sanitation Data'!G40)))</f>
        <v/>
      </c>
      <c r="DD46" s="378" t="str">
        <f ca="1">+IF(OFFSET('Sanitation Data'!$G$32,0,10*ROW('Sanitation Data'!G40))="","",OFFSET('Sanitation Data'!$G$32,0,10*ROW('Sanitation Data'!G40)))</f>
        <v/>
      </c>
      <c r="DE46" s="378" t="str">
        <f ca="1">+IF(OFFSET('Sanitation Data'!$H$28,0,10*ROW('Sanitation Data'!H40))="","",OFFSET('Sanitation Data'!$H$28,0,10*ROW('Sanitation Data'!H40)))</f>
        <v/>
      </c>
      <c r="DF46" s="378" t="str">
        <f ca="1">+IF(OFFSET('Sanitation Data'!$H$29,0,10*ROW('Sanitation Data'!H40))="","",OFFSET('Sanitation Data'!$H$29,0,10*ROW('Sanitation Data'!H40)))</f>
        <v/>
      </c>
      <c r="DG46" s="378" t="str">
        <f ca="1">+IF(OFFSET('Sanitation Data'!$H$30,0,10*ROW('Sanitation Data'!H40))="","",OFFSET('Sanitation Data'!$H$30,0,10*ROW('Sanitation Data'!H40)))</f>
        <v/>
      </c>
      <c r="DH46" s="378" t="str">
        <f ca="1">+IF(OFFSET('Sanitation Data'!$H$31,0,10*ROW('Sanitation Data'!H40))="","",OFFSET('Sanitation Data'!$H$31,0,10*ROW('Sanitation Data'!H40)))</f>
        <v/>
      </c>
      <c r="DI46" s="378" t="str">
        <f ca="1">+IF(OFFSET('Sanitation Data'!$H$32,0,10*ROW('Sanitation Data'!H40))="","",OFFSET('Sanitation Data'!$H$32,0,10*ROW('Sanitation Data'!H40)))</f>
        <v/>
      </c>
      <c r="DJ46" s="378" t="str">
        <f ca="1">+IF(OFFSET('Sanitation Data'!$I$28,0,10*ROW('Sanitation Data'!I40))="","",OFFSET('Sanitation Data'!$I$28,0,10*ROW('Sanitation Data'!I40)))</f>
        <v/>
      </c>
      <c r="DK46" s="378" t="str">
        <f ca="1">+IF(OFFSET('Sanitation Data'!$I$29,0,10*ROW('Sanitation Data'!I40))="","",OFFSET('Sanitation Data'!$I$29,0,10*ROW('Sanitation Data'!I40)))</f>
        <v/>
      </c>
      <c r="DL46" s="378" t="str">
        <f ca="1">+IF(OFFSET('Sanitation Data'!$I$30,0,10*ROW('Sanitation Data'!I40))="","",OFFSET('Sanitation Data'!$I$30,0,10*ROW('Sanitation Data'!I40)))</f>
        <v/>
      </c>
      <c r="DM46" s="378" t="str">
        <f ca="1">+IF(OFFSET('Sanitation Data'!$I$31,0,10*ROW('Sanitation Data'!I40))="","",OFFSET('Sanitation Data'!$I$31,0,10*ROW('Sanitation Data'!I40)))</f>
        <v/>
      </c>
      <c r="DN46" s="378" t="str">
        <f ca="1">+IF(OFFSET('Sanitation Data'!$I$32,0,10*ROW('Sanitation Data'!I40))="","",OFFSET('Sanitation Data'!$I$32,0,10*ROW('Sanitation Data'!I40)))</f>
        <v/>
      </c>
      <c r="DO46" s="378" t="str">
        <f ca="1">+IF(OFFSET('Hygiene Data'!$D$11,0,10*ROW('Hygiene Data'!D40))="","",OFFSET('Hygiene Data'!$D$11,0,10*ROW('Hygiene Data'!D40)))</f>
        <v/>
      </c>
      <c r="DP46" s="378" t="str">
        <f ca="1">+IF(OFFSET('Hygiene Data'!$D$12,0,10*ROW('Hygiene Data'!D40))="","",OFFSET('Hygiene Data'!$D$12,0,10*ROW('Hygiene Data'!D40)))</f>
        <v/>
      </c>
      <c r="DQ46" s="378" t="str">
        <f ca="1">+IF(OFFSET('Hygiene Data'!$D$13,0,10*ROW('Hygiene Data'!D40))="","",OFFSET('Hygiene Data'!$D$13,0,10*ROW('Hygiene Data'!D40)))</f>
        <v/>
      </c>
      <c r="DR46" s="378" t="str">
        <f ca="1">+IF(OFFSET('Hygiene Data'!$E$11,0,10*ROW('Hygiene Data'!E40))="","",OFFSET('Hygiene Data'!$E$11,0,10*ROW('Hygiene Data'!E40)))</f>
        <v/>
      </c>
      <c r="DS46" s="378" t="str">
        <f ca="1">+IF(OFFSET('Hygiene Data'!$E$12,0,10*ROW('Hygiene Data'!E40))="","",OFFSET('Hygiene Data'!$E$12,0,10*ROW('Hygiene Data'!E40)))</f>
        <v/>
      </c>
      <c r="DT46" s="378" t="str">
        <f ca="1">+IF(OFFSET('Hygiene Data'!$E$13,0,10*ROW('Hygiene Data'!E40))="","",OFFSET('Hygiene Data'!$E$13,0,10*ROW('Hygiene Data'!E40)))</f>
        <v/>
      </c>
      <c r="DU46" s="378" t="str">
        <f ca="1">+IF(OFFSET('Hygiene Data'!$F$11,0,10*ROW('Hygiene Data'!F40))="","",OFFSET('Hygiene Data'!$F$11,0,10*ROW('Hygiene Data'!F40)))</f>
        <v/>
      </c>
      <c r="DV46" s="378" t="str">
        <f ca="1">+IF(OFFSET('Hygiene Data'!$F$12,0,10*ROW('Hygiene Data'!F40))="","",OFFSET('Hygiene Data'!$F$12,0,10*ROW('Hygiene Data'!F40)))</f>
        <v/>
      </c>
      <c r="DW46" s="378" t="str">
        <f ca="1">+IF(OFFSET('Hygiene Data'!$F$13,0,10*ROW('Hygiene Data'!F40))="","",OFFSET('Hygiene Data'!$F$13,0,10*ROW('Hygiene Data'!F40)))</f>
        <v/>
      </c>
      <c r="DX46" s="378" t="str">
        <f ca="1">+IF(OFFSET('Hygiene Data'!$G$11,0,10*ROW('Hygiene Data'!G40))="","",OFFSET('Hygiene Data'!$G$11,0,10*ROW('Hygiene Data'!G40)))</f>
        <v/>
      </c>
      <c r="DY46" s="378" t="str">
        <f ca="1">+IF(OFFSET('Hygiene Data'!$G$12,0,10*ROW('Hygiene Data'!G40))="","",OFFSET('Hygiene Data'!$G$12,0,10*ROW('Hygiene Data'!G40)))</f>
        <v/>
      </c>
      <c r="DZ46" s="378" t="str">
        <f ca="1">+IF(OFFSET('Hygiene Data'!$G$13,0,10*ROW('Hygiene Data'!G40))="","",OFFSET('Hygiene Data'!$G$13,0,10*ROW('Hygiene Data'!G40)))</f>
        <v/>
      </c>
      <c r="EA46" s="378" t="str">
        <f ca="1">+IF(OFFSET('Hygiene Data'!$H$11,0,10*ROW('Hygiene Data'!H40))="","",OFFSET('Hygiene Data'!$H$11,0,10*ROW('Hygiene Data'!H40)))</f>
        <v/>
      </c>
      <c r="EB46" s="378" t="str">
        <f ca="1">+IF(OFFSET('Hygiene Data'!$H$12,0,10*ROW('Hygiene Data'!H40))="","",OFFSET('Hygiene Data'!$H$12,0,10*ROW('Hygiene Data'!H40)))</f>
        <v/>
      </c>
      <c r="EC46" s="378" t="str">
        <f ca="1">+IF(OFFSET('Hygiene Data'!$H$13,0,10*ROW('Hygiene Data'!H40))="","",OFFSET('Hygiene Data'!$H$13,0,10*ROW('Hygiene Data'!H40)))</f>
        <v/>
      </c>
      <c r="ED46" s="378" t="str">
        <f ca="1">+IF(OFFSET('Hygiene Data'!$I$11,0,10*ROW('Hygiene Data'!I40))="","",OFFSET('Hygiene Data'!$I$11,0,10*ROW('Hygiene Data'!I40)))</f>
        <v/>
      </c>
      <c r="EE46" s="378" t="str">
        <f ca="1">+IF(OFFSET('Hygiene Data'!$I$12,0,10*ROW('Hygiene Data'!I40))="","",OFFSET('Hygiene Data'!$I$12,0,10*ROW('Hygiene Data'!I40)))</f>
        <v/>
      </c>
      <c r="EF46" s="378" t="str">
        <f ca="1">+IF(OFFSET('Hygiene Data'!$I$13,0,10*ROW('Hygiene Data'!I40))="","",OFFSET('Hygiene Data'!$I$13,0,10*ROW('Hygiene Data'!I40)))</f>
        <v/>
      </c>
    </row>
    <row r="47" spans="1:136" x14ac:dyDescent="0.25">
      <c r="A47" s="487" t="str">
        <f ca="1">+IF(OFFSET('Water Data'!$B$2,0,10*ROW('Water Data'!E41))="","",OFFSET('Water Data'!$B$2,0,10*ROW('Water Data'!E41)))</f>
        <v/>
      </c>
      <c r="B47" s="487"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4" t="str">
        <f t="shared" ca="1" si="0"/>
        <v/>
      </c>
      <c r="D47" s="515"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5"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5"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5"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5"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5"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5"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5"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5"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5"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5"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5"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5"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5"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5"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5"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5"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5"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6"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6"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6"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6"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6"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6"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6"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6"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6"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6"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6"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6"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6"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6"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6"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6"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6"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6"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6"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6"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6"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6"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6"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6"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6"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6"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6"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6"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6"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6"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7"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3"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7"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7"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7"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7"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7"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7"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7"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7"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7"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7"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7"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7"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7"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7"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7"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7"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8" t="str">
        <f ca="1">+IF(OFFSET('Water Data'!$D$27,0,10*ROW('Water Data'!D41))="","",OFFSET('Water Data'!$D$27,0,10*ROW('Water Data'!D41)))</f>
        <v/>
      </c>
      <c r="BT47" s="378" t="str">
        <f ca="1">+IF(OFFSET('Water Data'!$D$28,0,10*ROW('Water Data'!D41))="","",OFFSET('Water Data'!$D$28,0,10*ROW('Water Data'!D41)))</f>
        <v/>
      </c>
      <c r="BU47" s="378" t="str">
        <f ca="1">+IF(OFFSET('Water Data'!$D$29,0,10*ROW('Water Data'!D41))="","",OFFSET('Water Data'!$D$29,0,10*ROW('Water Data'!D41)))</f>
        <v/>
      </c>
      <c r="BV47" s="378" t="str">
        <f ca="1">+IF(OFFSET('Water Data'!$E$27,0,10*ROW('Water Data'!E41))="","",OFFSET('Water Data'!$E$27,0,10*ROW('Water Data'!E41)))</f>
        <v/>
      </c>
      <c r="BW47" s="378" t="str">
        <f ca="1">+IF(OFFSET('Water Data'!$E$28,0,10*ROW('Water Data'!E41))="","",OFFSET('Water Data'!$E$28,0,10*ROW('Water Data'!E41)))</f>
        <v/>
      </c>
      <c r="BX47" s="378" t="str">
        <f ca="1">+IF(OFFSET('Water Data'!$E$29,0,10*ROW('Water Data'!E41))="","",OFFSET('Water Data'!$E$29,0,10*ROW('Water Data'!E41)))</f>
        <v/>
      </c>
      <c r="BY47" s="378" t="str">
        <f ca="1">+IF(OFFSET('Water Data'!$F$27,0,10*ROW('Water Data'!F41))="","",OFFSET('Water Data'!$F$27,0,10*ROW('Water Data'!F41)))</f>
        <v/>
      </c>
      <c r="BZ47" s="378" t="str">
        <f ca="1">+IF(OFFSET('Water Data'!$F$28,0,10*ROW('Water Data'!F41))="","",OFFSET('Water Data'!$F$28,0,10*ROW('Water Data'!F41)))</f>
        <v/>
      </c>
      <c r="CA47" s="378" t="str">
        <f ca="1">+IF(OFFSET('Water Data'!$F$29,0,10*ROW('Water Data'!F41))="","",OFFSET('Water Data'!$F$29,0,10*ROW('Water Data'!F41)))</f>
        <v/>
      </c>
      <c r="CB47" s="378" t="str">
        <f ca="1">+IF(OFFSET('Water Data'!$G$27,0,10*ROW('Water Data'!G41))="","",OFFSET('Water Data'!$G$27,0,10*ROW('Water Data'!G41)))</f>
        <v/>
      </c>
      <c r="CC47" s="378" t="str">
        <f ca="1">+IF(OFFSET('Water Data'!$G$28,0,10*ROW('Water Data'!G41))="","",OFFSET('Water Data'!$G$28,0,10*ROW('Water Data'!G41)))</f>
        <v/>
      </c>
      <c r="CD47" s="378" t="str">
        <f ca="1">+IF(OFFSET('Water Data'!$G$29,0,10*ROW('Water Data'!G41))="","",OFFSET('Water Data'!$G$29,0,10*ROW('Water Data'!G41)))</f>
        <v/>
      </c>
      <c r="CE47" s="378" t="str">
        <f ca="1">+IF(OFFSET('Water Data'!$H$27,0,10*ROW('Water Data'!H41))="","",OFFSET('Water Data'!$H$27,0,10*ROW('Water Data'!H41)))</f>
        <v/>
      </c>
      <c r="CF47" s="378" t="str">
        <f ca="1">+IF(OFFSET('Water Data'!$H$28,0,10*ROW('Water Data'!H41))="","",OFFSET('Water Data'!$H$28,0,10*ROW('Water Data'!H41)))</f>
        <v/>
      </c>
      <c r="CG47" s="378" t="str">
        <f ca="1">+IF(OFFSET('Water Data'!$H$29,0,10*ROW('Water Data'!H41))="","",OFFSET('Water Data'!$H$29,0,10*ROW('Water Data'!H41)))</f>
        <v/>
      </c>
      <c r="CH47" s="378" t="str">
        <f ca="1">+IF(OFFSET('Water Data'!$I$27,0,10*ROW('Water Data'!I41))="","",OFFSET('Water Data'!$I$27,0,10*ROW('Water Data'!I41)))</f>
        <v/>
      </c>
      <c r="CI47" s="378" t="str">
        <f ca="1">+IF(OFFSET('Water Data'!$I$28,0,10*ROW('Water Data'!I41))="","",OFFSET('Water Data'!$I$28,0,10*ROW('Water Data'!I41)))</f>
        <v/>
      </c>
      <c r="CJ47" s="378" t="str">
        <f ca="1">+IF(OFFSET('Water Data'!$I$29,0,10*ROW('Water Data'!I41))="","",OFFSET('Water Data'!$I$29,0,10*ROW('Water Data'!I41)))</f>
        <v/>
      </c>
      <c r="CK47" s="378" t="str">
        <f ca="1">+IF(OFFSET('Sanitation Data'!$D$28,0,10*ROW('Sanitation Data'!D41))="","",OFFSET('Sanitation Data'!$D$28,0,10*ROW('Sanitation Data'!D41)))</f>
        <v/>
      </c>
      <c r="CL47" s="378" t="str">
        <f ca="1">+IF(OFFSET('Sanitation Data'!$D$29,0,10*ROW('Sanitation Data'!D41))="","",OFFSET('Sanitation Data'!$D$29,0,10*ROW('Sanitation Data'!D41)))</f>
        <v/>
      </c>
      <c r="CM47" s="378" t="str">
        <f ca="1">+IF(OFFSET('Sanitation Data'!$D$30,0,10*ROW('Sanitation Data'!D41))="","",OFFSET('Sanitation Data'!$D$30,0,10*ROW('Sanitation Data'!D41)))</f>
        <v/>
      </c>
      <c r="CN47" s="378" t="str">
        <f ca="1">+IF(OFFSET('Sanitation Data'!$D$31,0,10*ROW('Sanitation Data'!D41))="","",OFFSET('Sanitation Data'!$D$31,0,10*ROW('Sanitation Data'!D41)))</f>
        <v/>
      </c>
      <c r="CO47" s="378" t="str">
        <f ca="1">+IF(OFFSET('Sanitation Data'!$D$32,0,10*ROW('Sanitation Data'!D41))="","",OFFSET('Sanitation Data'!$D$32,0,10*ROW('Sanitation Data'!D41)))</f>
        <v/>
      </c>
      <c r="CP47" s="378" t="str">
        <f ca="1">+IF(OFFSET('Sanitation Data'!$E$28,0,10*ROW('Sanitation Data'!E41))="","",OFFSET('Sanitation Data'!$E$28,0,10*ROW('Sanitation Data'!E41)))</f>
        <v/>
      </c>
      <c r="CQ47" s="378" t="str">
        <f ca="1">+IF(OFFSET('Sanitation Data'!$E$29,0,10*ROW('Sanitation Data'!E41))="","",OFFSET('Sanitation Data'!$E$29,0,10*ROW('Sanitation Data'!E41)))</f>
        <v/>
      </c>
      <c r="CR47" s="378" t="str">
        <f ca="1">+IF(OFFSET('Sanitation Data'!$E$30,0,10*ROW('Sanitation Data'!E41))="","",OFFSET('Sanitation Data'!$E$30,0,10*ROW('Sanitation Data'!E41)))</f>
        <v/>
      </c>
      <c r="CS47" s="378" t="str">
        <f ca="1">+IF(OFFSET('Sanitation Data'!$E$31,0,10*ROW('Sanitation Data'!E41))="","",OFFSET('Sanitation Data'!$E$31,0,10*ROW('Sanitation Data'!E41)))</f>
        <v/>
      </c>
      <c r="CT47" s="378" t="str">
        <f ca="1">+IF(OFFSET('Sanitation Data'!$E$32,0,10*ROW('Sanitation Data'!E41))="","",OFFSET('Sanitation Data'!$E$32,0,10*ROW('Sanitation Data'!E41)))</f>
        <v/>
      </c>
      <c r="CU47" s="378" t="str">
        <f ca="1">+IF(OFFSET('Sanitation Data'!$F$28,0,10*ROW('Sanitation Data'!F41))="","",OFFSET('Sanitation Data'!$F$28,0,10*ROW('Sanitation Data'!F41)))</f>
        <v/>
      </c>
      <c r="CV47" s="378" t="str">
        <f ca="1">+IF(OFFSET('Sanitation Data'!$F$29,0,10*ROW('Sanitation Data'!F41))="","",OFFSET('Sanitation Data'!$F$29,0,10*ROW('Sanitation Data'!F41)))</f>
        <v/>
      </c>
      <c r="CW47" s="378" t="str">
        <f ca="1">+IF(OFFSET('Sanitation Data'!$F$30,0,10*ROW('Sanitation Data'!F41))="","",OFFSET('Sanitation Data'!$F$30,0,10*ROW('Sanitation Data'!F41)))</f>
        <v/>
      </c>
      <c r="CX47" s="378" t="str">
        <f ca="1">+IF(OFFSET('Sanitation Data'!$F$31,0,10*ROW('Sanitation Data'!F41))="","",OFFSET('Sanitation Data'!$F$31,0,10*ROW('Sanitation Data'!F41)))</f>
        <v/>
      </c>
      <c r="CY47" s="378" t="str">
        <f ca="1">+IF(OFFSET('Sanitation Data'!$F$32,0,10*ROW('Sanitation Data'!F41))="","",OFFSET('Sanitation Data'!$F$32,0,10*ROW('Sanitation Data'!F41)))</f>
        <v/>
      </c>
      <c r="CZ47" s="378" t="str">
        <f ca="1">+IF(OFFSET('Sanitation Data'!$G$28,0,10*ROW('Sanitation Data'!G41))="","",OFFSET('Sanitation Data'!$G$28,0,10*ROW('Sanitation Data'!G41)))</f>
        <v/>
      </c>
      <c r="DA47" s="378" t="str">
        <f ca="1">+IF(OFFSET('Sanitation Data'!$G$29,0,10*ROW('Sanitation Data'!G41))="","",OFFSET('Sanitation Data'!$G$29,0,10*ROW('Sanitation Data'!G41)))</f>
        <v/>
      </c>
      <c r="DB47" s="378" t="str">
        <f ca="1">+IF(OFFSET('Sanitation Data'!$G$30,0,10*ROW('Sanitation Data'!G41))="","",OFFSET('Sanitation Data'!$G$30,0,10*ROW('Sanitation Data'!G41)))</f>
        <v/>
      </c>
      <c r="DC47" s="378" t="str">
        <f ca="1">+IF(OFFSET('Sanitation Data'!$G$31,0,10*ROW('Sanitation Data'!G41))="","",OFFSET('Sanitation Data'!$G$31,0,10*ROW('Sanitation Data'!G41)))</f>
        <v/>
      </c>
      <c r="DD47" s="378" t="str">
        <f ca="1">+IF(OFFSET('Sanitation Data'!$G$32,0,10*ROW('Sanitation Data'!G41))="","",OFFSET('Sanitation Data'!$G$32,0,10*ROW('Sanitation Data'!G41)))</f>
        <v/>
      </c>
      <c r="DE47" s="378" t="str">
        <f ca="1">+IF(OFFSET('Sanitation Data'!$H$28,0,10*ROW('Sanitation Data'!H41))="","",OFFSET('Sanitation Data'!$H$28,0,10*ROW('Sanitation Data'!H41)))</f>
        <v/>
      </c>
      <c r="DF47" s="378" t="str">
        <f ca="1">+IF(OFFSET('Sanitation Data'!$H$29,0,10*ROW('Sanitation Data'!H41))="","",OFFSET('Sanitation Data'!$H$29,0,10*ROW('Sanitation Data'!H41)))</f>
        <v/>
      </c>
      <c r="DG47" s="378" t="str">
        <f ca="1">+IF(OFFSET('Sanitation Data'!$H$30,0,10*ROW('Sanitation Data'!H41))="","",OFFSET('Sanitation Data'!$H$30,0,10*ROW('Sanitation Data'!H41)))</f>
        <v/>
      </c>
      <c r="DH47" s="378" t="str">
        <f ca="1">+IF(OFFSET('Sanitation Data'!$H$31,0,10*ROW('Sanitation Data'!H41))="","",OFFSET('Sanitation Data'!$H$31,0,10*ROW('Sanitation Data'!H41)))</f>
        <v/>
      </c>
      <c r="DI47" s="378" t="str">
        <f ca="1">+IF(OFFSET('Sanitation Data'!$H$32,0,10*ROW('Sanitation Data'!H41))="","",OFFSET('Sanitation Data'!$H$32,0,10*ROW('Sanitation Data'!H41)))</f>
        <v/>
      </c>
      <c r="DJ47" s="378" t="str">
        <f ca="1">+IF(OFFSET('Sanitation Data'!$I$28,0,10*ROW('Sanitation Data'!I41))="","",OFFSET('Sanitation Data'!$I$28,0,10*ROW('Sanitation Data'!I41)))</f>
        <v/>
      </c>
      <c r="DK47" s="378" t="str">
        <f ca="1">+IF(OFFSET('Sanitation Data'!$I$29,0,10*ROW('Sanitation Data'!I41))="","",OFFSET('Sanitation Data'!$I$29,0,10*ROW('Sanitation Data'!I41)))</f>
        <v/>
      </c>
      <c r="DL47" s="378" t="str">
        <f ca="1">+IF(OFFSET('Sanitation Data'!$I$30,0,10*ROW('Sanitation Data'!I41))="","",OFFSET('Sanitation Data'!$I$30,0,10*ROW('Sanitation Data'!I41)))</f>
        <v/>
      </c>
      <c r="DM47" s="378" t="str">
        <f ca="1">+IF(OFFSET('Sanitation Data'!$I$31,0,10*ROW('Sanitation Data'!I41))="","",OFFSET('Sanitation Data'!$I$31,0,10*ROW('Sanitation Data'!I41)))</f>
        <v/>
      </c>
      <c r="DN47" s="378" t="str">
        <f ca="1">+IF(OFFSET('Sanitation Data'!$I$32,0,10*ROW('Sanitation Data'!I41))="","",OFFSET('Sanitation Data'!$I$32,0,10*ROW('Sanitation Data'!I41)))</f>
        <v/>
      </c>
      <c r="DO47" s="378" t="str">
        <f ca="1">+IF(OFFSET('Hygiene Data'!$D$11,0,10*ROW('Hygiene Data'!D41))="","",OFFSET('Hygiene Data'!$D$11,0,10*ROW('Hygiene Data'!D41)))</f>
        <v/>
      </c>
      <c r="DP47" s="378" t="str">
        <f ca="1">+IF(OFFSET('Hygiene Data'!$D$12,0,10*ROW('Hygiene Data'!D41))="","",OFFSET('Hygiene Data'!$D$12,0,10*ROW('Hygiene Data'!D41)))</f>
        <v/>
      </c>
      <c r="DQ47" s="378" t="str">
        <f ca="1">+IF(OFFSET('Hygiene Data'!$D$13,0,10*ROW('Hygiene Data'!D41))="","",OFFSET('Hygiene Data'!$D$13,0,10*ROW('Hygiene Data'!D41)))</f>
        <v/>
      </c>
      <c r="DR47" s="378" t="str">
        <f ca="1">+IF(OFFSET('Hygiene Data'!$E$11,0,10*ROW('Hygiene Data'!E41))="","",OFFSET('Hygiene Data'!$E$11,0,10*ROW('Hygiene Data'!E41)))</f>
        <v/>
      </c>
      <c r="DS47" s="378" t="str">
        <f ca="1">+IF(OFFSET('Hygiene Data'!$E$12,0,10*ROW('Hygiene Data'!E41))="","",OFFSET('Hygiene Data'!$E$12,0,10*ROW('Hygiene Data'!E41)))</f>
        <v/>
      </c>
      <c r="DT47" s="378" t="str">
        <f ca="1">+IF(OFFSET('Hygiene Data'!$E$13,0,10*ROW('Hygiene Data'!E41))="","",OFFSET('Hygiene Data'!$E$13,0,10*ROW('Hygiene Data'!E41)))</f>
        <v/>
      </c>
      <c r="DU47" s="378" t="str">
        <f ca="1">+IF(OFFSET('Hygiene Data'!$F$11,0,10*ROW('Hygiene Data'!F41))="","",OFFSET('Hygiene Data'!$F$11,0,10*ROW('Hygiene Data'!F41)))</f>
        <v/>
      </c>
      <c r="DV47" s="378" t="str">
        <f ca="1">+IF(OFFSET('Hygiene Data'!$F$12,0,10*ROW('Hygiene Data'!F41))="","",OFFSET('Hygiene Data'!$F$12,0,10*ROW('Hygiene Data'!F41)))</f>
        <v/>
      </c>
      <c r="DW47" s="378" t="str">
        <f ca="1">+IF(OFFSET('Hygiene Data'!$F$13,0,10*ROW('Hygiene Data'!F41))="","",OFFSET('Hygiene Data'!$F$13,0,10*ROW('Hygiene Data'!F41)))</f>
        <v/>
      </c>
      <c r="DX47" s="378" t="str">
        <f ca="1">+IF(OFFSET('Hygiene Data'!$G$11,0,10*ROW('Hygiene Data'!G41))="","",OFFSET('Hygiene Data'!$G$11,0,10*ROW('Hygiene Data'!G41)))</f>
        <v/>
      </c>
      <c r="DY47" s="378" t="str">
        <f ca="1">+IF(OFFSET('Hygiene Data'!$G$12,0,10*ROW('Hygiene Data'!G41))="","",OFFSET('Hygiene Data'!$G$12,0,10*ROW('Hygiene Data'!G41)))</f>
        <v/>
      </c>
      <c r="DZ47" s="378" t="str">
        <f ca="1">+IF(OFFSET('Hygiene Data'!$G$13,0,10*ROW('Hygiene Data'!G41))="","",OFFSET('Hygiene Data'!$G$13,0,10*ROW('Hygiene Data'!G41)))</f>
        <v/>
      </c>
      <c r="EA47" s="378" t="str">
        <f ca="1">+IF(OFFSET('Hygiene Data'!$H$11,0,10*ROW('Hygiene Data'!H41))="","",OFFSET('Hygiene Data'!$H$11,0,10*ROW('Hygiene Data'!H41)))</f>
        <v/>
      </c>
      <c r="EB47" s="378" t="str">
        <f ca="1">+IF(OFFSET('Hygiene Data'!$H$12,0,10*ROW('Hygiene Data'!H41))="","",OFFSET('Hygiene Data'!$H$12,0,10*ROW('Hygiene Data'!H41)))</f>
        <v/>
      </c>
      <c r="EC47" s="378" t="str">
        <f ca="1">+IF(OFFSET('Hygiene Data'!$H$13,0,10*ROW('Hygiene Data'!H41))="","",OFFSET('Hygiene Data'!$H$13,0,10*ROW('Hygiene Data'!H41)))</f>
        <v/>
      </c>
      <c r="ED47" s="378" t="str">
        <f ca="1">+IF(OFFSET('Hygiene Data'!$I$11,0,10*ROW('Hygiene Data'!I41))="","",OFFSET('Hygiene Data'!$I$11,0,10*ROW('Hygiene Data'!I41)))</f>
        <v/>
      </c>
      <c r="EE47" s="378" t="str">
        <f ca="1">+IF(OFFSET('Hygiene Data'!$I$12,0,10*ROW('Hygiene Data'!I41))="","",OFFSET('Hygiene Data'!$I$12,0,10*ROW('Hygiene Data'!I41)))</f>
        <v/>
      </c>
      <c r="EF47" s="378" t="str">
        <f ca="1">+IF(OFFSET('Hygiene Data'!$I$13,0,10*ROW('Hygiene Data'!I41))="","",OFFSET('Hygiene Data'!$I$13,0,10*ROW('Hygiene Data'!I41)))</f>
        <v/>
      </c>
    </row>
    <row r="48" spans="1:136" x14ac:dyDescent="0.25">
      <c r="A48" s="487" t="str">
        <f ca="1">+IF(OFFSET('Water Data'!$B$2,0,10*ROW('Water Data'!E42))="","",OFFSET('Water Data'!$B$2,0,10*ROW('Water Data'!E42)))</f>
        <v/>
      </c>
      <c r="B48" s="487"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4" t="str">
        <f t="shared" ca="1" si="0"/>
        <v/>
      </c>
      <c r="D48" s="515"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5"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5"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5"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5"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5"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5"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5"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5"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5"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5"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5"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5"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5"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5"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5"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5"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5"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6"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6"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6"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6"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6"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6"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6"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6"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6"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6"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6"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6"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6"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6"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6"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6"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6"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6"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6"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6"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6"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6"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6"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6"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6"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6"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6"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6"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6"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6"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7"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3"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7"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7"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7"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7"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7"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7"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7"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7"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7"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7"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7"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7"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7"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7"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7"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7"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8" t="str">
        <f ca="1">+IF(OFFSET('Water Data'!$D$27,0,10*ROW('Water Data'!D42))="","",OFFSET('Water Data'!$D$27,0,10*ROW('Water Data'!D42)))</f>
        <v/>
      </c>
      <c r="BT48" s="378" t="str">
        <f ca="1">+IF(OFFSET('Water Data'!$D$28,0,10*ROW('Water Data'!D42))="","",OFFSET('Water Data'!$D$28,0,10*ROW('Water Data'!D42)))</f>
        <v/>
      </c>
      <c r="BU48" s="378" t="str">
        <f ca="1">+IF(OFFSET('Water Data'!$D$29,0,10*ROW('Water Data'!D42))="","",OFFSET('Water Data'!$D$29,0,10*ROW('Water Data'!D42)))</f>
        <v/>
      </c>
      <c r="BV48" s="378" t="str">
        <f ca="1">+IF(OFFSET('Water Data'!$E$27,0,10*ROW('Water Data'!E42))="","",OFFSET('Water Data'!$E$27,0,10*ROW('Water Data'!E42)))</f>
        <v/>
      </c>
      <c r="BW48" s="378" t="str">
        <f ca="1">+IF(OFFSET('Water Data'!$E$28,0,10*ROW('Water Data'!E42))="","",OFFSET('Water Data'!$E$28,0,10*ROW('Water Data'!E42)))</f>
        <v/>
      </c>
      <c r="BX48" s="378" t="str">
        <f ca="1">+IF(OFFSET('Water Data'!$E$29,0,10*ROW('Water Data'!E42))="","",OFFSET('Water Data'!$E$29,0,10*ROW('Water Data'!E42)))</f>
        <v/>
      </c>
      <c r="BY48" s="378" t="str">
        <f ca="1">+IF(OFFSET('Water Data'!$F$27,0,10*ROW('Water Data'!F42))="","",OFFSET('Water Data'!$F$27,0,10*ROW('Water Data'!F42)))</f>
        <v/>
      </c>
      <c r="BZ48" s="378" t="str">
        <f ca="1">+IF(OFFSET('Water Data'!$F$28,0,10*ROW('Water Data'!F42))="","",OFFSET('Water Data'!$F$28,0,10*ROW('Water Data'!F42)))</f>
        <v/>
      </c>
      <c r="CA48" s="378" t="str">
        <f ca="1">+IF(OFFSET('Water Data'!$F$29,0,10*ROW('Water Data'!F42))="","",OFFSET('Water Data'!$F$29,0,10*ROW('Water Data'!F42)))</f>
        <v/>
      </c>
      <c r="CB48" s="378" t="str">
        <f ca="1">+IF(OFFSET('Water Data'!$G$27,0,10*ROW('Water Data'!G42))="","",OFFSET('Water Data'!$G$27,0,10*ROW('Water Data'!G42)))</f>
        <v/>
      </c>
      <c r="CC48" s="378" t="str">
        <f ca="1">+IF(OFFSET('Water Data'!$G$28,0,10*ROW('Water Data'!G42))="","",OFFSET('Water Data'!$G$28,0,10*ROW('Water Data'!G42)))</f>
        <v/>
      </c>
      <c r="CD48" s="378" t="str">
        <f ca="1">+IF(OFFSET('Water Data'!$G$29,0,10*ROW('Water Data'!G42))="","",OFFSET('Water Data'!$G$29,0,10*ROW('Water Data'!G42)))</f>
        <v/>
      </c>
      <c r="CE48" s="378" t="str">
        <f ca="1">+IF(OFFSET('Water Data'!$H$27,0,10*ROW('Water Data'!H42))="","",OFFSET('Water Data'!$H$27,0,10*ROW('Water Data'!H42)))</f>
        <v/>
      </c>
      <c r="CF48" s="378" t="str">
        <f ca="1">+IF(OFFSET('Water Data'!$H$28,0,10*ROW('Water Data'!H42))="","",OFFSET('Water Data'!$H$28,0,10*ROW('Water Data'!H42)))</f>
        <v/>
      </c>
      <c r="CG48" s="378" t="str">
        <f ca="1">+IF(OFFSET('Water Data'!$H$29,0,10*ROW('Water Data'!H42))="","",OFFSET('Water Data'!$H$29,0,10*ROW('Water Data'!H42)))</f>
        <v/>
      </c>
      <c r="CH48" s="378" t="str">
        <f ca="1">+IF(OFFSET('Water Data'!$I$27,0,10*ROW('Water Data'!I42))="","",OFFSET('Water Data'!$I$27,0,10*ROW('Water Data'!I42)))</f>
        <v/>
      </c>
      <c r="CI48" s="378" t="str">
        <f ca="1">+IF(OFFSET('Water Data'!$I$28,0,10*ROW('Water Data'!I42))="","",OFFSET('Water Data'!$I$28,0,10*ROW('Water Data'!I42)))</f>
        <v/>
      </c>
      <c r="CJ48" s="378" t="str">
        <f ca="1">+IF(OFFSET('Water Data'!$I$29,0,10*ROW('Water Data'!I42))="","",OFFSET('Water Data'!$I$29,0,10*ROW('Water Data'!I42)))</f>
        <v/>
      </c>
      <c r="CK48" s="378" t="str">
        <f ca="1">+IF(OFFSET('Sanitation Data'!$D$28,0,10*ROW('Sanitation Data'!D42))="","",OFFSET('Sanitation Data'!$D$28,0,10*ROW('Sanitation Data'!D42)))</f>
        <v/>
      </c>
      <c r="CL48" s="378" t="str">
        <f ca="1">+IF(OFFSET('Sanitation Data'!$D$29,0,10*ROW('Sanitation Data'!D42))="","",OFFSET('Sanitation Data'!$D$29,0,10*ROW('Sanitation Data'!D42)))</f>
        <v/>
      </c>
      <c r="CM48" s="378" t="str">
        <f ca="1">+IF(OFFSET('Sanitation Data'!$D$30,0,10*ROW('Sanitation Data'!D42))="","",OFFSET('Sanitation Data'!$D$30,0,10*ROW('Sanitation Data'!D42)))</f>
        <v/>
      </c>
      <c r="CN48" s="378" t="str">
        <f ca="1">+IF(OFFSET('Sanitation Data'!$D$31,0,10*ROW('Sanitation Data'!D42))="","",OFFSET('Sanitation Data'!$D$31,0,10*ROW('Sanitation Data'!D42)))</f>
        <v/>
      </c>
      <c r="CO48" s="378" t="str">
        <f ca="1">+IF(OFFSET('Sanitation Data'!$D$32,0,10*ROW('Sanitation Data'!D42))="","",OFFSET('Sanitation Data'!$D$32,0,10*ROW('Sanitation Data'!D42)))</f>
        <v/>
      </c>
      <c r="CP48" s="378" t="str">
        <f ca="1">+IF(OFFSET('Sanitation Data'!$E$28,0,10*ROW('Sanitation Data'!E42))="","",OFFSET('Sanitation Data'!$E$28,0,10*ROW('Sanitation Data'!E42)))</f>
        <v/>
      </c>
      <c r="CQ48" s="378" t="str">
        <f ca="1">+IF(OFFSET('Sanitation Data'!$E$29,0,10*ROW('Sanitation Data'!E42))="","",OFFSET('Sanitation Data'!$E$29,0,10*ROW('Sanitation Data'!E42)))</f>
        <v/>
      </c>
      <c r="CR48" s="378" t="str">
        <f ca="1">+IF(OFFSET('Sanitation Data'!$E$30,0,10*ROW('Sanitation Data'!E42))="","",OFFSET('Sanitation Data'!$E$30,0,10*ROW('Sanitation Data'!E42)))</f>
        <v/>
      </c>
      <c r="CS48" s="378" t="str">
        <f ca="1">+IF(OFFSET('Sanitation Data'!$E$31,0,10*ROW('Sanitation Data'!E42))="","",OFFSET('Sanitation Data'!$E$31,0,10*ROW('Sanitation Data'!E42)))</f>
        <v/>
      </c>
      <c r="CT48" s="378" t="str">
        <f ca="1">+IF(OFFSET('Sanitation Data'!$E$32,0,10*ROW('Sanitation Data'!E42))="","",OFFSET('Sanitation Data'!$E$32,0,10*ROW('Sanitation Data'!E42)))</f>
        <v/>
      </c>
      <c r="CU48" s="378" t="str">
        <f ca="1">+IF(OFFSET('Sanitation Data'!$F$28,0,10*ROW('Sanitation Data'!F42))="","",OFFSET('Sanitation Data'!$F$28,0,10*ROW('Sanitation Data'!F42)))</f>
        <v/>
      </c>
      <c r="CV48" s="378" t="str">
        <f ca="1">+IF(OFFSET('Sanitation Data'!$F$29,0,10*ROW('Sanitation Data'!F42))="","",OFFSET('Sanitation Data'!$F$29,0,10*ROW('Sanitation Data'!F42)))</f>
        <v/>
      </c>
      <c r="CW48" s="378" t="str">
        <f ca="1">+IF(OFFSET('Sanitation Data'!$F$30,0,10*ROW('Sanitation Data'!F42))="","",OFFSET('Sanitation Data'!$F$30,0,10*ROW('Sanitation Data'!F42)))</f>
        <v/>
      </c>
      <c r="CX48" s="378" t="str">
        <f ca="1">+IF(OFFSET('Sanitation Data'!$F$31,0,10*ROW('Sanitation Data'!F42))="","",OFFSET('Sanitation Data'!$F$31,0,10*ROW('Sanitation Data'!F42)))</f>
        <v/>
      </c>
      <c r="CY48" s="378" t="str">
        <f ca="1">+IF(OFFSET('Sanitation Data'!$F$32,0,10*ROW('Sanitation Data'!F42))="","",OFFSET('Sanitation Data'!$F$32,0,10*ROW('Sanitation Data'!F42)))</f>
        <v/>
      </c>
      <c r="CZ48" s="378" t="str">
        <f ca="1">+IF(OFFSET('Sanitation Data'!$G$28,0,10*ROW('Sanitation Data'!G42))="","",OFFSET('Sanitation Data'!$G$28,0,10*ROW('Sanitation Data'!G42)))</f>
        <v/>
      </c>
      <c r="DA48" s="378" t="str">
        <f ca="1">+IF(OFFSET('Sanitation Data'!$G$29,0,10*ROW('Sanitation Data'!G42))="","",OFFSET('Sanitation Data'!$G$29,0,10*ROW('Sanitation Data'!G42)))</f>
        <v/>
      </c>
      <c r="DB48" s="378" t="str">
        <f ca="1">+IF(OFFSET('Sanitation Data'!$G$30,0,10*ROW('Sanitation Data'!G42))="","",OFFSET('Sanitation Data'!$G$30,0,10*ROW('Sanitation Data'!G42)))</f>
        <v/>
      </c>
      <c r="DC48" s="378" t="str">
        <f ca="1">+IF(OFFSET('Sanitation Data'!$G$31,0,10*ROW('Sanitation Data'!G42))="","",OFFSET('Sanitation Data'!$G$31,0,10*ROW('Sanitation Data'!G42)))</f>
        <v/>
      </c>
      <c r="DD48" s="378" t="str">
        <f ca="1">+IF(OFFSET('Sanitation Data'!$G$32,0,10*ROW('Sanitation Data'!G42))="","",OFFSET('Sanitation Data'!$G$32,0,10*ROW('Sanitation Data'!G42)))</f>
        <v/>
      </c>
      <c r="DE48" s="378" t="str">
        <f ca="1">+IF(OFFSET('Sanitation Data'!$H$28,0,10*ROW('Sanitation Data'!H42))="","",OFFSET('Sanitation Data'!$H$28,0,10*ROW('Sanitation Data'!H42)))</f>
        <v/>
      </c>
      <c r="DF48" s="378" t="str">
        <f ca="1">+IF(OFFSET('Sanitation Data'!$H$29,0,10*ROW('Sanitation Data'!H42))="","",OFFSET('Sanitation Data'!$H$29,0,10*ROW('Sanitation Data'!H42)))</f>
        <v/>
      </c>
      <c r="DG48" s="378" t="str">
        <f ca="1">+IF(OFFSET('Sanitation Data'!$H$30,0,10*ROW('Sanitation Data'!H42))="","",OFFSET('Sanitation Data'!$H$30,0,10*ROW('Sanitation Data'!H42)))</f>
        <v/>
      </c>
      <c r="DH48" s="378" t="str">
        <f ca="1">+IF(OFFSET('Sanitation Data'!$H$31,0,10*ROW('Sanitation Data'!H42))="","",OFFSET('Sanitation Data'!$H$31,0,10*ROW('Sanitation Data'!H42)))</f>
        <v/>
      </c>
      <c r="DI48" s="378" t="str">
        <f ca="1">+IF(OFFSET('Sanitation Data'!$H$32,0,10*ROW('Sanitation Data'!H42))="","",OFFSET('Sanitation Data'!$H$32,0,10*ROW('Sanitation Data'!H42)))</f>
        <v/>
      </c>
      <c r="DJ48" s="378" t="str">
        <f ca="1">+IF(OFFSET('Sanitation Data'!$I$28,0,10*ROW('Sanitation Data'!I42))="","",OFFSET('Sanitation Data'!$I$28,0,10*ROW('Sanitation Data'!I42)))</f>
        <v/>
      </c>
      <c r="DK48" s="378" t="str">
        <f ca="1">+IF(OFFSET('Sanitation Data'!$I$29,0,10*ROW('Sanitation Data'!I42))="","",OFFSET('Sanitation Data'!$I$29,0,10*ROW('Sanitation Data'!I42)))</f>
        <v/>
      </c>
      <c r="DL48" s="378" t="str">
        <f ca="1">+IF(OFFSET('Sanitation Data'!$I$30,0,10*ROW('Sanitation Data'!I42))="","",OFFSET('Sanitation Data'!$I$30,0,10*ROW('Sanitation Data'!I42)))</f>
        <v/>
      </c>
      <c r="DM48" s="378" t="str">
        <f ca="1">+IF(OFFSET('Sanitation Data'!$I$31,0,10*ROW('Sanitation Data'!I42))="","",OFFSET('Sanitation Data'!$I$31,0,10*ROW('Sanitation Data'!I42)))</f>
        <v/>
      </c>
      <c r="DN48" s="378" t="str">
        <f ca="1">+IF(OFFSET('Sanitation Data'!$I$32,0,10*ROW('Sanitation Data'!I42))="","",OFFSET('Sanitation Data'!$I$32,0,10*ROW('Sanitation Data'!I42)))</f>
        <v/>
      </c>
      <c r="DO48" s="378" t="str">
        <f ca="1">+IF(OFFSET('Hygiene Data'!$D$11,0,10*ROW('Hygiene Data'!D42))="","",OFFSET('Hygiene Data'!$D$11,0,10*ROW('Hygiene Data'!D42)))</f>
        <v/>
      </c>
      <c r="DP48" s="378" t="str">
        <f ca="1">+IF(OFFSET('Hygiene Data'!$D$12,0,10*ROW('Hygiene Data'!D42))="","",OFFSET('Hygiene Data'!$D$12,0,10*ROW('Hygiene Data'!D42)))</f>
        <v/>
      </c>
      <c r="DQ48" s="378" t="str">
        <f ca="1">+IF(OFFSET('Hygiene Data'!$D$13,0,10*ROW('Hygiene Data'!D42))="","",OFFSET('Hygiene Data'!$D$13,0,10*ROW('Hygiene Data'!D42)))</f>
        <v/>
      </c>
      <c r="DR48" s="378" t="str">
        <f ca="1">+IF(OFFSET('Hygiene Data'!$E$11,0,10*ROW('Hygiene Data'!E42))="","",OFFSET('Hygiene Data'!$E$11,0,10*ROW('Hygiene Data'!E42)))</f>
        <v/>
      </c>
      <c r="DS48" s="378" t="str">
        <f ca="1">+IF(OFFSET('Hygiene Data'!$E$12,0,10*ROW('Hygiene Data'!E42))="","",OFFSET('Hygiene Data'!$E$12,0,10*ROW('Hygiene Data'!E42)))</f>
        <v/>
      </c>
      <c r="DT48" s="378" t="str">
        <f ca="1">+IF(OFFSET('Hygiene Data'!$E$13,0,10*ROW('Hygiene Data'!E42))="","",OFFSET('Hygiene Data'!$E$13,0,10*ROW('Hygiene Data'!E42)))</f>
        <v/>
      </c>
      <c r="DU48" s="378" t="str">
        <f ca="1">+IF(OFFSET('Hygiene Data'!$F$11,0,10*ROW('Hygiene Data'!F42))="","",OFFSET('Hygiene Data'!$F$11,0,10*ROW('Hygiene Data'!F42)))</f>
        <v/>
      </c>
      <c r="DV48" s="378" t="str">
        <f ca="1">+IF(OFFSET('Hygiene Data'!$F$12,0,10*ROW('Hygiene Data'!F42))="","",OFFSET('Hygiene Data'!$F$12,0,10*ROW('Hygiene Data'!F42)))</f>
        <v/>
      </c>
      <c r="DW48" s="378" t="str">
        <f ca="1">+IF(OFFSET('Hygiene Data'!$F$13,0,10*ROW('Hygiene Data'!F42))="","",OFFSET('Hygiene Data'!$F$13,0,10*ROW('Hygiene Data'!F42)))</f>
        <v/>
      </c>
      <c r="DX48" s="378" t="str">
        <f ca="1">+IF(OFFSET('Hygiene Data'!$G$11,0,10*ROW('Hygiene Data'!G42))="","",OFFSET('Hygiene Data'!$G$11,0,10*ROW('Hygiene Data'!G42)))</f>
        <v/>
      </c>
      <c r="DY48" s="378" t="str">
        <f ca="1">+IF(OFFSET('Hygiene Data'!$G$12,0,10*ROW('Hygiene Data'!G42))="","",OFFSET('Hygiene Data'!$G$12,0,10*ROW('Hygiene Data'!G42)))</f>
        <v/>
      </c>
      <c r="DZ48" s="378" t="str">
        <f ca="1">+IF(OFFSET('Hygiene Data'!$G$13,0,10*ROW('Hygiene Data'!G42))="","",OFFSET('Hygiene Data'!$G$13,0,10*ROW('Hygiene Data'!G42)))</f>
        <v/>
      </c>
      <c r="EA48" s="378" t="str">
        <f ca="1">+IF(OFFSET('Hygiene Data'!$H$11,0,10*ROW('Hygiene Data'!H42))="","",OFFSET('Hygiene Data'!$H$11,0,10*ROW('Hygiene Data'!H42)))</f>
        <v/>
      </c>
      <c r="EB48" s="378" t="str">
        <f ca="1">+IF(OFFSET('Hygiene Data'!$H$12,0,10*ROW('Hygiene Data'!H42))="","",OFFSET('Hygiene Data'!$H$12,0,10*ROW('Hygiene Data'!H42)))</f>
        <v/>
      </c>
      <c r="EC48" s="378" t="str">
        <f ca="1">+IF(OFFSET('Hygiene Data'!$H$13,0,10*ROW('Hygiene Data'!H42))="","",OFFSET('Hygiene Data'!$H$13,0,10*ROW('Hygiene Data'!H42)))</f>
        <v/>
      </c>
      <c r="ED48" s="378" t="str">
        <f ca="1">+IF(OFFSET('Hygiene Data'!$I$11,0,10*ROW('Hygiene Data'!I42))="","",OFFSET('Hygiene Data'!$I$11,0,10*ROW('Hygiene Data'!I42)))</f>
        <v/>
      </c>
      <c r="EE48" s="378" t="str">
        <f ca="1">+IF(OFFSET('Hygiene Data'!$I$12,0,10*ROW('Hygiene Data'!I42))="","",OFFSET('Hygiene Data'!$I$12,0,10*ROW('Hygiene Data'!I42)))</f>
        <v/>
      </c>
      <c r="EF48" s="378" t="str">
        <f ca="1">+IF(OFFSET('Hygiene Data'!$I$13,0,10*ROW('Hygiene Data'!I42))="","",OFFSET('Hygiene Data'!$I$13,0,10*ROW('Hygiene Data'!I42)))</f>
        <v/>
      </c>
    </row>
    <row r="49" spans="1:136" x14ac:dyDescent="0.25">
      <c r="A49" s="487" t="str">
        <f ca="1">+IF(OFFSET('Water Data'!$B$2,0,10*ROW('Water Data'!E43))="","",OFFSET('Water Data'!$B$2,0,10*ROW('Water Data'!E43)))</f>
        <v/>
      </c>
      <c r="B49" s="487"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4" t="str">
        <f t="shared" ca="1" si="0"/>
        <v/>
      </c>
      <c r="D49" s="515"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5"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5"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5"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5"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5"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5"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5"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5"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5"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5"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5"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5"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5"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5"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5"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5"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5"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6"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6"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6"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6"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6"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6"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6"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6"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6"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6"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6"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6"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6"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6"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6"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6"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6"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6"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6"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6"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6"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6"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6"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6"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6"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6"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6"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6"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6"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6"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7"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3"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7"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7"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7"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7"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7"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7"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7"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7"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7"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7"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7"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7"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7"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7"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7"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7"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8" t="str">
        <f ca="1">+IF(OFFSET('Water Data'!$D$27,0,10*ROW('Water Data'!D43))="","",OFFSET('Water Data'!$D$27,0,10*ROW('Water Data'!D43)))</f>
        <v/>
      </c>
      <c r="BT49" s="378" t="str">
        <f ca="1">+IF(OFFSET('Water Data'!$D$28,0,10*ROW('Water Data'!D43))="","",OFFSET('Water Data'!$D$28,0,10*ROW('Water Data'!D43)))</f>
        <v/>
      </c>
      <c r="BU49" s="378" t="str">
        <f ca="1">+IF(OFFSET('Water Data'!$D$29,0,10*ROW('Water Data'!D43))="","",OFFSET('Water Data'!$D$29,0,10*ROW('Water Data'!D43)))</f>
        <v/>
      </c>
      <c r="BV49" s="378" t="str">
        <f ca="1">+IF(OFFSET('Water Data'!$E$27,0,10*ROW('Water Data'!E43))="","",OFFSET('Water Data'!$E$27,0,10*ROW('Water Data'!E43)))</f>
        <v/>
      </c>
      <c r="BW49" s="378" t="str">
        <f ca="1">+IF(OFFSET('Water Data'!$E$28,0,10*ROW('Water Data'!E43))="","",OFFSET('Water Data'!$E$28,0,10*ROW('Water Data'!E43)))</f>
        <v/>
      </c>
      <c r="BX49" s="378" t="str">
        <f ca="1">+IF(OFFSET('Water Data'!$E$29,0,10*ROW('Water Data'!E43))="","",OFFSET('Water Data'!$E$29,0,10*ROW('Water Data'!E43)))</f>
        <v/>
      </c>
      <c r="BY49" s="378" t="str">
        <f ca="1">+IF(OFFSET('Water Data'!$F$27,0,10*ROW('Water Data'!F43))="","",OFFSET('Water Data'!$F$27,0,10*ROW('Water Data'!F43)))</f>
        <v/>
      </c>
      <c r="BZ49" s="378" t="str">
        <f ca="1">+IF(OFFSET('Water Data'!$F$28,0,10*ROW('Water Data'!F43))="","",OFFSET('Water Data'!$F$28,0,10*ROW('Water Data'!F43)))</f>
        <v/>
      </c>
      <c r="CA49" s="378" t="str">
        <f ca="1">+IF(OFFSET('Water Data'!$F$29,0,10*ROW('Water Data'!F43))="","",OFFSET('Water Data'!$F$29,0,10*ROW('Water Data'!F43)))</f>
        <v/>
      </c>
      <c r="CB49" s="378" t="str">
        <f ca="1">+IF(OFFSET('Water Data'!$G$27,0,10*ROW('Water Data'!G43))="","",OFFSET('Water Data'!$G$27,0,10*ROW('Water Data'!G43)))</f>
        <v/>
      </c>
      <c r="CC49" s="378" t="str">
        <f ca="1">+IF(OFFSET('Water Data'!$G$28,0,10*ROW('Water Data'!G43))="","",OFFSET('Water Data'!$G$28,0,10*ROW('Water Data'!G43)))</f>
        <v/>
      </c>
      <c r="CD49" s="378" t="str">
        <f ca="1">+IF(OFFSET('Water Data'!$G$29,0,10*ROW('Water Data'!G43))="","",OFFSET('Water Data'!$G$29,0,10*ROW('Water Data'!G43)))</f>
        <v/>
      </c>
      <c r="CE49" s="378" t="str">
        <f ca="1">+IF(OFFSET('Water Data'!$H$27,0,10*ROW('Water Data'!H43))="","",OFFSET('Water Data'!$H$27,0,10*ROW('Water Data'!H43)))</f>
        <v/>
      </c>
      <c r="CF49" s="378" t="str">
        <f ca="1">+IF(OFFSET('Water Data'!$H$28,0,10*ROW('Water Data'!H43))="","",OFFSET('Water Data'!$H$28,0,10*ROW('Water Data'!H43)))</f>
        <v/>
      </c>
      <c r="CG49" s="378" t="str">
        <f ca="1">+IF(OFFSET('Water Data'!$H$29,0,10*ROW('Water Data'!H43))="","",OFFSET('Water Data'!$H$29,0,10*ROW('Water Data'!H43)))</f>
        <v/>
      </c>
      <c r="CH49" s="378" t="str">
        <f ca="1">+IF(OFFSET('Water Data'!$I$27,0,10*ROW('Water Data'!I43))="","",OFFSET('Water Data'!$I$27,0,10*ROW('Water Data'!I43)))</f>
        <v/>
      </c>
      <c r="CI49" s="378" t="str">
        <f ca="1">+IF(OFFSET('Water Data'!$I$28,0,10*ROW('Water Data'!I43))="","",OFFSET('Water Data'!$I$28,0,10*ROW('Water Data'!I43)))</f>
        <v/>
      </c>
      <c r="CJ49" s="378" t="str">
        <f ca="1">+IF(OFFSET('Water Data'!$I$29,0,10*ROW('Water Data'!I43))="","",OFFSET('Water Data'!$I$29,0,10*ROW('Water Data'!I43)))</f>
        <v/>
      </c>
      <c r="CK49" s="378" t="str">
        <f ca="1">+IF(OFFSET('Sanitation Data'!$D$28,0,10*ROW('Sanitation Data'!D43))="","",OFFSET('Sanitation Data'!$D$28,0,10*ROW('Sanitation Data'!D43)))</f>
        <v/>
      </c>
      <c r="CL49" s="378" t="str">
        <f ca="1">+IF(OFFSET('Sanitation Data'!$D$29,0,10*ROW('Sanitation Data'!D43))="","",OFFSET('Sanitation Data'!$D$29,0,10*ROW('Sanitation Data'!D43)))</f>
        <v/>
      </c>
      <c r="CM49" s="378" t="str">
        <f ca="1">+IF(OFFSET('Sanitation Data'!$D$30,0,10*ROW('Sanitation Data'!D43))="","",OFFSET('Sanitation Data'!$D$30,0,10*ROW('Sanitation Data'!D43)))</f>
        <v/>
      </c>
      <c r="CN49" s="378" t="str">
        <f ca="1">+IF(OFFSET('Sanitation Data'!$D$31,0,10*ROW('Sanitation Data'!D43))="","",OFFSET('Sanitation Data'!$D$31,0,10*ROW('Sanitation Data'!D43)))</f>
        <v/>
      </c>
      <c r="CO49" s="378" t="str">
        <f ca="1">+IF(OFFSET('Sanitation Data'!$D$32,0,10*ROW('Sanitation Data'!D43))="","",OFFSET('Sanitation Data'!$D$32,0,10*ROW('Sanitation Data'!D43)))</f>
        <v/>
      </c>
      <c r="CP49" s="378" t="str">
        <f ca="1">+IF(OFFSET('Sanitation Data'!$E$28,0,10*ROW('Sanitation Data'!E43))="","",OFFSET('Sanitation Data'!$E$28,0,10*ROW('Sanitation Data'!E43)))</f>
        <v/>
      </c>
      <c r="CQ49" s="378" t="str">
        <f ca="1">+IF(OFFSET('Sanitation Data'!$E$29,0,10*ROW('Sanitation Data'!E43))="","",OFFSET('Sanitation Data'!$E$29,0,10*ROW('Sanitation Data'!E43)))</f>
        <v/>
      </c>
      <c r="CR49" s="378" t="str">
        <f ca="1">+IF(OFFSET('Sanitation Data'!$E$30,0,10*ROW('Sanitation Data'!E43))="","",OFFSET('Sanitation Data'!$E$30,0,10*ROW('Sanitation Data'!E43)))</f>
        <v/>
      </c>
      <c r="CS49" s="378" t="str">
        <f ca="1">+IF(OFFSET('Sanitation Data'!$E$31,0,10*ROW('Sanitation Data'!E43))="","",OFFSET('Sanitation Data'!$E$31,0,10*ROW('Sanitation Data'!E43)))</f>
        <v/>
      </c>
      <c r="CT49" s="378" t="str">
        <f ca="1">+IF(OFFSET('Sanitation Data'!$E$32,0,10*ROW('Sanitation Data'!E43))="","",OFFSET('Sanitation Data'!$E$32,0,10*ROW('Sanitation Data'!E43)))</f>
        <v/>
      </c>
      <c r="CU49" s="378" t="str">
        <f ca="1">+IF(OFFSET('Sanitation Data'!$F$28,0,10*ROW('Sanitation Data'!F43))="","",OFFSET('Sanitation Data'!$F$28,0,10*ROW('Sanitation Data'!F43)))</f>
        <v/>
      </c>
      <c r="CV49" s="378" t="str">
        <f ca="1">+IF(OFFSET('Sanitation Data'!$F$29,0,10*ROW('Sanitation Data'!F43))="","",OFFSET('Sanitation Data'!$F$29,0,10*ROW('Sanitation Data'!F43)))</f>
        <v/>
      </c>
      <c r="CW49" s="378" t="str">
        <f ca="1">+IF(OFFSET('Sanitation Data'!$F$30,0,10*ROW('Sanitation Data'!F43))="","",OFFSET('Sanitation Data'!$F$30,0,10*ROW('Sanitation Data'!F43)))</f>
        <v/>
      </c>
      <c r="CX49" s="378" t="str">
        <f ca="1">+IF(OFFSET('Sanitation Data'!$F$31,0,10*ROW('Sanitation Data'!F43))="","",OFFSET('Sanitation Data'!$F$31,0,10*ROW('Sanitation Data'!F43)))</f>
        <v/>
      </c>
      <c r="CY49" s="378" t="str">
        <f ca="1">+IF(OFFSET('Sanitation Data'!$F$32,0,10*ROW('Sanitation Data'!F43))="","",OFFSET('Sanitation Data'!$F$32,0,10*ROW('Sanitation Data'!F43)))</f>
        <v/>
      </c>
      <c r="CZ49" s="378" t="str">
        <f ca="1">+IF(OFFSET('Sanitation Data'!$G$28,0,10*ROW('Sanitation Data'!G43))="","",OFFSET('Sanitation Data'!$G$28,0,10*ROW('Sanitation Data'!G43)))</f>
        <v/>
      </c>
      <c r="DA49" s="378" t="str">
        <f ca="1">+IF(OFFSET('Sanitation Data'!$G$29,0,10*ROW('Sanitation Data'!G43))="","",OFFSET('Sanitation Data'!$G$29,0,10*ROW('Sanitation Data'!G43)))</f>
        <v/>
      </c>
      <c r="DB49" s="378" t="str">
        <f ca="1">+IF(OFFSET('Sanitation Data'!$G$30,0,10*ROW('Sanitation Data'!G43))="","",OFFSET('Sanitation Data'!$G$30,0,10*ROW('Sanitation Data'!G43)))</f>
        <v/>
      </c>
      <c r="DC49" s="378" t="str">
        <f ca="1">+IF(OFFSET('Sanitation Data'!$G$31,0,10*ROW('Sanitation Data'!G43))="","",OFFSET('Sanitation Data'!$G$31,0,10*ROW('Sanitation Data'!G43)))</f>
        <v/>
      </c>
      <c r="DD49" s="378" t="str">
        <f ca="1">+IF(OFFSET('Sanitation Data'!$G$32,0,10*ROW('Sanitation Data'!G43))="","",OFFSET('Sanitation Data'!$G$32,0,10*ROW('Sanitation Data'!G43)))</f>
        <v/>
      </c>
      <c r="DE49" s="378" t="str">
        <f ca="1">+IF(OFFSET('Sanitation Data'!$H$28,0,10*ROW('Sanitation Data'!H43))="","",OFFSET('Sanitation Data'!$H$28,0,10*ROW('Sanitation Data'!H43)))</f>
        <v/>
      </c>
      <c r="DF49" s="378" t="str">
        <f ca="1">+IF(OFFSET('Sanitation Data'!$H$29,0,10*ROW('Sanitation Data'!H43))="","",OFFSET('Sanitation Data'!$H$29,0,10*ROW('Sanitation Data'!H43)))</f>
        <v/>
      </c>
      <c r="DG49" s="378" t="str">
        <f ca="1">+IF(OFFSET('Sanitation Data'!$H$30,0,10*ROW('Sanitation Data'!H43))="","",OFFSET('Sanitation Data'!$H$30,0,10*ROW('Sanitation Data'!H43)))</f>
        <v/>
      </c>
      <c r="DH49" s="378" t="str">
        <f ca="1">+IF(OFFSET('Sanitation Data'!$H$31,0,10*ROW('Sanitation Data'!H43))="","",OFFSET('Sanitation Data'!$H$31,0,10*ROW('Sanitation Data'!H43)))</f>
        <v/>
      </c>
      <c r="DI49" s="378" t="str">
        <f ca="1">+IF(OFFSET('Sanitation Data'!$H$32,0,10*ROW('Sanitation Data'!H43))="","",OFFSET('Sanitation Data'!$H$32,0,10*ROW('Sanitation Data'!H43)))</f>
        <v/>
      </c>
      <c r="DJ49" s="378" t="str">
        <f ca="1">+IF(OFFSET('Sanitation Data'!$I$28,0,10*ROW('Sanitation Data'!I43))="","",OFFSET('Sanitation Data'!$I$28,0,10*ROW('Sanitation Data'!I43)))</f>
        <v/>
      </c>
      <c r="DK49" s="378" t="str">
        <f ca="1">+IF(OFFSET('Sanitation Data'!$I$29,0,10*ROW('Sanitation Data'!I43))="","",OFFSET('Sanitation Data'!$I$29,0,10*ROW('Sanitation Data'!I43)))</f>
        <v/>
      </c>
      <c r="DL49" s="378" t="str">
        <f ca="1">+IF(OFFSET('Sanitation Data'!$I$30,0,10*ROW('Sanitation Data'!I43))="","",OFFSET('Sanitation Data'!$I$30,0,10*ROW('Sanitation Data'!I43)))</f>
        <v/>
      </c>
      <c r="DM49" s="378" t="str">
        <f ca="1">+IF(OFFSET('Sanitation Data'!$I$31,0,10*ROW('Sanitation Data'!I43))="","",OFFSET('Sanitation Data'!$I$31,0,10*ROW('Sanitation Data'!I43)))</f>
        <v/>
      </c>
      <c r="DN49" s="378" t="str">
        <f ca="1">+IF(OFFSET('Sanitation Data'!$I$32,0,10*ROW('Sanitation Data'!I43))="","",OFFSET('Sanitation Data'!$I$32,0,10*ROW('Sanitation Data'!I43)))</f>
        <v/>
      </c>
      <c r="DO49" s="378" t="str">
        <f ca="1">+IF(OFFSET('Hygiene Data'!$D$11,0,10*ROW('Hygiene Data'!D43))="","",OFFSET('Hygiene Data'!$D$11,0,10*ROW('Hygiene Data'!D43)))</f>
        <v/>
      </c>
      <c r="DP49" s="378" t="str">
        <f ca="1">+IF(OFFSET('Hygiene Data'!$D$12,0,10*ROW('Hygiene Data'!D43))="","",OFFSET('Hygiene Data'!$D$12,0,10*ROW('Hygiene Data'!D43)))</f>
        <v/>
      </c>
      <c r="DQ49" s="378" t="str">
        <f ca="1">+IF(OFFSET('Hygiene Data'!$D$13,0,10*ROW('Hygiene Data'!D43))="","",OFFSET('Hygiene Data'!$D$13,0,10*ROW('Hygiene Data'!D43)))</f>
        <v/>
      </c>
      <c r="DR49" s="378" t="str">
        <f ca="1">+IF(OFFSET('Hygiene Data'!$E$11,0,10*ROW('Hygiene Data'!E43))="","",OFFSET('Hygiene Data'!$E$11,0,10*ROW('Hygiene Data'!E43)))</f>
        <v/>
      </c>
      <c r="DS49" s="378" t="str">
        <f ca="1">+IF(OFFSET('Hygiene Data'!$E$12,0,10*ROW('Hygiene Data'!E43))="","",OFFSET('Hygiene Data'!$E$12,0,10*ROW('Hygiene Data'!E43)))</f>
        <v/>
      </c>
      <c r="DT49" s="378" t="str">
        <f ca="1">+IF(OFFSET('Hygiene Data'!$E$13,0,10*ROW('Hygiene Data'!E43))="","",OFFSET('Hygiene Data'!$E$13,0,10*ROW('Hygiene Data'!E43)))</f>
        <v/>
      </c>
      <c r="DU49" s="378" t="str">
        <f ca="1">+IF(OFFSET('Hygiene Data'!$F$11,0,10*ROW('Hygiene Data'!F43))="","",OFFSET('Hygiene Data'!$F$11,0,10*ROW('Hygiene Data'!F43)))</f>
        <v/>
      </c>
      <c r="DV49" s="378" t="str">
        <f ca="1">+IF(OFFSET('Hygiene Data'!$F$12,0,10*ROW('Hygiene Data'!F43))="","",OFFSET('Hygiene Data'!$F$12,0,10*ROW('Hygiene Data'!F43)))</f>
        <v/>
      </c>
      <c r="DW49" s="378" t="str">
        <f ca="1">+IF(OFFSET('Hygiene Data'!$F$13,0,10*ROW('Hygiene Data'!F43))="","",OFFSET('Hygiene Data'!$F$13,0,10*ROW('Hygiene Data'!F43)))</f>
        <v/>
      </c>
      <c r="DX49" s="378" t="str">
        <f ca="1">+IF(OFFSET('Hygiene Data'!$G$11,0,10*ROW('Hygiene Data'!G43))="","",OFFSET('Hygiene Data'!$G$11,0,10*ROW('Hygiene Data'!G43)))</f>
        <v/>
      </c>
      <c r="DY49" s="378" t="str">
        <f ca="1">+IF(OFFSET('Hygiene Data'!$G$12,0,10*ROW('Hygiene Data'!G43))="","",OFFSET('Hygiene Data'!$G$12,0,10*ROW('Hygiene Data'!G43)))</f>
        <v/>
      </c>
      <c r="DZ49" s="378" t="str">
        <f ca="1">+IF(OFFSET('Hygiene Data'!$G$13,0,10*ROW('Hygiene Data'!G43))="","",OFFSET('Hygiene Data'!$G$13,0,10*ROW('Hygiene Data'!G43)))</f>
        <v/>
      </c>
      <c r="EA49" s="378" t="str">
        <f ca="1">+IF(OFFSET('Hygiene Data'!$H$11,0,10*ROW('Hygiene Data'!H43))="","",OFFSET('Hygiene Data'!$H$11,0,10*ROW('Hygiene Data'!H43)))</f>
        <v/>
      </c>
      <c r="EB49" s="378" t="str">
        <f ca="1">+IF(OFFSET('Hygiene Data'!$H$12,0,10*ROW('Hygiene Data'!H43))="","",OFFSET('Hygiene Data'!$H$12,0,10*ROW('Hygiene Data'!H43)))</f>
        <v/>
      </c>
      <c r="EC49" s="378" t="str">
        <f ca="1">+IF(OFFSET('Hygiene Data'!$H$13,0,10*ROW('Hygiene Data'!H43))="","",OFFSET('Hygiene Data'!$H$13,0,10*ROW('Hygiene Data'!H43)))</f>
        <v/>
      </c>
      <c r="ED49" s="378" t="str">
        <f ca="1">+IF(OFFSET('Hygiene Data'!$I$11,0,10*ROW('Hygiene Data'!I43))="","",OFFSET('Hygiene Data'!$I$11,0,10*ROW('Hygiene Data'!I43)))</f>
        <v/>
      </c>
      <c r="EE49" s="378" t="str">
        <f ca="1">+IF(OFFSET('Hygiene Data'!$I$12,0,10*ROW('Hygiene Data'!I43))="","",OFFSET('Hygiene Data'!$I$12,0,10*ROW('Hygiene Data'!I43)))</f>
        <v/>
      </c>
      <c r="EF49" s="378" t="str">
        <f ca="1">+IF(OFFSET('Hygiene Data'!$I$13,0,10*ROW('Hygiene Data'!I43))="","",OFFSET('Hygiene Data'!$I$13,0,10*ROW('Hygiene Data'!I43)))</f>
        <v/>
      </c>
    </row>
    <row r="50" spans="1:136" x14ac:dyDescent="0.25">
      <c r="A50" s="487" t="str">
        <f ca="1">+IF(OFFSET('Water Data'!$B$2,0,10*ROW('Water Data'!E44))="","",OFFSET('Water Data'!$B$2,0,10*ROW('Water Data'!E44)))</f>
        <v/>
      </c>
      <c r="B50" s="487"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4" t="str">
        <f t="shared" ca="1" si="0"/>
        <v/>
      </c>
      <c r="D50" s="515"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5"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5"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5"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5"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5"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5"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5"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5"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5"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5"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5"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5"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5"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5"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5"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5"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5"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6"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6"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6"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6"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6"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6"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6"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6"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6"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6"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6"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6"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6"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6"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6"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6"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6"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6"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6"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6"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6"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6"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6"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6"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6"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6"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6"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6"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6"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6"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7"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3"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7"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7"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7"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7"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7"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7"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7"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7"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7"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7"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7"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7"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7"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7"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7"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7"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8" t="str">
        <f ca="1">+IF(OFFSET('Water Data'!$D$27,0,10*ROW('Water Data'!D44))="","",OFFSET('Water Data'!$D$27,0,10*ROW('Water Data'!D44)))</f>
        <v/>
      </c>
      <c r="BT50" s="378" t="str">
        <f ca="1">+IF(OFFSET('Water Data'!$D$28,0,10*ROW('Water Data'!D44))="","",OFFSET('Water Data'!$D$28,0,10*ROW('Water Data'!D44)))</f>
        <v/>
      </c>
      <c r="BU50" s="378" t="str">
        <f ca="1">+IF(OFFSET('Water Data'!$D$29,0,10*ROW('Water Data'!D44))="","",OFFSET('Water Data'!$D$29,0,10*ROW('Water Data'!D44)))</f>
        <v/>
      </c>
      <c r="BV50" s="378" t="str">
        <f ca="1">+IF(OFFSET('Water Data'!$E$27,0,10*ROW('Water Data'!E44))="","",OFFSET('Water Data'!$E$27,0,10*ROW('Water Data'!E44)))</f>
        <v/>
      </c>
      <c r="BW50" s="378" t="str">
        <f ca="1">+IF(OFFSET('Water Data'!$E$28,0,10*ROW('Water Data'!E44))="","",OFFSET('Water Data'!$E$28,0,10*ROW('Water Data'!E44)))</f>
        <v/>
      </c>
      <c r="BX50" s="378" t="str">
        <f ca="1">+IF(OFFSET('Water Data'!$E$29,0,10*ROW('Water Data'!E44))="","",OFFSET('Water Data'!$E$29,0,10*ROW('Water Data'!E44)))</f>
        <v/>
      </c>
      <c r="BY50" s="378" t="str">
        <f ca="1">+IF(OFFSET('Water Data'!$F$27,0,10*ROW('Water Data'!F44))="","",OFFSET('Water Data'!$F$27,0,10*ROW('Water Data'!F44)))</f>
        <v/>
      </c>
      <c r="BZ50" s="378" t="str">
        <f ca="1">+IF(OFFSET('Water Data'!$F$28,0,10*ROW('Water Data'!F44))="","",OFFSET('Water Data'!$F$28,0,10*ROW('Water Data'!F44)))</f>
        <v/>
      </c>
      <c r="CA50" s="378" t="str">
        <f ca="1">+IF(OFFSET('Water Data'!$F$29,0,10*ROW('Water Data'!F44))="","",OFFSET('Water Data'!$F$29,0,10*ROW('Water Data'!F44)))</f>
        <v/>
      </c>
      <c r="CB50" s="378" t="str">
        <f ca="1">+IF(OFFSET('Water Data'!$G$27,0,10*ROW('Water Data'!G44))="","",OFFSET('Water Data'!$G$27,0,10*ROW('Water Data'!G44)))</f>
        <v/>
      </c>
      <c r="CC50" s="378" t="str">
        <f ca="1">+IF(OFFSET('Water Data'!$G$28,0,10*ROW('Water Data'!G44))="","",OFFSET('Water Data'!$G$28,0,10*ROW('Water Data'!G44)))</f>
        <v/>
      </c>
      <c r="CD50" s="378" t="str">
        <f ca="1">+IF(OFFSET('Water Data'!$G$29,0,10*ROW('Water Data'!G44))="","",OFFSET('Water Data'!$G$29,0,10*ROW('Water Data'!G44)))</f>
        <v/>
      </c>
      <c r="CE50" s="378" t="str">
        <f ca="1">+IF(OFFSET('Water Data'!$H$27,0,10*ROW('Water Data'!H44))="","",OFFSET('Water Data'!$H$27,0,10*ROW('Water Data'!H44)))</f>
        <v/>
      </c>
      <c r="CF50" s="378" t="str">
        <f ca="1">+IF(OFFSET('Water Data'!$H$28,0,10*ROW('Water Data'!H44))="","",OFFSET('Water Data'!$H$28,0,10*ROW('Water Data'!H44)))</f>
        <v/>
      </c>
      <c r="CG50" s="378" t="str">
        <f ca="1">+IF(OFFSET('Water Data'!$H$29,0,10*ROW('Water Data'!H44))="","",OFFSET('Water Data'!$H$29,0,10*ROW('Water Data'!H44)))</f>
        <v/>
      </c>
      <c r="CH50" s="378" t="str">
        <f ca="1">+IF(OFFSET('Water Data'!$I$27,0,10*ROW('Water Data'!I44))="","",OFFSET('Water Data'!$I$27,0,10*ROW('Water Data'!I44)))</f>
        <v/>
      </c>
      <c r="CI50" s="378" t="str">
        <f ca="1">+IF(OFFSET('Water Data'!$I$28,0,10*ROW('Water Data'!I44))="","",OFFSET('Water Data'!$I$28,0,10*ROW('Water Data'!I44)))</f>
        <v/>
      </c>
      <c r="CJ50" s="378" t="str">
        <f ca="1">+IF(OFFSET('Water Data'!$I$29,0,10*ROW('Water Data'!I44))="","",OFFSET('Water Data'!$I$29,0,10*ROW('Water Data'!I44)))</f>
        <v/>
      </c>
      <c r="CK50" s="378" t="str">
        <f ca="1">+IF(OFFSET('Sanitation Data'!$D$28,0,10*ROW('Sanitation Data'!D44))="","",OFFSET('Sanitation Data'!$D$28,0,10*ROW('Sanitation Data'!D44)))</f>
        <v/>
      </c>
      <c r="CL50" s="378" t="str">
        <f ca="1">+IF(OFFSET('Sanitation Data'!$D$29,0,10*ROW('Sanitation Data'!D44))="","",OFFSET('Sanitation Data'!$D$29,0,10*ROW('Sanitation Data'!D44)))</f>
        <v/>
      </c>
      <c r="CM50" s="378" t="str">
        <f ca="1">+IF(OFFSET('Sanitation Data'!$D$30,0,10*ROW('Sanitation Data'!D44))="","",OFFSET('Sanitation Data'!$D$30,0,10*ROW('Sanitation Data'!D44)))</f>
        <v/>
      </c>
      <c r="CN50" s="378" t="str">
        <f ca="1">+IF(OFFSET('Sanitation Data'!$D$31,0,10*ROW('Sanitation Data'!D44))="","",OFFSET('Sanitation Data'!$D$31,0,10*ROW('Sanitation Data'!D44)))</f>
        <v/>
      </c>
      <c r="CO50" s="378" t="str">
        <f ca="1">+IF(OFFSET('Sanitation Data'!$D$32,0,10*ROW('Sanitation Data'!D44))="","",OFFSET('Sanitation Data'!$D$32,0,10*ROW('Sanitation Data'!D44)))</f>
        <v/>
      </c>
      <c r="CP50" s="378" t="str">
        <f ca="1">+IF(OFFSET('Sanitation Data'!$E$28,0,10*ROW('Sanitation Data'!E44))="","",OFFSET('Sanitation Data'!$E$28,0,10*ROW('Sanitation Data'!E44)))</f>
        <v/>
      </c>
      <c r="CQ50" s="378" t="str">
        <f ca="1">+IF(OFFSET('Sanitation Data'!$E$29,0,10*ROW('Sanitation Data'!E44))="","",OFFSET('Sanitation Data'!$E$29,0,10*ROW('Sanitation Data'!E44)))</f>
        <v/>
      </c>
      <c r="CR50" s="378" t="str">
        <f ca="1">+IF(OFFSET('Sanitation Data'!$E$30,0,10*ROW('Sanitation Data'!E44))="","",OFFSET('Sanitation Data'!$E$30,0,10*ROW('Sanitation Data'!E44)))</f>
        <v/>
      </c>
      <c r="CS50" s="378" t="str">
        <f ca="1">+IF(OFFSET('Sanitation Data'!$E$31,0,10*ROW('Sanitation Data'!E44))="","",OFFSET('Sanitation Data'!$E$31,0,10*ROW('Sanitation Data'!E44)))</f>
        <v/>
      </c>
      <c r="CT50" s="378" t="str">
        <f ca="1">+IF(OFFSET('Sanitation Data'!$E$32,0,10*ROW('Sanitation Data'!E44))="","",OFFSET('Sanitation Data'!$E$32,0,10*ROW('Sanitation Data'!E44)))</f>
        <v/>
      </c>
      <c r="CU50" s="378" t="str">
        <f ca="1">+IF(OFFSET('Sanitation Data'!$F$28,0,10*ROW('Sanitation Data'!F44))="","",OFFSET('Sanitation Data'!$F$28,0,10*ROW('Sanitation Data'!F44)))</f>
        <v/>
      </c>
      <c r="CV50" s="378" t="str">
        <f ca="1">+IF(OFFSET('Sanitation Data'!$F$29,0,10*ROW('Sanitation Data'!F44))="","",OFFSET('Sanitation Data'!$F$29,0,10*ROW('Sanitation Data'!F44)))</f>
        <v/>
      </c>
      <c r="CW50" s="378" t="str">
        <f ca="1">+IF(OFFSET('Sanitation Data'!$F$30,0,10*ROW('Sanitation Data'!F44))="","",OFFSET('Sanitation Data'!$F$30,0,10*ROW('Sanitation Data'!F44)))</f>
        <v/>
      </c>
      <c r="CX50" s="378" t="str">
        <f ca="1">+IF(OFFSET('Sanitation Data'!$F$31,0,10*ROW('Sanitation Data'!F44))="","",OFFSET('Sanitation Data'!$F$31,0,10*ROW('Sanitation Data'!F44)))</f>
        <v/>
      </c>
      <c r="CY50" s="378" t="str">
        <f ca="1">+IF(OFFSET('Sanitation Data'!$F$32,0,10*ROW('Sanitation Data'!F44))="","",OFFSET('Sanitation Data'!$F$32,0,10*ROW('Sanitation Data'!F44)))</f>
        <v/>
      </c>
      <c r="CZ50" s="378" t="str">
        <f ca="1">+IF(OFFSET('Sanitation Data'!$G$28,0,10*ROW('Sanitation Data'!G44))="","",OFFSET('Sanitation Data'!$G$28,0,10*ROW('Sanitation Data'!G44)))</f>
        <v/>
      </c>
      <c r="DA50" s="378" t="str">
        <f ca="1">+IF(OFFSET('Sanitation Data'!$G$29,0,10*ROW('Sanitation Data'!G44))="","",OFFSET('Sanitation Data'!$G$29,0,10*ROW('Sanitation Data'!G44)))</f>
        <v/>
      </c>
      <c r="DB50" s="378" t="str">
        <f ca="1">+IF(OFFSET('Sanitation Data'!$G$30,0,10*ROW('Sanitation Data'!G44))="","",OFFSET('Sanitation Data'!$G$30,0,10*ROW('Sanitation Data'!G44)))</f>
        <v/>
      </c>
      <c r="DC50" s="378" t="str">
        <f ca="1">+IF(OFFSET('Sanitation Data'!$G$31,0,10*ROW('Sanitation Data'!G44))="","",OFFSET('Sanitation Data'!$G$31,0,10*ROW('Sanitation Data'!G44)))</f>
        <v/>
      </c>
      <c r="DD50" s="378" t="str">
        <f ca="1">+IF(OFFSET('Sanitation Data'!$G$32,0,10*ROW('Sanitation Data'!G44))="","",OFFSET('Sanitation Data'!$G$32,0,10*ROW('Sanitation Data'!G44)))</f>
        <v/>
      </c>
      <c r="DE50" s="378" t="str">
        <f ca="1">+IF(OFFSET('Sanitation Data'!$H$28,0,10*ROW('Sanitation Data'!H44))="","",OFFSET('Sanitation Data'!$H$28,0,10*ROW('Sanitation Data'!H44)))</f>
        <v/>
      </c>
      <c r="DF50" s="378" t="str">
        <f ca="1">+IF(OFFSET('Sanitation Data'!$H$29,0,10*ROW('Sanitation Data'!H44))="","",OFFSET('Sanitation Data'!$H$29,0,10*ROW('Sanitation Data'!H44)))</f>
        <v/>
      </c>
      <c r="DG50" s="378" t="str">
        <f ca="1">+IF(OFFSET('Sanitation Data'!$H$30,0,10*ROW('Sanitation Data'!H44))="","",OFFSET('Sanitation Data'!$H$30,0,10*ROW('Sanitation Data'!H44)))</f>
        <v/>
      </c>
      <c r="DH50" s="378" t="str">
        <f ca="1">+IF(OFFSET('Sanitation Data'!$H$31,0,10*ROW('Sanitation Data'!H44))="","",OFFSET('Sanitation Data'!$H$31,0,10*ROW('Sanitation Data'!H44)))</f>
        <v/>
      </c>
      <c r="DI50" s="378" t="str">
        <f ca="1">+IF(OFFSET('Sanitation Data'!$H$32,0,10*ROW('Sanitation Data'!H44))="","",OFFSET('Sanitation Data'!$H$32,0,10*ROW('Sanitation Data'!H44)))</f>
        <v/>
      </c>
      <c r="DJ50" s="378" t="str">
        <f ca="1">+IF(OFFSET('Sanitation Data'!$I$28,0,10*ROW('Sanitation Data'!I44))="","",OFFSET('Sanitation Data'!$I$28,0,10*ROW('Sanitation Data'!I44)))</f>
        <v/>
      </c>
      <c r="DK50" s="378" t="str">
        <f ca="1">+IF(OFFSET('Sanitation Data'!$I$29,0,10*ROW('Sanitation Data'!I44))="","",OFFSET('Sanitation Data'!$I$29,0,10*ROW('Sanitation Data'!I44)))</f>
        <v/>
      </c>
      <c r="DL50" s="378" t="str">
        <f ca="1">+IF(OFFSET('Sanitation Data'!$I$30,0,10*ROW('Sanitation Data'!I44))="","",OFFSET('Sanitation Data'!$I$30,0,10*ROW('Sanitation Data'!I44)))</f>
        <v/>
      </c>
      <c r="DM50" s="378" t="str">
        <f ca="1">+IF(OFFSET('Sanitation Data'!$I$31,0,10*ROW('Sanitation Data'!I44))="","",OFFSET('Sanitation Data'!$I$31,0,10*ROW('Sanitation Data'!I44)))</f>
        <v/>
      </c>
      <c r="DN50" s="378" t="str">
        <f ca="1">+IF(OFFSET('Sanitation Data'!$I$32,0,10*ROW('Sanitation Data'!I44))="","",OFFSET('Sanitation Data'!$I$32,0,10*ROW('Sanitation Data'!I44)))</f>
        <v/>
      </c>
      <c r="DO50" s="378" t="str">
        <f ca="1">+IF(OFFSET('Hygiene Data'!$D$11,0,10*ROW('Hygiene Data'!D44))="","",OFFSET('Hygiene Data'!$D$11,0,10*ROW('Hygiene Data'!D44)))</f>
        <v/>
      </c>
      <c r="DP50" s="378" t="str">
        <f ca="1">+IF(OFFSET('Hygiene Data'!$D$12,0,10*ROW('Hygiene Data'!D44))="","",OFFSET('Hygiene Data'!$D$12,0,10*ROW('Hygiene Data'!D44)))</f>
        <v/>
      </c>
      <c r="DQ50" s="378" t="str">
        <f ca="1">+IF(OFFSET('Hygiene Data'!$D$13,0,10*ROW('Hygiene Data'!D44))="","",OFFSET('Hygiene Data'!$D$13,0,10*ROW('Hygiene Data'!D44)))</f>
        <v/>
      </c>
      <c r="DR50" s="378" t="str">
        <f ca="1">+IF(OFFSET('Hygiene Data'!$E$11,0,10*ROW('Hygiene Data'!E44))="","",OFFSET('Hygiene Data'!$E$11,0,10*ROW('Hygiene Data'!E44)))</f>
        <v/>
      </c>
      <c r="DS50" s="378" t="str">
        <f ca="1">+IF(OFFSET('Hygiene Data'!$E$12,0,10*ROW('Hygiene Data'!E44))="","",OFFSET('Hygiene Data'!$E$12,0,10*ROW('Hygiene Data'!E44)))</f>
        <v/>
      </c>
      <c r="DT50" s="378" t="str">
        <f ca="1">+IF(OFFSET('Hygiene Data'!$E$13,0,10*ROW('Hygiene Data'!E44))="","",OFFSET('Hygiene Data'!$E$13,0,10*ROW('Hygiene Data'!E44)))</f>
        <v/>
      </c>
      <c r="DU50" s="378" t="str">
        <f ca="1">+IF(OFFSET('Hygiene Data'!$F$11,0,10*ROW('Hygiene Data'!F44))="","",OFFSET('Hygiene Data'!$F$11,0,10*ROW('Hygiene Data'!F44)))</f>
        <v/>
      </c>
      <c r="DV50" s="378" t="str">
        <f ca="1">+IF(OFFSET('Hygiene Data'!$F$12,0,10*ROW('Hygiene Data'!F44))="","",OFFSET('Hygiene Data'!$F$12,0,10*ROW('Hygiene Data'!F44)))</f>
        <v/>
      </c>
      <c r="DW50" s="378" t="str">
        <f ca="1">+IF(OFFSET('Hygiene Data'!$F$13,0,10*ROW('Hygiene Data'!F44))="","",OFFSET('Hygiene Data'!$F$13,0,10*ROW('Hygiene Data'!F44)))</f>
        <v/>
      </c>
      <c r="DX50" s="378" t="str">
        <f ca="1">+IF(OFFSET('Hygiene Data'!$G$11,0,10*ROW('Hygiene Data'!G44))="","",OFFSET('Hygiene Data'!$G$11,0,10*ROW('Hygiene Data'!G44)))</f>
        <v/>
      </c>
      <c r="DY50" s="378" t="str">
        <f ca="1">+IF(OFFSET('Hygiene Data'!$G$12,0,10*ROW('Hygiene Data'!G44))="","",OFFSET('Hygiene Data'!$G$12,0,10*ROW('Hygiene Data'!G44)))</f>
        <v/>
      </c>
      <c r="DZ50" s="378" t="str">
        <f ca="1">+IF(OFFSET('Hygiene Data'!$G$13,0,10*ROW('Hygiene Data'!G44))="","",OFFSET('Hygiene Data'!$G$13,0,10*ROW('Hygiene Data'!G44)))</f>
        <v/>
      </c>
      <c r="EA50" s="378" t="str">
        <f ca="1">+IF(OFFSET('Hygiene Data'!$H$11,0,10*ROW('Hygiene Data'!H44))="","",OFFSET('Hygiene Data'!$H$11,0,10*ROW('Hygiene Data'!H44)))</f>
        <v/>
      </c>
      <c r="EB50" s="378" t="str">
        <f ca="1">+IF(OFFSET('Hygiene Data'!$H$12,0,10*ROW('Hygiene Data'!H44))="","",OFFSET('Hygiene Data'!$H$12,0,10*ROW('Hygiene Data'!H44)))</f>
        <v/>
      </c>
      <c r="EC50" s="378" t="str">
        <f ca="1">+IF(OFFSET('Hygiene Data'!$H$13,0,10*ROW('Hygiene Data'!H44))="","",OFFSET('Hygiene Data'!$H$13,0,10*ROW('Hygiene Data'!H44)))</f>
        <v/>
      </c>
      <c r="ED50" s="378" t="str">
        <f ca="1">+IF(OFFSET('Hygiene Data'!$I$11,0,10*ROW('Hygiene Data'!I44))="","",OFFSET('Hygiene Data'!$I$11,0,10*ROW('Hygiene Data'!I44)))</f>
        <v/>
      </c>
      <c r="EE50" s="378" t="str">
        <f ca="1">+IF(OFFSET('Hygiene Data'!$I$12,0,10*ROW('Hygiene Data'!I44))="","",OFFSET('Hygiene Data'!$I$12,0,10*ROW('Hygiene Data'!I44)))</f>
        <v/>
      </c>
      <c r="EF50" s="378" t="str">
        <f ca="1">+IF(OFFSET('Hygiene Data'!$I$13,0,10*ROW('Hygiene Data'!I44))="","",OFFSET('Hygiene Data'!$I$13,0,10*ROW('Hygiene Data'!I44)))</f>
        <v/>
      </c>
    </row>
    <row r="51" spans="1:136" x14ac:dyDescent="0.25">
      <c r="A51" s="487" t="str">
        <f ca="1">+IF(OFFSET('Water Data'!$B$2,0,10*ROW('Water Data'!E45))="","",OFFSET('Water Data'!$B$2,0,10*ROW('Water Data'!E45)))</f>
        <v/>
      </c>
      <c r="B51" s="487"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4" t="str">
        <f t="shared" ca="1" si="0"/>
        <v/>
      </c>
      <c r="D51" s="515"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5"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5"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5"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5"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5"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5"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5"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5"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5"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5"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5"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5"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5"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5"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5"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5"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5"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6"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6"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6"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6"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6"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6"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6"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6"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6"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6"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6"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6"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6"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6"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6"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6"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6"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6"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6"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6"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6"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6"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6"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6"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6"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6"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6"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6"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6"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6"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7"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3"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7"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7"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7"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7"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7"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7"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7"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7"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7"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7"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7"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7"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7"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7"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7"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7"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8" t="str">
        <f ca="1">+IF(OFFSET('Water Data'!$D$27,0,10*ROW('Water Data'!D45))="","",OFFSET('Water Data'!$D$27,0,10*ROW('Water Data'!D45)))</f>
        <v/>
      </c>
      <c r="BT51" s="378" t="str">
        <f ca="1">+IF(OFFSET('Water Data'!$D$28,0,10*ROW('Water Data'!D45))="","",OFFSET('Water Data'!$D$28,0,10*ROW('Water Data'!D45)))</f>
        <v/>
      </c>
      <c r="BU51" s="378" t="str">
        <f ca="1">+IF(OFFSET('Water Data'!$D$29,0,10*ROW('Water Data'!D45))="","",OFFSET('Water Data'!$D$29,0,10*ROW('Water Data'!D45)))</f>
        <v/>
      </c>
      <c r="BV51" s="378" t="str">
        <f ca="1">+IF(OFFSET('Water Data'!$E$27,0,10*ROW('Water Data'!E45))="","",OFFSET('Water Data'!$E$27,0,10*ROW('Water Data'!E45)))</f>
        <v/>
      </c>
      <c r="BW51" s="378" t="str">
        <f ca="1">+IF(OFFSET('Water Data'!$E$28,0,10*ROW('Water Data'!E45))="","",OFFSET('Water Data'!$E$28,0,10*ROW('Water Data'!E45)))</f>
        <v/>
      </c>
      <c r="BX51" s="378" t="str">
        <f ca="1">+IF(OFFSET('Water Data'!$E$29,0,10*ROW('Water Data'!E45))="","",OFFSET('Water Data'!$E$29,0,10*ROW('Water Data'!E45)))</f>
        <v/>
      </c>
      <c r="BY51" s="378" t="str">
        <f ca="1">+IF(OFFSET('Water Data'!$F$27,0,10*ROW('Water Data'!F45))="","",OFFSET('Water Data'!$F$27,0,10*ROW('Water Data'!F45)))</f>
        <v/>
      </c>
      <c r="BZ51" s="378" t="str">
        <f ca="1">+IF(OFFSET('Water Data'!$F$28,0,10*ROW('Water Data'!F45))="","",OFFSET('Water Data'!$F$28,0,10*ROW('Water Data'!F45)))</f>
        <v/>
      </c>
      <c r="CA51" s="378" t="str">
        <f ca="1">+IF(OFFSET('Water Data'!$F$29,0,10*ROW('Water Data'!F45))="","",OFFSET('Water Data'!$F$29,0,10*ROW('Water Data'!F45)))</f>
        <v/>
      </c>
      <c r="CB51" s="378" t="str">
        <f ca="1">+IF(OFFSET('Water Data'!$G$27,0,10*ROW('Water Data'!G45))="","",OFFSET('Water Data'!$G$27,0,10*ROW('Water Data'!G45)))</f>
        <v/>
      </c>
      <c r="CC51" s="378" t="str">
        <f ca="1">+IF(OFFSET('Water Data'!$G$28,0,10*ROW('Water Data'!G45))="","",OFFSET('Water Data'!$G$28,0,10*ROW('Water Data'!G45)))</f>
        <v/>
      </c>
      <c r="CD51" s="378" t="str">
        <f ca="1">+IF(OFFSET('Water Data'!$G$29,0,10*ROW('Water Data'!G45))="","",OFFSET('Water Data'!$G$29,0,10*ROW('Water Data'!G45)))</f>
        <v/>
      </c>
      <c r="CE51" s="378" t="str">
        <f ca="1">+IF(OFFSET('Water Data'!$H$27,0,10*ROW('Water Data'!H45))="","",OFFSET('Water Data'!$H$27,0,10*ROW('Water Data'!H45)))</f>
        <v/>
      </c>
      <c r="CF51" s="378" t="str">
        <f ca="1">+IF(OFFSET('Water Data'!$H$28,0,10*ROW('Water Data'!H45))="","",OFFSET('Water Data'!$H$28,0,10*ROW('Water Data'!H45)))</f>
        <v/>
      </c>
      <c r="CG51" s="378" t="str">
        <f ca="1">+IF(OFFSET('Water Data'!$H$29,0,10*ROW('Water Data'!H45))="","",OFFSET('Water Data'!$H$29,0,10*ROW('Water Data'!H45)))</f>
        <v/>
      </c>
      <c r="CH51" s="378" t="str">
        <f ca="1">+IF(OFFSET('Water Data'!$I$27,0,10*ROW('Water Data'!I45))="","",OFFSET('Water Data'!$I$27,0,10*ROW('Water Data'!I45)))</f>
        <v/>
      </c>
      <c r="CI51" s="378" t="str">
        <f ca="1">+IF(OFFSET('Water Data'!$I$28,0,10*ROW('Water Data'!I45))="","",OFFSET('Water Data'!$I$28,0,10*ROW('Water Data'!I45)))</f>
        <v/>
      </c>
      <c r="CJ51" s="378" t="str">
        <f ca="1">+IF(OFFSET('Water Data'!$I$29,0,10*ROW('Water Data'!I45))="","",OFFSET('Water Data'!$I$29,0,10*ROW('Water Data'!I45)))</f>
        <v/>
      </c>
      <c r="CK51" s="378" t="str">
        <f ca="1">+IF(OFFSET('Sanitation Data'!$D$28,0,10*ROW('Sanitation Data'!D45))="","",OFFSET('Sanitation Data'!$D$28,0,10*ROW('Sanitation Data'!D45)))</f>
        <v/>
      </c>
      <c r="CL51" s="378" t="str">
        <f ca="1">+IF(OFFSET('Sanitation Data'!$D$29,0,10*ROW('Sanitation Data'!D45))="","",OFFSET('Sanitation Data'!$D$29,0,10*ROW('Sanitation Data'!D45)))</f>
        <v/>
      </c>
      <c r="CM51" s="378" t="str">
        <f ca="1">+IF(OFFSET('Sanitation Data'!$D$30,0,10*ROW('Sanitation Data'!D45))="","",OFFSET('Sanitation Data'!$D$30,0,10*ROW('Sanitation Data'!D45)))</f>
        <v/>
      </c>
      <c r="CN51" s="378" t="str">
        <f ca="1">+IF(OFFSET('Sanitation Data'!$D$31,0,10*ROW('Sanitation Data'!D45))="","",OFFSET('Sanitation Data'!$D$31,0,10*ROW('Sanitation Data'!D45)))</f>
        <v/>
      </c>
      <c r="CO51" s="378" t="str">
        <f ca="1">+IF(OFFSET('Sanitation Data'!$D$32,0,10*ROW('Sanitation Data'!D45))="","",OFFSET('Sanitation Data'!$D$32,0,10*ROW('Sanitation Data'!D45)))</f>
        <v/>
      </c>
      <c r="CP51" s="378" t="str">
        <f ca="1">+IF(OFFSET('Sanitation Data'!$E$28,0,10*ROW('Sanitation Data'!E45))="","",OFFSET('Sanitation Data'!$E$28,0,10*ROW('Sanitation Data'!E45)))</f>
        <v/>
      </c>
      <c r="CQ51" s="378" t="str">
        <f ca="1">+IF(OFFSET('Sanitation Data'!$E$29,0,10*ROW('Sanitation Data'!E45))="","",OFFSET('Sanitation Data'!$E$29,0,10*ROW('Sanitation Data'!E45)))</f>
        <v/>
      </c>
      <c r="CR51" s="378" t="str">
        <f ca="1">+IF(OFFSET('Sanitation Data'!$E$30,0,10*ROW('Sanitation Data'!E45))="","",OFFSET('Sanitation Data'!$E$30,0,10*ROW('Sanitation Data'!E45)))</f>
        <v/>
      </c>
      <c r="CS51" s="378" t="str">
        <f ca="1">+IF(OFFSET('Sanitation Data'!$E$31,0,10*ROW('Sanitation Data'!E45))="","",OFFSET('Sanitation Data'!$E$31,0,10*ROW('Sanitation Data'!E45)))</f>
        <v/>
      </c>
      <c r="CT51" s="378" t="str">
        <f ca="1">+IF(OFFSET('Sanitation Data'!$E$32,0,10*ROW('Sanitation Data'!E45))="","",OFFSET('Sanitation Data'!$E$32,0,10*ROW('Sanitation Data'!E45)))</f>
        <v/>
      </c>
      <c r="CU51" s="378" t="str">
        <f ca="1">+IF(OFFSET('Sanitation Data'!$F$28,0,10*ROW('Sanitation Data'!F45))="","",OFFSET('Sanitation Data'!$F$28,0,10*ROW('Sanitation Data'!F45)))</f>
        <v/>
      </c>
      <c r="CV51" s="378" t="str">
        <f ca="1">+IF(OFFSET('Sanitation Data'!$F$29,0,10*ROW('Sanitation Data'!F45))="","",OFFSET('Sanitation Data'!$F$29,0,10*ROW('Sanitation Data'!F45)))</f>
        <v/>
      </c>
      <c r="CW51" s="378" t="str">
        <f ca="1">+IF(OFFSET('Sanitation Data'!$F$30,0,10*ROW('Sanitation Data'!F45))="","",OFFSET('Sanitation Data'!$F$30,0,10*ROW('Sanitation Data'!F45)))</f>
        <v/>
      </c>
      <c r="CX51" s="378" t="str">
        <f ca="1">+IF(OFFSET('Sanitation Data'!$F$31,0,10*ROW('Sanitation Data'!F45))="","",OFFSET('Sanitation Data'!$F$31,0,10*ROW('Sanitation Data'!F45)))</f>
        <v/>
      </c>
      <c r="CY51" s="378" t="str">
        <f ca="1">+IF(OFFSET('Sanitation Data'!$F$32,0,10*ROW('Sanitation Data'!F45))="","",OFFSET('Sanitation Data'!$F$32,0,10*ROW('Sanitation Data'!F45)))</f>
        <v/>
      </c>
      <c r="CZ51" s="378" t="str">
        <f ca="1">+IF(OFFSET('Sanitation Data'!$G$28,0,10*ROW('Sanitation Data'!G45))="","",OFFSET('Sanitation Data'!$G$28,0,10*ROW('Sanitation Data'!G45)))</f>
        <v/>
      </c>
      <c r="DA51" s="378" t="str">
        <f ca="1">+IF(OFFSET('Sanitation Data'!$G$29,0,10*ROW('Sanitation Data'!G45))="","",OFFSET('Sanitation Data'!$G$29,0,10*ROW('Sanitation Data'!G45)))</f>
        <v/>
      </c>
      <c r="DB51" s="378" t="str">
        <f ca="1">+IF(OFFSET('Sanitation Data'!$G$30,0,10*ROW('Sanitation Data'!G45))="","",OFFSET('Sanitation Data'!$G$30,0,10*ROW('Sanitation Data'!G45)))</f>
        <v/>
      </c>
      <c r="DC51" s="378" t="str">
        <f ca="1">+IF(OFFSET('Sanitation Data'!$G$31,0,10*ROW('Sanitation Data'!G45))="","",OFFSET('Sanitation Data'!$G$31,0,10*ROW('Sanitation Data'!G45)))</f>
        <v/>
      </c>
      <c r="DD51" s="378" t="str">
        <f ca="1">+IF(OFFSET('Sanitation Data'!$G$32,0,10*ROW('Sanitation Data'!G45))="","",OFFSET('Sanitation Data'!$G$32,0,10*ROW('Sanitation Data'!G45)))</f>
        <v/>
      </c>
      <c r="DE51" s="378" t="str">
        <f ca="1">+IF(OFFSET('Sanitation Data'!$H$28,0,10*ROW('Sanitation Data'!H45))="","",OFFSET('Sanitation Data'!$H$28,0,10*ROW('Sanitation Data'!H45)))</f>
        <v/>
      </c>
      <c r="DF51" s="378" t="str">
        <f ca="1">+IF(OFFSET('Sanitation Data'!$H$29,0,10*ROW('Sanitation Data'!H45))="","",OFFSET('Sanitation Data'!$H$29,0,10*ROW('Sanitation Data'!H45)))</f>
        <v/>
      </c>
      <c r="DG51" s="378" t="str">
        <f ca="1">+IF(OFFSET('Sanitation Data'!$H$30,0,10*ROW('Sanitation Data'!H45))="","",OFFSET('Sanitation Data'!$H$30,0,10*ROW('Sanitation Data'!H45)))</f>
        <v/>
      </c>
      <c r="DH51" s="378" t="str">
        <f ca="1">+IF(OFFSET('Sanitation Data'!$H$31,0,10*ROW('Sanitation Data'!H45))="","",OFFSET('Sanitation Data'!$H$31,0,10*ROW('Sanitation Data'!H45)))</f>
        <v/>
      </c>
      <c r="DI51" s="378" t="str">
        <f ca="1">+IF(OFFSET('Sanitation Data'!$H$32,0,10*ROW('Sanitation Data'!H45))="","",OFFSET('Sanitation Data'!$H$32,0,10*ROW('Sanitation Data'!H45)))</f>
        <v/>
      </c>
      <c r="DJ51" s="378" t="str">
        <f ca="1">+IF(OFFSET('Sanitation Data'!$I$28,0,10*ROW('Sanitation Data'!I45))="","",OFFSET('Sanitation Data'!$I$28,0,10*ROW('Sanitation Data'!I45)))</f>
        <v/>
      </c>
      <c r="DK51" s="378" t="str">
        <f ca="1">+IF(OFFSET('Sanitation Data'!$I$29,0,10*ROW('Sanitation Data'!I45))="","",OFFSET('Sanitation Data'!$I$29,0,10*ROW('Sanitation Data'!I45)))</f>
        <v/>
      </c>
      <c r="DL51" s="378" t="str">
        <f ca="1">+IF(OFFSET('Sanitation Data'!$I$30,0,10*ROW('Sanitation Data'!I45))="","",OFFSET('Sanitation Data'!$I$30,0,10*ROW('Sanitation Data'!I45)))</f>
        <v/>
      </c>
      <c r="DM51" s="378" t="str">
        <f ca="1">+IF(OFFSET('Sanitation Data'!$I$31,0,10*ROW('Sanitation Data'!I45))="","",OFFSET('Sanitation Data'!$I$31,0,10*ROW('Sanitation Data'!I45)))</f>
        <v/>
      </c>
      <c r="DN51" s="378" t="str">
        <f ca="1">+IF(OFFSET('Sanitation Data'!$I$32,0,10*ROW('Sanitation Data'!I45))="","",OFFSET('Sanitation Data'!$I$32,0,10*ROW('Sanitation Data'!I45)))</f>
        <v/>
      </c>
      <c r="DO51" s="378" t="str">
        <f ca="1">+IF(OFFSET('Hygiene Data'!$D$11,0,10*ROW('Hygiene Data'!D45))="","",OFFSET('Hygiene Data'!$D$11,0,10*ROW('Hygiene Data'!D45)))</f>
        <v/>
      </c>
      <c r="DP51" s="378" t="str">
        <f ca="1">+IF(OFFSET('Hygiene Data'!$D$12,0,10*ROW('Hygiene Data'!D45))="","",OFFSET('Hygiene Data'!$D$12,0,10*ROW('Hygiene Data'!D45)))</f>
        <v/>
      </c>
      <c r="DQ51" s="378" t="str">
        <f ca="1">+IF(OFFSET('Hygiene Data'!$D$13,0,10*ROW('Hygiene Data'!D45))="","",OFFSET('Hygiene Data'!$D$13,0,10*ROW('Hygiene Data'!D45)))</f>
        <v/>
      </c>
      <c r="DR51" s="378" t="str">
        <f ca="1">+IF(OFFSET('Hygiene Data'!$E$11,0,10*ROW('Hygiene Data'!E45))="","",OFFSET('Hygiene Data'!$E$11,0,10*ROW('Hygiene Data'!E45)))</f>
        <v/>
      </c>
      <c r="DS51" s="378" t="str">
        <f ca="1">+IF(OFFSET('Hygiene Data'!$E$12,0,10*ROW('Hygiene Data'!E45))="","",OFFSET('Hygiene Data'!$E$12,0,10*ROW('Hygiene Data'!E45)))</f>
        <v/>
      </c>
      <c r="DT51" s="378" t="str">
        <f ca="1">+IF(OFFSET('Hygiene Data'!$E$13,0,10*ROW('Hygiene Data'!E45))="","",OFFSET('Hygiene Data'!$E$13,0,10*ROW('Hygiene Data'!E45)))</f>
        <v/>
      </c>
      <c r="DU51" s="378" t="str">
        <f ca="1">+IF(OFFSET('Hygiene Data'!$F$11,0,10*ROW('Hygiene Data'!F45))="","",OFFSET('Hygiene Data'!$F$11,0,10*ROW('Hygiene Data'!F45)))</f>
        <v/>
      </c>
      <c r="DV51" s="378" t="str">
        <f ca="1">+IF(OFFSET('Hygiene Data'!$F$12,0,10*ROW('Hygiene Data'!F45))="","",OFFSET('Hygiene Data'!$F$12,0,10*ROW('Hygiene Data'!F45)))</f>
        <v/>
      </c>
      <c r="DW51" s="378" t="str">
        <f ca="1">+IF(OFFSET('Hygiene Data'!$F$13,0,10*ROW('Hygiene Data'!F45))="","",OFFSET('Hygiene Data'!$F$13,0,10*ROW('Hygiene Data'!F45)))</f>
        <v/>
      </c>
      <c r="DX51" s="378" t="str">
        <f ca="1">+IF(OFFSET('Hygiene Data'!$G$11,0,10*ROW('Hygiene Data'!G45))="","",OFFSET('Hygiene Data'!$G$11,0,10*ROW('Hygiene Data'!G45)))</f>
        <v/>
      </c>
      <c r="DY51" s="378" t="str">
        <f ca="1">+IF(OFFSET('Hygiene Data'!$G$12,0,10*ROW('Hygiene Data'!G45))="","",OFFSET('Hygiene Data'!$G$12,0,10*ROW('Hygiene Data'!G45)))</f>
        <v/>
      </c>
      <c r="DZ51" s="378" t="str">
        <f ca="1">+IF(OFFSET('Hygiene Data'!$G$13,0,10*ROW('Hygiene Data'!G45))="","",OFFSET('Hygiene Data'!$G$13,0,10*ROW('Hygiene Data'!G45)))</f>
        <v/>
      </c>
      <c r="EA51" s="378" t="str">
        <f ca="1">+IF(OFFSET('Hygiene Data'!$H$11,0,10*ROW('Hygiene Data'!H45))="","",OFFSET('Hygiene Data'!$H$11,0,10*ROW('Hygiene Data'!H45)))</f>
        <v/>
      </c>
      <c r="EB51" s="378" t="str">
        <f ca="1">+IF(OFFSET('Hygiene Data'!$H$12,0,10*ROW('Hygiene Data'!H45))="","",OFFSET('Hygiene Data'!$H$12,0,10*ROW('Hygiene Data'!H45)))</f>
        <v/>
      </c>
      <c r="EC51" s="378" t="str">
        <f ca="1">+IF(OFFSET('Hygiene Data'!$H$13,0,10*ROW('Hygiene Data'!H45))="","",OFFSET('Hygiene Data'!$H$13,0,10*ROW('Hygiene Data'!H45)))</f>
        <v/>
      </c>
      <c r="ED51" s="378" t="str">
        <f ca="1">+IF(OFFSET('Hygiene Data'!$I$11,0,10*ROW('Hygiene Data'!I45))="","",OFFSET('Hygiene Data'!$I$11,0,10*ROW('Hygiene Data'!I45)))</f>
        <v/>
      </c>
      <c r="EE51" s="378" t="str">
        <f ca="1">+IF(OFFSET('Hygiene Data'!$I$12,0,10*ROW('Hygiene Data'!I45))="","",OFFSET('Hygiene Data'!$I$12,0,10*ROW('Hygiene Data'!I45)))</f>
        <v/>
      </c>
      <c r="EF51" s="378" t="str">
        <f ca="1">+IF(OFFSET('Hygiene Data'!$I$13,0,10*ROW('Hygiene Data'!I45))="","",OFFSET('Hygiene Data'!$I$13,0,10*ROW('Hygiene Data'!I45)))</f>
        <v/>
      </c>
    </row>
    <row r="52" spans="1:136" x14ac:dyDescent="0.25">
      <c r="A52" s="487" t="str">
        <f ca="1">+IF(OFFSET('Water Data'!$B$2,0,10*ROW('Water Data'!E46))="","",OFFSET('Water Data'!$B$2,0,10*ROW('Water Data'!E46)))</f>
        <v/>
      </c>
      <c r="B52" s="487"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4" t="str">
        <f t="shared" ca="1" si="0"/>
        <v/>
      </c>
      <c r="D52" s="515"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5"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5"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5"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5"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5"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5"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5"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5"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5"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5"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5"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5"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5"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5"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5"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5"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5"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6"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6"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6"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6"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6"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6"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6"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6"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6"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6"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6"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6"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6"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6"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6"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6"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6"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6"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6"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6"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6"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6"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6"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6"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6"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6"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6"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6"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6"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6"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7"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3"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7"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7"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7"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7"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7"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7"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7"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7"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7"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7"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7"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7"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7"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7"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7"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7"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8" t="str">
        <f ca="1">+IF(OFFSET('Water Data'!$D$27,0,10*ROW('Water Data'!D46))="","",OFFSET('Water Data'!$D$27,0,10*ROW('Water Data'!D46)))</f>
        <v/>
      </c>
      <c r="BT52" s="378" t="str">
        <f ca="1">+IF(OFFSET('Water Data'!$D$28,0,10*ROW('Water Data'!D46))="","",OFFSET('Water Data'!$D$28,0,10*ROW('Water Data'!D46)))</f>
        <v/>
      </c>
      <c r="BU52" s="378" t="str">
        <f ca="1">+IF(OFFSET('Water Data'!$D$29,0,10*ROW('Water Data'!D46))="","",OFFSET('Water Data'!$D$29,0,10*ROW('Water Data'!D46)))</f>
        <v/>
      </c>
      <c r="BV52" s="378" t="str">
        <f ca="1">+IF(OFFSET('Water Data'!$E$27,0,10*ROW('Water Data'!E46))="","",OFFSET('Water Data'!$E$27,0,10*ROW('Water Data'!E46)))</f>
        <v/>
      </c>
      <c r="BW52" s="378" t="str">
        <f ca="1">+IF(OFFSET('Water Data'!$E$28,0,10*ROW('Water Data'!E46))="","",OFFSET('Water Data'!$E$28,0,10*ROW('Water Data'!E46)))</f>
        <v/>
      </c>
      <c r="BX52" s="378" t="str">
        <f ca="1">+IF(OFFSET('Water Data'!$E$29,0,10*ROW('Water Data'!E46))="","",OFFSET('Water Data'!$E$29,0,10*ROW('Water Data'!E46)))</f>
        <v/>
      </c>
      <c r="BY52" s="378" t="str">
        <f ca="1">+IF(OFFSET('Water Data'!$F$27,0,10*ROW('Water Data'!F46))="","",OFFSET('Water Data'!$F$27,0,10*ROW('Water Data'!F46)))</f>
        <v/>
      </c>
      <c r="BZ52" s="378" t="str">
        <f ca="1">+IF(OFFSET('Water Data'!$F$28,0,10*ROW('Water Data'!F46))="","",OFFSET('Water Data'!$F$28,0,10*ROW('Water Data'!F46)))</f>
        <v/>
      </c>
      <c r="CA52" s="378" t="str">
        <f ca="1">+IF(OFFSET('Water Data'!$F$29,0,10*ROW('Water Data'!F46))="","",OFFSET('Water Data'!$F$29,0,10*ROW('Water Data'!F46)))</f>
        <v/>
      </c>
      <c r="CB52" s="378" t="str">
        <f ca="1">+IF(OFFSET('Water Data'!$G$27,0,10*ROW('Water Data'!G46))="","",OFFSET('Water Data'!$G$27,0,10*ROW('Water Data'!G46)))</f>
        <v/>
      </c>
      <c r="CC52" s="378" t="str">
        <f ca="1">+IF(OFFSET('Water Data'!$G$28,0,10*ROW('Water Data'!G46))="","",OFFSET('Water Data'!$G$28,0,10*ROW('Water Data'!G46)))</f>
        <v/>
      </c>
      <c r="CD52" s="378" t="str">
        <f ca="1">+IF(OFFSET('Water Data'!$G$29,0,10*ROW('Water Data'!G46))="","",OFFSET('Water Data'!$G$29,0,10*ROW('Water Data'!G46)))</f>
        <v/>
      </c>
      <c r="CE52" s="378" t="str">
        <f ca="1">+IF(OFFSET('Water Data'!$H$27,0,10*ROW('Water Data'!H46))="","",OFFSET('Water Data'!$H$27,0,10*ROW('Water Data'!H46)))</f>
        <v/>
      </c>
      <c r="CF52" s="378" t="str">
        <f ca="1">+IF(OFFSET('Water Data'!$H$28,0,10*ROW('Water Data'!H46))="","",OFFSET('Water Data'!$H$28,0,10*ROW('Water Data'!H46)))</f>
        <v/>
      </c>
      <c r="CG52" s="378" t="str">
        <f ca="1">+IF(OFFSET('Water Data'!$H$29,0,10*ROW('Water Data'!H46))="","",OFFSET('Water Data'!$H$29,0,10*ROW('Water Data'!H46)))</f>
        <v/>
      </c>
      <c r="CH52" s="378" t="str">
        <f ca="1">+IF(OFFSET('Water Data'!$I$27,0,10*ROW('Water Data'!I46))="","",OFFSET('Water Data'!$I$27,0,10*ROW('Water Data'!I46)))</f>
        <v/>
      </c>
      <c r="CI52" s="378" t="str">
        <f ca="1">+IF(OFFSET('Water Data'!$I$28,0,10*ROW('Water Data'!I46))="","",OFFSET('Water Data'!$I$28,0,10*ROW('Water Data'!I46)))</f>
        <v/>
      </c>
      <c r="CJ52" s="378" t="str">
        <f ca="1">+IF(OFFSET('Water Data'!$I$29,0,10*ROW('Water Data'!I46))="","",OFFSET('Water Data'!$I$29,0,10*ROW('Water Data'!I46)))</f>
        <v/>
      </c>
      <c r="CK52" s="378" t="str">
        <f ca="1">+IF(OFFSET('Sanitation Data'!$D$28,0,10*ROW('Sanitation Data'!D46))="","",OFFSET('Sanitation Data'!$D$28,0,10*ROW('Sanitation Data'!D46)))</f>
        <v/>
      </c>
      <c r="CL52" s="378" t="str">
        <f ca="1">+IF(OFFSET('Sanitation Data'!$D$29,0,10*ROW('Sanitation Data'!D46))="","",OFFSET('Sanitation Data'!$D$29,0,10*ROW('Sanitation Data'!D46)))</f>
        <v/>
      </c>
      <c r="CM52" s="378" t="str">
        <f ca="1">+IF(OFFSET('Sanitation Data'!$D$30,0,10*ROW('Sanitation Data'!D46))="","",OFFSET('Sanitation Data'!$D$30,0,10*ROW('Sanitation Data'!D46)))</f>
        <v/>
      </c>
      <c r="CN52" s="378" t="str">
        <f ca="1">+IF(OFFSET('Sanitation Data'!$D$31,0,10*ROW('Sanitation Data'!D46))="","",OFFSET('Sanitation Data'!$D$31,0,10*ROW('Sanitation Data'!D46)))</f>
        <v/>
      </c>
      <c r="CO52" s="378" t="str">
        <f ca="1">+IF(OFFSET('Sanitation Data'!$D$32,0,10*ROW('Sanitation Data'!D46))="","",OFFSET('Sanitation Data'!$D$32,0,10*ROW('Sanitation Data'!D46)))</f>
        <v/>
      </c>
      <c r="CP52" s="378" t="str">
        <f ca="1">+IF(OFFSET('Sanitation Data'!$E$28,0,10*ROW('Sanitation Data'!E46))="","",OFFSET('Sanitation Data'!$E$28,0,10*ROW('Sanitation Data'!E46)))</f>
        <v/>
      </c>
      <c r="CQ52" s="378" t="str">
        <f ca="1">+IF(OFFSET('Sanitation Data'!$E$29,0,10*ROW('Sanitation Data'!E46))="","",OFFSET('Sanitation Data'!$E$29,0,10*ROW('Sanitation Data'!E46)))</f>
        <v/>
      </c>
      <c r="CR52" s="378" t="str">
        <f ca="1">+IF(OFFSET('Sanitation Data'!$E$30,0,10*ROW('Sanitation Data'!E46))="","",OFFSET('Sanitation Data'!$E$30,0,10*ROW('Sanitation Data'!E46)))</f>
        <v/>
      </c>
      <c r="CS52" s="378" t="str">
        <f ca="1">+IF(OFFSET('Sanitation Data'!$E$31,0,10*ROW('Sanitation Data'!E46))="","",OFFSET('Sanitation Data'!$E$31,0,10*ROW('Sanitation Data'!E46)))</f>
        <v/>
      </c>
      <c r="CT52" s="378" t="str">
        <f ca="1">+IF(OFFSET('Sanitation Data'!$E$32,0,10*ROW('Sanitation Data'!E46))="","",OFFSET('Sanitation Data'!$E$32,0,10*ROW('Sanitation Data'!E46)))</f>
        <v/>
      </c>
      <c r="CU52" s="378" t="str">
        <f ca="1">+IF(OFFSET('Sanitation Data'!$F$28,0,10*ROW('Sanitation Data'!F46))="","",OFFSET('Sanitation Data'!$F$28,0,10*ROW('Sanitation Data'!F46)))</f>
        <v/>
      </c>
      <c r="CV52" s="378" t="str">
        <f ca="1">+IF(OFFSET('Sanitation Data'!$F$29,0,10*ROW('Sanitation Data'!F46))="","",OFFSET('Sanitation Data'!$F$29,0,10*ROW('Sanitation Data'!F46)))</f>
        <v/>
      </c>
      <c r="CW52" s="378" t="str">
        <f ca="1">+IF(OFFSET('Sanitation Data'!$F$30,0,10*ROW('Sanitation Data'!F46))="","",OFFSET('Sanitation Data'!$F$30,0,10*ROW('Sanitation Data'!F46)))</f>
        <v/>
      </c>
      <c r="CX52" s="378" t="str">
        <f ca="1">+IF(OFFSET('Sanitation Data'!$F$31,0,10*ROW('Sanitation Data'!F46))="","",OFFSET('Sanitation Data'!$F$31,0,10*ROW('Sanitation Data'!F46)))</f>
        <v/>
      </c>
      <c r="CY52" s="378" t="str">
        <f ca="1">+IF(OFFSET('Sanitation Data'!$F$32,0,10*ROW('Sanitation Data'!F46))="","",OFFSET('Sanitation Data'!$F$32,0,10*ROW('Sanitation Data'!F46)))</f>
        <v/>
      </c>
      <c r="CZ52" s="378" t="str">
        <f ca="1">+IF(OFFSET('Sanitation Data'!$G$28,0,10*ROW('Sanitation Data'!G46))="","",OFFSET('Sanitation Data'!$G$28,0,10*ROW('Sanitation Data'!G46)))</f>
        <v/>
      </c>
      <c r="DA52" s="378" t="str">
        <f ca="1">+IF(OFFSET('Sanitation Data'!$G$29,0,10*ROW('Sanitation Data'!G46))="","",OFFSET('Sanitation Data'!$G$29,0,10*ROW('Sanitation Data'!G46)))</f>
        <v/>
      </c>
      <c r="DB52" s="378" t="str">
        <f ca="1">+IF(OFFSET('Sanitation Data'!$G$30,0,10*ROW('Sanitation Data'!G46))="","",OFFSET('Sanitation Data'!$G$30,0,10*ROW('Sanitation Data'!G46)))</f>
        <v/>
      </c>
      <c r="DC52" s="378" t="str">
        <f ca="1">+IF(OFFSET('Sanitation Data'!$G$31,0,10*ROW('Sanitation Data'!G46))="","",OFFSET('Sanitation Data'!$G$31,0,10*ROW('Sanitation Data'!G46)))</f>
        <v/>
      </c>
      <c r="DD52" s="378" t="str">
        <f ca="1">+IF(OFFSET('Sanitation Data'!$G$32,0,10*ROW('Sanitation Data'!G46))="","",OFFSET('Sanitation Data'!$G$32,0,10*ROW('Sanitation Data'!G46)))</f>
        <v/>
      </c>
      <c r="DE52" s="378" t="str">
        <f ca="1">+IF(OFFSET('Sanitation Data'!$H$28,0,10*ROW('Sanitation Data'!H46))="","",OFFSET('Sanitation Data'!$H$28,0,10*ROW('Sanitation Data'!H46)))</f>
        <v/>
      </c>
      <c r="DF52" s="378" t="str">
        <f ca="1">+IF(OFFSET('Sanitation Data'!$H$29,0,10*ROW('Sanitation Data'!H46))="","",OFFSET('Sanitation Data'!$H$29,0,10*ROW('Sanitation Data'!H46)))</f>
        <v/>
      </c>
      <c r="DG52" s="378" t="str">
        <f ca="1">+IF(OFFSET('Sanitation Data'!$H$30,0,10*ROW('Sanitation Data'!H46))="","",OFFSET('Sanitation Data'!$H$30,0,10*ROW('Sanitation Data'!H46)))</f>
        <v/>
      </c>
      <c r="DH52" s="378" t="str">
        <f ca="1">+IF(OFFSET('Sanitation Data'!$H$31,0,10*ROW('Sanitation Data'!H46))="","",OFFSET('Sanitation Data'!$H$31,0,10*ROW('Sanitation Data'!H46)))</f>
        <v/>
      </c>
      <c r="DI52" s="378" t="str">
        <f ca="1">+IF(OFFSET('Sanitation Data'!$H$32,0,10*ROW('Sanitation Data'!H46))="","",OFFSET('Sanitation Data'!$H$32,0,10*ROW('Sanitation Data'!H46)))</f>
        <v/>
      </c>
      <c r="DJ52" s="378" t="str">
        <f ca="1">+IF(OFFSET('Sanitation Data'!$I$28,0,10*ROW('Sanitation Data'!I46))="","",OFFSET('Sanitation Data'!$I$28,0,10*ROW('Sanitation Data'!I46)))</f>
        <v/>
      </c>
      <c r="DK52" s="378" t="str">
        <f ca="1">+IF(OFFSET('Sanitation Data'!$I$29,0,10*ROW('Sanitation Data'!I46))="","",OFFSET('Sanitation Data'!$I$29,0,10*ROW('Sanitation Data'!I46)))</f>
        <v/>
      </c>
      <c r="DL52" s="378" t="str">
        <f ca="1">+IF(OFFSET('Sanitation Data'!$I$30,0,10*ROW('Sanitation Data'!I46))="","",OFFSET('Sanitation Data'!$I$30,0,10*ROW('Sanitation Data'!I46)))</f>
        <v/>
      </c>
      <c r="DM52" s="378" t="str">
        <f ca="1">+IF(OFFSET('Sanitation Data'!$I$31,0,10*ROW('Sanitation Data'!I46))="","",OFFSET('Sanitation Data'!$I$31,0,10*ROW('Sanitation Data'!I46)))</f>
        <v/>
      </c>
      <c r="DN52" s="378" t="str">
        <f ca="1">+IF(OFFSET('Sanitation Data'!$I$32,0,10*ROW('Sanitation Data'!I46))="","",OFFSET('Sanitation Data'!$I$32,0,10*ROW('Sanitation Data'!I46)))</f>
        <v/>
      </c>
      <c r="DO52" s="378" t="str">
        <f ca="1">+IF(OFFSET('Hygiene Data'!$D$11,0,10*ROW('Hygiene Data'!D46))="","",OFFSET('Hygiene Data'!$D$11,0,10*ROW('Hygiene Data'!D46)))</f>
        <v/>
      </c>
      <c r="DP52" s="378" t="str">
        <f ca="1">+IF(OFFSET('Hygiene Data'!$D$12,0,10*ROW('Hygiene Data'!D46))="","",OFFSET('Hygiene Data'!$D$12,0,10*ROW('Hygiene Data'!D46)))</f>
        <v/>
      </c>
      <c r="DQ52" s="378" t="str">
        <f ca="1">+IF(OFFSET('Hygiene Data'!$D$13,0,10*ROW('Hygiene Data'!D46))="","",OFFSET('Hygiene Data'!$D$13,0,10*ROW('Hygiene Data'!D46)))</f>
        <v/>
      </c>
      <c r="DR52" s="378" t="str">
        <f ca="1">+IF(OFFSET('Hygiene Data'!$E$11,0,10*ROW('Hygiene Data'!E46))="","",OFFSET('Hygiene Data'!$E$11,0,10*ROW('Hygiene Data'!E46)))</f>
        <v/>
      </c>
      <c r="DS52" s="378" t="str">
        <f ca="1">+IF(OFFSET('Hygiene Data'!$E$12,0,10*ROW('Hygiene Data'!E46))="","",OFFSET('Hygiene Data'!$E$12,0,10*ROW('Hygiene Data'!E46)))</f>
        <v/>
      </c>
      <c r="DT52" s="378" t="str">
        <f ca="1">+IF(OFFSET('Hygiene Data'!$E$13,0,10*ROW('Hygiene Data'!E46))="","",OFFSET('Hygiene Data'!$E$13,0,10*ROW('Hygiene Data'!E46)))</f>
        <v/>
      </c>
      <c r="DU52" s="378" t="str">
        <f ca="1">+IF(OFFSET('Hygiene Data'!$F$11,0,10*ROW('Hygiene Data'!F46))="","",OFFSET('Hygiene Data'!$F$11,0,10*ROW('Hygiene Data'!F46)))</f>
        <v/>
      </c>
      <c r="DV52" s="378" t="str">
        <f ca="1">+IF(OFFSET('Hygiene Data'!$F$12,0,10*ROW('Hygiene Data'!F46))="","",OFFSET('Hygiene Data'!$F$12,0,10*ROW('Hygiene Data'!F46)))</f>
        <v/>
      </c>
      <c r="DW52" s="378" t="str">
        <f ca="1">+IF(OFFSET('Hygiene Data'!$F$13,0,10*ROW('Hygiene Data'!F46))="","",OFFSET('Hygiene Data'!$F$13,0,10*ROW('Hygiene Data'!F46)))</f>
        <v/>
      </c>
      <c r="DX52" s="378" t="str">
        <f ca="1">+IF(OFFSET('Hygiene Data'!$G$11,0,10*ROW('Hygiene Data'!G46))="","",OFFSET('Hygiene Data'!$G$11,0,10*ROW('Hygiene Data'!G46)))</f>
        <v/>
      </c>
      <c r="DY52" s="378" t="str">
        <f ca="1">+IF(OFFSET('Hygiene Data'!$G$12,0,10*ROW('Hygiene Data'!G46))="","",OFFSET('Hygiene Data'!$G$12,0,10*ROW('Hygiene Data'!G46)))</f>
        <v/>
      </c>
      <c r="DZ52" s="378" t="str">
        <f ca="1">+IF(OFFSET('Hygiene Data'!$G$13,0,10*ROW('Hygiene Data'!G46))="","",OFFSET('Hygiene Data'!$G$13,0,10*ROW('Hygiene Data'!G46)))</f>
        <v/>
      </c>
      <c r="EA52" s="378" t="str">
        <f ca="1">+IF(OFFSET('Hygiene Data'!$H$11,0,10*ROW('Hygiene Data'!H46))="","",OFFSET('Hygiene Data'!$H$11,0,10*ROW('Hygiene Data'!H46)))</f>
        <v/>
      </c>
      <c r="EB52" s="378" t="str">
        <f ca="1">+IF(OFFSET('Hygiene Data'!$H$12,0,10*ROW('Hygiene Data'!H46))="","",OFFSET('Hygiene Data'!$H$12,0,10*ROW('Hygiene Data'!H46)))</f>
        <v/>
      </c>
      <c r="EC52" s="378" t="str">
        <f ca="1">+IF(OFFSET('Hygiene Data'!$H$13,0,10*ROW('Hygiene Data'!H46))="","",OFFSET('Hygiene Data'!$H$13,0,10*ROW('Hygiene Data'!H46)))</f>
        <v/>
      </c>
      <c r="ED52" s="378" t="str">
        <f ca="1">+IF(OFFSET('Hygiene Data'!$I$11,0,10*ROW('Hygiene Data'!I46))="","",OFFSET('Hygiene Data'!$I$11,0,10*ROW('Hygiene Data'!I46)))</f>
        <v/>
      </c>
      <c r="EE52" s="378" t="str">
        <f ca="1">+IF(OFFSET('Hygiene Data'!$I$12,0,10*ROW('Hygiene Data'!I46))="","",OFFSET('Hygiene Data'!$I$12,0,10*ROW('Hygiene Data'!I46)))</f>
        <v/>
      </c>
      <c r="EF52" s="378" t="str">
        <f ca="1">+IF(OFFSET('Hygiene Data'!$I$13,0,10*ROW('Hygiene Data'!I46))="","",OFFSET('Hygiene Data'!$I$13,0,10*ROW('Hygiene Data'!I46)))</f>
        <v/>
      </c>
    </row>
    <row r="53" spans="1:136" x14ac:dyDescent="0.25">
      <c r="A53" s="487" t="str">
        <f ca="1">+IF(OFFSET('Water Data'!$B$2,0,10*ROW('Water Data'!E47))="","",OFFSET('Water Data'!$B$2,0,10*ROW('Water Data'!E47)))</f>
        <v/>
      </c>
      <c r="B53" s="487"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4" t="str">
        <f t="shared" ca="1" si="0"/>
        <v/>
      </c>
      <c r="D53" s="515"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5"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5"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5"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5"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5"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5"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5"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5"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5"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5"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5"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5"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5"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5"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5"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5"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5"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6"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6"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6"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6"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6"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6"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6"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6"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6"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6"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6"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6"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6"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6"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6"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6"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6"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6"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6"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6"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6"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6"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6"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6"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6"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6"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6"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6"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6"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6"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7"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3"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7"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7"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7"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7"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7"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7"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7"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7"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7"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7"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7"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7"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7"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7"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7"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7"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8" t="str">
        <f ca="1">+IF(OFFSET('Water Data'!$D$27,0,10*ROW('Water Data'!D47))="","",OFFSET('Water Data'!$D$27,0,10*ROW('Water Data'!D47)))</f>
        <v/>
      </c>
      <c r="BT53" s="378" t="str">
        <f ca="1">+IF(OFFSET('Water Data'!$D$28,0,10*ROW('Water Data'!D47))="","",OFFSET('Water Data'!$D$28,0,10*ROW('Water Data'!D47)))</f>
        <v/>
      </c>
      <c r="BU53" s="378" t="str">
        <f ca="1">+IF(OFFSET('Water Data'!$D$29,0,10*ROW('Water Data'!D47))="","",OFFSET('Water Data'!$D$29,0,10*ROW('Water Data'!D47)))</f>
        <v/>
      </c>
      <c r="BV53" s="378" t="str">
        <f ca="1">+IF(OFFSET('Water Data'!$E$27,0,10*ROW('Water Data'!E47))="","",OFFSET('Water Data'!$E$27,0,10*ROW('Water Data'!E47)))</f>
        <v/>
      </c>
      <c r="BW53" s="378" t="str">
        <f ca="1">+IF(OFFSET('Water Data'!$E$28,0,10*ROW('Water Data'!E47))="","",OFFSET('Water Data'!$E$28,0,10*ROW('Water Data'!E47)))</f>
        <v/>
      </c>
      <c r="BX53" s="378" t="str">
        <f ca="1">+IF(OFFSET('Water Data'!$E$29,0,10*ROW('Water Data'!E47))="","",OFFSET('Water Data'!$E$29,0,10*ROW('Water Data'!E47)))</f>
        <v/>
      </c>
      <c r="BY53" s="378" t="str">
        <f ca="1">+IF(OFFSET('Water Data'!$F$27,0,10*ROW('Water Data'!F47))="","",OFFSET('Water Data'!$F$27,0,10*ROW('Water Data'!F47)))</f>
        <v/>
      </c>
      <c r="BZ53" s="378" t="str">
        <f ca="1">+IF(OFFSET('Water Data'!$F$28,0,10*ROW('Water Data'!F47))="","",OFFSET('Water Data'!$F$28,0,10*ROW('Water Data'!F47)))</f>
        <v/>
      </c>
      <c r="CA53" s="378" t="str">
        <f ca="1">+IF(OFFSET('Water Data'!$F$29,0,10*ROW('Water Data'!F47))="","",OFFSET('Water Data'!$F$29,0,10*ROW('Water Data'!F47)))</f>
        <v/>
      </c>
      <c r="CB53" s="378" t="str">
        <f ca="1">+IF(OFFSET('Water Data'!$G$27,0,10*ROW('Water Data'!G47))="","",OFFSET('Water Data'!$G$27,0,10*ROW('Water Data'!G47)))</f>
        <v/>
      </c>
      <c r="CC53" s="378" t="str">
        <f ca="1">+IF(OFFSET('Water Data'!$G$28,0,10*ROW('Water Data'!G47))="","",OFFSET('Water Data'!$G$28,0,10*ROW('Water Data'!G47)))</f>
        <v/>
      </c>
      <c r="CD53" s="378" t="str">
        <f ca="1">+IF(OFFSET('Water Data'!$G$29,0,10*ROW('Water Data'!G47))="","",OFFSET('Water Data'!$G$29,0,10*ROW('Water Data'!G47)))</f>
        <v/>
      </c>
      <c r="CE53" s="378" t="str">
        <f ca="1">+IF(OFFSET('Water Data'!$H$27,0,10*ROW('Water Data'!H47))="","",OFFSET('Water Data'!$H$27,0,10*ROW('Water Data'!H47)))</f>
        <v/>
      </c>
      <c r="CF53" s="378" t="str">
        <f ca="1">+IF(OFFSET('Water Data'!$H$28,0,10*ROW('Water Data'!H47))="","",OFFSET('Water Data'!$H$28,0,10*ROW('Water Data'!H47)))</f>
        <v/>
      </c>
      <c r="CG53" s="378" t="str">
        <f ca="1">+IF(OFFSET('Water Data'!$H$29,0,10*ROW('Water Data'!H47))="","",OFFSET('Water Data'!$H$29,0,10*ROW('Water Data'!H47)))</f>
        <v/>
      </c>
      <c r="CH53" s="378" t="str">
        <f ca="1">+IF(OFFSET('Water Data'!$I$27,0,10*ROW('Water Data'!I47))="","",OFFSET('Water Data'!$I$27,0,10*ROW('Water Data'!I47)))</f>
        <v/>
      </c>
      <c r="CI53" s="378" t="str">
        <f ca="1">+IF(OFFSET('Water Data'!$I$28,0,10*ROW('Water Data'!I47))="","",OFFSET('Water Data'!$I$28,0,10*ROW('Water Data'!I47)))</f>
        <v/>
      </c>
      <c r="CJ53" s="378" t="str">
        <f ca="1">+IF(OFFSET('Water Data'!$I$29,0,10*ROW('Water Data'!I47))="","",OFFSET('Water Data'!$I$29,0,10*ROW('Water Data'!I47)))</f>
        <v/>
      </c>
      <c r="CK53" s="378" t="str">
        <f ca="1">+IF(OFFSET('Sanitation Data'!$D$28,0,10*ROW('Sanitation Data'!D47))="","",OFFSET('Sanitation Data'!$D$28,0,10*ROW('Sanitation Data'!D47)))</f>
        <v/>
      </c>
      <c r="CL53" s="378" t="str">
        <f ca="1">+IF(OFFSET('Sanitation Data'!$D$29,0,10*ROW('Sanitation Data'!D47))="","",OFFSET('Sanitation Data'!$D$29,0,10*ROW('Sanitation Data'!D47)))</f>
        <v/>
      </c>
      <c r="CM53" s="378" t="str">
        <f ca="1">+IF(OFFSET('Sanitation Data'!$D$30,0,10*ROW('Sanitation Data'!D47))="","",OFFSET('Sanitation Data'!$D$30,0,10*ROW('Sanitation Data'!D47)))</f>
        <v/>
      </c>
      <c r="CN53" s="378" t="str">
        <f ca="1">+IF(OFFSET('Sanitation Data'!$D$31,0,10*ROW('Sanitation Data'!D47))="","",OFFSET('Sanitation Data'!$D$31,0,10*ROW('Sanitation Data'!D47)))</f>
        <v/>
      </c>
      <c r="CO53" s="378" t="str">
        <f ca="1">+IF(OFFSET('Sanitation Data'!$D$32,0,10*ROW('Sanitation Data'!D47))="","",OFFSET('Sanitation Data'!$D$32,0,10*ROW('Sanitation Data'!D47)))</f>
        <v/>
      </c>
      <c r="CP53" s="378" t="str">
        <f ca="1">+IF(OFFSET('Sanitation Data'!$E$28,0,10*ROW('Sanitation Data'!E47))="","",OFFSET('Sanitation Data'!$E$28,0,10*ROW('Sanitation Data'!E47)))</f>
        <v/>
      </c>
      <c r="CQ53" s="378" t="str">
        <f ca="1">+IF(OFFSET('Sanitation Data'!$E$29,0,10*ROW('Sanitation Data'!E47))="","",OFFSET('Sanitation Data'!$E$29,0,10*ROW('Sanitation Data'!E47)))</f>
        <v/>
      </c>
      <c r="CR53" s="378" t="str">
        <f ca="1">+IF(OFFSET('Sanitation Data'!$E$30,0,10*ROW('Sanitation Data'!E47))="","",OFFSET('Sanitation Data'!$E$30,0,10*ROW('Sanitation Data'!E47)))</f>
        <v/>
      </c>
      <c r="CS53" s="378" t="str">
        <f ca="1">+IF(OFFSET('Sanitation Data'!$E$31,0,10*ROW('Sanitation Data'!E47))="","",OFFSET('Sanitation Data'!$E$31,0,10*ROW('Sanitation Data'!E47)))</f>
        <v/>
      </c>
      <c r="CT53" s="378" t="str">
        <f ca="1">+IF(OFFSET('Sanitation Data'!$E$32,0,10*ROW('Sanitation Data'!E47))="","",OFFSET('Sanitation Data'!$E$32,0,10*ROW('Sanitation Data'!E47)))</f>
        <v/>
      </c>
      <c r="CU53" s="378" t="str">
        <f ca="1">+IF(OFFSET('Sanitation Data'!$F$28,0,10*ROW('Sanitation Data'!F47))="","",OFFSET('Sanitation Data'!$F$28,0,10*ROW('Sanitation Data'!F47)))</f>
        <v/>
      </c>
      <c r="CV53" s="378" t="str">
        <f ca="1">+IF(OFFSET('Sanitation Data'!$F$29,0,10*ROW('Sanitation Data'!F47))="","",OFFSET('Sanitation Data'!$F$29,0,10*ROW('Sanitation Data'!F47)))</f>
        <v/>
      </c>
      <c r="CW53" s="378" t="str">
        <f ca="1">+IF(OFFSET('Sanitation Data'!$F$30,0,10*ROW('Sanitation Data'!F47))="","",OFFSET('Sanitation Data'!$F$30,0,10*ROW('Sanitation Data'!F47)))</f>
        <v/>
      </c>
      <c r="CX53" s="378" t="str">
        <f ca="1">+IF(OFFSET('Sanitation Data'!$F$31,0,10*ROW('Sanitation Data'!F47))="","",OFFSET('Sanitation Data'!$F$31,0,10*ROW('Sanitation Data'!F47)))</f>
        <v/>
      </c>
      <c r="CY53" s="378" t="str">
        <f ca="1">+IF(OFFSET('Sanitation Data'!$F$32,0,10*ROW('Sanitation Data'!F47))="","",OFFSET('Sanitation Data'!$F$32,0,10*ROW('Sanitation Data'!F47)))</f>
        <v/>
      </c>
      <c r="CZ53" s="378" t="str">
        <f ca="1">+IF(OFFSET('Sanitation Data'!$G$28,0,10*ROW('Sanitation Data'!G47))="","",OFFSET('Sanitation Data'!$G$28,0,10*ROW('Sanitation Data'!G47)))</f>
        <v/>
      </c>
      <c r="DA53" s="378" t="str">
        <f ca="1">+IF(OFFSET('Sanitation Data'!$G$29,0,10*ROW('Sanitation Data'!G47))="","",OFFSET('Sanitation Data'!$G$29,0,10*ROW('Sanitation Data'!G47)))</f>
        <v/>
      </c>
      <c r="DB53" s="378" t="str">
        <f ca="1">+IF(OFFSET('Sanitation Data'!$G$30,0,10*ROW('Sanitation Data'!G47))="","",OFFSET('Sanitation Data'!$G$30,0,10*ROW('Sanitation Data'!G47)))</f>
        <v/>
      </c>
      <c r="DC53" s="378" t="str">
        <f ca="1">+IF(OFFSET('Sanitation Data'!$G$31,0,10*ROW('Sanitation Data'!G47))="","",OFFSET('Sanitation Data'!$G$31,0,10*ROW('Sanitation Data'!G47)))</f>
        <v/>
      </c>
      <c r="DD53" s="378" t="str">
        <f ca="1">+IF(OFFSET('Sanitation Data'!$G$32,0,10*ROW('Sanitation Data'!G47))="","",OFFSET('Sanitation Data'!$G$32,0,10*ROW('Sanitation Data'!G47)))</f>
        <v/>
      </c>
      <c r="DE53" s="378" t="str">
        <f ca="1">+IF(OFFSET('Sanitation Data'!$H$28,0,10*ROW('Sanitation Data'!H47))="","",OFFSET('Sanitation Data'!$H$28,0,10*ROW('Sanitation Data'!H47)))</f>
        <v/>
      </c>
      <c r="DF53" s="378" t="str">
        <f ca="1">+IF(OFFSET('Sanitation Data'!$H$29,0,10*ROW('Sanitation Data'!H47))="","",OFFSET('Sanitation Data'!$H$29,0,10*ROW('Sanitation Data'!H47)))</f>
        <v/>
      </c>
      <c r="DG53" s="378" t="str">
        <f ca="1">+IF(OFFSET('Sanitation Data'!$H$30,0,10*ROW('Sanitation Data'!H47))="","",OFFSET('Sanitation Data'!$H$30,0,10*ROW('Sanitation Data'!H47)))</f>
        <v/>
      </c>
      <c r="DH53" s="378" t="str">
        <f ca="1">+IF(OFFSET('Sanitation Data'!$H$31,0,10*ROW('Sanitation Data'!H47))="","",OFFSET('Sanitation Data'!$H$31,0,10*ROW('Sanitation Data'!H47)))</f>
        <v/>
      </c>
      <c r="DI53" s="378" t="str">
        <f ca="1">+IF(OFFSET('Sanitation Data'!$H$32,0,10*ROW('Sanitation Data'!H47))="","",OFFSET('Sanitation Data'!$H$32,0,10*ROW('Sanitation Data'!H47)))</f>
        <v/>
      </c>
      <c r="DJ53" s="378" t="str">
        <f ca="1">+IF(OFFSET('Sanitation Data'!$I$28,0,10*ROW('Sanitation Data'!I47))="","",OFFSET('Sanitation Data'!$I$28,0,10*ROW('Sanitation Data'!I47)))</f>
        <v/>
      </c>
      <c r="DK53" s="378" t="str">
        <f ca="1">+IF(OFFSET('Sanitation Data'!$I$29,0,10*ROW('Sanitation Data'!I47))="","",OFFSET('Sanitation Data'!$I$29,0,10*ROW('Sanitation Data'!I47)))</f>
        <v/>
      </c>
      <c r="DL53" s="378" t="str">
        <f ca="1">+IF(OFFSET('Sanitation Data'!$I$30,0,10*ROW('Sanitation Data'!I47))="","",OFFSET('Sanitation Data'!$I$30,0,10*ROW('Sanitation Data'!I47)))</f>
        <v/>
      </c>
      <c r="DM53" s="378" t="str">
        <f ca="1">+IF(OFFSET('Sanitation Data'!$I$31,0,10*ROW('Sanitation Data'!I47))="","",OFFSET('Sanitation Data'!$I$31,0,10*ROW('Sanitation Data'!I47)))</f>
        <v/>
      </c>
      <c r="DN53" s="378" t="str">
        <f ca="1">+IF(OFFSET('Sanitation Data'!$I$32,0,10*ROW('Sanitation Data'!I47))="","",OFFSET('Sanitation Data'!$I$32,0,10*ROW('Sanitation Data'!I47)))</f>
        <v/>
      </c>
      <c r="DO53" s="378" t="str">
        <f ca="1">+IF(OFFSET('Hygiene Data'!$D$11,0,10*ROW('Hygiene Data'!D47))="","",OFFSET('Hygiene Data'!$D$11,0,10*ROW('Hygiene Data'!D47)))</f>
        <v/>
      </c>
      <c r="DP53" s="378" t="str">
        <f ca="1">+IF(OFFSET('Hygiene Data'!$D$12,0,10*ROW('Hygiene Data'!D47))="","",OFFSET('Hygiene Data'!$D$12,0,10*ROW('Hygiene Data'!D47)))</f>
        <v/>
      </c>
      <c r="DQ53" s="378" t="str">
        <f ca="1">+IF(OFFSET('Hygiene Data'!$D$13,0,10*ROW('Hygiene Data'!D47))="","",OFFSET('Hygiene Data'!$D$13,0,10*ROW('Hygiene Data'!D47)))</f>
        <v/>
      </c>
      <c r="DR53" s="378" t="str">
        <f ca="1">+IF(OFFSET('Hygiene Data'!$E$11,0,10*ROW('Hygiene Data'!E47))="","",OFFSET('Hygiene Data'!$E$11,0,10*ROW('Hygiene Data'!E47)))</f>
        <v/>
      </c>
      <c r="DS53" s="378" t="str">
        <f ca="1">+IF(OFFSET('Hygiene Data'!$E$12,0,10*ROW('Hygiene Data'!E47))="","",OFFSET('Hygiene Data'!$E$12,0,10*ROW('Hygiene Data'!E47)))</f>
        <v/>
      </c>
      <c r="DT53" s="378" t="str">
        <f ca="1">+IF(OFFSET('Hygiene Data'!$E$13,0,10*ROW('Hygiene Data'!E47))="","",OFFSET('Hygiene Data'!$E$13,0,10*ROW('Hygiene Data'!E47)))</f>
        <v/>
      </c>
      <c r="DU53" s="378" t="str">
        <f ca="1">+IF(OFFSET('Hygiene Data'!$F$11,0,10*ROW('Hygiene Data'!F47))="","",OFFSET('Hygiene Data'!$F$11,0,10*ROW('Hygiene Data'!F47)))</f>
        <v/>
      </c>
      <c r="DV53" s="378" t="str">
        <f ca="1">+IF(OFFSET('Hygiene Data'!$F$12,0,10*ROW('Hygiene Data'!F47))="","",OFFSET('Hygiene Data'!$F$12,0,10*ROW('Hygiene Data'!F47)))</f>
        <v/>
      </c>
      <c r="DW53" s="378" t="str">
        <f ca="1">+IF(OFFSET('Hygiene Data'!$F$13,0,10*ROW('Hygiene Data'!F47))="","",OFFSET('Hygiene Data'!$F$13,0,10*ROW('Hygiene Data'!F47)))</f>
        <v/>
      </c>
      <c r="DX53" s="378" t="str">
        <f ca="1">+IF(OFFSET('Hygiene Data'!$G$11,0,10*ROW('Hygiene Data'!G47))="","",OFFSET('Hygiene Data'!$G$11,0,10*ROW('Hygiene Data'!G47)))</f>
        <v/>
      </c>
      <c r="DY53" s="378" t="str">
        <f ca="1">+IF(OFFSET('Hygiene Data'!$G$12,0,10*ROW('Hygiene Data'!G47))="","",OFFSET('Hygiene Data'!$G$12,0,10*ROW('Hygiene Data'!G47)))</f>
        <v/>
      </c>
      <c r="DZ53" s="378" t="str">
        <f ca="1">+IF(OFFSET('Hygiene Data'!$G$13,0,10*ROW('Hygiene Data'!G47))="","",OFFSET('Hygiene Data'!$G$13,0,10*ROW('Hygiene Data'!G47)))</f>
        <v/>
      </c>
      <c r="EA53" s="378" t="str">
        <f ca="1">+IF(OFFSET('Hygiene Data'!$H$11,0,10*ROW('Hygiene Data'!H47))="","",OFFSET('Hygiene Data'!$H$11,0,10*ROW('Hygiene Data'!H47)))</f>
        <v/>
      </c>
      <c r="EB53" s="378" t="str">
        <f ca="1">+IF(OFFSET('Hygiene Data'!$H$12,0,10*ROW('Hygiene Data'!H47))="","",OFFSET('Hygiene Data'!$H$12,0,10*ROW('Hygiene Data'!H47)))</f>
        <v/>
      </c>
      <c r="EC53" s="378" t="str">
        <f ca="1">+IF(OFFSET('Hygiene Data'!$H$13,0,10*ROW('Hygiene Data'!H47))="","",OFFSET('Hygiene Data'!$H$13,0,10*ROW('Hygiene Data'!H47)))</f>
        <v/>
      </c>
      <c r="ED53" s="378" t="str">
        <f ca="1">+IF(OFFSET('Hygiene Data'!$I$11,0,10*ROW('Hygiene Data'!I47))="","",OFFSET('Hygiene Data'!$I$11,0,10*ROW('Hygiene Data'!I47)))</f>
        <v/>
      </c>
      <c r="EE53" s="378" t="str">
        <f ca="1">+IF(OFFSET('Hygiene Data'!$I$12,0,10*ROW('Hygiene Data'!I47))="","",OFFSET('Hygiene Data'!$I$12,0,10*ROW('Hygiene Data'!I47)))</f>
        <v/>
      </c>
      <c r="EF53" s="378" t="str">
        <f ca="1">+IF(OFFSET('Hygiene Data'!$I$13,0,10*ROW('Hygiene Data'!I47))="","",OFFSET('Hygiene Data'!$I$13,0,10*ROW('Hygiene Data'!I47)))</f>
        <v/>
      </c>
    </row>
    <row r="54" spans="1:136" x14ac:dyDescent="0.25">
      <c r="A54" s="487" t="str">
        <f ca="1">+IF(OFFSET('Water Data'!$B$2,0,10*ROW('Water Data'!E48))="","",OFFSET('Water Data'!$B$2,0,10*ROW('Water Data'!E48)))</f>
        <v/>
      </c>
      <c r="B54" s="487"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4" t="str">
        <f t="shared" ca="1" si="0"/>
        <v/>
      </c>
      <c r="D54" s="515"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5"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5"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5"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5"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5"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5"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5"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5"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5"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5"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5"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5"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5"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5"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5"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5"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5"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6"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6"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6"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6"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6"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6"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6"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6"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6"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6"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6"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6"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6"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6"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6"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6"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6"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6"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6"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6"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6"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6"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6"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6"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6"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6"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6"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6"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6"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6"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7"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3"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7"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7"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7"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7"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7"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7"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7"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7"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7"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7"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7"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7"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7"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7"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7"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7"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8" t="str">
        <f ca="1">+IF(OFFSET('Water Data'!$D$27,0,10*ROW('Water Data'!D48))="","",OFFSET('Water Data'!$D$27,0,10*ROW('Water Data'!D48)))</f>
        <v/>
      </c>
      <c r="BT54" s="378" t="str">
        <f ca="1">+IF(OFFSET('Water Data'!$D$28,0,10*ROW('Water Data'!D48))="","",OFFSET('Water Data'!$D$28,0,10*ROW('Water Data'!D48)))</f>
        <v/>
      </c>
      <c r="BU54" s="378" t="str">
        <f ca="1">+IF(OFFSET('Water Data'!$D$29,0,10*ROW('Water Data'!D48))="","",OFFSET('Water Data'!$D$29,0,10*ROW('Water Data'!D48)))</f>
        <v/>
      </c>
      <c r="BV54" s="378" t="str">
        <f ca="1">+IF(OFFSET('Water Data'!$E$27,0,10*ROW('Water Data'!E48))="","",OFFSET('Water Data'!$E$27,0,10*ROW('Water Data'!E48)))</f>
        <v/>
      </c>
      <c r="BW54" s="378" t="str">
        <f ca="1">+IF(OFFSET('Water Data'!$E$28,0,10*ROW('Water Data'!E48))="","",OFFSET('Water Data'!$E$28,0,10*ROW('Water Data'!E48)))</f>
        <v/>
      </c>
      <c r="BX54" s="378" t="str">
        <f ca="1">+IF(OFFSET('Water Data'!$E$29,0,10*ROW('Water Data'!E48))="","",OFFSET('Water Data'!$E$29,0,10*ROW('Water Data'!E48)))</f>
        <v/>
      </c>
      <c r="BY54" s="378" t="str">
        <f ca="1">+IF(OFFSET('Water Data'!$F$27,0,10*ROW('Water Data'!F48))="","",OFFSET('Water Data'!$F$27,0,10*ROW('Water Data'!F48)))</f>
        <v/>
      </c>
      <c r="BZ54" s="378" t="str">
        <f ca="1">+IF(OFFSET('Water Data'!$F$28,0,10*ROW('Water Data'!F48))="","",OFFSET('Water Data'!$F$28,0,10*ROW('Water Data'!F48)))</f>
        <v/>
      </c>
      <c r="CA54" s="378" t="str">
        <f ca="1">+IF(OFFSET('Water Data'!$F$29,0,10*ROW('Water Data'!F48))="","",OFFSET('Water Data'!$F$29,0,10*ROW('Water Data'!F48)))</f>
        <v/>
      </c>
      <c r="CB54" s="378" t="str">
        <f ca="1">+IF(OFFSET('Water Data'!$G$27,0,10*ROW('Water Data'!G48))="","",OFFSET('Water Data'!$G$27,0,10*ROW('Water Data'!G48)))</f>
        <v/>
      </c>
      <c r="CC54" s="378" t="str">
        <f ca="1">+IF(OFFSET('Water Data'!$G$28,0,10*ROW('Water Data'!G48))="","",OFFSET('Water Data'!$G$28,0,10*ROW('Water Data'!G48)))</f>
        <v/>
      </c>
      <c r="CD54" s="378" t="str">
        <f ca="1">+IF(OFFSET('Water Data'!$G$29,0,10*ROW('Water Data'!G48))="","",OFFSET('Water Data'!$G$29,0,10*ROW('Water Data'!G48)))</f>
        <v/>
      </c>
      <c r="CE54" s="378" t="str">
        <f ca="1">+IF(OFFSET('Water Data'!$H$27,0,10*ROW('Water Data'!H48))="","",OFFSET('Water Data'!$H$27,0,10*ROW('Water Data'!H48)))</f>
        <v/>
      </c>
      <c r="CF54" s="378" t="str">
        <f ca="1">+IF(OFFSET('Water Data'!$H$28,0,10*ROW('Water Data'!H48))="","",OFFSET('Water Data'!$H$28,0,10*ROW('Water Data'!H48)))</f>
        <v/>
      </c>
      <c r="CG54" s="378" t="str">
        <f ca="1">+IF(OFFSET('Water Data'!$H$29,0,10*ROW('Water Data'!H48))="","",OFFSET('Water Data'!$H$29,0,10*ROW('Water Data'!H48)))</f>
        <v/>
      </c>
      <c r="CH54" s="378" t="str">
        <f ca="1">+IF(OFFSET('Water Data'!$I$27,0,10*ROW('Water Data'!I48))="","",OFFSET('Water Data'!$I$27,0,10*ROW('Water Data'!I48)))</f>
        <v/>
      </c>
      <c r="CI54" s="378" t="str">
        <f ca="1">+IF(OFFSET('Water Data'!$I$28,0,10*ROW('Water Data'!I48))="","",OFFSET('Water Data'!$I$28,0,10*ROW('Water Data'!I48)))</f>
        <v/>
      </c>
      <c r="CJ54" s="378" t="str">
        <f ca="1">+IF(OFFSET('Water Data'!$I$29,0,10*ROW('Water Data'!I48))="","",OFFSET('Water Data'!$I$29,0,10*ROW('Water Data'!I48)))</f>
        <v/>
      </c>
      <c r="CK54" s="378" t="str">
        <f ca="1">+IF(OFFSET('Sanitation Data'!$D$28,0,10*ROW('Sanitation Data'!D48))="","",OFFSET('Sanitation Data'!$D$28,0,10*ROW('Sanitation Data'!D48)))</f>
        <v/>
      </c>
      <c r="CL54" s="378" t="str">
        <f ca="1">+IF(OFFSET('Sanitation Data'!$D$29,0,10*ROW('Sanitation Data'!D48))="","",OFFSET('Sanitation Data'!$D$29,0,10*ROW('Sanitation Data'!D48)))</f>
        <v/>
      </c>
      <c r="CM54" s="378" t="str">
        <f ca="1">+IF(OFFSET('Sanitation Data'!$D$30,0,10*ROW('Sanitation Data'!D48))="","",OFFSET('Sanitation Data'!$D$30,0,10*ROW('Sanitation Data'!D48)))</f>
        <v/>
      </c>
      <c r="CN54" s="378" t="str">
        <f ca="1">+IF(OFFSET('Sanitation Data'!$D$31,0,10*ROW('Sanitation Data'!D48))="","",OFFSET('Sanitation Data'!$D$31,0,10*ROW('Sanitation Data'!D48)))</f>
        <v/>
      </c>
      <c r="CO54" s="378" t="str">
        <f ca="1">+IF(OFFSET('Sanitation Data'!$D$32,0,10*ROW('Sanitation Data'!D48))="","",OFFSET('Sanitation Data'!$D$32,0,10*ROW('Sanitation Data'!D48)))</f>
        <v/>
      </c>
      <c r="CP54" s="378" t="str">
        <f ca="1">+IF(OFFSET('Sanitation Data'!$E$28,0,10*ROW('Sanitation Data'!E48))="","",OFFSET('Sanitation Data'!$E$28,0,10*ROW('Sanitation Data'!E48)))</f>
        <v/>
      </c>
      <c r="CQ54" s="378" t="str">
        <f ca="1">+IF(OFFSET('Sanitation Data'!$E$29,0,10*ROW('Sanitation Data'!E48))="","",OFFSET('Sanitation Data'!$E$29,0,10*ROW('Sanitation Data'!E48)))</f>
        <v/>
      </c>
      <c r="CR54" s="378" t="str">
        <f ca="1">+IF(OFFSET('Sanitation Data'!$E$30,0,10*ROW('Sanitation Data'!E48))="","",OFFSET('Sanitation Data'!$E$30,0,10*ROW('Sanitation Data'!E48)))</f>
        <v/>
      </c>
      <c r="CS54" s="378" t="str">
        <f ca="1">+IF(OFFSET('Sanitation Data'!$E$31,0,10*ROW('Sanitation Data'!E48))="","",OFFSET('Sanitation Data'!$E$31,0,10*ROW('Sanitation Data'!E48)))</f>
        <v/>
      </c>
      <c r="CT54" s="378" t="str">
        <f ca="1">+IF(OFFSET('Sanitation Data'!$E$32,0,10*ROW('Sanitation Data'!E48))="","",OFFSET('Sanitation Data'!$E$32,0,10*ROW('Sanitation Data'!E48)))</f>
        <v/>
      </c>
      <c r="CU54" s="378" t="str">
        <f ca="1">+IF(OFFSET('Sanitation Data'!$F$28,0,10*ROW('Sanitation Data'!F48))="","",OFFSET('Sanitation Data'!$F$28,0,10*ROW('Sanitation Data'!F48)))</f>
        <v/>
      </c>
      <c r="CV54" s="378" t="str">
        <f ca="1">+IF(OFFSET('Sanitation Data'!$F$29,0,10*ROW('Sanitation Data'!F48))="","",OFFSET('Sanitation Data'!$F$29,0,10*ROW('Sanitation Data'!F48)))</f>
        <v/>
      </c>
      <c r="CW54" s="378" t="str">
        <f ca="1">+IF(OFFSET('Sanitation Data'!$F$30,0,10*ROW('Sanitation Data'!F48))="","",OFFSET('Sanitation Data'!$F$30,0,10*ROW('Sanitation Data'!F48)))</f>
        <v/>
      </c>
      <c r="CX54" s="378" t="str">
        <f ca="1">+IF(OFFSET('Sanitation Data'!$F$31,0,10*ROW('Sanitation Data'!F48))="","",OFFSET('Sanitation Data'!$F$31,0,10*ROW('Sanitation Data'!F48)))</f>
        <v/>
      </c>
      <c r="CY54" s="378" t="str">
        <f ca="1">+IF(OFFSET('Sanitation Data'!$F$32,0,10*ROW('Sanitation Data'!F48))="","",OFFSET('Sanitation Data'!$F$32,0,10*ROW('Sanitation Data'!F48)))</f>
        <v/>
      </c>
      <c r="CZ54" s="378" t="str">
        <f ca="1">+IF(OFFSET('Sanitation Data'!$G$28,0,10*ROW('Sanitation Data'!G48))="","",OFFSET('Sanitation Data'!$G$28,0,10*ROW('Sanitation Data'!G48)))</f>
        <v/>
      </c>
      <c r="DA54" s="378" t="str">
        <f ca="1">+IF(OFFSET('Sanitation Data'!$G$29,0,10*ROW('Sanitation Data'!G48))="","",OFFSET('Sanitation Data'!$G$29,0,10*ROW('Sanitation Data'!G48)))</f>
        <v/>
      </c>
      <c r="DB54" s="378" t="str">
        <f ca="1">+IF(OFFSET('Sanitation Data'!$G$30,0,10*ROW('Sanitation Data'!G48))="","",OFFSET('Sanitation Data'!$G$30,0,10*ROW('Sanitation Data'!G48)))</f>
        <v/>
      </c>
      <c r="DC54" s="378" t="str">
        <f ca="1">+IF(OFFSET('Sanitation Data'!$G$31,0,10*ROW('Sanitation Data'!G48))="","",OFFSET('Sanitation Data'!$G$31,0,10*ROW('Sanitation Data'!G48)))</f>
        <v/>
      </c>
      <c r="DD54" s="378" t="str">
        <f ca="1">+IF(OFFSET('Sanitation Data'!$G$32,0,10*ROW('Sanitation Data'!G48))="","",OFFSET('Sanitation Data'!$G$32,0,10*ROW('Sanitation Data'!G48)))</f>
        <v/>
      </c>
      <c r="DE54" s="378" t="str">
        <f ca="1">+IF(OFFSET('Sanitation Data'!$H$28,0,10*ROW('Sanitation Data'!H48))="","",OFFSET('Sanitation Data'!$H$28,0,10*ROW('Sanitation Data'!H48)))</f>
        <v/>
      </c>
      <c r="DF54" s="378" t="str">
        <f ca="1">+IF(OFFSET('Sanitation Data'!$H$29,0,10*ROW('Sanitation Data'!H48))="","",OFFSET('Sanitation Data'!$H$29,0,10*ROW('Sanitation Data'!H48)))</f>
        <v/>
      </c>
      <c r="DG54" s="378" t="str">
        <f ca="1">+IF(OFFSET('Sanitation Data'!$H$30,0,10*ROW('Sanitation Data'!H48))="","",OFFSET('Sanitation Data'!$H$30,0,10*ROW('Sanitation Data'!H48)))</f>
        <v/>
      </c>
      <c r="DH54" s="378" t="str">
        <f ca="1">+IF(OFFSET('Sanitation Data'!$H$31,0,10*ROW('Sanitation Data'!H48))="","",OFFSET('Sanitation Data'!$H$31,0,10*ROW('Sanitation Data'!H48)))</f>
        <v/>
      </c>
      <c r="DI54" s="378" t="str">
        <f ca="1">+IF(OFFSET('Sanitation Data'!$H$32,0,10*ROW('Sanitation Data'!H48))="","",OFFSET('Sanitation Data'!$H$32,0,10*ROW('Sanitation Data'!H48)))</f>
        <v/>
      </c>
      <c r="DJ54" s="378" t="str">
        <f ca="1">+IF(OFFSET('Sanitation Data'!$I$28,0,10*ROW('Sanitation Data'!I48))="","",OFFSET('Sanitation Data'!$I$28,0,10*ROW('Sanitation Data'!I48)))</f>
        <v/>
      </c>
      <c r="DK54" s="378" t="str">
        <f ca="1">+IF(OFFSET('Sanitation Data'!$I$29,0,10*ROW('Sanitation Data'!I48))="","",OFFSET('Sanitation Data'!$I$29,0,10*ROW('Sanitation Data'!I48)))</f>
        <v/>
      </c>
      <c r="DL54" s="378" t="str">
        <f ca="1">+IF(OFFSET('Sanitation Data'!$I$30,0,10*ROW('Sanitation Data'!I48))="","",OFFSET('Sanitation Data'!$I$30,0,10*ROW('Sanitation Data'!I48)))</f>
        <v/>
      </c>
      <c r="DM54" s="378" t="str">
        <f ca="1">+IF(OFFSET('Sanitation Data'!$I$31,0,10*ROW('Sanitation Data'!I48))="","",OFFSET('Sanitation Data'!$I$31,0,10*ROW('Sanitation Data'!I48)))</f>
        <v/>
      </c>
      <c r="DN54" s="378" t="str">
        <f ca="1">+IF(OFFSET('Sanitation Data'!$I$32,0,10*ROW('Sanitation Data'!I48))="","",OFFSET('Sanitation Data'!$I$32,0,10*ROW('Sanitation Data'!I48)))</f>
        <v/>
      </c>
      <c r="DO54" s="378" t="str">
        <f ca="1">+IF(OFFSET('Hygiene Data'!$D$11,0,10*ROW('Hygiene Data'!D48))="","",OFFSET('Hygiene Data'!$D$11,0,10*ROW('Hygiene Data'!D48)))</f>
        <v/>
      </c>
      <c r="DP54" s="378" t="str">
        <f ca="1">+IF(OFFSET('Hygiene Data'!$D$12,0,10*ROW('Hygiene Data'!D48))="","",OFFSET('Hygiene Data'!$D$12,0,10*ROW('Hygiene Data'!D48)))</f>
        <v/>
      </c>
      <c r="DQ54" s="378" t="str">
        <f ca="1">+IF(OFFSET('Hygiene Data'!$D$13,0,10*ROW('Hygiene Data'!D48))="","",OFFSET('Hygiene Data'!$D$13,0,10*ROW('Hygiene Data'!D48)))</f>
        <v/>
      </c>
      <c r="DR54" s="378" t="str">
        <f ca="1">+IF(OFFSET('Hygiene Data'!$E$11,0,10*ROW('Hygiene Data'!E48))="","",OFFSET('Hygiene Data'!$E$11,0,10*ROW('Hygiene Data'!E48)))</f>
        <v/>
      </c>
      <c r="DS54" s="378" t="str">
        <f ca="1">+IF(OFFSET('Hygiene Data'!$E$12,0,10*ROW('Hygiene Data'!E48))="","",OFFSET('Hygiene Data'!$E$12,0,10*ROW('Hygiene Data'!E48)))</f>
        <v/>
      </c>
      <c r="DT54" s="378" t="str">
        <f ca="1">+IF(OFFSET('Hygiene Data'!$E$13,0,10*ROW('Hygiene Data'!E48))="","",OFFSET('Hygiene Data'!$E$13,0,10*ROW('Hygiene Data'!E48)))</f>
        <v/>
      </c>
      <c r="DU54" s="378" t="str">
        <f ca="1">+IF(OFFSET('Hygiene Data'!$F$11,0,10*ROW('Hygiene Data'!F48))="","",OFFSET('Hygiene Data'!$F$11,0,10*ROW('Hygiene Data'!F48)))</f>
        <v/>
      </c>
      <c r="DV54" s="378" t="str">
        <f ca="1">+IF(OFFSET('Hygiene Data'!$F$12,0,10*ROW('Hygiene Data'!F48))="","",OFFSET('Hygiene Data'!$F$12,0,10*ROW('Hygiene Data'!F48)))</f>
        <v/>
      </c>
      <c r="DW54" s="378" t="str">
        <f ca="1">+IF(OFFSET('Hygiene Data'!$F$13,0,10*ROW('Hygiene Data'!F48))="","",OFFSET('Hygiene Data'!$F$13,0,10*ROW('Hygiene Data'!F48)))</f>
        <v/>
      </c>
      <c r="DX54" s="378" t="str">
        <f ca="1">+IF(OFFSET('Hygiene Data'!$G$11,0,10*ROW('Hygiene Data'!G48))="","",OFFSET('Hygiene Data'!$G$11,0,10*ROW('Hygiene Data'!G48)))</f>
        <v/>
      </c>
      <c r="DY54" s="378" t="str">
        <f ca="1">+IF(OFFSET('Hygiene Data'!$G$12,0,10*ROW('Hygiene Data'!G48))="","",OFFSET('Hygiene Data'!$G$12,0,10*ROW('Hygiene Data'!G48)))</f>
        <v/>
      </c>
      <c r="DZ54" s="378" t="str">
        <f ca="1">+IF(OFFSET('Hygiene Data'!$G$13,0,10*ROW('Hygiene Data'!G48))="","",OFFSET('Hygiene Data'!$G$13,0,10*ROW('Hygiene Data'!G48)))</f>
        <v/>
      </c>
      <c r="EA54" s="378" t="str">
        <f ca="1">+IF(OFFSET('Hygiene Data'!$H$11,0,10*ROW('Hygiene Data'!H48))="","",OFFSET('Hygiene Data'!$H$11,0,10*ROW('Hygiene Data'!H48)))</f>
        <v/>
      </c>
      <c r="EB54" s="378" t="str">
        <f ca="1">+IF(OFFSET('Hygiene Data'!$H$12,0,10*ROW('Hygiene Data'!H48))="","",OFFSET('Hygiene Data'!$H$12,0,10*ROW('Hygiene Data'!H48)))</f>
        <v/>
      </c>
      <c r="EC54" s="378" t="str">
        <f ca="1">+IF(OFFSET('Hygiene Data'!$H$13,0,10*ROW('Hygiene Data'!H48))="","",OFFSET('Hygiene Data'!$H$13,0,10*ROW('Hygiene Data'!H48)))</f>
        <v/>
      </c>
      <c r="ED54" s="378" t="str">
        <f ca="1">+IF(OFFSET('Hygiene Data'!$I$11,0,10*ROW('Hygiene Data'!I48))="","",OFFSET('Hygiene Data'!$I$11,0,10*ROW('Hygiene Data'!I48)))</f>
        <v/>
      </c>
      <c r="EE54" s="378" t="str">
        <f ca="1">+IF(OFFSET('Hygiene Data'!$I$12,0,10*ROW('Hygiene Data'!I48))="","",OFFSET('Hygiene Data'!$I$12,0,10*ROW('Hygiene Data'!I48)))</f>
        <v/>
      </c>
      <c r="EF54" s="378" t="str">
        <f ca="1">+IF(OFFSET('Hygiene Data'!$I$13,0,10*ROW('Hygiene Data'!I48))="","",OFFSET('Hygiene Data'!$I$13,0,10*ROW('Hygiene Data'!I48)))</f>
        <v/>
      </c>
    </row>
    <row r="55" spans="1:136" x14ac:dyDescent="0.25">
      <c r="A55" s="487" t="str">
        <f ca="1">+IF(OFFSET('Water Data'!$B$2,0,10*ROW('Water Data'!E49))="","",OFFSET('Water Data'!$B$2,0,10*ROW('Water Data'!E49)))</f>
        <v/>
      </c>
      <c r="B55" s="487"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4" t="str">
        <f t="shared" ca="1" si="0"/>
        <v/>
      </c>
      <c r="D55" s="515"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5"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5"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5"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5"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5"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5"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5"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5"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5"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5"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5"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5"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5"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5"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5"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5"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5"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6"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6"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6"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6"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6"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6"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6"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6"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6"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6"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6"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6"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6"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6"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6"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6"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6"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6"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6"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6"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6"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6"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6"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6"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6"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6"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6"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6"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6"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6"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7"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3"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7"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7"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7"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7"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7"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7"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7"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7"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7"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7"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7"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7"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7"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7"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7"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7"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8" t="str">
        <f ca="1">+IF(OFFSET('Water Data'!$D$27,0,10*ROW('Water Data'!D49))="","",OFFSET('Water Data'!$D$27,0,10*ROW('Water Data'!D49)))</f>
        <v/>
      </c>
      <c r="BT55" s="378" t="str">
        <f ca="1">+IF(OFFSET('Water Data'!$D$28,0,10*ROW('Water Data'!D49))="","",OFFSET('Water Data'!$D$28,0,10*ROW('Water Data'!D49)))</f>
        <v/>
      </c>
      <c r="BU55" s="378" t="str">
        <f ca="1">+IF(OFFSET('Water Data'!$D$29,0,10*ROW('Water Data'!D49))="","",OFFSET('Water Data'!$D$29,0,10*ROW('Water Data'!D49)))</f>
        <v/>
      </c>
      <c r="BV55" s="378" t="str">
        <f ca="1">+IF(OFFSET('Water Data'!$E$27,0,10*ROW('Water Data'!E49))="","",OFFSET('Water Data'!$E$27,0,10*ROW('Water Data'!E49)))</f>
        <v/>
      </c>
      <c r="BW55" s="378" t="str">
        <f ca="1">+IF(OFFSET('Water Data'!$E$28,0,10*ROW('Water Data'!E49))="","",OFFSET('Water Data'!$E$28,0,10*ROW('Water Data'!E49)))</f>
        <v/>
      </c>
      <c r="BX55" s="378" t="str">
        <f ca="1">+IF(OFFSET('Water Data'!$E$29,0,10*ROW('Water Data'!E49))="","",OFFSET('Water Data'!$E$29,0,10*ROW('Water Data'!E49)))</f>
        <v/>
      </c>
      <c r="BY55" s="378" t="str">
        <f ca="1">+IF(OFFSET('Water Data'!$F$27,0,10*ROW('Water Data'!F49))="","",OFFSET('Water Data'!$F$27,0,10*ROW('Water Data'!F49)))</f>
        <v/>
      </c>
      <c r="BZ55" s="378" t="str">
        <f ca="1">+IF(OFFSET('Water Data'!$F$28,0,10*ROW('Water Data'!F49))="","",OFFSET('Water Data'!$F$28,0,10*ROW('Water Data'!F49)))</f>
        <v/>
      </c>
      <c r="CA55" s="378" t="str">
        <f ca="1">+IF(OFFSET('Water Data'!$F$29,0,10*ROW('Water Data'!F49))="","",OFFSET('Water Data'!$F$29,0,10*ROW('Water Data'!F49)))</f>
        <v/>
      </c>
      <c r="CB55" s="378" t="str">
        <f ca="1">+IF(OFFSET('Water Data'!$G$27,0,10*ROW('Water Data'!G49))="","",OFFSET('Water Data'!$G$27,0,10*ROW('Water Data'!G49)))</f>
        <v/>
      </c>
      <c r="CC55" s="378" t="str">
        <f ca="1">+IF(OFFSET('Water Data'!$G$28,0,10*ROW('Water Data'!G49))="","",OFFSET('Water Data'!$G$28,0,10*ROW('Water Data'!G49)))</f>
        <v/>
      </c>
      <c r="CD55" s="378" t="str">
        <f ca="1">+IF(OFFSET('Water Data'!$G$29,0,10*ROW('Water Data'!G49))="","",OFFSET('Water Data'!$G$29,0,10*ROW('Water Data'!G49)))</f>
        <v/>
      </c>
      <c r="CE55" s="378" t="str">
        <f ca="1">+IF(OFFSET('Water Data'!$H$27,0,10*ROW('Water Data'!H49))="","",OFFSET('Water Data'!$H$27,0,10*ROW('Water Data'!H49)))</f>
        <v/>
      </c>
      <c r="CF55" s="378" t="str">
        <f ca="1">+IF(OFFSET('Water Data'!$H$28,0,10*ROW('Water Data'!H49))="","",OFFSET('Water Data'!$H$28,0,10*ROW('Water Data'!H49)))</f>
        <v/>
      </c>
      <c r="CG55" s="378" t="str">
        <f ca="1">+IF(OFFSET('Water Data'!$H$29,0,10*ROW('Water Data'!H49))="","",OFFSET('Water Data'!$H$29,0,10*ROW('Water Data'!H49)))</f>
        <v/>
      </c>
      <c r="CH55" s="378" t="str">
        <f ca="1">+IF(OFFSET('Water Data'!$I$27,0,10*ROW('Water Data'!I49))="","",OFFSET('Water Data'!$I$27,0,10*ROW('Water Data'!I49)))</f>
        <v/>
      </c>
      <c r="CI55" s="378" t="str">
        <f ca="1">+IF(OFFSET('Water Data'!$I$28,0,10*ROW('Water Data'!I49))="","",OFFSET('Water Data'!$I$28,0,10*ROW('Water Data'!I49)))</f>
        <v/>
      </c>
      <c r="CJ55" s="378" t="str">
        <f ca="1">+IF(OFFSET('Water Data'!$I$29,0,10*ROW('Water Data'!I49))="","",OFFSET('Water Data'!$I$29,0,10*ROW('Water Data'!I49)))</f>
        <v/>
      </c>
      <c r="CK55" s="378" t="str">
        <f ca="1">+IF(OFFSET('Sanitation Data'!$D$28,0,10*ROW('Sanitation Data'!D49))="","",OFFSET('Sanitation Data'!$D$28,0,10*ROW('Sanitation Data'!D49)))</f>
        <v/>
      </c>
      <c r="CL55" s="378" t="str">
        <f ca="1">+IF(OFFSET('Sanitation Data'!$D$29,0,10*ROW('Sanitation Data'!D49))="","",OFFSET('Sanitation Data'!$D$29,0,10*ROW('Sanitation Data'!D49)))</f>
        <v/>
      </c>
      <c r="CM55" s="378" t="str">
        <f ca="1">+IF(OFFSET('Sanitation Data'!$D$30,0,10*ROW('Sanitation Data'!D49))="","",OFFSET('Sanitation Data'!$D$30,0,10*ROW('Sanitation Data'!D49)))</f>
        <v/>
      </c>
      <c r="CN55" s="378" t="str">
        <f ca="1">+IF(OFFSET('Sanitation Data'!$D$31,0,10*ROW('Sanitation Data'!D49))="","",OFFSET('Sanitation Data'!$D$31,0,10*ROW('Sanitation Data'!D49)))</f>
        <v/>
      </c>
      <c r="CO55" s="378" t="str">
        <f ca="1">+IF(OFFSET('Sanitation Data'!$D$32,0,10*ROW('Sanitation Data'!D49))="","",OFFSET('Sanitation Data'!$D$32,0,10*ROW('Sanitation Data'!D49)))</f>
        <v/>
      </c>
      <c r="CP55" s="378" t="str">
        <f ca="1">+IF(OFFSET('Sanitation Data'!$E$28,0,10*ROW('Sanitation Data'!E49))="","",OFFSET('Sanitation Data'!$E$28,0,10*ROW('Sanitation Data'!E49)))</f>
        <v/>
      </c>
      <c r="CQ55" s="378" t="str">
        <f ca="1">+IF(OFFSET('Sanitation Data'!$E$29,0,10*ROW('Sanitation Data'!E49))="","",OFFSET('Sanitation Data'!$E$29,0,10*ROW('Sanitation Data'!E49)))</f>
        <v/>
      </c>
      <c r="CR55" s="378" t="str">
        <f ca="1">+IF(OFFSET('Sanitation Data'!$E$30,0,10*ROW('Sanitation Data'!E49))="","",OFFSET('Sanitation Data'!$E$30,0,10*ROW('Sanitation Data'!E49)))</f>
        <v/>
      </c>
      <c r="CS55" s="378" t="str">
        <f ca="1">+IF(OFFSET('Sanitation Data'!$E$31,0,10*ROW('Sanitation Data'!E49))="","",OFFSET('Sanitation Data'!$E$31,0,10*ROW('Sanitation Data'!E49)))</f>
        <v/>
      </c>
      <c r="CT55" s="378" t="str">
        <f ca="1">+IF(OFFSET('Sanitation Data'!$E$32,0,10*ROW('Sanitation Data'!E49))="","",OFFSET('Sanitation Data'!$E$32,0,10*ROW('Sanitation Data'!E49)))</f>
        <v/>
      </c>
      <c r="CU55" s="378" t="str">
        <f ca="1">+IF(OFFSET('Sanitation Data'!$F$28,0,10*ROW('Sanitation Data'!F49))="","",OFFSET('Sanitation Data'!$F$28,0,10*ROW('Sanitation Data'!F49)))</f>
        <v/>
      </c>
      <c r="CV55" s="378" t="str">
        <f ca="1">+IF(OFFSET('Sanitation Data'!$F$29,0,10*ROW('Sanitation Data'!F49))="","",OFFSET('Sanitation Data'!$F$29,0,10*ROW('Sanitation Data'!F49)))</f>
        <v/>
      </c>
      <c r="CW55" s="378" t="str">
        <f ca="1">+IF(OFFSET('Sanitation Data'!$F$30,0,10*ROW('Sanitation Data'!F49))="","",OFFSET('Sanitation Data'!$F$30,0,10*ROW('Sanitation Data'!F49)))</f>
        <v/>
      </c>
      <c r="CX55" s="378" t="str">
        <f ca="1">+IF(OFFSET('Sanitation Data'!$F$31,0,10*ROW('Sanitation Data'!F49))="","",OFFSET('Sanitation Data'!$F$31,0,10*ROW('Sanitation Data'!F49)))</f>
        <v/>
      </c>
      <c r="CY55" s="378" t="str">
        <f ca="1">+IF(OFFSET('Sanitation Data'!$F$32,0,10*ROW('Sanitation Data'!F49))="","",OFFSET('Sanitation Data'!$F$32,0,10*ROW('Sanitation Data'!F49)))</f>
        <v/>
      </c>
      <c r="CZ55" s="378" t="str">
        <f ca="1">+IF(OFFSET('Sanitation Data'!$G$28,0,10*ROW('Sanitation Data'!G49))="","",OFFSET('Sanitation Data'!$G$28,0,10*ROW('Sanitation Data'!G49)))</f>
        <v/>
      </c>
      <c r="DA55" s="378" t="str">
        <f ca="1">+IF(OFFSET('Sanitation Data'!$G$29,0,10*ROW('Sanitation Data'!G49))="","",OFFSET('Sanitation Data'!$G$29,0,10*ROW('Sanitation Data'!G49)))</f>
        <v/>
      </c>
      <c r="DB55" s="378" t="str">
        <f ca="1">+IF(OFFSET('Sanitation Data'!$G$30,0,10*ROW('Sanitation Data'!G49))="","",OFFSET('Sanitation Data'!$G$30,0,10*ROW('Sanitation Data'!G49)))</f>
        <v/>
      </c>
      <c r="DC55" s="378" t="str">
        <f ca="1">+IF(OFFSET('Sanitation Data'!$G$31,0,10*ROW('Sanitation Data'!G49))="","",OFFSET('Sanitation Data'!$G$31,0,10*ROW('Sanitation Data'!G49)))</f>
        <v/>
      </c>
      <c r="DD55" s="378" t="str">
        <f ca="1">+IF(OFFSET('Sanitation Data'!$G$32,0,10*ROW('Sanitation Data'!G49))="","",OFFSET('Sanitation Data'!$G$32,0,10*ROW('Sanitation Data'!G49)))</f>
        <v/>
      </c>
      <c r="DE55" s="378" t="str">
        <f ca="1">+IF(OFFSET('Sanitation Data'!$H$28,0,10*ROW('Sanitation Data'!H49))="","",OFFSET('Sanitation Data'!$H$28,0,10*ROW('Sanitation Data'!H49)))</f>
        <v/>
      </c>
      <c r="DF55" s="378" t="str">
        <f ca="1">+IF(OFFSET('Sanitation Data'!$H$29,0,10*ROW('Sanitation Data'!H49))="","",OFFSET('Sanitation Data'!$H$29,0,10*ROW('Sanitation Data'!H49)))</f>
        <v/>
      </c>
      <c r="DG55" s="378" t="str">
        <f ca="1">+IF(OFFSET('Sanitation Data'!$H$30,0,10*ROW('Sanitation Data'!H49))="","",OFFSET('Sanitation Data'!$H$30,0,10*ROW('Sanitation Data'!H49)))</f>
        <v/>
      </c>
      <c r="DH55" s="378" t="str">
        <f ca="1">+IF(OFFSET('Sanitation Data'!$H$31,0,10*ROW('Sanitation Data'!H49))="","",OFFSET('Sanitation Data'!$H$31,0,10*ROW('Sanitation Data'!H49)))</f>
        <v/>
      </c>
      <c r="DI55" s="378" t="str">
        <f ca="1">+IF(OFFSET('Sanitation Data'!$H$32,0,10*ROW('Sanitation Data'!H49))="","",OFFSET('Sanitation Data'!$H$32,0,10*ROW('Sanitation Data'!H49)))</f>
        <v/>
      </c>
      <c r="DJ55" s="378" t="str">
        <f ca="1">+IF(OFFSET('Sanitation Data'!$I$28,0,10*ROW('Sanitation Data'!I49))="","",OFFSET('Sanitation Data'!$I$28,0,10*ROW('Sanitation Data'!I49)))</f>
        <v/>
      </c>
      <c r="DK55" s="378" t="str">
        <f ca="1">+IF(OFFSET('Sanitation Data'!$I$29,0,10*ROW('Sanitation Data'!I49))="","",OFFSET('Sanitation Data'!$I$29,0,10*ROW('Sanitation Data'!I49)))</f>
        <v/>
      </c>
      <c r="DL55" s="378" t="str">
        <f ca="1">+IF(OFFSET('Sanitation Data'!$I$30,0,10*ROW('Sanitation Data'!I49))="","",OFFSET('Sanitation Data'!$I$30,0,10*ROW('Sanitation Data'!I49)))</f>
        <v/>
      </c>
      <c r="DM55" s="378" t="str">
        <f ca="1">+IF(OFFSET('Sanitation Data'!$I$31,0,10*ROW('Sanitation Data'!I49))="","",OFFSET('Sanitation Data'!$I$31,0,10*ROW('Sanitation Data'!I49)))</f>
        <v/>
      </c>
      <c r="DN55" s="378" t="str">
        <f ca="1">+IF(OFFSET('Sanitation Data'!$I$32,0,10*ROW('Sanitation Data'!I49))="","",OFFSET('Sanitation Data'!$I$32,0,10*ROW('Sanitation Data'!I49)))</f>
        <v/>
      </c>
      <c r="DO55" s="378" t="str">
        <f ca="1">+IF(OFFSET('Hygiene Data'!$D$11,0,10*ROW('Hygiene Data'!D49))="","",OFFSET('Hygiene Data'!$D$11,0,10*ROW('Hygiene Data'!D49)))</f>
        <v/>
      </c>
      <c r="DP55" s="378" t="str">
        <f ca="1">+IF(OFFSET('Hygiene Data'!$D$12,0,10*ROW('Hygiene Data'!D49))="","",OFFSET('Hygiene Data'!$D$12,0,10*ROW('Hygiene Data'!D49)))</f>
        <v/>
      </c>
      <c r="DQ55" s="378" t="str">
        <f ca="1">+IF(OFFSET('Hygiene Data'!$D$13,0,10*ROW('Hygiene Data'!D49))="","",OFFSET('Hygiene Data'!$D$13,0,10*ROW('Hygiene Data'!D49)))</f>
        <v/>
      </c>
      <c r="DR55" s="378" t="str">
        <f ca="1">+IF(OFFSET('Hygiene Data'!$E$11,0,10*ROW('Hygiene Data'!E49))="","",OFFSET('Hygiene Data'!$E$11,0,10*ROW('Hygiene Data'!E49)))</f>
        <v/>
      </c>
      <c r="DS55" s="378" t="str">
        <f ca="1">+IF(OFFSET('Hygiene Data'!$E$12,0,10*ROW('Hygiene Data'!E49))="","",OFFSET('Hygiene Data'!$E$12,0,10*ROW('Hygiene Data'!E49)))</f>
        <v/>
      </c>
      <c r="DT55" s="378" t="str">
        <f ca="1">+IF(OFFSET('Hygiene Data'!$E$13,0,10*ROW('Hygiene Data'!E49))="","",OFFSET('Hygiene Data'!$E$13,0,10*ROW('Hygiene Data'!E49)))</f>
        <v/>
      </c>
      <c r="DU55" s="378" t="str">
        <f ca="1">+IF(OFFSET('Hygiene Data'!$F$11,0,10*ROW('Hygiene Data'!F49))="","",OFFSET('Hygiene Data'!$F$11,0,10*ROW('Hygiene Data'!F49)))</f>
        <v/>
      </c>
      <c r="DV55" s="378" t="str">
        <f ca="1">+IF(OFFSET('Hygiene Data'!$F$12,0,10*ROW('Hygiene Data'!F49))="","",OFFSET('Hygiene Data'!$F$12,0,10*ROW('Hygiene Data'!F49)))</f>
        <v/>
      </c>
      <c r="DW55" s="378" t="str">
        <f ca="1">+IF(OFFSET('Hygiene Data'!$F$13,0,10*ROW('Hygiene Data'!F49))="","",OFFSET('Hygiene Data'!$F$13,0,10*ROW('Hygiene Data'!F49)))</f>
        <v/>
      </c>
      <c r="DX55" s="378" t="str">
        <f ca="1">+IF(OFFSET('Hygiene Data'!$G$11,0,10*ROW('Hygiene Data'!G49))="","",OFFSET('Hygiene Data'!$G$11,0,10*ROW('Hygiene Data'!G49)))</f>
        <v/>
      </c>
      <c r="DY55" s="378" t="str">
        <f ca="1">+IF(OFFSET('Hygiene Data'!$G$12,0,10*ROW('Hygiene Data'!G49))="","",OFFSET('Hygiene Data'!$G$12,0,10*ROW('Hygiene Data'!G49)))</f>
        <v/>
      </c>
      <c r="DZ55" s="378" t="str">
        <f ca="1">+IF(OFFSET('Hygiene Data'!$G$13,0,10*ROW('Hygiene Data'!G49))="","",OFFSET('Hygiene Data'!$G$13,0,10*ROW('Hygiene Data'!G49)))</f>
        <v/>
      </c>
      <c r="EA55" s="378" t="str">
        <f ca="1">+IF(OFFSET('Hygiene Data'!$H$11,0,10*ROW('Hygiene Data'!H49))="","",OFFSET('Hygiene Data'!$H$11,0,10*ROW('Hygiene Data'!H49)))</f>
        <v/>
      </c>
      <c r="EB55" s="378" t="str">
        <f ca="1">+IF(OFFSET('Hygiene Data'!$H$12,0,10*ROW('Hygiene Data'!H49))="","",OFFSET('Hygiene Data'!$H$12,0,10*ROW('Hygiene Data'!H49)))</f>
        <v/>
      </c>
      <c r="EC55" s="378" t="str">
        <f ca="1">+IF(OFFSET('Hygiene Data'!$H$13,0,10*ROW('Hygiene Data'!H49))="","",OFFSET('Hygiene Data'!$H$13,0,10*ROW('Hygiene Data'!H49)))</f>
        <v/>
      </c>
      <c r="ED55" s="378" t="str">
        <f ca="1">+IF(OFFSET('Hygiene Data'!$I$11,0,10*ROW('Hygiene Data'!I49))="","",OFFSET('Hygiene Data'!$I$11,0,10*ROW('Hygiene Data'!I49)))</f>
        <v/>
      </c>
      <c r="EE55" s="378" t="str">
        <f ca="1">+IF(OFFSET('Hygiene Data'!$I$12,0,10*ROW('Hygiene Data'!I49))="","",OFFSET('Hygiene Data'!$I$12,0,10*ROW('Hygiene Data'!I49)))</f>
        <v/>
      </c>
      <c r="EF55" s="378" t="str">
        <f ca="1">+IF(OFFSET('Hygiene Data'!$I$13,0,10*ROW('Hygiene Data'!I49))="","",OFFSET('Hygiene Data'!$I$13,0,10*ROW('Hygiene Data'!I49)))</f>
        <v/>
      </c>
    </row>
    <row r="56" spans="1:136" x14ac:dyDescent="0.25">
      <c r="A56" s="487" t="str">
        <f ca="1">+IF(OFFSET('Water Data'!$B$2,0,10*ROW('Water Data'!E50))="","",OFFSET('Water Data'!$B$2,0,10*ROW('Water Data'!E50)))</f>
        <v/>
      </c>
      <c r="B56" s="487"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4" t="str">
        <f t="shared" ca="1" si="0"/>
        <v/>
      </c>
      <c r="D56" s="515"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5"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5"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5"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5"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5"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5"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5"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5"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5"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5"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5"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5"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5"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5"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5"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5"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5"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6"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6"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6"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6"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6"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6"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6"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6"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6"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6"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6"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6"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6"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6"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6"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6"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6"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6"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6"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6"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6"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6"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6"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6"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6"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6"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6"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6"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6"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6"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7"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3"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7"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7"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7"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7"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7"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7"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7"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7"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7"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7"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7"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7"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7"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7"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7"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7"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8" t="str">
        <f ca="1">+IF(OFFSET('Water Data'!$D$27,0,10*ROW('Water Data'!D50))="","",OFFSET('Water Data'!$D$27,0,10*ROW('Water Data'!D50)))</f>
        <v/>
      </c>
      <c r="BT56" s="378" t="str">
        <f ca="1">+IF(OFFSET('Water Data'!$D$28,0,10*ROW('Water Data'!D50))="","",OFFSET('Water Data'!$D$28,0,10*ROW('Water Data'!D50)))</f>
        <v/>
      </c>
      <c r="BU56" s="378" t="str">
        <f ca="1">+IF(OFFSET('Water Data'!$D$29,0,10*ROW('Water Data'!D50))="","",OFFSET('Water Data'!$D$29,0,10*ROW('Water Data'!D50)))</f>
        <v/>
      </c>
      <c r="BV56" s="378" t="str">
        <f ca="1">+IF(OFFSET('Water Data'!$E$27,0,10*ROW('Water Data'!E50))="","",OFFSET('Water Data'!$E$27,0,10*ROW('Water Data'!E50)))</f>
        <v/>
      </c>
      <c r="BW56" s="378" t="str">
        <f ca="1">+IF(OFFSET('Water Data'!$E$28,0,10*ROW('Water Data'!E50))="","",OFFSET('Water Data'!$E$28,0,10*ROW('Water Data'!E50)))</f>
        <v/>
      </c>
      <c r="BX56" s="378" t="str">
        <f ca="1">+IF(OFFSET('Water Data'!$E$29,0,10*ROW('Water Data'!E50))="","",OFFSET('Water Data'!$E$29,0,10*ROW('Water Data'!E50)))</f>
        <v/>
      </c>
      <c r="BY56" s="378" t="str">
        <f ca="1">+IF(OFFSET('Water Data'!$F$27,0,10*ROW('Water Data'!F50))="","",OFFSET('Water Data'!$F$27,0,10*ROW('Water Data'!F50)))</f>
        <v/>
      </c>
      <c r="BZ56" s="378" t="str">
        <f ca="1">+IF(OFFSET('Water Data'!$F$28,0,10*ROW('Water Data'!F50))="","",OFFSET('Water Data'!$F$28,0,10*ROW('Water Data'!F50)))</f>
        <v/>
      </c>
      <c r="CA56" s="378" t="str">
        <f ca="1">+IF(OFFSET('Water Data'!$F$29,0,10*ROW('Water Data'!F50))="","",OFFSET('Water Data'!$F$29,0,10*ROW('Water Data'!F50)))</f>
        <v/>
      </c>
      <c r="CB56" s="378" t="str">
        <f ca="1">+IF(OFFSET('Water Data'!$G$27,0,10*ROW('Water Data'!G50))="","",OFFSET('Water Data'!$G$27,0,10*ROW('Water Data'!G50)))</f>
        <v/>
      </c>
      <c r="CC56" s="378" t="str">
        <f ca="1">+IF(OFFSET('Water Data'!$G$28,0,10*ROW('Water Data'!G50))="","",OFFSET('Water Data'!$G$28,0,10*ROW('Water Data'!G50)))</f>
        <v/>
      </c>
      <c r="CD56" s="378" t="str">
        <f ca="1">+IF(OFFSET('Water Data'!$G$29,0,10*ROW('Water Data'!G50))="","",OFFSET('Water Data'!$G$29,0,10*ROW('Water Data'!G50)))</f>
        <v/>
      </c>
      <c r="CE56" s="378" t="str">
        <f ca="1">+IF(OFFSET('Water Data'!$H$27,0,10*ROW('Water Data'!H50))="","",OFFSET('Water Data'!$H$27,0,10*ROW('Water Data'!H50)))</f>
        <v/>
      </c>
      <c r="CF56" s="378" t="str">
        <f ca="1">+IF(OFFSET('Water Data'!$H$28,0,10*ROW('Water Data'!H50))="","",OFFSET('Water Data'!$H$28,0,10*ROW('Water Data'!H50)))</f>
        <v/>
      </c>
      <c r="CG56" s="378" t="str">
        <f ca="1">+IF(OFFSET('Water Data'!$H$29,0,10*ROW('Water Data'!H50))="","",OFFSET('Water Data'!$H$29,0,10*ROW('Water Data'!H50)))</f>
        <v/>
      </c>
      <c r="CH56" s="378" t="str">
        <f ca="1">+IF(OFFSET('Water Data'!$I$27,0,10*ROW('Water Data'!I50))="","",OFFSET('Water Data'!$I$27,0,10*ROW('Water Data'!I50)))</f>
        <v/>
      </c>
      <c r="CI56" s="378" t="str">
        <f ca="1">+IF(OFFSET('Water Data'!$I$28,0,10*ROW('Water Data'!I50))="","",OFFSET('Water Data'!$I$28,0,10*ROW('Water Data'!I50)))</f>
        <v/>
      </c>
      <c r="CJ56" s="378" t="str">
        <f ca="1">+IF(OFFSET('Water Data'!$I$29,0,10*ROW('Water Data'!I50))="","",OFFSET('Water Data'!$I$29,0,10*ROW('Water Data'!I50)))</f>
        <v/>
      </c>
      <c r="CK56" s="378" t="str">
        <f ca="1">+IF(OFFSET('Sanitation Data'!$D$28,0,10*ROW('Sanitation Data'!D50))="","",OFFSET('Sanitation Data'!$D$28,0,10*ROW('Sanitation Data'!D50)))</f>
        <v/>
      </c>
      <c r="CL56" s="378" t="str">
        <f ca="1">+IF(OFFSET('Sanitation Data'!$D$29,0,10*ROW('Sanitation Data'!D50))="","",OFFSET('Sanitation Data'!$D$29,0,10*ROW('Sanitation Data'!D50)))</f>
        <v/>
      </c>
      <c r="CM56" s="378" t="str">
        <f ca="1">+IF(OFFSET('Sanitation Data'!$D$30,0,10*ROW('Sanitation Data'!D50))="","",OFFSET('Sanitation Data'!$D$30,0,10*ROW('Sanitation Data'!D50)))</f>
        <v/>
      </c>
      <c r="CN56" s="378" t="str">
        <f ca="1">+IF(OFFSET('Sanitation Data'!$D$31,0,10*ROW('Sanitation Data'!D50))="","",OFFSET('Sanitation Data'!$D$31,0,10*ROW('Sanitation Data'!D50)))</f>
        <v/>
      </c>
      <c r="CO56" s="378" t="str">
        <f ca="1">+IF(OFFSET('Sanitation Data'!$D$32,0,10*ROW('Sanitation Data'!D50))="","",OFFSET('Sanitation Data'!$D$32,0,10*ROW('Sanitation Data'!D50)))</f>
        <v/>
      </c>
      <c r="CP56" s="378" t="str">
        <f ca="1">+IF(OFFSET('Sanitation Data'!$E$28,0,10*ROW('Sanitation Data'!E50))="","",OFFSET('Sanitation Data'!$E$28,0,10*ROW('Sanitation Data'!E50)))</f>
        <v/>
      </c>
      <c r="CQ56" s="378" t="str">
        <f ca="1">+IF(OFFSET('Sanitation Data'!$E$29,0,10*ROW('Sanitation Data'!E50))="","",OFFSET('Sanitation Data'!$E$29,0,10*ROW('Sanitation Data'!E50)))</f>
        <v/>
      </c>
      <c r="CR56" s="378" t="str">
        <f ca="1">+IF(OFFSET('Sanitation Data'!$E$30,0,10*ROW('Sanitation Data'!E50))="","",OFFSET('Sanitation Data'!$E$30,0,10*ROW('Sanitation Data'!E50)))</f>
        <v/>
      </c>
      <c r="CS56" s="378" t="str">
        <f ca="1">+IF(OFFSET('Sanitation Data'!$E$31,0,10*ROW('Sanitation Data'!E50))="","",OFFSET('Sanitation Data'!$E$31,0,10*ROW('Sanitation Data'!E50)))</f>
        <v/>
      </c>
      <c r="CT56" s="378" t="str">
        <f ca="1">+IF(OFFSET('Sanitation Data'!$E$32,0,10*ROW('Sanitation Data'!E50))="","",OFFSET('Sanitation Data'!$E$32,0,10*ROW('Sanitation Data'!E50)))</f>
        <v/>
      </c>
      <c r="CU56" s="378" t="str">
        <f ca="1">+IF(OFFSET('Sanitation Data'!$F$28,0,10*ROW('Sanitation Data'!F50))="","",OFFSET('Sanitation Data'!$F$28,0,10*ROW('Sanitation Data'!F50)))</f>
        <v/>
      </c>
      <c r="CV56" s="378" t="str">
        <f ca="1">+IF(OFFSET('Sanitation Data'!$F$29,0,10*ROW('Sanitation Data'!F50))="","",OFFSET('Sanitation Data'!$F$29,0,10*ROW('Sanitation Data'!F50)))</f>
        <v/>
      </c>
      <c r="CW56" s="378" t="str">
        <f ca="1">+IF(OFFSET('Sanitation Data'!$F$30,0,10*ROW('Sanitation Data'!F50))="","",OFFSET('Sanitation Data'!$F$30,0,10*ROW('Sanitation Data'!F50)))</f>
        <v/>
      </c>
      <c r="CX56" s="378" t="str">
        <f ca="1">+IF(OFFSET('Sanitation Data'!$F$31,0,10*ROW('Sanitation Data'!F50))="","",OFFSET('Sanitation Data'!$F$31,0,10*ROW('Sanitation Data'!F50)))</f>
        <v/>
      </c>
      <c r="CY56" s="378" t="str">
        <f ca="1">+IF(OFFSET('Sanitation Data'!$F$32,0,10*ROW('Sanitation Data'!F50))="","",OFFSET('Sanitation Data'!$F$32,0,10*ROW('Sanitation Data'!F50)))</f>
        <v/>
      </c>
      <c r="CZ56" s="378" t="str">
        <f ca="1">+IF(OFFSET('Sanitation Data'!$G$28,0,10*ROW('Sanitation Data'!G50))="","",OFFSET('Sanitation Data'!$G$28,0,10*ROW('Sanitation Data'!G50)))</f>
        <v/>
      </c>
      <c r="DA56" s="378" t="str">
        <f ca="1">+IF(OFFSET('Sanitation Data'!$G$29,0,10*ROW('Sanitation Data'!G50))="","",OFFSET('Sanitation Data'!$G$29,0,10*ROW('Sanitation Data'!G50)))</f>
        <v/>
      </c>
      <c r="DB56" s="378" t="str">
        <f ca="1">+IF(OFFSET('Sanitation Data'!$G$30,0,10*ROW('Sanitation Data'!G50))="","",OFFSET('Sanitation Data'!$G$30,0,10*ROW('Sanitation Data'!G50)))</f>
        <v/>
      </c>
      <c r="DC56" s="378" t="str">
        <f ca="1">+IF(OFFSET('Sanitation Data'!$G$31,0,10*ROW('Sanitation Data'!G50))="","",OFFSET('Sanitation Data'!$G$31,0,10*ROW('Sanitation Data'!G50)))</f>
        <v/>
      </c>
      <c r="DD56" s="378" t="str">
        <f ca="1">+IF(OFFSET('Sanitation Data'!$G$32,0,10*ROW('Sanitation Data'!G50))="","",OFFSET('Sanitation Data'!$G$32,0,10*ROW('Sanitation Data'!G50)))</f>
        <v/>
      </c>
      <c r="DE56" s="378" t="str">
        <f ca="1">+IF(OFFSET('Sanitation Data'!$H$28,0,10*ROW('Sanitation Data'!H50))="","",OFFSET('Sanitation Data'!$H$28,0,10*ROW('Sanitation Data'!H50)))</f>
        <v/>
      </c>
      <c r="DF56" s="378" t="str">
        <f ca="1">+IF(OFFSET('Sanitation Data'!$H$29,0,10*ROW('Sanitation Data'!H50))="","",OFFSET('Sanitation Data'!$H$29,0,10*ROW('Sanitation Data'!H50)))</f>
        <v/>
      </c>
      <c r="DG56" s="378" t="str">
        <f ca="1">+IF(OFFSET('Sanitation Data'!$H$30,0,10*ROW('Sanitation Data'!H50))="","",OFFSET('Sanitation Data'!$H$30,0,10*ROW('Sanitation Data'!H50)))</f>
        <v/>
      </c>
      <c r="DH56" s="378" t="str">
        <f ca="1">+IF(OFFSET('Sanitation Data'!$H$31,0,10*ROW('Sanitation Data'!H50))="","",OFFSET('Sanitation Data'!$H$31,0,10*ROW('Sanitation Data'!H50)))</f>
        <v/>
      </c>
      <c r="DI56" s="378" t="str">
        <f ca="1">+IF(OFFSET('Sanitation Data'!$H$32,0,10*ROW('Sanitation Data'!H50))="","",OFFSET('Sanitation Data'!$H$32,0,10*ROW('Sanitation Data'!H50)))</f>
        <v/>
      </c>
      <c r="DJ56" s="378" t="str">
        <f ca="1">+IF(OFFSET('Sanitation Data'!$I$28,0,10*ROW('Sanitation Data'!I50))="","",OFFSET('Sanitation Data'!$I$28,0,10*ROW('Sanitation Data'!I50)))</f>
        <v/>
      </c>
      <c r="DK56" s="378" t="str">
        <f ca="1">+IF(OFFSET('Sanitation Data'!$I$29,0,10*ROW('Sanitation Data'!I50))="","",OFFSET('Sanitation Data'!$I$29,0,10*ROW('Sanitation Data'!I50)))</f>
        <v/>
      </c>
      <c r="DL56" s="378" t="str">
        <f ca="1">+IF(OFFSET('Sanitation Data'!$I$30,0,10*ROW('Sanitation Data'!I50))="","",OFFSET('Sanitation Data'!$I$30,0,10*ROW('Sanitation Data'!I50)))</f>
        <v/>
      </c>
      <c r="DM56" s="378" t="str">
        <f ca="1">+IF(OFFSET('Sanitation Data'!$I$31,0,10*ROW('Sanitation Data'!I50))="","",OFFSET('Sanitation Data'!$I$31,0,10*ROW('Sanitation Data'!I50)))</f>
        <v/>
      </c>
      <c r="DN56" s="378" t="str">
        <f ca="1">+IF(OFFSET('Sanitation Data'!$I$32,0,10*ROW('Sanitation Data'!I50))="","",OFFSET('Sanitation Data'!$I$32,0,10*ROW('Sanitation Data'!I50)))</f>
        <v/>
      </c>
      <c r="DO56" s="378" t="str">
        <f ca="1">+IF(OFFSET('Hygiene Data'!$D$11,0,10*ROW('Hygiene Data'!D50))="","",OFFSET('Hygiene Data'!$D$11,0,10*ROW('Hygiene Data'!D50)))</f>
        <v/>
      </c>
      <c r="DP56" s="378" t="str">
        <f ca="1">+IF(OFFSET('Hygiene Data'!$D$12,0,10*ROW('Hygiene Data'!D50))="","",OFFSET('Hygiene Data'!$D$12,0,10*ROW('Hygiene Data'!D50)))</f>
        <v/>
      </c>
      <c r="DQ56" s="378" t="str">
        <f ca="1">+IF(OFFSET('Hygiene Data'!$D$13,0,10*ROW('Hygiene Data'!D50))="","",OFFSET('Hygiene Data'!$D$13,0,10*ROW('Hygiene Data'!D50)))</f>
        <v/>
      </c>
      <c r="DR56" s="378" t="str">
        <f ca="1">+IF(OFFSET('Hygiene Data'!$E$11,0,10*ROW('Hygiene Data'!E50))="","",OFFSET('Hygiene Data'!$E$11,0,10*ROW('Hygiene Data'!E50)))</f>
        <v/>
      </c>
      <c r="DS56" s="378" t="str">
        <f ca="1">+IF(OFFSET('Hygiene Data'!$E$12,0,10*ROW('Hygiene Data'!E50))="","",OFFSET('Hygiene Data'!$E$12,0,10*ROW('Hygiene Data'!E50)))</f>
        <v/>
      </c>
      <c r="DT56" s="378" t="str">
        <f ca="1">+IF(OFFSET('Hygiene Data'!$E$13,0,10*ROW('Hygiene Data'!E50))="","",OFFSET('Hygiene Data'!$E$13,0,10*ROW('Hygiene Data'!E50)))</f>
        <v/>
      </c>
      <c r="DU56" s="378" t="str">
        <f ca="1">+IF(OFFSET('Hygiene Data'!$F$11,0,10*ROW('Hygiene Data'!F50))="","",OFFSET('Hygiene Data'!$F$11,0,10*ROW('Hygiene Data'!F50)))</f>
        <v/>
      </c>
      <c r="DV56" s="378" t="str">
        <f ca="1">+IF(OFFSET('Hygiene Data'!$F$12,0,10*ROW('Hygiene Data'!F50))="","",OFFSET('Hygiene Data'!$F$12,0,10*ROW('Hygiene Data'!F50)))</f>
        <v/>
      </c>
      <c r="DW56" s="378" t="str">
        <f ca="1">+IF(OFFSET('Hygiene Data'!$F$13,0,10*ROW('Hygiene Data'!F50))="","",OFFSET('Hygiene Data'!$F$13,0,10*ROW('Hygiene Data'!F50)))</f>
        <v/>
      </c>
      <c r="DX56" s="378" t="str">
        <f ca="1">+IF(OFFSET('Hygiene Data'!$G$11,0,10*ROW('Hygiene Data'!G50))="","",OFFSET('Hygiene Data'!$G$11,0,10*ROW('Hygiene Data'!G50)))</f>
        <v/>
      </c>
      <c r="DY56" s="378" t="str">
        <f ca="1">+IF(OFFSET('Hygiene Data'!$G$12,0,10*ROW('Hygiene Data'!G50))="","",OFFSET('Hygiene Data'!$G$12,0,10*ROW('Hygiene Data'!G50)))</f>
        <v/>
      </c>
      <c r="DZ56" s="378" t="str">
        <f ca="1">+IF(OFFSET('Hygiene Data'!$G$13,0,10*ROW('Hygiene Data'!G50))="","",OFFSET('Hygiene Data'!$G$13,0,10*ROW('Hygiene Data'!G50)))</f>
        <v/>
      </c>
      <c r="EA56" s="378" t="str">
        <f ca="1">+IF(OFFSET('Hygiene Data'!$H$11,0,10*ROW('Hygiene Data'!H50))="","",OFFSET('Hygiene Data'!$H$11,0,10*ROW('Hygiene Data'!H50)))</f>
        <v/>
      </c>
      <c r="EB56" s="378" t="str">
        <f ca="1">+IF(OFFSET('Hygiene Data'!$H$12,0,10*ROW('Hygiene Data'!H50))="","",OFFSET('Hygiene Data'!$H$12,0,10*ROW('Hygiene Data'!H50)))</f>
        <v/>
      </c>
      <c r="EC56" s="378" t="str">
        <f ca="1">+IF(OFFSET('Hygiene Data'!$H$13,0,10*ROW('Hygiene Data'!H50))="","",OFFSET('Hygiene Data'!$H$13,0,10*ROW('Hygiene Data'!H50)))</f>
        <v/>
      </c>
      <c r="ED56" s="378" t="str">
        <f ca="1">+IF(OFFSET('Hygiene Data'!$I$11,0,10*ROW('Hygiene Data'!I50))="","",OFFSET('Hygiene Data'!$I$11,0,10*ROW('Hygiene Data'!I50)))</f>
        <v/>
      </c>
      <c r="EE56" s="378" t="str">
        <f ca="1">+IF(OFFSET('Hygiene Data'!$I$12,0,10*ROW('Hygiene Data'!I50))="","",OFFSET('Hygiene Data'!$I$12,0,10*ROW('Hygiene Data'!I50)))</f>
        <v/>
      </c>
      <c r="EF56" s="378" t="str">
        <f ca="1">+IF(OFFSET('Hygiene Data'!$I$13,0,10*ROW('Hygiene Data'!I50))="","",OFFSET('Hygiene Data'!$I$13,0,10*ROW('Hygiene Data'!I50)))</f>
        <v/>
      </c>
    </row>
    <row r="57" spans="1:136" x14ac:dyDescent="0.25">
      <c r="A57" s="487" t="str">
        <f ca="1">+IF(OFFSET('Water Data'!$B$2,0,10*ROW('Water Data'!E51))="","",OFFSET('Water Data'!$B$2,0,10*ROW('Water Data'!E51)))</f>
        <v/>
      </c>
      <c r="B57" s="487"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4" t="str">
        <f t="shared" ca="1" si="0"/>
        <v/>
      </c>
      <c r="D57" s="515"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5"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5"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5"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5"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5"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5"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5"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5"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5"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5"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5"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5"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5"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5"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5"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5"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5"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6"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6"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6"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6"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6"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6"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6"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6"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6"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6"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6"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6"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6"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6"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6"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6"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6"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6"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6"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6"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6"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6"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6"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6"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6"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6"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6"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6"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6"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6"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7"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3"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7"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7"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7"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7"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7"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7"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7"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7"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7"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7"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7"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7"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7"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7"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7"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7"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8" t="str">
        <f ca="1">+IF(OFFSET('Water Data'!$D$27,0,10*ROW('Water Data'!D51))="","",OFFSET('Water Data'!$D$27,0,10*ROW('Water Data'!D51)))</f>
        <v/>
      </c>
      <c r="BT57" s="378" t="str">
        <f ca="1">+IF(OFFSET('Water Data'!$D$28,0,10*ROW('Water Data'!D51))="","",OFFSET('Water Data'!$D$28,0,10*ROW('Water Data'!D51)))</f>
        <v/>
      </c>
      <c r="BU57" s="378" t="str">
        <f ca="1">+IF(OFFSET('Water Data'!$D$29,0,10*ROW('Water Data'!D51))="","",OFFSET('Water Data'!$D$29,0,10*ROW('Water Data'!D51)))</f>
        <v/>
      </c>
      <c r="BV57" s="378" t="str">
        <f ca="1">+IF(OFFSET('Water Data'!$E$27,0,10*ROW('Water Data'!E51))="","",OFFSET('Water Data'!$E$27,0,10*ROW('Water Data'!E51)))</f>
        <v/>
      </c>
      <c r="BW57" s="378" t="str">
        <f ca="1">+IF(OFFSET('Water Data'!$E$28,0,10*ROW('Water Data'!E51))="","",OFFSET('Water Data'!$E$28,0,10*ROW('Water Data'!E51)))</f>
        <v/>
      </c>
      <c r="BX57" s="378" t="str">
        <f ca="1">+IF(OFFSET('Water Data'!$E$29,0,10*ROW('Water Data'!E51))="","",OFFSET('Water Data'!$E$29,0,10*ROW('Water Data'!E51)))</f>
        <v/>
      </c>
      <c r="BY57" s="378" t="str">
        <f ca="1">+IF(OFFSET('Water Data'!$F$27,0,10*ROW('Water Data'!F51))="","",OFFSET('Water Data'!$F$27,0,10*ROW('Water Data'!F51)))</f>
        <v/>
      </c>
      <c r="BZ57" s="378" t="str">
        <f ca="1">+IF(OFFSET('Water Data'!$F$28,0,10*ROW('Water Data'!F51))="","",OFFSET('Water Data'!$F$28,0,10*ROW('Water Data'!F51)))</f>
        <v/>
      </c>
      <c r="CA57" s="378" t="str">
        <f ca="1">+IF(OFFSET('Water Data'!$F$29,0,10*ROW('Water Data'!F51))="","",OFFSET('Water Data'!$F$29,0,10*ROW('Water Data'!F51)))</f>
        <v/>
      </c>
      <c r="CB57" s="378" t="str">
        <f ca="1">+IF(OFFSET('Water Data'!$G$27,0,10*ROW('Water Data'!G51))="","",OFFSET('Water Data'!$G$27,0,10*ROW('Water Data'!G51)))</f>
        <v/>
      </c>
      <c r="CC57" s="378" t="str">
        <f ca="1">+IF(OFFSET('Water Data'!$G$28,0,10*ROW('Water Data'!G51))="","",OFFSET('Water Data'!$G$28,0,10*ROW('Water Data'!G51)))</f>
        <v/>
      </c>
      <c r="CD57" s="378" t="str">
        <f ca="1">+IF(OFFSET('Water Data'!$G$29,0,10*ROW('Water Data'!G51))="","",OFFSET('Water Data'!$G$29,0,10*ROW('Water Data'!G51)))</f>
        <v/>
      </c>
      <c r="CE57" s="378" t="str">
        <f ca="1">+IF(OFFSET('Water Data'!$H$27,0,10*ROW('Water Data'!H51))="","",OFFSET('Water Data'!$H$27,0,10*ROW('Water Data'!H51)))</f>
        <v/>
      </c>
      <c r="CF57" s="378" t="str">
        <f ca="1">+IF(OFFSET('Water Data'!$H$28,0,10*ROW('Water Data'!H51))="","",OFFSET('Water Data'!$H$28,0,10*ROW('Water Data'!H51)))</f>
        <v/>
      </c>
      <c r="CG57" s="378" t="str">
        <f ca="1">+IF(OFFSET('Water Data'!$H$29,0,10*ROW('Water Data'!H51))="","",OFFSET('Water Data'!$H$29,0,10*ROW('Water Data'!H51)))</f>
        <v/>
      </c>
      <c r="CH57" s="378" t="str">
        <f ca="1">+IF(OFFSET('Water Data'!$I$27,0,10*ROW('Water Data'!I51))="","",OFFSET('Water Data'!$I$27,0,10*ROW('Water Data'!I51)))</f>
        <v/>
      </c>
      <c r="CI57" s="378" t="str">
        <f ca="1">+IF(OFFSET('Water Data'!$I$28,0,10*ROW('Water Data'!I51))="","",OFFSET('Water Data'!$I$28,0,10*ROW('Water Data'!I51)))</f>
        <v/>
      </c>
      <c r="CJ57" s="378" t="str">
        <f ca="1">+IF(OFFSET('Water Data'!$I$29,0,10*ROW('Water Data'!I51))="","",OFFSET('Water Data'!$I$29,0,10*ROW('Water Data'!I51)))</f>
        <v/>
      </c>
      <c r="CK57" s="378" t="str">
        <f ca="1">+IF(OFFSET('Sanitation Data'!$D$28,0,10*ROW('Sanitation Data'!D51))="","",OFFSET('Sanitation Data'!$D$28,0,10*ROW('Sanitation Data'!D51)))</f>
        <v/>
      </c>
      <c r="CL57" s="378" t="str">
        <f ca="1">+IF(OFFSET('Sanitation Data'!$D$29,0,10*ROW('Sanitation Data'!D51))="","",OFFSET('Sanitation Data'!$D$29,0,10*ROW('Sanitation Data'!D51)))</f>
        <v/>
      </c>
      <c r="CM57" s="378" t="str">
        <f ca="1">+IF(OFFSET('Sanitation Data'!$D$30,0,10*ROW('Sanitation Data'!D51))="","",OFFSET('Sanitation Data'!$D$30,0,10*ROW('Sanitation Data'!D51)))</f>
        <v/>
      </c>
      <c r="CN57" s="378" t="str">
        <f ca="1">+IF(OFFSET('Sanitation Data'!$D$31,0,10*ROW('Sanitation Data'!D51))="","",OFFSET('Sanitation Data'!$D$31,0,10*ROW('Sanitation Data'!D51)))</f>
        <v/>
      </c>
      <c r="CO57" s="378" t="str">
        <f ca="1">+IF(OFFSET('Sanitation Data'!$D$32,0,10*ROW('Sanitation Data'!D51))="","",OFFSET('Sanitation Data'!$D$32,0,10*ROW('Sanitation Data'!D51)))</f>
        <v/>
      </c>
      <c r="CP57" s="378" t="str">
        <f ca="1">+IF(OFFSET('Sanitation Data'!$E$28,0,10*ROW('Sanitation Data'!E51))="","",OFFSET('Sanitation Data'!$E$28,0,10*ROW('Sanitation Data'!E51)))</f>
        <v/>
      </c>
      <c r="CQ57" s="378" t="str">
        <f ca="1">+IF(OFFSET('Sanitation Data'!$E$29,0,10*ROW('Sanitation Data'!E51))="","",OFFSET('Sanitation Data'!$E$29,0,10*ROW('Sanitation Data'!E51)))</f>
        <v/>
      </c>
      <c r="CR57" s="378" t="str">
        <f ca="1">+IF(OFFSET('Sanitation Data'!$E$30,0,10*ROW('Sanitation Data'!E51))="","",OFFSET('Sanitation Data'!$E$30,0,10*ROW('Sanitation Data'!E51)))</f>
        <v/>
      </c>
      <c r="CS57" s="378" t="str">
        <f ca="1">+IF(OFFSET('Sanitation Data'!$E$31,0,10*ROW('Sanitation Data'!E51))="","",OFFSET('Sanitation Data'!$E$31,0,10*ROW('Sanitation Data'!E51)))</f>
        <v/>
      </c>
      <c r="CT57" s="378" t="str">
        <f ca="1">+IF(OFFSET('Sanitation Data'!$E$32,0,10*ROW('Sanitation Data'!E51))="","",OFFSET('Sanitation Data'!$E$32,0,10*ROW('Sanitation Data'!E51)))</f>
        <v/>
      </c>
      <c r="CU57" s="378" t="str">
        <f ca="1">+IF(OFFSET('Sanitation Data'!$F$28,0,10*ROW('Sanitation Data'!F51))="","",OFFSET('Sanitation Data'!$F$28,0,10*ROW('Sanitation Data'!F51)))</f>
        <v/>
      </c>
      <c r="CV57" s="378" t="str">
        <f ca="1">+IF(OFFSET('Sanitation Data'!$F$29,0,10*ROW('Sanitation Data'!F51))="","",OFFSET('Sanitation Data'!$F$29,0,10*ROW('Sanitation Data'!F51)))</f>
        <v/>
      </c>
      <c r="CW57" s="378" t="str">
        <f ca="1">+IF(OFFSET('Sanitation Data'!$F$30,0,10*ROW('Sanitation Data'!F51))="","",OFFSET('Sanitation Data'!$F$30,0,10*ROW('Sanitation Data'!F51)))</f>
        <v/>
      </c>
      <c r="CX57" s="378" t="str">
        <f ca="1">+IF(OFFSET('Sanitation Data'!$F$31,0,10*ROW('Sanitation Data'!F51))="","",OFFSET('Sanitation Data'!$F$31,0,10*ROW('Sanitation Data'!F51)))</f>
        <v/>
      </c>
      <c r="CY57" s="378" t="str">
        <f ca="1">+IF(OFFSET('Sanitation Data'!$F$32,0,10*ROW('Sanitation Data'!F51))="","",OFFSET('Sanitation Data'!$F$32,0,10*ROW('Sanitation Data'!F51)))</f>
        <v/>
      </c>
      <c r="CZ57" s="378" t="str">
        <f ca="1">+IF(OFFSET('Sanitation Data'!$G$28,0,10*ROW('Sanitation Data'!G51))="","",OFFSET('Sanitation Data'!$G$28,0,10*ROW('Sanitation Data'!G51)))</f>
        <v/>
      </c>
      <c r="DA57" s="378" t="str">
        <f ca="1">+IF(OFFSET('Sanitation Data'!$G$29,0,10*ROW('Sanitation Data'!G51))="","",OFFSET('Sanitation Data'!$G$29,0,10*ROW('Sanitation Data'!G51)))</f>
        <v/>
      </c>
      <c r="DB57" s="378" t="str">
        <f ca="1">+IF(OFFSET('Sanitation Data'!$G$30,0,10*ROW('Sanitation Data'!G51))="","",OFFSET('Sanitation Data'!$G$30,0,10*ROW('Sanitation Data'!G51)))</f>
        <v/>
      </c>
      <c r="DC57" s="378" t="str">
        <f ca="1">+IF(OFFSET('Sanitation Data'!$G$31,0,10*ROW('Sanitation Data'!G51))="","",OFFSET('Sanitation Data'!$G$31,0,10*ROW('Sanitation Data'!G51)))</f>
        <v/>
      </c>
      <c r="DD57" s="378" t="str">
        <f ca="1">+IF(OFFSET('Sanitation Data'!$G$32,0,10*ROW('Sanitation Data'!G51))="","",OFFSET('Sanitation Data'!$G$32,0,10*ROW('Sanitation Data'!G51)))</f>
        <v/>
      </c>
      <c r="DE57" s="378" t="str">
        <f ca="1">+IF(OFFSET('Sanitation Data'!$H$28,0,10*ROW('Sanitation Data'!H51))="","",OFFSET('Sanitation Data'!$H$28,0,10*ROW('Sanitation Data'!H51)))</f>
        <v/>
      </c>
      <c r="DF57" s="378" t="str">
        <f ca="1">+IF(OFFSET('Sanitation Data'!$H$29,0,10*ROW('Sanitation Data'!H51))="","",OFFSET('Sanitation Data'!$H$29,0,10*ROW('Sanitation Data'!H51)))</f>
        <v/>
      </c>
      <c r="DG57" s="378" t="str">
        <f ca="1">+IF(OFFSET('Sanitation Data'!$H$30,0,10*ROW('Sanitation Data'!H51))="","",OFFSET('Sanitation Data'!$H$30,0,10*ROW('Sanitation Data'!H51)))</f>
        <v/>
      </c>
      <c r="DH57" s="378" t="str">
        <f ca="1">+IF(OFFSET('Sanitation Data'!$H$31,0,10*ROW('Sanitation Data'!H51))="","",OFFSET('Sanitation Data'!$H$31,0,10*ROW('Sanitation Data'!H51)))</f>
        <v/>
      </c>
      <c r="DI57" s="378" t="str">
        <f ca="1">+IF(OFFSET('Sanitation Data'!$H$32,0,10*ROW('Sanitation Data'!H51))="","",OFFSET('Sanitation Data'!$H$32,0,10*ROW('Sanitation Data'!H51)))</f>
        <v/>
      </c>
      <c r="DJ57" s="378" t="str">
        <f ca="1">+IF(OFFSET('Sanitation Data'!$I$28,0,10*ROW('Sanitation Data'!I51))="","",OFFSET('Sanitation Data'!$I$28,0,10*ROW('Sanitation Data'!I51)))</f>
        <v/>
      </c>
      <c r="DK57" s="378" t="str">
        <f ca="1">+IF(OFFSET('Sanitation Data'!$I$29,0,10*ROW('Sanitation Data'!I51))="","",OFFSET('Sanitation Data'!$I$29,0,10*ROW('Sanitation Data'!I51)))</f>
        <v/>
      </c>
      <c r="DL57" s="378" t="str">
        <f ca="1">+IF(OFFSET('Sanitation Data'!$I$30,0,10*ROW('Sanitation Data'!I51))="","",OFFSET('Sanitation Data'!$I$30,0,10*ROW('Sanitation Data'!I51)))</f>
        <v/>
      </c>
      <c r="DM57" s="378" t="str">
        <f ca="1">+IF(OFFSET('Sanitation Data'!$I$31,0,10*ROW('Sanitation Data'!I51))="","",OFFSET('Sanitation Data'!$I$31,0,10*ROW('Sanitation Data'!I51)))</f>
        <v/>
      </c>
      <c r="DN57" s="378" t="str">
        <f ca="1">+IF(OFFSET('Sanitation Data'!$I$32,0,10*ROW('Sanitation Data'!I51))="","",OFFSET('Sanitation Data'!$I$32,0,10*ROW('Sanitation Data'!I51)))</f>
        <v/>
      </c>
      <c r="DO57" s="378" t="str">
        <f ca="1">+IF(OFFSET('Hygiene Data'!$D$11,0,10*ROW('Hygiene Data'!D51))="","",OFFSET('Hygiene Data'!$D$11,0,10*ROW('Hygiene Data'!D51)))</f>
        <v/>
      </c>
      <c r="DP57" s="378" t="str">
        <f ca="1">+IF(OFFSET('Hygiene Data'!$D$12,0,10*ROW('Hygiene Data'!D51))="","",OFFSET('Hygiene Data'!$D$12,0,10*ROW('Hygiene Data'!D51)))</f>
        <v/>
      </c>
      <c r="DQ57" s="378" t="str">
        <f ca="1">+IF(OFFSET('Hygiene Data'!$D$13,0,10*ROW('Hygiene Data'!D51))="","",OFFSET('Hygiene Data'!$D$13,0,10*ROW('Hygiene Data'!D51)))</f>
        <v/>
      </c>
      <c r="DR57" s="378" t="str">
        <f ca="1">+IF(OFFSET('Hygiene Data'!$E$11,0,10*ROW('Hygiene Data'!E51))="","",OFFSET('Hygiene Data'!$E$11,0,10*ROW('Hygiene Data'!E51)))</f>
        <v/>
      </c>
      <c r="DS57" s="378" t="str">
        <f ca="1">+IF(OFFSET('Hygiene Data'!$E$12,0,10*ROW('Hygiene Data'!E51))="","",OFFSET('Hygiene Data'!$E$12,0,10*ROW('Hygiene Data'!E51)))</f>
        <v/>
      </c>
      <c r="DT57" s="378" t="str">
        <f ca="1">+IF(OFFSET('Hygiene Data'!$E$13,0,10*ROW('Hygiene Data'!E51))="","",OFFSET('Hygiene Data'!$E$13,0,10*ROW('Hygiene Data'!E51)))</f>
        <v/>
      </c>
      <c r="DU57" s="378" t="str">
        <f ca="1">+IF(OFFSET('Hygiene Data'!$F$11,0,10*ROW('Hygiene Data'!F51))="","",OFFSET('Hygiene Data'!$F$11,0,10*ROW('Hygiene Data'!F51)))</f>
        <v/>
      </c>
      <c r="DV57" s="378" t="str">
        <f ca="1">+IF(OFFSET('Hygiene Data'!$F$12,0,10*ROW('Hygiene Data'!F51))="","",OFFSET('Hygiene Data'!$F$12,0,10*ROW('Hygiene Data'!F51)))</f>
        <v/>
      </c>
      <c r="DW57" s="378" t="str">
        <f ca="1">+IF(OFFSET('Hygiene Data'!$F$13,0,10*ROW('Hygiene Data'!F51))="","",OFFSET('Hygiene Data'!$F$13,0,10*ROW('Hygiene Data'!F51)))</f>
        <v/>
      </c>
      <c r="DX57" s="378" t="str">
        <f ca="1">+IF(OFFSET('Hygiene Data'!$G$11,0,10*ROW('Hygiene Data'!G51))="","",OFFSET('Hygiene Data'!$G$11,0,10*ROW('Hygiene Data'!G51)))</f>
        <v/>
      </c>
      <c r="DY57" s="378" t="str">
        <f ca="1">+IF(OFFSET('Hygiene Data'!$G$12,0,10*ROW('Hygiene Data'!G51))="","",OFFSET('Hygiene Data'!$G$12,0,10*ROW('Hygiene Data'!G51)))</f>
        <v/>
      </c>
      <c r="DZ57" s="378" t="str">
        <f ca="1">+IF(OFFSET('Hygiene Data'!$G$13,0,10*ROW('Hygiene Data'!G51))="","",OFFSET('Hygiene Data'!$G$13,0,10*ROW('Hygiene Data'!G51)))</f>
        <v/>
      </c>
      <c r="EA57" s="378" t="str">
        <f ca="1">+IF(OFFSET('Hygiene Data'!$H$11,0,10*ROW('Hygiene Data'!H51))="","",OFFSET('Hygiene Data'!$H$11,0,10*ROW('Hygiene Data'!H51)))</f>
        <v/>
      </c>
      <c r="EB57" s="378" t="str">
        <f ca="1">+IF(OFFSET('Hygiene Data'!$H$12,0,10*ROW('Hygiene Data'!H51))="","",OFFSET('Hygiene Data'!$H$12,0,10*ROW('Hygiene Data'!H51)))</f>
        <v/>
      </c>
      <c r="EC57" s="378" t="str">
        <f ca="1">+IF(OFFSET('Hygiene Data'!$H$13,0,10*ROW('Hygiene Data'!H51))="","",OFFSET('Hygiene Data'!$H$13,0,10*ROW('Hygiene Data'!H51)))</f>
        <v/>
      </c>
      <c r="ED57" s="378" t="str">
        <f ca="1">+IF(OFFSET('Hygiene Data'!$I$11,0,10*ROW('Hygiene Data'!I51))="","",OFFSET('Hygiene Data'!$I$11,0,10*ROW('Hygiene Data'!I51)))</f>
        <v/>
      </c>
      <c r="EE57" s="378" t="str">
        <f ca="1">+IF(OFFSET('Hygiene Data'!$I$12,0,10*ROW('Hygiene Data'!I51))="","",OFFSET('Hygiene Data'!$I$12,0,10*ROW('Hygiene Data'!I51)))</f>
        <v/>
      </c>
      <c r="EF57" s="378" t="str">
        <f ca="1">+IF(OFFSET('Hygiene Data'!$I$13,0,10*ROW('Hygiene Data'!I51))="","",OFFSET('Hygiene Data'!$I$13,0,10*ROW('Hygiene Data'!I51)))</f>
        <v/>
      </c>
    </row>
    <row r="58" spans="1:136" x14ac:dyDescent="0.25">
      <c r="A58" s="487" t="str">
        <f ca="1">+IF(OFFSET('Water Data'!$B$2,0,10*ROW('Water Data'!E52))="","",OFFSET('Water Data'!$B$2,0,10*ROW('Water Data'!E52)))</f>
        <v/>
      </c>
      <c r="B58" s="487"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4" t="str">
        <f t="shared" ca="1" si="0"/>
        <v/>
      </c>
      <c r="D58" s="515"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5"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5"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5"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5"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5"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5"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5"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5"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5"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5"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5"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5"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5"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5"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5"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5"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5"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6"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6"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6"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6"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6"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6"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6"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6"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6"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6"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6"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6"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6"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6"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6"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6"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6"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6"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6"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6"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6"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6"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6"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6"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6"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6"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6"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6"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6"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6"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7"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3"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7"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7"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7"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7"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7"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7"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7"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7"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7"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7"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7"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7"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7"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7"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7"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7"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8" t="str">
        <f ca="1">+IF(OFFSET('Water Data'!$D$27,0,10*ROW('Water Data'!D52))="","",OFFSET('Water Data'!$D$27,0,10*ROW('Water Data'!D52)))</f>
        <v/>
      </c>
      <c r="BT58" s="378" t="str">
        <f ca="1">+IF(OFFSET('Water Data'!$D$28,0,10*ROW('Water Data'!D52))="","",OFFSET('Water Data'!$D$28,0,10*ROW('Water Data'!D52)))</f>
        <v/>
      </c>
      <c r="BU58" s="378" t="str">
        <f ca="1">+IF(OFFSET('Water Data'!$D$29,0,10*ROW('Water Data'!D52))="","",OFFSET('Water Data'!$D$29,0,10*ROW('Water Data'!D52)))</f>
        <v/>
      </c>
      <c r="BV58" s="378" t="str">
        <f ca="1">+IF(OFFSET('Water Data'!$E$27,0,10*ROW('Water Data'!E52))="","",OFFSET('Water Data'!$E$27,0,10*ROW('Water Data'!E52)))</f>
        <v/>
      </c>
      <c r="BW58" s="378" t="str">
        <f ca="1">+IF(OFFSET('Water Data'!$E$28,0,10*ROW('Water Data'!E52))="","",OFFSET('Water Data'!$E$28,0,10*ROW('Water Data'!E52)))</f>
        <v/>
      </c>
      <c r="BX58" s="378" t="str">
        <f ca="1">+IF(OFFSET('Water Data'!$E$29,0,10*ROW('Water Data'!E52))="","",OFFSET('Water Data'!$E$29,0,10*ROW('Water Data'!E52)))</f>
        <v/>
      </c>
      <c r="BY58" s="378" t="str">
        <f ca="1">+IF(OFFSET('Water Data'!$F$27,0,10*ROW('Water Data'!F52))="","",OFFSET('Water Data'!$F$27,0,10*ROW('Water Data'!F52)))</f>
        <v/>
      </c>
      <c r="BZ58" s="378" t="str">
        <f ca="1">+IF(OFFSET('Water Data'!$F$28,0,10*ROW('Water Data'!F52))="","",OFFSET('Water Data'!$F$28,0,10*ROW('Water Data'!F52)))</f>
        <v/>
      </c>
      <c r="CA58" s="378" t="str">
        <f ca="1">+IF(OFFSET('Water Data'!$F$29,0,10*ROW('Water Data'!F52))="","",OFFSET('Water Data'!$F$29,0,10*ROW('Water Data'!F52)))</f>
        <v/>
      </c>
      <c r="CB58" s="378" t="str">
        <f ca="1">+IF(OFFSET('Water Data'!$G$27,0,10*ROW('Water Data'!G52))="","",OFFSET('Water Data'!$G$27,0,10*ROW('Water Data'!G52)))</f>
        <v/>
      </c>
      <c r="CC58" s="378" t="str">
        <f ca="1">+IF(OFFSET('Water Data'!$G$28,0,10*ROW('Water Data'!G52))="","",OFFSET('Water Data'!$G$28,0,10*ROW('Water Data'!G52)))</f>
        <v/>
      </c>
      <c r="CD58" s="378" t="str">
        <f ca="1">+IF(OFFSET('Water Data'!$G$29,0,10*ROW('Water Data'!G52))="","",OFFSET('Water Data'!$G$29,0,10*ROW('Water Data'!G52)))</f>
        <v/>
      </c>
      <c r="CE58" s="378" t="str">
        <f ca="1">+IF(OFFSET('Water Data'!$H$27,0,10*ROW('Water Data'!H52))="","",OFFSET('Water Data'!$H$27,0,10*ROW('Water Data'!H52)))</f>
        <v/>
      </c>
      <c r="CF58" s="378" t="str">
        <f ca="1">+IF(OFFSET('Water Data'!$H$28,0,10*ROW('Water Data'!H52))="","",OFFSET('Water Data'!$H$28,0,10*ROW('Water Data'!H52)))</f>
        <v/>
      </c>
      <c r="CG58" s="378" t="str">
        <f ca="1">+IF(OFFSET('Water Data'!$H$29,0,10*ROW('Water Data'!H52))="","",OFFSET('Water Data'!$H$29,0,10*ROW('Water Data'!H52)))</f>
        <v/>
      </c>
      <c r="CH58" s="378" t="str">
        <f ca="1">+IF(OFFSET('Water Data'!$I$27,0,10*ROW('Water Data'!I52))="","",OFFSET('Water Data'!$I$27,0,10*ROW('Water Data'!I52)))</f>
        <v/>
      </c>
      <c r="CI58" s="378" t="str">
        <f ca="1">+IF(OFFSET('Water Data'!$I$28,0,10*ROW('Water Data'!I52))="","",OFFSET('Water Data'!$I$28,0,10*ROW('Water Data'!I52)))</f>
        <v/>
      </c>
      <c r="CJ58" s="378" t="str">
        <f ca="1">+IF(OFFSET('Water Data'!$I$29,0,10*ROW('Water Data'!I52))="","",OFFSET('Water Data'!$I$29,0,10*ROW('Water Data'!I52)))</f>
        <v/>
      </c>
      <c r="CK58" s="378" t="str">
        <f ca="1">+IF(OFFSET('Sanitation Data'!$D$28,0,10*ROW('Sanitation Data'!D52))="","",OFFSET('Sanitation Data'!$D$28,0,10*ROW('Sanitation Data'!D52)))</f>
        <v/>
      </c>
      <c r="CL58" s="378" t="str">
        <f ca="1">+IF(OFFSET('Sanitation Data'!$D$29,0,10*ROW('Sanitation Data'!D52))="","",OFFSET('Sanitation Data'!$D$29,0,10*ROW('Sanitation Data'!D52)))</f>
        <v/>
      </c>
      <c r="CM58" s="378" t="str">
        <f ca="1">+IF(OFFSET('Sanitation Data'!$D$30,0,10*ROW('Sanitation Data'!D52))="","",OFFSET('Sanitation Data'!$D$30,0,10*ROW('Sanitation Data'!D52)))</f>
        <v/>
      </c>
      <c r="CN58" s="378" t="str">
        <f ca="1">+IF(OFFSET('Sanitation Data'!$D$31,0,10*ROW('Sanitation Data'!D52))="","",OFFSET('Sanitation Data'!$D$31,0,10*ROW('Sanitation Data'!D52)))</f>
        <v/>
      </c>
      <c r="CO58" s="378" t="str">
        <f ca="1">+IF(OFFSET('Sanitation Data'!$D$32,0,10*ROW('Sanitation Data'!D52))="","",OFFSET('Sanitation Data'!$D$32,0,10*ROW('Sanitation Data'!D52)))</f>
        <v/>
      </c>
      <c r="CP58" s="378" t="str">
        <f ca="1">+IF(OFFSET('Sanitation Data'!$E$28,0,10*ROW('Sanitation Data'!E52))="","",OFFSET('Sanitation Data'!$E$28,0,10*ROW('Sanitation Data'!E52)))</f>
        <v/>
      </c>
      <c r="CQ58" s="378" t="str">
        <f ca="1">+IF(OFFSET('Sanitation Data'!$E$29,0,10*ROW('Sanitation Data'!E52))="","",OFFSET('Sanitation Data'!$E$29,0,10*ROW('Sanitation Data'!E52)))</f>
        <v/>
      </c>
      <c r="CR58" s="378" t="str">
        <f ca="1">+IF(OFFSET('Sanitation Data'!$E$30,0,10*ROW('Sanitation Data'!E52))="","",OFFSET('Sanitation Data'!$E$30,0,10*ROW('Sanitation Data'!E52)))</f>
        <v/>
      </c>
      <c r="CS58" s="378" t="str">
        <f ca="1">+IF(OFFSET('Sanitation Data'!$E$31,0,10*ROW('Sanitation Data'!E52))="","",OFFSET('Sanitation Data'!$E$31,0,10*ROW('Sanitation Data'!E52)))</f>
        <v/>
      </c>
      <c r="CT58" s="378" t="str">
        <f ca="1">+IF(OFFSET('Sanitation Data'!$E$32,0,10*ROW('Sanitation Data'!E52))="","",OFFSET('Sanitation Data'!$E$32,0,10*ROW('Sanitation Data'!E52)))</f>
        <v/>
      </c>
      <c r="CU58" s="378" t="str">
        <f ca="1">+IF(OFFSET('Sanitation Data'!$F$28,0,10*ROW('Sanitation Data'!F52))="","",OFFSET('Sanitation Data'!$F$28,0,10*ROW('Sanitation Data'!F52)))</f>
        <v/>
      </c>
      <c r="CV58" s="378" t="str">
        <f ca="1">+IF(OFFSET('Sanitation Data'!$F$29,0,10*ROW('Sanitation Data'!F52))="","",OFFSET('Sanitation Data'!$F$29,0,10*ROW('Sanitation Data'!F52)))</f>
        <v/>
      </c>
      <c r="CW58" s="378" t="str">
        <f ca="1">+IF(OFFSET('Sanitation Data'!$F$30,0,10*ROW('Sanitation Data'!F52))="","",OFFSET('Sanitation Data'!$F$30,0,10*ROW('Sanitation Data'!F52)))</f>
        <v/>
      </c>
      <c r="CX58" s="378" t="str">
        <f ca="1">+IF(OFFSET('Sanitation Data'!$F$31,0,10*ROW('Sanitation Data'!F52))="","",OFFSET('Sanitation Data'!$F$31,0,10*ROW('Sanitation Data'!F52)))</f>
        <v/>
      </c>
      <c r="CY58" s="378" t="str">
        <f ca="1">+IF(OFFSET('Sanitation Data'!$F$32,0,10*ROW('Sanitation Data'!F52))="","",OFFSET('Sanitation Data'!$F$32,0,10*ROW('Sanitation Data'!F52)))</f>
        <v/>
      </c>
      <c r="CZ58" s="378" t="str">
        <f ca="1">+IF(OFFSET('Sanitation Data'!$G$28,0,10*ROW('Sanitation Data'!G52))="","",OFFSET('Sanitation Data'!$G$28,0,10*ROW('Sanitation Data'!G52)))</f>
        <v/>
      </c>
      <c r="DA58" s="378" t="str">
        <f ca="1">+IF(OFFSET('Sanitation Data'!$G$29,0,10*ROW('Sanitation Data'!G52))="","",OFFSET('Sanitation Data'!$G$29,0,10*ROW('Sanitation Data'!G52)))</f>
        <v/>
      </c>
      <c r="DB58" s="378" t="str">
        <f ca="1">+IF(OFFSET('Sanitation Data'!$G$30,0,10*ROW('Sanitation Data'!G52))="","",OFFSET('Sanitation Data'!$G$30,0,10*ROW('Sanitation Data'!G52)))</f>
        <v/>
      </c>
      <c r="DC58" s="378" t="str">
        <f ca="1">+IF(OFFSET('Sanitation Data'!$G$31,0,10*ROW('Sanitation Data'!G52))="","",OFFSET('Sanitation Data'!$G$31,0,10*ROW('Sanitation Data'!G52)))</f>
        <v/>
      </c>
      <c r="DD58" s="378" t="str">
        <f ca="1">+IF(OFFSET('Sanitation Data'!$G$32,0,10*ROW('Sanitation Data'!G52))="","",OFFSET('Sanitation Data'!$G$32,0,10*ROW('Sanitation Data'!G52)))</f>
        <v/>
      </c>
      <c r="DE58" s="378" t="str">
        <f ca="1">+IF(OFFSET('Sanitation Data'!$H$28,0,10*ROW('Sanitation Data'!H52))="","",OFFSET('Sanitation Data'!$H$28,0,10*ROW('Sanitation Data'!H52)))</f>
        <v/>
      </c>
      <c r="DF58" s="378" t="str">
        <f ca="1">+IF(OFFSET('Sanitation Data'!$H$29,0,10*ROW('Sanitation Data'!H52))="","",OFFSET('Sanitation Data'!$H$29,0,10*ROW('Sanitation Data'!H52)))</f>
        <v/>
      </c>
      <c r="DG58" s="378" t="str">
        <f ca="1">+IF(OFFSET('Sanitation Data'!$H$30,0,10*ROW('Sanitation Data'!H52))="","",OFFSET('Sanitation Data'!$H$30,0,10*ROW('Sanitation Data'!H52)))</f>
        <v/>
      </c>
      <c r="DH58" s="378" t="str">
        <f ca="1">+IF(OFFSET('Sanitation Data'!$H$31,0,10*ROW('Sanitation Data'!H52))="","",OFFSET('Sanitation Data'!$H$31,0,10*ROW('Sanitation Data'!H52)))</f>
        <v/>
      </c>
      <c r="DI58" s="378" t="str">
        <f ca="1">+IF(OFFSET('Sanitation Data'!$H$32,0,10*ROW('Sanitation Data'!H52))="","",OFFSET('Sanitation Data'!$H$32,0,10*ROW('Sanitation Data'!H52)))</f>
        <v/>
      </c>
      <c r="DJ58" s="378" t="str">
        <f ca="1">+IF(OFFSET('Sanitation Data'!$I$28,0,10*ROW('Sanitation Data'!I52))="","",OFFSET('Sanitation Data'!$I$28,0,10*ROW('Sanitation Data'!I52)))</f>
        <v/>
      </c>
      <c r="DK58" s="378" t="str">
        <f ca="1">+IF(OFFSET('Sanitation Data'!$I$29,0,10*ROW('Sanitation Data'!I52))="","",OFFSET('Sanitation Data'!$I$29,0,10*ROW('Sanitation Data'!I52)))</f>
        <v/>
      </c>
      <c r="DL58" s="378" t="str">
        <f ca="1">+IF(OFFSET('Sanitation Data'!$I$30,0,10*ROW('Sanitation Data'!I52))="","",OFFSET('Sanitation Data'!$I$30,0,10*ROW('Sanitation Data'!I52)))</f>
        <v/>
      </c>
      <c r="DM58" s="378" t="str">
        <f ca="1">+IF(OFFSET('Sanitation Data'!$I$31,0,10*ROW('Sanitation Data'!I52))="","",OFFSET('Sanitation Data'!$I$31,0,10*ROW('Sanitation Data'!I52)))</f>
        <v/>
      </c>
      <c r="DN58" s="378" t="str">
        <f ca="1">+IF(OFFSET('Sanitation Data'!$I$32,0,10*ROW('Sanitation Data'!I52))="","",OFFSET('Sanitation Data'!$I$32,0,10*ROW('Sanitation Data'!I52)))</f>
        <v/>
      </c>
      <c r="DO58" s="378" t="str">
        <f ca="1">+IF(OFFSET('Hygiene Data'!$D$11,0,10*ROW('Hygiene Data'!D52))="","",OFFSET('Hygiene Data'!$D$11,0,10*ROW('Hygiene Data'!D52)))</f>
        <v/>
      </c>
      <c r="DP58" s="378" t="str">
        <f ca="1">+IF(OFFSET('Hygiene Data'!$D$12,0,10*ROW('Hygiene Data'!D52))="","",OFFSET('Hygiene Data'!$D$12,0,10*ROW('Hygiene Data'!D52)))</f>
        <v/>
      </c>
      <c r="DQ58" s="378" t="str">
        <f ca="1">+IF(OFFSET('Hygiene Data'!$D$13,0,10*ROW('Hygiene Data'!D52))="","",OFFSET('Hygiene Data'!$D$13,0,10*ROW('Hygiene Data'!D52)))</f>
        <v/>
      </c>
      <c r="DR58" s="378" t="str">
        <f ca="1">+IF(OFFSET('Hygiene Data'!$E$11,0,10*ROW('Hygiene Data'!E52))="","",OFFSET('Hygiene Data'!$E$11,0,10*ROW('Hygiene Data'!E52)))</f>
        <v/>
      </c>
      <c r="DS58" s="378" t="str">
        <f ca="1">+IF(OFFSET('Hygiene Data'!$E$12,0,10*ROW('Hygiene Data'!E52))="","",OFFSET('Hygiene Data'!$E$12,0,10*ROW('Hygiene Data'!E52)))</f>
        <v/>
      </c>
      <c r="DT58" s="378" t="str">
        <f ca="1">+IF(OFFSET('Hygiene Data'!$E$13,0,10*ROW('Hygiene Data'!E52))="","",OFFSET('Hygiene Data'!$E$13,0,10*ROW('Hygiene Data'!E52)))</f>
        <v/>
      </c>
      <c r="DU58" s="378" t="str">
        <f ca="1">+IF(OFFSET('Hygiene Data'!$F$11,0,10*ROW('Hygiene Data'!F52))="","",OFFSET('Hygiene Data'!$F$11,0,10*ROW('Hygiene Data'!F52)))</f>
        <v/>
      </c>
      <c r="DV58" s="378" t="str">
        <f ca="1">+IF(OFFSET('Hygiene Data'!$F$12,0,10*ROW('Hygiene Data'!F52))="","",OFFSET('Hygiene Data'!$F$12,0,10*ROW('Hygiene Data'!F52)))</f>
        <v/>
      </c>
      <c r="DW58" s="378" t="str">
        <f ca="1">+IF(OFFSET('Hygiene Data'!$F$13,0,10*ROW('Hygiene Data'!F52))="","",OFFSET('Hygiene Data'!$F$13,0,10*ROW('Hygiene Data'!F52)))</f>
        <v/>
      </c>
      <c r="DX58" s="378" t="str">
        <f ca="1">+IF(OFFSET('Hygiene Data'!$G$11,0,10*ROW('Hygiene Data'!G52))="","",OFFSET('Hygiene Data'!$G$11,0,10*ROW('Hygiene Data'!G52)))</f>
        <v/>
      </c>
      <c r="DY58" s="378" t="str">
        <f ca="1">+IF(OFFSET('Hygiene Data'!$G$12,0,10*ROW('Hygiene Data'!G52))="","",OFFSET('Hygiene Data'!$G$12,0,10*ROW('Hygiene Data'!G52)))</f>
        <v/>
      </c>
      <c r="DZ58" s="378" t="str">
        <f ca="1">+IF(OFFSET('Hygiene Data'!$G$13,0,10*ROW('Hygiene Data'!G52))="","",OFFSET('Hygiene Data'!$G$13,0,10*ROW('Hygiene Data'!G52)))</f>
        <v/>
      </c>
      <c r="EA58" s="378" t="str">
        <f ca="1">+IF(OFFSET('Hygiene Data'!$H$11,0,10*ROW('Hygiene Data'!H52))="","",OFFSET('Hygiene Data'!$H$11,0,10*ROW('Hygiene Data'!H52)))</f>
        <v/>
      </c>
      <c r="EB58" s="378" t="str">
        <f ca="1">+IF(OFFSET('Hygiene Data'!$H$12,0,10*ROW('Hygiene Data'!H52))="","",OFFSET('Hygiene Data'!$H$12,0,10*ROW('Hygiene Data'!H52)))</f>
        <v/>
      </c>
      <c r="EC58" s="378" t="str">
        <f ca="1">+IF(OFFSET('Hygiene Data'!$H$13,0,10*ROW('Hygiene Data'!H52))="","",OFFSET('Hygiene Data'!$H$13,0,10*ROW('Hygiene Data'!H52)))</f>
        <v/>
      </c>
      <c r="ED58" s="378" t="str">
        <f ca="1">+IF(OFFSET('Hygiene Data'!$I$11,0,10*ROW('Hygiene Data'!I52))="","",OFFSET('Hygiene Data'!$I$11,0,10*ROW('Hygiene Data'!I52)))</f>
        <v/>
      </c>
      <c r="EE58" s="378" t="str">
        <f ca="1">+IF(OFFSET('Hygiene Data'!$I$12,0,10*ROW('Hygiene Data'!I52))="","",OFFSET('Hygiene Data'!$I$12,0,10*ROW('Hygiene Data'!I52)))</f>
        <v/>
      </c>
      <c r="EF58" s="378" t="str">
        <f ca="1">+IF(OFFSET('Hygiene Data'!$I$13,0,10*ROW('Hygiene Data'!I52))="","",OFFSET('Hygiene Data'!$I$13,0,10*ROW('Hygiene Data'!I52)))</f>
        <v/>
      </c>
    </row>
    <row r="59" spans="1:136" x14ac:dyDescent="0.25">
      <c r="A59" s="487" t="str">
        <f ca="1">+IF(OFFSET('Water Data'!$B$2,0,10*ROW('Water Data'!E53))="","",OFFSET('Water Data'!$B$2,0,10*ROW('Water Data'!E53)))</f>
        <v/>
      </c>
      <c r="B59" s="487"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4" t="str">
        <f t="shared" ca="1" si="0"/>
        <v/>
      </c>
      <c r="D59" s="515"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5"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5"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5"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5"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5"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5"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5"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5"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5"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5"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5"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5"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5"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5"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5"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5"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5"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6"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6"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6"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6"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6"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6"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6"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6"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6"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6"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6"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6"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6"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6"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6"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6"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6"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6"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6"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6"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6"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6"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6"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6"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6"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6"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6"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6"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6"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6"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7"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3"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7"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7"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7"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7"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7"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7"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7"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7"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7"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7"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7"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7"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7"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7"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7"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7"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8" t="str">
        <f ca="1">+IF(OFFSET('Water Data'!$D$27,0,10*ROW('Water Data'!D53))="","",OFFSET('Water Data'!$D$27,0,10*ROW('Water Data'!D53)))</f>
        <v/>
      </c>
      <c r="BT59" s="378" t="str">
        <f ca="1">+IF(OFFSET('Water Data'!$D$28,0,10*ROW('Water Data'!D53))="","",OFFSET('Water Data'!$D$28,0,10*ROW('Water Data'!D53)))</f>
        <v/>
      </c>
      <c r="BU59" s="378" t="str">
        <f ca="1">+IF(OFFSET('Water Data'!$D$29,0,10*ROW('Water Data'!D53))="","",OFFSET('Water Data'!$D$29,0,10*ROW('Water Data'!D53)))</f>
        <v/>
      </c>
      <c r="BV59" s="378" t="str">
        <f ca="1">+IF(OFFSET('Water Data'!$E$27,0,10*ROW('Water Data'!E53))="","",OFFSET('Water Data'!$E$27,0,10*ROW('Water Data'!E53)))</f>
        <v/>
      </c>
      <c r="BW59" s="378" t="str">
        <f ca="1">+IF(OFFSET('Water Data'!$E$28,0,10*ROW('Water Data'!E53))="","",OFFSET('Water Data'!$E$28,0,10*ROW('Water Data'!E53)))</f>
        <v/>
      </c>
      <c r="BX59" s="378" t="str">
        <f ca="1">+IF(OFFSET('Water Data'!$E$29,0,10*ROW('Water Data'!E53))="","",OFFSET('Water Data'!$E$29,0,10*ROW('Water Data'!E53)))</f>
        <v/>
      </c>
      <c r="BY59" s="378" t="str">
        <f ca="1">+IF(OFFSET('Water Data'!$F$27,0,10*ROW('Water Data'!F53))="","",OFFSET('Water Data'!$F$27,0,10*ROW('Water Data'!F53)))</f>
        <v/>
      </c>
      <c r="BZ59" s="378" t="str">
        <f ca="1">+IF(OFFSET('Water Data'!$F$28,0,10*ROW('Water Data'!F53))="","",OFFSET('Water Data'!$F$28,0,10*ROW('Water Data'!F53)))</f>
        <v/>
      </c>
      <c r="CA59" s="378" t="str">
        <f ca="1">+IF(OFFSET('Water Data'!$F$29,0,10*ROW('Water Data'!F53))="","",OFFSET('Water Data'!$F$29,0,10*ROW('Water Data'!F53)))</f>
        <v/>
      </c>
      <c r="CB59" s="378" t="str">
        <f ca="1">+IF(OFFSET('Water Data'!$G$27,0,10*ROW('Water Data'!G53))="","",OFFSET('Water Data'!$G$27,0,10*ROW('Water Data'!G53)))</f>
        <v/>
      </c>
      <c r="CC59" s="378" t="str">
        <f ca="1">+IF(OFFSET('Water Data'!$G$28,0,10*ROW('Water Data'!G53))="","",OFFSET('Water Data'!$G$28,0,10*ROW('Water Data'!G53)))</f>
        <v/>
      </c>
      <c r="CD59" s="378" t="str">
        <f ca="1">+IF(OFFSET('Water Data'!$G$29,0,10*ROW('Water Data'!G53))="","",OFFSET('Water Data'!$G$29,0,10*ROW('Water Data'!G53)))</f>
        <v/>
      </c>
      <c r="CE59" s="378" t="str">
        <f ca="1">+IF(OFFSET('Water Data'!$H$27,0,10*ROW('Water Data'!H53))="","",OFFSET('Water Data'!$H$27,0,10*ROW('Water Data'!H53)))</f>
        <v/>
      </c>
      <c r="CF59" s="378" t="str">
        <f ca="1">+IF(OFFSET('Water Data'!$H$28,0,10*ROW('Water Data'!H53))="","",OFFSET('Water Data'!$H$28,0,10*ROW('Water Data'!H53)))</f>
        <v/>
      </c>
      <c r="CG59" s="378" t="str">
        <f ca="1">+IF(OFFSET('Water Data'!$H$29,0,10*ROW('Water Data'!H53))="","",OFFSET('Water Data'!$H$29,0,10*ROW('Water Data'!H53)))</f>
        <v/>
      </c>
      <c r="CH59" s="378" t="str">
        <f ca="1">+IF(OFFSET('Water Data'!$I$27,0,10*ROW('Water Data'!I53))="","",OFFSET('Water Data'!$I$27,0,10*ROW('Water Data'!I53)))</f>
        <v/>
      </c>
      <c r="CI59" s="378" t="str">
        <f ca="1">+IF(OFFSET('Water Data'!$I$28,0,10*ROW('Water Data'!I53))="","",OFFSET('Water Data'!$I$28,0,10*ROW('Water Data'!I53)))</f>
        <v/>
      </c>
      <c r="CJ59" s="378" t="str">
        <f ca="1">+IF(OFFSET('Water Data'!$I$29,0,10*ROW('Water Data'!I53))="","",OFFSET('Water Data'!$I$29,0,10*ROW('Water Data'!I53)))</f>
        <v/>
      </c>
      <c r="CK59" s="378" t="str">
        <f ca="1">+IF(OFFSET('Sanitation Data'!$D$28,0,10*ROW('Sanitation Data'!D53))="","",OFFSET('Sanitation Data'!$D$28,0,10*ROW('Sanitation Data'!D53)))</f>
        <v/>
      </c>
      <c r="CL59" s="378" t="str">
        <f ca="1">+IF(OFFSET('Sanitation Data'!$D$29,0,10*ROW('Sanitation Data'!D53))="","",OFFSET('Sanitation Data'!$D$29,0,10*ROW('Sanitation Data'!D53)))</f>
        <v/>
      </c>
      <c r="CM59" s="378" t="str">
        <f ca="1">+IF(OFFSET('Sanitation Data'!$D$30,0,10*ROW('Sanitation Data'!D53))="","",OFFSET('Sanitation Data'!$D$30,0,10*ROW('Sanitation Data'!D53)))</f>
        <v/>
      </c>
      <c r="CN59" s="378" t="str">
        <f ca="1">+IF(OFFSET('Sanitation Data'!$D$31,0,10*ROW('Sanitation Data'!D53))="","",OFFSET('Sanitation Data'!$D$31,0,10*ROW('Sanitation Data'!D53)))</f>
        <v/>
      </c>
      <c r="CO59" s="378" t="str">
        <f ca="1">+IF(OFFSET('Sanitation Data'!$D$32,0,10*ROW('Sanitation Data'!D53))="","",OFFSET('Sanitation Data'!$D$32,0,10*ROW('Sanitation Data'!D53)))</f>
        <v/>
      </c>
      <c r="CP59" s="378" t="str">
        <f ca="1">+IF(OFFSET('Sanitation Data'!$E$28,0,10*ROW('Sanitation Data'!E53))="","",OFFSET('Sanitation Data'!$E$28,0,10*ROW('Sanitation Data'!E53)))</f>
        <v/>
      </c>
      <c r="CQ59" s="378" t="str">
        <f ca="1">+IF(OFFSET('Sanitation Data'!$E$29,0,10*ROW('Sanitation Data'!E53))="","",OFFSET('Sanitation Data'!$E$29,0,10*ROW('Sanitation Data'!E53)))</f>
        <v/>
      </c>
      <c r="CR59" s="378" t="str">
        <f ca="1">+IF(OFFSET('Sanitation Data'!$E$30,0,10*ROW('Sanitation Data'!E53))="","",OFFSET('Sanitation Data'!$E$30,0,10*ROW('Sanitation Data'!E53)))</f>
        <v/>
      </c>
      <c r="CS59" s="378" t="str">
        <f ca="1">+IF(OFFSET('Sanitation Data'!$E$31,0,10*ROW('Sanitation Data'!E53))="","",OFFSET('Sanitation Data'!$E$31,0,10*ROW('Sanitation Data'!E53)))</f>
        <v/>
      </c>
      <c r="CT59" s="378" t="str">
        <f ca="1">+IF(OFFSET('Sanitation Data'!$E$32,0,10*ROW('Sanitation Data'!E53))="","",OFFSET('Sanitation Data'!$E$32,0,10*ROW('Sanitation Data'!E53)))</f>
        <v/>
      </c>
      <c r="CU59" s="378" t="str">
        <f ca="1">+IF(OFFSET('Sanitation Data'!$F$28,0,10*ROW('Sanitation Data'!F53))="","",OFFSET('Sanitation Data'!$F$28,0,10*ROW('Sanitation Data'!F53)))</f>
        <v/>
      </c>
      <c r="CV59" s="378" t="str">
        <f ca="1">+IF(OFFSET('Sanitation Data'!$F$29,0,10*ROW('Sanitation Data'!F53))="","",OFFSET('Sanitation Data'!$F$29,0,10*ROW('Sanitation Data'!F53)))</f>
        <v/>
      </c>
      <c r="CW59" s="378" t="str">
        <f ca="1">+IF(OFFSET('Sanitation Data'!$F$30,0,10*ROW('Sanitation Data'!F53))="","",OFFSET('Sanitation Data'!$F$30,0,10*ROW('Sanitation Data'!F53)))</f>
        <v/>
      </c>
      <c r="CX59" s="378" t="str">
        <f ca="1">+IF(OFFSET('Sanitation Data'!$F$31,0,10*ROW('Sanitation Data'!F53))="","",OFFSET('Sanitation Data'!$F$31,0,10*ROW('Sanitation Data'!F53)))</f>
        <v/>
      </c>
      <c r="CY59" s="378" t="str">
        <f ca="1">+IF(OFFSET('Sanitation Data'!$F$32,0,10*ROW('Sanitation Data'!F53))="","",OFFSET('Sanitation Data'!$F$32,0,10*ROW('Sanitation Data'!F53)))</f>
        <v/>
      </c>
      <c r="CZ59" s="378" t="str">
        <f ca="1">+IF(OFFSET('Sanitation Data'!$G$28,0,10*ROW('Sanitation Data'!G53))="","",OFFSET('Sanitation Data'!$G$28,0,10*ROW('Sanitation Data'!G53)))</f>
        <v/>
      </c>
      <c r="DA59" s="378" t="str">
        <f ca="1">+IF(OFFSET('Sanitation Data'!$G$29,0,10*ROW('Sanitation Data'!G53))="","",OFFSET('Sanitation Data'!$G$29,0,10*ROW('Sanitation Data'!G53)))</f>
        <v/>
      </c>
      <c r="DB59" s="378" t="str">
        <f ca="1">+IF(OFFSET('Sanitation Data'!$G$30,0,10*ROW('Sanitation Data'!G53))="","",OFFSET('Sanitation Data'!$G$30,0,10*ROW('Sanitation Data'!G53)))</f>
        <v/>
      </c>
      <c r="DC59" s="378" t="str">
        <f ca="1">+IF(OFFSET('Sanitation Data'!$G$31,0,10*ROW('Sanitation Data'!G53))="","",OFFSET('Sanitation Data'!$G$31,0,10*ROW('Sanitation Data'!G53)))</f>
        <v/>
      </c>
      <c r="DD59" s="378" t="str">
        <f ca="1">+IF(OFFSET('Sanitation Data'!$G$32,0,10*ROW('Sanitation Data'!G53))="","",OFFSET('Sanitation Data'!$G$32,0,10*ROW('Sanitation Data'!G53)))</f>
        <v/>
      </c>
      <c r="DE59" s="378" t="str">
        <f ca="1">+IF(OFFSET('Sanitation Data'!$H$28,0,10*ROW('Sanitation Data'!H53))="","",OFFSET('Sanitation Data'!$H$28,0,10*ROW('Sanitation Data'!H53)))</f>
        <v/>
      </c>
      <c r="DF59" s="378" t="str">
        <f ca="1">+IF(OFFSET('Sanitation Data'!$H$29,0,10*ROW('Sanitation Data'!H53))="","",OFFSET('Sanitation Data'!$H$29,0,10*ROW('Sanitation Data'!H53)))</f>
        <v/>
      </c>
      <c r="DG59" s="378" t="str">
        <f ca="1">+IF(OFFSET('Sanitation Data'!$H$30,0,10*ROW('Sanitation Data'!H53))="","",OFFSET('Sanitation Data'!$H$30,0,10*ROW('Sanitation Data'!H53)))</f>
        <v/>
      </c>
      <c r="DH59" s="378" t="str">
        <f ca="1">+IF(OFFSET('Sanitation Data'!$H$31,0,10*ROW('Sanitation Data'!H53))="","",OFFSET('Sanitation Data'!$H$31,0,10*ROW('Sanitation Data'!H53)))</f>
        <v/>
      </c>
      <c r="DI59" s="378" t="str">
        <f ca="1">+IF(OFFSET('Sanitation Data'!$H$32,0,10*ROW('Sanitation Data'!H53))="","",OFFSET('Sanitation Data'!$H$32,0,10*ROW('Sanitation Data'!H53)))</f>
        <v/>
      </c>
      <c r="DJ59" s="378" t="str">
        <f ca="1">+IF(OFFSET('Sanitation Data'!$I$28,0,10*ROW('Sanitation Data'!I53))="","",OFFSET('Sanitation Data'!$I$28,0,10*ROW('Sanitation Data'!I53)))</f>
        <v/>
      </c>
      <c r="DK59" s="378" t="str">
        <f ca="1">+IF(OFFSET('Sanitation Data'!$I$29,0,10*ROW('Sanitation Data'!I53))="","",OFFSET('Sanitation Data'!$I$29,0,10*ROW('Sanitation Data'!I53)))</f>
        <v/>
      </c>
      <c r="DL59" s="378" t="str">
        <f ca="1">+IF(OFFSET('Sanitation Data'!$I$30,0,10*ROW('Sanitation Data'!I53))="","",OFFSET('Sanitation Data'!$I$30,0,10*ROW('Sanitation Data'!I53)))</f>
        <v/>
      </c>
      <c r="DM59" s="378" t="str">
        <f ca="1">+IF(OFFSET('Sanitation Data'!$I$31,0,10*ROW('Sanitation Data'!I53))="","",OFFSET('Sanitation Data'!$I$31,0,10*ROW('Sanitation Data'!I53)))</f>
        <v/>
      </c>
      <c r="DN59" s="378" t="str">
        <f ca="1">+IF(OFFSET('Sanitation Data'!$I$32,0,10*ROW('Sanitation Data'!I53))="","",OFFSET('Sanitation Data'!$I$32,0,10*ROW('Sanitation Data'!I53)))</f>
        <v/>
      </c>
      <c r="DO59" s="378" t="str">
        <f ca="1">+IF(OFFSET('Hygiene Data'!$D$11,0,10*ROW('Hygiene Data'!D53))="","",OFFSET('Hygiene Data'!$D$11,0,10*ROW('Hygiene Data'!D53)))</f>
        <v/>
      </c>
      <c r="DP59" s="378" t="str">
        <f ca="1">+IF(OFFSET('Hygiene Data'!$D$12,0,10*ROW('Hygiene Data'!D53))="","",OFFSET('Hygiene Data'!$D$12,0,10*ROW('Hygiene Data'!D53)))</f>
        <v/>
      </c>
      <c r="DQ59" s="378" t="str">
        <f ca="1">+IF(OFFSET('Hygiene Data'!$D$13,0,10*ROW('Hygiene Data'!D53))="","",OFFSET('Hygiene Data'!$D$13,0,10*ROW('Hygiene Data'!D53)))</f>
        <v/>
      </c>
      <c r="DR59" s="378" t="str">
        <f ca="1">+IF(OFFSET('Hygiene Data'!$E$11,0,10*ROW('Hygiene Data'!E53))="","",OFFSET('Hygiene Data'!$E$11,0,10*ROW('Hygiene Data'!E53)))</f>
        <v/>
      </c>
      <c r="DS59" s="378" t="str">
        <f ca="1">+IF(OFFSET('Hygiene Data'!$E$12,0,10*ROW('Hygiene Data'!E53))="","",OFFSET('Hygiene Data'!$E$12,0,10*ROW('Hygiene Data'!E53)))</f>
        <v/>
      </c>
      <c r="DT59" s="378" t="str">
        <f ca="1">+IF(OFFSET('Hygiene Data'!$E$13,0,10*ROW('Hygiene Data'!E53))="","",OFFSET('Hygiene Data'!$E$13,0,10*ROW('Hygiene Data'!E53)))</f>
        <v/>
      </c>
      <c r="DU59" s="378" t="str">
        <f ca="1">+IF(OFFSET('Hygiene Data'!$F$11,0,10*ROW('Hygiene Data'!F53))="","",OFFSET('Hygiene Data'!$F$11,0,10*ROW('Hygiene Data'!F53)))</f>
        <v/>
      </c>
      <c r="DV59" s="378" t="str">
        <f ca="1">+IF(OFFSET('Hygiene Data'!$F$12,0,10*ROW('Hygiene Data'!F53))="","",OFFSET('Hygiene Data'!$F$12,0,10*ROW('Hygiene Data'!F53)))</f>
        <v/>
      </c>
      <c r="DW59" s="378" t="str">
        <f ca="1">+IF(OFFSET('Hygiene Data'!$F$13,0,10*ROW('Hygiene Data'!F53))="","",OFFSET('Hygiene Data'!$F$13,0,10*ROW('Hygiene Data'!F53)))</f>
        <v/>
      </c>
      <c r="DX59" s="378" t="str">
        <f ca="1">+IF(OFFSET('Hygiene Data'!$G$11,0,10*ROW('Hygiene Data'!G53))="","",OFFSET('Hygiene Data'!$G$11,0,10*ROW('Hygiene Data'!G53)))</f>
        <v/>
      </c>
      <c r="DY59" s="378" t="str">
        <f ca="1">+IF(OFFSET('Hygiene Data'!$G$12,0,10*ROW('Hygiene Data'!G53))="","",OFFSET('Hygiene Data'!$G$12,0,10*ROW('Hygiene Data'!G53)))</f>
        <v/>
      </c>
      <c r="DZ59" s="378" t="str">
        <f ca="1">+IF(OFFSET('Hygiene Data'!$G$13,0,10*ROW('Hygiene Data'!G53))="","",OFFSET('Hygiene Data'!$G$13,0,10*ROW('Hygiene Data'!G53)))</f>
        <v/>
      </c>
      <c r="EA59" s="378" t="str">
        <f ca="1">+IF(OFFSET('Hygiene Data'!$H$11,0,10*ROW('Hygiene Data'!H53))="","",OFFSET('Hygiene Data'!$H$11,0,10*ROW('Hygiene Data'!H53)))</f>
        <v/>
      </c>
      <c r="EB59" s="378" t="str">
        <f ca="1">+IF(OFFSET('Hygiene Data'!$H$12,0,10*ROW('Hygiene Data'!H53))="","",OFFSET('Hygiene Data'!$H$12,0,10*ROW('Hygiene Data'!H53)))</f>
        <v/>
      </c>
      <c r="EC59" s="378" t="str">
        <f ca="1">+IF(OFFSET('Hygiene Data'!$H$13,0,10*ROW('Hygiene Data'!H53))="","",OFFSET('Hygiene Data'!$H$13,0,10*ROW('Hygiene Data'!H53)))</f>
        <v/>
      </c>
      <c r="ED59" s="378" t="str">
        <f ca="1">+IF(OFFSET('Hygiene Data'!$I$11,0,10*ROW('Hygiene Data'!I53))="","",OFFSET('Hygiene Data'!$I$11,0,10*ROW('Hygiene Data'!I53)))</f>
        <v/>
      </c>
      <c r="EE59" s="378" t="str">
        <f ca="1">+IF(OFFSET('Hygiene Data'!$I$12,0,10*ROW('Hygiene Data'!I53))="","",OFFSET('Hygiene Data'!$I$12,0,10*ROW('Hygiene Data'!I53)))</f>
        <v/>
      </c>
      <c r="EF59" s="378" t="str">
        <f ca="1">+IF(OFFSET('Hygiene Data'!$I$13,0,10*ROW('Hygiene Data'!I53))="","",OFFSET('Hygiene Data'!$I$13,0,10*ROW('Hygiene Data'!I53)))</f>
        <v/>
      </c>
    </row>
    <row r="60" spans="1:136" x14ac:dyDescent="0.25">
      <c r="A60" s="487" t="str">
        <f ca="1">+IF(OFFSET('Water Data'!$B$2,0,10*ROW('Water Data'!E54))="","",OFFSET('Water Data'!$B$2,0,10*ROW('Water Data'!E54)))</f>
        <v/>
      </c>
      <c r="B60" s="487"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4" t="str">
        <f t="shared" ca="1" si="0"/>
        <v/>
      </c>
      <c r="D60" s="515"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5"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5"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5"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5"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5"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5"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5"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5"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5"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5"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5"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5"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5"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5"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5"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5"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5"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6"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6"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6"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6"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6"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6"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6"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6"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6"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6"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6"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6"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6"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6"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6"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6"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6"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6"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6"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6"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6"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6"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6"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6"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6"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6"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6"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6"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6"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6"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7"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3"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7"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7"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7"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7"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7"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7"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7"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7"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7"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7"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7"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7"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7"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7"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7"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7"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8" t="str">
        <f ca="1">+IF(OFFSET('Water Data'!$D$27,0,10*ROW('Water Data'!D54))="","",OFFSET('Water Data'!$D$27,0,10*ROW('Water Data'!D54)))</f>
        <v/>
      </c>
      <c r="BT60" s="378" t="str">
        <f ca="1">+IF(OFFSET('Water Data'!$D$28,0,10*ROW('Water Data'!D54))="","",OFFSET('Water Data'!$D$28,0,10*ROW('Water Data'!D54)))</f>
        <v/>
      </c>
      <c r="BU60" s="378" t="str">
        <f ca="1">+IF(OFFSET('Water Data'!$D$29,0,10*ROW('Water Data'!D54))="","",OFFSET('Water Data'!$D$29,0,10*ROW('Water Data'!D54)))</f>
        <v/>
      </c>
      <c r="BV60" s="378" t="str">
        <f ca="1">+IF(OFFSET('Water Data'!$E$27,0,10*ROW('Water Data'!E54))="","",OFFSET('Water Data'!$E$27,0,10*ROW('Water Data'!E54)))</f>
        <v/>
      </c>
      <c r="BW60" s="378" t="str">
        <f ca="1">+IF(OFFSET('Water Data'!$E$28,0,10*ROW('Water Data'!E54))="","",OFFSET('Water Data'!$E$28,0,10*ROW('Water Data'!E54)))</f>
        <v/>
      </c>
      <c r="BX60" s="378" t="str">
        <f ca="1">+IF(OFFSET('Water Data'!$E$29,0,10*ROW('Water Data'!E54))="","",OFFSET('Water Data'!$E$29,0,10*ROW('Water Data'!E54)))</f>
        <v/>
      </c>
      <c r="BY60" s="378" t="str">
        <f ca="1">+IF(OFFSET('Water Data'!$F$27,0,10*ROW('Water Data'!F54))="","",OFFSET('Water Data'!$F$27,0,10*ROW('Water Data'!F54)))</f>
        <v/>
      </c>
      <c r="BZ60" s="378" t="str">
        <f ca="1">+IF(OFFSET('Water Data'!$F$28,0,10*ROW('Water Data'!F54))="","",OFFSET('Water Data'!$F$28,0,10*ROW('Water Data'!F54)))</f>
        <v/>
      </c>
      <c r="CA60" s="378" t="str">
        <f ca="1">+IF(OFFSET('Water Data'!$F$29,0,10*ROW('Water Data'!F54))="","",OFFSET('Water Data'!$F$29,0,10*ROW('Water Data'!F54)))</f>
        <v/>
      </c>
      <c r="CB60" s="378" t="str">
        <f ca="1">+IF(OFFSET('Water Data'!$G$27,0,10*ROW('Water Data'!G54))="","",OFFSET('Water Data'!$G$27,0,10*ROW('Water Data'!G54)))</f>
        <v/>
      </c>
      <c r="CC60" s="378" t="str">
        <f ca="1">+IF(OFFSET('Water Data'!$G$28,0,10*ROW('Water Data'!G54))="","",OFFSET('Water Data'!$G$28,0,10*ROW('Water Data'!G54)))</f>
        <v/>
      </c>
      <c r="CD60" s="378" t="str">
        <f ca="1">+IF(OFFSET('Water Data'!$G$29,0,10*ROW('Water Data'!G54))="","",OFFSET('Water Data'!$G$29,0,10*ROW('Water Data'!G54)))</f>
        <v/>
      </c>
      <c r="CE60" s="378" t="str">
        <f ca="1">+IF(OFFSET('Water Data'!$H$27,0,10*ROW('Water Data'!H54))="","",OFFSET('Water Data'!$H$27,0,10*ROW('Water Data'!H54)))</f>
        <v/>
      </c>
      <c r="CF60" s="378" t="str">
        <f ca="1">+IF(OFFSET('Water Data'!$H$28,0,10*ROW('Water Data'!H54))="","",OFFSET('Water Data'!$H$28,0,10*ROW('Water Data'!H54)))</f>
        <v/>
      </c>
      <c r="CG60" s="378" t="str">
        <f ca="1">+IF(OFFSET('Water Data'!$H$29,0,10*ROW('Water Data'!H54))="","",OFFSET('Water Data'!$H$29,0,10*ROW('Water Data'!H54)))</f>
        <v/>
      </c>
      <c r="CH60" s="378" t="str">
        <f ca="1">+IF(OFFSET('Water Data'!$I$27,0,10*ROW('Water Data'!I54))="","",OFFSET('Water Data'!$I$27,0,10*ROW('Water Data'!I54)))</f>
        <v/>
      </c>
      <c r="CI60" s="378" t="str">
        <f ca="1">+IF(OFFSET('Water Data'!$I$28,0,10*ROW('Water Data'!I54))="","",OFFSET('Water Data'!$I$28,0,10*ROW('Water Data'!I54)))</f>
        <v/>
      </c>
      <c r="CJ60" s="378" t="str">
        <f ca="1">+IF(OFFSET('Water Data'!$I$29,0,10*ROW('Water Data'!I54))="","",OFFSET('Water Data'!$I$29,0,10*ROW('Water Data'!I54)))</f>
        <v/>
      </c>
      <c r="CK60" s="378" t="str">
        <f ca="1">+IF(OFFSET('Sanitation Data'!$D$28,0,10*ROW('Sanitation Data'!D54))="","",OFFSET('Sanitation Data'!$D$28,0,10*ROW('Sanitation Data'!D54)))</f>
        <v/>
      </c>
      <c r="CL60" s="378" t="str">
        <f ca="1">+IF(OFFSET('Sanitation Data'!$D$29,0,10*ROW('Sanitation Data'!D54))="","",OFFSET('Sanitation Data'!$D$29,0,10*ROW('Sanitation Data'!D54)))</f>
        <v/>
      </c>
      <c r="CM60" s="378" t="str">
        <f ca="1">+IF(OFFSET('Sanitation Data'!$D$30,0,10*ROW('Sanitation Data'!D54))="","",OFFSET('Sanitation Data'!$D$30,0,10*ROW('Sanitation Data'!D54)))</f>
        <v/>
      </c>
      <c r="CN60" s="378" t="str">
        <f ca="1">+IF(OFFSET('Sanitation Data'!$D$31,0,10*ROW('Sanitation Data'!D54))="","",OFFSET('Sanitation Data'!$D$31,0,10*ROW('Sanitation Data'!D54)))</f>
        <v/>
      </c>
      <c r="CO60" s="378" t="str">
        <f ca="1">+IF(OFFSET('Sanitation Data'!$D$32,0,10*ROW('Sanitation Data'!D54))="","",OFFSET('Sanitation Data'!$D$32,0,10*ROW('Sanitation Data'!D54)))</f>
        <v/>
      </c>
      <c r="CP60" s="378" t="str">
        <f ca="1">+IF(OFFSET('Sanitation Data'!$E$28,0,10*ROW('Sanitation Data'!E54))="","",OFFSET('Sanitation Data'!$E$28,0,10*ROW('Sanitation Data'!E54)))</f>
        <v/>
      </c>
      <c r="CQ60" s="378" t="str">
        <f ca="1">+IF(OFFSET('Sanitation Data'!$E$29,0,10*ROW('Sanitation Data'!E54))="","",OFFSET('Sanitation Data'!$E$29,0,10*ROW('Sanitation Data'!E54)))</f>
        <v/>
      </c>
      <c r="CR60" s="378" t="str">
        <f ca="1">+IF(OFFSET('Sanitation Data'!$E$30,0,10*ROW('Sanitation Data'!E54))="","",OFFSET('Sanitation Data'!$E$30,0,10*ROW('Sanitation Data'!E54)))</f>
        <v/>
      </c>
      <c r="CS60" s="378" t="str">
        <f ca="1">+IF(OFFSET('Sanitation Data'!$E$31,0,10*ROW('Sanitation Data'!E54))="","",OFFSET('Sanitation Data'!$E$31,0,10*ROW('Sanitation Data'!E54)))</f>
        <v/>
      </c>
      <c r="CT60" s="378" t="str">
        <f ca="1">+IF(OFFSET('Sanitation Data'!$E$32,0,10*ROW('Sanitation Data'!E54))="","",OFFSET('Sanitation Data'!$E$32,0,10*ROW('Sanitation Data'!E54)))</f>
        <v/>
      </c>
      <c r="CU60" s="378" t="str">
        <f ca="1">+IF(OFFSET('Sanitation Data'!$F$28,0,10*ROW('Sanitation Data'!F54))="","",OFFSET('Sanitation Data'!$F$28,0,10*ROW('Sanitation Data'!F54)))</f>
        <v/>
      </c>
      <c r="CV60" s="378" t="str">
        <f ca="1">+IF(OFFSET('Sanitation Data'!$F$29,0,10*ROW('Sanitation Data'!F54))="","",OFFSET('Sanitation Data'!$F$29,0,10*ROW('Sanitation Data'!F54)))</f>
        <v/>
      </c>
      <c r="CW60" s="378" t="str">
        <f ca="1">+IF(OFFSET('Sanitation Data'!$F$30,0,10*ROW('Sanitation Data'!F54))="","",OFFSET('Sanitation Data'!$F$30,0,10*ROW('Sanitation Data'!F54)))</f>
        <v/>
      </c>
      <c r="CX60" s="378" t="str">
        <f ca="1">+IF(OFFSET('Sanitation Data'!$F$31,0,10*ROW('Sanitation Data'!F54))="","",OFFSET('Sanitation Data'!$F$31,0,10*ROW('Sanitation Data'!F54)))</f>
        <v/>
      </c>
      <c r="CY60" s="378" t="str">
        <f ca="1">+IF(OFFSET('Sanitation Data'!$F$32,0,10*ROW('Sanitation Data'!F54))="","",OFFSET('Sanitation Data'!$F$32,0,10*ROW('Sanitation Data'!F54)))</f>
        <v/>
      </c>
      <c r="CZ60" s="378" t="str">
        <f ca="1">+IF(OFFSET('Sanitation Data'!$G$28,0,10*ROW('Sanitation Data'!G54))="","",OFFSET('Sanitation Data'!$G$28,0,10*ROW('Sanitation Data'!G54)))</f>
        <v/>
      </c>
      <c r="DA60" s="378" t="str">
        <f ca="1">+IF(OFFSET('Sanitation Data'!$G$29,0,10*ROW('Sanitation Data'!G54))="","",OFFSET('Sanitation Data'!$G$29,0,10*ROW('Sanitation Data'!G54)))</f>
        <v/>
      </c>
      <c r="DB60" s="378" t="str">
        <f ca="1">+IF(OFFSET('Sanitation Data'!$G$30,0,10*ROW('Sanitation Data'!G54))="","",OFFSET('Sanitation Data'!$G$30,0,10*ROW('Sanitation Data'!G54)))</f>
        <v/>
      </c>
      <c r="DC60" s="378" t="str">
        <f ca="1">+IF(OFFSET('Sanitation Data'!$G$31,0,10*ROW('Sanitation Data'!G54))="","",OFFSET('Sanitation Data'!$G$31,0,10*ROW('Sanitation Data'!G54)))</f>
        <v/>
      </c>
      <c r="DD60" s="378" t="str">
        <f ca="1">+IF(OFFSET('Sanitation Data'!$G$32,0,10*ROW('Sanitation Data'!G54))="","",OFFSET('Sanitation Data'!$G$32,0,10*ROW('Sanitation Data'!G54)))</f>
        <v/>
      </c>
      <c r="DE60" s="378" t="str">
        <f ca="1">+IF(OFFSET('Sanitation Data'!$H$28,0,10*ROW('Sanitation Data'!H54))="","",OFFSET('Sanitation Data'!$H$28,0,10*ROW('Sanitation Data'!H54)))</f>
        <v/>
      </c>
      <c r="DF60" s="378" t="str">
        <f ca="1">+IF(OFFSET('Sanitation Data'!$H$29,0,10*ROW('Sanitation Data'!H54))="","",OFFSET('Sanitation Data'!$H$29,0,10*ROW('Sanitation Data'!H54)))</f>
        <v/>
      </c>
      <c r="DG60" s="378" t="str">
        <f ca="1">+IF(OFFSET('Sanitation Data'!$H$30,0,10*ROW('Sanitation Data'!H54))="","",OFFSET('Sanitation Data'!$H$30,0,10*ROW('Sanitation Data'!H54)))</f>
        <v/>
      </c>
      <c r="DH60" s="378" t="str">
        <f ca="1">+IF(OFFSET('Sanitation Data'!$H$31,0,10*ROW('Sanitation Data'!H54))="","",OFFSET('Sanitation Data'!$H$31,0,10*ROW('Sanitation Data'!H54)))</f>
        <v/>
      </c>
      <c r="DI60" s="378" t="str">
        <f ca="1">+IF(OFFSET('Sanitation Data'!$H$32,0,10*ROW('Sanitation Data'!H54))="","",OFFSET('Sanitation Data'!$H$32,0,10*ROW('Sanitation Data'!H54)))</f>
        <v/>
      </c>
      <c r="DJ60" s="378" t="str">
        <f ca="1">+IF(OFFSET('Sanitation Data'!$I$28,0,10*ROW('Sanitation Data'!I54))="","",OFFSET('Sanitation Data'!$I$28,0,10*ROW('Sanitation Data'!I54)))</f>
        <v/>
      </c>
      <c r="DK60" s="378" t="str">
        <f ca="1">+IF(OFFSET('Sanitation Data'!$I$29,0,10*ROW('Sanitation Data'!I54))="","",OFFSET('Sanitation Data'!$I$29,0,10*ROW('Sanitation Data'!I54)))</f>
        <v/>
      </c>
      <c r="DL60" s="378" t="str">
        <f ca="1">+IF(OFFSET('Sanitation Data'!$I$30,0,10*ROW('Sanitation Data'!I54))="","",OFFSET('Sanitation Data'!$I$30,0,10*ROW('Sanitation Data'!I54)))</f>
        <v/>
      </c>
      <c r="DM60" s="378" t="str">
        <f ca="1">+IF(OFFSET('Sanitation Data'!$I$31,0,10*ROW('Sanitation Data'!I54))="","",OFFSET('Sanitation Data'!$I$31,0,10*ROW('Sanitation Data'!I54)))</f>
        <v/>
      </c>
      <c r="DN60" s="378" t="str">
        <f ca="1">+IF(OFFSET('Sanitation Data'!$I$32,0,10*ROW('Sanitation Data'!I54))="","",OFFSET('Sanitation Data'!$I$32,0,10*ROW('Sanitation Data'!I54)))</f>
        <v/>
      </c>
      <c r="DO60" s="378" t="str">
        <f ca="1">+IF(OFFSET('Hygiene Data'!$D$11,0,10*ROW('Hygiene Data'!D54))="","",OFFSET('Hygiene Data'!$D$11,0,10*ROW('Hygiene Data'!D54)))</f>
        <v/>
      </c>
      <c r="DP60" s="378" t="str">
        <f ca="1">+IF(OFFSET('Hygiene Data'!$D$12,0,10*ROW('Hygiene Data'!D54))="","",OFFSET('Hygiene Data'!$D$12,0,10*ROW('Hygiene Data'!D54)))</f>
        <v/>
      </c>
      <c r="DQ60" s="378" t="str">
        <f ca="1">+IF(OFFSET('Hygiene Data'!$D$13,0,10*ROW('Hygiene Data'!D54))="","",OFFSET('Hygiene Data'!$D$13,0,10*ROW('Hygiene Data'!D54)))</f>
        <v/>
      </c>
      <c r="DR60" s="378" t="str">
        <f ca="1">+IF(OFFSET('Hygiene Data'!$E$11,0,10*ROW('Hygiene Data'!E54))="","",OFFSET('Hygiene Data'!$E$11,0,10*ROW('Hygiene Data'!E54)))</f>
        <v/>
      </c>
      <c r="DS60" s="378" t="str">
        <f ca="1">+IF(OFFSET('Hygiene Data'!$E$12,0,10*ROW('Hygiene Data'!E54))="","",OFFSET('Hygiene Data'!$E$12,0,10*ROW('Hygiene Data'!E54)))</f>
        <v/>
      </c>
      <c r="DT60" s="378" t="str">
        <f ca="1">+IF(OFFSET('Hygiene Data'!$E$13,0,10*ROW('Hygiene Data'!E54))="","",OFFSET('Hygiene Data'!$E$13,0,10*ROW('Hygiene Data'!E54)))</f>
        <v/>
      </c>
      <c r="DU60" s="378" t="str">
        <f ca="1">+IF(OFFSET('Hygiene Data'!$F$11,0,10*ROW('Hygiene Data'!F54))="","",OFFSET('Hygiene Data'!$F$11,0,10*ROW('Hygiene Data'!F54)))</f>
        <v/>
      </c>
      <c r="DV60" s="378" t="str">
        <f ca="1">+IF(OFFSET('Hygiene Data'!$F$12,0,10*ROW('Hygiene Data'!F54))="","",OFFSET('Hygiene Data'!$F$12,0,10*ROW('Hygiene Data'!F54)))</f>
        <v/>
      </c>
      <c r="DW60" s="378" t="str">
        <f ca="1">+IF(OFFSET('Hygiene Data'!$F$13,0,10*ROW('Hygiene Data'!F54))="","",OFFSET('Hygiene Data'!$F$13,0,10*ROW('Hygiene Data'!F54)))</f>
        <v/>
      </c>
      <c r="DX60" s="378" t="str">
        <f ca="1">+IF(OFFSET('Hygiene Data'!$G$11,0,10*ROW('Hygiene Data'!G54))="","",OFFSET('Hygiene Data'!$G$11,0,10*ROW('Hygiene Data'!G54)))</f>
        <v/>
      </c>
      <c r="DY60" s="378" t="str">
        <f ca="1">+IF(OFFSET('Hygiene Data'!$G$12,0,10*ROW('Hygiene Data'!G54))="","",OFFSET('Hygiene Data'!$G$12,0,10*ROW('Hygiene Data'!G54)))</f>
        <v/>
      </c>
      <c r="DZ60" s="378" t="str">
        <f ca="1">+IF(OFFSET('Hygiene Data'!$G$13,0,10*ROW('Hygiene Data'!G54))="","",OFFSET('Hygiene Data'!$G$13,0,10*ROW('Hygiene Data'!G54)))</f>
        <v/>
      </c>
      <c r="EA60" s="378" t="str">
        <f ca="1">+IF(OFFSET('Hygiene Data'!$H$11,0,10*ROW('Hygiene Data'!H54))="","",OFFSET('Hygiene Data'!$H$11,0,10*ROW('Hygiene Data'!H54)))</f>
        <v/>
      </c>
      <c r="EB60" s="378" t="str">
        <f ca="1">+IF(OFFSET('Hygiene Data'!$H$12,0,10*ROW('Hygiene Data'!H54))="","",OFFSET('Hygiene Data'!$H$12,0,10*ROW('Hygiene Data'!H54)))</f>
        <v/>
      </c>
      <c r="EC60" s="378" t="str">
        <f ca="1">+IF(OFFSET('Hygiene Data'!$H$13,0,10*ROW('Hygiene Data'!H54))="","",OFFSET('Hygiene Data'!$H$13,0,10*ROW('Hygiene Data'!H54)))</f>
        <v/>
      </c>
      <c r="ED60" s="378" t="str">
        <f ca="1">+IF(OFFSET('Hygiene Data'!$I$11,0,10*ROW('Hygiene Data'!I54))="","",OFFSET('Hygiene Data'!$I$11,0,10*ROW('Hygiene Data'!I54)))</f>
        <v/>
      </c>
      <c r="EE60" s="378" t="str">
        <f ca="1">+IF(OFFSET('Hygiene Data'!$I$12,0,10*ROW('Hygiene Data'!I54))="","",OFFSET('Hygiene Data'!$I$12,0,10*ROW('Hygiene Data'!I54)))</f>
        <v/>
      </c>
      <c r="EF60" s="378" t="str">
        <f ca="1">+IF(OFFSET('Hygiene Data'!$I$13,0,10*ROW('Hygiene Data'!I54))="","",OFFSET('Hygiene Data'!$I$13,0,10*ROW('Hygiene Data'!I54)))</f>
        <v/>
      </c>
    </row>
    <row r="61" spans="1:136" x14ac:dyDescent="0.25">
      <c r="A61" s="487" t="str">
        <f ca="1">+IF(OFFSET('Water Data'!$B$2,0,10*ROW('Water Data'!E55))="","",OFFSET('Water Data'!$B$2,0,10*ROW('Water Data'!E55)))</f>
        <v/>
      </c>
      <c r="B61" s="487"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4" t="str">
        <f t="shared" ca="1" si="0"/>
        <v/>
      </c>
      <c r="D61" s="515"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5"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5"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5"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5"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5"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5"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5"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5"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5"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5"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5"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5"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5"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5"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5"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5"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5"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6"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6"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6"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6"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6"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6"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6"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6"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6"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6"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6"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6"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6"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6"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6"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6"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6"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6"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6"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6"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6"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6"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6"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6"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6"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6"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6"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6"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6"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6"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7"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3"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7"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7"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7"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7"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7"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7"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7"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7"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7"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7"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7"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7"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7"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7"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7"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7"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8" t="str">
        <f ca="1">+IF(OFFSET('Water Data'!$D$27,0,10*ROW('Water Data'!D55))="","",OFFSET('Water Data'!$D$27,0,10*ROW('Water Data'!D55)))</f>
        <v/>
      </c>
      <c r="BT61" s="378" t="str">
        <f ca="1">+IF(OFFSET('Water Data'!$D$28,0,10*ROW('Water Data'!D55))="","",OFFSET('Water Data'!$D$28,0,10*ROW('Water Data'!D55)))</f>
        <v/>
      </c>
      <c r="BU61" s="378" t="str">
        <f ca="1">+IF(OFFSET('Water Data'!$D$29,0,10*ROW('Water Data'!D55))="","",OFFSET('Water Data'!$D$29,0,10*ROW('Water Data'!D55)))</f>
        <v/>
      </c>
      <c r="BV61" s="378" t="str">
        <f ca="1">+IF(OFFSET('Water Data'!$E$27,0,10*ROW('Water Data'!E55))="","",OFFSET('Water Data'!$E$27,0,10*ROW('Water Data'!E55)))</f>
        <v/>
      </c>
      <c r="BW61" s="378" t="str">
        <f ca="1">+IF(OFFSET('Water Data'!$E$28,0,10*ROW('Water Data'!E55))="","",OFFSET('Water Data'!$E$28,0,10*ROW('Water Data'!E55)))</f>
        <v/>
      </c>
      <c r="BX61" s="378" t="str">
        <f ca="1">+IF(OFFSET('Water Data'!$E$29,0,10*ROW('Water Data'!E55))="","",OFFSET('Water Data'!$E$29,0,10*ROW('Water Data'!E55)))</f>
        <v/>
      </c>
      <c r="BY61" s="378" t="str">
        <f ca="1">+IF(OFFSET('Water Data'!$F$27,0,10*ROW('Water Data'!F55))="","",OFFSET('Water Data'!$F$27,0,10*ROW('Water Data'!F55)))</f>
        <v/>
      </c>
      <c r="BZ61" s="378" t="str">
        <f ca="1">+IF(OFFSET('Water Data'!$F$28,0,10*ROW('Water Data'!F55))="","",OFFSET('Water Data'!$F$28,0,10*ROW('Water Data'!F55)))</f>
        <v/>
      </c>
      <c r="CA61" s="378" t="str">
        <f ca="1">+IF(OFFSET('Water Data'!$F$29,0,10*ROW('Water Data'!F55))="","",OFFSET('Water Data'!$F$29,0,10*ROW('Water Data'!F55)))</f>
        <v/>
      </c>
      <c r="CB61" s="378" t="str">
        <f ca="1">+IF(OFFSET('Water Data'!$G$27,0,10*ROW('Water Data'!G55))="","",OFFSET('Water Data'!$G$27,0,10*ROW('Water Data'!G55)))</f>
        <v/>
      </c>
      <c r="CC61" s="378" t="str">
        <f ca="1">+IF(OFFSET('Water Data'!$G$28,0,10*ROW('Water Data'!G55))="","",OFFSET('Water Data'!$G$28,0,10*ROW('Water Data'!G55)))</f>
        <v/>
      </c>
      <c r="CD61" s="378" t="str">
        <f ca="1">+IF(OFFSET('Water Data'!$G$29,0,10*ROW('Water Data'!G55))="","",OFFSET('Water Data'!$G$29,0,10*ROW('Water Data'!G55)))</f>
        <v/>
      </c>
      <c r="CE61" s="378" t="str">
        <f ca="1">+IF(OFFSET('Water Data'!$H$27,0,10*ROW('Water Data'!H55))="","",OFFSET('Water Data'!$H$27,0,10*ROW('Water Data'!H55)))</f>
        <v/>
      </c>
      <c r="CF61" s="378" t="str">
        <f ca="1">+IF(OFFSET('Water Data'!$H$28,0,10*ROW('Water Data'!H55))="","",OFFSET('Water Data'!$H$28,0,10*ROW('Water Data'!H55)))</f>
        <v/>
      </c>
      <c r="CG61" s="378" t="str">
        <f ca="1">+IF(OFFSET('Water Data'!$H$29,0,10*ROW('Water Data'!H55))="","",OFFSET('Water Data'!$H$29,0,10*ROW('Water Data'!H55)))</f>
        <v/>
      </c>
      <c r="CH61" s="378" t="str">
        <f ca="1">+IF(OFFSET('Water Data'!$I$27,0,10*ROW('Water Data'!I55))="","",OFFSET('Water Data'!$I$27,0,10*ROW('Water Data'!I55)))</f>
        <v/>
      </c>
      <c r="CI61" s="378" t="str">
        <f ca="1">+IF(OFFSET('Water Data'!$I$28,0,10*ROW('Water Data'!I55))="","",OFFSET('Water Data'!$I$28,0,10*ROW('Water Data'!I55)))</f>
        <v/>
      </c>
      <c r="CJ61" s="378" t="str">
        <f ca="1">+IF(OFFSET('Water Data'!$I$29,0,10*ROW('Water Data'!I55))="","",OFFSET('Water Data'!$I$29,0,10*ROW('Water Data'!I55)))</f>
        <v/>
      </c>
      <c r="CK61" s="378" t="str">
        <f ca="1">+IF(OFFSET('Sanitation Data'!$D$28,0,10*ROW('Sanitation Data'!D55))="","",OFFSET('Sanitation Data'!$D$28,0,10*ROW('Sanitation Data'!D55)))</f>
        <v/>
      </c>
      <c r="CL61" s="378" t="str">
        <f ca="1">+IF(OFFSET('Sanitation Data'!$D$29,0,10*ROW('Sanitation Data'!D55))="","",OFFSET('Sanitation Data'!$D$29,0,10*ROW('Sanitation Data'!D55)))</f>
        <v/>
      </c>
      <c r="CM61" s="378" t="str">
        <f ca="1">+IF(OFFSET('Sanitation Data'!$D$30,0,10*ROW('Sanitation Data'!D55))="","",OFFSET('Sanitation Data'!$D$30,0,10*ROW('Sanitation Data'!D55)))</f>
        <v/>
      </c>
      <c r="CN61" s="378" t="str">
        <f ca="1">+IF(OFFSET('Sanitation Data'!$D$31,0,10*ROW('Sanitation Data'!D55))="","",OFFSET('Sanitation Data'!$D$31,0,10*ROW('Sanitation Data'!D55)))</f>
        <v/>
      </c>
      <c r="CO61" s="378" t="str">
        <f ca="1">+IF(OFFSET('Sanitation Data'!$D$32,0,10*ROW('Sanitation Data'!D55))="","",OFFSET('Sanitation Data'!$D$32,0,10*ROW('Sanitation Data'!D55)))</f>
        <v/>
      </c>
      <c r="CP61" s="378" t="str">
        <f ca="1">+IF(OFFSET('Sanitation Data'!$E$28,0,10*ROW('Sanitation Data'!E55))="","",OFFSET('Sanitation Data'!$E$28,0,10*ROW('Sanitation Data'!E55)))</f>
        <v/>
      </c>
      <c r="CQ61" s="378" t="str">
        <f ca="1">+IF(OFFSET('Sanitation Data'!$E$29,0,10*ROW('Sanitation Data'!E55))="","",OFFSET('Sanitation Data'!$E$29,0,10*ROW('Sanitation Data'!E55)))</f>
        <v/>
      </c>
      <c r="CR61" s="378" t="str">
        <f ca="1">+IF(OFFSET('Sanitation Data'!$E$30,0,10*ROW('Sanitation Data'!E55))="","",OFFSET('Sanitation Data'!$E$30,0,10*ROW('Sanitation Data'!E55)))</f>
        <v/>
      </c>
      <c r="CS61" s="378" t="str">
        <f ca="1">+IF(OFFSET('Sanitation Data'!$E$31,0,10*ROW('Sanitation Data'!E55))="","",OFFSET('Sanitation Data'!$E$31,0,10*ROW('Sanitation Data'!E55)))</f>
        <v/>
      </c>
      <c r="CT61" s="378" t="str">
        <f ca="1">+IF(OFFSET('Sanitation Data'!$E$32,0,10*ROW('Sanitation Data'!E55))="","",OFFSET('Sanitation Data'!$E$32,0,10*ROW('Sanitation Data'!E55)))</f>
        <v/>
      </c>
      <c r="CU61" s="378" t="str">
        <f ca="1">+IF(OFFSET('Sanitation Data'!$F$28,0,10*ROW('Sanitation Data'!F55))="","",OFFSET('Sanitation Data'!$F$28,0,10*ROW('Sanitation Data'!F55)))</f>
        <v/>
      </c>
      <c r="CV61" s="378" t="str">
        <f ca="1">+IF(OFFSET('Sanitation Data'!$F$29,0,10*ROW('Sanitation Data'!F55))="","",OFFSET('Sanitation Data'!$F$29,0,10*ROW('Sanitation Data'!F55)))</f>
        <v/>
      </c>
      <c r="CW61" s="378" t="str">
        <f ca="1">+IF(OFFSET('Sanitation Data'!$F$30,0,10*ROW('Sanitation Data'!F55))="","",OFFSET('Sanitation Data'!$F$30,0,10*ROW('Sanitation Data'!F55)))</f>
        <v/>
      </c>
      <c r="CX61" s="378" t="str">
        <f ca="1">+IF(OFFSET('Sanitation Data'!$F$31,0,10*ROW('Sanitation Data'!F55))="","",OFFSET('Sanitation Data'!$F$31,0,10*ROW('Sanitation Data'!F55)))</f>
        <v/>
      </c>
      <c r="CY61" s="378" t="str">
        <f ca="1">+IF(OFFSET('Sanitation Data'!$F$32,0,10*ROW('Sanitation Data'!F55))="","",OFFSET('Sanitation Data'!$F$32,0,10*ROW('Sanitation Data'!F55)))</f>
        <v/>
      </c>
      <c r="CZ61" s="378" t="str">
        <f ca="1">+IF(OFFSET('Sanitation Data'!$G$28,0,10*ROW('Sanitation Data'!G55))="","",OFFSET('Sanitation Data'!$G$28,0,10*ROW('Sanitation Data'!G55)))</f>
        <v/>
      </c>
      <c r="DA61" s="378" t="str">
        <f ca="1">+IF(OFFSET('Sanitation Data'!$G$29,0,10*ROW('Sanitation Data'!G55))="","",OFFSET('Sanitation Data'!$G$29,0,10*ROW('Sanitation Data'!G55)))</f>
        <v/>
      </c>
      <c r="DB61" s="378" t="str">
        <f ca="1">+IF(OFFSET('Sanitation Data'!$G$30,0,10*ROW('Sanitation Data'!G55))="","",OFFSET('Sanitation Data'!$G$30,0,10*ROW('Sanitation Data'!G55)))</f>
        <v/>
      </c>
      <c r="DC61" s="378" t="str">
        <f ca="1">+IF(OFFSET('Sanitation Data'!$G$31,0,10*ROW('Sanitation Data'!G55))="","",OFFSET('Sanitation Data'!$G$31,0,10*ROW('Sanitation Data'!G55)))</f>
        <v/>
      </c>
      <c r="DD61" s="378" t="str">
        <f ca="1">+IF(OFFSET('Sanitation Data'!$G$32,0,10*ROW('Sanitation Data'!G55))="","",OFFSET('Sanitation Data'!$G$32,0,10*ROW('Sanitation Data'!G55)))</f>
        <v/>
      </c>
      <c r="DE61" s="378" t="str">
        <f ca="1">+IF(OFFSET('Sanitation Data'!$H$28,0,10*ROW('Sanitation Data'!H55))="","",OFFSET('Sanitation Data'!$H$28,0,10*ROW('Sanitation Data'!H55)))</f>
        <v/>
      </c>
      <c r="DF61" s="378" t="str">
        <f ca="1">+IF(OFFSET('Sanitation Data'!$H$29,0,10*ROW('Sanitation Data'!H55))="","",OFFSET('Sanitation Data'!$H$29,0,10*ROW('Sanitation Data'!H55)))</f>
        <v/>
      </c>
      <c r="DG61" s="378" t="str">
        <f ca="1">+IF(OFFSET('Sanitation Data'!$H$30,0,10*ROW('Sanitation Data'!H55))="","",OFFSET('Sanitation Data'!$H$30,0,10*ROW('Sanitation Data'!H55)))</f>
        <v/>
      </c>
      <c r="DH61" s="378" t="str">
        <f ca="1">+IF(OFFSET('Sanitation Data'!$H$31,0,10*ROW('Sanitation Data'!H55))="","",OFFSET('Sanitation Data'!$H$31,0,10*ROW('Sanitation Data'!H55)))</f>
        <v/>
      </c>
      <c r="DI61" s="378" t="str">
        <f ca="1">+IF(OFFSET('Sanitation Data'!$H$32,0,10*ROW('Sanitation Data'!H55))="","",OFFSET('Sanitation Data'!$H$32,0,10*ROW('Sanitation Data'!H55)))</f>
        <v/>
      </c>
      <c r="DJ61" s="378" t="str">
        <f ca="1">+IF(OFFSET('Sanitation Data'!$I$28,0,10*ROW('Sanitation Data'!I55))="","",OFFSET('Sanitation Data'!$I$28,0,10*ROW('Sanitation Data'!I55)))</f>
        <v/>
      </c>
      <c r="DK61" s="378" t="str">
        <f ca="1">+IF(OFFSET('Sanitation Data'!$I$29,0,10*ROW('Sanitation Data'!I55))="","",OFFSET('Sanitation Data'!$I$29,0,10*ROW('Sanitation Data'!I55)))</f>
        <v/>
      </c>
      <c r="DL61" s="378" t="str">
        <f ca="1">+IF(OFFSET('Sanitation Data'!$I$30,0,10*ROW('Sanitation Data'!I55))="","",OFFSET('Sanitation Data'!$I$30,0,10*ROW('Sanitation Data'!I55)))</f>
        <v/>
      </c>
      <c r="DM61" s="378" t="str">
        <f ca="1">+IF(OFFSET('Sanitation Data'!$I$31,0,10*ROW('Sanitation Data'!I55))="","",OFFSET('Sanitation Data'!$I$31,0,10*ROW('Sanitation Data'!I55)))</f>
        <v/>
      </c>
      <c r="DN61" s="378" t="str">
        <f ca="1">+IF(OFFSET('Sanitation Data'!$I$32,0,10*ROW('Sanitation Data'!I55))="","",OFFSET('Sanitation Data'!$I$32,0,10*ROW('Sanitation Data'!I55)))</f>
        <v/>
      </c>
      <c r="DO61" s="378" t="str">
        <f ca="1">+IF(OFFSET('Hygiene Data'!$D$11,0,10*ROW('Hygiene Data'!D55))="","",OFFSET('Hygiene Data'!$D$11,0,10*ROW('Hygiene Data'!D55)))</f>
        <v/>
      </c>
      <c r="DP61" s="378" t="str">
        <f ca="1">+IF(OFFSET('Hygiene Data'!$D$12,0,10*ROW('Hygiene Data'!D55))="","",OFFSET('Hygiene Data'!$D$12,0,10*ROW('Hygiene Data'!D55)))</f>
        <v/>
      </c>
      <c r="DQ61" s="378" t="str">
        <f ca="1">+IF(OFFSET('Hygiene Data'!$D$13,0,10*ROW('Hygiene Data'!D55))="","",OFFSET('Hygiene Data'!$D$13,0,10*ROW('Hygiene Data'!D55)))</f>
        <v/>
      </c>
      <c r="DR61" s="378" t="str">
        <f ca="1">+IF(OFFSET('Hygiene Data'!$E$11,0,10*ROW('Hygiene Data'!E55))="","",OFFSET('Hygiene Data'!$E$11,0,10*ROW('Hygiene Data'!E55)))</f>
        <v/>
      </c>
      <c r="DS61" s="378" t="str">
        <f ca="1">+IF(OFFSET('Hygiene Data'!$E$12,0,10*ROW('Hygiene Data'!E55))="","",OFFSET('Hygiene Data'!$E$12,0,10*ROW('Hygiene Data'!E55)))</f>
        <v/>
      </c>
      <c r="DT61" s="378" t="str">
        <f ca="1">+IF(OFFSET('Hygiene Data'!$E$13,0,10*ROW('Hygiene Data'!E55))="","",OFFSET('Hygiene Data'!$E$13,0,10*ROW('Hygiene Data'!E55)))</f>
        <v/>
      </c>
      <c r="DU61" s="378" t="str">
        <f ca="1">+IF(OFFSET('Hygiene Data'!$F$11,0,10*ROW('Hygiene Data'!F55))="","",OFFSET('Hygiene Data'!$F$11,0,10*ROW('Hygiene Data'!F55)))</f>
        <v/>
      </c>
      <c r="DV61" s="378" t="str">
        <f ca="1">+IF(OFFSET('Hygiene Data'!$F$12,0,10*ROW('Hygiene Data'!F55))="","",OFFSET('Hygiene Data'!$F$12,0,10*ROW('Hygiene Data'!F55)))</f>
        <v/>
      </c>
      <c r="DW61" s="378" t="str">
        <f ca="1">+IF(OFFSET('Hygiene Data'!$F$13,0,10*ROW('Hygiene Data'!F55))="","",OFFSET('Hygiene Data'!$F$13,0,10*ROW('Hygiene Data'!F55)))</f>
        <v/>
      </c>
      <c r="DX61" s="378" t="str">
        <f ca="1">+IF(OFFSET('Hygiene Data'!$G$11,0,10*ROW('Hygiene Data'!G55))="","",OFFSET('Hygiene Data'!$G$11,0,10*ROW('Hygiene Data'!G55)))</f>
        <v/>
      </c>
      <c r="DY61" s="378" t="str">
        <f ca="1">+IF(OFFSET('Hygiene Data'!$G$12,0,10*ROW('Hygiene Data'!G55))="","",OFFSET('Hygiene Data'!$G$12,0,10*ROW('Hygiene Data'!G55)))</f>
        <v/>
      </c>
      <c r="DZ61" s="378" t="str">
        <f ca="1">+IF(OFFSET('Hygiene Data'!$G$13,0,10*ROW('Hygiene Data'!G55))="","",OFFSET('Hygiene Data'!$G$13,0,10*ROW('Hygiene Data'!G55)))</f>
        <v/>
      </c>
      <c r="EA61" s="378" t="str">
        <f ca="1">+IF(OFFSET('Hygiene Data'!$H$11,0,10*ROW('Hygiene Data'!H55))="","",OFFSET('Hygiene Data'!$H$11,0,10*ROW('Hygiene Data'!H55)))</f>
        <v/>
      </c>
      <c r="EB61" s="378" t="str">
        <f ca="1">+IF(OFFSET('Hygiene Data'!$H$12,0,10*ROW('Hygiene Data'!H55))="","",OFFSET('Hygiene Data'!$H$12,0,10*ROW('Hygiene Data'!H55)))</f>
        <v/>
      </c>
      <c r="EC61" s="378" t="str">
        <f ca="1">+IF(OFFSET('Hygiene Data'!$H$13,0,10*ROW('Hygiene Data'!H55))="","",OFFSET('Hygiene Data'!$H$13,0,10*ROW('Hygiene Data'!H55)))</f>
        <v/>
      </c>
      <c r="ED61" s="378" t="str">
        <f ca="1">+IF(OFFSET('Hygiene Data'!$I$11,0,10*ROW('Hygiene Data'!I55))="","",OFFSET('Hygiene Data'!$I$11,0,10*ROW('Hygiene Data'!I55)))</f>
        <v/>
      </c>
      <c r="EE61" s="378" t="str">
        <f ca="1">+IF(OFFSET('Hygiene Data'!$I$12,0,10*ROW('Hygiene Data'!I55))="","",OFFSET('Hygiene Data'!$I$12,0,10*ROW('Hygiene Data'!I55)))</f>
        <v/>
      </c>
      <c r="EF61" s="378" t="str">
        <f ca="1">+IF(OFFSET('Hygiene Data'!$I$13,0,10*ROW('Hygiene Data'!I55))="","",OFFSET('Hygiene Data'!$I$13,0,10*ROW('Hygiene Data'!I55)))</f>
        <v/>
      </c>
    </row>
    <row r="62" spans="1:136" x14ac:dyDescent="0.25">
      <c r="A62" s="487" t="str">
        <f ca="1">+IF(OFFSET('Water Data'!$B$2,0,10*ROW('Water Data'!E56))="","",OFFSET('Water Data'!$B$2,0,10*ROW('Water Data'!E56)))</f>
        <v/>
      </c>
      <c r="B62" s="487"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4" t="str">
        <f t="shared" ca="1" si="0"/>
        <v/>
      </c>
      <c r="D62" s="515"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5"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5"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5"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5"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5"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5"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5"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5"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5"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5"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5"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5"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5"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5"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5"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5"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5"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6"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6"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6"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6"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6"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6"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6"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6"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6"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6"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6"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6"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6"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6"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6"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6"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6"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6"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6"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6"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6"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6"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6"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6"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6"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6"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6"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6"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6"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6"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7"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3"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7"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7"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7"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7"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7"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7"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7"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7"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7"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7"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7"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7"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7"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7"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7"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7"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8" t="str">
        <f ca="1">+IF(OFFSET('Water Data'!$D$27,0,10*ROW('Water Data'!D56))="","",OFFSET('Water Data'!$D$27,0,10*ROW('Water Data'!D56)))</f>
        <v/>
      </c>
      <c r="BT62" s="378" t="str">
        <f ca="1">+IF(OFFSET('Water Data'!$D$28,0,10*ROW('Water Data'!D56))="","",OFFSET('Water Data'!$D$28,0,10*ROW('Water Data'!D56)))</f>
        <v/>
      </c>
      <c r="BU62" s="378" t="str">
        <f ca="1">+IF(OFFSET('Water Data'!$D$29,0,10*ROW('Water Data'!D56))="","",OFFSET('Water Data'!$D$29,0,10*ROW('Water Data'!D56)))</f>
        <v/>
      </c>
      <c r="BV62" s="378" t="str">
        <f ca="1">+IF(OFFSET('Water Data'!$E$27,0,10*ROW('Water Data'!E56))="","",OFFSET('Water Data'!$E$27,0,10*ROW('Water Data'!E56)))</f>
        <v/>
      </c>
      <c r="BW62" s="378" t="str">
        <f ca="1">+IF(OFFSET('Water Data'!$E$28,0,10*ROW('Water Data'!E56))="","",OFFSET('Water Data'!$E$28,0,10*ROW('Water Data'!E56)))</f>
        <v/>
      </c>
      <c r="BX62" s="378" t="str">
        <f ca="1">+IF(OFFSET('Water Data'!$E$29,0,10*ROW('Water Data'!E56))="","",OFFSET('Water Data'!$E$29,0,10*ROW('Water Data'!E56)))</f>
        <v/>
      </c>
      <c r="BY62" s="378" t="str">
        <f ca="1">+IF(OFFSET('Water Data'!$F$27,0,10*ROW('Water Data'!F56))="","",OFFSET('Water Data'!$F$27,0,10*ROW('Water Data'!F56)))</f>
        <v/>
      </c>
      <c r="BZ62" s="378" t="str">
        <f ca="1">+IF(OFFSET('Water Data'!$F$28,0,10*ROW('Water Data'!F56))="","",OFFSET('Water Data'!$F$28,0,10*ROW('Water Data'!F56)))</f>
        <v/>
      </c>
      <c r="CA62" s="378" t="str">
        <f ca="1">+IF(OFFSET('Water Data'!$F$29,0,10*ROW('Water Data'!F56))="","",OFFSET('Water Data'!$F$29,0,10*ROW('Water Data'!F56)))</f>
        <v/>
      </c>
      <c r="CB62" s="378" t="str">
        <f ca="1">+IF(OFFSET('Water Data'!$G$27,0,10*ROW('Water Data'!G56))="","",OFFSET('Water Data'!$G$27,0,10*ROW('Water Data'!G56)))</f>
        <v/>
      </c>
      <c r="CC62" s="378" t="str">
        <f ca="1">+IF(OFFSET('Water Data'!$G$28,0,10*ROW('Water Data'!G56))="","",OFFSET('Water Data'!$G$28,0,10*ROW('Water Data'!G56)))</f>
        <v/>
      </c>
      <c r="CD62" s="378" t="str">
        <f ca="1">+IF(OFFSET('Water Data'!$G$29,0,10*ROW('Water Data'!G56))="","",OFFSET('Water Data'!$G$29,0,10*ROW('Water Data'!G56)))</f>
        <v/>
      </c>
      <c r="CE62" s="378" t="str">
        <f ca="1">+IF(OFFSET('Water Data'!$H$27,0,10*ROW('Water Data'!H56))="","",OFFSET('Water Data'!$H$27,0,10*ROW('Water Data'!H56)))</f>
        <v/>
      </c>
      <c r="CF62" s="378" t="str">
        <f ca="1">+IF(OFFSET('Water Data'!$H$28,0,10*ROW('Water Data'!H56))="","",OFFSET('Water Data'!$H$28,0,10*ROW('Water Data'!H56)))</f>
        <v/>
      </c>
      <c r="CG62" s="378" t="str">
        <f ca="1">+IF(OFFSET('Water Data'!$H$29,0,10*ROW('Water Data'!H56))="","",OFFSET('Water Data'!$H$29,0,10*ROW('Water Data'!H56)))</f>
        <v/>
      </c>
      <c r="CH62" s="378" t="str">
        <f ca="1">+IF(OFFSET('Water Data'!$I$27,0,10*ROW('Water Data'!I56))="","",OFFSET('Water Data'!$I$27,0,10*ROW('Water Data'!I56)))</f>
        <v/>
      </c>
      <c r="CI62" s="378" t="str">
        <f ca="1">+IF(OFFSET('Water Data'!$I$28,0,10*ROW('Water Data'!I56))="","",OFFSET('Water Data'!$I$28,0,10*ROW('Water Data'!I56)))</f>
        <v/>
      </c>
      <c r="CJ62" s="378" t="str">
        <f ca="1">+IF(OFFSET('Water Data'!$I$29,0,10*ROW('Water Data'!I56))="","",OFFSET('Water Data'!$I$29,0,10*ROW('Water Data'!I56)))</f>
        <v/>
      </c>
      <c r="CK62" s="378" t="str">
        <f ca="1">+IF(OFFSET('Sanitation Data'!$D$28,0,10*ROW('Sanitation Data'!D56))="","",OFFSET('Sanitation Data'!$D$28,0,10*ROW('Sanitation Data'!D56)))</f>
        <v/>
      </c>
      <c r="CL62" s="378" t="str">
        <f ca="1">+IF(OFFSET('Sanitation Data'!$D$29,0,10*ROW('Sanitation Data'!D56))="","",OFFSET('Sanitation Data'!$D$29,0,10*ROW('Sanitation Data'!D56)))</f>
        <v/>
      </c>
      <c r="CM62" s="378" t="str">
        <f ca="1">+IF(OFFSET('Sanitation Data'!$D$30,0,10*ROW('Sanitation Data'!D56))="","",OFFSET('Sanitation Data'!$D$30,0,10*ROW('Sanitation Data'!D56)))</f>
        <v/>
      </c>
      <c r="CN62" s="378" t="str">
        <f ca="1">+IF(OFFSET('Sanitation Data'!$D$31,0,10*ROW('Sanitation Data'!D56))="","",OFFSET('Sanitation Data'!$D$31,0,10*ROW('Sanitation Data'!D56)))</f>
        <v/>
      </c>
      <c r="CO62" s="378" t="str">
        <f ca="1">+IF(OFFSET('Sanitation Data'!$D$32,0,10*ROW('Sanitation Data'!D56))="","",OFFSET('Sanitation Data'!$D$32,0,10*ROW('Sanitation Data'!D56)))</f>
        <v/>
      </c>
      <c r="CP62" s="378" t="str">
        <f ca="1">+IF(OFFSET('Sanitation Data'!$E$28,0,10*ROW('Sanitation Data'!E56))="","",OFFSET('Sanitation Data'!$E$28,0,10*ROW('Sanitation Data'!E56)))</f>
        <v/>
      </c>
      <c r="CQ62" s="378" t="str">
        <f ca="1">+IF(OFFSET('Sanitation Data'!$E$29,0,10*ROW('Sanitation Data'!E56))="","",OFFSET('Sanitation Data'!$E$29,0,10*ROW('Sanitation Data'!E56)))</f>
        <v/>
      </c>
      <c r="CR62" s="378" t="str">
        <f ca="1">+IF(OFFSET('Sanitation Data'!$E$30,0,10*ROW('Sanitation Data'!E56))="","",OFFSET('Sanitation Data'!$E$30,0,10*ROW('Sanitation Data'!E56)))</f>
        <v/>
      </c>
      <c r="CS62" s="378" t="str">
        <f ca="1">+IF(OFFSET('Sanitation Data'!$E$31,0,10*ROW('Sanitation Data'!E56))="","",OFFSET('Sanitation Data'!$E$31,0,10*ROW('Sanitation Data'!E56)))</f>
        <v/>
      </c>
      <c r="CT62" s="378" t="str">
        <f ca="1">+IF(OFFSET('Sanitation Data'!$E$32,0,10*ROW('Sanitation Data'!E56))="","",OFFSET('Sanitation Data'!$E$32,0,10*ROW('Sanitation Data'!E56)))</f>
        <v/>
      </c>
      <c r="CU62" s="378" t="str">
        <f ca="1">+IF(OFFSET('Sanitation Data'!$F$28,0,10*ROW('Sanitation Data'!F56))="","",OFFSET('Sanitation Data'!$F$28,0,10*ROW('Sanitation Data'!F56)))</f>
        <v/>
      </c>
      <c r="CV62" s="378" t="str">
        <f ca="1">+IF(OFFSET('Sanitation Data'!$F$29,0,10*ROW('Sanitation Data'!F56))="","",OFFSET('Sanitation Data'!$F$29,0,10*ROW('Sanitation Data'!F56)))</f>
        <v/>
      </c>
      <c r="CW62" s="378" t="str">
        <f ca="1">+IF(OFFSET('Sanitation Data'!$F$30,0,10*ROW('Sanitation Data'!F56))="","",OFFSET('Sanitation Data'!$F$30,0,10*ROW('Sanitation Data'!F56)))</f>
        <v/>
      </c>
      <c r="CX62" s="378" t="str">
        <f ca="1">+IF(OFFSET('Sanitation Data'!$F$31,0,10*ROW('Sanitation Data'!F56))="","",OFFSET('Sanitation Data'!$F$31,0,10*ROW('Sanitation Data'!F56)))</f>
        <v/>
      </c>
      <c r="CY62" s="378" t="str">
        <f ca="1">+IF(OFFSET('Sanitation Data'!$F$32,0,10*ROW('Sanitation Data'!F56))="","",OFFSET('Sanitation Data'!$F$32,0,10*ROW('Sanitation Data'!F56)))</f>
        <v/>
      </c>
      <c r="CZ62" s="378" t="str">
        <f ca="1">+IF(OFFSET('Sanitation Data'!$G$28,0,10*ROW('Sanitation Data'!G56))="","",OFFSET('Sanitation Data'!$G$28,0,10*ROW('Sanitation Data'!G56)))</f>
        <v/>
      </c>
      <c r="DA62" s="378" t="str">
        <f ca="1">+IF(OFFSET('Sanitation Data'!$G$29,0,10*ROW('Sanitation Data'!G56))="","",OFFSET('Sanitation Data'!$G$29,0,10*ROW('Sanitation Data'!G56)))</f>
        <v/>
      </c>
      <c r="DB62" s="378" t="str">
        <f ca="1">+IF(OFFSET('Sanitation Data'!$G$30,0,10*ROW('Sanitation Data'!G56))="","",OFFSET('Sanitation Data'!$G$30,0,10*ROW('Sanitation Data'!G56)))</f>
        <v/>
      </c>
      <c r="DC62" s="378" t="str">
        <f ca="1">+IF(OFFSET('Sanitation Data'!$G$31,0,10*ROW('Sanitation Data'!G56))="","",OFFSET('Sanitation Data'!$G$31,0,10*ROW('Sanitation Data'!G56)))</f>
        <v/>
      </c>
      <c r="DD62" s="378" t="str">
        <f ca="1">+IF(OFFSET('Sanitation Data'!$G$32,0,10*ROW('Sanitation Data'!G56))="","",OFFSET('Sanitation Data'!$G$32,0,10*ROW('Sanitation Data'!G56)))</f>
        <v/>
      </c>
      <c r="DE62" s="378" t="str">
        <f ca="1">+IF(OFFSET('Sanitation Data'!$H$28,0,10*ROW('Sanitation Data'!H56))="","",OFFSET('Sanitation Data'!$H$28,0,10*ROW('Sanitation Data'!H56)))</f>
        <v/>
      </c>
      <c r="DF62" s="378" t="str">
        <f ca="1">+IF(OFFSET('Sanitation Data'!$H$29,0,10*ROW('Sanitation Data'!H56))="","",OFFSET('Sanitation Data'!$H$29,0,10*ROW('Sanitation Data'!H56)))</f>
        <v/>
      </c>
      <c r="DG62" s="378" t="str">
        <f ca="1">+IF(OFFSET('Sanitation Data'!$H$30,0,10*ROW('Sanitation Data'!H56))="","",OFFSET('Sanitation Data'!$H$30,0,10*ROW('Sanitation Data'!H56)))</f>
        <v/>
      </c>
      <c r="DH62" s="378" t="str">
        <f ca="1">+IF(OFFSET('Sanitation Data'!$H$31,0,10*ROW('Sanitation Data'!H56))="","",OFFSET('Sanitation Data'!$H$31,0,10*ROW('Sanitation Data'!H56)))</f>
        <v/>
      </c>
      <c r="DI62" s="378" t="str">
        <f ca="1">+IF(OFFSET('Sanitation Data'!$H$32,0,10*ROW('Sanitation Data'!H56))="","",OFFSET('Sanitation Data'!$H$32,0,10*ROW('Sanitation Data'!H56)))</f>
        <v/>
      </c>
      <c r="DJ62" s="378" t="str">
        <f ca="1">+IF(OFFSET('Sanitation Data'!$I$28,0,10*ROW('Sanitation Data'!I56))="","",OFFSET('Sanitation Data'!$I$28,0,10*ROW('Sanitation Data'!I56)))</f>
        <v/>
      </c>
      <c r="DK62" s="378" t="str">
        <f ca="1">+IF(OFFSET('Sanitation Data'!$I$29,0,10*ROW('Sanitation Data'!I56))="","",OFFSET('Sanitation Data'!$I$29,0,10*ROW('Sanitation Data'!I56)))</f>
        <v/>
      </c>
      <c r="DL62" s="378" t="str">
        <f ca="1">+IF(OFFSET('Sanitation Data'!$I$30,0,10*ROW('Sanitation Data'!I56))="","",OFFSET('Sanitation Data'!$I$30,0,10*ROW('Sanitation Data'!I56)))</f>
        <v/>
      </c>
      <c r="DM62" s="378" t="str">
        <f ca="1">+IF(OFFSET('Sanitation Data'!$I$31,0,10*ROW('Sanitation Data'!I56))="","",OFFSET('Sanitation Data'!$I$31,0,10*ROW('Sanitation Data'!I56)))</f>
        <v/>
      </c>
      <c r="DN62" s="378" t="str">
        <f ca="1">+IF(OFFSET('Sanitation Data'!$I$32,0,10*ROW('Sanitation Data'!I56))="","",OFFSET('Sanitation Data'!$I$32,0,10*ROW('Sanitation Data'!I56)))</f>
        <v/>
      </c>
      <c r="DO62" s="378" t="str">
        <f ca="1">+IF(OFFSET('Hygiene Data'!$D$11,0,10*ROW('Hygiene Data'!D56))="","",OFFSET('Hygiene Data'!$D$11,0,10*ROW('Hygiene Data'!D56)))</f>
        <v/>
      </c>
      <c r="DP62" s="378" t="str">
        <f ca="1">+IF(OFFSET('Hygiene Data'!$D$12,0,10*ROW('Hygiene Data'!D56))="","",OFFSET('Hygiene Data'!$D$12,0,10*ROW('Hygiene Data'!D56)))</f>
        <v/>
      </c>
      <c r="DQ62" s="378" t="str">
        <f ca="1">+IF(OFFSET('Hygiene Data'!$D$13,0,10*ROW('Hygiene Data'!D56))="","",OFFSET('Hygiene Data'!$D$13,0,10*ROW('Hygiene Data'!D56)))</f>
        <v/>
      </c>
      <c r="DR62" s="378" t="str">
        <f ca="1">+IF(OFFSET('Hygiene Data'!$E$11,0,10*ROW('Hygiene Data'!E56))="","",OFFSET('Hygiene Data'!$E$11,0,10*ROW('Hygiene Data'!E56)))</f>
        <v/>
      </c>
      <c r="DS62" s="378" t="str">
        <f ca="1">+IF(OFFSET('Hygiene Data'!$E$12,0,10*ROW('Hygiene Data'!E56))="","",OFFSET('Hygiene Data'!$E$12,0,10*ROW('Hygiene Data'!E56)))</f>
        <v/>
      </c>
      <c r="DT62" s="378" t="str">
        <f ca="1">+IF(OFFSET('Hygiene Data'!$E$13,0,10*ROW('Hygiene Data'!E56))="","",OFFSET('Hygiene Data'!$E$13,0,10*ROW('Hygiene Data'!E56)))</f>
        <v/>
      </c>
      <c r="DU62" s="378" t="str">
        <f ca="1">+IF(OFFSET('Hygiene Data'!$F$11,0,10*ROW('Hygiene Data'!F56))="","",OFFSET('Hygiene Data'!$F$11,0,10*ROW('Hygiene Data'!F56)))</f>
        <v/>
      </c>
      <c r="DV62" s="378" t="str">
        <f ca="1">+IF(OFFSET('Hygiene Data'!$F$12,0,10*ROW('Hygiene Data'!F56))="","",OFFSET('Hygiene Data'!$F$12,0,10*ROW('Hygiene Data'!F56)))</f>
        <v/>
      </c>
      <c r="DW62" s="378" t="str">
        <f ca="1">+IF(OFFSET('Hygiene Data'!$F$13,0,10*ROW('Hygiene Data'!F56))="","",OFFSET('Hygiene Data'!$F$13,0,10*ROW('Hygiene Data'!F56)))</f>
        <v/>
      </c>
      <c r="DX62" s="378" t="str">
        <f ca="1">+IF(OFFSET('Hygiene Data'!$G$11,0,10*ROW('Hygiene Data'!G56))="","",OFFSET('Hygiene Data'!$G$11,0,10*ROW('Hygiene Data'!G56)))</f>
        <v/>
      </c>
      <c r="DY62" s="378" t="str">
        <f ca="1">+IF(OFFSET('Hygiene Data'!$G$12,0,10*ROW('Hygiene Data'!G56))="","",OFFSET('Hygiene Data'!$G$12,0,10*ROW('Hygiene Data'!G56)))</f>
        <v/>
      </c>
      <c r="DZ62" s="378" t="str">
        <f ca="1">+IF(OFFSET('Hygiene Data'!$G$13,0,10*ROW('Hygiene Data'!G56))="","",OFFSET('Hygiene Data'!$G$13,0,10*ROW('Hygiene Data'!G56)))</f>
        <v/>
      </c>
      <c r="EA62" s="378" t="str">
        <f ca="1">+IF(OFFSET('Hygiene Data'!$H$11,0,10*ROW('Hygiene Data'!H56))="","",OFFSET('Hygiene Data'!$H$11,0,10*ROW('Hygiene Data'!H56)))</f>
        <v/>
      </c>
      <c r="EB62" s="378" t="str">
        <f ca="1">+IF(OFFSET('Hygiene Data'!$H$12,0,10*ROW('Hygiene Data'!H56))="","",OFFSET('Hygiene Data'!$H$12,0,10*ROW('Hygiene Data'!H56)))</f>
        <v/>
      </c>
      <c r="EC62" s="378" t="str">
        <f ca="1">+IF(OFFSET('Hygiene Data'!$H$13,0,10*ROW('Hygiene Data'!H56))="","",OFFSET('Hygiene Data'!$H$13,0,10*ROW('Hygiene Data'!H56)))</f>
        <v/>
      </c>
      <c r="ED62" s="378" t="str">
        <f ca="1">+IF(OFFSET('Hygiene Data'!$I$11,0,10*ROW('Hygiene Data'!I56))="","",OFFSET('Hygiene Data'!$I$11,0,10*ROW('Hygiene Data'!I56)))</f>
        <v/>
      </c>
      <c r="EE62" s="378" t="str">
        <f ca="1">+IF(OFFSET('Hygiene Data'!$I$12,0,10*ROW('Hygiene Data'!I56))="","",OFFSET('Hygiene Data'!$I$12,0,10*ROW('Hygiene Data'!I56)))</f>
        <v/>
      </c>
      <c r="EF62" s="378" t="str">
        <f ca="1">+IF(OFFSET('Hygiene Data'!$I$13,0,10*ROW('Hygiene Data'!I56))="","",OFFSET('Hygiene Data'!$I$13,0,10*ROW('Hygiene Data'!I56)))</f>
        <v/>
      </c>
    </row>
    <row r="63" spans="1:136" x14ac:dyDescent="0.25">
      <c r="A63" s="487" t="str">
        <f ca="1">+IF(OFFSET('Water Data'!$B$2,0,10*ROW('Water Data'!E57))="","",OFFSET('Water Data'!$B$2,0,10*ROW('Water Data'!E57)))</f>
        <v/>
      </c>
      <c r="B63" s="487"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4" t="str">
        <f t="shared" ca="1" si="0"/>
        <v/>
      </c>
      <c r="D63" s="515"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5"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5"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5"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5"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5"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5"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5"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5"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5"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5"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5"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5"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5"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5"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5"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5"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5"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6"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6"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6"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6"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6"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6"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6"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6"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6"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6"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6"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6"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6"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6"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6"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6"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6"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6"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6"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6"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6"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6"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6"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6"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6"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6"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6"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6"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6"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6"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7"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3"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7"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7"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7"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7"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7"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7"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7"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7"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7"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7"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7"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7"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7"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7"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7"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7"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8" t="str">
        <f ca="1">+IF(OFFSET('Water Data'!$D$27,0,10*ROW('Water Data'!D57))="","",OFFSET('Water Data'!$D$27,0,10*ROW('Water Data'!D57)))</f>
        <v/>
      </c>
      <c r="BT63" s="378" t="str">
        <f ca="1">+IF(OFFSET('Water Data'!$D$28,0,10*ROW('Water Data'!D57))="","",OFFSET('Water Data'!$D$28,0,10*ROW('Water Data'!D57)))</f>
        <v/>
      </c>
      <c r="BU63" s="378" t="str">
        <f ca="1">+IF(OFFSET('Water Data'!$D$29,0,10*ROW('Water Data'!D57))="","",OFFSET('Water Data'!$D$29,0,10*ROW('Water Data'!D57)))</f>
        <v/>
      </c>
      <c r="BV63" s="378" t="str">
        <f ca="1">+IF(OFFSET('Water Data'!$E$27,0,10*ROW('Water Data'!E57))="","",OFFSET('Water Data'!$E$27,0,10*ROW('Water Data'!E57)))</f>
        <v/>
      </c>
      <c r="BW63" s="378" t="str">
        <f ca="1">+IF(OFFSET('Water Data'!$E$28,0,10*ROW('Water Data'!E57))="","",OFFSET('Water Data'!$E$28,0,10*ROW('Water Data'!E57)))</f>
        <v/>
      </c>
      <c r="BX63" s="378" t="str">
        <f ca="1">+IF(OFFSET('Water Data'!$E$29,0,10*ROW('Water Data'!E57))="","",OFFSET('Water Data'!$E$29,0,10*ROW('Water Data'!E57)))</f>
        <v/>
      </c>
      <c r="BY63" s="378" t="str">
        <f ca="1">+IF(OFFSET('Water Data'!$F$27,0,10*ROW('Water Data'!F57))="","",OFFSET('Water Data'!$F$27,0,10*ROW('Water Data'!F57)))</f>
        <v/>
      </c>
      <c r="BZ63" s="378" t="str">
        <f ca="1">+IF(OFFSET('Water Data'!$F$28,0,10*ROW('Water Data'!F57))="","",OFFSET('Water Data'!$F$28,0,10*ROW('Water Data'!F57)))</f>
        <v/>
      </c>
      <c r="CA63" s="378" t="str">
        <f ca="1">+IF(OFFSET('Water Data'!$F$29,0,10*ROW('Water Data'!F57))="","",OFFSET('Water Data'!$F$29,0,10*ROW('Water Data'!F57)))</f>
        <v/>
      </c>
      <c r="CB63" s="378" t="str">
        <f ca="1">+IF(OFFSET('Water Data'!$G$27,0,10*ROW('Water Data'!G57))="","",OFFSET('Water Data'!$G$27,0,10*ROW('Water Data'!G57)))</f>
        <v/>
      </c>
      <c r="CC63" s="378" t="str">
        <f ca="1">+IF(OFFSET('Water Data'!$G$28,0,10*ROW('Water Data'!G57))="","",OFFSET('Water Data'!$G$28,0,10*ROW('Water Data'!G57)))</f>
        <v/>
      </c>
      <c r="CD63" s="378" t="str">
        <f ca="1">+IF(OFFSET('Water Data'!$G$29,0,10*ROW('Water Data'!G57))="","",OFFSET('Water Data'!$G$29,0,10*ROW('Water Data'!G57)))</f>
        <v/>
      </c>
      <c r="CE63" s="378" t="str">
        <f ca="1">+IF(OFFSET('Water Data'!$H$27,0,10*ROW('Water Data'!H57))="","",OFFSET('Water Data'!$H$27,0,10*ROW('Water Data'!H57)))</f>
        <v/>
      </c>
      <c r="CF63" s="378" t="str">
        <f ca="1">+IF(OFFSET('Water Data'!$H$28,0,10*ROW('Water Data'!H57))="","",OFFSET('Water Data'!$H$28,0,10*ROW('Water Data'!H57)))</f>
        <v/>
      </c>
      <c r="CG63" s="378" t="str">
        <f ca="1">+IF(OFFSET('Water Data'!$H$29,0,10*ROW('Water Data'!H57))="","",OFFSET('Water Data'!$H$29,0,10*ROW('Water Data'!H57)))</f>
        <v/>
      </c>
      <c r="CH63" s="378" t="str">
        <f ca="1">+IF(OFFSET('Water Data'!$I$27,0,10*ROW('Water Data'!I57))="","",OFFSET('Water Data'!$I$27,0,10*ROW('Water Data'!I57)))</f>
        <v/>
      </c>
      <c r="CI63" s="378" t="str">
        <f ca="1">+IF(OFFSET('Water Data'!$I$28,0,10*ROW('Water Data'!I57))="","",OFFSET('Water Data'!$I$28,0,10*ROW('Water Data'!I57)))</f>
        <v/>
      </c>
      <c r="CJ63" s="378" t="str">
        <f ca="1">+IF(OFFSET('Water Data'!$I$29,0,10*ROW('Water Data'!I57))="","",OFFSET('Water Data'!$I$29,0,10*ROW('Water Data'!I57)))</f>
        <v/>
      </c>
      <c r="CK63" s="378" t="str">
        <f ca="1">+IF(OFFSET('Sanitation Data'!$D$28,0,10*ROW('Sanitation Data'!D57))="","",OFFSET('Sanitation Data'!$D$28,0,10*ROW('Sanitation Data'!D57)))</f>
        <v/>
      </c>
      <c r="CL63" s="378" t="str">
        <f ca="1">+IF(OFFSET('Sanitation Data'!$D$29,0,10*ROW('Sanitation Data'!D57))="","",OFFSET('Sanitation Data'!$D$29,0,10*ROW('Sanitation Data'!D57)))</f>
        <v/>
      </c>
      <c r="CM63" s="378" t="str">
        <f ca="1">+IF(OFFSET('Sanitation Data'!$D$30,0,10*ROW('Sanitation Data'!D57))="","",OFFSET('Sanitation Data'!$D$30,0,10*ROW('Sanitation Data'!D57)))</f>
        <v/>
      </c>
      <c r="CN63" s="378" t="str">
        <f ca="1">+IF(OFFSET('Sanitation Data'!$D$31,0,10*ROW('Sanitation Data'!D57))="","",OFFSET('Sanitation Data'!$D$31,0,10*ROW('Sanitation Data'!D57)))</f>
        <v/>
      </c>
      <c r="CO63" s="378" t="str">
        <f ca="1">+IF(OFFSET('Sanitation Data'!$D$32,0,10*ROW('Sanitation Data'!D57))="","",OFFSET('Sanitation Data'!$D$32,0,10*ROW('Sanitation Data'!D57)))</f>
        <v/>
      </c>
      <c r="CP63" s="378" t="str">
        <f ca="1">+IF(OFFSET('Sanitation Data'!$E$28,0,10*ROW('Sanitation Data'!E57))="","",OFFSET('Sanitation Data'!$E$28,0,10*ROW('Sanitation Data'!E57)))</f>
        <v/>
      </c>
      <c r="CQ63" s="378" t="str">
        <f ca="1">+IF(OFFSET('Sanitation Data'!$E$29,0,10*ROW('Sanitation Data'!E57))="","",OFFSET('Sanitation Data'!$E$29,0,10*ROW('Sanitation Data'!E57)))</f>
        <v/>
      </c>
      <c r="CR63" s="378" t="str">
        <f ca="1">+IF(OFFSET('Sanitation Data'!$E$30,0,10*ROW('Sanitation Data'!E57))="","",OFFSET('Sanitation Data'!$E$30,0,10*ROW('Sanitation Data'!E57)))</f>
        <v/>
      </c>
      <c r="CS63" s="378" t="str">
        <f ca="1">+IF(OFFSET('Sanitation Data'!$E$31,0,10*ROW('Sanitation Data'!E57))="","",OFFSET('Sanitation Data'!$E$31,0,10*ROW('Sanitation Data'!E57)))</f>
        <v/>
      </c>
      <c r="CT63" s="378" t="str">
        <f ca="1">+IF(OFFSET('Sanitation Data'!$E$32,0,10*ROW('Sanitation Data'!E57))="","",OFFSET('Sanitation Data'!$E$32,0,10*ROW('Sanitation Data'!E57)))</f>
        <v/>
      </c>
      <c r="CU63" s="378" t="str">
        <f ca="1">+IF(OFFSET('Sanitation Data'!$F$28,0,10*ROW('Sanitation Data'!F57))="","",OFFSET('Sanitation Data'!$F$28,0,10*ROW('Sanitation Data'!F57)))</f>
        <v/>
      </c>
      <c r="CV63" s="378" t="str">
        <f ca="1">+IF(OFFSET('Sanitation Data'!$F$29,0,10*ROW('Sanitation Data'!F57))="","",OFFSET('Sanitation Data'!$F$29,0,10*ROW('Sanitation Data'!F57)))</f>
        <v/>
      </c>
      <c r="CW63" s="378" t="str">
        <f ca="1">+IF(OFFSET('Sanitation Data'!$F$30,0,10*ROW('Sanitation Data'!F57))="","",OFFSET('Sanitation Data'!$F$30,0,10*ROW('Sanitation Data'!F57)))</f>
        <v/>
      </c>
      <c r="CX63" s="378" t="str">
        <f ca="1">+IF(OFFSET('Sanitation Data'!$F$31,0,10*ROW('Sanitation Data'!F57))="","",OFFSET('Sanitation Data'!$F$31,0,10*ROW('Sanitation Data'!F57)))</f>
        <v/>
      </c>
      <c r="CY63" s="378" t="str">
        <f ca="1">+IF(OFFSET('Sanitation Data'!$F$32,0,10*ROW('Sanitation Data'!F57))="","",OFFSET('Sanitation Data'!$F$32,0,10*ROW('Sanitation Data'!F57)))</f>
        <v/>
      </c>
      <c r="CZ63" s="378" t="str">
        <f ca="1">+IF(OFFSET('Sanitation Data'!$G$28,0,10*ROW('Sanitation Data'!G57))="","",OFFSET('Sanitation Data'!$G$28,0,10*ROW('Sanitation Data'!G57)))</f>
        <v/>
      </c>
      <c r="DA63" s="378" t="str">
        <f ca="1">+IF(OFFSET('Sanitation Data'!$G$29,0,10*ROW('Sanitation Data'!G57))="","",OFFSET('Sanitation Data'!$G$29,0,10*ROW('Sanitation Data'!G57)))</f>
        <v/>
      </c>
      <c r="DB63" s="378" t="str">
        <f ca="1">+IF(OFFSET('Sanitation Data'!$G$30,0,10*ROW('Sanitation Data'!G57))="","",OFFSET('Sanitation Data'!$G$30,0,10*ROW('Sanitation Data'!G57)))</f>
        <v/>
      </c>
      <c r="DC63" s="378" t="str">
        <f ca="1">+IF(OFFSET('Sanitation Data'!$G$31,0,10*ROW('Sanitation Data'!G57))="","",OFFSET('Sanitation Data'!$G$31,0,10*ROW('Sanitation Data'!G57)))</f>
        <v/>
      </c>
      <c r="DD63" s="378" t="str">
        <f ca="1">+IF(OFFSET('Sanitation Data'!$G$32,0,10*ROW('Sanitation Data'!G57))="","",OFFSET('Sanitation Data'!$G$32,0,10*ROW('Sanitation Data'!G57)))</f>
        <v/>
      </c>
      <c r="DE63" s="378" t="str">
        <f ca="1">+IF(OFFSET('Sanitation Data'!$H$28,0,10*ROW('Sanitation Data'!H57))="","",OFFSET('Sanitation Data'!$H$28,0,10*ROW('Sanitation Data'!H57)))</f>
        <v/>
      </c>
      <c r="DF63" s="378" t="str">
        <f ca="1">+IF(OFFSET('Sanitation Data'!$H$29,0,10*ROW('Sanitation Data'!H57))="","",OFFSET('Sanitation Data'!$H$29,0,10*ROW('Sanitation Data'!H57)))</f>
        <v/>
      </c>
      <c r="DG63" s="378" t="str">
        <f ca="1">+IF(OFFSET('Sanitation Data'!$H$30,0,10*ROW('Sanitation Data'!H57))="","",OFFSET('Sanitation Data'!$H$30,0,10*ROW('Sanitation Data'!H57)))</f>
        <v/>
      </c>
      <c r="DH63" s="378" t="str">
        <f ca="1">+IF(OFFSET('Sanitation Data'!$H$31,0,10*ROW('Sanitation Data'!H57))="","",OFFSET('Sanitation Data'!$H$31,0,10*ROW('Sanitation Data'!H57)))</f>
        <v/>
      </c>
      <c r="DI63" s="378" t="str">
        <f ca="1">+IF(OFFSET('Sanitation Data'!$H$32,0,10*ROW('Sanitation Data'!H57))="","",OFFSET('Sanitation Data'!$H$32,0,10*ROW('Sanitation Data'!H57)))</f>
        <v/>
      </c>
      <c r="DJ63" s="378" t="str">
        <f ca="1">+IF(OFFSET('Sanitation Data'!$I$28,0,10*ROW('Sanitation Data'!I57))="","",OFFSET('Sanitation Data'!$I$28,0,10*ROW('Sanitation Data'!I57)))</f>
        <v/>
      </c>
      <c r="DK63" s="378" t="str">
        <f ca="1">+IF(OFFSET('Sanitation Data'!$I$29,0,10*ROW('Sanitation Data'!I57))="","",OFFSET('Sanitation Data'!$I$29,0,10*ROW('Sanitation Data'!I57)))</f>
        <v/>
      </c>
      <c r="DL63" s="378" t="str">
        <f ca="1">+IF(OFFSET('Sanitation Data'!$I$30,0,10*ROW('Sanitation Data'!I57))="","",OFFSET('Sanitation Data'!$I$30,0,10*ROW('Sanitation Data'!I57)))</f>
        <v/>
      </c>
      <c r="DM63" s="378" t="str">
        <f ca="1">+IF(OFFSET('Sanitation Data'!$I$31,0,10*ROW('Sanitation Data'!I57))="","",OFFSET('Sanitation Data'!$I$31,0,10*ROW('Sanitation Data'!I57)))</f>
        <v/>
      </c>
      <c r="DN63" s="378" t="str">
        <f ca="1">+IF(OFFSET('Sanitation Data'!$I$32,0,10*ROW('Sanitation Data'!I57))="","",OFFSET('Sanitation Data'!$I$32,0,10*ROW('Sanitation Data'!I57)))</f>
        <v/>
      </c>
      <c r="DO63" s="378" t="str">
        <f ca="1">+IF(OFFSET('Hygiene Data'!$D$11,0,10*ROW('Hygiene Data'!D57))="","",OFFSET('Hygiene Data'!$D$11,0,10*ROW('Hygiene Data'!D57)))</f>
        <v/>
      </c>
      <c r="DP63" s="378" t="str">
        <f ca="1">+IF(OFFSET('Hygiene Data'!$D$12,0,10*ROW('Hygiene Data'!D57))="","",OFFSET('Hygiene Data'!$D$12,0,10*ROW('Hygiene Data'!D57)))</f>
        <v/>
      </c>
      <c r="DQ63" s="378" t="str">
        <f ca="1">+IF(OFFSET('Hygiene Data'!$D$13,0,10*ROW('Hygiene Data'!D57))="","",OFFSET('Hygiene Data'!$D$13,0,10*ROW('Hygiene Data'!D57)))</f>
        <v/>
      </c>
      <c r="DR63" s="378" t="str">
        <f ca="1">+IF(OFFSET('Hygiene Data'!$E$11,0,10*ROW('Hygiene Data'!E57))="","",OFFSET('Hygiene Data'!$E$11,0,10*ROW('Hygiene Data'!E57)))</f>
        <v/>
      </c>
      <c r="DS63" s="378" t="str">
        <f ca="1">+IF(OFFSET('Hygiene Data'!$E$12,0,10*ROW('Hygiene Data'!E57))="","",OFFSET('Hygiene Data'!$E$12,0,10*ROW('Hygiene Data'!E57)))</f>
        <v/>
      </c>
      <c r="DT63" s="378" t="str">
        <f ca="1">+IF(OFFSET('Hygiene Data'!$E$13,0,10*ROW('Hygiene Data'!E57))="","",OFFSET('Hygiene Data'!$E$13,0,10*ROW('Hygiene Data'!E57)))</f>
        <v/>
      </c>
      <c r="DU63" s="378" t="str">
        <f ca="1">+IF(OFFSET('Hygiene Data'!$F$11,0,10*ROW('Hygiene Data'!F57))="","",OFFSET('Hygiene Data'!$F$11,0,10*ROW('Hygiene Data'!F57)))</f>
        <v/>
      </c>
      <c r="DV63" s="378" t="str">
        <f ca="1">+IF(OFFSET('Hygiene Data'!$F$12,0,10*ROW('Hygiene Data'!F57))="","",OFFSET('Hygiene Data'!$F$12,0,10*ROW('Hygiene Data'!F57)))</f>
        <v/>
      </c>
      <c r="DW63" s="378" t="str">
        <f ca="1">+IF(OFFSET('Hygiene Data'!$F$13,0,10*ROW('Hygiene Data'!F57))="","",OFFSET('Hygiene Data'!$F$13,0,10*ROW('Hygiene Data'!F57)))</f>
        <v/>
      </c>
      <c r="DX63" s="378" t="str">
        <f ca="1">+IF(OFFSET('Hygiene Data'!$G$11,0,10*ROW('Hygiene Data'!G57))="","",OFFSET('Hygiene Data'!$G$11,0,10*ROW('Hygiene Data'!G57)))</f>
        <v/>
      </c>
      <c r="DY63" s="378" t="str">
        <f ca="1">+IF(OFFSET('Hygiene Data'!$G$12,0,10*ROW('Hygiene Data'!G57))="","",OFFSET('Hygiene Data'!$G$12,0,10*ROW('Hygiene Data'!G57)))</f>
        <v/>
      </c>
      <c r="DZ63" s="378" t="str">
        <f ca="1">+IF(OFFSET('Hygiene Data'!$G$13,0,10*ROW('Hygiene Data'!G57))="","",OFFSET('Hygiene Data'!$G$13,0,10*ROW('Hygiene Data'!G57)))</f>
        <v/>
      </c>
      <c r="EA63" s="378" t="str">
        <f ca="1">+IF(OFFSET('Hygiene Data'!$H$11,0,10*ROW('Hygiene Data'!H57))="","",OFFSET('Hygiene Data'!$H$11,0,10*ROW('Hygiene Data'!H57)))</f>
        <v/>
      </c>
      <c r="EB63" s="378" t="str">
        <f ca="1">+IF(OFFSET('Hygiene Data'!$H$12,0,10*ROW('Hygiene Data'!H57))="","",OFFSET('Hygiene Data'!$H$12,0,10*ROW('Hygiene Data'!H57)))</f>
        <v/>
      </c>
      <c r="EC63" s="378" t="str">
        <f ca="1">+IF(OFFSET('Hygiene Data'!$H$13,0,10*ROW('Hygiene Data'!H57))="","",OFFSET('Hygiene Data'!$H$13,0,10*ROW('Hygiene Data'!H57)))</f>
        <v/>
      </c>
      <c r="ED63" s="378" t="str">
        <f ca="1">+IF(OFFSET('Hygiene Data'!$I$11,0,10*ROW('Hygiene Data'!I57))="","",OFFSET('Hygiene Data'!$I$11,0,10*ROW('Hygiene Data'!I57)))</f>
        <v/>
      </c>
      <c r="EE63" s="378" t="str">
        <f ca="1">+IF(OFFSET('Hygiene Data'!$I$12,0,10*ROW('Hygiene Data'!I57))="","",OFFSET('Hygiene Data'!$I$12,0,10*ROW('Hygiene Data'!I57)))</f>
        <v/>
      </c>
      <c r="EF63" s="378" t="str">
        <f ca="1">+IF(OFFSET('Hygiene Data'!$I$13,0,10*ROW('Hygiene Data'!I57))="","",OFFSET('Hygiene Data'!$I$13,0,10*ROW('Hygiene Data'!I57)))</f>
        <v/>
      </c>
    </row>
    <row r="64" spans="1:136" x14ac:dyDescent="0.25">
      <c r="A64" s="487" t="str">
        <f ca="1">+IF(OFFSET('Water Data'!$B$2,0,10*ROW('Water Data'!E58))="","",OFFSET('Water Data'!$B$2,0,10*ROW('Water Data'!E58)))</f>
        <v/>
      </c>
      <c r="B64" s="487"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4" t="str">
        <f t="shared" ca="1" si="0"/>
        <v/>
      </c>
      <c r="D64" s="515"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5"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5"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5"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5"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5"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5"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5"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5"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5"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5"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5"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5"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5"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5"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5"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5"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5"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6"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6"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6"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6"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6"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6"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6"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6"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6"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6"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6"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6"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6"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6"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6"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6"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6"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6"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6"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6"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6"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6"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6"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6"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6"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6"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6"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6"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6"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6"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7"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3"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7"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7"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7"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7"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7"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7"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7"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7"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7"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7"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7"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7"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7"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7"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7"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7"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8" t="str">
        <f ca="1">+IF(OFFSET('Water Data'!$D$27,0,10*ROW('Water Data'!D58))="","",OFFSET('Water Data'!$D$27,0,10*ROW('Water Data'!D58)))</f>
        <v/>
      </c>
      <c r="BT64" s="378" t="str">
        <f ca="1">+IF(OFFSET('Water Data'!$D$28,0,10*ROW('Water Data'!D58))="","",OFFSET('Water Data'!$D$28,0,10*ROW('Water Data'!D58)))</f>
        <v/>
      </c>
      <c r="BU64" s="378" t="str">
        <f ca="1">+IF(OFFSET('Water Data'!$D$29,0,10*ROW('Water Data'!D58))="","",OFFSET('Water Data'!$D$29,0,10*ROW('Water Data'!D58)))</f>
        <v/>
      </c>
      <c r="BV64" s="378" t="str">
        <f ca="1">+IF(OFFSET('Water Data'!$E$27,0,10*ROW('Water Data'!E58))="","",OFFSET('Water Data'!$E$27,0,10*ROW('Water Data'!E58)))</f>
        <v/>
      </c>
      <c r="BW64" s="378" t="str">
        <f ca="1">+IF(OFFSET('Water Data'!$E$28,0,10*ROW('Water Data'!E58))="","",OFFSET('Water Data'!$E$28,0,10*ROW('Water Data'!E58)))</f>
        <v/>
      </c>
      <c r="BX64" s="378" t="str">
        <f ca="1">+IF(OFFSET('Water Data'!$E$29,0,10*ROW('Water Data'!E58))="","",OFFSET('Water Data'!$E$29,0,10*ROW('Water Data'!E58)))</f>
        <v/>
      </c>
      <c r="BY64" s="378" t="str">
        <f ca="1">+IF(OFFSET('Water Data'!$F$27,0,10*ROW('Water Data'!F58))="","",OFFSET('Water Data'!$F$27,0,10*ROW('Water Data'!F58)))</f>
        <v/>
      </c>
      <c r="BZ64" s="378" t="str">
        <f ca="1">+IF(OFFSET('Water Data'!$F$28,0,10*ROW('Water Data'!F58))="","",OFFSET('Water Data'!$F$28,0,10*ROW('Water Data'!F58)))</f>
        <v/>
      </c>
      <c r="CA64" s="378" t="str">
        <f ca="1">+IF(OFFSET('Water Data'!$F$29,0,10*ROW('Water Data'!F58))="","",OFFSET('Water Data'!$F$29,0,10*ROW('Water Data'!F58)))</f>
        <v/>
      </c>
      <c r="CB64" s="378" t="str">
        <f ca="1">+IF(OFFSET('Water Data'!$G$27,0,10*ROW('Water Data'!G58))="","",OFFSET('Water Data'!$G$27,0,10*ROW('Water Data'!G58)))</f>
        <v/>
      </c>
      <c r="CC64" s="378" t="str">
        <f ca="1">+IF(OFFSET('Water Data'!$G$28,0,10*ROW('Water Data'!G58))="","",OFFSET('Water Data'!$G$28,0,10*ROW('Water Data'!G58)))</f>
        <v/>
      </c>
      <c r="CD64" s="378" t="str">
        <f ca="1">+IF(OFFSET('Water Data'!$G$29,0,10*ROW('Water Data'!G58))="","",OFFSET('Water Data'!$G$29,0,10*ROW('Water Data'!G58)))</f>
        <v/>
      </c>
      <c r="CE64" s="378" t="str">
        <f ca="1">+IF(OFFSET('Water Data'!$H$27,0,10*ROW('Water Data'!H58))="","",OFFSET('Water Data'!$H$27,0,10*ROW('Water Data'!H58)))</f>
        <v/>
      </c>
      <c r="CF64" s="378" t="str">
        <f ca="1">+IF(OFFSET('Water Data'!$H$28,0,10*ROW('Water Data'!H58))="","",OFFSET('Water Data'!$H$28,0,10*ROW('Water Data'!H58)))</f>
        <v/>
      </c>
      <c r="CG64" s="378" t="str">
        <f ca="1">+IF(OFFSET('Water Data'!$H$29,0,10*ROW('Water Data'!H58))="","",OFFSET('Water Data'!$H$29,0,10*ROW('Water Data'!H58)))</f>
        <v/>
      </c>
      <c r="CH64" s="378" t="str">
        <f ca="1">+IF(OFFSET('Water Data'!$I$27,0,10*ROW('Water Data'!I58))="","",OFFSET('Water Data'!$I$27,0,10*ROW('Water Data'!I58)))</f>
        <v/>
      </c>
      <c r="CI64" s="378" t="str">
        <f ca="1">+IF(OFFSET('Water Data'!$I$28,0,10*ROW('Water Data'!I58))="","",OFFSET('Water Data'!$I$28,0,10*ROW('Water Data'!I58)))</f>
        <v/>
      </c>
      <c r="CJ64" s="378" t="str">
        <f ca="1">+IF(OFFSET('Water Data'!$I$29,0,10*ROW('Water Data'!I58))="","",OFFSET('Water Data'!$I$29,0,10*ROW('Water Data'!I58)))</f>
        <v/>
      </c>
      <c r="CK64" s="378" t="str">
        <f ca="1">+IF(OFFSET('Sanitation Data'!$D$28,0,10*ROW('Sanitation Data'!D58))="","",OFFSET('Sanitation Data'!$D$28,0,10*ROW('Sanitation Data'!D58)))</f>
        <v/>
      </c>
      <c r="CL64" s="378" t="str">
        <f ca="1">+IF(OFFSET('Sanitation Data'!$D$29,0,10*ROW('Sanitation Data'!D58))="","",OFFSET('Sanitation Data'!$D$29,0,10*ROW('Sanitation Data'!D58)))</f>
        <v/>
      </c>
      <c r="CM64" s="378" t="str">
        <f ca="1">+IF(OFFSET('Sanitation Data'!$D$30,0,10*ROW('Sanitation Data'!D58))="","",OFFSET('Sanitation Data'!$D$30,0,10*ROW('Sanitation Data'!D58)))</f>
        <v/>
      </c>
      <c r="CN64" s="378" t="str">
        <f ca="1">+IF(OFFSET('Sanitation Data'!$D$31,0,10*ROW('Sanitation Data'!D58))="","",OFFSET('Sanitation Data'!$D$31,0,10*ROW('Sanitation Data'!D58)))</f>
        <v/>
      </c>
      <c r="CO64" s="378" t="str">
        <f ca="1">+IF(OFFSET('Sanitation Data'!$D$32,0,10*ROW('Sanitation Data'!D58))="","",OFFSET('Sanitation Data'!$D$32,0,10*ROW('Sanitation Data'!D58)))</f>
        <v/>
      </c>
      <c r="CP64" s="378" t="str">
        <f ca="1">+IF(OFFSET('Sanitation Data'!$E$28,0,10*ROW('Sanitation Data'!E58))="","",OFFSET('Sanitation Data'!$E$28,0,10*ROW('Sanitation Data'!E58)))</f>
        <v/>
      </c>
      <c r="CQ64" s="378" t="str">
        <f ca="1">+IF(OFFSET('Sanitation Data'!$E$29,0,10*ROW('Sanitation Data'!E58))="","",OFFSET('Sanitation Data'!$E$29,0,10*ROW('Sanitation Data'!E58)))</f>
        <v/>
      </c>
      <c r="CR64" s="378" t="str">
        <f ca="1">+IF(OFFSET('Sanitation Data'!$E$30,0,10*ROW('Sanitation Data'!E58))="","",OFFSET('Sanitation Data'!$E$30,0,10*ROW('Sanitation Data'!E58)))</f>
        <v/>
      </c>
      <c r="CS64" s="378" t="str">
        <f ca="1">+IF(OFFSET('Sanitation Data'!$E$31,0,10*ROW('Sanitation Data'!E58))="","",OFFSET('Sanitation Data'!$E$31,0,10*ROW('Sanitation Data'!E58)))</f>
        <v/>
      </c>
      <c r="CT64" s="378" t="str">
        <f ca="1">+IF(OFFSET('Sanitation Data'!$E$32,0,10*ROW('Sanitation Data'!E58))="","",OFFSET('Sanitation Data'!$E$32,0,10*ROW('Sanitation Data'!E58)))</f>
        <v/>
      </c>
      <c r="CU64" s="378" t="str">
        <f ca="1">+IF(OFFSET('Sanitation Data'!$F$28,0,10*ROW('Sanitation Data'!F58))="","",OFFSET('Sanitation Data'!$F$28,0,10*ROW('Sanitation Data'!F58)))</f>
        <v/>
      </c>
      <c r="CV64" s="378" t="str">
        <f ca="1">+IF(OFFSET('Sanitation Data'!$F$29,0,10*ROW('Sanitation Data'!F58))="","",OFFSET('Sanitation Data'!$F$29,0,10*ROW('Sanitation Data'!F58)))</f>
        <v/>
      </c>
      <c r="CW64" s="378" t="str">
        <f ca="1">+IF(OFFSET('Sanitation Data'!$F$30,0,10*ROW('Sanitation Data'!F58))="","",OFFSET('Sanitation Data'!$F$30,0,10*ROW('Sanitation Data'!F58)))</f>
        <v/>
      </c>
      <c r="CX64" s="378" t="str">
        <f ca="1">+IF(OFFSET('Sanitation Data'!$F$31,0,10*ROW('Sanitation Data'!F58))="","",OFFSET('Sanitation Data'!$F$31,0,10*ROW('Sanitation Data'!F58)))</f>
        <v/>
      </c>
      <c r="CY64" s="378" t="str">
        <f ca="1">+IF(OFFSET('Sanitation Data'!$F$32,0,10*ROW('Sanitation Data'!F58))="","",OFFSET('Sanitation Data'!$F$32,0,10*ROW('Sanitation Data'!F58)))</f>
        <v/>
      </c>
      <c r="CZ64" s="378" t="str">
        <f ca="1">+IF(OFFSET('Sanitation Data'!$G$28,0,10*ROW('Sanitation Data'!G58))="","",OFFSET('Sanitation Data'!$G$28,0,10*ROW('Sanitation Data'!G58)))</f>
        <v/>
      </c>
      <c r="DA64" s="378" t="str">
        <f ca="1">+IF(OFFSET('Sanitation Data'!$G$29,0,10*ROW('Sanitation Data'!G58))="","",OFFSET('Sanitation Data'!$G$29,0,10*ROW('Sanitation Data'!G58)))</f>
        <v/>
      </c>
      <c r="DB64" s="378" t="str">
        <f ca="1">+IF(OFFSET('Sanitation Data'!$G$30,0,10*ROW('Sanitation Data'!G58))="","",OFFSET('Sanitation Data'!$G$30,0,10*ROW('Sanitation Data'!G58)))</f>
        <v/>
      </c>
      <c r="DC64" s="378" t="str">
        <f ca="1">+IF(OFFSET('Sanitation Data'!$G$31,0,10*ROW('Sanitation Data'!G58))="","",OFFSET('Sanitation Data'!$G$31,0,10*ROW('Sanitation Data'!G58)))</f>
        <v/>
      </c>
      <c r="DD64" s="378" t="str">
        <f ca="1">+IF(OFFSET('Sanitation Data'!$G$32,0,10*ROW('Sanitation Data'!G58))="","",OFFSET('Sanitation Data'!$G$32,0,10*ROW('Sanitation Data'!G58)))</f>
        <v/>
      </c>
      <c r="DE64" s="378" t="str">
        <f ca="1">+IF(OFFSET('Sanitation Data'!$H$28,0,10*ROW('Sanitation Data'!H58))="","",OFFSET('Sanitation Data'!$H$28,0,10*ROW('Sanitation Data'!H58)))</f>
        <v/>
      </c>
      <c r="DF64" s="378" t="str">
        <f ca="1">+IF(OFFSET('Sanitation Data'!$H$29,0,10*ROW('Sanitation Data'!H58))="","",OFFSET('Sanitation Data'!$H$29,0,10*ROW('Sanitation Data'!H58)))</f>
        <v/>
      </c>
      <c r="DG64" s="378" t="str">
        <f ca="1">+IF(OFFSET('Sanitation Data'!$H$30,0,10*ROW('Sanitation Data'!H58))="","",OFFSET('Sanitation Data'!$H$30,0,10*ROW('Sanitation Data'!H58)))</f>
        <v/>
      </c>
      <c r="DH64" s="378" t="str">
        <f ca="1">+IF(OFFSET('Sanitation Data'!$H$31,0,10*ROW('Sanitation Data'!H58))="","",OFFSET('Sanitation Data'!$H$31,0,10*ROW('Sanitation Data'!H58)))</f>
        <v/>
      </c>
      <c r="DI64" s="378" t="str">
        <f ca="1">+IF(OFFSET('Sanitation Data'!$H$32,0,10*ROW('Sanitation Data'!H58))="","",OFFSET('Sanitation Data'!$H$32,0,10*ROW('Sanitation Data'!H58)))</f>
        <v/>
      </c>
      <c r="DJ64" s="378" t="str">
        <f ca="1">+IF(OFFSET('Sanitation Data'!$I$28,0,10*ROW('Sanitation Data'!I58))="","",OFFSET('Sanitation Data'!$I$28,0,10*ROW('Sanitation Data'!I58)))</f>
        <v/>
      </c>
      <c r="DK64" s="378" t="str">
        <f ca="1">+IF(OFFSET('Sanitation Data'!$I$29,0,10*ROW('Sanitation Data'!I58))="","",OFFSET('Sanitation Data'!$I$29,0,10*ROW('Sanitation Data'!I58)))</f>
        <v/>
      </c>
      <c r="DL64" s="378" t="str">
        <f ca="1">+IF(OFFSET('Sanitation Data'!$I$30,0,10*ROW('Sanitation Data'!I58))="","",OFFSET('Sanitation Data'!$I$30,0,10*ROW('Sanitation Data'!I58)))</f>
        <v/>
      </c>
      <c r="DM64" s="378" t="str">
        <f ca="1">+IF(OFFSET('Sanitation Data'!$I$31,0,10*ROW('Sanitation Data'!I58))="","",OFFSET('Sanitation Data'!$I$31,0,10*ROW('Sanitation Data'!I58)))</f>
        <v/>
      </c>
      <c r="DN64" s="378" t="str">
        <f ca="1">+IF(OFFSET('Sanitation Data'!$I$32,0,10*ROW('Sanitation Data'!I58))="","",OFFSET('Sanitation Data'!$I$32,0,10*ROW('Sanitation Data'!I58)))</f>
        <v/>
      </c>
      <c r="DO64" s="378" t="str">
        <f ca="1">+IF(OFFSET('Hygiene Data'!$D$11,0,10*ROW('Hygiene Data'!D58))="","",OFFSET('Hygiene Data'!$D$11,0,10*ROW('Hygiene Data'!D58)))</f>
        <v/>
      </c>
      <c r="DP64" s="378" t="str">
        <f ca="1">+IF(OFFSET('Hygiene Data'!$D$12,0,10*ROW('Hygiene Data'!D58))="","",OFFSET('Hygiene Data'!$D$12,0,10*ROW('Hygiene Data'!D58)))</f>
        <v/>
      </c>
      <c r="DQ64" s="378" t="str">
        <f ca="1">+IF(OFFSET('Hygiene Data'!$D$13,0,10*ROW('Hygiene Data'!D58))="","",OFFSET('Hygiene Data'!$D$13,0,10*ROW('Hygiene Data'!D58)))</f>
        <v/>
      </c>
      <c r="DR64" s="378" t="str">
        <f ca="1">+IF(OFFSET('Hygiene Data'!$E$11,0,10*ROW('Hygiene Data'!E58))="","",OFFSET('Hygiene Data'!$E$11,0,10*ROW('Hygiene Data'!E58)))</f>
        <v/>
      </c>
      <c r="DS64" s="378" t="str">
        <f ca="1">+IF(OFFSET('Hygiene Data'!$E$12,0,10*ROW('Hygiene Data'!E58))="","",OFFSET('Hygiene Data'!$E$12,0,10*ROW('Hygiene Data'!E58)))</f>
        <v/>
      </c>
      <c r="DT64" s="378" t="str">
        <f ca="1">+IF(OFFSET('Hygiene Data'!$E$13,0,10*ROW('Hygiene Data'!E58))="","",OFFSET('Hygiene Data'!$E$13,0,10*ROW('Hygiene Data'!E58)))</f>
        <v/>
      </c>
      <c r="DU64" s="378" t="str">
        <f ca="1">+IF(OFFSET('Hygiene Data'!$F$11,0,10*ROW('Hygiene Data'!F58))="","",OFFSET('Hygiene Data'!$F$11,0,10*ROW('Hygiene Data'!F58)))</f>
        <v/>
      </c>
      <c r="DV64" s="378" t="str">
        <f ca="1">+IF(OFFSET('Hygiene Data'!$F$12,0,10*ROW('Hygiene Data'!F58))="","",OFFSET('Hygiene Data'!$F$12,0,10*ROW('Hygiene Data'!F58)))</f>
        <v/>
      </c>
      <c r="DW64" s="378" t="str">
        <f ca="1">+IF(OFFSET('Hygiene Data'!$F$13,0,10*ROW('Hygiene Data'!F58))="","",OFFSET('Hygiene Data'!$F$13,0,10*ROW('Hygiene Data'!F58)))</f>
        <v/>
      </c>
      <c r="DX64" s="378" t="str">
        <f ca="1">+IF(OFFSET('Hygiene Data'!$G$11,0,10*ROW('Hygiene Data'!G58))="","",OFFSET('Hygiene Data'!$G$11,0,10*ROW('Hygiene Data'!G58)))</f>
        <v/>
      </c>
      <c r="DY64" s="378" t="str">
        <f ca="1">+IF(OFFSET('Hygiene Data'!$G$12,0,10*ROW('Hygiene Data'!G58))="","",OFFSET('Hygiene Data'!$G$12,0,10*ROW('Hygiene Data'!G58)))</f>
        <v/>
      </c>
      <c r="DZ64" s="378" t="str">
        <f ca="1">+IF(OFFSET('Hygiene Data'!$G$13,0,10*ROW('Hygiene Data'!G58))="","",OFFSET('Hygiene Data'!$G$13,0,10*ROW('Hygiene Data'!G58)))</f>
        <v/>
      </c>
      <c r="EA64" s="378" t="str">
        <f ca="1">+IF(OFFSET('Hygiene Data'!$H$11,0,10*ROW('Hygiene Data'!H58))="","",OFFSET('Hygiene Data'!$H$11,0,10*ROW('Hygiene Data'!H58)))</f>
        <v/>
      </c>
      <c r="EB64" s="378" t="str">
        <f ca="1">+IF(OFFSET('Hygiene Data'!$H$12,0,10*ROW('Hygiene Data'!H58))="","",OFFSET('Hygiene Data'!$H$12,0,10*ROW('Hygiene Data'!H58)))</f>
        <v/>
      </c>
      <c r="EC64" s="378" t="str">
        <f ca="1">+IF(OFFSET('Hygiene Data'!$H$13,0,10*ROW('Hygiene Data'!H58))="","",OFFSET('Hygiene Data'!$H$13,0,10*ROW('Hygiene Data'!H58)))</f>
        <v/>
      </c>
      <c r="ED64" s="378" t="str">
        <f ca="1">+IF(OFFSET('Hygiene Data'!$I$11,0,10*ROW('Hygiene Data'!I58))="","",OFFSET('Hygiene Data'!$I$11,0,10*ROW('Hygiene Data'!I58)))</f>
        <v/>
      </c>
      <c r="EE64" s="378" t="str">
        <f ca="1">+IF(OFFSET('Hygiene Data'!$I$12,0,10*ROW('Hygiene Data'!I58))="","",OFFSET('Hygiene Data'!$I$12,0,10*ROW('Hygiene Data'!I58)))</f>
        <v/>
      </c>
      <c r="EF64" s="378" t="str">
        <f ca="1">+IF(OFFSET('Hygiene Data'!$I$13,0,10*ROW('Hygiene Data'!I58))="","",OFFSET('Hygiene Data'!$I$13,0,10*ROW('Hygiene Data'!I58)))</f>
        <v/>
      </c>
    </row>
    <row r="65" spans="1:136" x14ac:dyDescent="0.25">
      <c r="A65" s="487" t="str">
        <f ca="1">+IF(OFFSET('Water Data'!$B$2,0,10*ROW('Water Data'!E59))="","",OFFSET('Water Data'!$B$2,0,10*ROW('Water Data'!E59)))</f>
        <v/>
      </c>
      <c r="B65" s="487"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4" t="str">
        <f t="shared" ca="1" si="0"/>
        <v/>
      </c>
      <c r="D65" s="515"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5"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5"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5"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5"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5"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5"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5"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5"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5"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5"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5"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5"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5"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5"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5"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5"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5"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6"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6"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6"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6"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6"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6"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6"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6"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6"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6"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6"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6"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6"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6"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6"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6"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6"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6"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6"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6"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6"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6"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6"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6"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6"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6"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6"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6"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6"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6"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7"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3"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7"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7"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7"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7"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7"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7"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7"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7"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7"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7"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7"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7"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7"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7"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7"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7"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8" t="str">
        <f ca="1">+IF(OFFSET('Water Data'!$D$27,0,10*ROW('Water Data'!D59))="","",OFFSET('Water Data'!$D$27,0,10*ROW('Water Data'!D59)))</f>
        <v/>
      </c>
      <c r="BT65" s="378" t="str">
        <f ca="1">+IF(OFFSET('Water Data'!$D$28,0,10*ROW('Water Data'!D59))="","",OFFSET('Water Data'!$D$28,0,10*ROW('Water Data'!D59)))</f>
        <v/>
      </c>
      <c r="BU65" s="378" t="str">
        <f ca="1">+IF(OFFSET('Water Data'!$D$29,0,10*ROW('Water Data'!D59))="","",OFFSET('Water Data'!$D$29,0,10*ROW('Water Data'!D59)))</f>
        <v/>
      </c>
      <c r="BV65" s="378" t="str">
        <f ca="1">+IF(OFFSET('Water Data'!$E$27,0,10*ROW('Water Data'!E59))="","",OFFSET('Water Data'!$E$27,0,10*ROW('Water Data'!E59)))</f>
        <v/>
      </c>
      <c r="BW65" s="378" t="str">
        <f ca="1">+IF(OFFSET('Water Data'!$E$28,0,10*ROW('Water Data'!E59))="","",OFFSET('Water Data'!$E$28,0,10*ROW('Water Data'!E59)))</f>
        <v/>
      </c>
      <c r="BX65" s="378" t="str">
        <f ca="1">+IF(OFFSET('Water Data'!$E$29,0,10*ROW('Water Data'!E59))="","",OFFSET('Water Data'!$E$29,0,10*ROW('Water Data'!E59)))</f>
        <v/>
      </c>
      <c r="BY65" s="378" t="str">
        <f ca="1">+IF(OFFSET('Water Data'!$F$27,0,10*ROW('Water Data'!F59))="","",OFFSET('Water Data'!$F$27,0,10*ROW('Water Data'!F59)))</f>
        <v/>
      </c>
      <c r="BZ65" s="378" t="str">
        <f ca="1">+IF(OFFSET('Water Data'!$F$28,0,10*ROW('Water Data'!F59))="","",OFFSET('Water Data'!$F$28,0,10*ROW('Water Data'!F59)))</f>
        <v/>
      </c>
      <c r="CA65" s="378" t="str">
        <f ca="1">+IF(OFFSET('Water Data'!$F$29,0,10*ROW('Water Data'!F59))="","",OFFSET('Water Data'!$F$29,0,10*ROW('Water Data'!F59)))</f>
        <v/>
      </c>
      <c r="CB65" s="378" t="str">
        <f ca="1">+IF(OFFSET('Water Data'!$G$27,0,10*ROW('Water Data'!G59))="","",OFFSET('Water Data'!$G$27,0,10*ROW('Water Data'!G59)))</f>
        <v/>
      </c>
      <c r="CC65" s="378" t="str">
        <f ca="1">+IF(OFFSET('Water Data'!$G$28,0,10*ROW('Water Data'!G59))="","",OFFSET('Water Data'!$G$28,0,10*ROW('Water Data'!G59)))</f>
        <v/>
      </c>
      <c r="CD65" s="378" t="str">
        <f ca="1">+IF(OFFSET('Water Data'!$G$29,0,10*ROW('Water Data'!G59))="","",OFFSET('Water Data'!$G$29,0,10*ROW('Water Data'!G59)))</f>
        <v/>
      </c>
      <c r="CE65" s="378" t="str">
        <f ca="1">+IF(OFFSET('Water Data'!$H$27,0,10*ROW('Water Data'!H59))="","",OFFSET('Water Data'!$H$27,0,10*ROW('Water Data'!H59)))</f>
        <v/>
      </c>
      <c r="CF65" s="378" t="str">
        <f ca="1">+IF(OFFSET('Water Data'!$H$28,0,10*ROW('Water Data'!H59))="","",OFFSET('Water Data'!$H$28,0,10*ROW('Water Data'!H59)))</f>
        <v/>
      </c>
      <c r="CG65" s="378" t="str">
        <f ca="1">+IF(OFFSET('Water Data'!$H$29,0,10*ROW('Water Data'!H59))="","",OFFSET('Water Data'!$H$29,0,10*ROW('Water Data'!H59)))</f>
        <v/>
      </c>
      <c r="CH65" s="378" t="str">
        <f ca="1">+IF(OFFSET('Water Data'!$I$27,0,10*ROW('Water Data'!I59))="","",OFFSET('Water Data'!$I$27,0,10*ROW('Water Data'!I59)))</f>
        <v/>
      </c>
      <c r="CI65" s="378" t="str">
        <f ca="1">+IF(OFFSET('Water Data'!$I$28,0,10*ROW('Water Data'!I59))="","",OFFSET('Water Data'!$I$28,0,10*ROW('Water Data'!I59)))</f>
        <v/>
      </c>
      <c r="CJ65" s="378" t="str">
        <f ca="1">+IF(OFFSET('Water Data'!$I$29,0,10*ROW('Water Data'!I59))="","",OFFSET('Water Data'!$I$29,0,10*ROW('Water Data'!I59)))</f>
        <v/>
      </c>
      <c r="CK65" s="378" t="str">
        <f ca="1">+IF(OFFSET('Sanitation Data'!$D$28,0,10*ROW('Sanitation Data'!D59))="","",OFFSET('Sanitation Data'!$D$28,0,10*ROW('Sanitation Data'!D59)))</f>
        <v/>
      </c>
      <c r="CL65" s="378" t="str">
        <f ca="1">+IF(OFFSET('Sanitation Data'!$D$29,0,10*ROW('Sanitation Data'!D59))="","",OFFSET('Sanitation Data'!$D$29,0,10*ROW('Sanitation Data'!D59)))</f>
        <v/>
      </c>
      <c r="CM65" s="378" t="str">
        <f ca="1">+IF(OFFSET('Sanitation Data'!$D$30,0,10*ROW('Sanitation Data'!D59))="","",OFFSET('Sanitation Data'!$D$30,0,10*ROW('Sanitation Data'!D59)))</f>
        <v/>
      </c>
      <c r="CN65" s="378" t="str">
        <f ca="1">+IF(OFFSET('Sanitation Data'!$D$31,0,10*ROW('Sanitation Data'!D59))="","",OFFSET('Sanitation Data'!$D$31,0,10*ROW('Sanitation Data'!D59)))</f>
        <v/>
      </c>
      <c r="CO65" s="378" t="str">
        <f ca="1">+IF(OFFSET('Sanitation Data'!$D$32,0,10*ROW('Sanitation Data'!D59))="","",OFFSET('Sanitation Data'!$D$32,0,10*ROW('Sanitation Data'!D59)))</f>
        <v/>
      </c>
      <c r="CP65" s="378" t="str">
        <f ca="1">+IF(OFFSET('Sanitation Data'!$E$28,0,10*ROW('Sanitation Data'!E59))="","",OFFSET('Sanitation Data'!$E$28,0,10*ROW('Sanitation Data'!E59)))</f>
        <v/>
      </c>
      <c r="CQ65" s="378" t="str">
        <f ca="1">+IF(OFFSET('Sanitation Data'!$E$29,0,10*ROW('Sanitation Data'!E59))="","",OFFSET('Sanitation Data'!$E$29,0,10*ROW('Sanitation Data'!E59)))</f>
        <v/>
      </c>
      <c r="CR65" s="378" t="str">
        <f ca="1">+IF(OFFSET('Sanitation Data'!$E$30,0,10*ROW('Sanitation Data'!E59))="","",OFFSET('Sanitation Data'!$E$30,0,10*ROW('Sanitation Data'!E59)))</f>
        <v/>
      </c>
      <c r="CS65" s="378" t="str">
        <f ca="1">+IF(OFFSET('Sanitation Data'!$E$31,0,10*ROW('Sanitation Data'!E59))="","",OFFSET('Sanitation Data'!$E$31,0,10*ROW('Sanitation Data'!E59)))</f>
        <v/>
      </c>
      <c r="CT65" s="378" t="str">
        <f ca="1">+IF(OFFSET('Sanitation Data'!$E$32,0,10*ROW('Sanitation Data'!E59))="","",OFFSET('Sanitation Data'!$E$32,0,10*ROW('Sanitation Data'!E59)))</f>
        <v/>
      </c>
      <c r="CU65" s="378" t="str">
        <f ca="1">+IF(OFFSET('Sanitation Data'!$F$28,0,10*ROW('Sanitation Data'!F59))="","",OFFSET('Sanitation Data'!$F$28,0,10*ROW('Sanitation Data'!F59)))</f>
        <v/>
      </c>
      <c r="CV65" s="378" t="str">
        <f ca="1">+IF(OFFSET('Sanitation Data'!$F$29,0,10*ROW('Sanitation Data'!F59))="","",OFFSET('Sanitation Data'!$F$29,0,10*ROW('Sanitation Data'!F59)))</f>
        <v/>
      </c>
      <c r="CW65" s="378" t="str">
        <f ca="1">+IF(OFFSET('Sanitation Data'!$F$30,0,10*ROW('Sanitation Data'!F59))="","",OFFSET('Sanitation Data'!$F$30,0,10*ROW('Sanitation Data'!F59)))</f>
        <v/>
      </c>
      <c r="CX65" s="378" t="str">
        <f ca="1">+IF(OFFSET('Sanitation Data'!$F$31,0,10*ROW('Sanitation Data'!F59))="","",OFFSET('Sanitation Data'!$F$31,0,10*ROW('Sanitation Data'!F59)))</f>
        <v/>
      </c>
      <c r="CY65" s="378" t="str">
        <f ca="1">+IF(OFFSET('Sanitation Data'!$F$32,0,10*ROW('Sanitation Data'!F59))="","",OFFSET('Sanitation Data'!$F$32,0,10*ROW('Sanitation Data'!F59)))</f>
        <v/>
      </c>
      <c r="CZ65" s="378" t="str">
        <f ca="1">+IF(OFFSET('Sanitation Data'!$G$28,0,10*ROW('Sanitation Data'!G59))="","",OFFSET('Sanitation Data'!$G$28,0,10*ROW('Sanitation Data'!G59)))</f>
        <v/>
      </c>
      <c r="DA65" s="378" t="str">
        <f ca="1">+IF(OFFSET('Sanitation Data'!$G$29,0,10*ROW('Sanitation Data'!G59))="","",OFFSET('Sanitation Data'!$G$29,0,10*ROW('Sanitation Data'!G59)))</f>
        <v/>
      </c>
      <c r="DB65" s="378" t="str">
        <f ca="1">+IF(OFFSET('Sanitation Data'!$G$30,0,10*ROW('Sanitation Data'!G59))="","",OFFSET('Sanitation Data'!$G$30,0,10*ROW('Sanitation Data'!G59)))</f>
        <v/>
      </c>
      <c r="DC65" s="378" t="str">
        <f ca="1">+IF(OFFSET('Sanitation Data'!$G$31,0,10*ROW('Sanitation Data'!G59))="","",OFFSET('Sanitation Data'!$G$31,0,10*ROW('Sanitation Data'!G59)))</f>
        <v/>
      </c>
      <c r="DD65" s="378" t="str">
        <f ca="1">+IF(OFFSET('Sanitation Data'!$G$32,0,10*ROW('Sanitation Data'!G59))="","",OFFSET('Sanitation Data'!$G$32,0,10*ROW('Sanitation Data'!G59)))</f>
        <v/>
      </c>
      <c r="DE65" s="378" t="str">
        <f ca="1">+IF(OFFSET('Sanitation Data'!$H$28,0,10*ROW('Sanitation Data'!H59))="","",OFFSET('Sanitation Data'!$H$28,0,10*ROW('Sanitation Data'!H59)))</f>
        <v/>
      </c>
      <c r="DF65" s="378" t="str">
        <f ca="1">+IF(OFFSET('Sanitation Data'!$H$29,0,10*ROW('Sanitation Data'!H59))="","",OFFSET('Sanitation Data'!$H$29,0,10*ROW('Sanitation Data'!H59)))</f>
        <v/>
      </c>
      <c r="DG65" s="378" t="str">
        <f ca="1">+IF(OFFSET('Sanitation Data'!$H$30,0,10*ROW('Sanitation Data'!H59))="","",OFFSET('Sanitation Data'!$H$30,0,10*ROW('Sanitation Data'!H59)))</f>
        <v/>
      </c>
      <c r="DH65" s="378" t="str">
        <f ca="1">+IF(OFFSET('Sanitation Data'!$H$31,0,10*ROW('Sanitation Data'!H59))="","",OFFSET('Sanitation Data'!$H$31,0,10*ROW('Sanitation Data'!H59)))</f>
        <v/>
      </c>
      <c r="DI65" s="378" t="str">
        <f ca="1">+IF(OFFSET('Sanitation Data'!$H$32,0,10*ROW('Sanitation Data'!H59))="","",OFFSET('Sanitation Data'!$H$32,0,10*ROW('Sanitation Data'!H59)))</f>
        <v/>
      </c>
      <c r="DJ65" s="378" t="str">
        <f ca="1">+IF(OFFSET('Sanitation Data'!$I$28,0,10*ROW('Sanitation Data'!I59))="","",OFFSET('Sanitation Data'!$I$28,0,10*ROW('Sanitation Data'!I59)))</f>
        <v/>
      </c>
      <c r="DK65" s="378" t="str">
        <f ca="1">+IF(OFFSET('Sanitation Data'!$I$29,0,10*ROW('Sanitation Data'!I59))="","",OFFSET('Sanitation Data'!$I$29,0,10*ROW('Sanitation Data'!I59)))</f>
        <v/>
      </c>
      <c r="DL65" s="378" t="str">
        <f ca="1">+IF(OFFSET('Sanitation Data'!$I$30,0,10*ROW('Sanitation Data'!I59))="","",OFFSET('Sanitation Data'!$I$30,0,10*ROW('Sanitation Data'!I59)))</f>
        <v/>
      </c>
      <c r="DM65" s="378" t="str">
        <f ca="1">+IF(OFFSET('Sanitation Data'!$I$31,0,10*ROW('Sanitation Data'!I59))="","",OFFSET('Sanitation Data'!$I$31,0,10*ROW('Sanitation Data'!I59)))</f>
        <v/>
      </c>
      <c r="DN65" s="378" t="str">
        <f ca="1">+IF(OFFSET('Sanitation Data'!$I$32,0,10*ROW('Sanitation Data'!I59))="","",OFFSET('Sanitation Data'!$I$32,0,10*ROW('Sanitation Data'!I59)))</f>
        <v/>
      </c>
      <c r="DO65" s="378" t="str">
        <f ca="1">+IF(OFFSET('Hygiene Data'!$D$11,0,10*ROW('Hygiene Data'!D59))="","",OFFSET('Hygiene Data'!$D$11,0,10*ROW('Hygiene Data'!D59)))</f>
        <v/>
      </c>
      <c r="DP65" s="378" t="str">
        <f ca="1">+IF(OFFSET('Hygiene Data'!$D$12,0,10*ROW('Hygiene Data'!D59))="","",OFFSET('Hygiene Data'!$D$12,0,10*ROW('Hygiene Data'!D59)))</f>
        <v/>
      </c>
      <c r="DQ65" s="378" t="str">
        <f ca="1">+IF(OFFSET('Hygiene Data'!$D$13,0,10*ROW('Hygiene Data'!D59))="","",OFFSET('Hygiene Data'!$D$13,0,10*ROW('Hygiene Data'!D59)))</f>
        <v/>
      </c>
      <c r="DR65" s="378" t="str">
        <f ca="1">+IF(OFFSET('Hygiene Data'!$E$11,0,10*ROW('Hygiene Data'!E59))="","",OFFSET('Hygiene Data'!$E$11,0,10*ROW('Hygiene Data'!E59)))</f>
        <v/>
      </c>
      <c r="DS65" s="378" t="str">
        <f ca="1">+IF(OFFSET('Hygiene Data'!$E$12,0,10*ROW('Hygiene Data'!E59))="","",OFFSET('Hygiene Data'!$E$12,0,10*ROW('Hygiene Data'!E59)))</f>
        <v/>
      </c>
      <c r="DT65" s="378" t="str">
        <f ca="1">+IF(OFFSET('Hygiene Data'!$E$13,0,10*ROW('Hygiene Data'!E59))="","",OFFSET('Hygiene Data'!$E$13,0,10*ROW('Hygiene Data'!E59)))</f>
        <v/>
      </c>
      <c r="DU65" s="378" t="str">
        <f ca="1">+IF(OFFSET('Hygiene Data'!$F$11,0,10*ROW('Hygiene Data'!F59))="","",OFFSET('Hygiene Data'!$F$11,0,10*ROW('Hygiene Data'!F59)))</f>
        <v/>
      </c>
      <c r="DV65" s="378" t="str">
        <f ca="1">+IF(OFFSET('Hygiene Data'!$F$12,0,10*ROW('Hygiene Data'!F59))="","",OFFSET('Hygiene Data'!$F$12,0,10*ROW('Hygiene Data'!F59)))</f>
        <v/>
      </c>
      <c r="DW65" s="378" t="str">
        <f ca="1">+IF(OFFSET('Hygiene Data'!$F$13,0,10*ROW('Hygiene Data'!F59))="","",OFFSET('Hygiene Data'!$F$13,0,10*ROW('Hygiene Data'!F59)))</f>
        <v/>
      </c>
      <c r="DX65" s="378" t="str">
        <f ca="1">+IF(OFFSET('Hygiene Data'!$G$11,0,10*ROW('Hygiene Data'!G59))="","",OFFSET('Hygiene Data'!$G$11,0,10*ROW('Hygiene Data'!G59)))</f>
        <v/>
      </c>
      <c r="DY65" s="378" t="str">
        <f ca="1">+IF(OFFSET('Hygiene Data'!$G$12,0,10*ROW('Hygiene Data'!G59))="","",OFFSET('Hygiene Data'!$G$12,0,10*ROW('Hygiene Data'!G59)))</f>
        <v/>
      </c>
      <c r="DZ65" s="378" t="str">
        <f ca="1">+IF(OFFSET('Hygiene Data'!$G$13,0,10*ROW('Hygiene Data'!G59))="","",OFFSET('Hygiene Data'!$G$13,0,10*ROW('Hygiene Data'!G59)))</f>
        <v/>
      </c>
      <c r="EA65" s="378" t="str">
        <f ca="1">+IF(OFFSET('Hygiene Data'!$H$11,0,10*ROW('Hygiene Data'!H59))="","",OFFSET('Hygiene Data'!$H$11,0,10*ROW('Hygiene Data'!H59)))</f>
        <v/>
      </c>
      <c r="EB65" s="378" t="str">
        <f ca="1">+IF(OFFSET('Hygiene Data'!$H$12,0,10*ROW('Hygiene Data'!H59))="","",OFFSET('Hygiene Data'!$H$12,0,10*ROW('Hygiene Data'!H59)))</f>
        <v/>
      </c>
      <c r="EC65" s="378" t="str">
        <f ca="1">+IF(OFFSET('Hygiene Data'!$H$13,0,10*ROW('Hygiene Data'!H59))="","",OFFSET('Hygiene Data'!$H$13,0,10*ROW('Hygiene Data'!H59)))</f>
        <v/>
      </c>
      <c r="ED65" s="378" t="str">
        <f ca="1">+IF(OFFSET('Hygiene Data'!$I$11,0,10*ROW('Hygiene Data'!I59))="","",OFFSET('Hygiene Data'!$I$11,0,10*ROW('Hygiene Data'!I59)))</f>
        <v/>
      </c>
      <c r="EE65" s="378" t="str">
        <f ca="1">+IF(OFFSET('Hygiene Data'!$I$12,0,10*ROW('Hygiene Data'!I59))="","",OFFSET('Hygiene Data'!$I$12,0,10*ROW('Hygiene Data'!I59)))</f>
        <v/>
      </c>
      <c r="EF65" s="378" t="str">
        <f ca="1">+IF(OFFSET('Hygiene Data'!$I$13,0,10*ROW('Hygiene Data'!I59))="","",OFFSET('Hygiene Data'!$I$13,0,10*ROW('Hygiene Data'!I59)))</f>
        <v/>
      </c>
    </row>
    <row r="66" spans="1:136" x14ac:dyDescent="0.25">
      <c r="A66" s="487" t="str">
        <f ca="1">+IF(OFFSET('Water Data'!$B$2,0,10*ROW('Water Data'!E60))="","",OFFSET('Water Data'!$B$2,0,10*ROW('Water Data'!E60)))</f>
        <v/>
      </c>
      <c r="B66" s="487"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4" t="str">
        <f t="shared" ca="1" si="0"/>
        <v/>
      </c>
      <c r="D66" s="515"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5"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5"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5"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5"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5"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5"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5"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5"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5"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5"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5"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5"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5"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5"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5"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5"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5"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6"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6"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6"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6"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6"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6"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6"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6"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6"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6"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6"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6"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6"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6"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6"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6"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6"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6"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6"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6"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6"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6"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6"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6"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6"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6"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6"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6"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6"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6"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7"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3"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7"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7"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7"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7"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7"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7"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7"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7"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7"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7"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7"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7"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7"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7"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7"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7"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8" t="str">
        <f ca="1">+IF(OFFSET('Water Data'!$D$27,0,10*ROW('Water Data'!D60))="","",OFFSET('Water Data'!$D$27,0,10*ROW('Water Data'!D60)))</f>
        <v/>
      </c>
      <c r="BT66" s="378" t="str">
        <f ca="1">+IF(OFFSET('Water Data'!$D$28,0,10*ROW('Water Data'!D60))="","",OFFSET('Water Data'!$D$28,0,10*ROW('Water Data'!D60)))</f>
        <v/>
      </c>
      <c r="BU66" s="378" t="str">
        <f ca="1">+IF(OFFSET('Water Data'!$D$29,0,10*ROW('Water Data'!D60))="","",OFFSET('Water Data'!$D$29,0,10*ROW('Water Data'!D60)))</f>
        <v/>
      </c>
      <c r="BV66" s="378" t="str">
        <f ca="1">+IF(OFFSET('Water Data'!$E$27,0,10*ROW('Water Data'!E60))="","",OFFSET('Water Data'!$E$27,0,10*ROW('Water Data'!E60)))</f>
        <v/>
      </c>
      <c r="BW66" s="378" t="str">
        <f ca="1">+IF(OFFSET('Water Data'!$E$28,0,10*ROW('Water Data'!E60))="","",OFFSET('Water Data'!$E$28,0,10*ROW('Water Data'!E60)))</f>
        <v/>
      </c>
      <c r="BX66" s="378" t="str">
        <f ca="1">+IF(OFFSET('Water Data'!$E$29,0,10*ROW('Water Data'!E60))="","",OFFSET('Water Data'!$E$29,0,10*ROW('Water Data'!E60)))</f>
        <v/>
      </c>
      <c r="BY66" s="378" t="str">
        <f ca="1">+IF(OFFSET('Water Data'!$F$27,0,10*ROW('Water Data'!F60))="","",OFFSET('Water Data'!$F$27,0,10*ROW('Water Data'!F60)))</f>
        <v/>
      </c>
      <c r="BZ66" s="378" t="str">
        <f ca="1">+IF(OFFSET('Water Data'!$F$28,0,10*ROW('Water Data'!F60))="","",OFFSET('Water Data'!$F$28,0,10*ROW('Water Data'!F60)))</f>
        <v/>
      </c>
      <c r="CA66" s="378" t="str">
        <f ca="1">+IF(OFFSET('Water Data'!$F$29,0,10*ROW('Water Data'!F60))="","",OFFSET('Water Data'!$F$29,0,10*ROW('Water Data'!F60)))</f>
        <v/>
      </c>
      <c r="CB66" s="378" t="str">
        <f ca="1">+IF(OFFSET('Water Data'!$G$27,0,10*ROW('Water Data'!G60))="","",OFFSET('Water Data'!$G$27,0,10*ROW('Water Data'!G60)))</f>
        <v/>
      </c>
      <c r="CC66" s="378" t="str">
        <f ca="1">+IF(OFFSET('Water Data'!$G$28,0,10*ROW('Water Data'!G60))="","",OFFSET('Water Data'!$G$28,0,10*ROW('Water Data'!G60)))</f>
        <v/>
      </c>
      <c r="CD66" s="378" t="str">
        <f ca="1">+IF(OFFSET('Water Data'!$G$29,0,10*ROW('Water Data'!G60))="","",OFFSET('Water Data'!$G$29,0,10*ROW('Water Data'!G60)))</f>
        <v/>
      </c>
      <c r="CE66" s="378" t="str">
        <f ca="1">+IF(OFFSET('Water Data'!$H$27,0,10*ROW('Water Data'!H60))="","",OFFSET('Water Data'!$H$27,0,10*ROW('Water Data'!H60)))</f>
        <v/>
      </c>
      <c r="CF66" s="378" t="str">
        <f ca="1">+IF(OFFSET('Water Data'!$H$28,0,10*ROW('Water Data'!H60))="","",OFFSET('Water Data'!$H$28,0,10*ROW('Water Data'!H60)))</f>
        <v/>
      </c>
      <c r="CG66" s="378" t="str">
        <f ca="1">+IF(OFFSET('Water Data'!$H$29,0,10*ROW('Water Data'!H60))="","",OFFSET('Water Data'!$H$29,0,10*ROW('Water Data'!H60)))</f>
        <v/>
      </c>
      <c r="CH66" s="378" t="str">
        <f ca="1">+IF(OFFSET('Water Data'!$I$27,0,10*ROW('Water Data'!I60))="","",OFFSET('Water Data'!$I$27,0,10*ROW('Water Data'!I60)))</f>
        <v/>
      </c>
      <c r="CI66" s="378" t="str">
        <f ca="1">+IF(OFFSET('Water Data'!$I$28,0,10*ROW('Water Data'!I60))="","",OFFSET('Water Data'!$I$28,0,10*ROW('Water Data'!I60)))</f>
        <v/>
      </c>
      <c r="CJ66" s="378" t="str">
        <f ca="1">+IF(OFFSET('Water Data'!$I$29,0,10*ROW('Water Data'!I60))="","",OFFSET('Water Data'!$I$29,0,10*ROW('Water Data'!I60)))</f>
        <v/>
      </c>
      <c r="CK66" s="378" t="str">
        <f ca="1">+IF(OFFSET('Sanitation Data'!$D$28,0,10*ROW('Sanitation Data'!D60))="","",OFFSET('Sanitation Data'!$D$28,0,10*ROW('Sanitation Data'!D60)))</f>
        <v/>
      </c>
      <c r="CL66" s="378" t="str">
        <f ca="1">+IF(OFFSET('Sanitation Data'!$D$29,0,10*ROW('Sanitation Data'!D60))="","",OFFSET('Sanitation Data'!$D$29,0,10*ROW('Sanitation Data'!D60)))</f>
        <v/>
      </c>
      <c r="CM66" s="378" t="str">
        <f ca="1">+IF(OFFSET('Sanitation Data'!$D$30,0,10*ROW('Sanitation Data'!D60))="","",OFFSET('Sanitation Data'!$D$30,0,10*ROW('Sanitation Data'!D60)))</f>
        <v/>
      </c>
      <c r="CN66" s="378" t="str">
        <f ca="1">+IF(OFFSET('Sanitation Data'!$D$31,0,10*ROW('Sanitation Data'!D60))="","",OFFSET('Sanitation Data'!$D$31,0,10*ROW('Sanitation Data'!D60)))</f>
        <v/>
      </c>
      <c r="CO66" s="378" t="str">
        <f ca="1">+IF(OFFSET('Sanitation Data'!$D$32,0,10*ROW('Sanitation Data'!D60))="","",OFFSET('Sanitation Data'!$D$32,0,10*ROW('Sanitation Data'!D60)))</f>
        <v/>
      </c>
      <c r="CP66" s="378" t="str">
        <f ca="1">+IF(OFFSET('Sanitation Data'!$E$28,0,10*ROW('Sanitation Data'!E60))="","",OFFSET('Sanitation Data'!$E$28,0,10*ROW('Sanitation Data'!E60)))</f>
        <v/>
      </c>
      <c r="CQ66" s="378" t="str">
        <f ca="1">+IF(OFFSET('Sanitation Data'!$E$29,0,10*ROW('Sanitation Data'!E60))="","",OFFSET('Sanitation Data'!$E$29,0,10*ROW('Sanitation Data'!E60)))</f>
        <v/>
      </c>
      <c r="CR66" s="378" t="str">
        <f ca="1">+IF(OFFSET('Sanitation Data'!$E$30,0,10*ROW('Sanitation Data'!E60))="","",OFFSET('Sanitation Data'!$E$30,0,10*ROW('Sanitation Data'!E60)))</f>
        <v/>
      </c>
      <c r="CS66" s="378" t="str">
        <f ca="1">+IF(OFFSET('Sanitation Data'!$E$31,0,10*ROW('Sanitation Data'!E60))="","",OFFSET('Sanitation Data'!$E$31,0,10*ROW('Sanitation Data'!E60)))</f>
        <v/>
      </c>
      <c r="CT66" s="378" t="str">
        <f ca="1">+IF(OFFSET('Sanitation Data'!$E$32,0,10*ROW('Sanitation Data'!E60))="","",OFFSET('Sanitation Data'!$E$32,0,10*ROW('Sanitation Data'!E60)))</f>
        <v/>
      </c>
      <c r="CU66" s="378" t="str">
        <f ca="1">+IF(OFFSET('Sanitation Data'!$F$28,0,10*ROW('Sanitation Data'!F60))="","",OFFSET('Sanitation Data'!$F$28,0,10*ROW('Sanitation Data'!F60)))</f>
        <v/>
      </c>
      <c r="CV66" s="378" t="str">
        <f ca="1">+IF(OFFSET('Sanitation Data'!$F$29,0,10*ROW('Sanitation Data'!F60))="","",OFFSET('Sanitation Data'!$F$29,0,10*ROW('Sanitation Data'!F60)))</f>
        <v/>
      </c>
      <c r="CW66" s="378" t="str">
        <f ca="1">+IF(OFFSET('Sanitation Data'!$F$30,0,10*ROW('Sanitation Data'!F60))="","",OFFSET('Sanitation Data'!$F$30,0,10*ROW('Sanitation Data'!F60)))</f>
        <v/>
      </c>
      <c r="CX66" s="378" t="str">
        <f ca="1">+IF(OFFSET('Sanitation Data'!$F$31,0,10*ROW('Sanitation Data'!F60))="","",OFFSET('Sanitation Data'!$F$31,0,10*ROW('Sanitation Data'!F60)))</f>
        <v/>
      </c>
      <c r="CY66" s="378" t="str">
        <f ca="1">+IF(OFFSET('Sanitation Data'!$F$32,0,10*ROW('Sanitation Data'!F60))="","",OFFSET('Sanitation Data'!$F$32,0,10*ROW('Sanitation Data'!F60)))</f>
        <v/>
      </c>
      <c r="CZ66" s="378" t="str">
        <f ca="1">+IF(OFFSET('Sanitation Data'!$G$28,0,10*ROW('Sanitation Data'!G60))="","",OFFSET('Sanitation Data'!$G$28,0,10*ROW('Sanitation Data'!G60)))</f>
        <v/>
      </c>
      <c r="DA66" s="378" t="str">
        <f ca="1">+IF(OFFSET('Sanitation Data'!$G$29,0,10*ROW('Sanitation Data'!G60))="","",OFFSET('Sanitation Data'!$G$29,0,10*ROW('Sanitation Data'!G60)))</f>
        <v/>
      </c>
      <c r="DB66" s="378" t="str">
        <f ca="1">+IF(OFFSET('Sanitation Data'!$G$30,0,10*ROW('Sanitation Data'!G60))="","",OFFSET('Sanitation Data'!$G$30,0,10*ROW('Sanitation Data'!G60)))</f>
        <v/>
      </c>
      <c r="DC66" s="378" t="str">
        <f ca="1">+IF(OFFSET('Sanitation Data'!$G$31,0,10*ROW('Sanitation Data'!G60))="","",OFFSET('Sanitation Data'!$G$31,0,10*ROW('Sanitation Data'!G60)))</f>
        <v/>
      </c>
      <c r="DD66" s="378" t="str">
        <f ca="1">+IF(OFFSET('Sanitation Data'!$G$32,0,10*ROW('Sanitation Data'!G60))="","",OFFSET('Sanitation Data'!$G$32,0,10*ROW('Sanitation Data'!G60)))</f>
        <v/>
      </c>
      <c r="DE66" s="378" t="str">
        <f ca="1">+IF(OFFSET('Sanitation Data'!$H$28,0,10*ROW('Sanitation Data'!H60))="","",OFFSET('Sanitation Data'!$H$28,0,10*ROW('Sanitation Data'!H60)))</f>
        <v/>
      </c>
      <c r="DF66" s="378" t="str">
        <f ca="1">+IF(OFFSET('Sanitation Data'!$H$29,0,10*ROW('Sanitation Data'!H60))="","",OFFSET('Sanitation Data'!$H$29,0,10*ROW('Sanitation Data'!H60)))</f>
        <v/>
      </c>
      <c r="DG66" s="378" t="str">
        <f ca="1">+IF(OFFSET('Sanitation Data'!$H$30,0,10*ROW('Sanitation Data'!H60))="","",OFFSET('Sanitation Data'!$H$30,0,10*ROW('Sanitation Data'!H60)))</f>
        <v/>
      </c>
      <c r="DH66" s="378" t="str">
        <f ca="1">+IF(OFFSET('Sanitation Data'!$H$31,0,10*ROW('Sanitation Data'!H60))="","",OFFSET('Sanitation Data'!$H$31,0,10*ROW('Sanitation Data'!H60)))</f>
        <v/>
      </c>
      <c r="DI66" s="378" t="str">
        <f ca="1">+IF(OFFSET('Sanitation Data'!$H$32,0,10*ROW('Sanitation Data'!H60))="","",OFFSET('Sanitation Data'!$H$32,0,10*ROW('Sanitation Data'!H60)))</f>
        <v/>
      </c>
      <c r="DJ66" s="378" t="str">
        <f ca="1">+IF(OFFSET('Sanitation Data'!$I$28,0,10*ROW('Sanitation Data'!I60))="","",OFFSET('Sanitation Data'!$I$28,0,10*ROW('Sanitation Data'!I60)))</f>
        <v/>
      </c>
      <c r="DK66" s="378" t="str">
        <f ca="1">+IF(OFFSET('Sanitation Data'!$I$29,0,10*ROW('Sanitation Data'!I60))="","",OFFSET('Sanitation Data'!$I$29,0,10*ROW('Sanitation Data'!I60)))</f>
        <v/>
      </c>
      <c r="DL66" s="378" t="str">
        <f ca="1">+IF(OFFSET('Sanitation Data'!$I$30,0,10*ROW('Sanitation Data'!I60))="","",OFFSET('Sanitation Data'!$I$30,0,10*ROW('Sanitation Data'!I60)))</f>
        <v/>
      </c>
      <c r="DM66" s="378" t="str">
        <f ca="1">+IF(OFFSET('Sanitation Data'!$I$31,0,10*ROW('Sanitation Data'!I60))="","",OFFSET('Sanitation Data'!$I$31,0,10*ROW('Sanitation Data'!I60)))</f>
        <v/>
      </c>
      <c r="DN66" s="378" t="str">
        <f ca="1">+IF(OFFSET('Sanitation Data'!$I$32,0,10*ROW('Sanitation Data'!I60))="","",OFFSET('Sanitation Data'!$I$32,0,10*ROW('Sanitation Data'!I60)))</f>
        <v/>
      </c>
      <c r="DO66" s="378" t="str">
        <f ca="1">+IF(OFFSET('Hygiene Data'!$D$11,0,10*ROW('Hygiene Data'!D60))="","",OFFSET('Hygiene Data'!$D$11,0,10*ROW('Hygiene Data'!D60)))</f>
        <v/>
      </c>
      <c r="DP66" s="378" t="str">
        <f ca="1">+IF(OFFSET('Hygiene Data'!$D$12,0,10*ROW('Hygiene Data'!D60))="","",OFFSET('Hygiene Data'!$D$12,0,10*ROW('Hygiene Data'!D60)))</f>
        <v/>
      </c>
      <c r="DQ66" s="378" t="str">
        <f ca="1">+IF(OFFSET('Hygiene Data'!$D$13,0,10*ROW('Hygiene Data'!D60))="","",OFFSET('Hygiene Data'!$D$13,0,10*ROW('Hygiene Data'!D60)))</f>
        <v/>
      </c>
      <c r="DR66" s="378" t="str">
        <f ca="1">+IF(OFFSET('Hygiene Data'!$E$11,0,10*ROW('Hygiene Data'!E60))="","",OFFSET('Hygiene Data'!$E$11,0,10*ROW('Hygiene Data'!E60)))</f>
        <v/>
      </c>
      <c r="DS66" s="378" t="str">
        <f ca="1">+IF(OFFSET('Hygiene Data'!$E$12,0,10*ROW('Hygiene Data'!E60))="","",OFFSET('Hygiene Data'!$E$12,0,10*ROW('Hygiene Data'!E60)))</f>
        <v/>
      </c>
      <c r="DT66" s="378" t="str">
        <f ca="1">+IF(OFFSET('Hygiene Data'!$E$13,0,10*ROW('Hygiene Data'!E60))="","",OFFSET('Hygiene Data'!$E$13,0,10*ROW('Hygiene Data'!E60)))</f>
        <v/>
      </c>
      <c r="DU66" s="378" t="str">
        <f ca="1">+IF(OFFSET('Hygiene Data'!$F$11,0,10*ROW('Hygiene Data'!F60))="","",OFFSET('Hygiene Data'!$F$11,0,10*ROW('Hygiene Data'!F60)))</f>
        <v/>
      </c>
      <c r="DV66" s="378" t="str">
        <f ca="1">+IF(OFFSET('Hygiene Data'!$F$12,0,10*ROW('Hygiene Data'!F60))="","",OFFSET('Hygiene Data'!$F$12,0,10*ROW('Hygiene Data'!F60)))</f>
        <v/>
      </c>
      <c r="DW66" s="378" t="str">
        <f ca="1">+IF(OFFSET('Hygiene Data'!$F$13,0,10*ROW('Hygiene Data'!F60))="","",OFFSET('Hygiene Data'!$F$13,0,10*ROW('Hygiene Data'!F60)))</f>
        <v/>
      </c>
      <c r="DX66" s="378" t="str">
        <f ca="1">+IF(OFFSET('Hygiene Data'!$G$11,0,10*ROW('Hygiene Data'!G60))="","",OFFSET('Hygiene Data'!$G$11,0,10*ROW('Hygiene Data'!G60)))</f>
        <v/>
      </c>
      <c r="DY66" s="378" t="str">
        <f ca="1">+IF(OFFSET('Hygiene Data'!$G$12,0,10*ROW('Hygiene Data'!G60))="","",OFFSET('Hygiene Data'!$G$12,0,10*ROW('Hygiene Data'!G60)))</f>
        <v/>
      </c>
      <c r="DZ66" s="378" t="str">
        <f ca="1">+IF(OFFSET('Hygiene Data'!$G$13,0,10*ROW('Hygiene Data'!G60))="","",OFFSET('Hygiene Data'!$G$13,0,10*ROW('Hygiene Data'!G60)))</f>
        <v/>
      </c>
      <c r="EA66" s="378" t="str">
        <f ca="1">+IF(OFFSET('Hygiene Data'!$H$11,0,10*ROW('Hygiene Data'!H60))="","",OFFSET('Hygiene Data'!$H$11,0,10*ROW('Hygiene Data'!H60)))</f>
        <v/>
      </c>
      <c r="EB66" s="378" t="str">
        <f ca="1">+IF(OFFSET('Hygiene Data'!$H$12,0,10*ROW('Hygiene Data'!H60))="","",OFFSET('Hygiene Data'!$H$12,0,10*ROW('Hygiene Data'!H60)))</f>
        <v/>
      </c>
      <c r="EC66" s="378" t="str">
        <f ca="1">+IF(OFFSET('Hygiene Data'!$H$13,0,10*ROW('Hygiene Data'!H60))="","",OFFSET('Hygiene Data'!$H$13,0,10*ROW('Hygiene Data'!H60)))</f>
        <v/>
      </c>
      <c r="ED66" s="378" t="str">
        <f ca="1">+IF(OFFSET('Hygiene Data'!$I$11,0,10*ROW('Hygiene Data'!I60))="","",OFFSET('Hygiene Data'!$I$11,0,10*ROW('Hygiene Data'!I60)))</f>
        <v/>
      </c>
      <c r="EE66" s="378" t="str">
        <f ca="1">+IF(OFFSET('Hygiene Data'!$I$12,0,10*ROW('Hygiene Data'!I60))="","",OFFSET('Hygiene Data'!$I$12,0,10*ROW('Hygiene Data'!I60)))</f>
        <v/>
      </c>
      <c r="EF66" s="378" t="str">
        <f ca="1">+IF(OFFSET('Hygiene Data'!$I$13,0,10*ROW('Hygiene Data'!I60))="","",OFFSET('Hygiene Data'!$I$13,0,10*ROW('Hygiene Data'!I60)))</f>
        <v/>
      </c>
    </row>
    <row r="67" spans="1:136" x14ac:dyDescent="0.25">
      <c r="A67" s="487" t="str">
        <f ca="1">+IF(OFFSET('Water Data'!$B$2,0,10*ROW('Water Data'!E61))="","",OFFSET('Water Data'!$B$2,0,10*ROW('Water Data'!E61)))</f>
        <v/>
      </c>
      <c r="B67" s="487"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4" t="str">
        <f t="shared" ca="1" si="0"/>
        <v/>
      </c>
      <c r="D67" s="515"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5"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5"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5"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5"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5"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5"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5"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5"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5"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5"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5"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5"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5"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5"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5"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5"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5"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6"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6"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6"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6"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6"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6"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6"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6"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6"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6"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6"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6"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6"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6"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6"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6"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6"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6"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6"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6"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6"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6"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6"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6"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6"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6"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6"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6"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6"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6"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7"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3"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7"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7"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7"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7"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7"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7"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7"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7"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7"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7"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7"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7"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7"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7"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7"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7"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8" t="str">
        <f ca="1">+IF(OFFSET('Water Data'!$D$27,0,10*ROW('Water Data'!D61))="","",OFFSET('Water Data'!$D$27,0,10*ROW('Water Data'!D61)))</f>
        <v/>
      </c>
      <c r="BT67" s="378" t="str">
        <f ca="1">+IF(OFFSET('Water Data'!$D$28,0,10*ROW('Water Data'!D61))="","",OFFSET('Water Data'!$D$28,0,10*ROW('Water Data'!D61)))</f>
        <v/>
      </c>
      <c r="BU67" s="378" t="str">
        <f ca="1">+IF(OFFSET('Water Data'!$D$29,0,10*ROW('Water Data'!D61))="","",OFFSET('Water Data'!$D$29,0,10*ROW('Water Data'!D61)))</f>
        <v/>
      </c>
      <c r="BV67" s="378" t="str">
        <f ca="1">+IF(OFFSET('Water Data'!$E$27,0,10*ROW('Water Data'!E61))="","",OFFSET('Water Data'!$E$27,0,10*ROW('Water Data'!E61)))</f>
        <v/>
      </c>
      <c r="BW67" s="378" t="str">
        <f ca="1">+IF(OFFSET('Water Data'!$E$28,0,10*ROW('Water Data'!E61))="","",OFFSET('Water Data'!$E$28,0,10*ROW('Water Data'!E61)))</f>
        <v/>
      </c>
      <c r="BX67" s="378" t="str">
        <f ca="1">+IF(OFFSET('Water Data'!$E$29,0,10*ROW('Water Data'!E61))="","",OFFSET('Water Data'!$E$29,0,10*ROW('Water Data'!E61)))</f>
        <v/>
      </c>
      <c r="BY67" s="378" t="str">
        <f ca="1">+IF(OFFSET('Water Data'!$F$27,0,10*ROW('Water Data'!F61))="","",OFFSET('Water Data'!$F$27,0,10*ROW('Water Data'!F61)))</f>
        <v/>
      </c>
      <c r="BZ67" s="378" t="str">
        <f ca="1">+IF(OFFSET('Water Data'!$F$28,0,10*ROW('Water Data'!F61))="","",OFFSET('Water Data'!$F$28,0,10*ROW('Water Data'!F61)))</f>
        <v/>
      </c>
      <c r="CA67" s="378" t="str">
        <f ca="1">+IF(OFFSET('Water Data'!$F$29,0,10*ROW('Water Data'!F61))="","",OFFSET('Water Data'!$F$29,0,10*ROW('Water Data'!F61)))</f>
        <v/>
      </c>
      <c r="CB67" s="378" t="str">
        <f ca="1">+IF(OFFSET('Water Data'!$G$27,0,10*ROW('Water Data'!G61))="","",OFFSET('Water Data'!$G$27,0,10*ROW('Water Data'!G61)))</f>
        <v/>
      </c>
      <c r="CC67" s="378" t="str">
        <f ca="1">+IF(OFFSET('Water Data'!$G$28,0,10*ROW('Water Data'!G61))="","",OFFSET('Water Data'!$G$28,0,10*ROW('Water Data'!G61)))</f>
        <v/>
      </c>
      <c r="CD67" s="378" t="str">
        <f ca="1">+IF(OFFSET('Water Data'!$G$29,0,10*ROW('Water Data'!G61))="","",OFFSET('Water Data'!$G$29,0,10*ROW('Water Data'!G61)))</f>
        <v/>
      </c>
      <c r="CE67" s="378" t="str">
        <f ca="1">+IF(OFFSET('Water Data'!$H$27,0,10*ROW('Water Data'!H61))="","",OFFSET('Water Data'!$H$27,0,10*ROW('Water Data'!H61)))</f>
        <v/>
      </c>
      <c r="CF67" s="378" t="str">
        <f ca="1">+IF(OFFSET('Water Data'!$H$28,0,10*ROW('Water Data'!H61))="","",OFFSET('Water Data'!$H$28,0,10*ROW('Water Data'!H61)))</f>
        <v/>
      </c>
      <c r="CG67" s="378" t="str">
        <f ca="1">+IF(OFFSET('Water Data'!$H$29,0,10*ROW('Water Data'!H61))="","",OFFSET('Water Data'!$H$29,0,10*ROW('Water Data'!H61)))</f>
        <v/>
      </c>
      <c r="CH67" s="378" t="str">
        <f ca="1">+IF(OFFSET('Water Data'!$I$27,0,10*ROW('Water Data'!I61))="","",OFFSET('Water Data'!$I$27,0,10*ROW('Water Data'!I61)))</f>
        <v/>
      </c>
      <c r="CI67" s="378" t="str">
        <f ca="1">+IF(OFFSET('Water Data'!$I$28,0,10*ROW('Water Data'!I61))="","",OFFSET('Water Data'!$I$28,0,10*ROW('Water Data'!I61)))</f>
        <v/>
      </c>
      <c r="CJ67" s="378" t="str">
        <f ca="1">+IF(OFFSET('Water Data'!$I$29,0,10*ROW('Water Data'!I61))="","",OFFSET('Water Data'!$I$29,0,10*ROW('Water Data'!I61)))</f>
        <v/>
      </c>
      <c r="CK67" s="378" t="str">
        <f ca="1">+IF(OFFSET('Sanitation Data'!$D$28,0,10*ROW('Sanitation Data'!D61))="","",OFFSET('Sanitation Data'!$D$28,0,10*ROW('Sanitation Data'!D61)))</f>
        <v/>
      </c>
      <c r="CL67" s="378" t="str">
        <f ca="1">+IF(OFFSET('Sanitation Data'!$D$29,0,10*ROW('Sanitation Data'!D61))="","",OFFSET('Sanitation Data'!$D$29,0,10*ROW('Sanitation Data'!D61)))</f>
        <v/>
      </c>
      <c r="CM67" s="378" t="str">
        <f ca="1">+IF(OFFSET('Sanitation Data'!$D$30,0,10*ROW('Sanitation Data'!D61))="","",OFFSET('Sanitation Data'!$D$30,0,10*ROW('Sanitation Data'!D61)))</f>
        <v/>
      </c>
      <c r="CN67" s="378" t="str">
        <f ca="1">+IF(OFFSET('Sanitation Data'!$D$31,0,10*ROW('Sanitation Data'!D61))="","",OFFSET('Sanitation Data'!$D$31,0,10*ROW('Sanitation Data'!D61)))</f>
        <v/>
      </c>
      <c r="CO67" s="378" t="str">
        <f ca="1">+IF(OFFSET('Sanitation Data'!$D$32,0,10*ROW('Sanitation Data'!D61))="","",OFFSET('Sanitation Data'!$D$32,0,10*ROW('Sanitation Data'!D61)))</f>
        <v/>
      </c>
      <c r="CP67" s="378" t="str">
        <f ca="1">+IF(OFFSET('Sanitation Data'!$E$28,0,10*ROW('Sanitation Data'!E61))="","",OFFSET('Sanitation Data'!$E$28,0,10*ROW('Sanitation Data'!E61)))</f>
        <v/>
      </c>
      <c r="CQ67" s="378" t="str">
        <f ca="1">+IF(OFFSET('Sanitation Data'!$E$29,0,10*ROW('Sanitation Data'!E61))="","",OFFSET('Sanitation Data'!$E$29,0,10*ROW('Sanitation Data'!E61)))</f>
        <v/>
      </c>
      <c r="CR67" s="378" t="str">
        <f ca="1">+IF(OFFSET('Sanitation Data'!$E$30,0,10*ROW('Sanitation Data'!E61))="","",OFFSET('Sanitation Data'!$E$30,0,10*ROW('Sanitation Data'!E61)))</f>
        <v/>
      </c>
      <c r="CS67" s="378" t="str">
        <f ca="1">+IF(OFFSET('Sanitation Data'!$E$31,0,10*ROW('Sanitation Data'!E61))="","",OFFSET('Sanitation Data'!$E$31,0,10*ROW('Sanitation Data'!E61)))</f>
        <v/>
      </c>
      <c r="CT67" s="378" t="str">
        <f ca="1">+IF(OFFSET('Sanitation Data'!$E$32,0,10*ROW('Sanitation Data'!E61))="","",OFFSET('Sanitation Data'!$E$32,0,10*ROW('Sanitation Data'!E61)))</f>
        <v/>
      </c>
      <c r="CU67" s="378" t="str">
        <f ca="1">+IF(OFFSET('Sanitation Data'!$F$28,0,10*ROW('Sanitation Data'!F61))="","",OFFSET('Sanitation Data'!$F$28,0,10*ROW('Sanitation Data'!F61)))</f>
        <v/>
      </c>
      <c r="CV67" s="378" t="str">
        <f ca="1">+IF(OFFSET('Sanitation Data'!$F$29,0,10*ROW('Sanitation Data'!F61))="","",OFFSET('Sanitation Data'!$F$29,0,10*ROW('Sanitation Data'!F61)))</f>
        <v/>
      </c>
      <c r="CW67" s="378" t="str">
        <f ca="1">+IF(OFFSET('Sanitation Data'!$F$30,0,10*ROW('Sanitation Data'!F61))="","",OFFSET('Sanitation Data'!$F$30,0,10*ROW('Sanitation Data'!F61)))</f>
        <v/>
      </c>
      <c r="CX67" s="378" t="str">
        <f ca="1">+IF(OFFSET('Sanitation Data'!$F$31,0,10*ROW('Sanitation Data'!F61))="","",OFFSET('Sanitation Data'!$F$31,0,10*ROW('Sanitation Data'!F61)))</f>
        <v/>
      </c>
      <c r="CY67" s="378" t="str">
        <f ca="1">+IF(OFFSET('Sanitation Data'!$F$32,0,10*ROW('Sanitation Data'!F61))="","",OFFSET('Sanitation Data'!$F$32,0,10*ROW('Sanitation Data'!F61)))</f>
        <v/>
      </c>
      <c r="CZ67" s="378" t="str">
        <f ca="1">+IF(OFFSET('Sanitation Data'!$G$28,0,10*ROW('Sanitation Data'!G61))="","",OFFSET('Sanitation Data'!$G$28,0,10*ROW('Sanitation Data'!G61)))</f>
        <v/>
      </c>
      <c r="DA67" s="378" t="str">
        <f ca="1">+IF(OFFSET('Sanitation Data'!$G$29,0,10*ROW('Sanitation Data'!G61))="","",OFFSET('Sanitation Data'!$G$29,0,10*ROW('Sanitation Data'!G61)))</f>
        <v/>
      </c>
      <c r="DB67" s="378" t="str">
        <f ca="1">+IF(OFFSET('Sanitation Data'!$G$30,0,10*ROW('Sanitation Data'!G61))="","",OFFSET('Sanitation Data'!$G$30,0,10*ROW('Sanitation Data'!G61)))</f>
        <v/>
      </c>
      <c r="DC67" s="378" t="str">
        <f ca="1">+IF(OFFSET('Sanitation Data'!$G$31,0,10*ROW('Sanitation Data'!G61))="","",OFFSET('Sanitation Data'!$G$31,0,10*ROW('Sanitation Data'!G61)))</f>
        <v/>
      </c>
      <c r="DD67" s="378" t="str">
        <f ca="1">+IF(OFFSET('Sanitation Data'!$G$32,0,10*ROW('Sanitation Data'!G61))="","",OFFSET('Sanitation Data'!$G$32,0,10*ROW('Sanitation Data'!G61)))</f>
        <v/>
      </c>
      <c r="DE67" s="378" t="str">
        <f ca="1">+IF(OFFSET('Sanitation Data'!$H$28,0,10*ROW('Sanitation Data'!H61))="","",OFFSET('Sanitation Data'!$H$28,0,10*ROW('Sanitation Data'!H61)))</f>
        <v/>
      </c>
      <c r="DF67" s="378" t="str">
        <f ca="1">+IF(OFFSET('Sanitation Data'!$H$29,0,10*ROW('Sanitation Data'!H61))="","",OFFSET('Sanitation Data'!$H$29,0,10*ROW('Sanitation Data'!H61)))</f>
        <v/>
      </c>
      <c r="DG67" s="378" t="str">
        <f ca="1">+IF(OFFSET('Sanitation Data'!$H$30,0,10*ROW('Sanitation Data'!H61))="","",OFFSET('Sanitation Data'!$H$30,0,10*ROW('Sanitation Data'!H61)))</f>
        <v/>
      </c>
      <c r="DH67" s="378" t="str">
        <f ca="1">+IF(OFFSET('Sanitation Data'!$H$31,0,10*ROW('Sanitation Data'!H61))="","",OFFSET('Sanitation Data'!$H$31,0,10*ROW('Sanitation Data'!H61)))</f>
        <v/>
      </c>
      <c r="DI67" s="378" t="str">
        <f ca="1">+IF(OFFSET('Sanitation Data'!$H$32,0,10*ROW('Sanitation Data'!H61))="","",OFFSET('Sanitation Data'!$H$32,0,10*ROW('Sanitation Data'!H61)))</f>
        <v/>
      </c>
      <c r="DJ67" s="378" t="str">
        <f ca="1">+IF(OFFSET('Sanitation Data'!$I$28,0,10*ROW('Sanitation Data'!I61))="","",OFFSET('Sanitation Data'!$I$28,0,10*ROW('Sanitation Data'!I61)))</f>
        <v/>
      </c>
      <c r="DK67" s="378" t="str">
        <f ca="1">+IF(OFFSET('Sanitation Data'!$I$29,0,10*ROW('Sanitation Data'!I61))="","",OFFSET('Sanitation Data'!$I$29,0,10*ROW('Sanitation Data'!I61)))</f>
        <v/>
      </c>
      <c r="DL67" s="378" t="str">
        <f ca="1">+IF(OFFSET('Sanitation Data'!$I$30,0,10*ROW('Sanitation Data'!I61))="","",OFFSET('Sanitation Data'!$I$30,0,10*ROW('Sanitation Data'!I61)))</f>
        <v/>
      </c>
      <c r="DM67" s="378" t="str">
        <f ca="1">+IF(OFFSET('Sanitation Data'!$I$31,0,10*ROW('Sanitation Data'!I61))="","",OFFSET('Sanitation Data'!$I$31,0,10*ROW('Sanitation Data'!I61)))</f>
        <v/>
      </c>
      <c r="DN67" s="378" t="str">
        <f ca="1">+IF(OFFSET('Sanitation Data'!$I$32,0,10*ROW('Sanitation Data'!I61))="","",OFFSET('Sanitation Data'!$I$32,0,10*ROW('Sanitation Data'!I61)))</f>
        <v/>
      </c>
      <c r="DO67" s="378" t="str">
        <f ca="1">+IF(OFFSET('Hygiene Data'!$D$11,0,10*ROW('Hygiene Data'!D61))="","",OFFSET('Hygiene Data'!$D$11,0,10*ROW('Hygiene Data'!D61)))</f>
        <v/>
      </c>
      <c r="DP67" s="378" t="str">
        <f ca="1">+IF(OFFSET('Hygiene Data'!$D$12,0,10*ROW('Hygiene Data'!D61))="","",OFFSET('Hygiene Data'!$D$12,0,10*ROW('Hygiene Data'!D61)))</f>
        <v/>
      </c>
      <c r="DQ67" s="378" t="str">
        <f ca="1">+IF(OFFSET('Hygiene Data'!$D$13,0,10*ROW('Hygiene Data'!D61))="","",OFFSET('Hygiene Data'!$D$13,0,10*ROW('Hygiene Data'!D61)))</f>
        <v/>
      </c>
      <c r="DR67" s="378" t="str">
        <f ca="1">+IF(OFFSET('Hygiene Data'!$E$11,0,10*ROW('Hygiene Data'!E61))="","",OFFSET('Hygiene Data'!$E$11,0,10*ROW('Hygiene Data'!E61)))</f>
        <v/>
      </c>
      <c r="DS67" s="378" t="str">
        <f ca="1">+IF(OFFSET('Hygiene Data'!$E$12,0,10*ROW('Hygiene Data'!E61))="","",OFFSET('Hygiene Data'!$E$12,0,10*ROW('Hygiene Data'!E61)))</f>
        <v/>
      </c>
      <c r="DT67" s="378" t="str">
        <f ca="1">+IF(OFFSET('Hygiene Data'!$E$13,0,10*ROW('Hygiene Data'!E61))="","",OFFSET('Hygiene Data'!$E$13,0,10*ROW('Hygiene Data'!E61)))</f>
        <v/>
      </c>
      <c r="DU67" s="378" t="str">
        <f ca="1">+IF(OFFSET('Hygiene Data'!$F$11,0,10*ROW('Hygiene Data'!F61))="","",OFFSET('Hygiene Data'!$F$11,0,10*ROW('Hygiene Data'!F61)))</f>
        <v/>
      </c>
      <c r="DV67" s="378" t="str">
        <f ca="1">+IF(OFFSET('Hygiene Data'!$F$12,0,10*ROW('Hygiene Data'!F61))="","",OFFSET('Hygiene Data'!$F$12,0,10*ROW('Hygiene Data'!F61)))</f>
        <v/>
      </c>
      <c r="DW67" s="378" t="str">
        <f ca="1">+IF(OFFSET('Hygiene Data'!$F$13,0,10*ROW('Hygiene Data'!F61))="","",OFFSET('Hygiene Data'!$F$13,0,10*ROW('Hygiene Data'!F61)))</f>
        <v/>
      </c>
      <c r="DX67" s="378" t="str">
        <f ca="1">+IF(OFFSET('Hygiene Data'!$G$11,0,10*ROW('Hygiene Data'!G61))="","",OFFSET('Hygiene Data'!$G$11,0,10*ROW('Hygiene Data'!G61)))</f>
        <v/>
      </c>
      <c r="DY67" s="378" t="str">
        <f ca="1">+IF(OFFSET('Hygiene Data'!$G$12,0,10*ROW('Hygiene Data'!G61))="","",OFFSET('Hygiene Data'!$G$12,0,10*ROW('Hygiene Data'!G61)))</f>
        <v/>
      </c>
      <c r="DZ67" s="378" t="str">
        <f ca="1">+IF(OFFSET('Hygiene Data'!$G$13,0,10*ROW('Hygiene Data'!G61))="","",OFFSET('Hygiene Data'!$G$13,0,10*ROW('Hygiene Data'!G61)))</f>
        <v/>
      </c>
      <c r="EA67" s="378" t="str">
        <f ca="1">+IF(OFFSET('Hygiene Data'!$H$11,0,10*ROW('Hygiene Data'!H61))="","",OFFSET('Hygiene Data'!$H$11,0,10*ROW('Hygiene Data'!H61)))</f>
        <v/>
      </c>
      <c r="EB67" s="378" t="str">
        <f ca="1">+IF(OFFSET('Hygiene Data'!$H$12,0,10*ROW('Hygiene Data'!H61))="","",OFFSET('Hygiene Data'!$H$12,0,10*ROW('Hygiene Data'!H61)))</f>
        <v/>
      </c>
      <c r="EC67" s="378" t="str">
        <f ca="1">+IF(OFFSET('Hygiene Data'!$H$13,0,10*ROW('Hygiene Data'!H61))="","",OFFSET('Hygiene Data'!$H$13,0,10*ROW('Hygiene Data'!H61)))</f>
        <v/>
      </c>
      <c r="ED67" s="378" t="str">
        <f ca="1">+IF(OFFSET('Hygiene Data'!$I$11,0,10*ROW('Hygiene Data'!I61))="","",OFFSET('Hygiene Data'!$I$11,0,10*ROW('Hygiene Data'!I61)))</f>
        <v/>
      </c>
      <c r="EE67" s="378" t="str">
        <f ca="1">+IF(OFFSET('Hygiene Data'!$I$12,0,10*ROW('Hygiene Data'!I61))="","",OFFSET('Hygiene Data'!$I$12,0,10*ROW('Hygiene Data'!I61)))</f>
        <v/>
      </c>
      <c r="EF67" s="378" t="str">
        <f ca="1">+IF(OFFSET('Hygiene Data'!$I$13,0,10*ROW('Hygiene Data'!I61))="","",OFFSET('Hygiene Data'!$I$13,0,10*ROW('Hygiene Data'!I61)))</f>
        <v/>
      </c>
    </row>
    <row r="68" spans="1:136" x14ac:dyDescent="0.25">
      <c r="A68" s="487" t="str">
        <f ca="1">+IF(OFFSET('Water Data'!$B$2,0,10*ROW('Water Data'!E62))="","",OFFSET('Water Data'!$B$2,0,10*ROW('Water Data'!E62)))</f>
        <v/>
      </c>
      <c r="B68" s="487"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4" t="str">
        <f t="shared" ca="1" si="0"/>
        <v/>
      </c>
      <c r="D68" s="515"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5"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5"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5"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5"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5"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5"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5"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5"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5"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5"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5"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5"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5"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5"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5"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5"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5"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6"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6"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6"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6"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6"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6"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6"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6"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6"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6"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6"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6"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6"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6"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6"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6"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6"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6"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6"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6"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6"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6"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6"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6"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6"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6"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6"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6"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6"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6"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7"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3"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7"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7"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7"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7"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7"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7"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7"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7"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7"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7"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7"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7"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7"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7"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7"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7"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8" t="str">
        <f ca="1">+IF(OFFSET('Water Data'!$D$27,0,10*ROW('Water Data'!D62))="","",OFFSET('Water Data'!$D$27,0,10*ROW('Water Data'!D62)))</f>
        <v/>
      </c>
      <c r="BT68" s="378" t="str">
        <f ca="1">+IF(OFFSET('Water Data'!$D$28,0,10*ROW('Water Data'!D62))="","",OFFSET('Water Data'!$D$28,0,10*ROW('Water Data'!D62)))</f>
        <v/>
      </c>
      <c r="BU68" s="378" t="str">
        <f ca="1">+IF(OFFSET('Water Data'!$D$29,0,10*ROW('Water Data'!D62))="","",OFFSET('Water Data'!$D$29,0,10*ROW('Water Data'!D62)))</f>
        <v/>
      </c>
      <c r="BV68" s="378" t="str">
        <f ca="1">+IF(OFFSET('Water Data'!$E$27,0,10*ROW('Water Data'!E62))="","",OFFSET('Water Data'!$E$27,0,10*ROW('Water Data'!E62)))</f>
        <v/>
      </c>
      <c r="BW68" s="378" t="str">
        <f ca="1">+IF(OFFSET('Water Data'!$E$28,0,10*ROW('Water Data'!E62))="","",OFFSET('Water Data'!$E$28,0,10*ROW('Water Data'!E62)))</f>
        <v/>
      </c>
      <c r="BX68" s="378" t="str">
        <f ca="1">+IF(OFFSET('Water Data'!$E$29,0,10*ROW('Water Data'!E62))="","",OFFSET('Water Data'!$E$29,0,10*ROW('Water Data'!E62)))</f>
        <v/>
      </c>
      <c r="BY68" s="378" t="str">
        <f ca="1">+IF(OFFSET('Water Data'!$F$27,0,10*ROW('Water Data'!F62))="","",OFFSET('Water Data'!$F$27,0,10*ROW('Water Data'!F62)))</f>
        <v/>
      </c>
      <c r="BZ68" s="378" t="str">
        <f ca="1">+IF(OFFSET('Water Data'!$F$28,0,10*ROW('Water Data'!F62))="","",OFFSET('Water Data'!$F$28,0,10*ROW('Water Data'!F62)))</f>
        <v/>
      </c>
      <c r="CA68" s="378" t="str">
        <f ca="1">+IF(OFFSET('Water Data'!$F$29,0,10*ROW('Water Data'!F62))="","",OFFSET('Water Data'!$F$29,0,10*ROW('Water Data'!F62)))</f>
        <v/>
      </c>
      <c r="CB68" s="378" t="str">
        <f ca="1">+IF(OFFSET('Water Data'!$G$27,0,10*ROW('Water Data'!G62))="","",OFFSET('Water Data'!$G$27,0,10*ROW('Water Data'!G62)))</f>
        <v/>
      </c>
      <c r="CC68" s="378" t="str">
        <f ca="1">+IF(OFFSET('Water Data'!$G$28,0,10*ROW('Water Data'!G62))="","",OFFSET('Water Data'!$G$28,0,10*ROW('Water Data'!G62)))</f>
        <v/>
      </c>
      <c r="CD68" s="378" t="str">
        <f ca="1">+IF(OFFSET('Water Data'!$G$29,0,10*ROW('Water Data'!G62))="","",OFFSET('Water Data'!$G$29,0,10*ROW('Water Data'!G62)))</f>
        <v/>
      </c>
      <c r="CE68" s="378" t="str">
        <f ca="1">+IF(OFFSET('Water Data'!$H$27,0,10*ROW('Water Data'!H62))="","",OFFSET('Water Data'!$H$27,0,10*ROW('Water Data'!H62)))</f>
        <v/>
      </c>
      <c r="CF68" s="378" t="str">
        <f ca="1">+IF(OFFSET('Water Data'!$H$28,0,10*ROW('Water Data'!H62))="","",OFFSET('Water Data'!$H$28,0,10*ROW('Water Data'!H62)))</f>
        <v/>
      </c>
      <c r="CG68" s="378" t="str">
        <f ca="1">+IF(OFFSET('Water Data'!$H$29,0,10*ROW('Water Data'!H62))="","",OFFSET('Water Data'!$H$29,0,10*ROW('Water Data'!H62)))</f>
        <v/>
      </c>
      <c r="CH68" s="378" t="str">
        <f ca="1">+IF(OFFSET('Water Data'!$I$27,0,10*ROW('Water Data'!I62))="","",OFFSET('Water Data'!$I$27,0,10*ROW('Water Data'!I62)))</f>
        <v/>
      </c>
      <c r="CI68" s="378" t="str">
        <f ca="1">+IF(OFFSET('Water Data'!$I$28,0,10*ROW('Water Data'!I62))="","",OFFSET('Water Data'!$I$28,0,10*ROW('Water Data'!I62)))</f>
        <v/>
      </c>
      <c r="CJ68" s="378" t="str">
        <f ca="1">+IF(OFFSET('Water Data'!$I$29,0,10*ROW('Water Data'!I62))="","",OFFSET('Water Data'!$I$29,0,10*ROW('Water Data'!I62)))</f>
        <v/>
      </c>
      <c r="CK68" s="378" t="str">
        <f ca="1">+IF(OFFSET('Sanitation Data'!$D$28,0,10*ROW('Sanitation Data'!D62))="","",OFFSET('Sanitation Data'!$D$28,0,10*ROW('Sanitation Data'!D62)))</f>
        <v/>
      </c>
      <c r="CL68" s="378" t="str">
        <f ca="1">+IF(OFFSET('Sanitation Data'!$D$29,0,10*ROW('Sanitation Data'!D62))="","",OFFSET('Sanitation Data'!$D$29,0,10*ROW('Sanitation Data'!D62)))</f>
        <v/>
      </c>
      <c r="CM68" s="378" t="str">
        <f ca="1">+IF(OFFSET('Sanitation Data'!$D$30,0,10*ROW('Sanitation Data'!D62))="","",OFFSET('Sanitation Data'!$D$30,0,10*ROW('Sanitation Data'!D62)))</f>
        <v/>
      </c>
      <c r="CN68" s="378" t="str">
        <f ca="1">+IF(OFFSET('Sanitation Data'!$D$31,0,10*ROW('Sanitation Data'!D62))="","",OFFSET('Sanitation Data'!$D$31,0,10*ROW('Sanitation Data'!D62)))</f>
        <v/>
      </c>
      <c r="CO68" s="378" t="str">
        <f ca="1">+IF(OFFSET('Sanitation Data'!$D$32,0,10*ROW('Sanitation Data'!D62))="","",OFFSET('Sanitation Data'!$D$32,0,10*ROW('Sanitation Data'!D62)))</f>
        <v/>
      </c>
      <c r="CP68" s="378" t="str">
        <f ca="1">+IF(OFFSET('Sanitation Data'!$E$28,0,10*ROW('Sanitation Data'!E62))="","",OFFSET('Sanitation Data'!$E$28,0,10*ROW('Sanitation Data'!E62)))</f>
        <v/>
      </c>
      <c r="CQ68" s="378" t="str">
        <f ca="1">+IF(OFFSET('Sanitation Data'!$E$29,0,10*ROW('Sanitation Data'!E62))="","",OFFSET('Sanitation Data'!$E$29,0,10*ROW('Sanitation Data'!E62)))</f>
        <v/>
      </c>
      <c r="CR68" s="378" t="str">
        <f ca="1">+IF(OFFSET('Sanitation Data'!$E$30,0,10*ROW('Sanitation Data'!E62))="","",OFFSET('Sanitation Data'!$E$30,0,10*ROW('Sanitation Data'!E62)))</f>
        <v/>
      </c>
      <c r="CS68" s="378" t="str">
        <f ca="1">+IF(OFFSET('Sanitation Data'!$E$31,0,10*ROW('Sanitation Data'!E62))="","",OFFSET('Sanitation Data'!$E$31,0,10*ROW('Sanitation Data'!E62)))</f>
        <v/>
      </c>
      <c r="CT68" s="378" t="str">
        <f ca="1">+IF(OFFSET('Sanitation Data'!$E$32,0,10*ROW('Sanitation Data'!E62))="","",OFFSET('Sanitation Data'!$E$32,0,10*ROW('Sanitation Data'!E62)))</f>
        <v/>
      </c>
      <c r="CU68" s="378" t="str">
        <f ca="1">+IF(OFFSET('Sanitation Data'!$F$28,0,10*ROW('Sanitation Data'!F62))="","",OFFSET('Sanitation Data'!$F$28,0,10*ROW('Sanitation Data'!F62)))</f>
        <v/>
      </c>
      <c r="CV68" s="378" t="str">
        <f ca="1">+IF(OFFSET('Sanitation Data'!$F$29,0,10*ROW('Sanitation Data'!F62))="","",OFFSET('Sanitation Data'!$F$29,0,10*ROW('Sanitation Data'!F62)))</f>
        <v/>
      </c>
      <c r="CW68" s="378" t="str">
        <f ca="1">+IF(OFFSET('Sanitation Data'!$F$30,0,10*ROW('Sanitation Data'!F62))="","",OFFSET('Sanitation Data'!$F$30,0,10*ROW('Sanitation Data'!F62)))</f>
        <v/>
      </c>
      <c r="CX68" s="378" t="str">
        <f ca="1">+IF(OFFSET('Sanitation Data'!$F$31,0,10*ROW('Sanitation Data'!F62))="","",OFFSET('Sanitation Data'!$F$31,0,10*ROW('Sanitation Data'!F62)))</f>
        <v/>
      </c>
      <c r="CY68" s="378" t="str">
        <f ca="1">+IF(OFFSET('Sanitation Data'!$F$32,0,10*ROW('Sanitation Data'!F62))="","",OFFSET('Sanitation Data'!$F$32,0,10*ROW('Sanitation Data'!F62)))</f>
        <v/>
      </c>
      <c r="CZ68" s="378" t="str">
        <f ca="1">+IF(OFFSET('Sanitation Data'!$G$28,0,10*ROW('Sanitation Data'!G62))="","",OFFSET('Sanitation Data'!$G$28,0,10*ROW('Sanitation Data'!G62)))</f>
        <v/>
      </c>
      <c r="DA68" s="378" t="str">
        <f ca="1">+IF(OFFSET('Sanitation Data'!$G$29,0,10*ROW('Sanitation Data'!G62))="","",OFFSET('Sanitation Data'!$G$29,0,10*ROW('Sanitation Data'!G62)))</f>
        <v/>
      </c>
      <c r="DB68" s="378" t="str">
        <f ca="1">+IF(OFFSET('Sanitation Data'!$G$30,0,10*ROW('Sanitation Data'!G62))="","",OFFSET('Sanitation Data'!$G$30,0,10*ROW('Sanitation Data'!G62)))</f>
        <v/>
      </c>
      <c r="DC68" s="378" t="str">
        <f ca="1">+IF(OFFSET('Sanitation Data'!$G$31,0,10*ROW('Sanitation Data'!G62))="","",OFFSET('Sanitation Data'!$G$31,0,10*ROW('Sanitation Data'!G62)))</f>
        <v/>
      </c>
      <c r="DD68" s="378" t="str">
        <f ca="1">+IF(OFFSET('Sanitation Data'!$G$32,0,10*ROW('Sanitation Data'!G62))="","",OFFSET('Sanitation Data'!$G$32,0,10*ROW('Sanitation Data'!G62)))</f>
        <v/>
      </c>
      <c r="DE68" s="378" t="str">
        <f ca="1">+IF(OFFSET('Sanitation Data'!$H$28,0,10*ROW('Sanitation Data'!H62))="","",OFFSET('Sanitation Data'!$H$28,0,10*ROW('Sanitation Data'!H62)))</f>
        <v/>
      </c>
      <c r="DF68" s="378" t="str">
        <f ca="1">+IF(OFFSET('Sanitation Data'!$H$29,0,10*ROW('Sanitation Data'!H62))="","",OFFSET('Sanitation Data'!$H$29,0,10*ROW('Sanitation Data'!H62)))</f>
        <v/>
      </c>
      <c r="DG68" s="378" t="str">
        <f ca="1">+IF(OFFSET('Sanitation Data'!$H$30,0,10*ROW('Sanitation Data'!H62))="","",OFFSET('Sanitation Data'!$H$30,0,10*ROW('Sanitation Data'!H62)))</f>
        <v/>
      </c>
      <c r="DH68" s="378" t="str">
        <f ca="1">+IF(OFFSET('Sanitation Data'!$H$31,0,10*ROW('Sanitation Data'!H62))="","",OFFSET('Sanitation Data'!$H$31,0,10*ROW('Sanitation Data'!H62)))</f>
        <v/>
      </c>
      <c r="DI68" s="378" t="str">
        <f ca="1">+IF(OFFSET('Sanitation Data'!$H$32,0,10*ROW('Sanitation Data'!H62))="","",OFFSET('Sanitation Data'!$H$32,0,10*ROW('Sanitation Data'!H62)))</f>
        <v/>
      </c>
      <c r="DJ68" s="378" t="str">
        <f ca="1">+IF(OFFSET('Sanitation Data'!$I$28,0,10*ROW('Sanitation Data'!I62))="","",OFFSET('Sanitation Data'!$I$28,0,10*ROW('Sanitation Data'!I62)))</f>
        <v/>
      </c>
      <c r="DK68" s="378" t="str">
        <f ca="1">+IF(OFFSET('Sanitation Data'!$I$29,0,10*ROW('Sanitation Data'!I62))="","",OFFSET('Sanitation Data'!$I$29,0,10*ROW('Sanitation Data'!I62)))</f>
        <v/>
      </c>
      <c r="DL68" s="378" t="str">
        <f ca="1">+IF(OFFSET('Sanitation Data'!$I$30,0,10*ROW('Sanitation Data'!I62))="","",OFFSET('Sanitation Data'!$I$30,0,10*ROW('Sanitation Data'!I62)))</f>
        <v/>
      </c>
      <c r="DM68" s="378" t="str">
        <f ca="1">+IF(OFFSET('Sanitation Data'!$I$31,0,10*ROW('Sanitation Data'!I62))="","",OFFSET('Sanitation Data'!$I$31,0,10*ROW('Sanitation Data'!I62)))</f>
        <v/>
      </c>
      <c r="DN68" s="378" t="str">
        <f ca="1">+IF(OFFSET('Sanitation Data'!$I$32,0,10*ROW('Sanitation Data'!I62))="","",OFFSET('Sanitation Data'!$I$32,0,10*ROW('Sanitation Data'!I62)))</f>
        <v/>
      </c>
      <c r="DO68" s="378" t="str">
        <f ca="1">+IF(OFFSET('Hygiene Data'!$D$11,0,10*ROW('Hygiene Data'!D62))="","",OFFSET('Hygiene Data'!$D$11,0,10*ROW('Hygiene Data'!D62)))</f>
        <v/>
      </c>
      <c r="DP68" s="378" t="str">
        <f ca="1">+IF(OFFSET('Hygiene Data'!$D$12,0,10*ROW('Hygiene Data'!D62))="","",OFFSET('Hygiene Data'!$D$12,0,10*ROW('Hygiene Data'!D62)))</f>
        <v/>
      </c>
      <c r="DQ68" s="378" t="str">
        <f ca="1">+IF(OFFSET('Hygiene Data'!$D$13,0,10*ROW('Hygiene Data'!D62))="","",OFFSET('Hygiene Data'!$D$13,0,10*ROW('Hygiene Data'!D62)))</f>
        <v/>
      </c>
      <c r="DR68" s="378" t="str">
        <f ca="1">+IF(OFFSET('Hygiene Data'!$E$11,0,10*ROW('Hygiene Data'!E62))="","",OFFSET('Hygiene Data'!$E$11,0,10*ROW('Hygiene Data'!E62)))</f>
        <v/>
      </c>
      <c r="DS68" s="378" t="str">
        <f ca="1">+IF(OFFSET('Hygiene Data'!$E$12,0,10*ROW('Hygiene Data'!E62))="","",OFFSET('Hygiene Data'!$E$12,0,10*ROW('Hygiene Data'!E62)))</f>
        <v/>
      </c>
      <c r="DT68" s="378" t="str">
        <f ca="1">+IF(OFFSET('Hygiene Data'!$E$13,0,10*ROW('Hygiene Data'!E62))="","",OFFSET('Hygiene Data'!$E$13,0,10*ROW('Hygiene Data'!E62)))</f>
        <v/>
      </c>
      <c r="DU68" s="378" t="str">
        <f ca="1">+IF(OFFSET('Hygiene Data'!$F$11,0,10*ROW('Hygiene Data'!F62))="","",OFFSET('Hygiene Data'!$F$11,0,10*ROW('Hygiene Data'!F62)))</f>
        <v/>
      </c>
      <c r="DV68" s="378" t="str">
        <f ca="1">+IF(OFFSET('Hygiene Data'!$F$12,0,10*ROW('Hygiene Data'!F62))="","",OFFSET('Hygiene Data'!$F$12,0,10*ROW('Hygiene Data'!F62)))</f>
        <v/>
      </c>
      <c r="DW68" s="378" t="str">
        <f ca="1">+IF(OFFSET('Hygiene Data'!$F$13,0,10*ROW('Hygiene Data'!F62))="","",OFFSET('Hygiene Data'!$F$13,0,10*ROW('Hygiene Data'!F62)))</f>
        <v/>
      </c>
      <c r="DX68" s="378" t="str">
        <f ca="1">+IF(OFFSET('Hygiene Data'!$G$11,0,10*ROW('Hygiene Data'!G62))="","",OFFSET('Hygiene Data'!$G$11,0,10*ROW('Hygiene Data'!G62)))</f>
        <v/>
      </c>
      <c r="DY68" s="378" t="str">
        <f ca="1">+IF(OFFSET('Hygiene Data'!$G$12,0,10*ROW('Hygiene Data'!G62))="","",OFFSET('Hygiene Data'!$G$12,0,10*ROW('Hygiene Data'!G62)))</f>
        <v/>
      </c>
      <c r="DZ68" s="378" t="str">
        <f ca="1">+IF(OFFSET('Hygiene Data'!$G$13,0,10*ROW('Hygiene Data'!G62))="","",OFFSET('Hygiene Data'!$G$13,0,10*ROW('Hygiene Data'!G62)))</f>
        <v/>
      </c>
      <c r="EA68" s="378" t="str">
        <f ca="1">+IF(OFFSET('Hygiene Data'!$H$11,0,10*ROW('Hygiene Data'!H62))="","",OFFSET('Hygiene Data'!$H$11,0,10*ROW('Hygiene Data'!H62)))</f>
        <v/>
      </c>
      <c r="EB68" s="378" t="str">
        <f ca="1">+IF(OFFSET('Hygiene Data'!$H$12,0,10*ROW('Hygiene Data'!H62))="","",OFFSET('Hygiene Data'!$H$12,0,10*ROW('Hygiene Data'!H62)))</f>
        <v/>
      </c>
      <c r="EC68" s="378" t="str">
        <f ca="1">+IF(OFFSET('Hygiene Data'!$H$13,0,10*ROW('Hygiene Data'!H62))="","",OFFSET('Hygiene Data'!$H$13,0,10*ROW('Hygiene Data'!H62)))</f>
        <v/>
      </c>
      <c r="ED68" s="378" t="str">
        <f ca="1">+IF(OFFSET('Hygiene Data'!$I$11,0,10*ROW('Hygiene Data'!I62))="","",OFFSET('Hygiene Data'!$I$11,0,10*ROW('Hygiene Data'!I62)))</f>
        <v/>
      </c>
      <c r="EE68" s="378" t="str">
        <f ca="1">+IF(OFFSET('Hygiene Data'!$I$12,0,10*ROW('Hygiene Data'!I62))="","",OFFSET('Hygiene Data'!$I$12,0,10*ROW('Hygiene Data'!I62)))</f>
        <v/>
      </c>
      <c r="EF68" s="378" t="str">
        <f ca="1">+IF(OFFSET('Hygiene Data'!$I$13,0,10*ROW('Hygiene Data'!I62))="","",OFFSET('Hygiene Data'!$I$13,0,10*ROW('Hygiene Data'!I62)))</f>
        <v/>
      </c>
    </row>
    <row r="69" spans="1:136" x14ac:dyDescent="0.25">
      <c r="A69" s="487" t="str">
        <f ca="1">+IF(OFFSET('Water Data'!$B$2,0,10*ROW('Water Data'!E63))="","",OFFSET('Water Data'!$B$2,0,10*ROW('Water Data'!E63)))</f>
        <v/>
      </c>
      <c r="B69" s="487"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4" t="str">
        <f t="shared" ca="1" si="0"/>
        <v/>
      </c>
      <c r="D69" s="515"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5"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5"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5"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5"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5"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5"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5"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5"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5"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5"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5"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5"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5"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5"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5"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5"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5"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6"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6"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6"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6"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6"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6"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6"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6"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6"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6"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6"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6"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6"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6"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6"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6"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6"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6"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6"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6"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6"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6"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6"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6"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6"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6"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6"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6"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6"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6"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7"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3"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7"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7"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7"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7"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7"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7"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7"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7"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7"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7"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7"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7"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7"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7"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7"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7"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8" t="str">
        <f ca="1">+IF(OFFSET('Water Data'!$D$27,0,10*ROW('Water Data'!D63))="","",OFFSET('Water Data'!$D$27,0,10*ROW('Water Data'!D63)))</f>
        <v/>
      </c>
      <c r="BT69" s="378" t="str">
        <f ca="1">+IF(OFFSET('Water Data'!$D$28,0,10*ROW('Water Data'!D63))="","",OFFSET('Water Data'!$D$28,0,10*ROW('Water Data'!D63)))</f>
        <v/>
      </c>
      <c r="BU69" s="378" t="str">
        <f ca="1">+IF(OFFSET('Water Data'!$D$29,0,10*ROW('Water Data'!D63))="","",OFFSET('Water Data'!$D$29,0,10*ROW('Water Data'!D63)))</f>
        <v/>
      </c>
      <c r="BV69" s="378" t="str">
        <f ca="1">+IF(OFFSET('Water Data'!$E$27,0,10*ROW('Water Data'!E63))="","",OFFSET('Water Data'!$E$27,0,10*ROW('Water Data'!E63)))</f>
        <v/>
      </c>
      <c r="BW69" s="378" t="str">
        <f ca="1">+IF(OFFSET('Water Data'!$E$28,0,10*ROW('Water Data'!E63))="","",OFFSET('Water Data'!$E$28,0,10*ROW('Water Data'!E63)))</f>
        <v/>
      </c>
      <c r="BX69" s="378" t="str">
        <f ca="1">+IF(OFFSET('Water Data'!$E$29,0,10*ROW('Water Data'!E63))="","",OFFSET('Water Data'!$E$29,0,10*ROW('Water Data'!E63)))</f>
        <v/>
      </c>
      <c r="BY69" s="378" t="str">
        <f ca="1">+IF(OFFSET('Water Data'!$F$27,0,10*ROW('Water Data'!F63))="","",OFFSET('Water Data'!$F$27,0,10*ROW('Water Data'!F63)))</f>
        <v/>
      </c>
      <c r="BZ69" s="378" t="str">
        <f ca="1">+IF(OFFSET('Water Data'!$F$28,0,10*ROW('Water Data'!F63))="","",OFFSET('Water Data'!$F$28,0,10*ROW('Water Data'!F63)))</f>
        <v/>
      </c>
      <c r="CA69" s="378" t="str">
        <f ca="1">+IF(OFFSET('Water Data'!$F$29,0,10*ROW('Water Data'!F63))="","",OFFSET('Water Data'!$F$29,0,10*ROW('Water Data'!F63)))</f>
        <v/>
      </c>
      <c r="CB69" s="378" t="str">
        <f ca="1">+IF(OFFSET('Water Data'!$G$27,0,10*ROW('Water Data'!G63))="","",OFFSET('Water Data'!$G$27,0,10*ROW('Water Data'!G63)))</f>
        <v/>
      </c>
      <c r="CC69" s="378" t="str">
        <f ca="1">+IF(OFFSET('Water Data'!$G$28,0,10*ROW('Water Data'!G63))="","",OFFSET('Water Data'!$G$28,0,10*ROW('Water Data'!G63)))</f>
        <v/>
      </c>
      <c r="CD69" s="378" t="str">
        <f ca="1">+IF(OFFSET('Water Data'!$G$29,0,10*ROW('Water Data'!G63))="","",OFFSET('Water Data'!$G$29,0,10*ROW('Water Data'!G63)))</f>
        <v/>
      </c>
      <c r="CE69" s="378" t="str">
        <f ca="1">+IF(OFFSET('Water Data'!$H$27,0,10*ROW('Water Data'!H63))="","",OFFSET('Water Data'!$H$27,0,10*ROW('Water Data'!H63)))</f>
        <v/>
      </c>
      <c r="CF69" s="378" t="str">
        <f ca="1">+IF(OFFSET('Water Data'!$H$28,0,10*ROW('Water Data'!H63))="","",OFFSET('Water Data'!$H$28,0,10*ROW('Water Data'!H63)))</f>
        <v/>
      </c>
      <c r="CG69" s="378" t="str">
        <f ca="1">+IF(OFFSET('Water Data'!$H$29,0,10*ROW('Water Data'!H63))="","",OFFSET('Water Data'!$H$29,0,10*ROW('Water Data'!H63)))</f>
        <v/>
      </c>
      <c r="CH69" s="378" t="str">
        <f ca="1">+IF(OFFSET('Water Data'!$I$27,0,10*ROW('Water Data'!I63))="","",OFFSET('Water Data'!$I$27,0,10*ROW('Water Data'!I63)))</f>
        <v/>
      </c>
      <c r="CI69" s="378" t="str">
        <f ca="1">+IF(OFFSET('Water Data'!$I$28,0,10*ROW('Water Data'!I63))="","",OFFSET('Water Data'!$I$28,0,10*ROW('Water Data'!I63)))</f>
        <v/>
      </c>
      <c r="CJ69" s="378" t="str">
        <f ca="1">+IF(OFFSET('Water Data'!$I$29,0,10*ROW('Water Data'!I63))="","",OFFSET('Water Data'!$I$29,0,10*ROW('Water Data'!I63)))</f>
        <v/>
      </c>
      <c r="CK69" s="378" t="str">
        <f ca="1">+IF(OFFSET('Sanitation Data'!$D$28,0,10*ROW('Sanitation Data'!D63))="","",OFFSET('Sanitation Data'!$D$28,0,10*ROW('Sanitation Data'!D63)))</f>
        <v/>
      </c>
      <c r="CL69" s="378" t="str">
        <f ca="1">+IF(OFFSET('Sanitation Data'!$D$29,0,10*ROW('Sanitation Data'!D63))="","",OFFSET('Sanitation Data'!$D$29,0,10*ROW('Sanitation Data'!D63)))</f>
        <v/>
      </c>
      <c r="CM69" s="378" t="str">
        <f ca="1">+IF(OFFSET('Sanitation Data'!$D$30,0,10*ROW('Sanitation Data'!D63))="","",OFFSET('Sanitation Data'!$D$30,0,10*ROW('Sanitation Data'!D63)))</f>
        <v/>
      </c>
      <c r="CN69" s="378" t="str">
        <f ca="1">+IF(OFFSET('Sanitation Data'!$D$31,0,10*ROW('Sanitation Data'!D63))="","",OFFSET('Sanitation Data'!$D$31,0,10*ROW('Sanitation Data'!D63)))</f>
        <v/>
      </c>
      <c r="CO69" s="378" t="str">
        <f ca="1">+IF(OFFSET('Sanitation Data'!$D$32,0,10*ROW('Sanitation Data'!D63))="","",OFFSET('Sanitation Data'!$D$32,0,10*ROW('Sanitation Data'!D63)))</f>
        <v/>
      </c>
      <c r="CP69" s="378" t="str">
        <f ca="1">+IF(OFFSET('Sanitation Data'!$E$28,0,10*ROW('Sanitation Data'!E63))="","",OFFSET('Sanitation Data'!$E$28,0,10*ROW('Sanitation Data'!E63)))</f>
        <v/>
      </c>
      <c r="CQ69" s="378" t="str">
        <f ca="1">+IF(OFFSET('Sanitation Data'!$E$29,0,10*ROW('Sanitation Data'!E63))="","",OFFSET('Sanitation Data'!$E$29,0,10*ROW('Sanitation Data'!E63)))</f>
        <v/>
      </c>
      <c r="CR69" s="378" t="str">
        <f ca="1">+IF(OFFSET('Sanitation Data'!$E$30,0,10*ROW('Sanitation Data'!E63))="","",OFFSET('Sanitation Data'!$E$30,0,10*ROW('Sanitation Data'!E63)))</f>
        <v/>
      </c>
      <c r="CS69" s="378" t="str">
        <f ca="1">+IF(OFFSET('Sanitation Data'!$E$31,0,10*ROW('Sanitation Data'!E63))="","",OFFSET('Sanitation Data'!$E$31,0,10*ROW('Sanitation Data'!E63)))</f>
        <v/>
      </c>
      <c r="CT69" s="378" t="str">
        <f ca="1">+IF(OFFSET('Sanitation Data'!$E$32,0,10*ROW('Sanitation Data'!E63))="","",OFFSET('Sanitation Data'!$E$32,0,10*ROW('Sanitation Data'!E63)))</f>
        <v/>
      </c>
      <c r="CU69" s="378" t="str">
        <f ca="1">+IF(OFFSET('Sanitation Data'!$F$28,0,10*ROW('Sanitation Data'!F63))="","",OFFSET('Sanitation Data'!$F$28,0,10*ROW('Sanitation Data'!F63)))</f>
        <v/>
      </c>
      <c r="CV69" s="378" t="str">
        <f ca="1">+IF(OFFSET('Sanitation Data'!$F$29,0,10*ROW('Sanitation Data'!F63))="","",OFFSET('Sanitation Data'!$F$29,0,10*ROW('Sanitation Data'!F63)))</f>
        <v/>
      </c>
      <c r="CW69" s="378" t="str">
        <f ca="1">+IF(OFFSET('Sanitation Data'!$F$30,0,10*ROW('Sanitation Data'!F63))="","",OFFSET('Sanitation Data'!$F$30,0,10*ROW('Sanitation Data'!F63)))</f>
        <v/>
      </c>
      <c r="CX69" s="378" t="str">
        <f ca="1">+IF(OFFSET('Sanitation Data'!$F$31,0,10*ROW('Sanitation Data'!F63))="","",OFFSET('Sanitation Data'!$F$31,0,10*ROW('Sanitation Data'!F63)))</f>
        <v/>
      </c>
      <c r="CY69" s="378" t="str">
        <f ca="1">+IF(OFFSET('Sanitation Data'!$F$32,0,10*ROW('Sanitation Data'!F63))="","",OFFSET('Sanitation Data'!$F$32,0,10*ROW('Sanitation Data'!F63)))</f>
        <v/>
      </c>
      <c r="CZ69" s="378" t="str">
        <f ca="1">+IF(OFFSET('Sanitation Data'!$G$28,0,10*ROW('Sanitation Data'!G63))="","",OFFSET('Sanitation Data'!$G$28,0,10*ROW('Sanitation Data'!G63)))</f>
        <v/>
      </c>
      <c r="DA69" s="378" t="str">
        <f ca="1">+IF(OFFSET('Sanitation Data'!$G$29,0,10*ROW('Sanitation Data'!G63))="","",OFFSET('Sanitation Data'!$G$29,0,10*ROW('Sanitation Data'!G63)))</f>
        <v/>
      </c>
      <c r="DB69" s="378" t="str">
        <f ca="1">+IF(OFFSET('Sanitation Data'!$G$30,0,10*ROW('Sanitation Data'!G63))="","",OFFSET('Sanitation Data'!$G$30,0,10*ROW('Sanitation Data'!G63)))</f>
        <v/>
      </c>
      <c r="DC69" s="378" t="str">
        <f ca="1">+IF(OFFSET('Sanitation Data'!$G$31,0,10*ROW('Sanitation Data'!G63))="","",OFFSET('Sanitation Data'!$G$31,0,10*ROW('Sanitation Data'!G63)))</f>
        <v/>
      </c>
      <c r="DD69" s="378" t="str">
        <f ca="1">+IF(OFFSET('Sanitation Data'!$G$32,0,10*ROW('Sanitation Data'!G63))="","",OFFSET('Sanitation Data'!$G$32,0,10*ROW('Sanitation Data'!G63)))</f>
        <v/>
      </c>
      <c r="DE69" s="378" t="str">
        <f ca="1">+IF(OFFSET('Sanitation Data'!$H$28,0,10*ROW('Sanitation Data'!H63))="","",OFFSET('Sanitation Data'!$H$28,0,10*ROW('Sanitation Data'!H63)))</f>
        <v/>
      </c>
      <c r="DF69" s="378" t="str">
        <f ca="1">+IF(OFFSET('Sanitation Data'!$H$29,0,10*ROW('Sanitation Data'!H63))="","",OFFSET('Sanitation Data'!$H$29,0,10*ROW('Sanitation Data'!H63)))</f>
        <v/>
      </c>
      <c r="DG69" s="378" t="str">
        <f ca="1">+IF(OFFSET('Sanitation Data'!$H$30,0,10*ROW('Sanitation Data'!H63))="","",OFFSET('Sanitation Data'!$H$30,0,10*ROW('Sanitation Data'!H63)))</f>
        <v/>
      </c>
      <c r="DH69" s="378" t="str">
        <f ca="1">+IF(OFFSET('Sanitation Data'!$H$31,0,10*ROW('Sanitation Data'!H63))="","",OFFSET('Sanitation Data'!$H$31,0,10*ROW('Sanitation Data'!H63)))</f>
        <v/>
      </c>
      <c r="DI69" s="378" t="str">
        <f ca="1">+IF(OFFSET('Sanitation Data'!$H$32,0,10*ROW('Sanitation Data'!H63))="","",OFFSET('Sanitation Data'!$H$32,0,10*ROW('Sanitation Data'!H63)))</f>
        <v/>
      </c>
      <c r="DJ69" s="378" t="str">
        <f ca="1">+IF(OFFSET('Sanitation Data'!$I$28,0,10*ROW('Sanitation Data'!I63))="","",OFFSET('Sanitation Data'!$I$28,0,10*ROW('Sanitation Data'!I63)))</f>
        <v/>
      </c>
      <c r="DK69" s="378" t="str">
        <f ca="1">+IF(OFFSET('Sanitation Data'!$I$29,0,10*ROW('Sanitation Data'!I63))="","",OFFSET('Sanitation Data'!$I$29,0,10*ROW('Sanitation Data'!I63)))</f>
        <v/>
      </c>
      <c r="DL69" s="378" t="str">
        <f ca="1">+IF(OFFSET('Sanitation Data'!$I$30,0,10*ROW('Sanitation Data'!I63))="","",OFFSET('Sanitation Data'!$I$30,0,10*ROW('Sanitation Data'!I63)))</f>
        <v/>
      </c>
      <c r="DM69" s="378" t="str">
        <f ca="1">+IF(OFFSET('Sanitation Data'!$I$31,0,10*ROW('Sanitation Data'!I63))="","",OFFSET('Sanitation Data'!$I$31,0,10*ROW('Sanitation Data'!I63)))</f>
        <v/>
      </c>
      <c r="DN69" s="378" t="str">
        <f ca="1">+IF(OFFSET('Sanitation Data'!$I$32,0,10*ROW('Sanitation Data'!I63))="","",OFFSET('Sanitation Data'!$I$32,0,10*ROW('Sanitation Data'!I63)))</f>
        <v/>
      </c>
      <c r="DO69" s="378" t="str">
        <f ca="1">+IF(OFFSET('Hygiene Data'!$D$11,0,10*ROW('Hygiene Data'!D63))="","",OFFSET('Hygiene Data'!$D$11,0,10*ROW('Hygiene Data'!D63)))</f>
        <v/>
      </c>
      <c r="DP69" s="378" t="str">
        <f ca="1">+IF(OFFSET('Hygiene Data'!$D$12,0,10*ROW('Hygiene Data'!D63))="","",OFFSET('Hygiene Data'!$D$12,0,10*ROW('Hygiene Data'!D63)))</f>
        <v/>
      </c>
      <c r="DQ69" s="378" t="str">
        <f ca="1">+IF(OFFSET('Hygiene Data'!$D$13,0,10*ROW('Hygiene Data'!D63))="","",OFFSET('Hygiene Data'!$D$13,0,10*ROW('Hygiene Data'!D63)))</f>
        <v/>
      </c>
      <c r="DR69" s="378" t="str">
        <f ca="1">+IF(OFFSET('Hygiene Data'!$E$11,0,10*ROW('Hygiene Data'!E63))="","",OFFSET('Hygiene Data'!$E$11,0,10*ROW('Hygiene Data'!E63)))</f>
        <v/>
      </c>
      <c r="DS69" s="378" t="str">
        <f ca="1">+IF(OFFSET('Hygiene Data'!$E$12,0,10*ROW('Hygiene Data'!E63))="","",OFFSET('Hygiene Data'!$E$12,0,10*ROW('Hygiene Data'!E63)))</f>
        <v/>
      </c>
      <c r="DT69" s="378" t="str">
        <f ca="1">+IF(OFFSET('Hygiene Data'!$E$13,0,10*ROW('Hygiene Data'!E63))="","",OFFSET('Hygiene Data'!$E$13,0,10*ROW('Hygiene Data'!E63)))</f>
        <v/>
      </c>
      <c r="DU69" s="378" t="str">
        <f ca="1">+IF(OFFSET('Hygiene Data'!$F$11,0,10*ROW('Hygiene Data'!F63))="","",OFFSET('Hygiene Data'!$F$11,0,10*ROW('Hygiene Data'!F63)))</f>
        <v/>
      </c>
      <c r="DV69" s="378" t="str">
        <f ca="1">+IF(OFFSET('Hygiene Data'!$F$12,0,10*ROW('Hygiene Data'!F63))="","",OFFSET('Hygiene Data'!$F$12,0,10*ROW('Hygiene Data'!F63)))</f>
        <v/>
      </c>
      <c r="DW69" s="378" t="str">
        <f ca="1">+IF(OFFSET('Hygiene Data'!$F$13,0,10*ROW('Hygiene Data'!F63))="","",OFFSET('Hygiene Data'!$F$13,0,10*ROW('Hygiene Data'!F63)))</f>
        <v/>
      </c>
      <c r="DX69" s="378" t="str">
        <f ca="1">+IF(OFFSET('Hygiene Data'!$G$11,0,10*ROW('Hygiene Data'!G63))="","",OFFSET('Hygiene Data'!$G$11,0,10*ROW('Hygiene Data'!G63)))</f>
        <v/>
      </c>
      <c r="DY69" s="378" t="str">
        <f ca="1">+IF(OFFSET('Hygiene Data'!$G$12,0,10*ROW('Hygiene Data'!G63))="","",OFFSET('Hygiene Data'!$G$12,0,10*ROW('Hygiene Data'!G63)))</f>
        <v/>
      </c>
      <c r="DZ69" s="378" t="str">
        <f ca="1">+IF(OFFSET('Hygiene Data'!$G$13,0,10*ROW('Hygiene Data'!G63))="","",OFFSET('Hygiene Data'!$G$13,0,10*ROW('Hygiene Data'!G63)))</f>
        <v/>
      </c>
      <c r="EA69" s="378" t="str">
        <f ca="1">+IF(OFFSET('Hygiene Data'!$H$11,0,10*ROW('Hygiene Data'!H63))="","",OFFSET('Hygiene Data'!$H$11,0,10*ROW('Hygiene Data'!H63)))</f>
        <v/>
      </c>
      <c r="EB69" s="378" t="str">
        <f ca="1">+IF(OFFSET('Hygiene Data'!$H$12,0,10*ROW('Hygiene Data'!H63))="","",OFFSET('Hygiene Data'!$H$12,0,10*ROW('Hygiene Data'!H63)))</f>
        <v/>
      </c>
      <c r="EC69" s="378" t="str">
        <f ca="1">+IF(OFFSET('Hygiene Data'!$H$13,0,10*ROW('Hygiene Data'!H63))="","",OFFSET('Hygiene Data'!$H$13,0,10*ROW('Hygiene Data'!H63)))</f>
        <v/>
      </c>
      <c r="ED69" s="378" t="str">
        <f ca="1">+IF(OFFSET('Hygiene Data'!$I$11,0,10*ROW('Hygiene Data'!I63))="","",OFFSET('Hygiene Data'!$I$11,0,10*ROW('Hygiene Data'!I63)))</f>
        <v/>
      </c>
      <c r="EE69" s="378" t="str">
        <f ca="1">+IF(OFFSET('Hygiene Data'!$I$12,0,10*ROW('Hygiene Data'!I63))="","",OFFSET('Hygiene Data'!$I$12,0,10*ROW('Hygiene Data'!I63)))</f>
        <v/>
      </c>
      <c r="EF69" s="378" t="str">
        <f ca="1">+IF(OFFSET('Hygiene Data'!$I$13,0,10*ROW('Hygiene Data'!I63))="","",OFFSET('Hygiene Data'!$I$13,0,10*ROW('Hygiene Data'!I63)))</f>
        <v/>
      </c>
    </row>
    <row r="70" spans="1:136" x14ac:dyDescent="0.25">
      <c r="A70" s="487" t="str">
        <f ca="1">+IF(OFFSET('Water Data'!$B$2,0,10*ROW('Water Data'!E64))="","",OFFSET('Water Data'!$B$2,0,10*ROW('Water Data'!E64)))</f>
        <v/>
      </c>
      <c r="B70" s="487"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4" t="str">
        <f t="shared" ca="1" si="0"/>
        <v/>
      </c>
      <c r="D70" s="515"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5"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5"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5"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5"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5"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5"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5"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5"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5"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5"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5"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5"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5"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5"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5"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5"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5"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6"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6"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6"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6"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6"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6"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6"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6"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6"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6"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6"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6"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6"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6"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6"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6"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6"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6"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6"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6"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6"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6"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6"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6"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6"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6"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6"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6"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6"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6"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7"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3"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7"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7"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7"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7"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7"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7"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7"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7"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7"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7"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7"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7"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7"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7"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7"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7"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8" t="str">
        <f ca="1">+IF(OFFSET('Water Data'!$D$27,0,10*ROW('Water Data'!D64))="","",OFFSET('Water Data'!$D$27,0,10*ROW('Water Data'!D64)))</f>
        <v/>
      </c>
      <c r="BT70" s="378" t="str">
        <f ca="1">+IF(OFFSET('Water Data'!$D$28,0,10*ROW('Water Data'!D64))="","",OFFSET('Water Data'!$D$28,0,10*ROW('Water Data'!D64)))</f>
        <v/>
      </c>
      <c r="BU70" s="378" t="str">
        <f ca="1">+IF(OFFSET('Water Data'!$D$29,0,10*ROW('Water Data'!D64))="","",OFFSET('Water Data'!$D$29,0,10*ROW('Water Data'!D64)))</f>
        <v/>
      </c>
      <c r="BV70" s="378" t="str">
        <f ca="1">+IF(OFFSET('Water Data'!$E$27,0,10*ROW('Water Data'!E64))="","",OFFSET('Water Data'!$E$27,0,10*ROW('Water Data'!E64)))</f>
        <v/>
      </c>
      <c r="BW70" s="378" t="str">
        <f ca="1">+IF(OFFSET('Water Data'!$E$28,0,10*ROW('Water Data'!E64))="","",OFFSET('Water Data'!$E$28,0,10*ROW('Water Data'!E64)))</f>
        <v/>
      </c>
      <c r="BX70" s="378" t="str">
        <f ca="1">+IF(OFFSET('Water Data'!$E$29,0,10*ROW('Water Data'!E64))="","",OFFSET('Water Data'!$E$29,0,10*ROW('Water Data'!E64)))</f>
        <v/>
      </c>
      <c r="BY70" s="378" t="str">
        <f ca="1">+IF(OFFSET('Water Data'!$F$27,0,10*ROW('Water Data'!F64))="","",OFFSET('Water Data'!$F$27,0,10*ROW('Water Data'!F64)))</f>
        <v/>
      </c>
      <c r="BZ70" s="378" t="str">
        <f ca="1">+IF(OFFSET('Water Data'!$F$28,0,10*ROW('Water Data'!F64))="","",OFFSET('Water Data'!$F$28,0,10*ROW('Water Data'!F64)))</f>
        <v/>
      </c>
      <c r="CA70" s="378" t="str">
        <f ca="1">+IF(OFFSET('Water Data'!$F$29,0,10*ROW('Water Data'!F64))="","",OFFSET('Water Data'!$F$29,0,10*ROW('Water Data'!F64)))</f>
        <v/>
      </c>
      <c r="CB70" s="378" t="str">
        <f ca="1">+IF(OFFSET('Water Data'!$G$27,0,10*ROW('Water Data'!G64))="","",OFFSET('Water Data'!$G$27,0,10*ROW('Water Data'!G64)))</f>
        <v/>
      </c>
      <c r="CC70" s="378" t="str">
        <f ca="1">+IF(OFFSET('Water Data'!$G$28,0,10*ROW('Water Data'!G64))="","",OFFSET('Water Data'!$G$28,0,10*ROW('Water Data'!G64)))</f>
        <v/>
      </c>
      <c r="CD70" s="378" t="str">
        <f ca="1">+IF(OFFSET('Water Data'!$G$29,0,10*ROW('Water Data'!G64))="","",OFFSET('Water Data'!$G$29,0,10*ROW('Water Data'!G64)))</f>
        <v/>
      </c>
      <c r="CE70" s="378" t="str">
        <f ca="1">+IF(OFFSET('Water Data'!$H$27,0,10*ROW('Water Data'!H64))="","",OFFSET('Water Data'!$H$27,0,10*ROW('Water Data'!H64)))</f>
        <v/>
      </c>
      <c r="CF70" s="378" t="str">
        <f ca="1">+IF(OFFSET('Water Data'!$H$28,0,10*ROW('Water Data'!H64))="","",OFFSET('Water Data'!$H$28,0,10*ROW('Water Data'!H64)))</f>
        <v/>
      </c>
      <c r="CG70" s="378" t="str">
        <f ca="1">+IF(OFFSET('Water Data'!$H$29,0,10*ROW('Water Data'!H64))="","",OFFSET('Water Data'!$H$29,0,10*ROW('Water Data'!H64)))</f>
        <v/>
      </c>
      <c r="CH70" s="378" t="str">
        <f ca="1">+IF(OFFSET('Water Data'!$I$27,0,10*ROW('Water Data'!I64))="","",OFFSET('Water Data'!$I$27,0,10*ROW('Water Data'!I64)))</f>
        <v/>
      </c>
      <c r="CI70" s="378" t="str">
        <f ca="1">+IF(OFFSET('Water Data'!$I$28,0,10*ROW('Water Data'!I64))="","",OFFSET('Water Data'!$I$28,0,10*ROW('Water Data'!I64)))</f>
        <v/>
      </c>
      <c r="CJ70" s="378" t="str">
        <f ca="1">+IF(OFFSET('Water Data'!$I$29,0,10*ROW('Water Data'!I64))="","",OFFSET('Water Data'!$I$29,0,10*ROW('Water Data'!I64)))</f>
        <v/>
      </c>
      <c r="CK70" s="378" t="str">
        <f ca="1">+IF(OFFSET('Sanitation Data'!$D$28,0,10*ROW('Sanitation Data'!D64))="","",OFFSET('Sanitation Data'!$D$28,0,10*ROW('Sanitation Data'!D64)))</f>
        <v/>
      </c>
      <c r="CL70" s="378" t="str">
        <f ca="1">+IF(OFFSET('Sanitation Data'!$D$29,0,10*ROW('Sanitation Data'!D64))="","",OFFSET('Sanitation Data'!$D$29,0,10*ROW('Sanitation Data'!D64)))</f>
        <v/>
      </c>
      <c r="CM70" s="378" t="str">
        <f ca="1">+IF(OFFSET('Sanitation Data'!$D$30,0,10*ROW('Sanitation Data'!D64))="","",OFFSET('Sanitation Data'!$D$30,0,10*ROW('Sanitation Data'!D64)))</f>
        <v/>
      </c>
      <c r="CN70" s="378" t="str">
        <f ca="1">+IF(OFFSET('Sanitation Data'!$D$31,0,10*ROW('Sanitation Data'!D64))="","",OFFSET('Sanitation Data'!$D$31,0,10*ROW('Sanitation Data'!D64)))</f>
        <v/>
      </c>
      <c r="CO70" s="378" t="str">
        <f ca="1">+IF(OFFSET('Sanitation Data'!$D$32,0,10*ROW('Sanitation Data'!D64))="","",OFFSET('Sanitation Data'!$D$32,0,10*ROW('Sanitation Data'!D64)))</f>
        <v/>
      </c>
      <c r="CP70" s="378" t="str">
        <f ca="1">+IF(OFFSET('Sanitation Data'!$E$28,0,10*ROW('Sanitation Data'!E64))="","",OFFSET('Sanitation Data'!$E$28,0,10*ROW('Sanitation Data'!E64)))</f>
        <v/>
      </c>
      <c r="CQ70" s="378" t="str">
        <f ca="1">+IF(OFFSET('Sanitation Data'!$E$29,0,10*ROW('Sanitation Data'!E64))="","",OFFSET('Sanitation Data'!$E$29,0,10*ROW('Sanitation Data'!E64)))</f>
        <v/>
      </c>
      <c r="CR70" s="378" t="str">
        <f ca="1">+IF(OFFSET('Sanitation Data'!$E$30,0,10*ROW('Sanitation Data'!E64))="","",OFFSET('Sanitation Data'!$E$30,0,10*ROW('Sanitation Data'!E64)))</f>
        <v/>
      </c>
      <c r="CS70" s="378" t="str">
        <f ca="1">+IF(OFFSET('Sanitation Data'!$E$31,0,10*ROW('Sanitation Data'!E64))="","",OFFSET('Sanitation Data'!$E$31,0,10*ROW('Sanitation Data'!E64)))</f>
        <v/>
      </c>
      <c r="CT70" s="378" t="str">
        <f ca="1">+IF(OFFSET('Sanitation Data'!$E$32,0,10*ROW('Sanitation Data'!E64))="","",OFFSET('Sanitation Data'!$E$32,0,10*ROW('Sanitation Data'!E64)))</f>
        <v/>
      </c>
      <c r="CU70" s="378" t="str">
        <f ca="1">+IF(OFFSET('Sanitation Data'!$F$28,0,10*ROW('Sanitation Data'!F64))="","",OFFSET('Sanitation Data'!$F$28,0,10*ROW('Sanitation Data'!F64)))</f>
        <v/>
      </c>
      <c r="CV70" s="378" t="str">
        <f ca="1">+IF(OFFSET('Sanitation Data'!$F$29,0,10*ROW('Sanitation Data'!F64))="","",OFFSET('Sanitation Data'!$F$29,0,10*ROW('Sanitation Data'!F64)))</f>
        <v/>
      </c>
      <c r="CW70" s="378" t="str">
        <f ca="1">+IF(OFFSET('Sanitation Data'!$F$30,0,10*ROW('Sanitation Data'!F64))="","",OFFSET('Sanitation Data'!$F$30,0,10*ROW('Sanitation Data'!F64)))</f>
        <v/>
      </c>
      <c r="CX70" s="378" t="str">
        <f ca="1">+IF(OFFSET('Sanitation Data'!$F$31,0,10*ROW('Sanitation Data'!F64))="","",OFFSET('Sanitation Data'!$F$31,0,10*ROW('Sanitation Data'!F64)))</f>
        <v/>
      </c>
      <c r="CY70" s="378" t="str">
        <f ca="1">+IF(OFFSET('Sanitation Data'!$F$32,0,10*ROW('Sanitation Data'!F64))="","",OFFSET('Sanitation Data'!$F$32,0,10*ROW('Sanitation Data'!F64)))</f>
        <v/>
      </c>
      <c r="CZ70" s="378" t="str">
        <f ca="1">+IF(OFFSET('Sanitation Data'!$G$28,0,10*ROW('Sanitation Data'!G64))="","",OFFSET('Sanitation Data'!$G$28,0,10*ROW('Sanitation Data'!G64)))</f>
        <v/>
      </c>
      <c r="DA70" s="378" t="str">
        <f ca="1">+IF(OFFSET('Sanitation Data'!$G$29,0,10*ROW('Sanitation Data'!G64))="","",OFFSET('Sanitation Data'!$G$29,0,10*ROW('Sanitation Data'!G64)))</f>
        <v/>
      </c>
      <c r="DB70" s="378" t="str">
        <f ca="1">+IF(OFFSET('Sanitation Data'!$G$30,0,10*ROW('Sanitation Data'!G64))="","",OFFSET('Sanitation Data'!$G$30,0,10*ROW('Sanitation Data'!G64)))</f>
        <v/>
      </c>
      <c r="DC70" s="378" t="str">
        <f ca="1">+IF(OFFSET('Sanitation Data'!$G$31,0,10*ROW('Sanitation Data'!G64))="","",OFFSET('Sanitation Data'!$G$31,0,10*ROW('Sanitation Data'!G64)))</f>
        <v/>
      </c>
      <c r="DD70" s="378" t="str">
        <f ca="1">+IF(OFFSET('Sanitation Data'!$G$32,0,10*ROW('Sanitation Data'!G64))="","",OFFSET('Sanitation Data'!$G$32,0,10*ROW('Sanitation Data'!G64)))</f>
        <v/>
      </c>
      <c r="DE70" s="378" t="str">
        <f ca="1">+IF(OFFSET('Sanitation Data'!$H$28,0,10*ROW('Sanitation Data'!H64))="","",OFFSET('Sanitation Data'!$H$28,0,10*ROW('Sanitation Data'!H64)))</f>
        <v/>
      </c>
      <c r="DF70" s="378" t="str">
        <f ca="1">+IF(OFFSET('Sanitation Data'!$H$29,0,10*ROW('Sanitation Data'!H64))="","",OFFSET('Sanitation Data'!$H$29,0,10*ROW('Sanitation Data'!H64)))</f>
        <v/>
      </c>
      <c r="DG70" s="378" t="str">
        <f ca="1">+IF(OFFSET('Sanitation Data'!$H$30,0,10*ROW('Sanitation Data'!H64))="","",OFFSET('Sanitation Data'!$H$30,0,10*ROW('Sanitation Data'!H64)))</f>
        <v/>
      </c>
      <c r="DH70" s="378" t="str">
        <f ca="1">+IF(OFFSET('Sanitation Data'!$H$31,0,10*ROW('Sanitation Data'!H64))="","",OFFSET('Sanitation Data'!$H$31,0,10*ROW('Sanitation Data'!H64)))</f>
        <v/>
      </c>
      <c r="DI70" s="378" t="str">
        <f ca="1">+IF(OFFSET('Sanitation Data'!$H$32,0,10*ROW('Sanitation Data'!H64))="","",OFFSET('Sanitation Data'!$H$32,0,10*ROW('Sanitation Data'!H64)))</f>
        <v/>
      </c>
      <c r="DJ70" s="378" t="str">
        <f ca="1">+IF(OFFSET('Sanitation Data'!$I$28,0,10*ROW('Sanitation Data'!I64))="","",OFFSET('Sanitation Data'!$I$28,0,10*ROW('Sanitation Data'!I64)))</f>
        <v/>
      </c>
      <c r="DK70" s="378" t="str">
        <f ca="1">+IF(OFFSET('Sanitation Data'!$I$29,0,10*ROW('Sanitation Data'!I64))="","",OFFSET('Sanitation Data'!$I$29,0,10*ROW('Sanitation Data'!I64)))</f>
        <v/>
      </c>
      <c r="DL70" s="378" t="str">
        <f ca="1">+IF(OFFSET('Sanitation Data'!$I$30,0,10*ROW('Sanitation Data'!I64))="","",OFFSET('Sanitation Data'!$I$30,0,10*ROW('Sanitation Data'!I64)))</f>
        <v/>
      </c>
      <c r="DM70" s="378" t="str">
        <f ca="1">+IF(OFFSET('Sanitation Data'!$I$31,0,10*ROW('Sanitation Data'!I64))="","",OFFSET('Sanitation Data'!$I$31,0,10*ROW('Sanitation Data'!I64)))</f>
        <v/>
      </c>
      <c r="DN70" s="378" t="str">
        <f ca="1">+IF(OFFSET('Sanitation Data'!$I$32,0,10*ROW('Sanitation Data'!I64))="","",OFFSET('Sanitation Data'!$I$32,0,10*ROW('Sanitation Data'!I64)))</f>
        <v/>
      </c>
      <c r="DO70" s="378" t="str">
        <f ca="1">+IF(OFFSET('Hygiene Data'!$D$11,0,10*ROW('Hygiene Data'!D64))="","",OFFSET('Hygiene Data'!$D$11,0,10*ROW('Hygiene Data'!D64)))</f>
        <v/>
      </c>
      <c r="DP70" s="378" t="str">
        <f ca="1">+IF(OFFSET('Hygiene Data'!$D$12,0,10*ROW('Hygiene Data'!D64))="","",OFFSET('Hygiene Data'!$D$12,0,10*ROW('Hygiene Data'!D64)))</f>
        <v/>
      </c>
      <c r="DQ70" s="378" t="str">
        <f ca="1">+IF(OFFSET('Hygiene Data'!$D$13,0,10*ROW('Hygiene Data'!D64))="","",OFFSET('Hygiene Data'!$D$13,0,10*ROW('Hygiene Data'!D64)))</f>
        <v/>
      </c>
      <c r="DR70" s="378" t="str">
        <f ca="1">+IF(OFFSET('Hygiene Data'!$E$11,0,10*ROW('Hygiene Data'!E64))="","",OFFSET('Hygiene Data'!$E$11,0,10*ROW('Hygiene Data'!E64)))</f>
        <v/>
      </c>
      <c r="DS70" s="378" t="str">
        <f ca="1">+IF(OFFSET('Hygiene Data'!$E$12,0,10*ROW('Hygiene Data'!E64))="","",OFFSET('Hygiene Data'!$E$12,0,10*ROW('Hygiene Data'!E64)))</f>
        <v/>
      </c>
      <c r="DT70" s="378" t="str">
        <f ca="1">+IF(OFFSET('Hygiene Data'!$E$13,0,10*ROW('Hygiene Data'!E64))="","",OFFSET('Hygiene Data'!$E$13,0,10*ROW('Hygiene Data'!E64)))</f>
        <v/>
      </c>
      <c r="DU70" s="378" t="str">
        <f ca="1">+IF(OFFSET('Hygiene Data'!$F$11,0,10*ROW('Hygiene Data'!F64))="","",OFFSET('Hygiene Data'!$F$11,0,10*ROW('Hygiene Data'!F64)))</f>
        <v/>
      </c>
      <c r="DV70" s="378" t="str">
        <f ca="1">+IF(OFFSET('Hygiene Data'!$F$12,0,10*ROW('Hygiene Data'!F64))="","",OFFSET('Hygiene Data'!$F$12,0,10*ROW('Hygiene Data'!F64)))</f>
        <v/>
      </c>
      <c r="DW70" s="378" t="str">
        <f ca="1">+IF(OFFSET('Hygiene Data'!$F$13,0,10*ROW('Hygiene Data'!F64))="","",OFFSET('Hygiene Data'!$F$13,0,10*ROW('Hygiene Data'!F64)))</f>
        <v/>
      </c>
      <c r="DX70" s="378" t="str">
        <f ca="1">+IF(OFFSET('Hygiene Data'!$G$11,0,10*ROW('Hygiene Data'!G64))="","",OFFSET('Hygiene Data'!$G$11,0,10*ROW('Hygiene Data'!G64)))</f>
        <v/>
      </c>
      <c r="DY70" s="378" t="str">
        <f ca="1">+IF(OFFSET('Hygiene Data'!$G$12,0,10*ROW('Hygiene Data'!G64))="","",OFFSET('Hygiene Data'!$G$12,0,10*ROW('Hygiene Data'!G64)))</f>
        <v/>
      </c>
      <c r="DZ70" s="378" t="str">
        <f ca="1">+IF(OFFSET('Hygiene Data'!$G$13,0,10*ROW('Hygiene Data'!G64))="","",OFFSET('Hygiene Data'!$G$13,0,10*ROW('Hygiene Data'!G64)))</f>
        <v/>
      </c>
      <c r="EA70" s="378" t="str">
        <f ca="1">+IF(OFFSET('Hygiene Data'!$H$11,0,10*ROW('Hygiene Data'!H64))="","",OFFSET('Hygiene Data'!$H$11,0,10*ROW('Hygiene Data'!H64)))</f>
        <v/>
      </c>
      <c r="EB70" s="378" t="str">
        <f ca="1">+IF(OFFSET('Hygiene Data'!$H$12,0,10*ROW('Hygiene Data'!H64))="","",OFFSET('Hygiene Data'!$H$12,0,10*ROW('Hygiene Data'!H64)))</f>
        <v/>
      </c>
      <c r="EC70" s="378" t="str">
        <f ca="1">+IF(OFFSET('Hygiene Data'!$H$13,0,10*ROW('Hygiene Data'!H64))="","",OFFSET('Hygiene Data'!$H$13,0,10*ROW('Hygiene Data'!H64)))</f>
        <v/>
      </c>
      <c r="ED70" s="378" t="str">
        <f ca="1">+IF(OFFSET('Hygiene Data'!$I$11,0,10*ROW('Hygiene Data'!I64))="","",OFFSET('Hygiene Data'!$I$11,0,10*ROW('Hygiene Data'!I64)))</f>
        <v/>
      </c>
      <c r="EE70" s="378" t="str">
        <f ca="1">+IF(OFFSET('Hygiene Data'!$I$12,0,10*ROW('Hygiene Data'!I64))="","",OFFSET('Hygiene Data'!$I$12,0,10*ROW('Hygiene Data'!I64)))</f>
        <v/>
      </c>
      <c r="EF70" s="378" t="str">
        <f ca="1">+IF(OFFSET('Hygiene Data'!$I$13,0,10*ROW('Hygiene Data'!I64))="","",OFFSET('Hygiene Data'!$I$13,0,10*ROW('Hygiene Data'!I64)))</f>
        <v/>
      </c>
    </row>
    <row r="71" spans="1:136" x14ac:dyDescent="0.25">
      <c r="A71" s="487" t="str">
        <f ca="1">+IF(OFFSET('Water Data'!$B$2,0,10*ROW('Water Data'!E65))="","",OFFSET('Water Data'!$B$2,0,10*ROW('Water Data'!E65)))</f>
        <v/>
      </c>
      <c r="B71" s="487"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4" t="str">
        <f t="shared" ref="C71:C134" ca="1" si="1">+IF(ISNUMBER(VALUE(MID(A71,5,4))), VALUE(MID(A71, 5,4)),"")</f>
        <v/>
      </c>
      <c r="D71" s="515"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5"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5"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5"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5"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5"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5"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5"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5"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5"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5"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5"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5"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5"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5"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5"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5"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5"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6"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6"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6"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6"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6"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6"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6"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6"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6"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6"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6"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6"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6"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6"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6"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6"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6"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6"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6"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6"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6"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6"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6"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6"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6"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6"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6"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6"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6"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6"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7"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3"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7"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7"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7"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7"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7"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7"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7"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7"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7"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7"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7"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7"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7"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7"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7"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7"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8" t="str">
        <f ca="1">+IF(OFFSET('Water Data'!$D$27,0,10*ROW('Water Data'!D65))="","",OFFSET('Water Data'!$D$27,0,10*ROW('Water Data'!D65)))</f>
        <v/>
      </c>
      <c r="BT71" s="378" t="str">
        <f ca="1">+IF(OFFSET('Water Data'!$D$28,0,10*ROW('Water Data'!D65))="","",OFFSET('Water Data'!$D$28,0,10*ROW('Water Data'!D65)))</f>
        <v/>
      </c>
      <c r="BU71" s="378" t="str">
        <f ca="1">+IF(OFFSET('Water Data'!$D$29,0,10*ROW('Water Data'!D65))="","",OFFSET('Water Data'!$D$29,0,10*ROW('Water Data'!D65)))</f>
        <v/>
      </c>
      <c r="BV71" s="378" t="str">
        <f ca="1">+IF(OFFSET('Water Data'!$E$27,0,10*ROW('Water Data'!E65))="","",OFFSET('Water Data'!$E$27,0,10*ROW('Water Data'!E65)))</f>
        <v/>
      </c>
      <c r="BW71" s="378" t="str">
        <f ca="1">+IF(OFFSET('Water Data'!$E$28,0,10*ROW('Water Data'!E65))="","",OFFSET('Water Data'!$E$28,0,10*ROW('Water Data'!E65)))</f>
        <v/>
      </c>
      <c r="BX71" s="378" t="str">
        <f ca="1">+IF(OFFSET('Water Data'!$E$29,0,10*ROW('Water Data'!E65))="","",OFFSET('Water Data'!$E$29,0,10*ROW('Water Data'!E65)))</f>
        <v/>
      </c>
      <c r="BY71" s="378" t="str">
        <f ca="1">+IF(OFFSET('Water Data'!$F$27,0,10*ROW('Water Data'!F65))="","",OFFSET('Water Data'!$F$27,0,10*ROW('Water Data'!F65)))</f>
        <v/>
      </c>
      <c r="BZ71" s="378" t="str">
        <f ca="1">+IF(OFFSET('Water Data'!$F$28,0,10*ROW('Water Data'!F65))="","",OFFSET('Water Data'!$F$28,0,10*ROW('Water Data'!F65)))</f>
        <v/>
      </c>
      <c r="CA71" s="378" t="str">
        <f ca="1">+IF(OFFSET('Water Data'!$F$29,0,10*ROW('Water Data'!F65))="","",OFFSET('Water Data'!$F$29,0,10*ROW('Water Data'!F65)))</f>
        <v/>
      </c>
      <c r="CB71" s="378" t="str">
        <f ca="1">+IF(OFFSET('Water Data'!$G$27,0,10*ROW('Water Data'!G65))="","",OFFSET('Water Data'!$G$27,0,10*ROW('Water Data'!G65)))</f>
        <v/>
      </c>
      <c r="CC71" s="378" t="str">
        <f ca="1">+IF(OFFSET('Water Data'!$G$28,0,10*ROW('Water Data'!G65))="","",OFFSET('Water Data'!$G$28,0,10*ROW('Water Data'!G65)))</f>
        <v/>
      </c>
      <c r="CD71" s="378" t="str">
        <f ca="1">+IF(OFFSET('Water Data'!$G$29,0,10*ROW('Water Data'!G65))="","",OFFSET('Water Data'!$G$29,0,10*ROW('Water Data'!G65)))</f>
        <v/>
      </c>
      <c r="CE71" s="378" t="str">
        <f ca="1">+IF(OFFSET('Water Data'!$H$27,0,10*ROW('Water Data'!H65))="","",OFFSET('Water Data'!$H$27,0,10*ROW('Water Data'!H65)))</f>
        <v/>
      </c>
      <c r="CF71" s="378" t="str">
        <f ca="1">+IF(OFFSET('Water Data'!$H$28,0,10*ROW('Water Data'!H65))="","",OFFSET('Water Data'!$H$28,0,10*ROW('Water Data'!H65)))</f>
        <v/>
      </c>
      <c r="CG71" s="378" t="str">
        <f ca="1">+IF(OFFSET('Water Data'!$H$29,0,10*ROW('Water Data'!H65))="","",OFFSET('Water Data'!$H$29,0,10*ROW('Water Data'!H65)))</f>
        <v/>
      </c>
      <c r="CH71" s="378" t="str">
        <f ca="1">+IF(OFFSET('Water Data'!$I$27,0,10*ROW('Water Data'!I65))="","",OFFSET('Water Data'!$I$27,0,10*ROW('Water Data'!I65)))</f>
        <v/>
      </c>
      <c r="CI71" s="378" t="str">
        <f ca="1">+IF(OFFSET('Water Data'!$I$28,0,10*ROW('Water Data'!I65))="","",OFFSET('Water Data'!$I$28,0,10*ROW('Water Data'!I65)))</f>
        <v/>
      </c>
      <c r="CJ71" s="378" t="str">
        <f ca="1">+IF(OFFSET('Water Data'!$I$29,0,10*ROW('Water Data'!I65))="","",OFFSET('Water Data'!$I$29,0,10*ROW('Water Data'!I65)))</f>
        <v/>
      </c>
      <c r="CK71" s="378" t="str">
        <f ca="1">+IF(OFFSET('Sanitation Data'!$D$28,0,10*ROW('Sanitation Data'!D65))="","",OFFSET('Sanitation Data'!$D$28,0,10*ROW('Sanitation Data'!D65)))</f>
        <v/>
      </c>
      <c r="CL71" s="378" t="str">
        <f ca="1">+IF(OFFSET('Sanitation Data'!$D$29,0,10*ROW('Sanitation Data'!D65))="","",OFFSET('Sanitation Data'!$D$29,0,10*ROW('Sanitation Data'!D65)))</f>
        <v/>
      </c>
      <c r="CM71" s="378" t="str">
        <f ca="1">+IF(OFFSET('Sanitation Data'!$D$30,0,10*ROW('Sanitation Data'!D65))="","",OFFSET('Sanitation Data'!$D$30,0,10*ROW('Sanitation Data'!D65)))</f>
        <v/>
      </c>
      <c r="CN71" s="378" t="str">
        <f ca="1">+IF(OFFSET('Sanitation Data'!$D$31,0,10*ROW('Sanitation Data'!D65))="","",OFFSET('Sanitation Data'!$D$31,0,10*ROW('Sanitation Data'!D65)))</f>
        <v/>
      </c>
      <c r="CO71" s="378" t="str">
        <f ca="1">+IF(OFFSET('Sanitation Data'!$D$32,0,10*ROW('Sanitation Data'!D65))="","",OFFSET('Sanitation Data'!$D$32,0,10*ROW('Sanitation Data'!D65)))</f>
        <v/>
      </c>
      <c r="CP71" s="378" t="str">
        <f ca="1">+IF(OFFSET('Sanitation Data'!$E$28,0,10*ROW('Sanitation Data'!E65))="","",OFFSET('Sanitation Data'!$E$28,0,10*ROW('Sanitation Data'!E65)))</f>
        <v/>
      </c>
      <c r="CQ71" s="378" t="str">
        <f ca="1">+IF(OFFSET('Sanitation Data'!$E$29,0,10*ROW('Sanitation Data'!E65))="","",OFFSET('Sanitation Data'!$E$29,0,10*ROW('Sanitation Data'!E65)))</f>
        <v/>
      </c>
      <c r="CR71" s="378" t="str">
        <f ca="1">+IF(OFFSET('Sanitation Data'!$E$30,0,10*ROW('Sanitation Data'!E65))="","",OFFSET('Sanitation Data'!$E$30,0,10*ROW('Sanitation Data'!E65)))</f>
        <v/>
      </c>
      <c r="CS71" s="378" t="str">
        <f ca="1">+IF(OFFSET('Sanitation Data'!$E$31,0,10*ROW('Sanitation Data'!E65))="","",OFFSET('Sanitation Data'!$E$31,0,10*ROW('Sanitation Data'!E65)))</f>
        <v/>
      </c>
      <c r="CT71" s="378" t="str">
        <f ca="1">+IF(OFFSET('Sanitation Data'!$E$32,0,10*ROW('Sanitation Data'!E65))="","",OFFSET('Sanitation Data'!$E$32,0,10*ROW('Sanitation Data'!E65)))</f>
        <v/>
      </c>
      <c r="CU71" s="378" t="str">
        <f ca="1">+IF(OFFSET('Sanitation Data'!$F$28,0,10*ROW('Sanitation Data'!F65))="","",OFFSET('Sanitation Data'!$F$28,0,10*ROW('Sanitation Data'!F65)))</f>
        <v/>
      </c>
      <c r="CV71" s="378" t="str">
        <f ca="1">+IF(OFFSET('Sanitation Data'!$F$29,0,10*ROW('Sanitation Data'!F65))="","",OFFSET('Sanitation Data'!$F$29,0,10*ROW('Sanitation Data'!F65)))</f>
        <v/>
      </c>
      <c r="CW71" s="378" t="str">
        <f ca="1">+IF(OFFSET('Sanitation Data'!$F$30,0,10*ROW('Sanitation Data'!F65))="","",OFFSET('Sanitation Data'!$F$30,0,10*ROW('Sanitation Data'!F65)))</f>
        <v/>
      </c>
      <c r="CX71" s="378" t="str">
        <f ca="1">+IF(OFFSET('Sanitation Data'!$F$31,0,10*ROW('Sanitation Data'!F65))="","",OFFSET('Sanitation Data'!$F$31,0,10*ROW('Sanitation Data'!F65)))</f>
        <v/>
      </c>
      <c r="CY71" s="378" t="str">
        <f ca="1">+IF(OFFSET('Sanitation Data'!$F$32,0,10*ROW('Sanitation Data'!F65))="","",OFFSET('Sanitation Data'!$F$32,0,10*ROW('Sanitation Data'!F65)))</f>
        <v/>
      </c>
      <c r="CZ71" s="378" t="str">
        <f ca="1">+IF(OFFSET('Sanitation Data'!$G$28,0,10*ROW('Sanitation Data'!G65))="","",OFFSET('Sanitation Data'!$G$28,0,10*ROW('Sanitation Data'!G65)))</f>
        <v/>
      </c>
      <c r="DA71" s="378" t="str">
        <f ca="1">+IF(OFFSET('Sanitation Data'!$G$29,0,10*ROW('Sanitation Data'!G65))="","",OFFSET('Sanitation Data'!$G$29,0,10*ROW('Sanitation Data'!G65)))</f>
        <v/>
      </c>
      <c r="DB71" s="378" t="str">
        <f ca="1">+IF(OFFSET('Sanitation Data'!$G$30,0,10*ROW('Sanitation Data'!G65))="","",OFFSET('Sanitation Data'!$G$30,0,10*ROW('Sanitation Data'!G65)))</f>
        <v/>
      </c>
      <c r="DC71" s="378" t="str">
        <f ca="1">+IF(OFFSET('Sanitation Data'!$G$31,0,10*ROW('Sanitation Data'!G65))="","",OFFSET('Sanitation Data'!$G$31,0,10*ROW('Sanitation Data'!G65)))</f>
        <v/>
      </c>
      <c r="DD71" s="378" t="str">
        <f ca="1">+IF(OFFSET('Sanitation Data'!$G$32,0,10*ROW('Sanitation Data'!G65))="","",OFFSET('Sanitation Data'!$G$32,0,10*ROW('Sanitation Data'!G65)))</f>
        <v/>
      </c>
      <c r="DE71" s="378" t="str">
        <f ca="1">+IF(OFFSET('Sanitation Data'!$H$28,0,10*ROW('Sanitation Data'!H65))="","",OFFSET('Sanitation Data'!$H$28,0,10*ROW('Sanitation Data'!H65)))</f>
        <v/>
      </c>
      <c r="DF71" s="378" t="str">
        <f ca="1">+IF(OFFSET('Sanitation Data'!$H$29,0,10*ROW('Sanitation Data'!H65))="","",OFFSET('Sanitation Data'!$H$29,0,10*ROW('Sanitation Data'!H65)))</f>
        <v/>
      </c>
      <c r="DG71" s="378" t="str">
        <f ca="1">+IF(OFFSET('Sanitation Data'!$H$30,0,10*ROW('Sanitation Data'!H65))="","",OFFSET('Sanitation Data'!$H$30,0,10*ROW('Sanitation Data'!H65)))</f>
        <v/>
      </c>
      <c r="DH71" s="378" t="str">
        <f ca="1">+IF(OFFSET('Sanitation Data'!$H$31,0,10*ROW('Sanitation Data'!H65))="","",OFFSET('Sanitation Data'!$H$31,0,10*ROW('Sanitation Data'!H65)))</f>
        <v/>
      </c>
      <c r="DI71" s="378" t="str">
        <f ca="1">+IF(OFFSET('Sanitation Data'!$H$32,0,10*ROW('Sanitation Data'!H65))="","",OFFSET('Sanitation Data'!$H$32,0,10*ROW('Sanitation Data'!H65)))</f>
        <v/>
      </c>
      <c r="DJ71" s="378" t="str">
        <f ca="1">+IF(OFFSET('Sanitation Data'!$I$28,0,10*ROW('Sanitation Data'!I65))="","",OFFSET('Sanitation Data'!$I$28,0,10*ROW('Sanitation Data'!I65)))</f>
        <v/>
      </c>
      <c r="DK71" s="378" t="str">
        <f ca="1">+IF(OFFSET('Sanitation Data'!$I$29,0,10*ROW('Sanitation Data'!I65))="","",OFFSET('Sanitation Data'!$I$29,0,10*ROW('Sanitation Data'!I65)))</f>
        <v/>
      </c>
      <c r="DL71" s="378" t="str">
        <f ca="1">+IF(OFFSET('Sanitation Data'!$I$30,0,10*ROW('Sanitation Data'!I65))="","",OFFSET('Sanitation Data'!$I$30,0,10*ROW('Sanitation Data'!I65)))</f>
        <v/>
      </c>
      <c r="DM71" s="378" t="str">
        <f ca="1">+IF(OFFSET('Sanitation Data'!$I$31,0,10*ROW('Sanitation Data'!I65))="","",OFFSET('Sanitation Data'!$I$31,0,10*ROW('Sanitation Data'!I65)))</f>
        <v/>
      </c>
      <c r="DN71" s="378" t="str">
        <f ca="1">+IF(OFFSET('Sanitation Data'!$I$32,0,10*ROW('Sanitation Data'!I65))="","",OFFSET('Sanitation Data'!$I$32,0,10*ROW('Sanitation Data'!I65)))</f>
        <v/>
      </c>
      <c r="DO71" s="378" t="str">
        <f ca="1">+IF(OFFSET('Hygiene Data'!$D$11,0,10*ROW('Hygiene Data'!D65))="","",OFFSET('Hygiene Data'!$D$11,0,10*ROW('Hygiene Data'!D65)))</f>
        <v/>
      </c>
      <c r="DP71" s="378" t="str">
        <f ca="1">+IF(OFFSET('Hygiene Data'!$D$12,0,10*ROW('Hygiene Data'!D65))="","",OFFSET('Hygiene Data'!$D$12,0,10*ROW('Hygiene Data'!D65)))</f>
        <v/>
      </c>
      <c r="DQ71" s="378" t="str">
        <f ca="1">+IF(OFFSET('Hygiene Data'!$D$13,0,10*ROW('Hygiene Data'!D65))="","",OFFSET('Hygiene Data'!$D$13,0,10*ROW('Hygiene Data'!D65)))</f>
        <v/>
      </c>
      <c r="DR71" s="378" t="str">
        <f ca="1">+IF(OFFSET('Hygiene Data'!$E$11,0,10*ROW('Hygiene Data'!E65))="","",OFFSET('Hygiene Data'!$E$11,0,10*ROW('Hygiene Data'!E65)))</f>
        <v/>
      </c>
      <c r="DS71" s="378" t="str">
        <f ca="1">+IF(OFFSET('Hygiene Data'!$E$12,0,10*ROW('Hygiene Data'!E65))="","",OFFSET('Hygiene Data'!$E$12,0,10*ROW('Hygiene Data'!E65)))</f>
        <v/>
      </c>
      <c r="DT71" s="378" t="str">
        <f ca="1">+IF(OFFSET('Hygiene Data'!$E$13,0,10*ROW('Hygiene Data'!E65))="","",OFFSET('Hygiene Data'!$E$13,0,10*ROW('Hygiene Data'!E65)))</f>
        <v/>
      </c>
      <c r="DU71" s="378" t="str">
        <f ca="1">+IF(OFFSET('Hygiene Data'!$F$11,0,10*ROW('Hygiene Data'!F65))="","",OFFSET('Hygiene Data'!$F$11,0,10*ROW('Hygiene Data'!F65)))</f>
        <v/>
      </c>
      <c r="DV71" s="378" t="str">
        <f ca="1">+IF(OFFSET('Hygiene Data'!$F$12,0,10*ROW('Hygiene Data'!F65))="","",OFFSET('Hygiene Data'!$F$12,0,10*ROW('Hygiene Data'!F65)))</f>
        <v/>
      </c>
      <c r="DW71" s="378" t="str">
        <f ca="1">+IF(OFFSET('Hygiene Data'!$F$13,0,10*ROW('Hygiene Data'!F65))="","",OFFSET('Hygiene Data'!$F$13,0,10*ROW('Hygiene Data'!F65)))</f>
        <v/>
      </c>
      <c r="DX71" s="378" t="str">
        <f ca="1">+IF(OFFSET('Hygiene Data'!$G$11,0,10*ROW('Hygiene Data'!G65))="","",OFFSET('Hygiene Data'!$G$11,0,10*ROW('Hygiene Data'!G65)))</f>
        <v/>
      </c>
      <c r="DY71" s="378" t="str">
        <f ca="1">+IF(OFFSET('Hygiene Data'!$G$12,0,10*ROW('Hygiene Data'!G65))="","",OFFSET('Hygiene Data'!$G$12,0,10*ROW('Hygiene Data'!G65)))</f>
        <v/>
      </c>
      <c r="DZ71" s="378" t="str">
        <f ca="1">+IF(OFFSET('Hygiene Data'!$G$13,0,10*ROW('Hygiene Data'!G65))="","",OFFSET('Hygiene Data'!$G$13,0,10*ROW('Hygiene Data'!G65)))</f>
        <v/>
      </c>
      <c r="EA71" s="378" t="str">
        <f ca="1">+IF(OFFSET('Hygiene Data'!$H$11,0,10*ROW('Hygiene Data'!H65))="","",OFFSET('Hygiene Data'!$H$11,0,10*ROW('Hygiene Data'!H65)))</f>
        <v/>
      </c>
      <c r="EB71" s="378" t="str">
        <f ca="1">+IF(OFFSET('Hygiene Data'!$H$12,0,10*ROW('Hygiene Data'!H65))="","",OFFSET('Hygiene Data'!$H$12,0,10*ROW('Hygiene Data'!H65)))</f>
        <v/>
      </c>
      <c r="EC71" s="378" t="str">
        <f ca="1">+IF(OFFSET('Hygiene Data'!$H$13,0,10*ROW('Hygiene Data'!H65))="","",OFFSET('Hygiene Data'!$H$13,0,10*ROW('Hygiene Data'!H65)))</f>
        <v/>
      </c>
      <c r="ED71" s="378" t="str">
        <f ca="1">+IF(OFFSET('Hygiene Data'!$I$11,0,10*ROW('Hygiene Data'!I65))="","",OFFSET('Hygiene Data'!$I$11,0,10*ROW('Hygiene Data'!I65)))</f>
        <v/>
      </c>
      <c r="EE71" s="378" t="str">
        <f ca="1">+IF(OFFSET('Hygiene Data'!$I$12,0,10*ROW('Hygiene Data'!I65))="","",OFFSET('Hygiene Data'!$I$12,0,10*ROW('Hygiene Data'!I65)))</f>
        <v/>
      </c>
      <c r="EF71" s="378" t="str">
        <f ca="1">+IF(OFFSET('Hygiene Data'!$I$13,0,10*ROW('Hygiene Data'!I65))="","",OFFSET('Hygiene Data'!$I$13,0,10*ROW('Hygiene Data'!I65)))</f>
        <v/>
      </c>
    </row>
    <row r="72" spans="1:136" x14ac:dyDescent="0.25">
      <c r="A72" s="487" t="str">
        <f ca="1">+IF(OFFSET('Water Data'!$B$2,0,10*ROW('Water Data'!E66))="","",OFFSET('Water Data'!$B$2,0,10*ROW('Water Data'!E66)))</f>
        <v/>
      </c>
      <c r="B72" s="487"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4" t="str">
        <f t="shared" ca="1" si="1"/>
        <v/>
      </c>
      <c r="D72" s="515"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5"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5"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5"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5"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5"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5"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5"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5"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5"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5"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5"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5"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5"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5"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5"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5"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5"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6"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6"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6"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6"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6"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6"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6"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6"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6"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6"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6"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6"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6"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6"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6"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6"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6"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6"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6"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6"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6"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6"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6"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6"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6"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6"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6"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6"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6"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6"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7"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3"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7"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7"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7"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7"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7"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7"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7"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7"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7"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7"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7"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7"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7"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7"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7"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7"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8" t="str">
        <f ca="1">+IF(OFFSET('Water Data'!$D$27,0,10*ROW('Water Data'!D66))="","",OFFSET('Water Data'!$D$27,0,10*ROW('Water Data'!D66)))</f>
        <v/>
      </c>
      <c r="BT72" s="378" t="str">
        <f ca="1">+IF(OFFSET('Water Data'!$D$28,0,10*ROW('Water Data'!D66))="","",OFFSET('Water Data'!$D$28,0,10*ROW('Water Data'!D66)))</f>
        <v/>
      </c>
      <c r="BU72" s="378" t="str">
        <f ca="1">+IF(OFFSET('Water Data'!$D$29,0,10*ROW('Water Data'!D66))="","",OFFSET('Water Data'!$D$29,0,10*ROW('Water Data'!D66)))</f>
        <v/>
      </c>
      <c r="BV72" s="378" t="str">
        <f ca="1">+IF(OFFSET('Water Data'!$E$27,0,10*ROW('Water Data'!E66))="","",OFFSET('Water Data'!$E$27,0,10*ROW('Water Data'!E66)))</f>
        <v/>
      </c>
      <c r="BW72" s="378" t="str">
        <f ca="1">+IF(OFFSET('Water Data'!$E$28,0,10*ROW('Water Data'!E66))="","",OFFSET('Water Data'!$E$28,0,10*ROW('Water Data'!E66)))</f>
        <v/>
      </c>
      <c r="BX72" s="378" t="str">
        <f ca="1">+IF(OFFSET('Water Data'!$E$29,0,10*ROW('Water Data'!E66))="","",OFFSET('Water Data'!$E$29,0,10*ROW('Water Data'!E66)))</f>
        <v/>
      </c>
      <c r="BY72" s="378" t="str">
        <f ca="1">+IF(OFFSET('Water Data'!$F$27,0,10*ROW('Water Data'!F66))="","",OFFSET('Water Data'!$F$27,0,10*ROW('Water Data'!F66)))</f>
        <v/>
      </c>
      <c r="BZ72" s="378" t="str">
        <f ca="1">+IF(OFFSET('Water Data'!$F$28,0,10*ROW('Water Data'!F66))="","",OFFSET('Water Data'!$F$28,0,10*ROW('Water Data'!F66)))</f>
        <v/>
      </c>
      <c r="CA72" s="378" t="str">
        <f ca="1">+IF(OFFSET('Water Data'!$F$29,0,10*ROW('Water Data'!F66))="","",OFFSET('Water Data'!$F$29,0,10*ROW('Water Data'!F66)))</f>
        <v/>
      </c>
      <c r="CB72" s="378" t="str">
        <f ca="1">+IF(OFFSET('Water Data'!$G$27,0,10*ROW('Water Data'!G66))="","",OFFSET('Water Data'!$G$27,0,10*ROW('Water Data'!G66)))</f>
        <v/>
      </c>
      <c r="CC72" s="378" t="str">
        <f ca="1">+IF(OFFSET('Water Data'!$G$28,0,10*ROW('Water Data'!G66))="","",OFFSET('Water Data'!$G$28,0,10*ROW('Water Data'!G66)))</f>
        <v/>
      </c>
      <c r="CD72" s="378" t="str">
        <f ca="1">+IF(OFFSET('Water Data'!$G$29,0,10*ROW('Water Data'!G66))="","",OFFSET('Water Data'!$G$29,0,10*ROW('Water Data'!G66)))</f>
        <v/>
      </c>
      <c r="CE72" s="378" t="str">
        <f ca="1">+IF(OFFSET('Water Data'!$H$27,0,10*ROW('Water Data'!H66))="","",OFFSET('Water Data'!$H$27,0,10*ROW('Water Data'!H66)))</f>
        <v/>
      </c>
      <c r="CF72" s="378" t="str">
        <f ca="1">+IF(OFFSET('Water Data'!$H$28,0,10*ROW('Water Data'!H66))="","",OFFSET('Water Data'!$H$28,0,10*ROW('Water Data'!H66)))</f>
        <v/>
      </c>
      <c r="CG72" s="378" t="str">
        <f ca="1">+IF(OFFSET('Water Data'!$H$29,0,10*ROW('Water Data'!H66))="","",OFFSET('Water Data'!$H$29,0,10*ROW('Water Data'!H66)))</f>
        <v/>
      </c>
      <c r="CH72" s="378" t="str">
        <f ca="1">+IF(OFFSET('Water Data'!$I$27,0,10*ROW('Water Data'!I66))="","",OFFSET('Water Data'!$I$27,0,10*ROW('Water Data'!I66)))</f>
        <v/>
      </c>
      <c r="CI72" s="378" t="str">
        <f ca="1">+IF(OFFSET('Water Data'!$I$28,0,10*ROW('Water Data'!I66))="","",OFFSET('Water Data'!$I$28,0,10*ROW('Water Data'!I66)))</f>
        <v/>
      </c>
      <c r="CJ72" s="378" t="str">
        <f ca="1">+IF(OFFSET('Water Data'!$I$29,0,10*ROW('Water Data'!I66))="","",OFFSET('Water Data'!$I$29,0,10*ROW('Water Data'!I66)))</f>
        <v/>
      </c>
      <c r="CK72" s="378" t="str">
        <f ca="1">+IF(OFFSET('Sanitation Data'!$D$28,0,10*ROW('Sanitation Data'!D66))="","",OFFSET('Sanitation Data'!$D$28,0,10*ROW('Sanitation Data'!D66)))</f>
        <v/>
      </c>
      <c r="CL72" s="378" t="str">
        <f ca="1">+IF(OFFSET('Sanitation Data'!$D$29,0,10*ROW('Sanitation Data'!D66))="","",OFFSET('Sanitation Data'!$D$29,0,10*ROW('Sanitation Data'!D66)))</f>
        <v/>
      </c>
      <c r="CM72" s="378" t="str">
        <f ca="1">+IF(OFFSET('Sanitation Data'!$D$30,0,10*ROW('Sanitation Data'!D66))="","",OFFSET('Sanitation Data'!$D$30,0,10*ROW('Sanitation Data'!D66)))</f>
        <v/>
      </c>
      <c r="CN72" s="378" t="str">
        <f ca="1">+IF(OFFSET('Sanitation Data'!$D$31,0,10*ROW('Sanitation Data'!D66))="","",OFFSET('Sanitation Data'!$D$31,0,10*ROW('Sanitation Data'!D66)))</f>
        <v/>
      </c>
      <c r="CO72" s="378" t="str">
        <f ca="1">+IF(OFFSET('Sanitation Data'!$D$32,0,10*ROW('Sanitation Data'!D66))="","",OFFSET('Sanitation Data'!$D$32,0,10*ROW('Sanitation Data'!D66)))</f>
        <v/>
      </c>
      <c r="CP72" s="378" t="str">
        <f ca="1">+IF(OFFSET('Sanitation Data'!$E$28,0,10*ROW('Sanitation Data'!E66))="","",OFFSET('Sanitation Data'!$E$28,0,10*ROW('Sanitation Data'!E66)))</f>
        <v/>
      </c>
      <c r="CQ72" s="378" t="str">
        <f ca="1">+IF(OFFSET('Sanitation Data'!$E$29,0,10*ROW('Sanitation Data'!E66))="","",OFFSET('Sanitation Data'!$E$29,0,10*ROW('Sanitation Data'!E66)))</f>
        <v/>
      </c>
      <c r="CR72" s="378" t="str">
        <f ca="1">+IF(OFFSET('Sanitation Data'!$E$30,0,10*ROW('Sanitation Data'!E66))="","",OFFSET('Sanitation Data'!$E$30,0,10*ROW('Sanitation Data'!E66)))</f>
        <v/>
      </c>
      <c r="CS72" s="378" t="str">
        <f ca="1">+IF(OFFSET('Sanitation Data'!$E$31,0,10*ROW('Sanitation Data'!E66))="","",OFFSET('Sanitation Data'!$E$31,0,10*ROW('Sanitation Data'!E66)))</f>
        <v/>
      </c>
      <c r="CT72" s="378" t="str">
        <f ca="1">+IF(OFFSET('Sanitation Data'!$E$32,0,10*ROW('Sanitation Data'!E66))="","",OFFSET('Sanitation Data'!$E$32,0,10*ROW('Sanitation Data'!E66)))</f>
        <v/>
      </c>
      <c r="CU72" s="378" t="str">
        <f ca="1">+IF(OFFSET('Sanitation Data'!$F$28,0,10*ROW('Sanitation Data'!F66))="","",OFFSET('Sanitation Data'!$F$28,0,10*ROW('Sanitation Data'!F66)))</f>
        <v/>
      </c>
      <c r="CV72" s="378" t="str">
        <f ca="1">+IF(OFFSET('Sanitation Data'!$F$29,0,10*ROW('Sanitation Data'!F66))="","",OFFSET('Sanitation Data'!$F$29,0,10*ROW('Sanitation Data'!F66)))</f>
        <v/>
      </c>
      <c r="CW72" s="378" t="str">
        <f ca="1">+IF(OFFSET('Sanitation Data'!$F$30,0,10*ROW('Sanitation Data'!F66))="","",OFFSET('Sanitation Data'!$F$30,0,10*ROW('Sanitation Data'!F66)))</f>
        <v/>
      </c>
      <c r="CX72" s="378" t="str">
        <f ca="1">+IF(OFFSET('Sanitation Data'!$F$31,0,10*ROW('Sanitation Data'!F66))="","",OFFSET('Sanitation Data'!$F$31,0,10*ROW('Sanitation Data'!F66)))</f>
        <v/>
      </c>
      <c r="CY72" s="378" t="str">
        <f ca="1">+IF(OFFSET('Sanitation Data'!$F$32,0,10*ROW('Sanitation Data'!F66))="","",OFFSET('Sanitation Data'!$F$32,0,10*ROW('Sanitation Data'!F66)))</f>
        <v/>
      </c>
      <c r="CZ72" s="378" t="str">
        <f ca="1">+IF(OFFSET('Sanitation Data'!$G$28,0,10*ROW('Sanitation Data'!G66))="","",OFFSET('Sanitation Data'!$G$28,0,10*ROW('Sanitation Data'!G66)))</f>
        <v/>
      </c>
      <c r="DA72" s="378" t="str">
        <f ca="1">+IF(OFFSET('Sanitation Data'!$G$29,0,10*ROW('Sanitation Data'!G66))="","",OFFSET('Sanitation Data'!$G$29,0,10*ROW('Sanitation Data'!G66)))</f>
        <v/>
      </c>
      <c r="DB72" s="378" t="str">
        <f ca="1">+IF(OFFSET('Sanitation Data'!$G$30,0,10*ROW('Sanitation Data'!G66))="","",OFFSET('Sanitation Data'!$G$30,0,10*ROW('Sanitation Data'!G66)))</f>
        <v/>
      </c>
      <c r="DC72" s="378" t="str">
        <f ca="1">+IF(OFFSET('Sanitation Data'!$G$31,0,10*ROW('Sanitation Data'!G66))="","",OFFSET('Sanitation Data'!$G$31,0,10*ROW('Sanitation Data'!G66)))</f>
        <v/>
      </c>
      <c r="DD72" s="378" t="str">
        <f ca="1">+IF(OFFSET('Sanitation Data'!$G$32,0,10*ROW('Sanitation Data'!G66))="","",OFFSET('Sanitation Data'!$G$32,0,10*ROW('Sanitation Data'!G66)))</f>
        <v/>
      </c>
      <c r="DE72" s="378" t="str">
        <f ca="1">+IF(OFFSET('Sanitation Data'!$H$28,0,10*ROW('Sanitation Data'!H66))="","",OFFSET('Sanitation Data'!$H$28,0,10*ROW('Sanitation Data'!H66)))</f>
        <v/>
      </c>
      <c r="DF72" s="378" t="str">
        <f ca="1">+IF(OFFSET('Sanitation Data'!$H$29,0,10*ROW('Sanitation Data'!H66))="","",OFFSET('Sanitation Data'!$H$29,0,10*ROW('Sanitation Data'!H66)))</f>
        <v/>
      </c>
      <c r="DG72" s="378" t="str">
        <f ca="1">+IF(OFFSET('Sanitation Data'!$H$30,0,10*ROW('Sanitation Data'!H66))="","",OFFSET('Sanitation Data'!$H$30,0,10*ROW('Sanitation Data'!H66)))</f>
        <v/>
      </c>
      <c r="DH72" s="378" t="str">
        <f ca="1">+IF(OFFSET('Sanitation Data'!$H$31,0,10*ROW('Sanitation Data'!H66))="","",OFFSET('Sanitation Data'!$H$31,0,10*ROW('Sanitation Data'!H66)))</f>
        <v/>
      </c>
      <c r="DI72" s="378" t="str">
        <f ca="1">+IF(OFFSET('Sanitation Data'!$H$32,0,10*ROW('Sanitation Data'!H66))="","",OFFSET('Sanitation Data'!$H$32,0,10*ROW('Sanitation Data'!H66)))</f>
        <v/>
      </c>
      <c r="DJ72" s="378" t="str">
        <f ca="1">+IF(OFFSET('Sanitation Data'!$I$28,0,10*ROW('Sanitation Data'!I66))="","",OFFSET('Sanitation Data'!$I$28,0,10*ROW('Sanitation Data'!I66)))</f>
        <v/>
      </c>
      <c r="DK72" s="378" t="str">
        <f ca="1">+IF(OFFSET('Sanitation Data'!$I$29,0,10*ROW('Sanitation Data'!I66))="","",OFFSET('Sanitation Data'!$I$29,0,10*ROW('Sanitation Data'!I66)))</f>
        <v/>
      </c>
      <c r="DL72" s="378" t="str">
        <f ca="1">+IF(OFFSET('Sanitation Data'!$I$30,0,10*ROW('Sanitation Data'!I66))="","",OFFSET('Sanitation Data'!$I$30,0,10*ROW('Sanitation Data'!I66)))</f>
        <v/>
      </c>
      <c r="DM72" s="378" t="str">
        <f ca="1">+IF(OFFSET('Sanitation Data'!$I$31,0,10*ROW('Sanitation Data'!I66))="","",OFFSET('Sanitation Data'!$I$31,0,10*ROW('Sanitation Data'!I66)))</f>
        <v/>
      </c>
      <c r="DN72" s="378" t="str">
        <f ca="1">+IF(OFFSET('Sanitation Data'!$I$32,0,10*ROW('Sanitation Data'!I66))="","",OFFSET('Sanitation Data'!$I$32,0,10*ROW('Sanitation Data'!I66)))</f>
        <v/>
      </c>
      <c r="DO72" s="378" t="str">
        <f ca="1">+IF(OFFSET('Hygiene Data'!$D$11,0,10*ROW('Hygiene Data'!D66))="","",OFFSET('Hygiene Data'!$D$11,0,10*ROW('Hygiene Data'!D66)))</f>
        <v/>
      </c>
      <c r="DP72" s="378" t="str">
        <f ca="1">+IF(OFFSET('Hygiene Data'!$D$12,0,10*ROW('Hygiene Data'!D66))="","",OFFSET('Hygiene Data'!$D$12,0,10*ROW('Hygiene Data'!D66)))</f>
        <v/>
      </c>
      <c r="DQ72" s="378" t="str">
        <f ca="1">+IF(OFFSET('Hygiene Data'!$D$13,0,10*ROW('Hygiene Data'!D66))="","",OFFSET('Hygiene Data'!$D$13,0,10*ROW('Hygiene Data'!D66)))</f>
        <v/>
      </c>
      <c r="DR72" s="378" t="str">
        <f ca="1">+IF(OFFSET('Hygiene Data'!$E$11,0,10*ROW('Hygiene Data'!E66))="","",OFFSET('Hygiene Data'!$E$11,0,10*ROW('Hygiene Data'!E66)))</f>
        <v/>
      </c>
      <c r="DS72" s="378" t="str">
        <f ca="1">+IF(OFFSET('Hygiene Data'!$E$12,0,10*ROW('Hygiene Data'!E66))="","",OFFSET('Hygiene Data'!$E$12,0,10*ROW('Hygiene Data'!E66)))</f>
        <v/>
      </c>
      <c r="DT72" s="378" t="str">
        <f ca="1">+IF(OFFSET('Hygiene Data'!$E$13,0,10*ROW('Hygiene Data'!E66))="","",OFFSET('Hygiene Data'!$E$13,0,10*ROW('Hygiene Data'!E66)))</f>
        <v/>
      </c>
      <c r="DU72" s="378" t="str">
        <f ca="1">+IF(OFFSET('Hygiene Data'!$F$11,0,10*ROW('Hygiene Data'!F66))="","",OFFSET('Hygiene Data'!$F$11,0,10*ROW('Hygiene Data'!F66)))</f>
        <v/>
      </c>
      <c r="DV72" s="378" t="str">
        <f ca="1">+IF(OFFSET('Hygiene Data'!$F$12,0,10*ROW('Hygiene Data'!F66))="","",OFFSET('Hygiene Data'!$F$12,0,10*ROW('Hygiene Data'!F66)))</f>
        <v/>
      </c>
      <c r="DW72" s="378" t="str">
        <f ca="1">+IF(OFFSET('Hygiene Data'!$F$13,0,10*ROW('Hygiene Data'!F66))="","",OFFSET('Hygiene Data'!$F$13,0,10*ROW('Hygiene Data'!F66)))</f>
        <v/>
      </c>
      <c r="DX72" s="378" t="str">
        <f ca="1">+IF(OFFSET('Hygiene Data'!$G$11,0,10*ROW('Hygiene Data'!G66))="","",OFFSET('Hygiene Data'!$G$11,0,10*ROW('Hygiene Data'!G66)))</f>
        <v/>
      </c>
      <c r="DY72" s="378" t="str">
        <f ca="1">+IF(OFFSET('Hygiene Data'!$G$12,0,10*ROW('Hygiene Data'!G66))="","",OFFSET('Hygiene Data'!$G$12,0,10*ROW('Hygiene Data'!G66)))</f>
        <v/>
      </c>
      <c r="DZ72" s="378" t="str">
        <f ca="1">+IF(OFFSET('Hygiene Data'!$G$13,0,10*ROW('Hygiene Data'!G66))="","",OFFSET('Hygiene Data'!$G$13,0,10*ROW('Hygiene Data'!G66)))</f>
        <v/>
      </c>
      <c r="EA72" s="378" t="str">
        <f ca="1">+IF(OFFSET('Hygiene Data'!$H$11,0,10*ROW('Hygiene Data'!H66))="","",OFFSET('Hygiene Data'!$H$11,0,10*ROW('Hygiene Data'!H66)))</f>
        <v/>
      </c>
      <c r="EB72" s="378" t="str">
        <f ca="1">+IF(OFFSET('Hygiene Data'!$H$12,0,10*ROW('Hygiene Data'!H66))="","",OFFSET('Hygiene Data'!$H$12,0,10*ROW('Hygiene Data'!H66)))</f>
        <v/>
      </c>
      <c r="EC72" s="378" t="str">
        <f ca="1">+IF(OFFSET('Hygiene Data'!$H$13,0,10*ROW('Hygiene Data'!H66))="","",OFFSET('Hygiene Data'!$H$13,0,10*ROW('Hygiene Data'!H66)))</f>
        <v/>
      </c>
      <c r="ED72" s="378" t="str">
        <f ca="1">+IF(OFFSET('Hygiene Data'!$I$11,0,10*ROW('Hygiene Data'!I66))="","",OFFSET('Hygiene Data'!$I$11,0,10*ROW('Hygiene Data'!I66)))</f>
        <v/>
      </c>
      <c r="EE72" s="378" t="str">
        <f ca="1">+IF(OFFSET('Hygiene Data'!$I$12,0,10*ROW('Hygiene Data'!I66))="","",OFFSET('Hygiene Data'!$I$12,0,10*ROW('Hygiene Data'!I66)))</f>
        <v/>
      </c>
      <c r="EF72" s="378" t="str">
        <f ca="1">+IF(OFFSET('Hygiene Data'!$I$13,0,10*ROW('Hygiene Data'!I66))="","",OFFSET('Hygiene Data'!$I$13,0,10*ROW('Hygiene Data'!I66)))</f>
        <v/>
      </c>
    </row>
    <row r="73" spans="1:136" x14ac:dyDescent="0.25">
      <c r="A73" s="487" t="str">
        <f ca="1">+IF(OFFSET('Water Data'!$B$2,0,10*ROW('Water Data'!E67))="","",OFFSET('Water Data'!$B$2,0,10*ROW('Water Data'!E67)))</f>
        <v/>
      </c>
      <c r="B73" s="487"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4" t="str">
        <f t="shared" ca="1" si="1"/>
        <v/>
      </c>
      <c r="D73" s="515"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5"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5"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5"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5"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5"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5"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5"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5"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5"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5"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5"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5"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5"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5"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5"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5"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5"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6"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6"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6"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6"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6"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6"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6"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6"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6"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6"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6"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6"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6"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6"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6"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6"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6"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6"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6"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6"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6"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6"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6"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6"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6"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6"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6"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6"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6"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6"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7"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3"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7"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7"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7"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7"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7"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7"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7"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7"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7"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7"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7"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7"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7"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7"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7"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7"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8" t="str">
        <f ca="1">+IF(OFFSET('Water Data'!$D$27,0,10*ROW('Water Data'!D67))="","",OFFSET('Water Data'!$D$27,0,10*ROW('Water Data'!D67)))</f>
        <v/>
      </c>
      <c r="BT73" s="378" t="str">
        <f ca="1">+IF(OFFSET('Water Data'!$D$28,0,10*ROW('Water Data'!D67))="","",OFFSET('Water Data'!$D$28,0,10*ROW('Water Data'!D67)))</f>
        <v/>
      </c>
      <c r="BU73" s="378" t="str">
        <f ca="1">+IF(OFFSET('Water Data'!$D$29,0,10*ROW('Water Data'!D67))="","",OFFSET('Water Data'!$D$29,0,10*ROW('Water Data'!D67)))</f>
        <v/>
      </c>
      <c r="BV73" s="378" t="str">
        <f ca="1">+IF(OFFSET('Water Data'!$E$27,0,10*ROW('Water Data'!E67))="","",OFFSET('Water Data'!$E$27,0,10*ROW('Water Data'!E67)))</f>
        <v/>
      </c>
      <c r="BW73" s="378" t="str">
        <f ca="1">+IF(OFFSET('Water Data'!$E$28,0,10*ROW('Water Data'!E67))="","",OFFSET('Water Data'!$E$28,0,10*ROW('Water Data'!E67)))</f>
        <v/>
      </c>
      <c r="BX73" s="378" t="str">
        <f ca="1">+IF(OFFSET('Water Data'!$E$29,0,10*ROW('Water Data'!E67))="","",OFFSET('Water Data'!$E$29,0,10*ROW('Water Data'!E67)))</f>
        <v/>
      </c>
      <c r="BY73" s="378" t="str">
        <f ca="1">+IF(OFFSET('Water Data'!$F$27,0,10*ROW('Water Data'!F67))="","",OFFSET('Water Data'!$F$27,0,10*ROW('Water Data'!F67)))</f>
        <v/>
      </c>
      <c r="BZ73" s="378" t="str">
        <f ca="1">+IF(OFFSET('Water Data'!$F$28,0,10*ROW('Water Data'!F67))="","",OFFSET('Water Data'!$F$28,0,10*ROW('Water Data'!F67)))</f>
        <v/>
      </c>
      <c r="CA73" s="378" t="str">
        <f ca="1">+IF(OFFSET('Water Data'!$F$29,0,10*ROW('Water Data'!F67))="","",OFFSET('Water Data'!$F$29,0,10*ROW('Water Data'!F67)))</f>
        <v/>
      </c>
      <c r="CB73" s="378" t="str">
        <f ca="1">+IF(OFFSET('Water Data'!$G$27,0,10*ROW('Water Data'!G67))="","",OFFSET('Water Data'!$G$27,0,10*ROW('Water Data'!G67)))</f>
        <v/>
      </c>
      <c r="CC73" s="378" t="str">
        <f ca="1">+IF(OFFSET('Water Data'!$G$28,0,10*ROW('Water Data'!G67))="","",OFFSET('Water Data'!$G$28,0,10*ROW('Water Data'!G67)))</f>
        <v/>
      </c>
      <c r="CD73" s="378" t="str">
        <f ca="1">+IF(OFFSET('Water Data'!$G$29,0,10*ROW('Water Data'!G67))="","",OFFSET('Water Data'!$G$29,0,10*ROW('Water Data'!G67)))</f>
        <v/>
      </c>
      <c r="CE73" s="378" t="str">
        <f ca="1">+IF(OFFSET('Water Data'!$H$27,0,10*ROW('Water Data'!H67))="","",OFFSET('Water Data'!$H$27,0,10*ROW('Water Data'!H67)))</f>
        <v/>
      </c>
      <c r="CF73" s="378" t="str">
        <f ca="1">+IF(OFFSET('Water Data'!$H$28,0,10*ROW('Water Data'!H67))="","",OFFSET('Water Data'!$H$28,0,10*ROW('Water Data'!H67)))</f>
        <v/>
      </c>
      <c r="CG73" s="378" t="str">
        <f ca="1">+IF(OFFSET('Water Data'!$H$29,0,10*ROW('Water Data'!H67))="","",OFFSET('Water Data'!$H$29,0,10*ROW('Water Data'!H67)))</f>
        <v/>
      </c>
      <c r="CH73" s="378" t="str">
        <f ca="1">+IF(OFFSET('Water Data'!$I$27,0,10*ROW('Water Data'!I67))="","",OFFSET('Water Data'!$I$27,0,10*ROW('Water Data'!I67)))</f>
        <v/>
      </c>
      <c r="CI73" s="378" t="str">
        <f ca="1">+IF(OFFSET('Water Data'!$I$28,0,10*ROW('Water Data'!I67))="","",OFFSET('Water Data'!$I$28,0,10*ROW('Water Data'!I67)))</f>
        <v/>
      </c>
      <c r="CJ73" s="378" t="str">
        <f ca="1">+IF(OFFSET('Water Data'!$I$29,0,10*ROW('Water Data'!I67))="","",OFFSET('Water Data'!$I$29,0,10*ROW('Water Data'!I67)))</f>
        <v/>
      </c>
      <c r="CK73" s="378" t="str">
        <f ca="1">+IF(OFFSET('Sanitation Data'!$D$28,0,10*ROW('Sanitation Data'!D67))="","",OFFSET('Sanitation Data'!$D$28,0,10*ROW('Sanitation Data'!D67)))</f>
        <v/>
      </c>
      <c r="CL73" s="378" t="str">
        <f ca="1">+IF(OFFSET('Sanitation Data'!$D$29,0,10*ROW('Sanitation Data'!D67))="","",OFFSET('Sanitation Data'!$D$29,0,10*ROW('Sanitation Data'!D67)))</f>
        <v/>
      </c>
      <c r="CM73" s="378" t="str">
        <f ca="1">+IF(OFFSET('Sanitation Data'!$D$30,0,10*ROW('Sanitation Data'!D67))="","",OFFSET('Sanitation Data'!$D$30,0,10*ROW('Sanitation Data'!D67)))</f>
        <v/>
      </c>
      <c r="CN73" s="378" t="str">
        <f ca="1">+IF(OFFSET('Sanitation Data'!$D$31,0,10*ROW('Sanitation Data'!D67))="","",OFFSET('Sanitation Data'!$D$31,0,10*ROW('Sanitation Data'!D67)))</f>
        <v/>
      </c>
      <c r="CO73" s="378" t="str">
        <f ca="1">+IF(OFFSET('Sanitation Data'!$D$32,0,10*ROW('Sanitation Data'!D67))="","",OFFSET('Sanitation Data'!$D$32,0,10*ROW('Sanitation Data'!D67)))</f>
        <v/>
      </c>
      <c r="CP73" s="378" t="str">
        <f ca="1">+IF(OFFSET('Sanitation Data'!$E$28,0,10*ROW('Sanitation Data'!E67))="","",OFFSET('Sanitation Data'!$E$28,0,10*ROW('Sanitation Data'!E67)))</f>
        <v/>
      </c>
      <c r="CQ73" s="378" t="str">
        <f ca="1">+IF(OFFSET('Sanitation Data'!$E$29,0,10*ROW('Sanitation Data'!E67))="","",OFFSET('Sanitation Data'!$E$29,0,10*ROW('Sanitation Data'!E67)))</f>
        <v/>
      </c>
      <c r="CR73" s="378" t="str">
        <f ca="1">+IF(OFFSET('Sanitation Data'!$E$30,0,10*ROW('Sanitation Data'!E67))="","",OFFSET('Sanitation Data'!$E$30,0,10*ROW('Sanitation Data'!E67)))</f>
        <v/>
      </c>
      <c r="CS73" s="378" t="str">
        <f ca="1">+IF(OFFSET('Sanitation Data'!$E$31,0,10*ROW('Sanitation Data'!E67))="","",OFFSET('Sanitation Data'!$E$31,0,10*ROW('Sanitation Data'!E67)))</f>
        <v/>
      </c>
      <c r="CT73" s="378" t="str">
        <f ca="1">+IF(OFFSET('Sanitation Data'!$E$32,0,10*ROW('Sanitation Data'!E67))="","",OFFSET('Sanitation Data'!$E$32,0,10*ROW('Sanitation Data'!E67)))</f>
        <v/>
      </c>
      <c r="CU73" s="378" t="str">
        <f ca="1">+IF(OFFSET('Sanitation Data'!$F$28,0,10*ROW('Sanitation Data'!F67))="","",OFFSET('Sanitation Data'!$F$28,0,10*ROW('Sanitation Data'!F67)))</f>
        <v/>
      </c>
      <c r="CV73" s="378" t="str">
        <f ca="1">+IF(OFFSET('Sanitation Data'!$F$29,0,10*ROW('Sanitation Data'!F67))="","",OFFSET('Sanitation Data'!$F$29,0,10*ROW('Sanitation Data'!F67)))</f>
        <v/>
      </c>
      <c r="CW73" s="378" t="str">
        <f ca="1">+IF(OFFSET('Sanitation Data'!$F$30,0,10*ROW('Sanitation Data'!F67))="","",OFFSET('Sanitation Data'!$F$30,0,10*ROW('Sanitation Data'!F67)))</f>
        <v/>
      </c>
      <c r="CX73" s="378" t="str">
        <f ca="1">+IF(OFFSET('Sanitation Data'!$F$31,0,10*ROW('Sanitation Data'!F67))="","",OFFSET('Sanitation Data'!$F$31,0,10*ROW('Sanitation Data'!F67)))</f>
        <v/>
      </c>
      <c r="CY73" s="378" t="str">
        <f ca="1">+IF(OFFSET('Sanitation Data'!$F$32,0,10*ROW('Sanitation Data'!F67))="","",OFFSET('Sanitation Data'!$F$32,0,10*ROW('Sanitation Data'!F67)))</f>
        <v/>
      </c>
      <c r="CZ73" s="378" t="str">
        <f ca="1">+IF(OFFSET('Sanitation Data'!$G$28,0,10*ROW('Sanitation Data'!G67))="","",OFFSET('Sanitation Data'!$G$28,0,10*ROW('Sanitation Data'!G67)))</f>
        <v/>
      </c>
      <c r="DA73" s="378" t="str">
        <f ca="1">+IF(OFFSET('Sanitation Data'!$G$29,0,10*ROW('Sanitation Data'!G67))="","",OFFSET('Sanitation Data'!$G$29,0,10*ROW('Sanitation Data'!G67)))</f>
        <v/>
      </c>
      <c r="DB73" s="378" t="str">
        <f ca="1">+IF(OFFSET('Sanitation Data'!$G$30,0,10*ROW('Sanitation Data'!G67))="","",OFFSET('Sanitation Data'!$G$30,0,10*ROW('Sanitation Data'!G67)))</f>
        <v/>
      </c>
      <c r="DC73" s="378" t="str">
        <f ca="1">+IF(OFFSET('Sanitation Data'!$G$31,0,10*ROW('Sanitation Data'!G67))="","",OFFSET('Sanitation Data'!$G$31,0,10*ROW('Sanitation Data'!G67)))</f>
        <v/>
      </c>
      <c r="DD73" s="378" t="str">
        <f ca="1">+IF(OFFSET('Sanitation Data'!$G$32,0,10*ROW('Sanitation Data'!G67))="","",OFFSET('Sanitation Data'!$G$32,0,10*ROW('Sanitation Data'!G67)))</f>
        <v/>
      </c>
      <c r="DE73" s="378" t="str">
        <f ca="1">+IF(OFFSET('Sanitation Data'!$H$28,0,10*ROW('Sanitation Data'!H67))="","",OFFSET('Sanitation Data'!$H$28,0,10*ROW('Sanitation Data'!H67)))</f>
        <v/>
      </c>
      <c r="DF73" s="378" t="str">
        <f ca="1">+IF(OFFSET('Sanitation Data'!$H$29,0,10*ROW('Sanitation Data'!H67))="","",OFFSET('Sanitation Data'!$H$29,0,10*ROW('Sanitation Data'!H67)))</f>
        <v/>
      </c>
      <c r="DG73" s="378" t="str">
        <f ca="1">+IF(OFFSET('Sanitation Data'!$H$30,0,10*ROW('Sanitation Data'!H67))="","",OFFSET('Sanitation Data'!$H$30,0,10*ROW('Sanitation Data'!H67)))</f>
        <v/>
      </c>
      <c r="DH73" s="378" t="str">
        <f ca="1">+IF(OFFSET('Sanitation Data'!$H$31,0,10*ROW('Sanitation Data'!H67))="","",OFFSET('Sanitation Data'!$H$31,0,10*ROW('Sanitation Data'!H67)))</f>
        <v/>
      </c>
      <c r="DI73" s="378" t="str">
        <f ca="1">+IF(OFFSET('Sanitation Data'!$H$32,0,10*ROW('Sanitation Data'!H67))="","",OFFSET('Sanitation Data'!$H$32,0,10*ROW('Sanitation Data'!H67)))</f>
        <v/>
      </c>
      <c r="DJ73" s="378" t="str">
        <f ca="1">+IF(OFFSET('Sanitation Data'!$I$28,0,10*ROW('Sanitation Data'!I67))="","",OFFSET('Sanitation Data'!$I$28,0,10*ROW('Sanitation Data'!I67)))</f>
        <v/>
      </c>
      <c r="DK73" s="378" t="str">
        <f ca="1">+IF(OFFSET('Sanitation Data'!$I$29,0,10*ROW('Sanitation Data'!I67))="","",OFFSET('Sanitation Data'!$I$29,0,10*ROW('Sanitation Data'!I67)))</f>
        <v/>
      </c>
      <c r="DL73" s="378" t="str">
        <f ca="1">+IF(OFFSET('Sanitation Data'!$I$30,0,10*ROW('Sanitation Data'!I67))="","",OFFSET('Sanitation Data'!$I$30,0,10*ROW('Sanitation Data'!I67)))</f>
        <v/>
      </c>
      <c r="DM73" s="378" t="str">
        <f ca="1">+IF(OFFSET('Sanitation Data'!$I$31,0,10*ROW('Sanitation Data'!I67))="","",OFFSET('Sanitation Data'!$I$31,0,10*ROW('Sanitation Data'!I67)))</f>
        <v/>
      </c>
      <c r="DN73" s="378" t="str">
        <f ca="1">+IF(OFFSET('Sanitation Data'!$I$32,0,10*ROW('Sanitation Data'!I67))="","",OFFSET('Sanitation Data'!$I$32,0,10*ROW('Sanitation Data'!I67)))</f>
        <v/>
      </c>
      <c r="DO73" s="378" t="str">
        <f ca="1">+IF(OFFSET('Hygiene Data'!$D$11,0,10*ROW('Hygiene Data'!D67))="","",OFFSET('Hygiene Data'!$D$11,0,10*ROW('Hygiene Data'!D67)))</f>
        <v/>
      </c>
      <c r="DP73" s="378" t="str">
        <f ca="1">+IF(OFFSET('Hygiene Data'!$D$12,0,10*ROW('Hygiene Data'!D67))="","",OFFSET('Hygiene Data'!$D$12,0,10*ROW('Hygiene Data'!D67)))</f>
        <v/>
      </c>
      <c r="DQ73" s="378" t="str">
        <f ca="1">+IF(OFFSET('Hygiene Data'!$D$13,0,10*ROW('Hygiene Data'!D67))="","",OFFSET('Hygiene Data'!$D$13,0,10*ROW('Hygiene Data'!D67)))</f>
        <v/>
      </c>
      <c r="DR73" s="378" t="str">
        <f ca="1">+IF(OFFSET('Hygiene Data'!$E$11,0,10*ROW('Hygiene Data'!E67))="","",OFFSET('Hygiene Data'!$E$11,0,10*ROW('Hygiene Data'!E67)))</f>
        <v/>
      </c>
      <c r="DS73" s="378" t="str">
        <f ca="1">+IF(OFFSET('Hygiene Data'!$E$12,0,10*ROW('Hygiene Data'!E67))="","",OFFSET('Hygiene Data'!$E$12,0,10*ROW('Hygiene Data'!E67)))</f>
        <v/>
      </c>
      <c r="DT73" s="378" t="str">
        <f ca="1">+IF(OFFSET('Hygiene Data'!$E$13,0,10*ROW('Hygiene Data'!E67))="","",OFFSET('Hygiene Data'!$E$13,0,10*ROW('Hygiene Data'!E67)))</f>
        <v/>
      </c>
      <c r="DU73" s="378" t="str">
        <f ca="1">+IF(OFFSET('Hygiene Data'!$F$11,0,10*ROW('Hygiene Data'!F67))="","",OFFSET('Hygiene Data'!$F$11,0,10*ROW('Hygiene Data'!F67)))</f>
        <v/>
      </c>
      <c r="DV73" s="378" t="str">
        <f ca="1">+IF(OFFSET('Hygiene Data'!$F$12,0,10*ROW('Hygiene Data'!F67))="","",OFFSET('Hygiene Data'!$F$12,0,10*ROW('Hygiene Data'!F67)))</f>
        <v/>
      </c>
      <c r="DW73" s="378" t="str">
        <f ca="1">+IF(OFFSET('Hygiene Data'!$F$13,0,10*ROW('Hygiene Data'!F67))="","",OFFSET('Hygiene Data'!$F$13,0,10*ROW('Hygiene Data'!F67)))</f>
        <v/>
      </c>
      <c r="DX73" s="378" t="str">
        <f ca="1">+IF(OFFSET('Hygiene Data'!$G$11,0,10*ROW('Hygiene Data'!G67))="","",OFFSET('Hygiene Data'!$G$11,0,10*ROW('Hygiene Data'!G67)))</f>
        <v/>
      </c>
      <c r="DY73" s="378" t="str">
        <f ca="1">+IF(OFFSET('Hygiene Data'!$G$12,0,10*ROW('Hygiene Data'!G67))="","",OFFSET('Hygiene Data'!$G$12,0,10*ROW('Hygiene Data'!G67)))</f>
        <v/>
      </c>
      <c r="DZ73" s="378" t="str">
        <f ca="1">+IF(OFFSET('Hygiene Data'!$G$13,0,10*ROW('Hygiene Data'!G67))="","",OFFSET('Hygiene Data'!$G$13,0,10*ROW('Hygiene Data'!G67)))</f>
        <v/>
      </c>
      <c r="EA73" s="378" t="str">
        <f ca="1">+IF(OFFSET('Hygiene Data'!$H$11,0,10*ROW('Hygiene Data'!H67))="","",OFFSET('Hygiene Data'!$H$11,0,10*ROW('Hygiene Data'!H67)))</f>
        <v/>
      </c>
      <c r="EB73" s="378" t="str">
        <f ca="1">+IF(OFFSET('Hygiene Data'!$H$12,0,10*ROW('Hygiene Data'!H67))="","",OFFSET('Hygiene Data'!$H$12,0,10*ROW('Hygiene Data'!H67)))</f>
        <v/>
      </c>
      <c r="EC73" s="378" t="str">
        <f ca="1">+IF(OFFSET('Hygiene Data'!$H$13,0,10*ROW('Hygiene Data'!H67))="","",OFFSET('Hygiene Data'!$H$13,0,10*ROW('Hygiene Data'!H67)))</f>
        <v/>
      </c>
      <c r="ED73" s="378" t="str">
        <f ca="1">+IF(OFFSET('Hygiene Data'!$I$11,0,10*ROW('Hygiene Data'!I67))="","",OFFSET('Hygiene Data'!$I$11,0,10*ROW('Hygiene Data'!I67)))</f>
        <v/>
      </c>
      <c r="EE73" s="378" t="str">
        <f ca="1">+IF(OFFSET('Hygiene Data'!$I$12,0,10*ROW('Hygiene Data'!I67))="","",OFFSET('Hygiene Data'!$I$12,0,10*ROW('Hygiene Data'!I67)))</f>
        <v/>
      </c>
      <c r="EF73" s="378" t="str">
        <f ca="1">+IF(OFFSET('Hygiene Data'!$I$13,0,10*ROW('Hygiene Data'!I67))="","",OFFSET('Hygiene Data'!$I$13,0,10*ROW('Hygiene Data'!I67)))</f>
        <v/>
      </c>
    </row>
    <row r="74" spans="1:136" x14ac:dyDescent="0.25">
      <c r="A74" s="487" t="str">
        <f ca="1">+IF(OFFSET('Water Data'!$B$2,0,10*ROW('Water Data'!E68))="","",OFFSET('Water Data'!$B$2,0,10*ROW('Water Data'!E68)))</f>
        <v/>
      </c>
      <c r="B74" s="487"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4" t="str">
        <f t="shared" ca="1" si="1"/>
        <v/>
      </c>
      <c r="D74" s="515"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5"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5"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5"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5"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5"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5"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5"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5"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5"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5"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5"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5"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5"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5"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5"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5"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5"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6"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6"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6"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6"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6"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6"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6"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6"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6"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6"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6"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6"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6"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6"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6"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6"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6"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6"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6"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6"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6"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6"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6"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6"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6"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6"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6"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6"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6"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6"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7"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3"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7"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7"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7"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7"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7"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7"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7"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7"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7"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7"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7"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7"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7"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7"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7"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7"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8" t="str">
        <f ca="1">+IF(OFFSET('Water Data'!$D$27,0,10*ROW('Water Data'!D68))="","",OFFSET('Water Data'!$D$27,0,10*ROW('Water Data'!D68)))</f>
        <v/>
      </c>
      <c r="BT74" s="378" t="str">
        <f ca="1">+IF(OFFSET('Water Data'!$D$28,0,10*ROW('Water Data'!D68))="","",OFFSET('Water Data'!$D$28,0,10*ROW('Water Data'!D68)))</f>
        <v/>
      </c>
      <c r="BU74" s="378" t="str">
        <f ca="1">+IF(OFFSET('Water Data'!$D$29,0,10*ROW('Water Data'!D68))="","",OFFSET('Water Data'!$D$29,0,10*ROW('Water Data'!D68)))</f>
        <v/>
      </c>
      <c r="BV74" s="378" t="str">
        <f ca="1">+IF(OFFSET('Water Data'!$E$27,0,10*ROW('Water Data'!E68))="","",OFFSET('Water Data'!$E$27,0,10*ROW('Water Data'!E68)))</f>
        <v/>
      </c>
      <c r="BW74" s="378" t="str">
        <f ca="1">+IF(OFFSET('Water Data'!$E$28,0,10*ROW('Water Data'!E68))="","",OFFSET('Water Data'!$E$28,0,10*ROW('Water Data'!E68)))</f>
        <v/>
      </c>
      <c r="BX74" s="378" t="str">
        <f ca="1">+IF(OFFSET('Water Data'!$E$29,0,10*ROW('Water Data'!E68))="","",OFFSET('Water Data'!$E$29,0,10*ROW('Water Data'!E68)))</f>
        <v/>
      </c>
      <c r="BY74" s="378" t="str">
        <f ca="1">+IF(OFFSET('Water Data'!$F$27,0,10*ROW('Water Data'!F68))="","",OFFSET('Water Data'!$F$27,0,10*ROW('Water Data'!F68)))</f>
        <v/>
      </c>
      <c r="BZ74" s="378" t="str">
        <f ca="1">+IF(OFFSET('Water Data'!$F$28,0,10*ROW('Water Data'!F68))="","",OFFSET('Water Data'!$F$28,0,10*ROW('Water Data'!F68)))</f>
        <v/>
      </c>
      <c r="CA74" s="378" t="str">
        <f ca="1">+IF(OFFSET('Water Data'!$F$29,0,10*ROW('Water Data'!F68))="","",OFFSET('Water Data'!$F$29,0,10*ROW('Water Data'!F68)))</f>
        <v/>
      </c>
      <c r="CB74" s="378" t="str">
        <f ca="1">+IF(OFFSET('Water Data'!$G$27,0,10*ROW('Water Data'!G68))="","",OFFSET('Water Data'!$G$27,0,10*ROW('Water Data'!G68)))</f>
        <v/>
      </c>
      <c r="CC74" s="378" t="str">
        <f ca="1">+IF(OFFSET('Water Data'!$G$28,0,10*ROW('Water Data'!G68))="","",OFFSET('Water Data'!$G$28,0,10*ROW('Water Data'!G68)))</f>
        <v/>
      </c>
      <c r="CD74" s="378" t="str">
        <f ca="1">+IF(OFFSET('Water Data'!$G$29,0,10*ROW('Water Data'!G68))="","",OFFSET('Water Data'!$G$29,0,10*ROW('Water Data'!G68)))</f>
        <v/>
      </c>
      <c r="CE74" s="378" t="str">
        <f ca="1">+IF(OFFSET('Water Data'!$H$27,0,10*ROW('Water Data'!H68))="","",OFFSET('Water Data'!$H$27,0,10*ROW('Water Data'!H68)))</f>
        <v/>
      </c>
      <c r="CF74" s="378" t="str">
        <f ca="1">+IF(OFFSET('Water Data'!$H$28,0,10*ROW('Water Data'!H68))="","",OFFSET('Water Data'!$H$28,0,10*ROW('Water Data'!H68)))</f>
        <v/>
      </c>
      <c r="CG74" s="378" t="str">
        <f ca="1">+IF(OFFSET('Water Data'!$H$29,0,10*ROW('Water Data'!H68))="","",OFFSET('Water Data'!$H$29,0,10*ROW('Water Data'!H68)))</f>
        <v/>
      </c>
      <c r="CH74" s="378" t="str">
        <f ca="1">+IF(OFFSET('Water Data'!$I$27,0,10*ROW('Water Data'!I68))="","",OFFSET('Water Data'!$I$27,0,10*ROW('Water Data'!I68)))</f>
        <v/>
      </c>
      <c r="CI74" s="378" t="str">
        <f ca="1">+IF(OFFSET('Water Data'!$I$28,0,10*ROW('Water Data'!I68))="","",OFFSET('Water Data'!$I$28,0,10*ROW('Water Data'!I68)))</f>
        <v/>
      </c>
      <c r="CJ74" s="378" t="str">
        <f ca="1">+IF(OFFSET('Water Data'!$I$29,0,10*ROW('Water Data'!I68))="","",OFFSET('Water Data'!$I$29,0,10*ROW('Water Data'!I68)))</f>
        <v/>
      </c>
      <c r="CK74" s="378" t="str">
        <f ca="1">+IF(OFFSET('Sanitation Data'!$D$28,0,10*ROW('Sanitation Data'!D68))="","",OFFSET('Sanitation Data'!$D$28,0,10*ROW('Sanitation Data'!D68)))</f>
        <v/>
      </c>
      <c r="CL74" s="378" t="str">
        <f ca="1">+IF(OFFSET('Sanitation Data'!$D$29,0,10*ROW('Sanitation Data'!D68))="","",OFFSET('Sanitation Data'!$D$29,0,10*ROW('Sanitation Data'!D68)))</f>
        <v/>
      </c>
      <c r="CM74" s="378" t="str">
        <f ca="1">+IF(OFFSET('Sanitation Data'!$D$30,0,10*ROW('Sanitation Data'!D68))="","",OFFSET('Sanitation Data'!$D$30,0,10*ROW('Sanitation Data'!D68)))</f>
        <v/>
      </c>
      <c r="CN74" s="378" t="str">
        <f ca="1">+IF(OFFSET('Sanitation Data'!$D$31,0,10*ROW('Sanitation Data'!D68))="","",OFFSET('Sanitation Data'!$D$31,0,10*ROW('Sanitation Data'!D68)))</f>
        <v/>
      </c>
      <c r="CO74" s="378" t="str">
        <f ca="1">+IF(OFFSET('Sanitation Data'!$D$32,0,10*ROW('Sanitation Data'!D68))="","",OFFSET('Sanitation Data'!$D$32,0,10*ROW('Sanitation Data'!D68)))</f>
        <v/>
      </c>
      <c r="CP74" s="378" t="str">
        <f ca="1">+IF(OFFSET('Sanitation Data'!$E$28,0,10*ROW('Sanitation Data'!E68))="","",OFFSET('Sanitation Data'!$E$28,0,10*ROW('Sanitation Data'!E68)))</f>
        <v/>
      </c>
      <c r="CQ74" s="378" t="str">
        <f ca="1">+IF(OFFSET('Sanitation Data'!$E$29,0,10*ROW('Sanitation Data'!E68))="","",OFFSET('Sanitation Data'!$E$29,0,10*ROW('Sanitation Data'!E68)))</f>
        <v/>
      </c>
      <c r="CR74" s="378" t="str">
        <f ca="1">+IF(OFFSET('Sanitation Data'!$E$30,0,10*ROW('Sanitation Data'!E68))="","",OFFSET('Sanitation Data'!$E$30,0,10*ROW('Sanitation Data'!E68)))</f>
        <v/>
      </c>
      <c r="CS74" s="378" t="str">
        <f ca="1">+IF(OFFSET('Sanitation Data'!$E$31,0,10*ROW('Sanitation Data'!E68))="","",OFFSET('Sanitation Data'!$E$31,0,10*ROW('Sanitation Data'!E68)))</f>
        <v/>
      </c>
      <c r="CT74" s="378" t="str">
        <f ca="1">+IF(OFFSET('Sanitation Data'!$E$32,0,10*ROW('Sanitation Data'!E68))="","",OFFSET('Sanitation Data'!$E$32,0,10*ROW('Sanitation Data'!E68)))</f>
        <v/>
      </c>
      <c r="CU74" s="378" t="str">
        <f ca="1">+IF(OFFSET('Sanitation Data'!$F$28,0,10*ROW('Sanitation Data'!F68))="","",OFFSET('Sanitation Data'!$F$28,0,10*ROW('Sanitation Data'!F68)))</f>
        <v/>
      </c>
      <c r="CV74" s="378" t="str">
        <f ca="1">+IF(OFFSET('Sanitation Data'!$F$29,0,10*ROW('Sanitation Data'!F68))="","",OFFSET('Sanitation Data'!$F$29,0,10*ROW('Sanitation Data'!F68)))</f>
        <v/>
      </c>
      <c r="CW74" s="378" t="str">
        <f ca="1">+IF(OFFSET('Sanitation Data'!$F$30,0,10*ROW('Sanitation Data'!F68))="","",OFFSET('Sanitation Data'!$F$30,0,10*ROW('Sanitation Data'!F68)))</f>
        <v/>
      </c>
      <c r="CX74" s="378" t="str">
        <f ca="1">+IF(OFFSET('Sanitation Data'!$F$31,0,10*ROW('Sanitation Data'!F68))="","",OFFSET('Sanitation Data'!$F$31,0,10*ROW('Sanitation Data'!F68)))</f>
        <v/>
      </c>
      <c r="CY74" s="378" t="str">
        <f ca="1">+IF(OFFSET('Sanitation Data'!$F$32,0,10*ROW('Sanitation Data'!F68))="","",OFFSET('Sanitation Data'!$F$32,0,10*ROW('Sanitation Data'!F68)))</f>
        <v/>
      </c>
      <c r="CZ74" s="378" t="str">
        <f ca="1">+IF(OFFSET('Sanitation Data'!$G$28,0,10*ROW('Sanitation Data'!G68))="","",OFFSET('Sanitation Data'!$G$28,0,10*ROW('Sanitation Data'!G68)))</f>
        <v/>
      </c>
      <c r="DA74" s="378" t="str">
        <f ca="1">+IF(OFFSET('Sanitation Data'!$G$29,0,10*ROW('Sanitation Data'!G68))="","",OFFSET('Sanitation Data'!$G$29,0,10*ROW('Sanitation Data'!G68)))</f>
        <v/>
      </c>
      <c r="DB74" s="378" t="str">
        <f ca="1">+IF(OFFSET('Sanitation Data'!$G$30,0,10*ROW('Sanitation Data'!G68))="","",OFFSET('Sanitation Data'!$G$30,0,10*ROW('Sanitation Data'!G68)))</f>
        <v/>
      </c>
      <c r="DC74" s="378" t="str">
        <f ca="1">+IF(OFFSET('Sanitation Data'!$G$31,0,10*ROW('Sanitation Data'!G68))="","",OFFSET('Sanitation Data'!$G$31,0,10*ROW('Sanitation Data'!G68)))</f>
        <v/>
      </c>
      <c r="DD74" s="378" t="str">
        <f ca="1">+IF(OFFSET('Sanitation Data'!$G$32,0,10*ROW('Sanitation Data'!G68))="","",OFFSET('Sanitation Data'!$G$32,0,10*ROW('Sanitation Data'!G68)))</f>
        <v/>
      </c>
      <c r="DE74" s="378" t="str">
        <f ca="1">+IF(OFFSET('Sanitation Data'!$H$28,0,10*ROW('Sanitation Data'!H68))="","",OFFSET('Sanitation Data'!$H$28,0,10*ROW('Sanitation Data'!H68)))</f>
        <v/>
      </c>
      <c r="DF74" s="378" t="str">
        <f ca="1">+IF(OFFSET('Sanitation Data'!$H$29,0,10*ROW('Sanitation Data'!H68))="","",OFFSET('Sanitation Data'!$H$29,0,10*ROW('Sanitation Data'!H68)))</f>
        <v/>
      </c>
      <c r="DG74" s="378" t="str">
        <f ca="1">+IF(OFFSET('Sanitation Data'!$H$30,0,10*ROW('Sanitation Data'!H68))="","",OFFSET('Sanitation Data'!$H$30,0,10*ROW('Sanitation Data'!H68)))</f>
        <v/>
      </c>
      <c r="DH74" s="378" t="str">
        <f ca="1">+IF(OFFSET('Sanitation Data'!$H$31,0,10*ROW('Sanitation Data'!H68))="","",OFFSET('Sanitation Data'!$H$31,0,10*ROW('Sanitation Data'!H68)))</f>
        <v/>
      </c>
      <c r="DI74" s="378" t="str">
        <f ca="1">+IF(OFFSET('Sanitation Data'!$H$32,0,10*ROW('Sanitation Data'!H68))="","",OFFSET('Sanitation Data'!$H$32,0,10*ROW('Sanitation Data'!H68)))</f>
        <v/>
      </c>
      <c r="DJ74" s="378" t="str">
        <f ca="1">+IF(OFFSET('Sanitation Data'!$I$28,0,10*ROW('Sanitation Data'!I68))="","",OFFSET('Sanitation Data'!$I$28,0,10*ROW('Sanitation Data'!I68)))</f>
        <v/>
      </c>
      <c r="DK74" s="378" t="str">
        <f ca="1">+IF(OFFSET('Sanitation Data'!$I$29,0,10*ROW('Sanitation Data'!I68))="","",OFFSET('Sanitation Data'!$I$29,0,10*ROW('Sanitation Data'!I68)))</f>
        <v/>
      </c>
      <c r="DL74" s="378" t="str">
        <f ca="1">+IF(OFFSET('Sanitation Data'!$I$30,0,10*ROW('Sanitation Data'!I68))="","",OFFSET('Sanitation Data'!$I$30,0,10*ROW('Sanitation Data'!I68)))</f>
        <v/>
      </c>
      <c r="DM74" s="378" t="str">
        <f ca="1">+IF(OFFSET('Sanitation Data'!$I$31,0,10*ROW('Sanitation Data'!I68))="","",OFFSET('Sanitation Data'!$I$31,0,10*ROW('Sanitation Data'!I68)))</f>
        <v/>
      </c>
      <c r="DN74" s="378" t="str">
        <f ca="1">+IF(OFFSET('Sanitation Data'!$I$32,0,10*ROW('Sanitation Data'!I68))="","",OFFSET('Sanitation Data'!$I$32,0,10*ROW('Sanitation Data'!I68)))</f>
        <v/>
      </c>
      <c r="DO74" s="378" t="str">
        <f ca="1">+IF(OFFSET('Hygiene Data'!$D$11,0,10*ROW('Hygiene Data'!D68))="","",OFFSET('Hygiene Data'!$D$11,0,10*ROW('Hygiene Data'!D68)))</f>
        <v/>
      </c>
      <c r="DP74" s="378" t="str">
        <f ca="1">+IF(OFFSET('Hygiene Data'!$D$12,0,10*ROW('Hygiene Data'!D68))="","",OFFSET('Hygiene Data'!$D$12,0,10*ROW('Hygiene Data'!D68)))</f>
        <v/>
      </c>
      <c r="DQ74" s="378" t="str">
        <f ca="1">+IF(OFFSET('Hygiene Data'!$D$13,0,10*ROW('Hygiene Data'!D68))="","",OFFSET('Hygiene Data'!$D$13,0,10*ROW('Hygiene Data'!D68)))</f>
        <v/>
      </c>
      <c r="DR74" s="378" t="str">
        <f ca="1">+IF(OFFSET('Hygiene Data'!$E$11,0,10*ROW('Hygiene Data'!E68))="","",OFFSET('Hygiene Data'!$E$11,0,10*ROW('Hygiene Data'!E68)))</f>
        <v/>
      </c>
      <c r="DS74" s="378" t="str">
        <f ca="1">+IF(OFFSET('Hygiene Data'!$E$12,0,10*ROW('Hygiene Data'!E68))="","",OFFSET('Hygiene Data'!$E$12,0,10*ROW('Hygiene Data'!E68)))</f>
        <v/>
      </c>
      <c r="DT74" s="378" t="str">
        <f ca="1">+IF(OFFSET('Hygiene Data'!$E$13,0,10*ROW('Hygiene Data'!E68))="","",OFFSET('Hygiene Data'!$E$13,0,10*ROW('Hygiene Data'!E68)))</f>
        <v/>
      </c>
      <c r="DU74" s="378" t="str">
        <f ca="1">+IF(OFFSET('Hygiene Data'!$F$11,0,10*ROW('Hygiene Data'!F68))="","",OFFSET('Hygiene Data'!$F$11,0,10*ROW('Hygiene Data'!F68)))</f>
        <v/>
      </c>
      <c r="DV74" s="378" t="str">
        <f ca="1">+IF(OFFSET('Hygiene Data'!$F$12,0,10*ROW('Hygiene Data'!F68))="","",OFFSET('Hygiene Data'!$F$12,0,10*ROW('Hygiene Data'!F68)))</f>
        <v/>
      </c>
      <c r="DW74" s="378" t="str">
        <f ca="1">+IF(OFFSET('Hygiene Data'!$F$13,0,10*ROW('Hygiene Data'!F68))="","",OFFSET('Hygiene Data'!$F$13,0,10*ROW('Hygiene Data'!F68)))</f>
        <v/>
      </c>
      <c r="DX74" s="378" t="str">
        <f ca="1">+IF(OFFSET('Hygiene Data'!$G$11,0,10*ROW('Hygiene Data'!G68))="","",OFFSET('Hygiene Data'!$G$11,0,10*ROW('Hygiene Data'!G68)))</f>
        <v/>
      </c>
      <c r="DY74" s="378" t="str">
        <f ca="1">+IF(OFFSET('Hygiene Data'!$G$12,0,10*ROW('Hygiene Data'!G68))="","",OFFSET('Hygiene Data'!$G$12,0,10*ROW('Hygiene Data'!G68)))</f>
        <v/>
      </c>
      <c r="DZ74" s="378" t="str">
        <f ca="1">+IF(OFFSET('Hygiene Data'!$G$13,0,10*ROW('Hygiene Data'!G68))="","",OFFSET('Hygiene Data'!$G$13,0,10*ROW('Hygiene Data'!G68)))</f>
        <v/>
      </c>
      <c r="EA74" s="378" t="str">
        <f ca="1">+IF(OFFSET('Hygiene Data'!$H$11,0,10*ROW('Hygiene Data'!H68))="","",OFFSET('Hygiene Data'!$H$11,0,10*ROW('Hygiene Data'!H68)))</f>
        <v/>
      </c>
      <c r="EB74" s="378" t="str">
        <f ca="1">+IF(OFFSET('Hygiene Data'!$H$12,0,10*ROW('Hygiene Data'!H68))="","",OFFSET('Hygiene Data'!$H$12,0,10*ROW('Hygiene Data'!H68)))</f>
        <v/>
      </c>
      <c r="EC74" s="378" t="str">
        <f ca="1">+IF(OFFSET('Hygiene Data'!$H$13,0,10*ROW('Hygiene Data'!H68))="","",OFFSET('Hygiene Data'!$H$13,0,10*ROW('Hygiene Data'!H68)))</f>
        <v/>
      </c>
      <c r="ED74" s="378" t="str">
        <f ca="1">+IF(OFFSET('Hygiene Data'!$I$11,0,10*ROW('Hygiene Data'!I68))="","",OFFSET('Hygiene Data'!$I$11,0,10*ROW('Hygiene Data'!I68)))</f>
        <v/>
      </c>
      <c r="EE74" s="378" t="str">
        <f ca="1">+IF(OFFSET('Hygiene Data'!$I$12,0,10*ROW('Hygiene Data'!I68))="","",OFFSET('Hygiene Data'!$I$12,0,10*ROW('Hygiene Data'!I68)))</f>
        <v/>
      </c>
      <c r="EF74" s="378" t="str">
        <f ca="1">+IF(OFFSET('Hygiene Data'!$I$13,0,10*ROW('Hygiene Data'!I68))="","",OFFSET('Hygiene Data'!$I$13,0,10*ROW('Hygiene Data'!I68)))</f>
        <v/>
      </c>
    </row>
    <row r="75" spans="1:136" x14ac:dyDescent="0.25">
      <c r="A75" s="487" t="str">
        <f ca="1">+IF(OFFSET('Water Data'!$B$2,0,10*ROW('Water Data'!E69))="","",OFFSET('Water Data'!$B$2,0,10*ROW('Water Data'!E69)))</f>
        <v/>
      </c>
      <c r="B75" s="487"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4" t="str">
        <f t="shared" ca="1" si="1"/>
        <v/>
      </c>
      <c r="D75" s="515"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5"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5"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5"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5"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5"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5"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5"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5"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5"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5"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5"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5"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5"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5"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5"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5"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5"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6"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6"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6"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6"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6"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6"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6"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6"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6"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6"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6"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6"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6"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6"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6"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6"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6"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6"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6"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6"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6"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6"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6"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6"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6"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6"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6"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6"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6"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6"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7"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3"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7"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7"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7"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7"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7"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7"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7"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7"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7"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7"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7"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7"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7"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7"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7"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7"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8" t="str">
        <f ca="1">+IF(OFFSET('Water Data'!$D$27,0,10*ROW('Water Data'!D69))="","",OFFSET('Water Data'!$D$27,0,10*ROW('Water Data'!D69)))</f>
        <v/>
      </c>
      <c r="BT75" s="378" t="str">
        <f ca="1">+IF(OFFSET('Water Data'!$D$28,0,10*ROW('Water Data'!D69))="","",OFFSET('Water Data'!$D$28,0,10*ROW('Water Data'!D69)))</f>
        <v/>
      </c>
      <c r="BU75" s="378" t="str">
        <f ca="1">+IF(OFFSET('Water Data'!$D$29,0,10*ROW('Water Data'!D69))="","",OFFSET('Water Data'!$D$29,0,10*ROW('Water Data'!D69)))</f>
        <v/>
      </c>
      <c r="BV75" s="378" t="str">
        <f ca="1">+IF(OFFSET('Water Data'!$E$27,0,10*ROW('Water Data'!E69))="","",OFFSET('Water Data'!$E$27,0,10*ROW('Water Data'!E69)))</f>
        <v/>
      </c>
      <c r="BW75" s="378" t="str">
        <f ca="1">+IF(OFFSET('Water Data'!$E$28,0,10*ROW('Water Data'!E69))="","",OFFSET('Water Data'!$E$28,0,10*ROW('Water Data'!E69)))</f>
        <v/>
      </c>
      <c r="BX75" s="378" t="str">
        <f ca="1">+IF(OFFSET('Water Data'!$E$29,0,10*ROW('Water Data'!E69))="","",OFFSET('Water Data'!$E$29,0,10*ROW('Water Data'!E69)))</f>
        <v/>
      </c>
      <c r="BY75" s="378" t="str">
        <f ca="1">+IF(OFFSET('Water Data'!$F$27,0,10*ROW('Water Data'!F69))="","",OFFSET('Water Data'!$F$27,0,10*ROW('Water Data'!F69)))</f>
        <v/>
      </c>
      <c r="BZ75" s="378" t="str">
        <f ca="1">+IF(OFFSET('Water Data'!$F$28,0,10*ROW('Water Data'!F69))="","",OFFSET('Water Data'!$F$28,0,10*ROW('Water Data'!F69)))</f>
        <v/>
      </c>
      <c r="CA75" s="378" t="str">
        <f ca="1">+IF(OFFSET('Water Data'!$F$29,0,10*ROW('Water Data'!F69))="","",OFFSET('Water Data'!$F$29,0,10*ROW('Water Data'!F69)))</f>
        <v/>
      </c>
      <c r="CB75" s="378" t="str">
        <f ca="1">+IF(OFFSET('Water Data'!$G$27,0,10*ROW('Water Data'!G69))="","",OFFSET('Water Data'!$G$27,0,10*ROW('Water Data'!G69)))</f>
        <v/>
      </c>
      <c r="CC75" s="378" t="str">
        <f ca="1">+IF(OFFSET('Water Data'!$G$28,0,10*ROW('Water Data'!G69))="","",OFFSET('Water Data'!$G$28,0,10*ROW('Water Data'!G69)))</f>
        <v/>
      </c>
      <c r="CD75" s="378" t="str">
        <f ca="1">+IF(OFFSET('Water Data'!$G$29,0,10*ROW('Water Data'!G69))="","",OFFSET('Water Data'!$G$29,0,10*ROW('Water Data'!G69)))</f>
        <v/>
      </c>
      <c r="CE75" s="378" t="str">
        <f ca="1">+IF(OFFSET('Water Data'!$H$27,0,10*ROW('Water Data'!H69))="","",OFFSET('Water Data'!$H$27,0,10*ROW('Water Data'!H69)))</f>
        <v/>
      </c>
      <c r="CF75" s="378" t="str">
        <f ca="1">+IF(OFFSET('Water Data'!$H$28,0,10*ROW('Water Data'!H69))="","",OFFSET('Water Data'!$H$28,0,10*ROW('Water Data'!H69)))</f>
        <v/>
      </c>
      <c r="CG75" s="378" t="str">
        <f ca="1">+IF(OFFSET('Water Data'!$H$29,0,10*ROW('Water Data'!H69))="","",OFFSET('Water Data'!$H$29,0,10*ROW('Water Data'!H69)))</f>
        <v/>
      </c>
      <c r="CH75" s="378" t="str">
        <f ca="1">+IF(OFFSET('Water Data'!$I$27,0,10*ROW('Water Data'!I69))="","",OFFSET('Water Data'!$I$27,0,10*ROW('Water Data'!I69)))</f>
        <v/>
      </c>
      <c r="CI75" s="378" t="str">
        <f ca="1">+IF(OFFSET('Water Data'!$I$28,0,10*ROW('Water Data'!I69))="","",OFFSET('Water Data'!$I$28,0,10*ROW('Water Data'!I69)))</f>
        <v/>
      </c>
      <c r="CJ75" s="378" t="str">
        <f ca="1">+IF(OFFSET('Water Data'!$I$29,0,10*ROW('Water Data'!I69))="","",OFFSET('Water Data'!$I$29,0,10*ROW('Water Data'!I69)))</f>
        <v/>
      </c>
      <c r="CK75" s="378" t="str">
        <f ca="1">+IF(OFFSET('Sanitation Data'!$D$28,0,10*ROW('Sanitation Data'!D69))="","",OFFSET('Sanitation Data'!$D$28,0,10*ROW('Sanitation Data'!D69)))</f>
        <v/>
      </c>
      <c r="CL75" s="378" t="str">
        <f ca="1">+IF(OFFSET('Sanitation Data'!$D$29,0,10*ROW('Sanitation Data'!D69))="","",OFFSET('Sanitation Data'!$D$29,0,10*ROW('Sanitation Data'!D69)))</f>
        <v/>
      </c>
      <c r="CM75" s="378" t="str">
        <f ca="1">+IF(OFFSET('Sanitation Data'!$D$30,0,10*ROW('Sanitation Data'!D69))="","",OFFSET('Sanitation Data'!$D$30,0,10*ROW('Sanitation Data'!D69)))</f>
        <v/>
      </c>
      <c r="CN75" s="378" t="str">
        <f ca="1">+IF(OFFSET('Sanitation Data'!$D$31,0,10*ROW('Sanitation Data'!D69))="","",OFFSET('Sanitation Data'!$D$31,0,10*ROW('Sanitation Data'!D69)))</f>
        <v/>
      </c>
      <c r="CO75" s="378" t="str">
        <f ca="1">+IF(OFFSET('Sanitation Data'!$D$32,0,10*ROW('Sanitation Data'!D69))="","",OFFSET('Sanitation Data'!$D$32,0,10*ROW('Sanitation Data'!D69)))</f>
        <v/>
      </c>
      <c r="CP75" s="378" t="str">
        <f ca="1">+IF(OFFSET('Sanitation Data'!$E$28,0,10*ROW('Sanitation Data'!E69))="","",OFFSET('Sanitation Data'!$E$28,0,10*ROW('Sanitation Data'!E69)))</f>
        <v/>
      </c>
      <c r="CQ75" s="378" t="str">
        <f ca="1">+IF(OFFSET('Sanitation Data'!$E$29,0,10*ROW('Sanitation Data'!E69))="","",OFFSET('Sanitation Data'!$E$29,0,10*ROW('Sanitation Data'!E69)))</f>
        <v/>
      </c>
      <c r="CR75" s="378" t="str">
        <f ca="1">+IF(OFFSET('Sanitation Data'!$E$30,0,10*ROW('Sanitation Data'!E69))="","",OFFSET('Sanitation Data'!$E$30,0,10*ROW('Sanitation Data'!E69)))</f>
        <v/>
      </c>
      <c r="CS75" s="378" t="str">
        <f ca="1">+IF(OFFSET('Sanitation Data'!$E$31,0,10*ROW('Sanitation Data'!E69))="","",OFFSET('Sanitation Data'!$E$31,0,10*ROW('Sanitation Data'!E69)))</f>
        <v/>
      </c>
      <c r="CT75" s="378" t="str">
        <f ca="1">+IF(OFFSET('Sanitation Data'!$E$32,0,10*ROW('Sanitation Data'!E69))="","",OFFSET('Sanitation Data'!$E$32,0,10*ROW('Sanitation Data'!E69)))</f>
        <v/>
      </c>
      <c r="CU75" s="378" t="str">
        <f ca="1">+IF(OFFSET('Sanitation Data'!$F$28,0,10*ROW('Sanitation Data'!F69))="","",OFFSET('Sanitation Data'!$F$28,0,10*ROW('Sanitation Data'!F69)))</f>
        <v/>
      </c>
      <c r="CV75" s="378" t="str">
        <f ca="1">+IF(OFFSET('Sanitation Data'!$F$29,0,10*ROW('Sanitation Data'!F69))="","",OFFSET('Sanitation Data'!$F$29,0,10*ROW('Sanitation Data'!F69)))</f>
        <v/>
      </c>
      <c r="CW75" s="378" t="str">
        <f ca="1">+IF(OFFSET('Sanitation Data'!$F$30,0,10*ROW('Sanitation Data'!F69))="","",OFFSET('Sanitation Data'!$F$30,0,10*ROW('Sanitation Data'!F69)))</f>
        <v/>
      </c>
      <c r="CX75" s="378" t="str">
        <f ca="1">+IF(OFFSET('Sanitation Data'!$F$31,0,10*ROW('Sanitation Data'!F69))="","",OFFSET('Sanitation Data'!$F$31,0,10*ROW('Sanitation Data'!F69)))</f>
        <v/>
      </c>
      <c r="CY75" s="378" t="str">
        <f ca="1">+IF(OFFSET('Sanitation Data'!$F$32,0,10*ROW('Sanitation Data'!F69))="","",OFFSET('Sanitation Data'!$F$32,0,10*ROW('Sanitation Data'!F69)))</f>
        <v/>
      </c>
      <c r="CZ75" s="378" t="str">
        <f ca="1">+IF(OFFSET('Sanitation Data'!$G$28,0,10*ROW('Sanitation Data'!G69))="","",OFFSET('Sanitation Data'!$G$28,0,10*ROW('Sanitation Data'!G69)))</f>
        <v/>
      </c>
      <c r="DA75" s="378" t="str">
        <f ca="1">+IF(OFFSET('Sanitation Data'!$G$29,0,10*ROW('Sanitation Data'!G69))="","",OFFSET('Sanitation Data'!$G$29,0,10*ROW('Sanitation Data'!G69)))</f>
        <v/>
      </c>
      <c r="DB75" s="378" t="str">
        <f ca="1">+IF(OFFSET('Sanitation Data'!$G$30,0,10*ROW('Sanitation Data'!G69))="","",OFFSET('Sanitation Data'!$G$30,0,10*ROW('Sanitation Data'!G69)))</f>
        <v/>
      </c>
      <c r="DC75" s="378" t="str">
        <f ca="1">+IF(OFFSET('Sanitation Data'!$G$31,0,10*ROW('Sanitation Data'!G69))="","",OFFSET('Sanitation Data'!$G$31,0,10*ROW('Sanitation Data'!G69)))</f>
        <v/>
      </c>
      <c r="DD75" s="378" t="str">
        <f ca="1">+IF(OFFSET('Sanitation Data'!$G$32,0,10*ROW('Sanitation Data'!G69))="","",OFFSET('Sanitation Data'!$G$32,0,10*ROW('Sanitation Data'!G69)))</f>
        <v/>
      </c>
      <c r="DE75" s="378" t="str">
        <f ca="1">+IF(OFFSET('Sanitation Data'!$H$28,0,10*ROW('Sanitation Data'!H69))="","",OFFSET('Sanitation Data'!$H$28,0,10*ROW('Sanitation Data'!H69)))</f>
        <v/>
      </c>
      <c r="DF75" s="378" t="str">
        <f ca="1">+IF(OFFSET('Sanitation Data'!$H$29,0,10*ROW('Sanitation Data'!H69))="","",OFFSET('Sanitation Data'!$H$29,0,10*ROW('Sanitation Data'!H69)))</f>
        <v/>
      </c>
      <c r="DG75" s="378" t="str">
        <f ca="1">+IF(OFFSET('Sanitation Data'!$H$30,0,10*ROW('Sanitation Data'!H69))="","",OFFSET('Sanitation Data'!$H$30,0,10*ROW('Sanitation Data'!H69)))</f>
        <v/>
      </c>
      <c r="DH75" s="378" t="str">
        <f ca="1">+IF(OFFSET('Sanitation Data'!$H$31,0,10*ROW('Sanitation Data'!H69))="","",OFFSET('Sanitation Data'!$H$31,0,10*ROW('Sanitation Data'!H69)))</f>
        <v/>
      </c>
      <c r="DI75" s="378" t="str">
        <f ca="1">+IF(OFFSET('Sanitation Data'!$H$32,0,10*ROW('Sanitation Data'!H69))="","",OFFSET('Sanitation Data'!$H$32,0,10*ROW('Sanitation Data'!H69)))</f>
        <v/>
      </c>
      <c r="DJ75" s="378" t="str">
        <f ca="1">+IF(OFFSET('Sanitation Data'!$I$28,0,10*ROW('Sanitation Data'!I69))="","",OFFSET('Sanitation Data'!$I$28,0,10*ROW('Sanitation Data'!I69)))</f>
        <v/>
      </c>
      <c r="DK75" s="378" t="str">
        <f ca="1">+IF(OFFSET('Sanitation Data'!$I$29,0,10*ROW('Sanitation Data'!I69))="","",OFFSET('Sanitation Data'!$I$29,0,10*ROW('Sanitation Data'!I69)))</f>
        <v/>
      </c>
      <c r="DL75" s="378" t="str">
        <f ca="1">+IF(OFFSET('Sanitation Data'!$I$30,0,10*ROW('Sanitation Data'!I69))="","",OFFSET('Sanitation Data'!$I$30,0,10*ROW('Sanitation Data'!I69)))</f>
        <v/>
      </c>
      <c r="DM75" s="378" t="str">
        <f ca="1">+IF(OFFSET('Sanitation Data'!$I$31,0,10*ROW('Sanitation Data'!I69))="","",OFFSET('Sanitation Data'!$I$31,0,10*ROW('Sanitation Data'!I69)))</f>
        <v/>
      </c>
      <c r="DN75" s="378" t="str">
        <f ca="1">+IF(OFFSET('Sanitation Data'!$I$32,0,10*ROW('Sanitation Data'!I69))="","",OFFSET('Sanitation Data'!$I$32,0,10*ROW('Sanitation Data'!I69)))</f>
        <v/>
      </c>
      <c r="DO75" s="378" t="str">
        <f ca="1">+IF(OFFSET('Hygiene Data'!$D$11,0,10*ROW('Hygiene Data'!D69))="","",OFFSET('Hygiene Data'!$D$11,0,10*ROW('Hygiene Data'!D69)))</f>
        <v/>
      </c>
      <c r="DP75" s="378" t="str">
        <f ca="1">+IF(OFFSET('Hygiene Data'!$D$12,0,10*ROW('Hygiene Data'!D69))="","",OFFSET('Hygiene Data'!$D$12,0,10*ROW('Hygiene Data'!D69)))</f>
        <v/>
      </c>
      <c r="DQ75" s="378" t="str">
        <f ca="1">+IF(OFFSET('Hygiene Data'!$D$13,0,10*ROW('Hygiene Data'!D69))="","",OFFSET('Hygiene Data'!$D$13,0,10*ROW('Hygiene Data'!D69)))</f>
        <v/>
      </c>
      <c r="DR75" s="378" t="str">
        <f ca="1">+IF(OFFSET('Hygiene Data'!$E$11,0,10*ROW('Hygiene Data'!E69))="","",OFFSET('Hygiene Data'!$E$11,0,10*ROW('Hygiene Data'!E69)))</f>
        <v/>
      </c>
      <c r="DS75" s="378" t="str">
        <f ca="1">+IF(OFFSET('Hygiene Data'!$E$12,0,10*ROW('Hygiene Data'!E69))="","",OFFSET('Hygiene Data'!$E$12,0,10*ROW('Hygiene Data'!E69)))</f>
        <v/>
      </c>
      <c r="DT75" s="378" t="str">
        <f ca="1">+IF(OFFSET('Hygiene Data'!$E$13,0,10*ROW('Hygiene Data'!E69))="","",OFFSET('Hygiene Data'!$E$13,0,10*ROW('Hygiene Data'!E69)))</f>
        <v/>
      </c>
      <c r="DU75" s="378" t="str">
        <f ca="1">+IF(OFFSET('Hygiene Data'!$F$11,0,10*ROW('Hygiene Data'!F69))="","",OFFSET('Hygiene Data'!$F$11,0,10*ROW('Hygiene Data'!F69)))</f>
        <v/>
      </c>
      <c r="DV75" s="378" t="str">
        <f ca="1">+IF(OFFSET('Hygiene Data'!$F$12,0,10*ROW('Hygiene Data'!F69))="","",OFFSET('Hygiene Data'!$F$12,0,10*ROW('Hygiene Data'!F69)))</f>
        <v/>
      </c>
      <c r="DW75" s="378" t="str">
        <f ca="1">+IF(OFFSET('Hygiene Data'!$F$13,0,10*ROW('Hygiene Data'!F69))="","",OFFSET('Hygiene Data'!$F$13,0,10*ROW('Hygiene Data'!F69)))</f>
        <v/>
      </c>
      <c r="DX75" s="378" t="str">
        <f ca="1">+IF(OFFSET('Hygiene Data'!$G$11,0,10*ROW('Hygiene Data'!G69))="","",OFFSET('Hygiene Data'!$G$11,0,10*ROW('Hygiene Data'!G69)))</f>
        <v/>
      </c>
      <c r="DY75" s="378" t="str">
        <f ca="1">+IF(OFFSET('Hygiene Data'!$G$12,0,10*ROW('Hygiene Data'!G69))="","",OFFSET('Hygiene Data'!$G$12,0,10*ROW('Hygiene Data'!G69)))</f>
        <v/>
      </c>
      <c r="DZ75" s="378" t="str">
        <f ca="1">+IF(OFFSET('Hygiene Data'!$G$13,0,10*ROW('Hygiene Data'!G69))="","",OFFSET('Hygiene Data'!$G$13,0,10*ROW('Hygiene Data'!G69)))</f>
        <v/>
      </c>
      <c r="EA75" s="378" t="str">
        <f ca="1">+IF(OFFSET('Hygiene Data'!$H$11,0,10*ROW('Hygiene Data'!H69))="","",OFFSET('Hygiene Data'!$H$11,0,10*ROW('Hygiene Data'!H69)))</f>
        <v/>
      </c>
      <c r="EB75" s="378" t="str">
        <f ca="1">+IF(OFFSET('Hygiene Data'!$H$12,0,10*ROW('Hygiene Data'!H69))="","",OFFSET('Hygiene Data'!$H$12,0,10*ROW('Hygiene Data'!H69)))</f>
        <v/>
      </c>
      <c r="EC75" s="378" t="str">
        <f ca="1">+IF(OFFSET('Hygiene Data'!$H$13,0,10*ROW('Hygiene Data'!H69))="","",OFFSET('Hygiene Data'!$H$13,0,10*ROW('Hygiene Data'!H69)))</f>
        <v/>
      </c>
      <c r="ED75" s="378" t="str">
        <f ca="1">+IF(OFFSET('Hygiene Data'!$I$11,0,10*ROW('Hygiene Data'!I69))="","",OFFSET('Hygiene Data'!$I$11,0,10*ROW('Hygiene Data'!I69)))</f>
        <v/>
      </c>
      <c r="EE75" s="378" t="str">
        <f ca="1">+IF(OFFSET('Hygiene Data'!$I$12,0,10*ROW('Hygiene Data'!I69))="","",OFFSET('Hygiene Data'!$I$12,0,10*ROW('Hygiene Data'!I69)))</f>
        <v/>
      </c>
      <c r="EF75" s="378" t="str">
        <f ca="1">+IF(OFFSET('Hygiene Data'!$I$13,0,10*ROW('Hygiene Data'!I69))="","",OFFSET('Hygiene Data'!$I$13,0,10*ROW('Hygiene Data'!I69)))</f>
        <v/>
      </c>
    </row>
    <row r="76" spans="1:136" x14ac:dyDescent="0.25">
      <c r="A76" s="487" t="str">
        <f ca="1">+IF(OFFSET('Water Data'!$B$2,0,10*ROW('Water Data'!E70))="","",OFFSET('Water Data'!$B$2,0,10*ROW('Water Data'!E70)))</f>
        <v/>
      </c>
      <c r="B76" s="487"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4" t="str">
        <f t="shared" ca="1" si="1"/>
        <v/>
      </c>
      <c r="D76" s="515"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5"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5"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5"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5"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5"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5"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5"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5"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5"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5"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5"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5"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5"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5"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5"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5"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5"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6"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6"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6"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6"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6"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6"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6"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6"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6"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6"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6"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6"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6"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6"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6"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6"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6"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6"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6"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6"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6"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6"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6"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6"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6"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6"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6"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6"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6"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6"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7"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3"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7"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7"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7"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7"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7"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7"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7"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7"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7"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7"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7"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7"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7"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7"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7"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7"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8" t="str">
        <f ca="1">+IF(OFFSET('Water Data'!$D$27,0,10*ROW('Water Data'!D70))="","",OFFSET('Water Data'!$D$27,0,10*ROW('Water Data'!D70)))</f>
        <v/>
      </c>
      <c r="BT76" s="378" t="str">
        <f ca="1">+IF(OFFSET('Water Data'!$D$28,0,10*ROW('Water Data'!D70))="","",OFFSET('Water Data'!$D$28,0,10*ROW('Water Data'!D70)))</f>
        <v/>
      </c>
      <c r="BU76" s="378" t="str">
        <f ca="1">+IF(OFFSET('Water Data'!$D$29,0,10*ROW('Water Data'!D70))="","",OFFSET('Water Data'!$D$29,0,10*ROW('Water Data'!D70)))</f>
        <v/>
      </c>
      <c r="BV76" s="378" t="str">
        <f ca="1">+IF(OFFSET('Water Data'!$E$27,0,10*ROW('Water Data'!E70))="","",OFFSET('Water Data'!$E$27,0,10*ROW('Water Data'!E70)))</f>
        <v/>
      </c>
      <c r="BW76" s="378" t="str">
        <f ca="1">+IF(OFFSET('Water Data'!$E$28,0,10*ROW('Water Data'!E70))="","",OFFSET('Water Data'!$E$28,0,10*ROW('Water Data'!E70)))</f>
        <v/>
      </c>
      <c r="BX76" s="378" t="str">
        <f ca="1">+IF(OFFSET('Water Data'!$E$29,0,10*ROW('Water Data'!E70))="","",OFFSET('Water Data'!$E$29,0,10*ROW('Water Data'!E70)))</f>
        <v/>
      </c>
      <c r="BY76" s="378" t="str">
        <f ca="1">+IF(OFFSET('Water Data'!$F$27,0,10*ROW('Water Data'!F70))="","",OFFSET('Water Data'!$F$27,0,10*ROW('Water Data'!F70)))</f>
        <v/>
      </c>
      <c r="BZ76" s="378" t="str">
        <f ca="1">+IF(OFFSET('Water Data'!$F$28,0,10*ROW('Water Data'!F70))="","",OFFSET('Water Data'!$F$28,0,10*ROW('Water Data'!F70)))</f>
        <v/>
      </c>
      <c r="CA76" s="378" t="str">
        <f ca="1">+IF(OFFSET('Water Data'!$F$29,0,10*ROW('Water Data'!F70))="","",OFFSET('Water Data'!$F$29,0,10*ROW('Water Data'!F70)))</f>
        <v/>
      </c>
      <c r="CB76" s="378" t="str">
        <f ca="1">+IF(OFFSET('Water Data'!$G$27,0,10*ROW('Water Data'!G70))="","",OFFSET('Water Data'!$G$27,0,10*ROW('Water Data'!G70)))</f>
        <v/>
      </c>
      <c r="CC76" s="378" t="str">
        <f ca="1">+IF(OFFSET('Water Data'!$G$28,0,10*ROW('Water Data'!G70))="","",OFFSET('Water Data'!$G$28,0,10*ROW('Water Data'!G70)))</f>
        <v/>
      </c>
      <c r="CD76" s="378" t="str">
        <f ca="1">+IF(OFFSET('Water Data'!$G$29,0,10*ROW('Water Data'!G70))="","",OFFSET('Water Data'!$G$29,0,10*ROW('Water Data'!G70)))</f>
        <v/>
      </c>
      <c r="CE76" s="378" t="str">
        <f ca="1">+IF(OFFSET('Water Data'!$H$27,0,10*ROW('Water Data'!H70))="","",OFFSET('Water Data'!$H$27,0,10*ROW('Water Data'!H70)))</f>
        <v/>
      </c>
      <c r="CF76" s="378" t="str">
        <f ca="1">+IF(OFFSET('Water Data'!$H$28,0,10*ROW('Water Data'!H70))="","",OFFSET('Water Data'!$H$28,0,10*ROW('Water Data'!H70)))</f>
        <v/>
      </c>
      <c r="CG76" s="378" t="str">
        <f ca="1">+IF(OFFSET('Water Data'!$H$29,0,10*ROW('Water Data'!H70))="","",OFFSET('Water Data'!$H$29,0,10*ROW('Water Data'!H70)))</f>
        <v/>
      </c>
      <c r="CH76" s="378" t="str">
        <f ca="1">+IF(OFFSET('Water Data'!$I$27,0,10*ROW('Water Data'!I70))="","",OFFSET('Water Data'!$I$27,0,10*ROW('Water Data'!I70)))</f>
        <v/>
      </c>
      <c r="CI76" s="378" t="str">
        <f ca="1">+IF(OFFSET('Water Data'!$I$28,0,10*ROW('Water Data'!I70))="","",OFFSET('Water Data'!$I$28,0,10*ROW('Water Data'!I70)))</f>
        <v/>
      </c>
      <c r="CJ76" s="378" t="str">
        <f ca="1">+IF(OFFSET('Water Data'!$I$29,0,10*ROW('Water Data'!I70))="","",OFFSET('Water Data'!$I$29,0,10*ROW('Water Data'!I70)))</f>
        <v/>
      </c>
      <c r="CK76" s="378" t="str">
        <f ca="1">+IF(OFFSET('Sanitation Data'!$D$28,0,10*ROW('Sanitation Data'!D70))="","",OFFSET('Sanitation Data'!$D$28,0,10*ROW('Sanitation Data'!D70)))</f>
        <v/>
      </c>
      <c r="CL76" s="378" t="str">
        <f ca="1">+IF(OFFSET('Sanitation Data'!$D$29,0,10*ROW('Sanitation Data'!D70))="","",OFFSET('Sanitation Data'!$D$29,0,10*ROW('Sanitation Data'!D70)))</f>
        <v/>
      </c>
      <c r="CM76" s="378" t="str">
        <f ca="1">+IF(OFFSET('Sanitation Data'!$D$30,0,10*ROW('Sanitation Data'!D70))="","",OFFSET('Sanitation Data'!$D$30,0,10*ROW('Sanitation Data'!D70)))</f>
        <v/>
      </c>
      <c r="CN76" s="378" t="str">
        <f ca="1">+IF(OFFSET('Sanitation Data'!$D$31,0,10*ROW('Sanitation Data'!D70))="","",OFFSET('Sanitation Data'!$D$31,0,10*ROW('Sanitation Data'!D70)))</f>
        <v/>
      </c>
      <c r="CO76" s="378" t="str">
        <f ca="1">+IF(OFFSET('Sanitation Data'!$D$32,0,10*ROW('Sanitation Data'!D70))="","",OFFSET('Sanitation Data'!$D$32,0,10*ROW('Sanitation Data'!D70)))</f>
        <v/>
      </c>
      <c r="CP76" s="378" t="str">
        <f ca="1">+IF(OFFSET('Sanitation Data'!$E$28,0,10*ROW('Sanitation Data'!E70))="","",OFFSET('Sanitation Data'!$E$28,0,10*ROW('Sanitation Data'!E70)))</f>
        <v/>
      </c>
      <c r="CQ76" s="378" t="str">
        <f ca="1">+IF(OFFSET('Sanitation Data'!$E$29,0,10*ROW('Sanitation Data'!E70))="","",OFFSET('Sanitation Data'!$E$29,0,10*ROW('Sanitation Data'!E70)))</f>
        <v/>
      </c>
      <c r="CR76" s="378" t="str">
        <f ca="1">+IF(OFFSET('Sanitation Data'!$E$30,0,10*ROW('Sanitation Data'!E70))="","",OFFSET('Sanitation Data'!$E$30,0,10*ROW('Sanitation Data'!E70)))</f>
        <v/>
      </c>
      <c r="CS76" s="378" t="str">
        <f ca="1">+IF(OFFSET('Sanitation Data'!$E$31,0,10*ROW('Sanitation Data'!E70))="","",OFFSET('Sanitation Data'!$E$31,0,10*ROW('Sanitation Data'!E70)))</f>
        <v/>
      </c>
      <c r="CT76" s="378" t="str">
        <f ca="1">+IF(OFFSET('Sanitation Data'!$E$32,0,10*ROW('Sanitation Data'!E70))="","",OFFSET('Sanitation Data'!$E$32,0,10*ROW('Sanitation Data'!E70)))</f>
        <v/>
      </c>
      <c r="CU76" s="378" t="str">
        <f ca="1">+IF(OFFSET('Sanitation Data'!$F$28,0,10*ROW('Sanitation Data'!F70))="","",OFFSET('Sanitation Data'!$F$28,0,10*ROW('Sanitation Data'!F70)))</f>
        <v/>
      </c>
      <c r="CV76" s="378" t="str">
        <f ca="1">+IF(OFFSET('Sanitation Data'!$F$29,0,10*ROW('Sanitation Data'!F70))="","",OFFSET('Sanitation Data'!$F$29,0,10*ROW('Sanitation Data'!F70)))</f>
        <v/>
      </c>
      <c r="CW76" s="378" t="str">
        <f ca="1">+IF(OFFSET('Sanitation Data'!$F$30,0,10*ROW('Sanitation Data'!F70))="","",OFFSET('Sanitation Data'!$F$30,0,10*ROW('Sanitation Data'!F70)))</f>
        <v/>
      </c>
      <c r="CX76" s="378" t="str">
        <f ca="1">+IF(OFFSET('Sanitation Data'!$F$31,0,10*ROW('Sanitation Data'!F70))="","",OFFSET('Sanitation Data'!$F$31,0,10*ROW('Sanitation Data'!F70)))</f>
        <v/>
      </c>
      <c r="CY76" s="378" t="str">
        <f ca="1">+IF(OFFSET('Sanitation Data'!$F$32,0,10*ROW('Sanitation Data'!F70))="","",OFFSET('Sanitation Data'!$F$32,0,10*ROW('Sanitation Data'!F70)))</f>
        <v/>
      </c>
      <c r="CZ76" s="378" t="str">
        <f ca="1">+IF(OFFSET('Sanitation Data'!$G$28,0,10*ROW('Sanitation Data'!G70))="","",OFFSET('Sanitation Data'!$G$28,0,10*ROW('Sanitation Data'!G70)))</f>
        <v/>
      </c>
      <c r="DA76" s="378" t="str">
        <f ca="1">+IF(OFFSET('Sanitation Data'!$G$29,0,10*ROW('Sanitation Data'!G70))="","",OFFSET('Sanitation Data'!$G$29,0,10*ROW('Sanitation Data'!G70)))</f>
        <v/>
      </c>
      <c r="DB76" s="378" t="str">
        <f ca="1">+IF(OFFSET('Sanitation Data'!$G$30,0,10*ROW('Sanitation Data'!G70))="","",OFFSET('Sanitation Data'!$G$30,0,10*ROW('Sanitation Data'!G70)))</f>
        <v/>
      </c>
      <c r="DC76" s="378" t="str">
        <f ca="1">+IF(OFFSET('Sanitation Data'!$G$31,0,10*ROW('Sanitation Data'!G70))="","",OFFSET('Sanitation Data'!$G$31,0,10*ROW('Sanitation Data'!G70)))</f>
        <v/>
      </c>
      <c r="DD76" s="378" t="str">
        <f ca="1">+IF(OFFSET('Sanitation Data'!$G$32,0,10*ROW('Sanitation Data'!G70))="","",OFFSET('Sanitation Data'!$G$32,0,10*ROW('Sanitation Data'!G70)))</f>
        <v/>
      </c>
      <c r="DE76" s="378" t="str">
        <f ca="1">+IF(OFFSET('Sanitation Data'!$H$28,0,10*ROW('Sanitation Data'!H70))="","",OFFSET('Sanitation Data'!$H$28,0,10*ROW('Sanitation Data'!H70)))</f>
        <v/>
      </c>
      <c r="DF76" s="378" t="str">
        <f ca="1">+IF(OFFSET('Sanitation Data'!$H$29,0,10*ROW('Sanitation Data'!H70))="","",OFFSET('Sanitation Data'!$H$29,0,10*ROW('Sanitation Data'!H70)))</f>
        <v/>
      </c>
      <c r="DG76" s="378" t="str">
        <f ca="1">+IF(OFFSET('Sanitation Data'!$H$30,0,10*ROW('Sanitation Data'!H70))="","",OFFSET('Sanitation Data'!$H$30,0,10*ROW('Sanitation Data'!H70)))</f>
        <v/>
      </c>
      <c r="DH76" s="378" t="str">
        <f ca="1">+IF(OFFSET('Sanitation Data'!$H$31,0,10*ROW('Sanitation Data'!H70))="","",OFFSET('Sanitation Data'!$H$31,0,10*ROW('Sanitation Data'!H70)))</f>
        <v/>
      </c>
      <c r="DI76" s="378" t="str">
        <f ca="1">+IF(OFFSET('Sanitation Data'!$H$32,0,10*ROW('Sanitation Data'!H70))="","",OFFSET('Sanitation Data'!$H$32,0,10*ROW('Sanitation Data'!H70)))</f>
        <v/>
      </c>
      <c r="DJ76" s="378" t="str">
        <f ca="1">+IF(OFFSET('Sanitation Data'!$I$28,0,10*ROW('Sanitation Data'!I70))="","",OFFSET('Sanitation Data'!$I$28,0,10*ROW('Sanitation Data'!I70)))</f>
        <v/>
      </c>
      <c r="DK76" s="378" t="str">
        <f ca="1">+IF(OFFSET('Sanitation Data'!$I$29,0,10*ROW('Sanitation Data'!I70))="","",OFFSET('Sanitation Data'!$I$29,0,10*ROW('Sanitation Data'!I70)))</f>
        <v/>
      </c>
      <c r="DL76" s="378" t="str">
        <f ca="1">+IF(OFFSET('Sanitation Data'!$I$30,0,10*ROW('Sanitation Data'!I70))="","",OFFSET('Sanitation Data'!$I$30,0,10*ROW('Sanitation Data'!I70)))</f>
        <v/>
      </c>
      <c r="DM76" s="378" t="str">
        <f ca="1">+IF(OFFSET('Sanitation Data'!$I$31,0,10*ROW('Sanitation Data'!I70))="","",OFFSET('Sanitation Data'!$I$31,0,10*ROW('Sanitation Data'!I70)))</f>
        <v/>
      </c>
      <c r="DN76" s="378" t="str">
        <f ca="1">+IF(OFFSET('Sanitation Data'!$I$32,0,10*ROW('Sanitation Data'!I70))="","",OFFSET('Sanitation Data'!$I$32,0,10*ROW('Sanitation Data'!I70)))</f>
        <v/>
      </c>
      <c r="DO76" s="378" t="str">
        <f ca="1">+IF(OFFSET('Hygiene Data'!$D$11,0,10*ROW('Hygiene Data'!D70))="","",OFFSET('Hygiene Data'!$D$11,0,10*ROW('Hygiene Data'!D70)))</f>
        <v/>
      </c>
      <c r="DP76" s="378" t="str">
        <f ca="1">+IF(OFFSET('Hygiene Data'!$D$12,0,10*ROW('Hygiene Data'!D70))="","",OFFSET('Hygiene Data'!$D$12,0,10*ROW('Hygiene Data'!D70)))</f>
        <v/>
      </c>
      <c r="DQ76" s="378" t="str">
        <f ca="1">+IF(OFFSET('Hygiene Data'!$D$13,0,10*ROW('Hygiene Data'!D70))="","",OFFSET('Hygiene Data'!$D$13,0,10*ROW('Hygiene Data'!D70)))</f>
        <v/>
      </c>
      <c r="DR76" s="378" t="str">
        <f ca="1">+IF(OFFSET('Hygiene Data'!$E$11,0,10*ROW('Hygiene Data'!E70))="","",OFFSET('Hygiene Data'!$E$11,0,10*ROW('Hygiene Data'!E70)))</f>
        <v/>
      </c>
      <c r="DS76" s="378" t="str">
        <f ca="1">+IF(OFFSET('Hygiene Data'!$E$12,0,10*ROW('Hygiene Data'!E70))="","",OFFSET('Hygiene Data'!$E$12,0,10*ROW('Hygiene Data'!E70)))</f>
        <v/>
      </c>
      <c r="DT76" s="378" t="str">
        <f ca="1">+IF(OFFSET('Hygiene Data'!$E$13,0,10*ROW('Hygiene Data'!E70))="","",OFFSET('Hygiene Data'!$E$13,0,10*ROW('Hygiene Data'!E70)))</f>
        <v/>
      </c>
      <c r="DU76" s="378" t="str">
        <f ca="1">+IF(OFFSET('Hygiene Data'!$F$11,0,10*ROW('Hygiene Data'!F70))="","",OFFSET('Hygiene Data'!$F$11,0,10*ROW('Hygiene Data'!F70)))</f>
        <v/>
      </c>
      <c r="DV76" s="378" t="str">
        <f ca="1">+IF(OFFSET('Hygiene Data'!$F$12,0,10*ROW('Hygiene Data'!F70))="","",OFFSET('Hygiene Data'!$F$12,0,10*ROW('Hygiene Data'!F70)))</f>
        <v/>
      </c>
      <c r="DW76" s="378" t="str">
        <f ca="1">+IF(OFFSET('Hygiene Data'!$F$13,0,10*ROW('Hygiene Data'!F70))="","",OFFSET('Hygiene Data'!$F$13,0,10*ROW('Hygiene Data'!F70)))</f>
        <v/>
      </c>
      <c r="DX76" s="378" t="str">
        <f ca="1">+IF(OFFSET('Hygiene Data'!$G$11,0,10*ROW('Hygiene Data'!G70))="","",OFFSET('Hygiene Data'!$G$11,0,10*ROW('Hygiene Data'!G70)))</f>
        <v/>
      </c>
      <c r="DY76" s="378" t="str">
        <f ca="1">+IF(OFFSET('Hygiene Data'!$G$12,0,10*ROW('Hygiene Data'!G70))="","",OFFSET('Hygiene Data'!$G$12,0,10*ROW('Hygiene Data'!G70)))</f>
        <v/>
      </c>
      <c r="DZ76" s="378" t="str">
        <f ca="1">+IF(OFFSET('Hygiene Data'!$G$13,0,10*ROW('Hygiene Data'!G70))="","",OFFSET('Hygiene Data'!$G$13,0,10*ROW('Hygiene Data'!G70)))</f>
        <v/>
      </c>
      <c r="EA76" s="378" t="str">
        <f ca="1">+IF(OFFSET('Hygiene Data'!$H$11,0,10*ROW('Hygiene Data'!H70))="","",OFFSET('Hygiene Data'!$H$11,0,10*ROW('Hygiene Data'!H70)))</f>
        <v/>
      </c>
      <c r="EB76" s="378" t="str">
        <f ca="1">+IF(OFFSET('Hygiene Data'!$H$12,0,10*ROW('Hygiene Data'!H70))="","",OFFSET('Hygiene Data'!$H$12,0,10*ROW('Hygiene Data'!H70)))</f>
        <v/>
      </c>
      <c r="EC76" s="378" t="str">
        <f ca="1">+IF(OFFSET('Hygiene Data'!$H$13,0,10*ROW('Hygiene Data'!H70))="","",OFFSET('Hygiene Data'!$H$13,0,10*ROW('Hygiene Data'!H70)))</f>
        <v/>
      </c>
      <c r="ED76" s="378" t="str">
        <f ca="1">+IF(OFFSET('Hygiene Data'!$I$11,0,10*ROW('Hygiene Data'!I70))="","",OFFSET('Hygiene Data'!$I$11,0,10*ROW('Hygiene Data'!I70)))</f>
        <v/>
      </c>
      <c r="EE76" s="378" t="str">
        <f ca="1">+IF(OFFSET('Hygiene Data'!$I$12,0,10*ROW('Hygiene Data'!I70))="","",OFFSET('Hygiene Data'!$I$12,0,10*ROW('Hygiene Data'!I70)))</f>
        <v/>
      </c>
      <c r="EF76" s="378" t="str">
        <f ca="1">+IF(OFFSET('Hygiene Data'!$I$13,0,10*ROW('Hygiene Data'!I70))="","",OFFSET('Hygiene Data'!$I$13,0,10*ROW('Hygiene Data'!I70)))</f>
        <v/>
      </c>
    </row>
    <row r="77" spans="1:136" x14ac:dyDescent="0.25">
      <c r="A77" s="487" t="str">
        <f ca="1">+IF(OFFSET('Water Data'!$B$2,0,10*ROW('Water Data'!E71))="","",OFFSET('Water Data'!$B$2,0,10*ROW('Water Data'!E71)))</f>
        <v/>
      </c>
      <c r="B77" s="487"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4" t="str">
        <f t="shared" ca="1" si="1"/>
        <v/>
      </c>
      <c r="D77" s="515"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5"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5"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5"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5"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5"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5"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5"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5"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5"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5"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5"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5"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5"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5"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5"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5"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5"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6"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6"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6"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6"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6"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6"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6"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6"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6"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6"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6"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6"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6"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6"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6"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6"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6"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6"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6"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6"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6"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6"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6"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6"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6"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6"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6"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6"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6"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6"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7"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3"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7"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7"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7"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7"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7"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7"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7"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7"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7"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7"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7"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7"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7"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7"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7"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7"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8" t="str">
        <f ca="1">+IF(OFFSET('Water Data'!$D$27,0,10*ROW('Water Data'!D71))="","",OFFSET('Water Data'!$D$27,0,10*ROW('Water Data'!D71)))</f>
        <v/>
      </c>
      <c r="BT77" s="378" t="str">
        <f ca="1">+IF(OFFSET('Water Data'!$D$28,0,10*ROW('Water Data'!D71))="","",OFFSET('Water Data'!$D$28,0,10*ROW('Water Data'!D71)))</f>
        <v/>
      </c>
      <c r="BU77" s="378" t="str">
        <f ca="1">+IF(OFFSET('Water Data'!$D$29,0,10*ROW('Water Data'!D71))="","",OFFSET('Water Data'!$D$29,0,10*ROW('Water Data'!D71)))</f>
        <v/>
      </c>
      <c r="BV77" s="378" t="str">
        <f ca="1">+IF(OFFSET('Water Data'!$E$27,0,10*ROW('Water Data'!E71))="","",OFFSET('Water Data'!$E$27,0,10*ROW('Water Data'!E71)))</f>
        <v/>
      </c>
      <c r="BW77" s="378" t="str">
        <f ca="1">+IF(OFFSET('Water Data'!$E$28,0,10*ROW('Water Data'!E71))="","",OFFSET('Water Data'!$E$28,0,10*ROW('Water Data'!E71)))</f>
        <v/>
      </c>
      <c r="BX77" s="378" t="str">
        <f ca="1">+IF(OFFSET('Water Data'!$E$29,0,10*ROW('Water Data'!E71))="","",OFFSET('Water Data'!$E$29,0,10*ROW('Water Data'!E71)))</f>
        <v/>
      </c>
      <c r="BY77" s="378" t="str">
        <f ca="1">+IF(OFFSET('Water Data'!$F$27,0,10*ROW('Water Data'!F71))="","",OFFSET('Water Data'!$F$27,0,10*ROW('Water Data'!F71)))</f>
        <v/>
      </c>
      <c r="BZ77" s="378" t="str">
        <f ca="1">+IF(OFFSET('Water Data'!$F$28,0,10*ROW('Water Data'!F71))="","",OFFSET('Water Data'!$F$28,0,10*ROW('Water Data'!F71)))</f>
        <v/>
      </c>
      <c r="CA77" s="378" t="str">
        <f ca="1">+IF(OFFSET('Water Data'!$F$29,0,10*ROW('Water Data'!F71))="","",OFFSET('Water Data'!$F$29,0,10*ROW('Water Data'!F71)))</f>
        <v/>
      </c>
      <c r="CB77" s="378" t="str">
        <f ca="1">+IF(OFFSET('Water Data'!$G$27,0,10*ROW('Water Data'!G71))="","",OFFSET('Water Data'!$G$27,0,10*ROW('Water Data'!G71)))</f>
        <v/>
      </c>
      <c r="CC77" s="378" t="str">
        <f ca="1">+IF(OFFSET('Water Data'!$G$28,0,10*ROW('Water Data'!G71))="","",OFFSET('Water Data'!$G$28,0,10*ROW('Water Data'!G71)))</f>
        <v/>
      </c>
      <c r="CD77" s="378" t="str">
        <f ca="1">+IF(OFFSET('Water Data'!$G$29,0,10*ROW('Water Data'!G71))="","",OFFSET('Water Data'!$G$29,0,10*ROW('Water Data'!G71)))</f>
        <v/>
      </c>
      <c r="CE77" s="378" t="str">
        <f ca="1">+IF(OFFSET('Water Data'!$H$27,0,10*ROW('Water Data'!H71))="","",OFFSET('Water Data'!$H$27,0,10*ROW('Water Data'!H71)))</f>
        <v/>
      </c>
      <c r="CF77" s="378" t="str">
        <f ca="1">+IF(OFFSET('Water Data'!$H$28,0,10*ROW('Water Data'!H71))="","",OFFSET('Water Data'!$H$28,0,10*ROW('Water Data'!H71)))</f>
        <v/>
      </c>
      <c r="CG77" s="378" t="str">
        <f ca="1">+IF(OFFSET('Water Data'!$H$29,0,10*ROW('Water Data'!H71))="","",OFFSET('Water Data'!$H$29,0,10*ROW('Water Data'!H71)))</f>
        <v/>
      </c>
      <c r="CH77" s="378" t="str">
        <f ca="1">+IF(OFFSET('Water Data'!$I$27,0,10*ROW('Water Data'!I71))="","",OFFSET('Water Data'!$I$27,0,10*ROW('Water Data'!I71)))</f>
        <v/>
      </c>
      <c r="CI77" s="378" t="str">
        <f ca="1">+IF(OFFSET('Water Data'!$I$28,0,10*ROW('Water Data'!I71))="","",OFFSET('Water Data'!$I$28,0,10*ROW('Water Data'!I71)))</f>
        <v/>
      </c>
      <c r="CJ77" s="378" t="str">
        <f ca="1">+IF(OFFSET('Water Data'!$I$29,0,10*ROW('Water Data'!I71))="","",OFFSET('Water Data'!$I$29,0,10*ROW('Water Data'!I71)))</f>
        <v/>
      </c>
      <c r="CK77" s="378" t="str">
        <f ca="1">+IF(OFFSET('Sanitation Data'!$D$28,0,10*ROW('Sanitation Data'!D71))="","",OFFSET('Sanitation Data'!$D$28,0,10*ROW('Sanitation Data'!D71)))</f>
        <v/>
      </c>
      <c r="CL77" s="378" t="str">
        <f ca="1">+IF(OFFSET('Sanitation Data'!$D$29,0,10*ROW('Sanitation Data'!D71))="","",OFFSET('Sanitation Data'!$D$29,0,10*ROW('Sanitation Data'!D71)))</f>
        <v/>
      </c>
      <c r="CM77" s="378" t="str">
        <f ca="1">+IF(OFFSET('Sanitation Data'!$D$30,0,10*ROW('Sanitation Data'!D71))="","",OFFSET('Sanitation Data'!$D$30,0,10*ROW('Sanitation Data'!D71)))</f>
        <v/>
      </c>
      <c r="CN77" s="378" t="str">
        <f ca="1">+IF(OFFSET('Sanitation Data'!$D$31,0,10*ROW('Sanitation Data'!D71))="","",OFFSET('Sanitation Data'!$D$31,0,10*ROW('Sanitation Data'!D71)))</f>
        <v/>
      </c>
      <c r="CO77" s="378" t="str">
        <f ca="1">+IF(OFFSET('Sanitation Data'!$D$32,0,10*ROW('Sanitation Data'!D71))="","",OFFSET('Sanitation Data'!$D$32,0,10*ROW('Sanitation Data'!D71)))</f>
        <v/>
      </c>
      <c r="CP77" s="378" t="str">
        <f ca="1">+IF(OFFSET('Sanitation Data'!$E$28,0,10*ROW('Sanitation Data'!E71))="","",OFFSET('Sanitation Data'!$E$28,0,10*ROW('Sanitation Data'!E71)))</f>
        <v/>
      </c>
      <c r="CQ77" s="378" t="str">
        <f ca="1">+IF(OFFSET('Sanitation Data'!$E$29,0,10*ROW('Sanitation Data'!E71))="","",OFFSET('Sanitation Data'!$E$29,0,10*ROW('Sanitation Data'!E71)))</f>
        <v/>
      </c>
      <c r="CR77" s="378" t="str">
        <f ca="1">+IF(OFFSET('Sanitation Data'!$E$30,0,10*ROW('Sanitation Data'!E71))="","",OFFSET('Sanitation Data'!$E$30,0,10*ROW('Sanitation Data'!E71)))</f>
        <v/>
      </c>
      <c r="CS77" s="378" t="str">
        <f ca="1">+IF(OFFSET('Sanitation Data'!$E$31,0,10*ROW('Sanitation Data'!E71))="","",OFFSET('Sanitation Data'!$E$31,0,10*ROW('Sanitation Data'!E71)))</f>
        <v/>
      </c>
      <c r="CT77" s="378" t="str">
        <f ca="1">+IF(OFFSET('Sanitation Data'!$E$32,0,10*ROW('Sanitation Data'!E71))="","",OFFSET('Sanitation Data'!$E$32,0,10*ROW('Sanitation Data'!E71)))</f>
        <v/>
      </c>
      <c r="CU77" s="378" t="str">
        <f ca="1">+IF(OFFSET('Sanitation Data'!$F$28,0,10*ROW('Sanitation Data'!F71))="","",OFFSET('Sanitation Data'!$F$28,0,10*ROW('Sanitation Data'!F71)))</f>
        <v/>
      </c>
      <c r="CV77" s="378" t="str">
        <f ca="1">+IF(OFFSET('Sanitation Data'!$F$29,0,10*ROW('Sanitation Data'!F71))="","",OFFSET('Sanitation Data'!$F$29,0,10*ROW('Sanitation Data'!F71)))</f>
        <v/>
      </c>
      <c r="CW77" s="378" t="str">
        <f ca="1">+IF(OFFSET('Sanitation Data'!$F$30,0,10*ROW('Sanitation Data'!F71))="","",OFFSET('Sanitation Data'!$F$30,0,10*ROW('Sanitation Data'!F71)))</f>
        <v/>
      </c>
      <c r="CX77" s="378" t="str">
        <f ca="1">+IF(OFFSET('Sanitation Data'!$F$31,0,10*ROW('Sanitation Data'!F71))="","",OFFSET('Sanitation Data'!$F$31,0,10*ROW('Sanitation Data'!F71)))</f>
        <v/>
      </c>
      <c r="CY77" s="378" t="str">
        <f ca="1">+IF(OFFSET('Sanitation Data'!$F$32,0,10*ROW('Sanitation Data'!F71))="","",OFFSET('Sanitation Data'!$F$32,0,10*ROW('Sanitation Data'!F71)))</f>
        <v/>
      </c>
      <c r="CZ77" s="378" t="str">
        <f ca="1">+IF(OFFSET('Sanitation Data'!$G$28,0,10*ROW('Sanitation Data'!G71))="","",OFFSET('Sanitation Data'!$G$28,0,10*ROW('Sanitation Data'!G71)))</f>
        <v/>
      </c>
      <c r="DA77" s="378" t="str">
        <f ca="1">+IF(OFFSET('Sanitation Data'!$G$29,0,10*ROW('Sanitation Data'!G71))="","",OFFSET('Sanitation Data'!$G$29,0,10*ROW('Sanitation Data'!G71)))</f>
        <v/>
      </c>
      <c r="DB77" s="378" t="str">
        <f ca="1">+IF(OFFSET('Sanitation Data'!$G$30,0,10*ROW('Sanitation Data'!G71))="","",OFFSET('Sanitation Data'!$G$30,0,10*ROW('Sanitation Data'!G71)))</f>
        <v/>
      </c>
      <c r="DC77" s="378" t="str">
        <f ca="1">+IF(OFFSET('Sanitation Data'!$G$31,0,10*ROW('Sanitation Data'!G71))="","",OFFSET('Sanitation Data'!$G$31,0,10*ROW('Sanitation Data'!G71)))</f>
        <v/>
      </c>
      <c r="DD77" s="378" t="str">
        <f ca="1">+IF(OFFSET('Sanitation Data'!$G$32,0,10*ROW('Sanitation Data'!G71))="","",OFFSET('Sanitation Data'!$G$32,0,10*ROW('Sanitation Data'!G71)))</f>
        <v/>
      </c>
      <c r="DE77" s="378" t="str">
        <f ca="1">+IF(OFFSET('Sanitation Data'!$H$28,0,10*ROW('Sanitation Data'!H71))="","",OFFSET('Sanitation Data'!$H$28,0,10*ROW('Sanitation Data'!H71)))</f>
        <v/>
      </c>
      <c r="DF77" s="378" t="str">
        <f ca="1">+IF(OFFSET('Sanitation Data'!$H$29,0,10*ROW('Sanitation Data'!H71))="","",OFFSET('Sanitation Data'!$H$29,0,10*ROW('Sanitation Data'!H71)))</f>
        <v/>
      </c>
      <c r="DG77" s="378" t="str">
        <f ca="1">+IF(OFFSET('Sanitation Data'!$H$30,0,10*ROW('Sanitation Data'!H71))="","",OFFSET('Sanitation Data'!$H$30,0,10*ROW('Sanitation Data'!H71)))</f>
        <v/>
      </c>
      <c r="DH77" s="378" t="str">
        <f ca="1">+IF(OFFSET('Sanitation Data'!$H$31,0,10*ROW('Sanitation Data'!H71))="","",OFFSET('Sanitation Data'!$H$31,0,10*ROW('Sanitation Data'!H71)))</f>
        <v/>
      </c>
      <c r="DI77" s="378" t="str">
        <f ca="1">+IF(OFFSET('Sanitation Data'!$H$32,0,10*ROW('Sanitation Data'!H71))="","",OFFSET('Sanitation Data'!$H$32,0,10*ROW('Sanitation Data'!H71)))</f>
        <v/>
      </c>
      <c r="DJ77" s="378" t="str">
        <f ca="1">+IF(OFFSET('Sanitation Data'!$I$28,0,10*ROW('Sanitation Data'!I71))="","",OFFSET('Sanitation Data'!$I$28,0,10*ROW('Sanitation Data'!I71)))</f>
        <v/>
      </c>
      <c r="DK77" s="378" t="str">
        <f ca="1">+IF(OFFSET('Sanitation Data'!$I$29,0,10*ROW('Sanitation Data'!I71))="","",OFFSET('Sanitation Data'!$I$29,0,10*ROW('Sanitation Data'!I71)))</f>
        <v/>
      </c>
      <c r="DL77" s="378" t="str">
        <f ca="1">+IF(OFFSET('Sanitation Data'!$I$30,0,10*ROW('Sanitation Data'!I71))="","",OFFSET('Sanitation Data'!$I$30,0,10*ROW('Sanitation Data'!I71)))</f>
        <v/>
      </c>
      <c r="DM77" s="378" t="str">
        <f ca="1">+IF(OFFSET('Sanitation Data'!$I$31,0,10*ROW('Sanitation Data'!I71))="","",OFFSET('Sanitation Data'!$I$31,0,10*ROW('Sanitation Data'!I71)))</f>
        <v/>
      </c>
      <c r="DN77" s="378" t="str">
        <f ca="1">+IF(OFFSET('Sanitation Data'!$I$32,0,10*ROW('Sanitation Data'!I71))="","",OFFSET('Sanitation Data'!$I$32,0,10*ROW('Sanitation Data'!I71)))</f>
        <v/>
      </c>
      <c r="DO77" s="378" t="str">
        <f ca="1">+IF(OFFSET('Hygiene Data'!$D$11,0,10*ROW('Hygiene Data'!D71))="","",OFFSET('Hygiene Data'!$D$11,0,10*ROW('Hygiene Data'!D71)))</f>
        <v/>
      </c>
      <c r="DP77" s="378" t="str">
        <f ca="1">+IF(OFFSET('Hygiene Data'!$D$12,0,10*ROW('Hygiene Data'!D71))="","",OFFSET('Hygiene Data'!$D$12,0,10*ROW('Hygiene Data'!D71)))</f>
        <v/>
      </c>
      <c r="DQ77" s="378" t="str">
        <f ca="1">+IF(OFFSET('Hygiene Data'!$D$13,0,10*ROW('Hygiene Data'!D71))="","",OFFSET('Hygiene Data'!$D$13,0,10*ROW('Hygiene Data'!D71)))</f>
        <v/>
      </c>
      <c r="DR77" s="378" t="str">
        <f ca="1">+IF(OFFSET('Hygiene Data'!$E$11,0,10*ROW('Hygiene Data'!E71))="","",OFFSET('Hygiene Data'!$E$11,0,10*ROW('Hygiene Data'!E71)))</f>
        <v/>
      </c>
      <c r="DS77" s="378" t="str">
        <f ca="1">+IF(OFFSET('Hygiene Data'!$E$12,0,10*ROW('Hygiene Data'!E71))="","",OFFSET('Hygiene Data'!$E$12,0,10*ROW('Hygiene Data'!E71)))</f>
        <v/>
      </c>
      <c r="DT77" s="378" t="str">
        <f ca="1">+IF(OFFSET('Hygiene Data'!$E$13,0,10*ROW('Hygiene Data'!E71))="","",OFFSET('Hygiene Data'!$E$13,0,10*ROW('Hygiene Data'!E71)))</f>
        <v/>
      </c>
      <c r="DU77" s="378" t="str">
        <f ca="1">+IF(OFFSET('Hygiene Data'!$F$11,0,10*ROW('Hygiene Data'!F71))="","",OFFSET('Hygiene Data'!$F$11,0,10*ROW('Hygiene Data'!F71)))</f>
        <v/>
      </c>
      <c r="DV77" s="378" t="str">
        <f ca="1">+IF(OFFSET('Hygiene Data'!$F$12,0,10*ROW('Hygiene Data'!F71))="","",OFFSET('Hygiene Data'!$F$12,0,10*ROW('Hygiene Data'!F71)))</f>
        <v/>
      </c>
      <c r="DW77" s="378" t="str">
        <f ca="1">+IF(OFFSET('Hygiene Data'!$F$13,0,10*ROW('Hygiene Data'!F71))="","",OFFSET('Hygiene Data'!$F$13,0,10*ROW('Hygiene Data'!F71)))</f>
        <v/>
      </c>
      <c r="DX77" s="378" t="str">
        <f ca="1">+IF(OFFSET('Hygiene Data'!$G$11,0,10*ROW('Hygiene Data'!G71))="","",OFFSET('Hygiene Data'!$G$11,0,10*ROW('Hygiene Data'!G71)))</f>
        <v/>
      </c>
      <c r="DY77" s="378" t="str">
        <f ca="1">+IF(OFFSET('Hygiene Data'!$G$12,0,10*ROW('Hygiene Data'!G71))="","",OFFSET('Hygiene Data'!$G$12,0,10*ROW('Hygiene Data'!G71)))</f>
        <v/>
      </c>
      <c r="DZ77" s="378" t="str">
        <f ca="1">+IF(OFFSET('Hygiene Data'!$G$13,0,10*ROW('Hygiene Data'!G71))="","",OFFSET('Hygiene Data'!$G$13,0,10*ROW('Hygiene Data'!G71)))</f>
        <v/>
      </c>
      <c r="EA77" s="378" t="str">
        <f ca="1">+IF(OFFSET('Hygiene Data'!$H$11,0,10*ROW('Hygiene Data'!H71))="","",OFFSET('Hygiene Data'!$H$11,0,10*ROW('Hygiene Data'!H71)))</f>
        <v/>
      </c>
      <c r="EB77" s="378" t="str">
        <f ca="1">+IF(OFFSET('Hygiene Data'!$H$12,0,10*ROW('Hygiene Data'!H71))="","",OFFSET('Hygiene Data'!$H$12,0,10*ROW('Hygiene Data'!H71)))</f>
        <v/>
      </c>
      <c r="EC77" s="378" t="str">
        <f ca="1">+IF(OFFSET('Hygiene Data'!$H$13,0,10*ROW('Hygiene Data'!H71))="","",OFFSET('Hygiene Data'!$H$13,0,10*ROW('Hygiene Data'!H71)))</f>
        <v/>
      </c>
      <c r="ED77" s="378" t="str">
        <f ca="1">+IF(OFFSET('Hygiene Data'!$I$11,0,10*ROW('Hygiene Data'!I71))="","",OFFSET('Hygiene Data'!$I$11,0,10*ROW('Hygiene Data'!I71)))</f>
        <v/>
      </c>
      <c r="EE77" s="378" t="str">
        <f ca="1">+IF(OFFSET('Hygiene Data'!$I$12,0,10*ROW('Hygiene Data'!I71))="","",OFFSET('Hygiene Data'!$I$12,0,10*ROW('Hygiene Data'!I71)))</f>
        <v/>
      </c>
      <c r="EF77" s="378" t="str">
        <f ca="1">+IF(OFFSET('Hygiene Data'!$I$13,0,10*ROW('Hygiene Data'!I71))="","",OFFSET('Hygiene Data'!$I$13,0,10*ROW('Hygiene Data'!I71)))</f>
        <v/>
      </c>
    </row>
    <row r="78" spans="1:136" x14ac:dyDescent="0.25">
      <c r="A78" s="487" t="str">
        <f ca="1">+IF(OFFSET('Water Data'!$B$2,0,10*ROW('Water Data'!E72))="","",OFFSET('Water Data'!$B$2,0,10*ROW('Water Data'!E72)))</f>
        <v/>
      </c>
      <c r="B78" s="487"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4" t="str">
        <f t="shared" ca="1" si="1"/>
        <v/>
      </c>
      <c r="D78" s="515"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5"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5"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5"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5"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5"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5"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5"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5"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5"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5"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5"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5"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5"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5"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5"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5"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5"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6"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6"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6"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6"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6"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6"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6"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6"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6"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6"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6"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6"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6"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6"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6"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6"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6"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6"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6"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6"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6"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6"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6"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6"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6"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6"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6"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6"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6"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6"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7"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3"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7"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7"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7"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7"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7"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7"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7"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7"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7"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7"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7"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7"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7"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7"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7"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7"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8" t="str">
        <f ca="1">+IF(OFFSET('Water Data'!$D$27,0,10*ROW('Water Data'!D72))="","",OFFSET('Water Data'!$D$27,0,10*ROW('Water Data'!D72)))</f>
        <v/>
      </c>
      <c r="BT78" s="378" t="str">
        <f ca="1">+IF(OFFSET('Water Data'!$D$28,0,10*ROW('Water Data'!D72))="","",OFFSET('Water Data'!$D$28,0,10*ROW('Water Data'!D72)))</f>
        <v/>
      </c>
      <c r="BU78" s="378" t="str">
        <f ca="1">+IF(OFFSET('Water Data'!$D$29,0,10*ROW('Water Data'!D72))="","",OFFSET('Water Data'!$D$29,0,10*ROW('Water Data'!D72)))</f>
        <v/>
      </c>
      <c r="BV78" s="378" t="str">
        <f ca="1">+IF(OFFSET('Water Data'!$E$27,0,10*ROW('Water Data'!E72))="","",OFFSET('Water Data'!$E$27,0,10*ROW('Water Data'!E72)))</f>
        <v/>
      </c>
      <c r="BW78" s="378" t="str">
        <f ca="1">+IF(OFFSET('Water Data'!$E$28,0,10*ROW('Water Data'!E72))="","",OFFSET('Water Data'!$E$28,0,10*ROW('Water Data'!E72)))</f>
        <v/>
      </c>
      <c r="BX78" s="378" t="str">
        <f ca="1">+IF(OFFSET('Water Data'!$E$29,0,10*ROW('Water Data'!E72))="","",OFFSET('Water Data'!$E$29,0,10*ROW('Water Data'!E72)))</f>
        <v/>
      </c>
      <c r="BY78" s="378" t="str">
        <f ca="1">+IF(OFFSET('Water Data'!$F$27,0,10*ROW('Water Data'!F72))="","",OFFSET('Water Data'!$F$27,0,10*ROW('Water Data'!F72)))</f>
        <v/>
      </c>
      <c r="BZ78" s="378" t="str">
        <f ca="1">+IF(OFFSET('Water Data'!$F$28,0,10*ROW('Water Data'!F72))="","",OFFSET('Water Data'!$F$28,0,10*ROW('Water Data'!F72)))</f>
        <v/>
      </c>
      <c r="CA78" s="378" t="str">
        <f ca="1">+IF(OFFSET('Water Data'!$F$29,0,10*ROW('Water Data'!F72))="","",OFFSET('Water Data'!$F$29,0,10*ROW('Water Data'!F72)))</f>
        <v/>
      </c>
      <c r="CB78" s="378" t="str">
        <f ca="1">+IF(OFFSET('Water Data'!$G$27,0,10*ROW('Water Data'!G72))="","",OFFSET('Water Data'!$G$27,0,10*ROW('Water Data'!G72)))</f>
        <v/>
      </c>
      <c r="CC78" s="378" t="str">
        <f ca="1">+IF(OFFSET('Water Data'!$G$28,0,10*ROW('Water Data'!G72))="","",OFFSET('Water Data'!$G$28,0,10*ROW('Water Data'!G72)))</f>
        <v/>
      </c>
      <c r="CD78" s="378" t="str">
        <f ca="1">+IF(OFFSET('Water Data'!$G$29,0,10*ROW('Water Data'!G72))="","",OFFSET('Water Data'!$G$29,0,10*ROW('Water Data'!G72)))</f>
        <v/>
      </c>
      <c r="CE78" s="378" t="str">
        <f ca="1">+IF(OFFSET('Water Data'!$H$27,0,10*ROW('Water Data'!H72))="","",OFFSET('Water Data'!$H$27,0,10*ROW('Water Data'!H72)))</f>
        <v/>
      </c>
      <c r="CF78" s="378" t="str">
        <f ca="1">+IF(OFFSET('Water Data'!$H$28,0,10*ROW('Water Data'!H72))="","",OFFSET('Water Data'!$H$28,0,10*ROW('Water Data'!H72)))</f>
        <v/>
      </c>
      <c r="CG78" s="378" t="str">
        <f ca="1">+IF(OFFSET('Water Data'!$H$29,0,10*ROW('Water Data'!H72))="","",OFFSET('Water Data'!$H$29,0,10*ROW('Water Data'!H72)))</f>
        <v/>
      </c>
      <c r="CH78" s="378" t="str">
        <f ca="1">+IF(OFFSET('Water Data'!$I$27,0,10*ROW('Water Data'!I72))="","",OFFSET('Water Data'!$I$27,0,10*ROW('Water Data'!I72)))</f>
        <v/>
      </c>
      <c r="CI78" s="378" t="str">
        <f ca="1">+IF(OFFSET('Water Data'!$I$28,0,10*ROW('Water Data'!I72))="","",OFFSET('Water Data'!$I$28,0,10*ROW('Water Data'!I72)))</f>
        <v/>
      </c>
      <c r="CJ78" s="378" t="str">
        <f ca="1">+IF(OFFSET('Water Data'!$I$29,0,10*ROW('Water Data'!I72))="","",OFFSET('Water Data'!$I$29,0,10*ROW('Water Data'!I72)))</f>
        <v/>
      </c>
      <c r="CK78" s="378" t="str">
        <f ca="1">+IF(OFFSET('Sanitation Data'!$D$28,0,10*ROW('Sanitation Data'!D72))="","",OFFSET('Sanitation Data'!$D$28,0,10*ROW('Sanitation Data'!D72)))</f>
        <v/>
      </c>
      <c r="CL78" s="378" t="str">
        <f ca="1">+IF(OFFSET('Sanitation Data'!$D$29,0,10*ROW('Sanitation Data'!D72))="","",OFFSET('Sanitation Data'!$D$29,0,10*ROW('Sanitation Data'!D72)))</f>
        <v/>
      </c>
      <c r="CM78" s="378" t="str">
        <f ca="1">+IF(OFFSET('Sanitation Data'!$D$30,0,10*ROW('Sanitation Data'!D72))="","",OFFSET('Sanitation Data'!$D$30,0,10*ROW('Sanitation Data'!D72)))</f>
        <v/>
      </c>
      <c r="CN78" s="378" t="str">
        <f ca="1">+IF(OFFSET('Sanitation Data'!$D$31,0,10*ROW('Sanitation Data'!D72))="","",OFFSET('Sanitation Data'!$D$31,0,10*ROW('Sanitation Data'!D72)))</f>
        <v/>
      </c>
      <c r="CO78" s="378" t="str">
        <f ca="1">+IF(OFFSET('Sanitation Data'!$D$32,0,10*ROW('Sanitation Data'!D72))="","",OFFSET('Sanitation Data'!$D$32,0,10*ROW('Sanitation Data'!D72)))</f>
        <v/>
      </c>
      <c r="CP78" s="378" t="str">
        <f ca="1">+IF(OFFSET('Sanitation Data'!$E$28,0,10*ROW('Sanitation Data'!E72))="","",OFFSET('Sanitation Data'!$E$28,0,10*ROW('Sanitation Data'!E72)))</f>
        <v/>
      </c>
      <c r="CQ78" s="378" t="str">
        <f ca="1">+IF(OFFSET('Sanitation Data'!$E$29,0,10*ROW('Sanitation Data'!E72))="","",OFFSET('Sanitation Data'!$E$29,0,10*ROW('Sanitation Data'!E72)))</f>
        <v/>
      </c>
      <c r="CR78" s="378" t="str">
        <f ca="1">+IF(OFFSET('Sanitation Data'!$E$30,0,10*ROW('Sanitation Data'!E72))="","",OFFSET('Sanitation Data'!$E$30,0,10*ROW('Sanitation Data'!E72)))</f>
        <v/>
      </c>
      <c r="CS78" s="378" t="str">
        <f ca="1">+IF(OFFSET('Sanitation Data'!$E$31,0,10*ROW('Sanitation Data'!E72))="","",OFFSET('Sanitation Data'!$E$31,0,10*ROW('Sanitation Data'!E72)))</f>
        <v/>
      </c>
      <c r="CT78" s="378" t="str">
        <f ca="1">+IF(OFFSET('Sanitation Data'!$E$32,0,10*ROW('Sanitation Data'!E72))="","",OFFSET('Sanitation Data'!$E$32,0,10*ROW('Sanitation Data'!E72)))</f>
        <v/>
      </c>
      <c r="CU78" s="378" t="str">
        <f ca="1">+IF(OFFSET('Sanitation Data'!$F$28,0,10*ROW('Sanitation Data'!F72))="","",OFFSET('Sanitation Data'!$F$28,0,10*ROW('Sanitation Data'!F72)))</f>
        <v/>
      </c>
      <c r="CV78" s="378" t="str">
        <f ca="1">+IF(OFFSET('Sanitation Data'!$F$29,0,10*ROW('Sanitation Data'!F72))="","",OFFSET('Sanitation Data'!$F$29,0,10*ROW('Sanitation Data'!F72)))</f>
        <v/>
      </c>
      <c r="CW78" s="378" t="str">
        <f ca="1">+IF(OFFSET('Sanitation Data'!$F$30,0,10*ROW('Sanitation Data'!F72))="","",OFFSET('Sanitation Data'!$F$30,0,10*ROW('Sanitation Data'!F72)))</f>
        <v/>
      </c>
      <c r="CX78" s="378" t="str">
        <f ca="1">+IF(OFFSET('Sanitation Data'!$F$31,0,10*ROW('Sanitation Data'!F72))="","",OFFSET('Sanitation Data'!$F$31,0,10*ROW('Sanitation Data'!F72)))</f>
        <v/>
      </c>
      <c r="CY78" s="378" t="str">
        <f ca="1">+IF(OFFSET('Sanitation Data'!$F$32,0,10*ROW('Sanitation Data'!F72))="","",OFFSET('Sanitation Data'!$F$32,0,10*ROW('Sanitation Data'!F72)))</f>
        <v/>
      </c>
      <c r="CZ78" s="378" t="str">
        <f ca="1">+IF(OFFSET('Sanitation Data'!$G$28,0,10*ROW('Sanitation Data'!G72))="","",OFFSET('Sanitation Data'!$G$28,0,10*ROW('Sanitation Data'!G72)))</f>
        <v/>
      </c>
      <c r="DA78" s="378" t="str">
        <f ca="1">+IF(OFFSET('Sanitation Data'!$G$29,0,10*ROW('Sanitation Data'!G72))="","",OFFSET('Sanitation Data'!$G$29,0,10*ROW('Sanitation Data'!G72)))</f>
        <v/>
      </c>
      <c r="DB78" s="378" t="str">
        <f ca="1">+IF(OFFSET('Sanitation Data'!$G$30,0,10*ROW('Sanitation Data'!G72))="","",OFFSET('Sanitation Data'!$G$30,0,10*ROW('Sanitation Data'!G72)))</f>
        <v/>
      </c>
      <c r="DC78" s="378" t="str">
        <f ca="1">+IF(OFFSET('Sanitation Data'!$G$31,0,10*ROW('Sanitation Data'!G72))="","",OFFSET('Sanitation Data'!$G$31,0,10*ROW('Sanitation Data'!G72)))</f>
        <v/>
      </c>
      <c r="DD78" s="378" t="str">
        <f ca="1">+IF(OFFSET('Sanitation Data'!$G$32,0,10*ROW('Sanitation Data'!G72))="","",OFFSET('Sanitation Data'!$G$32,0,10*ROW('Sanitation Data'!G72)))</f>
        <v/>
      </c>
      <c r="DE78" s="378" t="str">
        <f ca="1">+IF(OFFSET('Sanitation Data'!$H$28,0,10*ROW('Sanitation Data'!H72))="","",OFFSET('Sanitation Data'!$H$28,0,10*ROW('Sanitation Data'!H72)))</f>
        <v/>
      </c>
      <c r="DF78" s="378" t="str">
        <f ca="1">+IF(OFFSET('Sanitation Data'!$H$29,0,10*ROW('Sanitation Data'!H72))="","",OFFSET('Sanitation Data'!$H$29,0,10*ROW('Sanitation Data'!H72)))</f>
        <v/>
      </c>
      <c r="DG78" s="378" t="str">
        <f ca="1">+IF(OFFSET('Sanitation Data'!$H$30,0,10*ROW('Sanitation Data'!H72))="","",OFFSET('Sanitation Data'!$H$30,0,10*ROW('Sanitation Data'!H72)))</f>
        <v/>
      </c>
      <c r="DH78" s="378" t="str">
        <f ca="1">+IF(OFFSET('Sanitation Data'!$H$31,0,10*ROW('Sanitation Data'!H72))="","",OFFSET('Sanitation Data'!$H$31,0,10*ROW('Sanitation Data'!H72)))</f>
        <v/>
      </c>
      <c r="DI78" s="378" t="str">
        <f ca="1">+IF(OFFSET('Sanitation Data'!$H$32,0,10*ROW('Sanitation Data'!H72))="","",OFFSET('Sanitation Data'!$H$32,0,10*ROW('Sanitation Data'!H72)))</f>
        <v/>
      </c>
      <c r="DJ78" s="378" t="str">
        <f ca="1">+IF(OFFSET('Sanitation Data'!$I$28,0,10*ROW('Sanitation Data'!I72))="","",OFFSET('Sanitation Data'!$I$28,0,10*ROW('Sanitation Data'!I72)))</f>
        <v/>
      </c>
      <c r="DK78" s="378" t="str">
        <f ca="1">+IF(OFFSET('Sanitation Data'!$I$29,0,10*ROW('Sanitation Data'!I72))="","",OFFSET('Sanitation Data'!$I$29,0,10*ROW('Sanitation Data'!I72)))</f>
        <v/>
      </c>
      <c r="DL78" s="378" t="str">
        <f ca="1">+IF(OFFSET('Sanitation Data'!$I$30,0,10*ROW('Sanitation Data'!I72))="","",OFFSET('Sanitation Data'!$I$30,0,10*ROW('Sanitation Data'!I72)))</f>
        <v/>
      </c>
      <c r="DM78" s="378" t="str">
        <f ca="1">+IF(OFFSET('Sanitation Data'!$I$31,0,10*ROW('Sanitation Data'!I72))="","",OFFSET('Sanitation Data'!$I$31,0,10*ROW('Sanitation Data'!I72)))</f>
        <v/>
      </c>
      <c r="DN78" s="378" t="str">
        <f ca="1">+IF(OFFSET('Sanitation Data'!$I$32,0,10*ROW('Sanitation Data'!I72))="","",OFFSET('Sanitation Data'!$I$32,0,10*ROW('Sanitation Data'!I72)))</f>
        <v/>
      </c>
      <c r="DO78" s="378" t="str">
        <f ca="1">+IF(OFFSET('Hygiene Data'!$D$11,0,10*ROW('Hygiene Data'!D72))="","",OFFSET('Hygiene Data'!$D$11,0,10*ROW('Hygiene Data'!D72)))</f>
        <v/>
      </c>
      <c r="DP78" s="378" t="str">
        <f ca="1">+IF(OFFSET('Hygiene Data'!$D$12,0,10*ROW('Hygiene Data'!D72))="","",OFFSET('Hygiene Data'!$D$12,0,10*ROW('Hygiene Data'!D72)))</f>
        <v/>
      </c>
      <c r="DQ78" s="378" t="str">
        <f ca="1">+IF(OFFSET('Hygiene Data'!$D$13,0,10*ROW('Hygiene Data'!D72))="","",OFFSET('Hygiene Data'!$D$13,0,10*ROW('Hygiene Data'!D72)))</f>
        <v/>
      </c>
      <c r="DR78" s="378" t="str">
        <f ca="1">+IF(OFFSET('Hygiene Data'!$E$11,0,10*ROW('Hygiene Data'!E72))="","",OFFSET('Hygiene Data'!$E$11,0,10*ROW('Hygiene Data'!E72)))</f>
        <v/>
      </c>
      <c r="DS78" s="378" t="str">
        <f ca="1">+IF(OFFSET('Hygiene Data'!$E$12,0,10*ROW('Hygiene Data'!E72))="","",OFFSET('Hygiene Data'!$E$12,0,10*ROW('Hygiene Data'!E72)))</f>
        <v/>
      </c>
      <c r="DT78" s="378" t="str">
        <f ca="1">+IF(OFFSET('Hygiene Data'!$E$13,0,10*ROW('Hygiene Data'!E72))="","",OFFSET('Hygiene Data'!$E$13,0,10*ROW('Hygiene Data'!E72)))</f>
        <v/>
      </c>
      <c r="DU78" s="378" t="str">
        <f ca="1">+IF(OFFSET('Hygiene Data'!$F$11,0,10*ROW('Hygiene Data'!F72))="","",OFFSET('Hygiene Data'!$F$11,0,10*ROW('Hygiene Data'!F72)))</f>
        <v/>
      </c>
      <c r="DV78" s="378" t="str">
        <f ca="1">+IF(OFFSET('Hygiene Data'!$F$12,0,10*ROW('Hygiene Data'!F72))="","",OFFSET('Hygiene Data'!$F$12,0,10*ROW('Hygiene Data'!F72)))</f>
        <v/>
      </c>
      <c r="DW78" s="378" t="str">
        <f ca="1">+IF(OFFSET('Hygiene Data'!$F$13,0,10*ROW('Hygiene Data'!F72))="","",OFFSET('Hygiene Data'!$F$13,0,10*ROW('Hygiene Data'!F72)))</f>
        <v/>
      </c>
      <c r="DX78" s="378" t="str">
        <f ca="1">+IF(OFFSET('Hygiene Data'!$G$11,0,10*ROW('Hygiene Data'!G72))="","",OFFSET('Hygiene Data'!$G$11,0,10*ROW('Hygiene Data'!G72)))</f>
        <v/>
      </c>
      <c r="DY78" s="378" t="str">
        <f ca="1">+IF(OFFSET('Hygiene Data'!$G$12,0,10*ROW('Hygiene Data'!G72))="","",OFFSET('Hygiene Data'!$G$12,0,10*ROW('Hygiene Data'!G72)))</f>
        <v/>
      </c>
      <c r="DZ78" s="378" t="str">
        <f ca="1">+IF(OFFSET('Hygiene Data'!$G$13,0,10*ROW('Hygiene Data'!G72))="","",OFFSET('Hygiene Data'!$G$13,0,10*ROW('Hygiene Data'!G72)))</f>
        <v/>
      </c>
      <c r="EA78" s="378" t="str">
        <f ca="1">+IF(OFFSET('Hygiene Data'!$H$11,0,10*ROW('Hygiene Data'!H72))="","",OFFSET('Hygiene Data'!$H$11,0,10*ROW('Hygiene Data'!H72)))</f>
        <v/>
      </c>
      <c r="EB78" s="378" t="str">
        <f ca="1">+IF(OFFSET('Hygiene Data'!$H$12,0,10*ROW('Hygiene Data'!H72))="","",OFFSET('Hygiene Data'!$H$12,0,10*ROW('Hygiene Data'!H72)))</f>
        <v/>
      </c>
      <c r="EC78" s="378" t="str">
        <f ca="1">+IF(OFFSET('Hygiene Data'!$H$13,0,10*ROW('Hygiene Data'!H72))="","",OFFSET('Hygiene Data'!$H$13,0,10*ROW('Hygiene Data'!H72)))</f>
        <v/>
      </c>
      <c r="ED78" s="378" t="str">
        <f ca="1">+IF(OFFSET('Hygiene Data'!$I$11,0,10*ROW('Hygiene Data'!I72))="","",OFFSET('Hygiene Data'!$I$11,0,10*ROW('Hygiene Data'!I72)))</f>
        <v/>
      </c>
      <c r="EE78" s="378" t="str">
        <f ca="1">+IF(OFFSET('Hygiene Data'!$I$12,0,10*ROW('Hygiene Data'!I72))="","",OFFSET('Hygiene Data'!$I$12,0,10*ROW('Hygiene Data'!I72)))</f>
        <v/>
      </c>
      <c r="EF78" s="378" t="str">
        <f ca="1">+IF(OFFSET('Hygiene Data'!$I$13,0,10*ROW('Hygiene Data'!I72))="","",OFFSET('Hygiene Data'!$I$13,0,10*ROW('Hygiene Data'!I72)))</f>
        <v/>
      </c>
    </row>
    <row r="79" spans="1:136" x14ac:dyDescent="0.25">
      <c r="A79" s="487" t="str">
        <f ca="1">+IF(OFFSET('Water Data'!$B$2,0,10*ROW('Water Data'!E73))="","",OFFSET('Water Data'!$B$2,0,10*ROW('Water Data'!E73)))</f>
        <v/>
      </c>
      <c r="B79" s="487"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4" t="str">
        <f t="shared" ca="1" si="1"/>
        <v/>
      </c>
      <c r="D79" s="515"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5"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5"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5"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5"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5"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5"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5"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5"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5"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5"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5"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5"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5"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5"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5"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5"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5"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6"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6"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6"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6"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6"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6"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6"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6"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6"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6"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6"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6"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6"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6"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6"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6"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6"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6"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6"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6"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6"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6"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6"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6"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6"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6"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6"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6"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6"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6"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7"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3"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7"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7"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7"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7"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7"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7"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7"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7"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7"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7"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7"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7"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7"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7"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7"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7"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8" t="str">
        <f ca="1">+IF(OFFSET('Water Data'!$D$27,0,10*ROW('Water Data'!D73))="","",OFFSET('Water Data'!$D$27,0,10*ROW('Water Data'!D73)))</f>
        <v/>
      </c>
      <c r="BT79" s="378" t="str">
        <f ca="1">+IF(OFFSET('Water Data'!$D$28,0,10*ROW('Water Data'!D73))="","",OFFSET('Water Data'!$D$28,0,10*ROW('Water Data'!D73)))</f>
        <v/>
      </c>
      <c r="BU79" s="378" t="str">
        <f ca="1">+IF(OFFSET('Water Data'!$D$29,0,10*ROW('Water Data'!D73))="","",OFFSET('Water Data'!$D$29,0,10*ROW('Water Data'!D73)))</f>
        <v/>
      </c>
      <c r="BV79" s="378" t="str">
        <f ca="1">+IF(OFFSET('Water Data'!$E$27,0,10*ROW('Water Data'!E73))="","",OFFSET('Water Data'!$E$27,0,10*ROW('Water Data'!E73)))</f>
        <v/>
      </c>
      <c r="BW79" s="378" t="str">
        <f ca="1">+IF(OFFSET('Water Data'!$E$28,0,10*ROW('Water Data'!E73))="","",OFFSET('Water Data'!$E$28,0,10*ROW('Water Data'!E73)))</f>
        <v/>
      </c>
      <c r="BX79" s="378" t="str">
        <f ca="1">+IF(OFFSET('Water Data'!$E$29,0,10*ROW('Water Data'!E73))="","",OFFSET('Water Data'!$E$29,0,10*ROW('Water Data'!E73)))</f>
        <v/>
      </c>
      <c r="BY79" s="378" t="str">
        <f ca="1">+IF(OFFSET('Water Data'!$F$27,0,10*ROW('Water Data'!F73))="","",OFFSET('Water Data'!$F$27,0,10*ROW('Water Data'!F73)))</f>
        <v/>
      </c>
      <c r="BZ79" s="378" t="str">
        <f ca="1">+IF(OFFSET('Water Data'!$F$28,0,10*ROW('Water Data'!F73))="","",OFFSET('Water Data'!$F$28,0,10*ROW('Water Data'!F73)))</f>
        <v/>
      </c>
      <c r="CA79" s="378" t="str">
        <f ca="1">+IF(OFFSET('Water Data'!$F$29,0,10*ROW('Water Data'!F73))="","",OFFSET('Water Data'!$F$29,0,10*ROW('Water Data'!F73)))</f>
        <v/>
      </c>
      <c r="CB79" s="378" t="str">
        <f ca="1">+IF(OFFSET('Water Data'!$G$27,0,10*ROW('Water Data'!G73))="","",OFFSET('Water Data'!$G$27,0,10*ROW('Water Data'!G73)))</f>
        <v/>
      </c>
      <c r="CC79" s="378" t="str">
        <f ca="1">+IF(OFFSET('Water Data'!$G$28,0,10*ROW('Water Data'!G73))="","",OFFSET('Water Data'!$G$28,0,10*ROW('Water Data'!G73)))</f>
        <v/>
      </c>
      <c r="CD79" s="378" t="str">
        <f ca="1">+IF(OFFSET('Water Data'!$G$29,0,10*ROW('Water Data'!G73))="","",OFFSET('Water Data'!$G$29,0,10*ROW('Water Data'!G73)))</f>
        <v/>
      </c>
      <c r="CE79" s="378" t="str">
        <f ca="1">+IF(OFFSET('Water Data'!$H$27,0,10*ROW('Water Data'!H73))="","",OFFSET('Water Data'!$H$27,0,10*ROW('Water Data'!H73)))</f>
        <v/>
      </c>
      <c r="CF79" s="378" t="str">
        <f ca="1">+IF(OFFSET('Water Data'!$H$28,0,10*ROW('Water Data'!H73))="","",OFFSET('Water Data'!$H$28,0,10*ROW('Water Data'!H73)))</f>
        <v/>
      </c>
      <c r="CG79" s="378" t="str">
        <f ca="1">+IF(OFFSET('Water Data'!$H$29,0,10*ROW('Water Data'!H73))="","",OFFSET('Water Data'!$H$29,0,10*ROW('Water Data'!H73)))</f>
        <v/>
      </c>
      <c r="CH79" s="378" t="str">
        <f ca="1">+IF(OFFSET('Water Data'!$I$27,0,10*ROW('Water Data'!I73))="","",OFFSET('Water Data'!$I$27,0,10*ROW('Water Data'!I73)))</f>
        <v/>
      </c>
      <c r="CI79" s="378" t="str">
        <f ca="1">+IF(OFFSET('Water Data'!$I$28,0,10*ROW('Water Data'!I73))="","",OFFSET('Water Data'!$I$28,0,10*ROW('Water Data'!I73)))</f>
        <v/>
      </c>
      <c r="CJ79" s="378" t="str">
        <f ca="1">+IF(OFFSET('Water Data'!$I$29,0,10*ROW('Water Data'!I73))="","",OFFSET('Water Data'!$I$29,0,10*ROW('Water Data'!I73)))</f>
        <v/>
      </c>
      <c r="CK79" s="378" t="str">
        <f ca="1">+IF(OFFSET('Sanitation Data'!$D$28,0,10*ROW('Sanitation Data'!D73))="","",OFFSET('Sanitation Data'!$D$28,0,10*ROW('Sanitation Data'!D73)))</f>
        <v/>
      </c>
      <c r="CL79" s="378" t="str">
        <f ca="1">+IF(OFFSET('Sanitation Data'!$D$29,0,10*ROW('Sanitation Data'!D73))="","",OFFSET('Sanitation Data'!$D$29,0,10*ROW('Sanitation Data'!D73)))</f>
        <v/>
      </c>
      <c r="CM79" s="378" t="str">
        <f ca="1">+IF(OFFSET('Sanitation Data'!$D$30,0,10*ROW('Sanitation Data'!D73))="","",OFFSET('Sanitation Data'!$D$30,0,10*ROW('Sanitation Data'!D73)))</f>
        <v/>
      </c>
      <c r="CN79" s="378" t="str">
        <f ca="1">+IF(OFFSET('Sanitation Data'!$D$31,0,10*ROW('Sanitation Data'!D73))="","",OFFSET('Sanitation Data'!$D$31,0,10*ROW('Sanitation Data'!D73)))</f>
        <v/>
      </c>
      <c r="CO79" s="378" t="str">
        <f ca="1">+IF(OFFSET('Sanitation Data'!$D$32,0,10*ROW('Sanitation Data'!D73))="","",OFFSET('Sanitation Data'!$D$32,0,10*ROW('Sanitation Data'!D73)))</f>
        <v/>
      </c>
      <c r="CP79" s="378" t="str">
        <f ca="1">+IF(OFFSET('Sanitation Data'!$E$28,0,10*ROW('Sanitation Data'!E73))="","",OFFSET('Sanitation Data'!$E$28,0,10*ROW('Sanitation Data'!E73)))</f>
        <v/>
      </c>
      <c r="CQ79" s="378" t="str">
        <f ca="1">+IF(OFFSET('Sanitation Data'!$E$29,0,10*ROW('Sanitation Data'!E73))="","",OFFSET('Sanitation Data'!$E$29,0,10*ROW('Sanitation Data'!E73)))</f>
        <v/>
      </c>
      <c r="CR79" s="378" t="str">
        <f ca="1">+IF(OFFSET('Sanitation Data'!$E$30,0,10*ROW('Sanitation Data'!E73))="","",OFFSET('Sanitation Data'!$E$30,0,10*ROW('Sanitation Data'!E73)))</f>
        <v/>
      </c>
      <c r="CS79" s="378" t="str">
        <f ca="1">+IF(OFFSET('Sanitation Data'!$E$31,0,10*ROW('Sanitation Data'!E73))="","",OFFSET('Sanitation Data'!$E$31,0,10*ROW('Sanitation Data'!E73)))</f>
        <v/>
      </c>
      <c r="CT79" s="378" t="str">
        <f ca="1">+IF(OFFSET('Sanitation Data'!$E$32,0,10*ROW('Sanitation Data'!E73))="","",OFFSET('Sanitation Data'!$E$32,0,10*ROW('Sanitation Data'!E73)))</f>
        <v/>
      </c>
      <c r="CU79" s="378" t="str">
        <f ca="1">+IF(OFFSET('Sanitation Data'!$F$28,0,10*ROW('Sanitation Data'!F73))="","",OFFSET('Sanitation Data'!$F$28,0,10*ROW('Sanitation Data'!F73)))</f>
        <v/>
      </c>
      <c r="CV79" s="378" t="str">
        <f ca="1">+IF(OFFSET('Sanitation Data'!$F$29,0,10*ROW('Sanitation Data'!F73))="","",OFFSET('Sanitation Data'!$F$29,0,10*ROW('Sanitation Data'!F73)))</f>
        <v/>
      </c>
      <c r="CW79" s="378" t="str">
        <f ca="1">+IF(OFFSET('Sanitation Data'!$F$30,0,10*ROW('Sanitation Data'!F73))="","",OFFSET('Sanitation Data'!$F$30,0,10*ROW('Sanitation Data'!F73)))</f>
        <v/>
      </c>
      <c r="CX79" s="378" t="str">
        <f ca="1">+IF(OFFSET('Sanitation Data'!$F$31,0,10*ROW('Sanitation Data'!F73))="","",OFFSET('Sanitation Data'!$F$31,0,10*ROW('Sanitation Data'!F73)))</f>
        <v/>
      </c>
      <c r="CY79" s="378" t="str">
        <f ca="1">+IF(OFFSET('Sanitation Data'!$F$32,0,10*ROW('Sanitation Data'!F73))="","",OFFSET('Sanitation Data'!$F$32,0,10*ROW('Sanitation Data'!F73)))</f>
        <v/>
      </c>
      <c r="CZ79" s="378" t="str">
        <f ca="1">+IF(OFFSET('Sanitation Data'!$G$28,0,10*ROW('Sanitation Data'!G73))="","",OFFSET('Sanitation Data'!$G$28,0,10*ROW('Sanitation Data'!G73)))</f>
        <v/>
      </c>
      <c r="DA79" s="378" t="str">
        <f ca="1">+IF(OFFSET('Sanitation Data'!$G$29,0,10*ROW('Sanitation Data'!G73))="","",OFFSET('Sanitation Data'!$G$29,0,10*ROW('Sanitation Data'!G73)))</f>
        <v/>
      </c>
      <c r="DB79" s="378" t="str">
        <f ca="1">+IF(OFFSET('Sanitation Data'!$G$30,0,10*ROW('Sanitation Data'!G73))="","",OFFSET('Sanitation Data'!$G$30,0,10*ROW('Sanitation Data'!G73)))</f>
        <v/>
      </c>
      <c r="DC79" s="378" t="str">
        <f ca="1">+IF(OFFSET('Sanitation Data'!$G$31,0,10*ROW('Sanitation Data'!G73))="","",OFFSET('Sanitation Data'!$G$31,0,10*ROW('Sanitation Data'!G73)))</f>
        <v/>
      </c>
      <c r="DD79" s="378" t="str">
        <f ca="1">+IF(OFFSET('Sanitation Data'!$G$32,0,10*ROW('Sanitation Data'!G73))="","",OFFSET('Sanitation Data'!$G$32,0,10*ROW('Sanitation Data'!G73)))</f>
        <v/>
      </c>
      <c r="DE79" s="378" t="str">
        <f ca="1">+IF(OFFSET('Sanitation Data'!$H$28,0,10*ROW('Sanitation Data'!H73))="","",OFFSET('Sanitation Data'!$H$28,0,10*ROW('Sanitation Data'!H73)))</f>
        <v/>
      </c>
      <c r="DF79" s="378" t="str">
        <f ca="1">+IF(OFFSET('Sanitation Data'!$H$29,0,10*ROW('Sanitation Data'!H73))="","",OFFSET('Sanitation Data'!$H$29,0,10*ROW('Sanitation Data'!H73)))</f>
        <v/>
      </c>
      <c r="DG79" s="378" t="str">
        <f ca="1">+IF(OFFSET('Sanitation Data'!$H$30,0,10*ROW('Sanitation Data'!H73))="","",OFFSET('Sanitation Data'!$H$30,0,10*ROW('Sanitation Data'!H73)))</f>
        <v/>
      </c>
      <c r="DH79" s="378" t="str">
        <f ca="1">+IF(OFFSET('Sanitation Data'!$H$31,0,10*ROW('Sanitation Data'!H73))="","",OFFSET('Sanitation Data'!$H$31,0,10*ROW('Sanitation Data'!H73)))</f>
        <v/>
      </c>
      <c r="DI79" s="378" t="str">
        <f ca="1">+IF(OFFSET('Sanitation Data'!$H$32,0,10*ROW('Sanitation Data'!H73))="","",OFFSET('Sanitation Data'!$H$32,0,10*ROW('Sanitation Data'!H73)))</f>
        <v/>
      </c>
      <c r="DJ79" s="378" t="str">
        <f ca="1">+IF(OFFSET('Sanitation Data'!$I$28,0,10*ROW('Sanitation Data'!I73))="","",OFFSET('Sanitation Data'!$I$28,0,10*ROW('Sanitation Data'!I73)))</f>
        <v/>
      </c>
      <c r="DK79" s="378" t="str">
        <f ca="1">+IF(OFFSET('Sanitation Data'!$I$29,0,10*ROW('Sanitation Data'!I73))="","",OFFSET('Sanitation Data'!$I$29,0,10*ROW('Sanitation Data'!I73)))</f>
        <v/>
      </c>
      <c r="DL79" s="378" t="str">
        <f ca="1">+IF(OFFSET('Sanitation Data'!$I$30,0,10*ROW('Sanitation Data'!I73))="","",OFFSET('Sanitation Data'!$I$30,0,10*ROW('Sanitation Data'!I73)))</f>
        <v/>
      </c>
      <c r="DM79" s="378" t="str">
        <f ca="1">+IF(OFFSET('Sanitation Data'!$I$31,0,10*ROW('Sanitation Data'!I73))="","",OFFSET('Sanitation Data'!$I$31,0,10*ROW('Sanitation Data'!I73)))</f>
        <v/>
      </c>
      <c r="DN79" s="378" t="str">
        <f ca="1">+IF(OFFSET('Sanitation Data'!$I$32,0,10*ROW('Sanitation Data'!I73))="","",OFFSET('Sanitation Data'!$I$32,0,10*ROW('Sanitation Data'!I73)))</f>
        <v/>
      </c>
      <c r="DO79" s="378" t="str">
        <f ca="1">+IF(OFFSET('Hygiene Data'!$D$11,0,10*ROW('Hygiene Data'!D73))="","",OFFSET('Hygiene Data'!$D$11,0,10*ROW('Hygiene Data'!D73)))</f>
        <v/>
      </c>
      <c r="DP79" s="378" t="str">
        <f ca="1">+IF(OFFSET('Hygiene Data'!$D$12,0,10*ROW('Hygiene Data'!D73))="","",OFFSET('Hygiene Data'!$D$12,0,10*ROW('Hygiene Data'!D73)))</f>
        <v/>
      </c>
      <c r="DQ79" s="378" t="str">
        <f ca="1">+IF(OFFSET('Hygiene Data'!$D$13,0,10*ROW('Hygiene Data'!D73))="","",OFFSET('Hygiene Data'!$D$13,0,10*ROW('Hygiene Data'!D73)))</f>
        <v/>
      </c>
      <c r="DR79" s="378" t="str">
        <f ca="1">+IF(OFFSET('Hygiene Data'!$E$11,0,10*ROW('Hygiene Data'!E73))="","",OFFSET('Hygiene Data'!$E$11,0,10*ROW('Hygiene Data'!E73)))</f>
        <v/>
      </c>
      <c r="DS79" s="378" t="str">
        <f ca="1">+IF(OFFSET('Hygiene Data'!$E$12,0,10*ROW('Hygiene Data'!E73))="","",OFFSET('Hygiene Data'!$E$12,0,10*ROW('Hygiene Data'!E73)))</f>
        <v/>
      </c>
      <c r="DT79" s="378" t="str">
        <f ca="1">+IF(OFFSET('Hygiene Data'!$E$13,0,10*ROW('Hygiene Data'!E73))="","",OFFSET('Hygiene Data'!$E$13,0,10*ROW('Hygiene Data'!E73)))</f>
        <v/>
      </c>
      <c r="DU79" s="378" t="str">
        <f ca="1">+IF(OFFSET('Hygiene Data'!$F$11,0,10*ROW('Hygiene Data'!F73))="","",OFFSET('Hygiene Data'!$F$11,0,10*ROW('Hygiene Data'!F73)))</f>
        <v/>
      </c>
      <c r="DV79" s="378" t="str">
        <f ca="1">+IF(OFFSET('Hygiene Data'!$F$12,0,10*ROW('Hygiene Data'!F73))="","",OFFSET('Hygiene Data'!$F$12,0,10*ROW('Hygiene Data'!F73)))</f>
        <v/>
      </c>
      <c r="DW79" s="378" t="str">
        <f ca="1">+IF(OFFSET('Hygiene Data'!$F$13,0,10*ROW('Hygiene Data'!F73))="","",OFFSET('Hygiene Data'!$F$13,0,10*ROW('Hygiene Data'!F73)))</f>
        <v/>
      </c>
      <c r="DX79" s="378" t="str">
        <f ca="1">+IF(OFFSET('Hygiene Data'!$G$11,0,10*ROW('Hygiene Data'!G73))="","",OFFSET('Hygiene Data'!$G$11,0,10*ROW('Hygiene Data'!G73)))</f>
        <v/>
      </c>
      <c r="DY79" s="378" t="str">
        <f ca="1">+IF(OFFSET('Hygiene Data'!$G$12,0,10*ROW('Hygiene Data'!G73))="","",OFFSET('Hygiene Data'!$G$12,0,10*ROW('Hygiene Data'!G73)))</f>
        <v/>
      </c>
      <c r="DZ79" s="378" t="str">
        <f ca="1">+IF(OFFSET('Hygiene Data'!$G$13,0,10*ROW('Hygiene Data'!G73))="","",OFFSET('Hygiene Data'!$G$13,0,10*ROW('Hygiene Data'!G73)))</f>
        <v/>
      </c>
      <c r="EA79" s="378" t="str">
        <f ca="1">+IF(OFFSET('Hygiene Data'!$H$11,0,10*ROW('Hygiene Data'!H73))="","",OFFSET('Hygiene Data'!$H$11,0,10*ROW('Hygiene Data'!H73)))</f>
        <v/>
      </c>
      <c r="EB79" s="378" t="str">
        <f ca="1">+IF(OFFSET('Hygiene Data'!$H$12,0,10*ROW('Hygiene Data'!H73))="","",OFFSET('Hygiene Data'!$H$12,0,10*ROW('Hygiene Data'!H73)))</f>
        <v/>
      </c>
      <c r="EC79" s="378" t="str">
        <f ca="1">+IF(OFFSET('Hygiene Data'!$H$13,0,10*ROW('Hygiene Data'!H73))="","",OFFSET('Hygiene Data'!$H$13,0,10*ROW('Hygiene Data'!H73)))</f>
        <v/>
      </c>
      <c r="ED79" s="378" t="str">
        <f ca="1">+IF(OFFSET('Hygiene Data'!$I$11,0,10*ROW('Hygiene Data'!I73))="","",OFFSET('Hygiene Data'!$I$11,0,10*ROW('Hygiene Data'!I73)))</f>
        <v/>
      </c>
      <c r="EE79" s="378" t="str">
        <f ca="1">+IF(OFFSET('Hygiene Data'!$I$12,0,10*ROW('Hygiene Data'!I73))="","",OFFSET('Hygiene Data'!$I$12,0,10*ROW('Hygiene Data'!I73)))</f>
        <v/>
      </c>
      <c r="EF79" s="378" t="str">
        <f ca="1">+IF(OFFSET('Hygiene Data'!$I$13,0,10*ROW('Hygiene Data'!I73))="","",OFFSET('Hygiene Data'!$I$13,0,10*ROW('Hygiene Data'!I73)))</f>
        <v/>
      </c>
    </row>
    <row r="80" spans="1:136" x14ac:dyDescent="0.25">
      <c r="A80" s="487" t="str">
        <f ca="1">+IF(OFFSET('Water Data'!$B$2,0,10*ROW('Water Data'!E74))="","",OFFSET('Water Data'!$B$2,0,10*ROW('Water Data'!E74)))</f>
        <v/>
      </c>
      <c r="B80" s="487"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4" t="str">
        <f t="shared" ca="1" si="1"/>
        <v/>
      </c>
      <c r="D80" s="515"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5"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5"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5"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5"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5"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5"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5"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5"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5"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5"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5"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5"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5"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5"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5"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5"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5"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6"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6"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6"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6"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6"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6"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6"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6"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6"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6"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6"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6"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6"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6"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6"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6"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6"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6"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6"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6"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6"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6"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6"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6"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6"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6"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6"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6"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6"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6"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7"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3"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7"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7"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7"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7"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7"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7"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7"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7"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7"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7"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7"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7"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7"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7"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7"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7"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8" t="str">
        <f ca="1">+IF(OFFSET('Water Data'!$D$27,0,10*ROW('Water Data'!D74))="","",OFFSET('Water Data'!$D$27,0,10*ROW('Water Data'!D74)))</f>
        <v/>
      </c>
      <c r="BT80" s="378" t="str">
        <f ca="1">+IF(OFFSET('Water Data'!$D$28,0,10*ROW('Water Data'!D74))="","",OFFSET('Water Data'!$D$28,0,10*ROW('Water Data'!D74)))</f>
        <v/>
      </c>
      <c r="BU80" s="378" t="str">
        <f ca="1">+IF(OFFSET('Water Data'!$D$29,0,10*ROW('Water Data'!D74))="","",OFFSET('Water Data'!$D$29,0,10*ROW('Water Data'!D74)))</f>
        <v/>
      </c>
      <c r="BV80" s="378" t="str">
        <f ca="1">+IF(OFFSET('Water Data'!$E$27,0,10*ROW('Water Data'!E74))="","",OFFSET('Water Data'!$E$27,0,10*ROW('Water Data'!E74)))</f>
        <v/>
      </c>
      <c r="BW80" s="378" t="str">
        <f ca="1">+IF(OFFSET('Water Data'!$E$28,0,10*ROW('Water Data'!E74))="","",OFFSET('Water Data'!$E$28,0,10*ROW('Water Data'!E74)))</f>
        <v/>
      </c>
      <c r="BX80" s="378" t="str">
        <f ca="1">+IF(OFFSET('Water Data'!$E$29,0,10*ROW('Water Data'!E74))="","",OFFSET('Water Data'!$E$29,0,10*ROW('Water Data'!E74)))</f>
        <v/>
      </c>
      <c r="BY80" s="378" t="str">
        <f ca="1">+IF(OFFSET('Water Data'!$F$27,0,10*ROW('Water Data'!F74))="","",OFFSET('Water Data'!$F$27,0,10*ROW('Water Data'!F74)))</f>
        <v/>
      </c>
      <c r="BZ80" s="378" t="str">
        <f ca="1">+IF(OFFSET('Water Data'!$F$28,0,10*ROW('Water Data'!F74))="","",OFFSET('Water Data'!$F$28,0,10*ROW('Water Data'!F74)))</f>
        <v/>
      </c>
      <c r="CA80" s="378" t="str">
        <f ca="1">+IF(OFFSET('Water Data'!$F$29,0,10*ROW('Water Data'!F74))="","",OFFSET('Water Data'!$F$29,0,10*ROW('Water Data'!F74)))</f>
        <v/>
      </c>
      <c r="CB80" s="378" t="str">
        <f ca="1">+IF(OFFSET('Water Data'!$G$27,0,10*ROW('Water Data'!G74))="","",OFFSET('Water Data'!$G$27,0,10*ROW('Water Data'!G74)))</f>
        <v/>
      </c>
      <c r="CC80" s="378" t="str">
        <f ca="1">+IF(OFFSET('Water Data'!$G$28,0,10*ROW('Water Data'!G74))="","",OFFSET('Water Data'!$G$28,0,10*ROW('Water Data'!G74)))</f>
        <v/>
      </c>
      <c r="CD80" s="378" t="str">
        <f ca="1">+IF(OFFSET('Water Data'!$G$29,0,10*ROW('Water Data'!G74))="","",OFFSET('Water Data'!$G$29,0,10*ROW('Water Data'!G74)))</f>
        <v/>
      </c>
      <c r="CE80" s="378" t="str">
        <f ca="1">+IF(OFFSET('Water Data'!$H$27,0,10*ROW('Water Data'!H74))="","",OFFSET('Water Data'!$H$27,0,10*ROW('Water Data'!H74)))</f>
        <v/>
      </c>
      <c r="CF80" s="378" t="str">
        <f ca="1">+IF(OFFSET('Water Data'!$H$28,0,10*ROW('Water Data'!H74))="","",OFFSET('Water Data'!$H$28,0,10*ROW('Water Data'!H74)))</f>
        <v/>
      </c>
      <c r="CG80" s="378" t="str">
        <f ca="1">+IF(OFFSET('Water Data'!$H$29,0,10*ROW('Water Data'!H74))="","",OFFSET('Water Data'!$H$29,0,10*ROW('Water Data'!H74)))</f>
        <v/>
      </c>
      <c r="CH80" s="378" t="str">
        <f ca="1">+IF(OFFSET('Water Data'!$I$27,0,10*ROW('Water Data'!I74))="","",OFFSET('Water Data'!$I$27,0,10*ROW('Water Data'!I74)))</f>
        <v/>
      </c>
      <c r="CI80" s="378" t="str">
        <f ca="1">+IF(OFFSET('Water Data'!$I$28,0,10*ROW('Water Data'!I74))="","",OFFSET('Water Data'!$I$28,0,10*ROW('Water Data'!I74)))</f>
        <v/>
      </c>
      <c r="CJ80" s="378" t="str">
        <f ca="1">+IF(OFFSET('Water Data'!$I$29,0,10*ROW('Water Data'!I74))="","",OFFSET('Water Data'!$I$29,0,10*ROW('Water Data'!I74)))</f>
        <v/>
      </c>
      <c r="CK80" s="378" t="str">
        <f ca="1">+IF(OFFSET('Sanitation Data'!$D$28,0,10*ROW('Sanitation Data'!D74))="","",OFFSET('Sanitation Data'!$D$28,0,10*ROW('Sanitation Data'!D74)))</f>
        <v/>
      </c>
      <c r="CL80" s="378" t="str">
        <f ca="1">+IF(OFFSET('Sanitation Data'!$D$29,0,10*ROW('Sanitation Data'!D74))="","",OFFSET('Sanitation Data'!$D$29,0,10*ROW('Sanitation Data'!D74)))</f>
        <v/>
      </c>
      <c r="CM80" s="378" t="str">
        <f ca="1">+IF(OFFSET('Sanitation Data'!$D$30,0,10*ROW('Sanitation Data'!D74))="","",OFFSET('Sanitation Data'!$D$30,0,10*ROW('Sanitation Data'!D74)))</f>
        <v/>
      </c>
      <c r="CN80" s="378" t="str">
        <f ca="1">+IF(OFFSET('Sanitation Data'!$D$31,0,10*ROW('Sanitation Data'!D74))="","",OFFSET('Sanitation Data'!$D$31,0,10*ROW('Sanitation Data'!D74)))</f>
        <v/>
      </c>
      <c r="CO80" s="378" t="str">
        <f ca="1">+IF(OFFSET('Sanitation Data'!$D$32,0,10*ROW('Sanitation Data'!D74))="","",OFFSET('Sanitation Data'!$D$32,0,10*ROW('Sanitation Data'!D74)))</f>
        <v/>
      </c>
      <c r="CP80" s="378" t="str">
        <f ca="1">+IF(OFFSET('Sanitation Data'!$E$28,0,10*ROW('Sanitation Data'!E74))="","",OFFSET('Sanitation Data'!$E$28,0,10*ROW('Sanitation Data'!E74)))</f>
        <v/>
      </c>
      <c r="CQ80" s="378" t="str">
        <f ca="1">+IF(OFFSET('Sanitation Data'!$E$29,0,10*ROW('Sanitation Data'!E74))="","",OFFSET('Sanitation Data'!$E$29,0,10*ROW('Sanitation Data'!E74)))</f>
        <v/>
      </c>
      <c r="CR80" s="378" t="str">
        <f ca="1">+IF(OFFSET('Sanitation Data'!$E$30,0,10*ROW('Sanitation Data'!E74))="","",OFFSET('Sanitation Data'!$E$30,0,10*ROW('Sanitation Data'!E74)))</f>
        <v/>
      </c>
      <c r="CS80" s="378" t="str">
        <f ca="1">+IF(OFFSET('Sanitation Data'!$E$31,0,10*ROW('Sanitation Data'!E74))="","",OFFSET('Sanitation Data'!$E$31,0,10*ROW('Sanitation Data'!E74)))</f>
        <v/>
      </c>
      <c r="CT80" s="378" t="str">
        <f ca="1">+IF(OFFSET('Sanitation Data'!$E$32,0,10*ROW('Sanitation Data'!E74))="","",OFFSET('Sanitation Data'!$E$32,0,10*ROW('Sanitation Data'!E74)))</f>
        <v/>
      </c>
      <c r="CU80" s="378" t="str">
        <f ca="1">+IF(OFFSET('Sanitation Data'!$F$28,0,10*ROW('Sanitation Data'!F74))="","",OFFSET('Sanitation Data'!$F$28,0,10*ROW('Sanitation Data'!F74)))</f>
        <v/>
      </c>
      <c r="CV80" s="378" t="str">
        <f ca="1">+IF(OFFSET('Sanitation Data'!$F$29,0,10*ROW('Sanitation Data'!F74))="","",OFFSET('Sanitation Data'!$F$29,0,10*ROW('Sanitation Data'!F74)))</f>
        <v/>
      </c>
      <c r="CW80" s="378" t="str">
        <f ca="1">+IF(OFFSET('Sanitation Data'!$F$30,0,10*ROW('Sanitation Data'!F74))="","",OFFSET('Sanitation Data'!$F$30,0,10*ROW('Sanitation Data'!F74)))</f>
        <v/>
      </c>
      <c r="CX80" s="378" t="str">
        <f ca="1">+IF(OFFSET('Sanitation Data'!$F$31,0,10*ROW('Sanitation Data'!F74))="","",OFFSET('Sanitation Data'!$F$31,0,10*ROW('Sanitation Data'!F74)))</f>
        <v/>
      </c>
      <c r="CY80" s="378" t="str">
        <f ca="1">+IF(OFFSET('Sanitation Data'!$F$32,0,10*ROW('Sanitation Data'!F74))="","",OFFSET('Sanitation Data'!$F$32,0,10*ROW('Sanitation Data'!F74)))</f>
        <v/>
      </c>
      <c r="CZ80" s="378" t="str">
        <f ca="1">+IF(OFFSET('Sanitation Data'!$G$28,0,10*ROW('Sanitation Data'!G74))="","",OFFSET('Sanitation Data'!$G$28,0,10*ROW('Sanitation Data'!G74)))</f>
        <v/>
      </c>
      <c r="DA80" s="378" t="str">
        <f ca="1">+IF(OFFSET('Sanitation Data'!$G$29,0,10*ROW('Sanitation Data'!G74))="","",OFFSET('Sanitation Data'!$G$29,0,10*ROW('Sanitation Data'!G74)))</f>
        <v/>
      </c>
      <c r="DB80" s="378" t="str">
        <f ca="1">+IF(OFFSET('Sanitation Data'!$G$30,0,10*ROW('Sanitation Data'!G74))="","",OFFSET('Sanitation Data'!$G$30,0,10*ROW('Sanitation Data'!G74)))</f>
        <v/>
      </c>
      <c r="DC80" s="378" t="str">
        <f ca="1">+IF(OFFSET('Sanitation Data'!$G$31,0,10*ROW('Sanitation Data'!G74))="","",OFFSET('Sanitation Data'!$G$31,0,10*ROW('Sanitation Data'!G74)))</f>
        <v/>
      </c>
      <c r="DD80" s="378" t="str">
        <f ca="1">+IF(OFFSET('Sanitation Data'!$G$32,0,10*ROW('Sanitation Data'!G74))="","",OFFSET('Sanitation Data'!$G$32,0,10*ROW('Sanitation Data'!G74)))</f>
        <v/>
      </c>
      <c r="DE80" s="378" t="str">
        <f ca="1">+IF(OFFSET('Sanitation Data'!$H$28,0,10*ROW('Sanitation Data'!H74))="","",OFFSET('Sanitation Data'!$H$28,0,10*ROW('Sanitation Data'!H74)))</f>
        <v/>
      </c>
      <c r="DF80" s="378" t="str">
        <f ca="1">+IF(OFFSET('Sanitation Data'!$H$29,0,10*ROW('Sanitation Data'!H74))="","",OFFSET('Sanitation Data'!$H$29,0,10*ROW('Sanitation Data'!H74)))</f>
        <v/>
      </c>
      <c r="DG80" s="378" t="str">
        <f ca="1">+IF(OFFSET('Sanitation Data'!$H$30,0,10*ROW('Sanitation Data'!H74))="","",OFFSET('Sanitation Data'!$H$30,0,10*ROW('Sanitation Data'!H74)))</f>
        <v/>
      </c>
      <c r="DH80" s="378" t="str">
        <f ca="1">+IF(OFFSET('Sanitation Data'!$H$31,0,10*ROW('Sanitation Data'!H74))="","",OFFSET('Sanitation Data'!$H$31,0,10*ROW('Sanitation Data'!H74)))</f>
        <v/>
      </c>
      <c r="DI80" s="378" t="str">
        <f ca="1">+IF(OFFSET('Sanitation Data'!$H$32,0,10*ROW('Sanitation Data'!H74))="","",OFFSET('Sanitation Data'!$H$32,0,10*ROW('Sanitation Data'!H74)))</f>
        <v/>
      </c>
      <c r="DJ80" s="378" t="str">
        <f ca="1">+IF(OFFSET('Sanitation Data'!$I$28,0,10*ROW('Sanitation Data'!I74))="","",OFFSET('Sanitation Data'!$I$28,0,10*ROW('Sanitation Data'!I74)))</f>
        <v/>
      </c>
      <c r="DK80" s="378" t="str">
        <f ca="1">+IF(OFFSET('Sanitation Data'!$I$29,0,10*ROW('Sanitation Data'!I74))="","",OFFSET('Sanitation Data'!$I$29,0,10*ROW('Sanitation Data'!I74)))</f>
        <v/>
      </c>
      <c r="DL80" s="378" t="str">
        <f ca="1">+IF(OFFSET('Sanitation Data'!$I$30,0,10*ROW('Sanitation Data'!I74))="","",OFFSET('Sanitation Data'!$I$30,0,10*ROW('Sanitation Data'!I74)))</f>
        <v/>
      </c>
      <c r="DM80" s="378" t="str">
        <f ca="1">+IF(OFFSET('Sanitation Data'!$I$31,0,10*ROW('Sanitation Data'!I74))="","",OFFSET('Sanitation Data'!$I$31,0,10*ROW('Sanitation Data'!I74)))</f>
        <v/>
      </c>
      <c r="DN80" s="378" t="str">
        <f ca="1">+IF(OFFSET('Sanitation Data'!$I$32,0,10*ROW('Sanitation Data'!I74))="","",OFFSET('Sanitation Data'!$I$32,0,10*ROW('Sanitation Data'!I74)))</f>
        <v/>
      </c>
      <c r="DO80" s="378" t="str">
        <f ca="1">+IF(OFFSET('Hygiene Data'!$D$11,0,10*ROW('Hygiene Data'!D74))="","",OFFSET('Hygiene Data'!$D$11,0,10*ROW('Hygiene Data'!D74)))</f>
        <v/>
      </c>
      <c r="DP80" s="378" t="str">
        <f ca="1">+IF(OFFSET('Hygiene Data'!$D$12,0,10*ROW('Hygiene Data'!D74))="","",OFFSET('Hygiene Data'!$D$12,0,10*ROW('Hygiene Data'!D74)))</f>
        <v/>
      </c>
      <c r="DQ80" s="378" t="str">
        <f ca="1">+IF(OFFSET('Hygiene Data'!$D$13,0,10*ROW('Hygiene Data'!D74))="","",OFFSET('Hygiene Data'!$D$13,0,10*ROW('Hygiene Data'!D74)))</f>
        <v/>
      </c>
      <c r="DR80" s="378" t="str">
        <f ca="1">+IF(OFFSET('Hygiene Data'!$E$11,0,10*ROW('Hygiene Data'!E74))="","",OFFSET('Hygiene Data'!$E$11,0,10*ROW('Hygiene Data'!E74)))</f>
        <v/>
      </c>
      <c r="DS80" s="378" t="str">
        <f ca="1">+IF(OFFSET('Hygiene Data'!$E$12,0,10*ROW('Hygiene Data'!E74))="","",OFFSET('Hygiene Data'!$E$12,0,10*ROW('Hygiene Data'!E74)))</f>
        <v/>
      </c>
      <c r="DT80" s="378" t="str">
        <f ca="1">+IF(OFFSET('Hygiene Data'!$E$13,0,10*ROW('Hygiene Data'!E74))="","",OFFSET('Hygiene Data'!$E$13,0,10*ROW('Hygiene Data'!E74)))</f>
        <v/>
      </c>
      <c r="DU80" s="378" t="str">
        <f ca="1">+IF(OFFSET('Hygiene Data'!$F$11,0,10*ROW('Hygiene Data'!F74))="","",OFFSET('Hygiene Data'!$F$11,0,10*ROW('Hygiene Data'!F74)))</f>
        <v/>
      </c>
      <c r="DV80" s="378" t="str">
        <f ca="1">+IF(OFFSET('Hygiene Data'!$F$12,0,10*ROW('Hygiene Data'!F74))="","",OFFSET('Hygiene Data'!$F$12,0,10*ROW('Hygiene Data'!F74)))</f>
        <v/>
      </c>
      <c r="DW80" s="378" t="str">
        <f ca="1">+IF(OFFSET('Hygiene Data'!$F$13,0,10*ROW('Hygiene Data'!F74))="","",OFFSET('Hygiene Data'!$F$13,0,10*ROW('Hygiene Data'!F74)))</f>
        <v/>
      </c>
      <c r="DX80" s="378" t="str">
        <f ca="1">+IF(OFFSET('Hygiene Data'!$G$11,0,10*ROW('Hygiene Data'!G74))="","",OFFSET('Hygiene Data'!$G$11,0,10*ROW('Hygiene Data'!G74)))</f>
        <v/>
      </c>
      <c r="DY80" s="378" t="str">
        <f ca="1">+IF(OFFSET('Hygiene Data'!$G$12,0,10*ROW('Hygiene Data'!G74))="","",OFFSET('Hygiene Data'!$G$12,0,10*ROW('Hygiene Data'!G74)))</f>
        <v/>
      </c>
      <c r="DZ80" s="378" t="str">
        <f ca="1">+IF(OFFSET('Hygiene Data'!$G$13,0,10*ROW('Hygiene Data'!G74))="","",OFFSET('Hygiene Data'!$G$13,0,10*ROW('Hygiene Data'!G74)))</f>
        <v/>
      </c>
      <c r="EA80" s="378" t="str">
        <f ca="1">+IF(OFFSET('Hygiene Data'!$H$11,0,10*ROW('Hygiene Data'!H74))="","",OFFSET('Hygiene Data'!$H$11,0,10*ROW('Hygiene Data'!H74)))</f>
        <v/>
      </c>
      <c r="EB80" s="378" t="str">
        <f ca="1">+IF(OFFSET('Hygiene Data'!$H$12,0,10*ROW('Hygiene Data'!H74))="","",OFFSET('Hygiene Data'!$H$12,0,10*ROW('Hygiene Data'!H74)))</f>
        <v/>
      </c>
      <c r="EC80" s="378" t="str">
        <f ca="1">+IF(OFFSET('Hygiene Data'!$H$13,0,10*ROW('Hygiene Data'!H74))="","",OFFSET('Hygiene Data'!$H$13,0,10*ROW('Hygiene Data'!H74)))</f>
        <v/>
      </c>
      <c r="ED80" s="378" t="str">
        <f ca="1">+IF(OFFSET('Hygiene Data'!$I$11,0,10*ROW('Hygiene Data'!I74))="","",OFFSET('Hygiene Data'!$I$11,0,10*ROW('Hygiene Data'!I74)))</f>
        <v/>
      </c>
      <c r="EE80" s="378" t="str">
        <f ca="1">+IF(OFFSET('Hygiene Data'!$I$12,0,10*ROW('Hygiene Data'!I74))="","",OFFSET('Hygiene Data'!$I$12,0,10*ROW('Hygiene Data'!I74)))</f>
        <v/>
      </c>
      <c r="EF80" s="378" t="str">
        <f ca="1">+IF(OFFSET('Hygiene Data'!$I$13,0,10*ROW('Hygiene Data'!I74))="","",OFFSET('Hygiene Data'!$I$13,0,10*ROW('Hygiene Data'!I74)))</f>
        <v/>
      </c>
    </row>
    <row r="81" spans="1:136" x14ac:dyDescent="0.25">
      <c r="A81" s="487" t="str">
        <f ca="1">+IF(OFFSET('Water Data'!$B$2,0,10*ROW('Water Data'!E75))="","",OFFSET('Water Data'!$B$2,0,10*ROW('Water Data'!E75)))</f>
        <v/>
      </c>
      <c r="B81" s="487"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4" t="str">
        <f t="shared" ca="1" si="1"/>
        <v/>
      </c>
      <c r="D81" s="515"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5"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5"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5"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5"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5"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5"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5"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5"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5"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5"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5"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5"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5"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5"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5"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5"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5"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6"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6"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6"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6"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6"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6"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6"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6"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6"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6"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6"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6"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6"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6"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6"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6"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6"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6"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6"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6"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6"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6"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6"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6"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6"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6"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6"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6"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6"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6"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7"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3"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7"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7"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7"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7"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7"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7"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7"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7"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7"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7"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7"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7"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7"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7"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7"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7"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8" t="str">
        <f ca="1">+IF(OFFSET('Water Data'!$D$27,0,10*ROW('Water Data'!D75))="","",OFFSET('Water Data'!$D$27,0,10*ROW('Water Data'!D75)))</f>
        <v/>
      </c>
      <c r="BT81" s="378" t="str">
        <f ca="1">+IF(OFFSET('Water Data'!$D$28,0,10*ROW('Water Data'!D75))="","",OFFSET('Water Data'!$D$28,0,10*ROW('Water Data'!D75)))</f>
        <v/>
      </c>
      <c r="BU81" s="378" t="str">
        <f ca="1">+IF(OFFSET('Water Data'!$D$29,0,10*ROW('Water Data'!D75))="","",OFFSET('Water Data'!$D$29,0,10*ROW('Water Data'!D75)))</f>
        <v/>
      </c>
      <c r="BV81" s="378" t="str">
        <f ca="1">+IF(OFFSET('Water Data'!$E$27,0,10*ROW('Water Data'!E75))="","",OFFSET('Water Data'!$E$27,0,10*ROW('Water Data'!E75)))</f>
        <v/>
      </c>
      <c r="BW81" s="378" t="str">
        <f ca="1">+IF(OFFSET('Water Data'!$E$28,0,10*ROW('Water Data'!E75))="","",OFFSET('Water Data'!$E$28,0,10*ROW('Water Data'!E75)))</f>
        <v/>
      </c>
      <c r="BX81" s="378" t="str">
        <f ca="1">+IF(OFFSET('Water Data'!$E$29,0,10*ROW('Water Data'!E75))="","",OFFSET('Water Data'!$E$29,0,10*ROW('Water Data'!E75)))</f>
        <v/>
      </c>
      <c r="BY81" s="378" t="str">
        <f ca="1">+IF(OFFSET('Water Data'!$F$27,0,10*ROW('Water Data'!F75))="","",OFFSET('Water Data'!$F$27,0,10*ROW('Water Data'!F75)))</f>
        <v/>
      </c>
      <c r="BZ81" s="378" t="str">
        <f ca="1">+IF(OFFSET('Water Data'!$F$28,0,10*ROW('Water Data'!F75))="","",OFFSET('Water Data'!$F$28,0,10*ROW('Water Data'!F75)))</f>
        <v/>
      </c>
      <c r="CA81" s="378" t="str">
        <f ca="1">+IF(OFFSET('Water Data'!$F$29,0,10*ROW('Water Data'!F75))="","",OFFSET('Water Data'!$F$29,0,10*ROW('Water Data'!F75)))</f>
        <v/>
      </c>
      <c r="CB81" s="378" t="str">
        <f ca="1">+IF(OFFSET('Water Data'!$G$27,0,10*ROW('Water Data'!G75))="","",OFFSET('Water Data'!$G$27,0,10*ROW('Water Data'!G75)))</f>
        <v/>
      </c>
      <c r="CC81" s="378" t="str">
        <f ca="1">+IF(OFFSET('Water Data'!$G$28,0,10*ROW('Water Data'!G75))="","",OFFSET('Water Data'!$G$28,0,10*ROW('Water Data'!G75)))</f>
        <v/>
      </c>
      <c r="CD81" s="378" t="str">
        <f ca="1">+IF(OFFSET('Water Data'!$G$29,0,10*ROW('Water Data'!G75))="","",OFFSET('Water Data'!$G$29,0,10*ROW('Water Data'!G75)))</f>
        <v/>
      </c>
      <c r="CE81" s="378" t="str">
        <f ca="1">+IF(OFFSET('Water Data'!$H$27,0,10*ROW('Water Data'!H75))="","",OFFSET('Water Data'!$H$27,0,10*ROW('Water Data'!H75)))</f>
        <v/>
      </c>
      <c r="CF81" s="378" t="str">
        <f ca="1">+IF(OFFSET('Water Data'!$H$28,0,10*ROW('Water Data'!H75))="","",OFFSET('Water Data'!$H$28,0,10*ROW('Water Data'!H75)))</f>
        <v/>
      </c>
      <c r="CG81" s="378" t="str">
        <f ca="1">+IF(OFFSET('Water Data'!$H$29,0,10*ROW('Water Data'!H75))="","",OFFSET('Water Data'!$H$29,0,10*ROW('Water Data'!H75)))</f>
        <v/>
      </c>
      <c r="CH81" s="378" t="str">
        <f ca="1">+IF(OFFSET('Water Data'!$I$27,0,10*ROW('Water Data'!I75))="","",OFFSET('Water Data'!$I$27,0,10*ROW('Water Data'!I75)))</f>
        <v/>
      </c>
      <c r="CI81" s="378" t="str">
        <f ca="1">+IF(OFFSET('Water Data'!$I$28,0,10*ROW('Water Data'!I75))="","",OFFSET('Water Data'!$I$28,0,10*ROW('Water Data'!I75)))</f>
        <v/>
      </c>
      <c r="CJ81" s="378" t="str">
        <f ca="1">+IF(OFFSET('Water Data'!$I$29,0,10*ROW('Water Data'!I75))="","",OFFSET('Water Data'!$I$29,0,10*ROW('Water Data'!I75)))</f>
        <v/>
      </c>
      <c r="CK81" s="378" t="str">
        <f ca="1">+IF(OFFSET('Sanitation Data'!$D$28,0,10*ROW('Sanitation Data'!D75))="","",OFFSET('Sanitation Data'!$D$28,0,10*ROW('Sanitation Data'!D75)))</f>
        <v/>
      </c>
      <c r="CL81" s="378" t="str">
        <f ca="1">+IF(OFFSET('Sanitation Data'!$D$29,0,10*ROW('Sanitation Data'!D75))="","",OFFSET('Sanitation Data'!$D$29,0,10*ROW('Sanitation Data'!D75)))</f>
        <v/>
      </c>
      <c r="CM81" s="378" t="str">
        <f ca="1">+IF(OFFSET('Sanitation Data'!$D$30,0,10*ROW('Sanitation Data'!D75))="","",OFFSET('Sanitation Data'!$D$30,0,10*ROW('Sanitation Data'!D75)))</f>
        <v/>
      </c>
      <c r="CN81" s="378" t="str">
        <f ca="1">+IF(OFFSET('Sanitation Data'!$D$31,0,10*ROW('Sanitation Data'!D75))="","",OFFSET('Sanitation Data'!$D$31,0,10*ROW('Sanitation Data'!D75)))</f>
        <v/>
      </c>
      <c r="CO81" s="378" t="str">
        <f ca="1">+IF(OFFSET('Sanitation Data'!$D$32,0,10*ROW('Sanitation Data'!D75))="","",OFFSET('Sanitation Data'!$D$32,0,10*ROW('Sanitation Data'!D75)))</f>
        <v/>
      </c>
      <c r="CP81" s="378" t="str">
        <f ca="1">+IF(OFFSET('Sanitation Data'!$E$28,0,10*ROW('Sanitation Data'!E75))="","",OFFSET('Sanitation Data'!$E$28,0,10*ROW('Sanitation Data'!E75)))</f>
        <v/>
      </c>
      <c r="CQ81" s="378" t="str">
        <f ca="1">+IF(OFFSET('Sanitation Data'!$E$29,0,10*ROW('Sanitation Data'!E75))="","",OFFSET('Sanitation Data'!$E$29,0,10*ROW('Sanitation Data'!E75)))</f>
        <v/>
      </c>
      <c r="CR81" s="378" t="str">
        <f ca="1">+IF(OFFSET('Sanitation Data'!$E$30,0,10*ROW('Sanitation Data'!E75))="","",OFFSET('Sanitation Data'!$E$30,0,10*ROW('Sanitation Data'!E75)))</f>
        <v/>
      </c>
      <c r="CS81" s="378" t="str">
        <f ca="1">+IF(OFFSET('Sanitation Data'!$E$31,0,10*ROW('Sanitation Data'!E75))="","",OFFSET('Sanitation Data'!$E$31,0,10*ROW('Sanitation Data'!E75)))</f>
        <v/>
      </c>
      <c r="CT81" s="378" t="str">
        <f ca="1">+IF(OFFSET('Sanitation Data'!$E$32,0,10*ROW('Sanitation Data'!E75))="","",OFFSET('Sanitation Data'!$E$32,0,10*ROW('Sanitation Data'!E75)))</f>
        <v/>
      </c>
      <c r="CU81" s="378" t="str">
        <f ca="1">+IF(OFFSET('Sanitation Data'!$F$28,0,10*ROW('Sanitation Data'!F75))="","",OFFSET('Sanitation Data'!$F$28,0,10*ROW('Sanitation Data'!F75)))</f>
        <v/>
      </c>
      <c r="CV81" s="378" t="str">
        <f ca="1">+IF(OFFSET('Sanitation Data'!$F$29,0,10*ROW('Sanitation Data'!F75))="","",OFFSET('Sanitation Data'!$F$29,0,10*ROW('Sanitation Data'!F75)))</f>
        <v/>
      </c>
      <c r="CW81" s="378" t="str">
        <f ca="1">+IF(OFFSET('Sanitation Data'!$F$30,0,10*ROW('Sanitation Data'!F75))="","",OFFSET('Sanitation Data'!$F$30,0,10*ROW('Sanitation Data'!F75)))</f>
        <v/>
      </c>
      <c r="CX81" s="378" t="str">
        <f ca="1">+IF(OFFSET('Sanitation Data'!$F$31,0,10*ROW('Sanitation Data'!F75))="","",OFFSET('Sanitation Data'!$F$31,0,10*ROW('Sanitation Data'!F75)))</f>
        <v/>
      </c>
      <c r="CY81" s="378" t="str">
        <f ca="1">+IF(OFFSET('Sanitation Data'!$F$32,0,10*ROW('Sanitation Data'!F75))="","",OFFSET('Sanitation Data'!$F$32,0,10*ROW('Sanitation Data'!F75)))</f>
        <v/>
      </c>
      <c r="CZ81" s="378" t="str">
        <f ca="1">+IF(OFFSET('Sanitation Data'!$G$28,0,10*ROW('Sanitation Data'!G75))="","",OFFSET('Sanitation Data'!$G$28,0,10*ROW('Sanitation Data'!G75)))</f>
        <v/>
      </c>
      <c r="DA81" s="378" t="str">
        <f ca="1">+IF(OFFSET('Sanitation Data'!$G$29,0,10*ROW('Sanitation Data'!G75))="","",OFFSET('Sanitation Data'!$G$29,0,10*ROW('Sanitation Data'!G75)))</f>
        <v/>
      </c>
      <c r="DB81" s="378" t="str">
        <f ca="1">+IF(OFFSET('Sanitation Data'!$G$30,0,10*ROW('Sanitation Data'!G75))="","",OFFSET('Sanitation Data'!$G$30,0,10*ROW('Sanitation Data'!G75)))</f>
        <v/>
      </c>
      <c r="DC81" s="378" t="str">
        <f ca="1">+IF(OFFSET('Sanitation Data'!$G$31,0,10*ROW('Sanitation Data'!G75))="","",OFFSET('Sanitation Data'!$G$31,0,10*ROW('Sanitation Data'!G75)))</f>
        <v/>
      </c>
      <c r="DD81" s="378" t="str">
        <f ca="1">+IF(OFFSET('Sanitation Data'!$G$32,0,10*ROW('Sanitation Data'!G75))="","",OFFSET('Sanitation Data'!$G$32,0,10*ROW('Sanitation Data'!G75)))</f>
        <v/>
      </c>
      <c r="DE81" s="378" t="str">
        <f ca="1">+IF(OFFSET('Sanitation Data'!$H$28,0,10*ROW('Sanitation Data'!H75))="","",OFFSET('Sanitation Data'!$H$28,0,10*ROW('Sanitation Data'!H75)))</f>
        <v/>
      </c>
      <c r="DF81" s="378" t="str">
        <f ca="1">+IF(OFFSET('Sanitation Data'!$H$29,0,10*ROW('Sanitation Data'!H75))="","",OFFSET('Sanitation Data'!$H$29,0,10*ROW('Sanitation Data'!H75)))</f>
        <v/>
      </c>
      <c r="DG81" s="378" t="str">
        <f ca="1">+IF(OFFSET('Sanitation Data'!$H$30,0,10*ROW('Sanitation Data'!H75))="","",OFFSET('Sanitation Data'!$H$30,0,10*ROW('Sanitation Data'!H75)))</f>
        <v/>
      </c>
      <c r="DH81" s="378" t="str">
        <f ca="1">+IF(OFFSET('Sanitation Data'!$H$31,0,10*ROW('Sanitation Data'!H75))="","",OFFSET('Sanitation Data'!$H$31,0,10*ROW('Sanitation Data'!H75)))</f>
        <v/>
      </c>
      <c r="DI81" s="378" t="str">
        <f ca="1">+IF(OFFSET('Sanitation Data'!$H$32,0,10*ROW('Sanitation Data'!H75))="","",OFFSET('Sanitation Data'!$H$32,0,10*ROW('Sanitation Data'!H75)))</f>
        <v/>
      </c>
      <c r="DJ81" s="378" t="str">
        <f ca="1">+IF(OFFSET('Sanitation Data'!$I$28,0,10*ROW('Sanitation Data'!I75))="","",OFFSET('Sanitation Data'!$I$28,0,10*ROW('Sanitation Data'!I75)))</f>
        <v/>
      </c>
      <c r="DK81" s="378" t="str">
        <f ca="1">+IF(OFFSET('Sanitation Data'!$I$29,0,10*ROW('Sanitation Data'!I75))="","",OFFSET('Sanitation Data'!$I$29,0,10*ROW('Sanitation Data'!I75)))</f>
        <v/>
      </c>
      <c r="DL81" s="378" t="str">
        <f ca="1">+IF(OFFSET('Sanitation Data'!$I$30,0,10*ROW('Sanitation Data'!I75))="","",OFFSET('Sanitation Data'!$I$30,0,10*ROW('Sanitation Data'!I75)))</f>
        <v/>
      </c>
      <c r="DM81" s="378" t="str">
        <f ca="1">+IF(OFFSET('Sanitation Data'!$I$31,0,10*ROW('Sanitation Data'!I75))="","",OFFSET('Sanitation Data'!$I$31,0,10*ROW('Sanitation Data'!I75)))</f>
        <v/>
      </c>
      <c r="DN81" s="378" t="str">
        <f ca="1">+IF(OFFSET('Sanitation Data'!$I$32,0,10*ROW('Sanitation Data'!I75))="","",OFFSET('Sanitation Data'!$I$32,0,10*ROW('Sanitation Data'!I75)))</f>
        <v/>
      </c>
      <c r="DO81" s="378" t="str">
        <f ca="1">+IF(OFFSET('Hygiene Data'!$D$11,0,10*ROW('Hygiene Data'!D75))="","",OFFSET('Hygiene Data'!$D$11,0,10*ROW('Hygiene Data'!D75)))</f>
        <v/>
      </c>
      <c r="DP81" s="378" t="str">
        <f ca="1">+IF(OFFSET('Hygiene Data'!$D$12,0,10*ROW('Hygiene Data'!D75))="","",OFFSET('Hygiene Data'!$D$12,0,10*ROW('Hygiene Data'!D75)))</f>
        <v/>
      </c>
      <c r="DQ81" s="378" t="str">
        <f ca="1">+IF(OFFSET('Hygiene Data'!$D$13,0,10*ROW('Hygiene Data'!D75))="","",OFFSET('Hygiene Data'!$D$13,0,10*ROW('Hygiene Data'!D75)))</f>
        <v/>
      </c>
      <c r="DR81" s="378" t="str">
        <f ca="1">+IF(OFFSET('Hygiene Data'!$E$11,0,10*ROW('Hygiene Data'!E75))="","",OFFSET('Hygiene Data'!$E$11,0,10*ROW('Hygiene Data'!E75)))</f>
        <v/>
      </c>
      <c r="DS81" s="378" t="str">
        <f ca="1">+IF(OFFSET('Hygiene Data'!$E$12,0,10*ROW('Hygiene Data'!E75))="","",OFFSET('Hygiene Data'!$E$12,0,10*ROW('Hygiene Data'!E75)))</f>
        <v/>
      </c>
      <c r="DT81" s="378" t="str">
        <f ca="1">+IF(OFFSET('Hygiene Data'!$E$13,0,10*ROW('Hygiene Data'!E75))="","",OFFSET('Hygiene Data'!$E$13,0,10*ROW('Hygiene Data'!E75)))</f>
        <v/>
      </c>
      <c r="DU81" s="378" t="str">
        <f ca="1">+IF(OFFSET('Hygiene Data'!$F$11,0,10*ROW('Hygiene Data'!F75))="","",OFFSET('Hygiene Data'!$F$11,0,10*ROW('Hygiene Data'!F75)))</f>
        <v/>
      </c>
      <c r="DV81" s="378" t="str">
        <f ca="1">+IF(OFFSET('Hygiene Data'!$F$12,0,10*ROW('Hygiene Data'!F75))="","",OFFSET('Hygiene Data'!$F$12,0,10*ROW('Hygiene Data'!F75)))</f>
        <v/>
      </c>
      <c r="DW81" s="378" t="str">
        <f ca="1">+IF(OFFSET('Hygiene Data'!$F$13,0,10*ROW('Hygiene Data'!F75))="","",OFFSET('Hygiene Data'!$F$13,0,10*ROW('Hygiene Data'!F75)))</f>
        <v/>
      </c>
      <c r="DX81" s="378" t="str">
        <f ca="1">+IF(OFFSET('Hygiene Data'!$G$11,0,10*ROW('Hygiene Data'!G75))="","",OFFSET('Hygiene Data'!$G$11,0,10*ROW('Hygiene Data'!G75)))</f>
        <v/>
      </c>
      <c r="DY81" s="378" t="str">
        <f ca="1">+IF(OFFSET('Hygiene Data'!$G$12,0,10*ROW('Hygiene Data'!G75))="","",OFFSET('Hygiene Data'!$G$12,0,10*ROW('Hygiene Data'!G75)))</f>
        <v/>
      </c>
      <c r="DZ81" s="378" t="str">
        <f ca="1">+IF(OFFSET('Hygiene Data'!$G$13,0,10*ROW('Hygiene Data'!G75))="","",OFFSET('Hygiene Data'!$G$13,0,10*ROW('Hygiene Data'!G75)))</f>
        <v/>
      </c>
      <c r="EA81" s="378" t="str">
        <f ca="1">+IF(OFFSET('Hygiene Data'!$H$11,0,10*ROW('Hygiene Data'!H75))="","",OFFSET('Hygiene Data'!$H$11,0,10*ROW('Hygiene Data'!H75)))</f>
        <v/>
      </c>
      <c r="EB81" s="378" t="str">
        <f ca="1">+IF(OFFSET('Hygiene Data'!$H$12,0,10*ROW('Hygiene Data'!H75))="","",OFFSET('Hygiene Data'!$H$12,0,10*ROW('Hygiene Data'!H75)))</f>
        <v/>
      </c>
      <c r="EC81" s="378" t="str">
        <f ca="1">+IF(OFFSET('Hygiene Data'!$H$13,0,10*ROW('Hygiene Data'!H75))="","",OFFSET('Hygiene Data'!$H$13,0,10*ROW('Hygiene Data'!H75)))</f>
        <v/>
      </c>
      <c r="ED81" s="378" t="str">
        <f ca="1">+IF(OFFSET('Hygiene Data'!$I$11,0,10*ROW('Hygiene Data'!I75))="","",OFFSET('Hygiene Data'!$I$11,0,10*ROW('Hygiene Data'!I75)))</f>
        <v/>
      </c>
      <c r="EE81" s="378" t="str">
        <f ca="1">+IF(OFFSET('Hygiene Data'!$I$12,0,10*ROW('Hygiene Data'!I75))="","",OFFSET('Hygiene Data'!$I$12,0,10*ROW('Hygiene Data'!I75)))</f>
        <v/>
      </c>
      <c r="EF81" s="378" t="str">
        <f ca="1">+IF(OFFSET('Hygiene Data'!$I$13,0,10*ROW('Hygiene Data'!I75))="","",OFFSET('Hygiene Data'!$I$13,0,10*ROW('Hygiene Data'!I75)))</f>
        <v/>
      </c>
    </row>
    <row r="82" spans="1:136" x14ac:dyDescent="0.25">
      <c r="A82" s="487" t="str">
        <f ca="1">+IF(OFFSET('Water Data'!$B$2,0,10*ROW('Water Data'!E76))="","",OFFSET('Water Data'!$B$2,0,10*ROW('Water Data'!E76)))</f>
        <v/>
      </c>
      <c r="B82" s="487"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4" t="str">
        <f t="shared" ca="1" si="1"/>
        <v/>
      </c>
      <c r="D82" s="515"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5"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5"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5"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5"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5"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5"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5"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5"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5"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5"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5"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5"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5"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5"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5"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5"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5"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6"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6"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6"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6"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6"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6"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6"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6"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6"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6"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6"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6"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6"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6"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6"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6"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6"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6"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6"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6"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6"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6"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6"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6"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6"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6"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6"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6"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6"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6"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7"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3"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7"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7"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7"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7"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7"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7"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7"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7"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7"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7"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7"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7"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7"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7"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7"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7"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8" t="str">
        <f ca="1">+IF(OFFSET('Water Data'!$D$27,0,10*ROW('Water Data'!D76))="","",OFFSET('Water Data'!$D$27,0,10*ROW('Water Data'!D76)))</f>
        <v/>
      </c>
      <c r="BT82" s="378" t="str">
        <f ca="1">+IF(OFFSET('Water Data'!$D$28,0,10*ROW('Water Data'!D76))="","",OFFSET('Water Data'!$D$28,0,10*ROW('Water Data'!D76)))</f>
        <v/>
      </c>
      <c r="BU82" s="378" t="str">
        <f ca="1">+IF(OFFSET('Water Data'!$D$29,0,10*ROW('Water Data'!D76))="","",OFFSET('Water Data'!$D$29,0,10*ROW('Water Data'!D76)))</f>
        <v/>
      </c>
      <c r="BV82" s="378" t="str">
        <f ca="1">+IF(OFFSET('Water Data'!$E$27,0,10*ROW('Water Data'!E76))="","",OFFSET('Water Data'!$E$27,0,10*ROW('Water Data'!E76)))</f>
        <v/>
      </c>
      <c r="BW82" s="378" t="str">
        <f ca="1">+IF(OFFSET('Water Data'!$E$28,0,10*ROW('Water Data'!E76))="","",OFFSET('Water Data'!$E$28,0,10*ROW('Water Data'!E76)))</f>
        <v/>
      </c>
      <c r="BX82" s="378" t="str">
        <f ca="1">+IF(OFFSET('Water Data'!$E$29,0,10*ROW('Water Data'!E76))="","",OFFSET('Water Data'!$E$29,0,10*ROW('Water Data'!E76)))</f>
        <v/>
      </c>
      <c r="BY82" s="378" t="str">
        <f ca="1">+IF(OFFSET('Water Data'!$F$27,0,10*ROW('Water Data'!F76))="","",OFFSET('Water Data'!$F$27,0,10*ROW('Water Data'!F76)))</f>
        <v/>
      </c>
      <c r="BZ82" s="378" t="str">
        <f ca="1">+IF(OFFSET('Water Data'!$F$28,0,10*ROW('Water Data'!F76))="","",OFFSET('Water Data'!$F$28,0,10*ROW('Water Data'!F76)))</f>
        <v/>
      </c>
      <c r="CA82" s="378" t="str">
        <f ca="1">+IF(OFFSET('Water Data'!$F$29,0,10*ROW('Water Data'!F76))="","",OFFSET('Water Data'!$F$29,0,10*ROW('Water Data'!F76)))</f>
        <v/>
      </c>
      <c r="CB82" s="378" t="str">
        <f ca="1">+IF(OFFSET('Water Data'!$G$27,0,10*ROW('Water Data'!G76))="","",OFFSET('Water Data'!$G$27,0,10*ROW('Water Data'!G76)))</f>
        <v/>
      </c>
      <c r="CC82" s="378" t="str">
        <f ca="1">+IF(OFFSET('Water Data'!$G$28,0,10*ROW('Water Data'!G76))="","",OFFSET('Water Data'!$G$28,0,10*ROW('Water Data'!G76)))</f>
        <v/>
      </c>
      <c r="CD82" s="378" t="str">
        <f ca="1">+IF(OFFSET('Water Data'!$G$29,0,10*ROW('Water Data'!G76))="","",OFFSET('Water Data'!$G$29,0,10*ROW('Water Data'!G76)))</f>
        <v/>
      </c>
      <c r="CE82" s="378" t="str">
        <f ca="1">+IF(OFFSET('Water Data'!$H$27,0,10*ROW('Water Data'!H76))="","",OFFSET('Water Data'!$H$27,0,10*ROW('Water Data'!H76)))</f>
        <v/>
      </c>
      <c r="CF82" s="378" t="str">
        <f ca="1">+IF(OFFSET('Water Data'!$H$28,0,10*ROW('Water Data'!H76))="","",OFFSET('Water Data'!$H$28,0,10*ROW('Water Data'!H76)))</f>
        <v/>
      </c>
      <c r="CG82" s="378" t="str">
        <f ca="1">+IF(OFFSET('Water Data'!$H$29,0,10*ROW('Water Data'!H76))="","",OFFSET('Water Data'!$H$29,0,10*ROW('Water Data'!H76)))</f>
        <v/>
      </c>
      <c r="CH82" s="378" t="str">
        <f ca="1">+IF(OFFSET('Water Data'!$I$27,0,10*ROW('Water Data'!I76))="","",OFFSET('Water Data'!$I$27,0,10*ROW('Water Data'!I76)))</f>
        <v/>
      </c>
      <c r="CI82" s="378" t="str">
        <f ca="1">+IF(OFFSET('Water Data'!$I$28,0,10*ROW('Water Data'!I76))="","",OFFSET('Water Data'!$I$28,0,10*ROW('Water Data'!I76)))</f>
        <v/>
      </c>
      <c r="CJ82" s="378" t="str">
        <f ca="1">+IF(OFFSET('Water Data'!$I$29,0,10*ROW('Water Data'!I76))="","",OFFSET('Water Data'!$I$29,0,10*ROW('Water Data'!I76)))</f>
        <v/>
      </c>
      <c r="CK82" s="378" t="str">
        <f ca="1">+IF(OFFSET('Sanitation Data'!$D$28,0,10*ROW('Sanitation Data'!D76))="","",OFFSET('Sanitation Data'!$D$28,0,10*ROW('Sanitation Data'!D76)))</f>
        <v/>
      </c>
      <c r="CL82" s="378" t="str">
        <f ca="1">+IF(OFFSET('Sanitation Data'!$D$29,0,10*ROW('Sanitation Data'!D76))="","",OFFSET('Sanitation Data'!$D$29,0,10*ROW('Sanitation Data'!D76)))</f>
        <v/>
      </c>
      <c r="CM82" s="378" t="str">
        <f ca="1">+IF(OFFSET('Sanitation Data'!$D$30,0,10*ROW('Sanitation Data'!D76))="","",OFFSET('Sanitation Data'!$D$30,0,10*ROW('Sanitation Data'!D76)))</f>
        <v/>
      </c>
      <c r="CN82" s="378" t="str">
        <f ca="1">+IF(OFFSET('Sanitation Data'!$D$31,0,10*ROW('Sanitation Data'!D76))="","",OFFSET('Sanitation Data'!$D$31,0,10*ROW('Sanitation Data'!D76)))</f>
        <v/>
      </c>
      <c r="CO82" s="378" t="str">
        <f ca="1">+IF(OFFSET('Sanitation Data'!$D$32,0,10*ROW('Sanitation Data'!D76))="","",OFFSET('Sanitation Data'!$D$32,0,10*ROW('Sanitation Data'!D76)))</f>
        <v/>
      </c>
      <c r="CP82" s="378" t="str">
        <f ca="1">+IF(OFFSET('Sanitation Data'!$E$28,0,10*ROW('Sanitation Data'!E76))="","",OFFSET('Sanitation Data'!$E$28,0,10*ROW('Sanitation Data'!E76)))</f>
        <v/>
      </c>
      <c r="CQ82" s="378" t="str">
        <f ca="1">+IF(OFFSET('Sanitation Data'!$E$29,0,10*ROW('Sanitation Data'!E76))="","",OFFSET('Sanitation Data'!$E$29,0,10*ROW('Sanitation Data'!E76)))</f>
        <v/>
      </c>
      <c r="CR82" s="378" t="str">
        <f ca="1">+IF(OFFSET('Sanitation Data'!$E$30,0,10*ROW('Sanitation Data'!E76))="","",OFFSET('Sanitation Data'!$E$30,0,10*ROW('Sanitation Data'!E76)))</f>
        <v/>
      </c>
      <c r="CS82" s="378" t="str">
        <f ca="1">+IF(OFFSET('Sanitation Data'!$E$31,0,10*ROW('Sanitation Data'!E76))="","",OFFSET('Sanitation Data'!$E$31,0,10*ROW('Sanitation Data'!E76)))</f>
        <v/>
      </c>
      <c r="CT82" s="378" t="str">
        <f ca="1">+IF(OFFSET('Sanitation Data'!$E$32,0,10*ROW('Sanitation Data'!E76))="","",OFFSET('Sanitation Data'!$E$32,0,10*ROW('Sanitation Data'!E76)))</f>
        <v/>
      </c>
      <c r="CU82" s="378" t="str">
        <f ca="1">+IF(OFFSET('Sanitation Data'!$F$28,0,10*ROW('Sanitation Data'!F76))="","",OFFSET('Sanitation Data'!$F$28,0,10*ROW('Sanitation Data'!F76)))</f>
        <v/>
      </c>
      <c r="CV82" s="378" t="str">
        <f ca="1">+IF(OFFSET('Sanitation Data'!$F$29,0,10*ROW('Sanitation Data'!F76))="","",OFFSET('Sanitation Data'!$F$29,0,10*ROW('Sanitation Data'!F76)))</f>
        <v/>
      </c>
      <c r="CW82" s="378" t="str">
        <f ca="1">+IF(OFFSET('Sanitation Data'!$F$30,0,10*ROW('Sanitation Data'!F76))="","",OFFSET('Sanitation Data'!$F$30,0,10*ROW('Sanitation Data'!F76)))</f>
        <v/>
      </c>
      <c r="CX82" s="378" t="str">
        <f ca="1">+IF(OFFSET('Sanitation Data'!$F$31,0,10*ROW('Sanitation Data'!F76))="","",OFFSET('Sanitation Data'!$F$31,0,10*ROW('Sanitation Data'!F76)))</f>
        <v/>
      </c>
      <c r="CY82" s="378" t="str">
        <f ca="1">+IF(OFFSET('Sanitation Data'!$F$32,0,10*ROW('Sanitation Data'!F76))="","",OFFSET('Sanitation Data'!$F$32,0,10*ROW('Sanitation Data'!F76)))</f>
        <v/>
      </c>
      <c r="CZ82" s="378" t="str">
        <f ca="1">+IF(OFFSET('Sanitation Data'!$G$28,0,10*ROW('Sanitation Data'!G76))="","",OFFSET('Sanitation Data'!$G$28,0,10*ROW('Sanitation Data'!G76)))</f>
        <v/>
      </c>
      <c r="DA82" s="378" t="str">
        <f ca="1">+IF(OFFSET('Sanitation Data'!$G$29,0,10*ROW('Sanitation Data'!G76))="","",OFFSET('Sanitation Data'!$G$29,0,10*ROW('Sanitation Data'!G76)))</f>
        <v/>
      </c>
      <c r="DB82" s="378" t="str">
        <f ca="1">+IF(OFFSET('Sanitation Data'!$G$30,0,10*ROW('Sanitation Data'!G76))="","",OFFSET('Sanitation Data'!$G$30,0,10*ROW('Sanitation Data'!G76)))</f>
        <v/>
      </c>
      <c r="DC82" s="378" t="str">
        <f ca="1">+IF(OFFSET('Sanitation Data'!$G$31,0,10*ROW('Sanitation Data'!G76))="","",OFFSET('Sanitation Data'!$G$31,0,10*ROW('Sanitation Data'!G76)))</f>
        <v/>
      </c>
      <c r="DD82" s="378" t="str">
        <f ca="1">+IF(OFFSET('Sanitation Data'!$G$32,0,10*ROW('Sanitation Data'!G76))="","",OFFSET('Sanitation Data'!$G$32,0,10*ROW('Sanitation Data'!G76)))</f>
        <v/>
      </c>
      <c r="DE82" s="378" t="str">
        <f ca="1">+IF(OFFSET('Sanitation Data'!$H$28,0,10*ROW('Sanitation Data'!H76))="","",OFFSET('Sanitation Data'!$H$28,0,10*ROW('Sanitation Data'!H76)))</f>
        <v/>
      </c>
      <c r="DF82" s="378" t="str">
        <f ca="1">+IF(OFFSET('Sanitation Data'!$H$29,0,10*ROW('Sanitation Data'!H76))="","",OFFSET('Sanitation Data'!$H$29,0,10*ROW('Sanitation Data'!H76)))</f>
        <v/>
      </c>
      <c r="DG82" s="378" t="str">
        <f ca="1">+IF(OFFSET('Sanitation Data'!$H$30,0,10*ROW('Sanitation Data'!H76))="","",OFFSET('Sanitation Data'!$H$30,0,10*ROW('Sanitation Data'!H76)))</f>
        <v/>
      </c>
      <c r="DH82" s="378" t="str">
        <f ca="1">+IF(OFFSET('Sanitation Data'!$H$31,0,10*ROW('Sanitation Data'!H76))="","",OFFSET('Sanitation Data'!$H$31,0,10*ROW('Sanitation Data'!H76)))</f>
        <v/>
      </c>
      <c r="DI82" s="378" t="str">
        <f ca="1">+IF(OFFSET('Sanitation Data'!$H$32,0,10*ROW('Sanitation Data'!H76))="","",OFFSET('Sanitation Data'!$H$32,0,10*ROW('Sanitation Data'!H76)))</f>
        <v/>
      </c>
      <c r="DJ82" s="378" t="str">
        <f ca="1">+IF(OFFSET('Sanitation Data'!$I$28,0,10*ROW('Sanitation Data'!I76))="","",OFFSET('Sanitation Data'!$I$28,0,10*ROW('Sanitation Data'!I76)))</f>
        <v/>
      </c>
      <c r="DK82" s="378" t="str">
        <f ca="1">+IF(OFFSET('Sanitation Data'!$I$29,0,10*ROW('Sanitation Data'!I76))="","",OFFSET('Sanitation Data'!$I$29,0,10*ROW('Sanitation Data'!I76)))</f>
        <v/>
      </c>
      <c r="DL82" s="378" t="str">
        <f ca="1">+IF(OFFSET('Sanitation Data'!$I$30,0,10*ROW('Sanitation Data'!I76))="","",OFFSET('Sanitation Data'!$I$30,0,10*ROW('Sanitation Data'!I76)))</f>
        <v/>
      </c>
      <c r="DM82" s="378" t="str">
        <f ca="1">+IF(OFFSET('Sanitation Data'!$I$31,0,10*ROW('Sanitation Data'!I76))="","",OFFSET('Sanitation Data'!$I$31,0,10*ROW('Sanitation Data'!I76)))</f>
        <v/>
      </c>
      <c r="DN82" s="378" t="str">
        <f ca="1">+IF(OFFSET('Sanitation Data'!$I$32,0,10*ROW('Sanitation Data'!I76))="","",OFFSET('Sanitation Data'!$I$32,0,10*ROW('Sanitation Data'!I76)))</f>
        <v/>
      </c>
      <c r="DO82" s="378" t="str">
        <f ca="1">+IF(OFFSET('Hygiene Data'!$D$11,0,10*ROW('Hygiene Data'!D76))="","",OFFSET('Hygiene Data'!$D$11,0,10*ROW('Hygiene Data'!D76)))</f>
        <v/>
      </c>
      <c r="DP82" s="378" t="str">
        <f ca="1">+IF(OFFSET('Hygiene Data'!$D$12,0,10*ROW('Hygiene Data'!D76))="","",OFFSET('Hygiene Data'!$D$12,0,10*ROW('Hygiene Data'!D76)))</f>
        <v/>
      </c>
      <c r="DQ82" s="378" t="str">
        <f ca="1">+IF(OFFSET('Hygiene Data'!$D$13,0,10*ROW('Hygiene Data'!D76))="","",OFFSET('Hygiene Data'!$D$13,0,10*ROW('Hygiene Data'!D76)))</f>
        <v/>
      </c>
      <c r="DR82" s="378" t="str">
        <f ca="1">+IF(OFFSET('Hygiene Data'!$E$11,0,10*ROW('Hygiene Data'!E76))="","",OFFSET('Hygiene Data'!$E$11,0,10*ROW('Hygiene Data'!E76)))</f>
        <v/>
      </c>
      <c r="DS82" s="378" t="str">
        <f ca="1">+IF(OFFSET('Hygiene Data'!$E$12,0,10*ROW('Hygiene Data'!E76))="","",OFFSET('Hygiene Data'!$E$12,0,10*ROW('Hygiene Data'!E76)))</f>
        <v/>
      </c>
      <c r="DT82" s="378" t="str">
        <f ca="1">+IF(OFFSET('Hygiene Data'!$E$13,0,10*ROW('Hygiene Data'!E76))="","",OFFSET('Hygiene Data'!$E$13,0,10*ROW('Hygiene Data'!E76)))</f>
        <v/>
      </c>
      <c r="DU82" s="378" t="str">
        <f ca="1">+IF(OFFSET('Hygiene Data'!$F$11,0,10*ROW('Hygiene Data'!F76))="","",OFFSET('Hygiene Data'!$F$11,0,10*ROW('Hygiene Data'!F76)))</f>
        <v/>
      </c>
      <c r="DV82" s="378" t="str">
        <f ca="1">+IF(OFFSET('Hygiene Data'!$F$12,0,10*ROW('Hygiene Data'!F76))="","",OFFSET('Hygiene Data'!$F$12,0,10*ROW('Hygiene Data'!F76)))</f>
        <v/>
      </c>
      <c r="DW82" s="378" t="str">
        <f ca="1">+IF(OFFSET('Hygiene Data'!$F$13,0,10*ROW('Hygiene Data'!F76))="","",OFFSET('Hygiene Data'!$F$13,0,10*ROW('Hygiene Data'!F76)))</f>
        <v/>
      </c>
      <c r="DX82" s="378" t="str">
        <f ca="1">+IF(OFFSET('Hygiene Data'!$G$11,0,10*ROW('Hygiene Data'!G76))="","",OFFSET('Hygiene Data'!$G$11,0,10*ROW('Hygiene Data'!G76)))</f>
        <v/>
      </c>
      <c r="DY82" s="378" t="str">
        <f ca="1">+IF(OFFSET('Hygiene Data'!$G$12,0,10*ROW('Hygiene Data'!G76))="","",OFFSET('Hygiene Data'!$G$12,0,10*ROW('Hygiene Data'!G76)))</f>
        <v/>
      </c>
      <c r="DZ82" s="378" t="str">
        <f ca="1">+IF(OFFSET('Hygiene Data'!$G$13,0,10*ROW('Hygiene Data'!G76))="","",OFFSET('Hygiene Data'!$G$13,0,10*ROW('Hygiene Data'!G76)))</f>
        <v/>
      </c>
      <c r="EA82" s="378" t="str">
        <f ca="1">+IF(OFFSET('Hygiene Data'!$H$11,0,10*ROW('Hygiene Data'!H76))="","",OFFSET('Hygiene Data'!$H$11,0,10*ROW('Hygiene Data'!H76)))</f>
        <v/>
      </c>
      <c r="EB82" s="378" t="str">
        <f ca="1">+IF(OFFSET('Hygiene Data'!$H$12,0,10*ROW('Hygiene Data'!H76))="","",OFFSET('Hygiene Data'!$H$12,0,10*ROW('Hygiene Data'!H76)))</f>
        <v/>
      </c>
      <c r="EC82" s="378" t="str">
        <f ca="1">+IF(OFFSET('Hygiene Data'!$H$13,0,10*ROW('Hygiene Data'!H76))="","",OFFSET('Hygiene Data'!$H$13,0,10*ROW('Hygiene Data'!H76)))</f>
        <v/>
      </c>
      <c r="ED82" s="378" t="str">
        <f ca="1">+IF(OFFSET('Hygiene Data'!$I$11,0,10*ROW('Hygiene Data'!I76))="","",OFFSET('Hygiene Data'!$I$11,0,10*ROW('Hygiene Data'!I76)))</f>
        <v/>
      </c>
      <c r="EE82" s="378" t="str">
        <f ca="1">+IF(OFFSET('Hygiene Data'!$I$12,0,10*ROW('Hygiene Data'!I76))="","",OFFSET('Hygiene Data'!$I$12,0,10*ROW('Hygiene Data'!I76)))</f>
        <v/>
      </c>
      <c r="EF82" s="378" t="str">
        <f ca="1">+IF(OFFSET('Hygiene Data'!$I$13,0,10*ROW('Hygiene Data'!I76))="","",OFFSET('Hygiene Data'!$I$13,0,10*ROW('Hygiene Data'!I76)))</f>
        <v/>
      </c>
    </row>
    <row r="83" spans="1:136" x14ac:dyDescent="0.25">
      <c r="A83" s="487" t="str">
        <f ca="1">+IF(OFFSET('Water Data'!$B$2,0,10*ROW('Water Data'!E77))="","",OFFSET('Water Data'!$B$2,0,10*ROW('Water Data'!E77)))</f>
        <v/>
      </c>
      <c r="B83" s="487"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4" t="str">
        <f t="shared" ca="1" si="1"/>
        <v/>
      </c>
      <c r="D83" s="515"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5"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5"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5"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5"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5"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5"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5"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5"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5"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5"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5"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5"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5"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5"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5"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5"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5"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6"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6"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6"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6"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6"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6"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6"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6"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6"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6"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6"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6"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6"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6"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6"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6"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6"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6"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6"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6"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6"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6"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6"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6"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6"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6"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6"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6"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6"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6"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7"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3"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7"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7"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7"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7"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7"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7"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7"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7"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7"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7"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7"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7"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7"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7"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7"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7"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8" t="str">
        <f ca="1">+IF(OFFSET('Water Data'!$D$27,0,10*ROW('Water Data'!D77))="","",OFFSET('Water Data'!$D$27,0,10*ROW('Water Data'!D77)))</f>
        <v/>
      </c>
      <c r="BT83" s="378" t="str">
        <f ca="1">+IF(OFFSET('Water Data'!$D$28,0,10*ROW('Water Data'!D77))="","",OFFSET('Water Data'!$D$28,0,10*ROW('Water Data'!D77)))</f>
        <v/>
      </c>
      <c r="BU83" s="378" t="str">
        <f ca="1">+IF(OFFSET('Water Data'!$D$29,0,10*ROW('Water Data'!D77))="","",OFFSET('Water Data'!$D$29,0,10*ROW('Water Data'!D77)))</f>
        <v/>
      </c>
      <c r="BV83" s="378" t="str">
        <f ca="1">+IF(OFFSET('Water Data'!$E$27,0,10*ROW('Water Data'!E77))="","",OFFSET('Water Data'!$E$27,0,10*ROW('Water Data'!E77)))</f>
        <v/>
      </c>
      <c r="BW83" s="378" t="str">
        <f ca="1">+IF(OFFSET('Water Data'!$E$28,0,10*ROW('Water Data'!E77))="","",OFFSET('Water Data'!$E$28,0,10*ROW('Water Data'!E77)))</f>
        <v/>
      </c>
      <c r="BX83" s="378" t="str">
        <f ca="1">+IF(OFFSET('Water Data'!$E$29,0,10*ROW('Water Data'!E77))="","",OFFSET('Water Data'!$E$29,0,10*ROW('Water Data'!E77)))</f>
        <v/>
      </c>
      <c r="BY83" s="378" t="str">
        <f ca="1">+IF(OFFSET('Water Data'!$F$27,0,10*ROW('Water Data'!F77))="","",OFFSET('Water Data'!$F$27,0,10*ROW('Water Data'!F77)))</f>
        <v/>
      </c>
      <c r="BZ83" s="378" t="str">
        <f ca="1">+IF(OFFSET('Water Data'!$F$28,0,10*ROW('Water Data'!F77))="","",OFFSET('Water Data'!$F$28,0,10*ROW('Water Data'!F77)))</f>
        <v/>
      </c>
      <c r="CA83" s="378" t="str">
        <f ca="1">+IF(OFFSET('Water Data'!$F$29,0,10*ROW('Water Data'!F77))="","",OFFSET('Water Data'!$F$29,0,10*ROW('Water Data'!F77)))</f>
        <v/>
      </c>
      <c r="CB83" s="378" t="str">
        <f ca="1">+IF(OFFSET('Water Data'!$G$27,0,10*ROW('Water Data'!G77))="","",OFFSET('Water Data'!$G$27,0,10*ROW('Water Data'!G77)))</f>
        <v/>
      </c>
      <c r="CC83" s="378" t="str">
        <f ca="1">+IF(OFFSET('Water Data'!$G$28,0,10*ROW('Water Data'!G77))="","",OFFSET('Water Data'!$G$28,0,10*ROW('Water Data'!G77)))</f>
        <v/>
      </c>
      <c r="CD83" s="378" t="str">
        <f ca="1">+IF(OFFSET('Water Data'!$G$29,0,10*ROW('Water Data'!G77))="","",OFFSET('Water Data'!$G$29,0,10*ROW('Water Data'!G77)))</f>
        <v/>
      </c>
      <c r="CE83" s="378" t="str">
        <f ca="1">+IF(OFFSET('Water Data'!$H$27,0,10*ROW('Water Data'!H77))="","",OFFSET('Water Data'!$H$27,0,10*ROW('Water Data'!H77)))</f>
        <v/>
      </c>
      <c r="CF83" s="378" t="str">
        <f ca="1">+IF(OFFSET('Water Data'!$H$28,0,10*ROW('Water Data'!H77))="","",OFFSET('Water Data'!$H$28,0,10*ROW('Water Data'!H77)))</f>
        <v/>
      </c>
      <c r="CG83" s="378" t="str">
        <f ca="1">+IF(OFFSET('Water Data'!$H$29,0,10*ROW('Water Data'!H77))="","",OFFSET('Water Data'!$H$29,0,10*ROW('Water Data'!H77)))</f>
        <v/>
      </c>
      <c r="CH83" s="378" t="str">
        <f ca="1">+IF(OFFSET('Water Data'!$I$27,0,10*ROW('Water Data'!I77))="","",OFFSET('Water Data'!$I$27,0,10*ROW('Water Data'!I77)))</f>
        <v/>
      </c>
      <c r="CI83" s="378" t="str">
        <f ca="1">+IF(OFFSET('Water Data'!$I$28,0,10*ROW('Water Data'!I77))="","",OFFSET('Water Data'!$I$28,0,10*ROW('Water Data'!I77)))</f>
        <v/>
      </c>
      <c r="CJ83" s="378" t="str">
        <f ca="1">+IF(OFFSET('Water Data'!$I$29,0,10*ROW('Water Data'!I77))="","",OFFSET('Water Data'!$I$29,0,10*ROW('Water Data'!I77)))</f>
        <v/>
      </c>
      <c r="CK83" s="378" t="str">
        <f ca="1">+IF(OFFSET('Sanitation Data'!$D$28,0,10*ROW('Sanitation Data'!D77))="","",OFFSET('Sanitation Data'!$D$28,0,10*ROW('Sanitation Data'!D77)))</f>
        <v/>
      </c>
      <c r="CL83" s="378" t="str">
        <f ca="1">+IF(OFFSET('Sanitation Data'!$D$29,0,10*ROW('Sanitation Data'!D77))="","",OFFSET('Sanitation Data'!$D$29,0,10*ROW('Sanitation Data'!D77)))</f>
        <v/>
      </c>
      <c r="CM83" s="378" t="str">
        <f ca="1">+IF(OFFSET('Sanitation Data'!$D$30,0,10*ROW('Sanitation Data'!D77))="","",OFFSET('Sanitation Data'!$D$30,0,10*ROW('Sanitation Data'!D77)))</f>
        <v/>
      </c>
      <c r="CN83" s="378" t="str">
        <f ca="1">+IF(OFFSET('Sanitation Data'!$D$31,0,10*ROW('Sanitation Data'!D77))="","",OFFSET('Sanitation Data'!$D$31,0,10*ROW('Sanitation Data'!D77)))</f>
        <v/>
      </c>
      <c r="CO83" s="378" t="str">
        <f ca="1">+IF(OFFSET('Sanitation Data'!$D$32,0,10*ROW('Sanitation Data'!D77))="","",OFFSET('Sanitation Data'!$D$32,0,10*ROW('Sanitation Data'!D77)))</f>
        <v/>
      </c>
      <c r="CP83" s="378" t="str">
        <f ca="1">+IF(OFFSET('Sanitation Data'!$E$28,0,10*ROW('Sanitation Data'!E77))="","",OFFSET('Sanitation Data'!$E$28,0,10*ROW('Sanitation Data'!E77)))</f>
        <v/>
      </c>
      <c r="CQ83" s="378" t="str">
        <f ca="1">+IF(OFFSET('Sanitation Data'!$E$29,0,10*ROW('Sanitation Data'!E77))="","",OFFSET('Sanitation Data'!$E$29,0,10*ROW('Sanitation Data'!E77)))</f>
        <v/>
      </c>
      <c r="CR83" s="378" t="str">
        <f ca="1">+IF(OFFSET('Sanitation Data'!$E$30,0,10*ROW('Sanitation Data'!E77))="","",OFFSET('Sanitation Data'!$E$30,0,10*ROW('Sanitation Data'!E77)))</f>
        <v/>
      </c>
      <c r="CS83" s="378" t="str">
        <f ca="1">+IF(OFFSET('Sanitation Data'!$E$31,0,10*ROW('Sanitation Data'!E77))="","",OFFSET('Sanitation Data'!$E$31,0,10*ROW('Sanitation Data'!E77)))</f>
        <v/>
      </c>
      <c r="CT83" s="378" t="str">
        <f ca="1">+IF(OFFSET('Sanitation Data'!$E$32,0,10*ROW('Sanitation Data'!E77))="","",OFFSET('Sanitation Data'!$E$32,0,10*ROW('Sanitation Data'!E77)))</f>
        <v/>
      </c>
      <c r="CU83" s="378" t="str">
        <f ca="1">+IF(OFFSET('Sanitation Data'!$F$28,0,10*ROW('Sanitation Data'!F77))="","",OFFSET('Sanitation Data'!$F$28,0,10*ROW('Sanitation Data'!F77)))</f>
        <v/>
      </c>
      <c r="CV83" s="378" t="str">
        <f ca="1">+IF(OFFSET('Sanitation Data'!$F$29,0,10*ROW('Sanitation Data'!F77))="","",OFFSET('Sanitation Data'!$F$29,0,10*ROW('Sanitation Data'!F77)))</f>
        <v/>
      </c>
      <c r="CW83" s="378" t="str">
        <f ca="1">+IF(OFFSET('Sanitation Data'!$F$30,0,10*ROW('Sanitation Data'!F77))="","",OFFSET('Sanitation Data'!$F$30,0,10*ROW('Sanitation Data'!F77)))</f>
        <v/>
      </c>
      <c r="CX83" s="378" t="str">
        <f ca="1">+IF(OFFSET('Sanitation Data'!$F$31,0,10*ROW('Sanitation Data'!F77))="","",OFFSET('Sanitation Data'!$F$31,0,10*ROW('Sanitation Data'!F77)))</f>
        <v/>
      </c>
      <c r="CY83" s="378" t="str">
        <f ca="1">+IF(OFFSET('Sanitation Data'!$F$32,0,10*ROW('Sanitation Data'!F77))="","",OFFSET('Sanitation Data'!$F$32,0,10*ROW('Sanitation Data'!F77)))</f>
        <v/>
      </c>
      <c r="CZ83" s="378" t="str">
        <f ca="1">+IF(OFFSET('Sanitation Data'!$G$28,0,10*ROW('Sanitation Data'!G77))="","",OFFSET('Sanitation Data'!$G$28,0,10*ROW('Sanitation Data'!G77)))</f>
        <v/>
      </c>
      <c r="DA83" s="378" t="str">
        <f ca="1">+IF(OFFSET('Sanitation Data'!$G$29,0,10*ROW('Sanitation Data'!G77))="","",OFFSET('Sanitation Data'!$G$29,0,10*ROW('Sanitation Data'!G77)))</f>
        <v/>
      </c>
      <c r="DB83" s="378" t="str">
        <f ca="1">+IF(OFFSET('Sanitation Data'!$G$30,0,10*ROW('Sanitation Data'!G77))="","",OFFSET('Sanitation Data'!$G$30,0,10*ROW('Sanitation Data'!G77)))</f>
        <v/>
      </c>
      <c r="DC83" s="378" t="str">
        <f ca="1">+IF(OFFSET('Sanitation Data'!$G$31,0,10*ROW('Sanitation Data'!G77))="","",OFFSET('Sanitation Data'!$G$31,0,10*ROW('Sanitation Data'!G77)))</f>
        <v/>
      </c>
      <c r="DD83" s="378" t="str">
        <f ca="1">+IF(OFFSET('Sanitation Data'!$G$32,0,10*ROW('Sanitation Data'!G77))="","",OFFSET('Sanitation Data'!$G$32,0,10*ROW('Sanitation Data'!G77)))</f>
        <v/>
      </c>
      <c r="DE83" s="378" t="str">
        <f ca="1">+IF(OFFSET('Sanitation Data'!$H$28,0,10*ROW('Sanitation Data'!H77))="","",OFFSET('Sanitation Data'!$H$28,0,10*ROW('Sanitation Data'!H77)))</f>
        <v/>
      </c>
      <c r="DF83" s="378" t="str">
        <f ca="1">+IF(OFFSET('Sanitation Data'!$H$29,0,10*ROW('Sanitation Data'!H77))="","",OFFSET('Sanitation Data'!$H$29,0,10*ROW('Sanitation Data'!H77)))</f>
        <v/>
      </c>
      <c r="DG83" s="378" t="str">
        <f ca="1">+IF(OFFSET('Sanitation Data'!$H$30,0,10*ROW('Sanitation Data'!H77))="","",OFFSET('Sanitation Data'!$H$30,0,10*ROW('Sanitation Data'!H77)))</f>
        <v/>
      </c>
      <c r="DH83" s="378" t="str">
        <f ca="1">+IF(OFFSET('Sanitation Data'!$H$31,0,10*ROW('Sanitation Data'!H77))="","",OFFSET('Sanitation Data'!$H$31,0,10*ROW('Sanitation Data'!H77)))</f>
        <v/>
      </c>
      <c r="DI83" s="378" t="str">
        <f ca="1">+IF(OFFSET('Sanitation Data'!$H$32,0,10*ROW('Sanitation Data'!H77))="","",OFFSET('Sanitation Data'!$H$32,0,10*ROW('Sanitation Data'!H77)))</f>
        <v/>
      </c>
      <c r="DJ83" s="378" t="str">
        <f ca="1">+IF(OFFSET('Sanitation Data'!$I$28,0,10*ROW('Sanitation Data'!I77))="","",OFFSET('Sanitation Data'!$I$28,0,10*ROW('Sanitation Data'!I77)))</f>
        <v/>
      </c>
      <c r="DK83" s="378" t="str">
        <f ca="1">+IF(OFFSET('Sanitation Data'!$I$29,0,10*ROW('Sanitation Data'!I77))="","",OFFSET('Sanitation Data'!$I$29,0,10*ROW('Sanitation Data'!I77)))</f>
        <v/>
      </c>
      <c r="DL83" s="378" t="str">
        <f ca="1">+IF(OFFSET('Sanitation Data'!$I$30,0,10*ROW('Sanitation Data'!I77))="","",OFFSET('Sanitation Data'!$I$30,0,10*ROW('Sanitation Data'!I77)))</f>
        <v/>
      </c>
      <c r="DM83" s="378" t="str">
        <f ca="1">+IF(OFFSET('Sanitation Data'!$I$31,0,10*ROW('Sanitation Data'!I77))="","",OFFSET('Sanitation Data'!$I$31,0,10*ROW('Sanitation Data'!I77)))</f>
        <v/>
      </c>
      <c r="DN83" s="378" t="str">
        <f ca="1">+IF(OFFSET('Sanitation Data'!$I$32,0,10*ROW('Sanitation Data'!I77))="","",OFFSET('Sanitation Data'!$I$32,0,10*ROW('Sanitation Data'!I77)))</f>
        <v/>
      </c>
      <c r="DO83" s="378" t="str">
        <f ca="1">+IF(OFFSET('Hygiene Data'!$D$11,0,10*ROW('Hygiene Data'!D77))="","",OFFSET('Hygiene Data'!$D$11,0,10*ROW('Hygiene Data'!D77)))</f>
        <v/>
      </c>
      <c r="DP83" s="378" t="str">
        <f ca="1">+IF(OFFSET('Hygiene Data'!$D$12,0,10*ROW('Hygiene Data'!D77))="","",OFFSET('Hygiene Data'!$D$12,0,10*ROW('Hygiene Data'!D77)))</f>
        <v/>
      </c>
      <c r="DQ83" s="378" t="str">
        <f ca="1">+IF(OFFSET('Hygiene Data'!$D$13,0,10*ROW('Hygiene Data'!D77))="","",OFFSET('Hygiene Data'!$D$13,0,10*ROW('Hygiene Data'!D77)))</f>
        <v/>
      </c>
      <c r="DR83" s="378" t="str">
        <f ca="1">+IF(OFFSET('Hygiene Data'!$E$11,0,10*ROW('Hygiene Data'!E77))="","",OFFSET('Hygiene Data'!$E$11,0,10*ROW('Hygiene Data'!E77)))</f>
        <v/>
      </c>
      <c r="DS83" s="378" t="str">
        <f ca="1">+IF(OFFSET('Hygiene Data'!$E$12,0,10*ROW('Hygiene Data'!E77))="","",OFFSET('Hygiene Data'!$E$12,0,10*ROW('Hygiene Data'!E77)))</f>
        <v/>
      </c>
      <c r="DT83" s="378" t="str">
        <f ca="1">+IF(OFFSET('Hygiene Data'!$E$13,0,10*ROW('Hygiene Data'!E77))="","",OFFSET('Hygiene Data'!$E$13,0,10*ROW('Hygiene Data'!E77)))</f>
        <v/>
      </c>
      <c r="DU83" s="378" t="str">
        <f ca="1">+IF(OFFSET('Hygiene Data'!$F$11,0,10*ROW('Hygiene Data'!F77))="","",OFFSET('Hygiene Data'!$F$11,0,10*ROW('Hygiene Data'!F77)))</f>
        <v/>
      </c>
      <c r="DV83" s="378" t="str">
        <f ca="1">+IF(OFFSET('Hygiene Data'!$F$12,0,10*ROW('Hygiene Data'!F77))="","",OFFSET('Hygiene Data'!$F$12,0,10*ROW('Hygiene Data'!F77)))</f>
        <v/>
      </c>
      <c r="DW83" s="378" t="str">
        <f ca="1">+IF(OFFSET('Hygiene Data'!$F$13,0,10*ROW('Hygiene Data'!F77))="","",OFFSET('Hygiene Data'!$F$13,0,10*ROW('Hygiene Data'!F77)))</f>
        <v/>
      </c>
      <c r="DX83" s="378" t="str">
        <f ca="1">+IF(OFFSET('Hygiene Data'!$G$11,0,10*ROW('Hygiene Data'!G77))="","",OFFSET('Hygiene Data'!$G$11,0,10*ROW('Hygiene Data'!G77)))</f>
        <v/>
      </c>
      <c r="DY83" s="378" t="str">
        <f ca="1">+IF(OFFSET('Hygiene Data'!$G$12,0,10*ROW('Hygiene Data'!G77))="","",OFFSET('Hygiene Data'!$G$12,0,10*ROW('Hygiene Data'!G77)))</f>
        <v/>
      </c>
      <c r="DZ83" s="378" t="str">
        <f ca="1">+IF(OFFSET('Hygiene Data'!$G$13,0,10*ROW('Hygiene Data'!G77))="","",OFFSET('Hygiene Data'!$G$13,0,10*ROW('Hygiene Data'!G77)))</f>
        <v/>
      </c>
      <c r="EA83" s="378" t="str">
        <f ca="1">+IF(OFFSET('Hygiene Data'!$H$11,0,10*ROW('Hygiene Data'!H77))="","",OFFSET('Hygiene Data'!$H$11,0,10*ROW('Hygiene Data'!H77)))</f>
        <v/>
      </c>
      <c r="EB83" s="378" t="str">
        <f ca="1">+IF(OFFSET('Hygiene Data'!$H$12,0,10*ROW('Hygiene Data'!H77))="","",OFFSET('Hygiene Data'!$H$12,0,10*ROW('Hygiene Data'!H77)))</f>
        <v/>
      </c>
      <c r="EC83" s="378" t="str">
        <f ca="1">+IF(OFFSET('Hygiene Data'!$H$13,0,10*ROW('Hygiene Data'!H77))="","",OFFSET('Hygiene Data'!$H$13,0,10*ROW('Hygiene Data'!H77)))</f>
        <v/>
      </c>
      <c r="ED83" s="378" t="str">
        <f ca="1">+IF(OFFSET('Hygiene Data'!$I$11,0,10*ROW('Hygiene Data'!I77))="","",OFFSET('Hygiene Data'!$I$11,0,10*ROW('Hygiene Data'!I77)))</f>
        <v/>
      </c>
      <c r="EE83" s="378" t="str">
        <f ca="1">+IF(OFFSET('Hygiene Data'!$I$12,0,10*ROW('Hygiene Data'!I77))="","",OFFSET('Hygiene Data'!$I$12,0,10*ROW('Hygiene Data'!I77)))</f>
        <v/>
      </c>
      <c r="EF83" s="378" t="str">
        <f ca="1">+IF(OFFSET('Hygiene Data'!$I$13,0,10*ROW('Hygiene Data'!I77))="","",OFFSET('Hygiene Data'!$I$13,0,10*ROW('Hygiene Data'!I77)))</f>
        <v/>
      </c>
    </row>
    <row r="84" spans="1:136" x14ac:dyDescent="0.25">
      <c r="A84" s="487" t="str">
        <f ca="1">+IF(OFFSET('Water Data'!$B$2,0,10*ROW('Water Data'!E78))="","",OFFSET('Water Data'!$B$2,0,10*ROW('Water Data'!E78)))</f>
        <v/>
      </c>
      <c r="B84" s="487"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4" t="str">
        <f t="shared" ca="1" si="1"/>
        <v/>
      </c>
      <c r="D84" s="515"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5"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5"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5"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5"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5"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5"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5"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5"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5"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5"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5"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5"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5"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5"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5"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5"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5"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6"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6"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6"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6"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6"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6"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6"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6"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6"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6"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6"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6"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6"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6"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6"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6"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6"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6"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6"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6"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6"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6"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6"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6"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6"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6"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6"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6"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6"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6"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7"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3"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7"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7"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7"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7"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7"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7"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7"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7"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7"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7"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7"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7"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7"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7"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7"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7"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8" t="str">
        <f ca="1">+IF(OFFSET('Water Data'!$D$27,0,10*ROW('Water Data'!D78))="","",OFFSET('Water Data'!$D$27,0,10*ROW('Water Data'!D78)))</f>
        <v/>
      </c>
      <c r="BT84" s="378" t="str">
        <f ca="1">+IF(OFFSET('Water Data'!$D$28,0,10*ROW('Water Data'!D78))="","",OFFSET('Water Data'!$D$28,0,10*ROW('Water Data'!D78)))</f>
        <v/>
      </c>
      <c r="BU84" s="378" t="str">
        <f ca="1">+IF(OFFSET('Water Data'!$D$29,0,10*ROW('Water Data'!D78))="","",OFFSET('Water Data'!$D$29,0,10*ROW('Water Data'!D78)))</f>
        <v/>
      </c>
      <c r="BV84" s="378" t="str">
        <f ca="1">+IF(OFFSET('Water Data'!$E$27,0,10*ROW('Water Data'!E78))="","",OFFSET('Water Data'!$E$27,0,10*ROW('Water Data'!E78)))</f>
        <v/>
      </c>
      <c r="BW84" s="378" t="str">
        <f ca="1">+IF(OFFSET('Water Data'!$E$28,0,10*ROW('Water Data'!E78))="","",OFFSET('Water Data'!$E$28,0,10*ROW('Water Data'!E78)))</f>
        <v/>
      </c>
      <c r="BX84" s="378" t="str">
        <f ca="1">+IF(OFFSET('Water Data'!$E$29,0,10*ROW('Water Data'!E78))="","",OFFSET('Water Data'!$E$29,0,10*ROW('Water Data'!E78)))</f>
        <v/>
      </c>
      <c r="BY84" s="378" t="str">
        <f ca="1">+IF(OFFSET('Water Data'!$F$27,0,10*ROW('Water Data'!F78))="","",OFFSET('Water Data'!$F$27,0,10*ROW('Water Data'!F78)))</f>
        <v/>
      </c>
      <c r="BZ84" s="378" t="str">
        <f ca="1">+IF(OFFSET('Water Data'!$F$28,0,10*ROW('Water Data'!F78))="","",OFFSET('Water Data'!$F$28,0,10*ROW('Water Data'!F78)))</f>
        <v/>
      </c>
      <c r="CA84" s="378" t="str">
        <f ca="1">+IF(OFFSET('Water Data'!$F$29,0,10*ROW('Water Data'!F78))="","",OFFSET('Water Data'!$F$29,0,10*ROW('Water Data'!F78)))</f>
        <v/>
      </c>
      <c r="CB84" s="378" t="str">
        <f ca="1">+IF(OFFSET('Water Data'!$G$27,0,10*ROW('Water Data'!G78))="","",OFFSET('Water Data'!$G$27,0,10*ROW('Water Data'!G78)))</f>
        <v/>
      </c>
      <c r="CC84" s="378" t="str">
        <f ca="1">+IF(OFFSET('Water Data'!$G$28,0,10*ROW('Water Data'!G78))="","",OFFSET('Water Data'!$G$28,0,10*ROW('Water Data'!G78)))</f>
        <v/>
      </c>
      <c r="CD84" s="378" t="str">
        <f ca="1">+IF(OFFSET('Water Data'!$G$29,0,10*ROW('Water Data'!G78))="","",OFFSET('Water Data'!$G$29,0,10*ROW('Water Data'!G78)))</f>
        <v/>
      </c>
      <c r="CE84" s="378" t="str">
        <f ca="1">+IF(OFFSET('Water Data'!$H$27,0,10*ROW('Water Data'!H78))="","",OFFSET('Water Data'!$H$27,0,10*ROW('Water Data'!H78)))</f>
        <v/>
      </c>
      <c r="CF84" s="378" t="str">
        <f ca="1">+IF(OFFSET('Water Data'!$H$28,0,10*ROW('Water Data'!H78))="","",OFFSET('Water Data'!$H$28,0,10*ROW('Water Data'!H78)))</f>
        <v/>
      </c>
      <c r="CG84" s="378" t="str">
        <f ca="1">+IF(OFFSET('Water Data'!$H$29,0,10*ROW('Water Data'!H78))="","",OFFSET('Water Data'!$H$29,0,10*ROW('Water Data'!H78)))</f>
        <v/>
      </c>
      <c r="CH84" s="378" t="str">
        <f ca="1">+IF(OFFSET('Water Data'!$I$27,0,10*ROW('Water Data'!I78))="","",OFFSET('Water Data'!$I$27,0,10*ROW('Water Data'!I78)))</f>
        <v/>
      </c>
      <c r="CI84" s="378" t="str">
        <f ca="1">+IF(OFFSET('Water Data'!$I$28,0,10*ROW('Water Data'!I78))="","",OFFSET('Water Data'!$I$28,0,10*ROW('Water Data'!I78)))</f>
        <v/>
      </c>
      <c r="CJ84" s="378" t="str">
        <f ca="1">+IF(OFFSET('Water Data'!$I$29,0,10*ROW('Water Data'!I78))="","",OFFSET('Water Data'!$I$29,0,10*ROW('Water Data'!I78)))</f>
        <v/>
      </c>
      <c r="CK84" s="378" t="str">
        <f ca="1">+IF(OFFSET('Sanitation Data'!$D$28,0,10*ROW('Sanitation Data'!D78))="","",OFFSET('Sanitation Data'!$D$28,0,10*ROW('Sanitation Data'!D78)))</f>
        <v/>
      </c>
      <c r="CL84" s="378" t="str">
        <f ca="1">+IF(OFFSET('Sanitation Data'!$D$29,0,10*ROW('Sanitation Data'!D78))="","",OFFSET('Sanitation Data'!$D$29,0,10*ROW('Sanitation Data'!D78)))</f>
        <v/>
      </c>
      <c r="CM84" s="378" t="str">
        <f ca="1">+IF(OFFSET('Sanitation Data'!$D$30,0,10*ROW('Sanitation Data'!D78))="","",OFFSET('Sanitation Data'!$D$30,0,10*ROW('Sanitation Data'!D78)))</f>
        <v/>
      </c>
      <c r="CN84" s="378" t="str">
        <f ca="1">+IF(OFFSET('Sanitation Data'!$D$31,0,10*ROW('Sanitation Data'!D78))="","",OFFSET('Sanitation Data'!$D$31,0,10*ROW('Sanitation Data'!D78)))</f>
        <v/>
      </c>
      <c r="CO84" s="378" t="str">
        <f ca="1">+IF(OFFSET('Sanitation Data'!$D$32,0,10*ROW('Sanitation Data'!D78))="","",OFFSET('Sanitation Data'!$D$32,0,10*ROW('Sanitation Data'!D78)))</f>
        <v/>
      </c>
      <c r="CP84" s="378" t="str">
        <f ca="1">+IF(OFFSET('Sanitation Data'!$E$28,0,10*ROW('Sanitation Data'!E78))="","",OFFSET('Sanitation Data'!$E$28,0,10*ROW('Sanitation Data'!E78)))</f>
        <v/>
      </c>
      <c r="CQ84" s="378" t="str">
        <f ca="1">+IF(OFFSET('Sanitation Data'!$E$29,0,10*ROW('Sanitation Data'!E78))="","",OFFSET('Sanitation Data'!$E$29,0,10*ROW('Sanitation Data'!E78)))</f>
        <v/>
      </c>
      <c r="CR84" s="378" t="str">
        <f ca="1">+IF(OFFSET('Sanitation Data'!$E$30,0,10*ROW('Sanitation Data'!E78))="","",OFFSET('Sanitation Data'!$E$30,0,10*ROW('Sanitation Data'!E78)))</f>
        <v/>
      </c>
      <c r="CS84" s="378" t="str">
        <f ca="1">+IF(OFFSET('Sanitation Data'!$E$31,0,10*ROW('Sanitation Data'!E78))="","",OFFSET('Sanitation Data'!$E$31,0,10*ROW('Sanitation Data'!E78)))</f>
        <v/>
      </c>
      <c r="CT84" s="378" t="str">
        <f ca="1">+IF(OFFSET('Sanitation Data'!$E$32,0,10*ROW('Sanitation Data'!E78))="","",OFFSET('Sanitation Data'!$E$32,0,10*ROW('Sanitation Data'!E78)))</f>
        <v/>
      </c>
      <c r="CU84" s="378" t="str">
        <f ca="1">+IF(OFFSET('Sanitation Data'!$F$28,0,10*ROW('Sanitation Data'!F78))="","",OFFSET('Sanitation Data'!$F$28,0,10*ROW('Sanitation Data'!F78)))</f>
        <v/>
      </c>
      <c r="CV84" s="378" t="str">
        <f ca="1">+IF(OFFSET('Sanitation Data'!$F$29,0,10*ROW('Sanitation Data'!F78))="","",OFFSET('Sanitation Data'!$F$29,0,10*ROW('Sanitation Data'!F78)))</f>
        <v/>
      </c>
      <c r="CW84" s="378" t="str">
        <f ca="1">+IF(OFFSET('Sanitation Data'!$F$30,0,10*ROW('Sanitation Data'!F78))="","",OFFSET('Sanitation Data'!$F$30,0,10*ROW('Sanitation Data'!F78)))</f>
        <v/>
      </c>
      <c r="CX84" s="378" t="str">
        <f ca="1">+IF(OFFSET('Sanitation Data'!$F$31,0,10*ROW('Sanitation Data'!F78))="","",OFFSET('Sanitation Data'!$F$31,0,10*ROW('Sanitation Data'!F78)))</f>
        <v/>
      </c>
      <c r="CY84" s="378" t="str">
        <f ca="1">+IF(OFFSET('Sanitation Data'!$F$32,0,10*ROW('Sanitation Data'!F78))="","",OFFSET('Sanitation Data'!$F$32,0,10*ROW('Sanitation Data'!F78)))</f>
        <v/>
      </c>
      <c r="CZ84" s="378" t="str">
        <f ca="1">+IF(OFFSET('Sanitation Data'!$G$28,0,10*ROW('Sanitation Data'!G78))="","",OFFSET('Sanitation Data'!$G$28,0,10*ROW('Sanitation Data'!G78)))</f>
        <v/>
      </c>
      <c r="DA84" s="378" t="str">
        <f ca="1">+IF(OFFSET('Sanitation Data'!$G$29,0,10*ROW('Sanitation Data'!G78))="","",OFFSET('Sanitation Data'!$G$29,0,10*ROW('Sanitation Data'!G78)))</f>
        <v/>
      </c>
      <c r="DB84" s="378" t="str">
        <f ca="1">+IF(OFFSET('Sanitation Data'!$G$30,0,10*ROW('Sanitation Data'!G78))="","",OFFSET('Sanitation Data'!$G$30,0,10*ROW('Sanitation Data'!G78)))</f>
        <v/>
      </c>
      <c r="DC84" s="378" t="str">
        <f ca="1">+IF(OFFSET('Sanitation Data'!$G$31,0,10*ROW('Sanitation Data'!G78))="","",OFFSET('Sanitation Data'!$G$31,0,10*ROW('Sanitation Data'!G78)))</f>
        <v/>
      </c>
      <c r="DD84" s="378" t="str">
        <f ca="1">+IF(OFFSET('Sanitation Data'!$G$32,0,10*ROW('Sanitation Data'!G78))="","",OFFSET('Sanitation Data'!$G$32,0,10*ROW('Sanitation Data'!G78)))</f>
        <v/>
      </c>
      <c r="DE84" s="378" t="str">
        <f ca="1">+IF(OFFSET('Sanitation Data'!$H$28,0,10*ROW('Sanitation Data'!H78))="","",OFFSET('Sanitation Data'!$H$28,0,10*ROW('Sanitation Data'!H78)))</f>
        <v/>
      </c>
      <c r="DF84" s="378" t="str">
        <f ca="1">+IF(OFFSET('Sanitation Data'!$H$29,0,10*ROW('Sanitation Data'!H78))="","",OFFSET('Sanitation Data'!$H$29,0,10*ROW('Sanitation Data'!H78)))</f>
        <v/>
      </c>
      <c r="DG84" s="378" t="str">
        <f ca="1">+IF(OFFSET('Sanitation Data'!$H$30,0,10*ROW('Sanitation Data'!H78))="","",OFFSET('Sanitation Data'!$H$30,0,10*ROW('Sanitation Data'!H78)))</f>
        <v/>
      </c>
      <c r="DH84" s="378" t="str">
        <f ca="1">+IF(OFFSET('Sanitation Data'!$H$31,0,10*ROW('Sanitation Data'!H78))="","",OFFSET('Sanitation Data'!$H$31,0,10*ROW('Sanitation Data'!H78)))</f>
        <v/>
      </c>
      <c r="DI84" s="378" t="str">
        <f ca="1">+IF(OFFSET('Sanitation Data'!$H$32,0,10*ROW('Sanitation Data'!H78))="","",OFFSET('Sanitation Data'!$H$32,0,10*ROW('Sanitation Data'!H78)))</f>
        <v/>
      </c>
      <c r="DJ84" s="378" t="str">
        <f ca="1">+IF(OFFSET('Sanitation Data'!$I$28,0,10*ROW('Sanitation Data'!I78))="","",OFFSET('Sanitation Data'!$I$28,0,10*ROW('Sanitation Data'!I78)))</f>
        <v/>
      </c>
      <c r="DK84" s="378" t="str">
        <f ca="1">+IF(OFFSET('Sanitation Data'!$I$29,0,10*ROW('Sanitation Data'!I78))="","",OFFSET('Sanitation Data'!$I$29,0,10*ROW('Sanitation Data'!I78)))</f>
        <v/>
      </c>
      <c r="DL84" s="378" t="str">
        <f ca="1">+IF(OFFSET('Sanitation Data'!$I$30,0,10*ROW('Sanitation Data'!I78))="","",OFFSET('Sanitation Data'!$I$30,0,10*ROW('Sanitation Data'!I78)))</f>
        <v/>
      </c>
      <c r="DM84" s="378" t="str">
        <f ca="1">+IF(OFFSET('Sanitation Data'!$I$31,0,10*ROW('Sanitation Data'!I78))="","",OFFSET('Sanitation Data'!$I$31,0,10*ROW('Sanitation Data'!I78)))</f>
        <v/>
      </c>
      <c r="DN84" s="378" t="str">
        <f ca="1">+IF(OFFSET('Sanitation Data'!$I$32,0,10*ROW('Sanitation Data'!I78))="","",OFFSET('Sanitation Data'!$I$32,0,10*ROW('Sanitation Data'!I78)))</f>
        <v/>
      </c>
      <c r="DO84" s="378" t="str">
        <f ca="1">+IF(OFFSET('Hygiene Data'!$D$11,0,10*ROW('Hygiene Data'!D78))="","",OFFSET('Hygiene Data'!$D$11,0,10*ROW('Hygiene Data'!D78)))</f>
        <v/>
      </c>
      <c r="DP84" s="378" t="str">
        <f ca="1">+IF(OFFSET('Hygiene Data'!$D$12,0,10*ROW('Hygiene Data'!D78))="","",OFFSET('Hygiene Data'!$D$12,0,10*ROW('Hygiene Data'!D78)))</f>
        <v/>
      </c>
      <c r="DQ84" s="378" t="str">
        <f ca="1">+IF(OFFSET('Hygiene Data'!$D$13,0,10*ROW('Hygiene Data'!D78))="","",OFFSET('Hygiene Data'!$D$13,0,10*ROW('Hygiene Data'!D78)))</f>
        <v/>
      </c>
      <c r="DR84" s="378" t="str">
        <f ca="1">+IF(OFFSET('Hygiene Data'!$E$11,0,10*ROW('Hygiene Data'!E78))="","",OFFSET('Hygiene Data'!$E$11,0,10*ROW('Hygiene Data'!E78)))</f>
        <v/>
      </c>
      <c r="DS84" s="378" t="str">
        <f ca="1">+IF(OFFSET('Hygiene Data'!$E$12,0,10*ROW('Hygiene Data'!E78))="","",OFFSET('Hygiene Data'!$E$12,0,10*ROW('Hygiene Data'!E78)))</f>
        <v/>
      </c>
      <c r="DT84" s="378" t="str">
        <f ca="1">+IF(OFFSET('Hygiene Data'!$E$13,0,10*ROW('Hygiene Data'!E78))="","",OFFSET('Hygiene Data'!$E$13,0,10*ROW('Hygiene Data'!E78)))</f>
        <v/>
      </c>
      <c r="DU84" s="378" t="str">
        <f ca="1">+IF(OFFSET('Hygiene Data'!$F$11,0,10*ROW('Hygiene Data'!F78))="","",OFFSET('Hygiene Data'!$F$11,0,10*ROW('Hygiene Data'!F78)))</f>
        <v/>
      </c>
      <c r="DV84" s="378" t="str">
        <f ca="1">+IF(OFFSET('Hygiene Data'!$F$12,0,10*ROW('Hygiene Data'!F78))="","",OFFSET('Hygiene Data'!$F$12,0,10*ROW('Hygiene Data'!F78)))</f>
        <v/>
      </c>
      <c r="DW84" s="378" t="str">
        <f ca="1">+IF(OFFSET('Hygiene Data'!$F$13,0,10*ROW('Hygiene Data'!F78))="","",OFFSET('Hygiene Data'!$F$13,0,10*ROW('Hygiene Data'!F78)))</f>
        <v/>
      </c>
      <c r="DX84" s="378" t="str">
        <f ca="1">+IF(OFFSET('Hygiene Data'!$G$11,0,10*ROW('Hygiene Data'!G78))="","",OFFSET('Hygiene Data'!$G$11,0,10*ROW('Hygiene Data'!G78)))</f>
        <v/>
      </c>
      <c r="DY84" s="378" t="str">
        <f ca="1">+IF(OFFSET('Hygiene Data'!$G$12,0,10*ROW('Hygiene Data'!G78))="","",OFFSET('Hygiene Data'!$G$12,0,10*ROW('Hygiene Data'!G78)))</f>
        <v/>
      </c>
      <c r="DZ84" s="378" t="str">
        <f ca="1">+IF(OFFSET('Hygiene Data'!$G$13,0,10*ROW('Hygiene Data'!G78))="","",OFFSET('Hygiene Data'!$G$13,0,10*ROW('Hygiene Data'!G78)))</f>
        <v/>
      </c>
      <c r="EA84" s="378" t="str">
        <f ca="1">+IF(OFFSET('Hygiene Data'!$H$11,0,10*ROW('Hygiene Data'!H78))="","",OFFSET('Hygiene Data'!$H$11,0,10*ROW('Hygiene Data'!H78)))</f>
        <v/>
      </c>
      <c r="EB84" s="378" t="str">
        <f ca="1">+IF(OFFSET('Hygiene Data'!$H$12,0,10*ROW('Hygiene Data'!H78))="","",OFFSET('Hygiene Data'!$H$12,0,10*ROW('Hygiene Data'!H78)))</f>
        <v/>
      </c>
      <c r="EC84" s="378" t="str">
        <f ca="1">+IF(OFFSET('Hygiene Data'!$H$13,0,10*ROW('Hygiene Data'!H78))="","",OFFSET('Hygiene Data'!$H$13,0,10*ROW('Hygiene Data'!H78)))</f>
        <v/>
      </c>
      <c r="ED84" s="378" t="str">
        <f ca="1">+IF(OFFSET('Hygiene Data'!$I$11,0,10*ROW('Hygiene Data'!I78))="","",OFFSET('Hygiene Data'!$I$11,0,10*ROW('Hygiene Data'!I78)))</f>
        <v/>
      </c>
      <c r="EE84" s="378" t="str">
        <f ca="1">+IF(OFFSET('Hygiene Data'!$I$12,0,10*ROW('Hygiene Data'!I78))="","",OFFSET('Hygiene Data'!$I$12,0,10*ROW('Hygiene Data'!I78)))</f>
        <v/>
      </c>
      <c r="EF84" s="378" t="str">
        <f ca="1">+IF(OFFSET('Hygiene Data'!$I$13,0,10*ROW('Hygiene Data'!I78))="","",OFFSET('Hygiene Data'!$I$13,0,10*ROW('Hygiene Data'!I78)))</f>
        <v/>
      </c>
    </row>
    <row r="85" spans="1:136" x14ac:dyDescent="0.25">
      <c r="A85" s="487" t="str">
        <f ca="1">+IF(OFFSET('Water Data'!$B$2,0,10*ROW('Water Data'!E79))="","",OFFSET('Water Data'!$B$2,0,10*ROW('Water Data'!E79)))</f>
        <v/>
      </c>
      <c r="B85" s="487"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4" t="str">
        <f t="shared" ca="1" si="1"/>
        <v/>
      </c>
      <c r="D85" s="515"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5"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5"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5"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5"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5"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5"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5"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5"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5"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5"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5"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5"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5"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5"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5"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5"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5"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6"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6"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6"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6"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6"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6"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6"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6"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6"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6"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6"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6"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6"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6"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6"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6"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6"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6"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6"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6"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6"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6"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6"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6"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6"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6"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6"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6"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6"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6"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7"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3"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7"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7"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7"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7"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7"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7"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7"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7"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7"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7"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7"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7"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7"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7"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7"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7"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8" t="str">
        <f ca="1">+IF(OFFSET('Water Data'!$D$27,0,10*ROW('Water Data'!D79))="","",OFFSET('Water Data'!$D$27,0,10*ROW('Water Data'!D79)))</f>
        <v/>
      </c>
      <c r="BT85" s="378" t="str">
        <f ca="1">+IF(OFFSET('Water Data'!$D$28,0,10*ROW('Water Data'!D79))="","",OFFSET('Water Data'!$D$28,0,10*ROW('Water Data'!D79)))</f>
        <v/>
      </c>
      <c r="BU85" s="378" t="str">
        <f ca="1">+IF(OFFSET('Water Data'!$D$29,0,10*ROW('Water Data'!D79))="","",OFFSET('Water Data'!$D$29,0,10*ROW('Water Data'!D79)))</f>
        <v/>
      </c>
      <c r="BV85" s="378" t="str">
        <f ca="1">+IF(OFFSET('Water Data'!$E$27,0,10*ROW('Water Data'!E79))="","",OFFSET('Water Data'!$E$27,0,10*ROW('Water Data'!E79)))</f>
        <v/>
      </c>
      <c r="BW85" s="378" t="str">
        <f ca="1">+IF(OFFSET('Water Data'!$E$28,0,10*ROW('Water Data'!E79))="","",OFFSET('Water Data'!$E$28,0,10*ROW('Water Data'!E79)))</f>
        <v/>
      </c>
      <c r="BX85" s="378" t="str">
        <f ca="1">+IF(OFFSET('Water Data'!$E$29,0,10*ROW('Water Data'!E79))="","",OFFSET('Water Data'!$E$29,0,10*ROW('Water Data'!E79)))</f>
        <v/>
      </c>
      <c r="BY85" s="378" t="str">
        <f ca="1">+IF(OFFSET('Water Data'!$F$27,0,10*ROW('Water Data'!F79))="","",OFFSET('Water Data'!$F$27,0,10*ROW('Water Data'!F79)))</f>
        <v/>
      </c>
      <c r="BZ85" s="378" t="str">
        <f ca="1">+IF(OFFSET('Water Data'!$F$28,0,10*ROW('Water Data'!F79))="","",OFFSET('Water Data'!$F$28,0,10*ROW('Water Data'!F79)))</f>
        <v/>
      </c>
      <c r="CA85" s="378" t="str">
        <f ca="1">+IF(OFFSET('Water Data'!$F$29,0,10*ROW('Water Data'!F79))="","",OFFSET('Water Data'!$F$29,0,10*ROW('Water Data'!F79)))</f>
        <v/>
      </c>
      <c r="CB85" s="378" t="str">
        <f ca="1">+IF(OFFSET('Water Data'!$G$27,0,10*ROW('Water Data'!G79))="","",OFFSET('Water Data'!$G$27,0,10*ROW('Water Data'!G79)))</f>
        <v/>
      </c>
      <c r="CC85" s="378" t="str">
        <f ca="1">+IF(OFFSET('Water Data'!$G$28,0,10*ROW('Water Data'!G79))="","",OFFSET('Water Data'!$G$28,0,10*ROW('Water Data'!G79)))</f>
        <v/>
      </c>
      <c r="CD85" s="378" t="str">
        <f ca="1">+IF(OFFSET('Water Data'!$G$29,0,10*ROW('Water Data'!G79))="","",OFFSET('Water Data'!$G$29,0,10*ROW('Water Data'!G79)))</f>
        <v/>
      </c>
      <c r="CE85" s="378" t="str">
        <f ca="1">+IF(OFFSET('Water Data'!$H$27,0,10*ROW('Water Data'!H79))="","",OFFSET('Water Data'!$H$27,0,10*ROW('Water Data'!H79)))</f>
        <v/>
      </c>
      <c r="CF85" s="378" t="str">
        <f ca="1">+IF(OFFSET('Water Data'!$H$28,0,10*ROW('Water Data'!H79))="","",OFFSET('Water Data'!$H$28,0,10*ROW('Water Data'!H79)))</f>
        <v/>
      </c>
      <c r="CG85" s="378" t="str">
        <f ca="1">+IF(OFFSET('Water Data'!$H$29,0,10*ROW('Water Data'!H79))="","",OFFSET('Water Data'!$H$29,0,10*ROW('Water Data'!H79)))</f>
        <v/>
      </c>
      <c r="CH85" s="378" t="str">
        <f ca="1">+IF(OFFSET('Water Data'!$I$27,0,10*ROW('Water Data'!I79))="","",OFFSET('Water Data'!$I$27,0,10*ROW('Water Data'!I79)))</f>
        <v/>
      </c>
      <c r="CI85" s="378" t="str">
        <f ca="1">+IF(OFFSET('Water Data'!$I$28,0,10*ROW('Water Data'!I79))="","",OFFSET('Water Data'!$I$28,0,10*ROW('Water Data'!I79)))</f>
        <v/>
      </c>
      <c r="CJ85" s="378" t="str">
        <f ca="1">+IF(OFFSET('Water Data'!$I$29,0,10*ROW('Water Data'!I79))="","",OFFSET('Water Data'!$I$29,0,10*ROW('Water Data'!I79)))</f>
        <v/>
      </c>
      <c r="CK85" s="378" t="str">
        <f ca="1">+IF(OFFSET('Sanitation Data'!$D$28,0,10*ROW('Sanitation Data'!D79))="","",OFFSET('Sanitation Data'!$D$28,0,10*ROW('Sanitation Data'!D79)))</f>
        <v/>
      </c>
      <c r="CL85" s="378" t="str">
        <f ca="1">+IF(OFFSET('Sanitation Data'!$D$29,0,10*ROW('Sanitation Data'!D79))="","",OFFSET('Sanitation Data'!$D$29,0,10*ROW('Sanitation Data'!D79)))</f>
        <v/>
      </c>
      <c r="CM85" s="378" t="str">
        <f ca="1">+IF(OFFSET('Sanitation Data'!$D$30,0,10*ROW('Sanitation Data'!D79))="","",OFFSET('Sanitation Data'!$D$30,0,10*ROW('Sanitation Data'!D79)))</f>
        <v/>
      </c>
      <c r="CN85" s="378" t="str">
        <f ca="1">+IF(OFFSET('Sanitation Data'!$D$31,0,10*ROW('Sanitation Data'!D79))="","",OFFSET('Sanitation Data'!$D$31,0,10*ROW('Sanitation Data'!D79)))</f>
        <v/>
      </c>
      <c r="CO85" s="378" t="str">
        <f ca="1">+IF(OFFSET('Sanitation Data'!$D$32,0,10*ROW('Sanitation Data'!D79))="","",OFFSET('Sanitation Data'!$D$32,0,10*ROW('Sanitation Data'!D79)))</f>
        <v/>
      </c>
      <c r="CP85" s="378" t="str">
        <f ca="1">+IF(OFFSET('Sanitation Data'!$E$28,0,10*ROW('Sanitation Data'!E79))="","",OFFSET('Sanitation Data'!$E$28,0,10*ROW('Sanitation Data'!E79)))</f>
        <v/>
      </c>
      <c r="CQ85" s="378" t="str">
        <f ca="1">+IF(OFFSET('Sanitation Data'!$E$29,0,10*ROW('Sanitation Data'!E79))="","",OFFSET('Sanitation Data'!$E$29,0,10*ROW('Sanitation Data'!E79)))</f>
        <v/>
      </c>
      <c r="CR85" s="378" t="str">
        <f ca="1">+IF(OFFSET('Sanitation Data'!$E$30,0,10*ROW('Sanitation Data'!E79))="","",OFFSET('Sanitation Data'!$E$30,0,10*ROW('Sanitation Data'!E79)))</f>
        <v/>
      </c>
      <c r="CS85" s="378" t="str">
        <f ca="1">+IF(OFFSET('Sanitation Data'!$E$31,0,10*ROW('Sanitation Data'!E79))="","",OFFSET('Sanitation Data'!$E$31,0,10*ROW('Sanitation Data'!E79)))</f>
        <v/>
      </c>
      <c r="CT85" s="378" t="str">
        <f ca="1">+IF(OFFSET('Sanitation Data'!$E$32,0,10*ROW('Sanitation Data'!E79))="","",OFFSET('Sanitation Data'!$E$32,0,10*ROW('Sanitation Data'!E79)))</f>
        <v/>
      </c>
      <c r="CU85" s="378" t="str">
        <f ca="1">+IF(OFFSET('Sanitation Data'!$F$28,0,10*ROW('Sanitation Data'!F79))="","",OFFSET('Sanitation Data'!$F$28,0,10*ROW('Sanitation Data'!F79)))</f>
        <v/>
      </c>
      <c r="CV85" s="378" t="str">
        <f ca="1">+IF(OFFSET('Sanitation Data'!$F$29,0,10*ROW('Sanitation Data'!F79))="","",OFFSET('Sanitation Data'!$F$29,0,10*ROW('Sanitation Data'!F79)))</f>
        <v/>
      </c>
      <c r="CW85" s="378" t="str">
        <f ca="1">+IF(OFFSET('Sanitation Data'!$F$30,0,10*ROW('Sanitation Data'!F79))="","",OFFSET('Sanitation Data'!$F$30,0,10*ROW('Sanitation Data'!F79)))</f>
        <v/>
      </c>
      <c r="CX85" s="378" t="str">
        <f ca="1">+IF(OFFSET('Sanitation Data'!$F$31,0,10*ROW('Sanitation Data'!F79))="","",OFFSET('Sanitation Data'!$F$31,0,10*ROW('Sanitation Data'!F79)))</f>
        <v/>
      </c>
      <c r="CY85" s="378" t="str">
        <f ca="1">+IF(OFFSET('Sanitation Data'!$F$32,0,10*ROW('Sanitation Data'!F79))="","",OFFSET('Sanitation Data'!$F$32,0,10*ROW('Sanitation Data'!F79)))</f>
        <v/>
      </c>
      <c r="CZ85" s="378" t="str">
        <f ca="1">+IF(OFFSET('Sanitation Data'!$G$28,0,10*ROW('Sanitation Data'!G79))="","",OFFSET('Sanitation Data'!$G$28,0,10*ROW('Sanitation Data'!G79)))</f>
        <v/>
      </c>
      <c r="DA85" s="378" t="str">
        <f ca="1">+IF(OFFSET('Sanitation Data'!$G$29,0,10*ROW('Sanitation Data'!G79))="","",OFFSET('Sanitation Data'!$G$29,0,10*ROW('Sanitation Data'!G79)))</f>
        <v/>
      </c>
      <c r="DB85" s="378" t="str">
        <f ca="1">+IF(OFFSET('Sanitation Data'!$G$30,0,10*ROW('Sanitation Data'!G79))="","",OFFSET('Sanitation Data'!$G$30,0,10*ROW('Sanitation Data'!G79)))</f>
        <v/>
      </c>
      <c r="DC85" s="378" t="str">
        <f ca="1">+IF(OFFSET('Sanitation Data'!$G$31,0,10*ROW('Sanitation Data'!G79))="","",OFFSET('Sanitation Data'!$G$31,0,10*ROW('Sanitation Data'!G79)))</f>
        <v/>
      </c>
      <c r="DD85" s="378" t="str">
        <f ca="1">+IF(OFFSET('Sanitation Data'!$G$32,0,10*ROW('Sanitation Data'!G79))="","",OFFSET('Sanitation Data'!$G$32,0,10*ROW('Sanitation Data'!G79)))</f>
        <v/>
      </c>
      <c r="DE85" s="378" t="str">
        <f ca="1">+IF(OFFSET('Sanitation Data'!$H$28,0,10*ROW('Sanitation Data'!H79))="","",OFFSET('Sanitation Data'!$H$28,0,10*ROW('Sanitation Data'!H79)))</f>
        <v/>
      </c>
      <c r="DF85" s="378" t="str">
        <f ca="1">+IF(OFFSET('Sanitation Data'!$H$29,0,10*ROW('Sanitation Data'!H79))="","",OFFSET('Sanitation Data'!$H$29,0,10*ROW('Sanitation Data'!H79)))</f>
        <v/>
      </c>
      <c r="DG85" s="378" t="str">
        <f ca="1">+IF(OFFSET('Sanitation Data'!$H$30,0,10*ROW('Sanitation Data'!H79))="","",OFFSET('Sanitation Data'!$H$30,0,10*ROW('Sanitation Data'!H79)))</f>
        <v/>
      </c>
      <c r="DH85" s="378" t="str">
        <f ca="1">+IF(OFFSET('Sanitation Data'!$H$31,0,10*ROW('Sanitation Data'!H79))="","",OFFSET('Sanitation Data'!$H$31,0,10*ROW('Sanitation Data'!H79)))</f>
        <v/>
      </c>
      <c r="DI85" s="378" t="str">
        <f ca="1">+IF(OFFSET('Sanitation Data'!$H$32,0,10*ROW('Sanitation Data'!H79))="","",OFFSET('Sanitation Data'!$H$32,0,10*ROW('Sanitation Data'!H79)))</f>
        <v/>
      </c>
      <c r="DJ85" s="378" t="str">
        <f ca="1">+IF(OFFSET('Sanitation Data'!$I$28,0,10*ROW('Sanitation Data'!I79))="","",OFFSET('Sanitation Data'!$I$28,0,10*ROW('Sanitation Data'!I79)))</f>
        <v/>
      </c>
      <c r="DK85" s="378" t="str">
        <f ca="1">+IF(OFFSET('Sanitation Data'!$I$29,0,10*ROW('Sanitation Data'!I79))="","",OFFSET('Sanitation Data'!$I$29,0,10*ROW('Sanitation Data'!I79)))</f>
        <v/>
      </c>
      <c r="DL85" s="378" t="str">
        <f ca="1">+IF(OFFSET('Sanitation Data'!$I$30,0,10*ROW('Sanitation Data'!I79))="","",OFFSET('Sanitation Data'!$I$30,0,10*ROW('Sanitation Data'!I79)))</f>
        <v/>
      </c>
      <c r="DM85" s="378" t="str">
        <f ca="1">+IF(OFFSET('Sanitation Data'!$I$31,0,10*ROW('Sanitation Data'!I79))="","",OFFSET('Sanitation Data'!$I$31,0,10*ROW('Sanitation Data'!I79)))</f>
        <v/>
      </c>
      <c r="DN85" s="378" t="str">
        <f ca="1">+IF(OFFSET('Sanitation Data'!$I$32,0,10*ROW('Sanitation Data'!I79))="","",OFFSET('Sanitation Data'!$I$32,0,10*ROW('Sanitation Data'!I79)))</f>
        <v/>
      </c>
      <c r="DO85" s="378" t="str">
        <f ca="1">+IF(OFFSET('Hygiene Data'!$D$11,0,10*ROW('Hygiene Data'!D79))="","",OFFSET('Hygiene Data'!$D$11,0,10*ROW('Hygiene Data'!D79)))</f>
        <v/>
      </c>
      <c r="DP85" s="378" t="str">
        <f ca="1">+IF(OFFSET('Hygiene Data'!$D$12,0,10*ROW('Hygiene Data'!D79))="","",OFFSET('Hygiene Data'!$D$12,0,10*ROW('Hygiene Data'!D79)))</f>
        <v/>
      </c>
      <c r="DQ85" s="378" t="str">
        <f ca="1">+IF(OFFSET('Hygiene Data'!$D$13,0,10*ROW('Hygiene Data'!D79))="","",OFFSET('Hygiene Data'!$D$13,0,10*ROW('Hygiene Data'!D79)))</f>
        <v/>
      </c>
      <c r="DR85" s="378" t="str">
        <f ca="1">+IF(OFFSET('Hygiene Data'!$E$11,0,10*ROW('Hygiene Data'!E79))="","",OFFSET('Hygiene Data'!$E$11,0,10*ROW('Hygiene Data'!E79)))</f>
        <v/>
      </c>
      <c r="DS85" s="378" t="str">
        <f ca="1">+IF(OFFSET('Hygiene Data'!$E$12,0,10*ROW('Hygiene Data'!E79))="","",OFFSET('Hygiene Data'!$E$12,0,10*ROW('Hygiene Data'!E79)))</f>
        <v/>
      </c>
      <c r="DT85" s="378" t="str">
        <f ca="1">+IF(OFFSET('Hygiene Data'!$E$13,0,10*ROW('Hygiene Data'!E79))="","",OFFSET('Hygiene Data'!$E$13,0,10*ROW('Hygiene Data'!E79)))</f>
        <v/>
      </c>
      <c r="DU85" s="378" t="str">
        <f ca="1">+IF(OFFSET('Hygiene Data'!$F$11,0,10*ROW('Hygiene Data'!F79))="","",OFFSET('Hygiene Data'!$F$11,0,10*ROW('Hygiene Data'!F79)))</f>
        <v/>
      </c>
      <c r="DV85" s="378" t="str">
        <f ca="1">+IF(OFFSET('Hygiene Data'!$F$12,0,10*ROW('Hygiene Data'!F79))="","",OFFSET('Hygiene Data'!$F$12,0,10*ROW('Hygiene Data'!F79)))</f>
        <v/>
      </c>
      <c r="DW85" s="378" t="str">
        <f ca="1">+IF(OFFSET('Hygiene Data'!$F$13,0,10*ROW('Hygiene Data'!F79))="","",OFFSET('Hygiene Data'!$F$13,0,10*ROW('Hygiene Data'!F79)))</f>
        <v/>
      </c>
      <c r="DX85" s="378" t="str">
        <f ca="1">+IF(OFFSET('Hygiene Data'!$G$11,0,10*ROW('Hygiene Data'!G79))="","",OFFSET('Hygiene Data'!$G$11,0,10*ROW('Hygiene Data'!G79)))</f>
        <v/>
      </c>
      <c r="DY85" s="378" t="str">
        <f ca="1">+IF(OFFSET('Hygiene Data'!$G$12,0,10*ROW('Hygiene Data'!G79))="","",OFFSET('Hygiene Data'!$G$12,0,10*ROW('Hygiene Data'!G79)))</f>
        <v/>
      </c>
      <c r="DZ85" s="378" t="str">
        <f ca="1">+IF(OFFSET('Hygiene Data'!$G$13,0,10*ROW('Hygiene Data'!G79))="","",OFFSET('Hygiene Data'!$G$13,0,10*ROW('Hygiene Data'!G79)))</f>
        <v/>
      </c>
      <c r="EA85" s="378" t="str">
        <f ca="1">+IF(OFFSET('Hygiene Data'!$H$11,0,10*ROW('Hygiene Data'!H79))="","",OFFSET('Hygiene Data'!$H$11,0,10*ROW('Hygiene Data'!H79)))</f>
        <v/>
      </c>
      <c r="EB85" s="378" t="str">
        <f ca="1">+IF(OFFSET('Hygiene Data'!$H$12,0,10*ROW('Hygiene Data'!H79))="","",OFFSET('Hygiene Data'!$H$12,0,10*ROW('Hygiene Data'!H79)))</f>
        <v/>
      </c>
      <c r="EC85" s="378" t="str">
        <f ca="1">+IF(OFFSET('Hygiene Data'!$H$13,0,10*ROW('Hygiene Data'!H79))="","",OFFSET('Hygiene Data'!$H$13,0,10*ROW('Hygiene Data'!H79)))</f>
        <v/>
      </c>
      <c r="ED85" s="378" t="str">
        <f ca="1">+IF(OFFSET('Hygiene Data'!$I$11,0,10*ROW('Hygiene Data'!I79))="","",OFFSET('Hygiene Data'!$I$11,0,10*ROW('Hygiene Data'!I79)))</f>
        <v/>
      </c>
      <c r="EE85" s="378" t="str">
        <f ca="1">+IF(OFFSET('Hygiene Data'!$I$12,0,10*ROW('Hygiene Data'!I79))="","",OFFSET('Hygiene Data'!$I$12,0,10*ROW('Hygiene Data'!I79)))</f>
        <v/>
      </c>
      <c r="EF85" s="378" t="str">
        <f ca="1">+IF(OFFSET('Hygiene Data'!$I$13,0,10*ROW('Hygiene Data'!I79))="","",OFFSET('Hygiene Data'!$I$13,0,10*ROW('Hygiene Data'!I79)))</f>
        <v/>
      </c>
    </row>
    <row r="86" spans="1:136" x14ac:dyDescent="0.25">
      <c r="A86" s="487" t="str">
        <f ca="1">+IF(OFFSET('Water Data'!$B$2,0,10*ROW('Water Data'!E80))="","",OFFSET('Water Data'!$B$2,0,10*ROW('Water Data'!E80)))</f>
        <v/>
      </c>
      <c r="B86" s="487"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4" t="str">
        <f t="shared" ca="1" si="1"/>
        <v/>
      </c>
      <c r="D86" s="515"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5"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5"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5"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5"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5"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5"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5"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5"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5"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5"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5"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5"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5"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5"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5"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5"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5"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6"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6"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6"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6"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6"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6"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6"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6"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6"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6"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6"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6"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6"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6"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6"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6"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6"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6"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6"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6"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6"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6"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6"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6"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6"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6"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6"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6"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6"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6"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7"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3"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7"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7"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7"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7"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7"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7"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7"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7"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7"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7"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7"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7"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7"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7"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7"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7"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8" t="str">
        <f ca="1">+IF(OFFSET('Water Data'!$D$27,0,10*ROW('Water Data'!D80))="","",OFFSET('Water Data'!$D$27,0,10*ROW('Water Data'!D80)))</f>
        <v/>
      </c>
      <c r="BT86" s="378" t="str">
        <f ca="1">+IF(OFFSET('Water Data'!$D$28,0,10*ROW('Water Data'!D80))="","",OFFSET('Water Data'!$D$28,0,10*ROW('Water Data'!D80)))</f>
        <v/>
      </c>
      <c r="BU86" s="378" t="str">
        <f ca="1">+IF(OFFSET('Water Data'!$D$29,0,10*ROW('Water Data'!D80))="","",OFFSET('Water Data'!$D$29,0,10*ROW('Water Data'!D80)))</f>
        <v/>
      </c>
      <c r="BV86" s="378" t="str">
        <f ca="1">+IF(OFFSET('Water Data'!$E$27,0,10*ROW('Water Data'!E80))="","",OFFSET('Water Data'!$E$27,0,10*ROW('Water Data'!E80)))</f>
        <v/>
      </c>
      <c r="BW86" s="378" t="str">
        <f ca="1">+IF(OFFSET('Water Data'!$E$28,0,10*ROW('Water Data'!E80))="","",OFFSET('Water Data'!$E$28,0,10*ROW('Water Data'!E80)))</f>
        <v/>
      </c>
      <c r="BX86" s="378" t="str">
        <f ca="1">+IF(OFFSET('Water Data'!$E$29,0,10*ROW('Water Data'!E80))="","",OFFSET('Water Data'!$E$29,0,10*ROW('Water Data'!E80)))</f>
        <v/>
      </c>
      <c r="BY86" s="378" t="str">
        <f ca="1">+IF(OFFSET('Water Data'!$F$27,0,10*ROW('Water Data'!F80))="","",OFFSET('Water Data'!$F$27,0,10*ROW('Water Data'!F80)))</f>
        <v/>
      </c>
      <c r="BZ86" s="378" t="str">
        <f ca="1">+IF(OFFSET('Water Data'!$F$28,0,10*ROW('Water Data'!F80))="","",OFFSET('Water Data'!$F$28,0,10*ROW('Water Data'!F80)))</f>
        <v/>
      </c>
      <c r="CA86" s="378" t="str">
        <f ca="1">+IF(OFFSET('Water Data'!$F$29,0,10*ROW('Water Data'!F80))="","",OFFSET('Water Data'!$F$29,0,10*ROW('Water Data'!F80)))</f>
        <v/>
      </c>
      <c r="CB86" s="378" t="str">
        <f ca="1">+IF(OFFSET('Water Data'!$G$27,0,10*ROW('Water Data'!G80))="","",OFFSET('Water Data'!$G$27,0,10*ROW('Water Data'!G80)))</f>
        <v/>
      </c>
      <c r="CC86" s="378" t="str">
        <f ca="1">+IF(OFFSET('Water Data'!$G$28,0,10*ROW('Water Data'!G80))="","",OFFSET('Water Data'!$G$28,0,10*ROW('Water Data'!G80)))</f>
        <v/>
      </c>
      <c r="CD86" s="378" t="str">
        <f ca="1">+IF(OFFSET('Water Data'!$G$29,0,10*ROW('Water Data'!G80))="","",OFFSET('Water Data'!$G$29,0,10*ROW('Water Data'!G80)))</f>
        <v/>
      </c>
      <c r="CE86" s="378" t="str">
        <f ca="1">+IF(OFFSET('Water Data'!$H$27,0,10*ROW('Water Data'!H80))="","",OFFSET('Water Data'!$H$27,0,10*ROW('Water Data'!H80)))</f>
        <v/>
      </c>
      <c r="CF86" s="378" t="str">
        <f ca="1">+IF(OFFSET('Water Data'!$H$28,0,10*ROW('Water Data'!H80))="","",OFFSET('Water Data'!$H$28,0,10*ROW('Water Data'!H80)))</f>
        <v/>
      </c>
      <c r="CG86" s="378" t="str">
        <f ca="1">+IF(OFFSET('Water Data'!$H$29,0,10*ROW('Water Data'!H80))="","",OFFSET('Water Data'!$H$29,0,10*ROW('Water Data'!H80)))</f>
        <v/>
      </c>
      <c r="CH86" s="378" t="str">
        <f ca="1">+IF(OFFSET('Water Data'!$I$27,0,10*ROW('Water Data'!I80))="","",OFFSET('Water Data'!$I$27,0,10*ROW('Water Data'!I80)))</f>
        <v/>
      </c>
      <c r="CI86" s="378" t="str">
        <f ca="1">+IF(OFFSET('Water Data'!$I$28,0,10*ROW('Water Data'!I80))="","",OFFSET('Water Data'!$I$28,0,10*ROW('Water Data'!I80)))</f>
        <v/>
      </c>
      <c r="CJ86" s="378" t="str">
        <f ca="1">+IF(OFFSET('Water Data'!$I$29,0,10*ROW('Water Data'!I80))="","",OFFSET('Water Data'!$I$29,0,10*ROW('Water Data'!I80)))</f>
        <v/>
      </c>
      <c r="CK86" s="378" t="str">
        <f ca="1">+IF(OFFSET('Sanitation Data'!$D$28,0,10*ROW('Sanitation Data'!D80))="","",OFFSET('Sanitation Data'!$D$28,0,10*ROW('Sanitation Data'!D80)))</f>
        <v/>
      </c>
      <c r="CL86" s="378" t="str">
        <f ca="1">+IF(OFFSET('Sanitation Data'!$D$29,0,10*ROW('Sanitation Data'!D80))="","",OFFSET('Sanitation Data'!$D$29,0,10*ROW('Sanitation Data'!D80)))</f>
        <v/>
      </c>
      <c r="CM86" s="378" t="str">
        <f ca="1">+IF(OFFSET('Sanitation Data'!$D$30,0,10*ROW('Sanitation Data'!D80))="","",OFFSET('Sanitation Data'!$D$30,0,10*ROW('Sanitation Data'!D80)))</f>
        <v/>
      </c>
      <c r="CN86" s="378" t="str">
        <f ca="1">+IF(OFFSET('Sanitation Data'!$D$31,0,10*ROW('Sanitation Data'!D80))="","",OFFSET('Sanitation Data'!$D$31,0,10*ROW('Sanitation Data'!D80)))</f>
        <v/>
      </c>
      <c r="CO86" s="378" t="str">
        <f ca="1">+IF(OFFSET('Sanitation Data'!$D$32,0,10*ROW('Sanitation Data'!D80))="","",OFFSET('Sanitation Data'!$D$32,0,10*ROW('Sanitation Data'!D80)))</f>
        <v/>
      </c>
      <c r="CP86" s="378" t="str">
        <f ca="1">+IF(OFFSET('Sanitation Data'!$E$28,0,10*ROW('Sanitation Data'!E80))="","",OFFSET('Sanitation Data'!$E$28,0,10*ROW('Sanitation Data'!E80)))</f>
        <v/>
      </c>
      <c r="CQ86" s="378" t="str">
        <f ca="1">+IF(OFFSET('Sanitation Data'!$E$29,0,10*ROW('Sanitation Data'!E80))="","",OFFSET('Sanitation Data'!$E$29,0,10*ROW('Sanitation Data'!E80)))</f>
        <v/>
      </c>
      <c r="CR86" s="378" t="str">
        <f ca="1">+IF(OFFSET('Sanitation Data'!$E$30,0,10*ROW('Sanitation Data'!E80))="","",OFFSET('Sanitation Data'!$E$30,0,10*ROW('Sanitation Data'!E80)))</f>
        <v/>
      </c>
      <c r="CS86" s="378" t="str">
        <f ca="1">+IF(OFFSET('Sanitation Data'!$E$31,0,10*ROW('Sanitation Data'!E80))="","",OFFSET('Sanitation Data'!$E$31,0,10*ROW('Sanitation Data'!E80)))</f>
        <v/>
      </c>
      <c r="CT86" s="378" t="str">
        <f ca="1">+IF(OFFSET('Sanitation Data'!$E$32,0,10*ROW('Sanitation Data'!E80))="","",OFFSET('Sanitation Data'!$E$32,0,10*ROW('Sanitation Data'!E80)))</f>
        <v/>
      </c>
      <c r="CU86" s="378" t="str">
        <f ca="1">+IF(OFFSET('Sanitation Data'!$F$28,0,10*ROW('Sanitation Data'!F80))="","",OFFSET('Sanitation Data'!$F$28,0,10*ROW('Sanitation Data'!F80)))</f>
        <v/>
      </c>
      <c r="CV86" s="378" t="str">
        <f ca="1">+IF(OFFSET('Sanitation Data'!$F$29,0,10*ROW('Sanitation Data'!F80))="","",OFFSET('Sanitation Data'!$F$29,0,10*ROW('Sanitation Data'!F80)))</f>
        <v/>
      </c>
      <c r="CW86" s="378" t="str">
        <f ca="1">+IF(OFFSET('Sanitation Data'!$F$30,0,10*ROW('Sanitation Data'!F80))="","",OFFSET('Sanitation Data'!$F$30,0,10*ROW('Sanitation Data'!F80)))</f>
        <v/>
      </c>
      <c r="CX86" s="378" t="str">
        <f ca="1">+IF(OFFSET('Sanitation Data'!$F$31,0,10*ROW('Sanitation Data'!F80))="","",OFFSET('Sanitation Data'!$F$31,0,10*ROW('Sanitation Data'!F80)))</f>
        <v/>
      </c>
      <c r="CY86" s="378" t="str">
        <f ca="1">+IF(OFFSET('Sanitation Data'!$F$32,0,10*ROW('Sanitation Data'!F80))="","",OFFSET('Sanitation Data'!$F$32,0,10*ROW('Sanitation Data'!F80)))</f>
        <v/>
      </c>
      <c r="CZ86" s="378" t="str">
        <f ca="1">+IF(OFFSET('Sanitation Data'!$G$28,0,10*ROW('Sanitation Data'!G80))="","",OFFSET('Sanitation Data'!$G$28,0,10*ROW('Sanitation Data'!G80)))</f>
        <v/>
      </c>
      <c r="DA86" s="378" t="str">
        <f ca="1">+IF(OFFSET('Sanitation Data'!$G$29,0,10*ROW('Sanitation Data'!G80))="","",OFFSET('Sanitation Data'!$G$29,0,10*ROW('Sanitation Data'!G80)))</f>
        <v/>
      </c>
      <c r="DB86" s="378" t="str">
        <f ca="1">+IF(OFFSET('Sanitation Data'!$G$30,0,10*ROW('Sanitation Data'!G80))="","",OFFSET('Sanitation Data'!$G$30,0,10*ROW('Sanitation Data'!G80)))</f>
        <v/>
      </c>
      <c r="DC86" s="378" t="str">
        <f ca="1">+IF(OFFSET('Sanitation Data'!$G$31,0,10*ROW('Sanitation Data'!G80))="","",OFFSET('Sanitation Data'!$G$31,0,10*ROW('Sanitation Data'!G80)))</f>
        <v/>
      </c>
      <c r="DD86" s="378" t="str">
        <f ca="1">+IF(OFFSET('Sanitation Data'!$G$32,0,10*ROW('Sanitation Data'!G80))="","",OFFSET('Sanitation Data'!$G$32,0,10*ROW('Sanitation Data'!G80)))</f>
        <v/>
      </c>
      <c r="DE86" s="378" t="str">
        <f ca="1">+IF(OFFSET('Sanitation Data'!$H$28,0,10*ROW('Sanitation Data'!H80))="","",OFFSET('Sanitation Data'!$H$28,0,10*ROW('Sanitation Data'!H80)))</f>
        <v/>
      </c>
      <c r="DF86" s="378" t="str">
        <f ca="1">+IF(OFFSET('Sanitation Data'!$H$29,0,10*ROW('Sanitation Data'!H80))="","",OFFSET('Sanitation Data'!$H$29,0,10*ROW('Sanitation Data'!H80)))</f>
        <v/>
      </c>
      <c r="DG86" s="378" t="str">
        <f ca="1">+IF(OFFSET('Sanitation Data'!$H$30,0,10*ROW('Sanitation Data'!H80))="","",OFFSET('Sanitation Data'!$H$30,0,10*ROW('Sanitation Data'!H80)))</f>
        <v/>
      </c>
      <c r="DH86" s="378" t="str">
        <f ca="1">+IF(OFFSET('Sanitation Data'!$H$31,0,10*ROW('Sanitation Data'!H80))="","",OFFSET('Sanitation Data'!$H$31,0,10*ROW('Sanitation Data'!H80)))</f>
        <v/>
      </c>
      <c r="DI86" s="378" t="str">
        <f ca="1">+IF(OFFSET('Sanitation Data'!$H$32,0,10*ROW('Sanitation Data'!H80))="","",OFFSET('Sanitation Data'!$H$32,0,10*ROW('Sanitation Data'!H80)))</f>
        <v/>
      </c>
      <c r="DJ86" s="378" t="str">
        <f ca="1">+IF(OFFSET('Sanitation Data'!$I$28,0,10*ROW('Sanitation Data'!I80))="","",OFFSET('Sanitation Data'!$I$28,0,10*ROW('Sanitation Data'!I80)))</f>
        <v/>
      </c>
      <c r="DK86" s="378" t="str">
        <f ca="1">+IF(OFFSET('Sanitation Data'!$I$29,0,10*ROW('Sanitation Data'!I80))="","",OFFSET('Sanitation Data'!$I$29,0,10*ROW('Sanitation Data'!I80)))</f>
        <v/>
      </c>
      <c r="DL86" s="378" t="str">
        <f ca="1">+IF(OFFSET('Sanitation Data'!$I$30,0,10*ROW('Sanitation Data'!I80))="","",OFFSET('Sanitation Data'!$I$30,0,10*ROW('Sanitation Data'!I80)))</f>
        <v/>
      </c>
      <c r="DM86" s="378" t="str">
        <f ca="1">+IF(OFFSET('Sanitation Data'!$I$31,0,10*ROW('Sanitation Data'!I80))="","",OFFSET('Sanitation Data'!$I$31,0,10*ROW('Sanitation Data'!I80)))</f>
        <v/>
      </c>
      <c r="DN86" s="378" t="str">
        <f ca="1">+IF(OFFSET('Sanitation Data'!$I$32,0,10*ROW('Sanitation Data'!I80))="","",OFFSET('Sanitation Data'!$I$32,0,10*ROW('Sanitation Data'!I80)))</f>
        <v/>
      </c>
      <c r="DO86" s="378" t="str">
        <f ca="1">+IF(OFFSET('Hygiene Data'!$D$11,0,10*ROW('Hygiene Data'!D80))="","",OFFSET('Hygiene Data'!$D$11,0,10*ROW('Hygiene Data'!D80)))</f>
        <v/>
      </c>
      <c r="DP86" s="378" t="str">
        <f ca="1">+IF(OFFSET('Hygiene Data'!$D$12,0,10*ROW('Hygiene Data'!D80))="","",OFFSET('Hygiene Data'!$D$12,0,10*ROW('Hygiene Data'!D80)))</f>
        <v/>
      </c>
      <c r="DQ86" s="378" t="str">
        <f ca="1">+IF(OFFSET('Hygiene Data'!$D$13,0,10*ROW('Hygiene Data'!D80))="","",OFFSET('Hygiene Data'!$D$13,0,10*ROW('Hygiene Data'!D80)))</f>
        <v/>
      </c>
      <c r="DR86" s="378" t="str">
        <f ca="1">+IF(OFFSET('Hygiene Data'!$E$11,0,10*ROW('Hygiene Data'!E80))="","",OFFSET('Hygiene Data'!$E$11,0,10*ROW('Hygiene Data'!E80)))</f>
        <v/>
      </c>
      <c r="DS86" s="378" t="str">
        <f ca="1">+IF(OFFSET('Hygiene Data'!$E$12,0,10*ROW('Hygiene Data'!E80))="","",OFFSET('Hygiene Data'!$E$12,0,10*ROW('Hygiene Data'!E80)))</f>
        <v/>
      </c>
      <c r="DT86" s="378" t="str">
        <f ca="1">+IF(OFFSET('Hygiene Data'!$E$13,0,10*ROW('Hygiene Data'!E80))="","",OFFSET('Hygiene Data'!$E$13,0,10*ROW('Hygiene Data'!E80)))</f>
        <v/>
      </c>
      <c r="DU86" s="378" t="str">
        <f ca="1">+IF(OFFSET('Hygiene Data'!$F$11,0,10*ROW('Hygiene Data'!F80))="","",OFFSET('Hygiene Data'!$F$11,0,10*ROW('Hygiene Data'!F80)))</f>
        <v/>
      </c>
      <c r="DV86" s="378" t="str">
        <f ca="1">+IF(OFFSET('Hygiene Data'!$F$12,0,10*ROW('Hygiene Data'!F80))="","",OFFSET('Hygiene Data'!$F$12,0,10*ROW('Hygiene Data'!F80)))</f>
        <v/>
      </c>
      <c r="DW86" s="378" t="str">
        <f ca="1">+IF(OFFSET('Hygiene Data'!$F$13,0,10*ROW('Hygiene Data'!F80))="","",OFFSET('Hygiene Data'!$F$13,0,10*ROW('Hygiene Data'!F80)))</f>
        <v/>
      </c>
      <c r="DX86" s="378" t="str">
        <f ca="1">+IF(OFFSET('Hygiene Data'!$G$11,0,10*ROW('Hygiene Data'!G80))="","",OFFSET('Hygiene Data'!$G$11,0,10*ROW('Hygiene Data'!G80)))</f>
        <v/>
      </c>
      <c r="DY86" s="378" t="str">
        <f ca="1">+IF(OFFSET('Hygiene Data'!$G$12,0,10*ROW('Hygiene Data'!G80))="","",OFFSET('Hygiene Data'!$G$12,0,10*ROW('Hygiene Data'!G80)))</f>
        <v/>
      </c>
      <c r="DZ86" s="378" t="str">
        <f ca="1">+IF(OFFSET('Hygiene Data'!$G$13,0,10*ROW('Hygiene Data'!G80))="","",OFFSET('Hygiene Data'!$G$13,0,10*ROW('Hygiene Data'!G80)))</f>
        <v/>
      </c>
      <c r="EA86" s="378" t="str">
        <f ca="1">+IF(OFFSET('Hygiene Data'!$H$11,0,10*ROW('Hygiene Data'!H80))="","",OFFSET('Hygiene Data'!$H$11,0,10*ROW('Hygiene Data'!H80)))</f>
        <v/>
      </c>
      <c r="EB86" s="378" t="str">
        <f ca="1">+IF(OFFSET('Hygiene Data'!$H$12,0,10*ROW('Hygiene Data'!H80))="","",OFFSET('Hygiene Data'!$H$12,0,10*ROW('Hygiene Data'!H80)))</f>
        <v/>
      </c>
      <c r="EC86" s="378" t="str">
        <f ca="1">+IF(OFFSET('Hygiene Data'!$H$13,0,10*ROW('Hygiene Data'!H80))="","",OFFSET('Hygiene Data'!$H$13,0,10*ROW('Hygiene Data'!H80)))</f>
        <v/>
      </c>
      <c r="ED86" s="378" t="str">
        <f ca="1">+IF(OFFSET('Hygiene Data'!$I$11,0,10*ROW('Hygiene Data'!I80))="","",OFFSET('Hygiene Data'!$I$11,0,10*ROW('Hygiene Data'!I80)))</f>
        <v/>
      </c>
      <c r="EE86" s="378" t="str">
        <f ca="1">+IF(OFFSET('Hygiene Data'!$I$12,0,10*ROW('Hygiene Data'!I80))="","",OFFSET('Hygiene Data'!$I$12,0,10*ROW('Hygiene Data'!I80)))</f>
        <v/>
      </c>
      <c r="EF86" s="378" t="str">
        <f ca="1">+IF(OFFSET('Hygiene Data'!$I$13,0,10*ROW('Hygiene Data'!I80))="","",OFFSET('Hygiene Data'!$I$13,0,10*ROW('Hygiene Data'!I80)))</f>
        <v/>
      </c>
    </row>
    <row r="87" spans="1:136" x14ac:dyDescent="0.25">
      <c r="A87" s="487" t="str">
        <f ca="1">+IF(OFFSET('Water Data'!$B$2,0,10*ROW('Water Data'!E81))="","",OFFSET('Water Data'!$B$2,0,10*ROW('Water Data'!E81)))</f>
        <v/>
      </c>
      <c r="B87" s="487"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4" t="str">
        <f t="shared" ca="1" si="1"/>
        <v/>
      </c>
      <c r="D87" s="515"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5"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5"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5"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5"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5"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5"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5"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5"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5"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5"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5"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5"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5"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5"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5"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5"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5"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6"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6"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6"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6"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6"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6"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6"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6"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6"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6"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6"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6"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6"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6"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6"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6"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6"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6"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6"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6"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6"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6"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6"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6"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6"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6"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6"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6"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6"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6"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7"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3"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7"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7"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7"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7"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7"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7"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7"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7"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7"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7"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7"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7"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7"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7"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7"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7"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8" t="str">
        <f ca="1">+IF(OFFSET('Water Data'!$D$27,0,10*ROW('Water Data'!D81))="","",OFFSET('Water Data'!$D$27,0,10*ROW('Water Data'!D81)))</f>
        <v/>
      </c>
      <c r="BT87" s="378" t="str">
        <f ca="1">+IF(OFFSET('Water Data'!$D$28,0,10*ROW('Water Data'!D81))="","",OFFSET('Water Data'!$D$28,0,10*ROW('Water Data'!D81)))</f>
        <v/>
      </c>
      <c r="BU87" s="378" t="str">
        <f ca="1">+IF(OFFSET('Water Data'!$D$29,0,10*ROW('Water Data'!D81))="","",OFFSET('Water Data'!$D$29,0,10*ROW('Water Data'!D81)))</f>
        <v/>
      </c>
      <c r="BV87" s="378" t="str">
        <f ca="1">+IF(OFFSET('Water Data'!$E$27,0,10*ROW('Water Data'!E81))="","",OFFSET('Water Data'!$E$27,0,10*ROW('Water Data'!E81)))</f>
        <v/>
      </c>
      <c r="BW87" s="378" t="str">
        <f ca="1">+IF(OFFSET('Water Data'!$E$28,0,10*ROW('Water Data'!E81))="","",OFFSET('Water Data'!$E$28,0,10*ROW('Water Data'!E81)))</f>
        <v/>
      </c>
      <c r="BX87" s="378" t="str">
        <f ca="1">+IF(OFFSET('Water Data'!$E$29,0,10*ROW('Water Data'!E81))="","",OFFSET('Water Data'!$E$29,0,10*ROW('Water Data'!E81)))</f>
        <v/>
      </c>
      <c r="BY87" s="378" t="str">
        <f ca="1">+IF(OFFSET('Water Data'!$F$27,0,10*ROW('Water Data'!F81))="","",OFFSET('Water Data'!$F$27,0,10*ROW('Water Data'!F81)))</f>
        <v/>
      </c>
      <c r="BZ87" s="378" t="str">
        <f ca="1">+IF(OFFSET('Water Data'!$F$28,0,10*ROW('Water Data'!F81))="","",OFFSET('Water Data'!$F$28,0,10*ROW('Water Data'!F81)))</f>
        <v/>
      </c>
      <c r="CA87" s="378" t="str">
        <f ca="1">+IF(OFFSET('Water Data'!$F$29,0,10*ROW('Water Data'!F81))="","",OFFSET('Water Data'!$F$29,0,10*ROW('Water Data'!F81)))</f>
        <v/>
      </c>
      <c r="CB87" s="378" t="str">
        <f ca="1">+IF(OFFSET('Water Data'!$G$27,0,10*ROW('Water Data'!G81))="","",OFFSET('Water Data'!$G$27,0,10*ROW('Water Data'!G81)))</f>
        <v/>
      </c>
      <c r="CC87" s="378" t="str">
        <f ca="1">+IF(OFFSET('Water Data'!$G$28,0,10*ROW('Water Data'!G81))="","",OFFSET('Water Data'!$G$28,0,10*ROW('Water Data'!G81)))</f>
        <v/>
      </c>
      <c r="CD87" s="378" t="str">
        <f ca="1">+IF(OFFSET('Water Data'!$G$29,0,10*ROW('Water Data'!G81))="","",OFFSET('Water Data'!$G$29,0,10*ROW('Water Data'!G81)))</f>
        <v/>
      </c>
      <c r="CE87" s="378" t="str">
        <f ca="1">+IF(OFFSET('Water Data'!$H$27,0,10*ROW('Water Data'!H81))="","",OFFSET('Water Data'!$H$27,0,10*ROW('Water Data'!H81)))</f>
        <v/>
      </c>
      <c r="CF87" s="378" t="str">
        <f ca="1">+IF(OFFSET('Water Data'!$H$28,0,10*ROW('Water Data'!H81))="","",OFFSET('Water Data'!$H$28,0,10*ROW('Water Data'!H81)))</f>
        <v/>
      </c>
      <c r="CG87" s="378" t="str">
        <f ca="1">+IF(OFFSET('Water Data'!$H$29,0,10*ROW('Water Data'!H81))="","",OFFSET('Water Data'!$H$29,0,10*ROW('Water Data'!H81)))</f>
        <v/>
      </c>
      <c r="CH87" s="378" t="str">
        <f ca="1">+IF(OFFSET('Water Data'!$I$27,0,10*ROW('Water Data'!I81))="","",OFFSET('Water Data'!$I$27,0,10*ROW('Water Data'!I81)))</f>
        <v/>
      </c>
      <c r="CI87" s="378" t="str">
        <f ca="1">+IF(OFFSET('Water Data'!$I$28,0,10*ROW('Water Data'!I81))="","",OFFSET('Water Data'!$I$28,0,10*ROW('Water Data'!I81)))</f>
        <v/>
      </c>
      <c r="CJ87" s="378" t="str">
        <f ca="1">+IF(OFFSET('Water Data'!$I$29,0,10*ROW('Water Data'!I81))="","",OFFSET('Water Data'!$I$29,0,10*ROW('Water Data'!I81)))</f>
        <v/>
      </c>
      <c r="CK87" s="378" t="str">
        <f ca="1">+IF(OFFSET('Sanitation Data'!$D$28,0,10*ROW('Sanitation Data'!D81))="","",OFFSET('Sanitation Data'!$D$28,0,10*ROW('Sanitation Data'!D81)))</f>
        <v/>
      </c>
      <c r="CL87" s="378" t="str">
        <f ca="1">+IF(OFFSET('Sanitation Data'!$D$29,0,10*ROW('Sanitation Data'!D81))="","",OFFSET('Sanitation Data'!$D$29,0,10*ROW('Sanitation Data'!D81)))</f>
        <v/>
      </c>
      <c r="CM87" s="378" t="str">
        <f ca="1">+IF(OFFSET('Sanitation Data'!$D$30,0,10*ROW('Sanitation Data'!D81))="","",OFFSET('Sanitation Data'!$D$30,0,10*ROW('Sanitation Data'!D81)))</f>
        <v/>
      </c>
      <c r="CN87" s="378" t="str">
        <f ca="1">+IF(OFFSET('Sanitation Data'!$D$31,0,10*ROW('Sanitation Data'!D81))="","",OFFSET('Sanitation Data'!$D$31,0,10*ROW('Sanitation Data'!D81)))</f>
        <v/>
      </c>
      <c r="CO87" s="378" t="str">
        <f ca="1">+IF(OFFSET('Sanitation Data'!$D$32,0,10*ROW('Sanitation Data'!D81))="","",OFFSET('Sanitation Data'!$D$32,0,10*ROW('Sanitation Data'!D81)))</f>
        <v/>
      </c>
      <c r="CP87" s="378" t="str">
        <f ca="1">+IF(OFFSET('Sanitation Data'!$E$28,0,10*ROW('Sanitation Data'!E81))="","",OFFSET('Sanitation Data'!$E$28,0,10*ROW('Sanitation Data'!E81)))</f>
        <v/>
      </c>
      <c r="CQ87" s="378" t="str">
        <f ca="1">+IF(OFFSET('Sanitation Data'!$E$29,0,10*ROW('Sanitation Data'!E81))="","",OFFSET('Sanitation Data'!$E$29,0,10*ROW('Sanitation Data'!E81)))</f>
        <v/>
      </c>
      <c r="CR87" s="378" t="str">
        <f ca="1">+IF(OFFSET('Sanitation Data'!$E$30,0,10*ROW('Sanitation Data'!E81))="","",OFFSET('Sanitation Data'!$E$30,0,10*ROW('Sanitation Data'!E81)))</f>
        <v/>
      </c>
      <c r="CS87" s="378" t="str">
        <f ca="1">+IF(OFFSET('Sanitation Data'!$E$31,0,10*ROW('Sanitation Data'!E81))="","",OFFSET('Sanitation Data'!$E$31,0,10*ROW('Sanitation Data'!E81)))</f>
        <v/>
      </c>
      <c r="CT87" s="378" t="str">
        <f ca="1">+IF(OFFSET('Sanitation Data'!$E$32,0,10*ROW('Sanitation Data'!E81))="","",OFFSET('Sanitation Data'!$E$32,0,10*ROW('Sanitation Data'!E81)))</f>
        <v/>
      </c>
      <c r="CU87" s="378" t="str">
        <f ca="1">+IF(OFFSET('Sanitation Data'!$F$28,0,10*ROW('Sanitation Data'!F81))="","",OFFSET('Sanitation Data'!$F$28,0,10*ROW('Sanitation Data'!F81)))</f>
        <v/>
      </c>
      <c r="CV87" s="378" t="str">
        <f ca="1">+IF(OFFSET('Sanitation Data'!$F$29,0,10*ROW('Sanitation Data'!F81))="","",OFFSET('Sanitation Data'!$F$29,0,10*ROW('Sanitation Data'!F81)))</f>
        <v/>
      </c>
      <c r="CW87" s="378" t="str">
        <f ca="1">+IF(OFFSET('Sanitation Data'!$F$30,0,10*ROW('Sanitation Data'!F81))="","",OFFSET('Sanitation Data'!$F$30,0,10*ROW('Sanitation Data'!F81)))</f>
        <v/>
      </c>
      <c r="CX87" s="378" t="str">
        <f ca="1">+IF(OFFSET('Sanitation Data'!$F$31,0,10*ROW('Sanitation Data'!F81))="","",OFFSET('Sanitation Data'!$F$31,0,10*ROW('Sanitation Data'!F81)))</f>
        <v/>
      </c>
      <c r="CY87" s="378" t="str">
        <f ca="1">+IF(OFFSET('Sanitation Data'!$F$32,0,10*ROW('Sanitation Data'!F81))="","",OFFSET('Sanitation Data'!$F$32,0,10*ROW('Sanitation Data'!F81)))</f>
        <v/>
      </c>
      <c r="CZ87" s="378" t="str">
        <f ca="1">+IF(OFFSET('Sanitation Data'!$G$28,0,10*ROW('Sanitation Data'!G81))="","",OFFSET('Sanitation Data'!$G$28,0,10*ROW('Sanitation Data'!G81)))</f>
        <v/>
      </c>
      <c r="DA87" s="378" t="str">
        <f ca="1">+IF(OFFSET('Sanitation Data'!$G$29,0,10*ROW('Sanitation Data'!G81))="","",OFFSET('Sanitation Data'!$G$29,0,10*ROW('Sanitation Data'!G81)))</f>
        <v/>
      </c>
      <c r="DB87" s="378" t="str">
        <f ca="1">+IF(OFFSET('Sanitation Data'!$G$30,0,10*ROW('Sanitation Data'!G81))="","",OFFSET('Sanitation Data'!$G$30,0,10*ROW('Sanitation Data'!G81)))</f>
        <v/>
      </c>
      <c r="DC87" s="378" t="str">
        <f ca="1">+IF(OFFSET('Sanitation Data'!$G$31,0,10*ROW('Sanitation Data'!G81))="","",OFFSET('Sanitation Data'!$G$31,0,10*ROW('Sanitation Data'!G81)))</f>
        <v/>
      </c>
      <c r="DD87" s="378" t="str">
        <f ca="1">+IF(OFFSET('Sanitation Data'!$G$32,0,10*ROW('Sanitation Data'!G81))="","",OFFSET('Sanitation Data'!$G$32,0,10*ROW('Sanitation Data'!G81)))</f>
        <v/>
      </c>
      <c r="DE87" s="378" t="str">
        <f ca="1">+IF(OFFSET('Sanitation Data'!$H$28,0,10*ROW('Sanitation Data'!H81))="","",OFFSET('Sanitation Data'!$H$28,0,10*ROW('Sanitation Data'!H81)))</f>
        <v/>
      </c>
      <c r="DF87" s="378" t="str">
        <f ca="1">+IF(OFFSET('Sanitation Data'!$H$29,0,10*ROW('Sanitation Data'!H81))="","",OFFSET('Sanitation Data'!$H$29,0,10*ROW('Sanitation Data'!H81)))</f>
        <v/>
      </c>
      <c r="DG87" s="378" t="str">
        <f ca="1">+IF(OFFSET('Sanitation Data'!$H$30,0,10*ROW('Sanitation Data'!H81))="","",OFFSET('Sanitation Data'!$H$30,0,10*ROW('Sanitation Data'!H81)))</f>
        <v/>
      </c>
      <c r="DH87" s="378" t="str">
        <f ca="1">+IF(OFFSET('Sanitation Data'!$H$31,0,10*ROW('Sanitation Data'!H81))="","",OFFSET('Sanitation Data'!$H$31,0,10*ROW('Sanitation Data'!H81)))</f>
        <v/>
      </c>
      <c r="DI87" s="378" t="str">
        <f ca="1">+IF(OFFSET('Sanitation Data'!$H$32,0,10*ROW('Sanitation Data'!H81))="","",OFFSET('Sanitation Data'!$H$32,0,10*ROW('Sanitation Data'!H81)))</f>
        <v/>
      </c>
      <c r="DJ87" s="378" t="str">
        <f ca="1">+IF(OFFSET('Sanitation Data'!$I$28,0,10*ROW('Sanitation Data'!I81))="","",OFFSET('Sanitation Data'!$I$28,0,10*ROW('Sanitation Data'!I81)))</f>
        <v/>
      </c>
      <c r="DK87" s="378" t="str">
        <f ca="1">+IF(OFFSET('Sanitation Data'!$I$29,0,10*ROW('Sanitation Data'!I81))="","",OFFSET('Sanitation Data'!$I$29,0,10*ROW('Sanitation Data'!I81)))</f>
        <v/>
      </c>
      <c r="DL87" s="378" t="str">
        <f ca="1">+IF(OFFSET('Sanitation Data'!$I$30,0,10*ROW('Sanitation Data'!I81))="","",OFFSET('Sanitation Data'!$I$30,0,10*ROW('Sanitation Data'!I81)))</f>
        <v/>
      </c>
      <c r="DM87" s="378" t="str">
        <f ca="1">+IF(OFFSET('Sanitation Data'!$I$31,0,10*ROW('Sanitation Data'!I81))="","",OFFSET('Sanitation Data'!$I$31,0,10*ROW('Sanitation Data'!I81)))</f>
        <v/>
      </c>
      <c r="DN87" s="378" t="str">
        <f ca="1">+IF(OFFSET('Sanitation Data'!$I$32,0,10*ROW('Sanitation Data'!I81))="","",OFFSET('Sanitation Data'!$I$32,0,10*ROW('Sanitation Data'!I81)))</f>
        <v/>
      </c>
      <c r="DO87" s="378" t="str">
        <f ca="1">+IF(OFFSET('Hygiene Data'!$D$11,0,10*ROW('Hygiene Data'!D81))="","",OFFSET('Hygiene Data'!$D$11,0,10*ROW('Hygiene Data'!D81)))</f>
        <v/>
      </c>
      <c r="DP87" s="378" t="str">
        <f ca="1">+IF(OFFSET('Hygiene Data'!$D$12,0,10*ROW('Hygiene Data'!D81))="","",OFFSET('Hygiene Data'!$D$12,0,10*ROW('Hygiene Data'!D81)))</f>
        <v/>
      </c>
      <c r="DQ87" s="378" t="str">
        <f ca="1">+IF(OFFSET('Hygiene Data'!$D$13,0,10*ROW('Hygiene Data'!D81))="","",OFFSET('Hygiene Data'!$D$13,0,10*ROW('Hygiene Data'!D81)))</f>
        <v/>
      </c>
      <c r="DR87" s="378" t="str">
        <f ca="1">+IF(OFFSET('Hygiene Data'!$E$11,0,10*ROW('Hygiene Data'!E81))="","",OFFSET('Hygiene Data'!$E$11,0,10*ROW('Hygiene Data'!E81)))</f>
        <v/>
      </c>
      <c r="DS87" s="378" t="str">
        <f ca="1">+IF(OFFSET('Hygiene Data'!$E$12,0,10*ROW('Hygiene Data'!E81))="","",OFFSET('Hygiene Data'!$E$12,0,10*ROW('Hygiene Data'!E81)))</f>
        <v/>
      </c>
      <c r="DT87" s="378" t="str">
        <f ca="1">+IF(OFFSET('Hygiene Data'!$E$13,0,10*ROW('Hygiene Data'!E81))="","",OFFSET('Hygiene Data'!$E$13,0,10*ROW('Hygiene Data'!E81)))</f>
        <v/>
      </c>
      <c r="DU87" s="378" t="str">
        <f ca="1">+IF(OFFSET('Hygiene Data'!$F$11,0,10*ROW('Hygiene Data'!F81))="","",OFFSET('Hygiene Data'!$F$11,0,10*ROW('Hygiene Data'!F81)))</f>
        <v/>
      </c>
      <c r="DV87" s="378" t="str">
        <f ca="1">+IF(OFFSET('Hygiene Data'!$F$12,0,10*ROW('Hygiene Data'!F81))="","",OFFSET('Hygiene Data'!$F$12,0,10*ROW('Hygiene Data'!F81)))</f>
        <v/>
      </c>
      <c r="DW87" s="378" t="str">
        <f ca="1">+IF(OFFSET('Hygiene Data'!$F$13,0,10*ROW('Hygiene Data'!F81))="","",OFFSET('Hygiene Data'!$F$13,0,10*ROW('Hygiene Data'!F81)))</f>
        <v/>
      </c>
      <c r="DX87" s="378" t="str">
        <f ca="1">+IF(OFFSET('Hygiene Data'!$G$11,0,10*ROW('Hygiene Data'!G81))="","",OFFSET('Hygiene Data'!$G$11,0,10*ROW('Hygiene Data'!G81)))</f>
        <v/>
      </c>
      <c r="DY87" s="378" t="str">
        <f ca="1">+IF(OFFSET('Hygiene Data'!$G$12,0,10*ROW('Hygiene Data'!G81))="","",OFFSET('Hygiene Data'!$G$12,0,10*ROW('Hygiene Data'!G81)))</f>
        <v/>
      </c>
      <c r="DZ87" s="378" t="str">
        <f ca="1">+IF(OFFSET('Hygiene Data'!$G$13,0,10*ROW('Hygiene Data'!G81))="","",OFFSET('Hygiene Data'!$G$13,0,10*ROW('Hygiene Data'!G81)))</f>
        <v/>
      </c>
      <c r="EA87" s="378" t="str">
        <f ca="1">+IF(OFFSET('Hygiene Data'!$H$11,0,10*ROW('Hygiene Data'!H81))="","",OFFSET('Hygiene Data'!$H$11,0,10*ROW('Hygiene Data'!H81)))</f>
        <v/>
      </c>
      <c r="EB87" s="378" t="str">
        <f ca="1">+IF(OFFSET('Hygiene Data'!$H$12,0,10*ROW('Hygiene Data'!H81))="","",OFFSET('Hygiene Data'!$H$12,0,10*ROW('Hygiene Data'!H81)))</f>
        <v/>
      </c>
      <c r="EC87" s="378" t="str">
        <f ca="1">+IF(OFFSET('Hygiene Data'!$H$13,0,10*ROW('Hygiene Data'!H81))="","",OFFSET('Hygiene Data'!$H$13,0,10*ROW('Hygiene Data'!H81)))</f>
        <v/>
      </c>
      <c r="ED87" s="378" t="str">
        <f ca="1">+IF(OFFSET('Hygiene Data'!$I$11,0,10*ROW('Hygiene Data'!I81))="","",OFFSET('Hygiene Data'!$I$11,0,10*ROW('Hygiene Data'!I81)))</f>
        <v/>
      </c>
      <c r="EE87" s="378" t="str">
        <f ca="1">+IF(OFFSET('Hygiene Data'!$I$12,0,10*ROW('Hygiene Data'!I81))="","",OFFSET('Hygiene Data'!$I$12,0,10*ROW('Hygiene Data'!I81)))</f>
        <v/>
      </c>
      <c r="EF87" s="378" t="str">
        <f ca="1">+IF(OFFSET('Hygiene Data'!$I$13,0,10*ROW('Hygiene Data'!I81))="","",OFFSET('Hygiene Data'!$I$13,0,10*ROW('Hygiene Data'!I81)))</f>
        <v/>
      </c>
    </row>
    <row r="88" spans="1:136" x14ac:dyDescent="0.25">
      <c r="A88" s="487" t="str">
        <f ca="1">+IF(OFFSET('Water Data'!$B$2,0,10*ROW('Water Data'!E82))="","",OFFSET('Water Data'!$B$2,0,10*ROW('Water Data'!E82)))</f>
        <v/>
      </c>
      <c r="B88" s="487"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4" t="str">
        <f t="shared" ca="1" si="1"/>
        <v/>
      </c>
      <c r="D88" s="515"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5"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5"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5"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5"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5"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5"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5"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5"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5"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5"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5"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5"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5"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5"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5"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5"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5"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6"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6"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6"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6"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6"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6"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6"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6"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6"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6"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6"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6"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6"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6"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6"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6"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6"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6"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6"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6"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6"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6"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6"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6"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6"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6"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6"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6"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6"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6"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7"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3"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7"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7"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7"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7"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7"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7"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7"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7"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7"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7"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7"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7"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7"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7"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7"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7"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8" t="str">
        <f ca="1">+IF(OFFSET('Water Data'!$D$27,0,10*ROW('Water Data'!D82))="","",OFFSET('Water Data'!$D$27,0,10*ROW('Water Data'!D82)))</f>
        <v/>
      </c>
      <c r="BT88" s="378" t="str">
        <f ca="1">+IF(OFFSET('Water Data'!$D$28,0,10*ROW('Water Data'!D82))="","",OFFSET('Water Data'!$D$28,0,10*ROW('Water Data'!D82)))</f>
        <v/>
      </c>
      <c r="BU88" s="378" t="str">
        <f ca="1">+IF(OFFSET('Water Data'!$D$29,0,10*ROW('Water Data'!D82))="","",OFFSET('Water Data'!$D$29,0,10*ROW('Water Data'!D82)))</f>
        <v/>
      </c>
      <c r="BV88" s="378" t="str">
        <f ca="1">+IF(OFFSET('Water Data'!$E$27,0,10*ROW('Water Data'!E82))="","",OFFSET('Water Data'!$E$27,0,10*ROW('Water Data'!E82)))</f>
        <v/>
      </c>
      <c r="BW88" s="378" t="str">
        <f ca="1">+IF(OFFSET('Water Data'!$E$28,0,10*ROW('Water Data'!E82))="","",OFFSET('Water Data'!$E$28,0,10*ROW('Water Data'!E82)))</f>
        <v/>
      </c>
      <c r="BX88" s="378" t="str">
        <f ca="1">+IF(OFFSET('Water Data'!$E$29,0,10*ROW('Water Data'!E82))="","",OFFSET('Water Data'!$E$29,0,10*ROW('Water Data'!E82)))</f>
        <v/>
      </c>
      <c r="BY88" s="378" t="str">
        <f ca="1">+IF(OFFSET('Water Data'!$F$27,0,10*ROW('Water Data'!F82))="","",OFFSET('Water Data'!$F$27,0,10*ROW('Water Data'!F82)))</f>
        <v/>
      </c>
      <c r="BZ88" s="378" t="str">
        <f ca="1">+IF(OFFSET('Water Data'!$F$28,0,10*ROW('Water Data'!F82))="","",OFFSET('Water Data'!$F$28,0,10*ROW('Water Data'!F82)))</f>
        <v/>
      </c>
      <c r="CA88" s="378" t="str">
        <f ca="1">+IF(OFFSET('Water Data'!$F$29,0,10*ROW('Water Data'!F82))="","",OFFSET('Water Data'!$F$29,0,10*ROW('Water Data'!F82)))</f>
        <v/>
      </c>
      <c r="CB88" s="378" t="str">
        <f ca="1">+IF(OFFSET('Water Data'!$G$27,0,10*ROW('Water Data'!G82))="","",OFFSET('Water Data'!$G$27,0,10*ROW('Water Data'!G82)))</f>
        <v/>
      </c>
      <c r="CC88" s="378" t="str">
        <f ca="1">+IF(OFFSET('Water Data'!$G$28,0,10*ROW('Water Data'!G82))="","",OFFSET('Water Data'!$G$28,0,10*ROW('Water Data'!G82)))</f>
        <v/>
      </c>
      <c r="CD88" s="378" t="str">
        <f ca="1">+IF(OFFSET('Water Data'!$G$29,0,10*ROW('Water Data'!G82))="","",OFFSET('Water Data'!$G$29,0,10*ROW('Water Data'!G82)))</f>
        <v/>
      </c>
      <c r="CE88" s="378" t="str">
        <f ca="1">+IF(OFFSET('Water Data'!$H$27,0,10*ROW('Water Data'!H82))="","",OFFSET('Water Data'!$H$27,0,10*ROW('Water Data'!H82)))</f>
        <v/>
      </c>
      <c r="CF88" s="378" t="str">
        <f ca="1">+IF(OFFSET('Water Data'!$H$28,0,10*ROW('Water Data'!H82))="","",OFFSET('Water Data'!$H$28,0,10*ROW('Water Data'!H82)))</f>
        <v/>
      </c>
      <c r="CG88" s="378" t="str">
        <f ca="1">+IF(OFFSET('Water Data'!$H$29,0,10*ROW('Water Data'!H82))="","",OFFSET('Water Data'!$H$29,0,10*ROW('Water Data'!H82)))</f>
        <v/>
      </c>
      <c r="CH88" s="378" t="str">
        <f ca="1">+IF(OFFSET('Water Data'!$I$27,0,10*ROW('Water Data'!I82))="","",OFFSET('Water Data'!$I$27,0,10*ROW('Water Data'!I82)))</f>
        <v/>
      </c>
      <c r="CI88" s="378" t="str">
        <f ca="1">+IF(OFFSET('Water Data'!$I$28,0,10*ROW('Water Data'!I82))="","",OFFSET('Water Data'!$I$28,0,10*ROW('Water Data'!I82)))</f>
        <v/>
      </c>
      <c r="CJ88" s="378" t="str">
        <f ca="1">+IF(OFFSET('Water Data'!$I$29,0,10*ROW('Water Data'!I82))="","",OFFSET('Water Data'!$I$29,0,10*ROW('Water Data'!I82)))</f>
        <v/>
      </c>
      <c r="CK88" s="378" t="str">
        <f ca="1">+IF(OFFSET('Sanitation Data'!$D$28,0,10*ROW('Sanitation Data'!D82))="","",OFFSET('Sanitation Data'!$D$28,0,10*ROW('Sanitation Data'!D82)))</f>
        <v/>
      </c>
      <c r="CL88" s="378" t="str">
        <f ca="1">+IF(OFFSET('Sanitation Data'!$D$29,0,10*ROW('Sanitation Data'!D82))="","",OFFSET('Sanitation Data'!$D$29,0,10*ROW('Sanitation Data'!D82)))</f>
        <v/>
      </c>
      <c r="CM88" s="378" t="str">
        <f ca="1">+IF(OFFSET('Sanitation Data'!$D$30,0,10*ROW('Sanitation Data'!D82))="","",OFFSET('Sanitation Data'!$D$30,0,10*ROW('Sanitation Data'!D82)))</f>
        <v/>
      </c>
      <c r="CN88" s="378" t="str">
        <f ca="1">+IF(OFFSET('Sanitation Data'!$D$31,0,10*ROW('Sanitation Data'!D82))="","",OFFSET('Sanitation Data'!$D$31,0,10*ROW('Sanitation Data'!D82)))</f>
        <v/>
      </c>
      <c r="CO88" s="378" t="str">
        <f ca="1">+IF(OFFSET('Sanitation Data'!$D$32,0,10*ROW('Sanitation Data'!D82))="","",OFFSET('Sanitation Data'!$D$32,0,10*ROW('Sanitation Data'!D82)))</f>
        <v/>
      </c>
      <c r="CP88" s="378" t="str">
        <f ca="1">+IF(OFFSET('Sanitation Data'!$E$28,0,10*ROW('Sanitation Data'!E82))="","",OFFSET('Sanitation Data'!$E$28,0,10*ROW('Sanitation Data'!E82)))</f>
        <v/>
      </c>
      <c r="CQ88" s="378" t="str">
        <f ca="1">+IF(OFFSET('Sanitation Data'!$E$29,0,10*ROW('Sanitation Data'!E82))="","",OFFSET('Sanitation Data'!$E$29,0,10*ROW('Sanitation Data'!E82)))</f>
        <v/>
      </c>
      <c r="CR88" s="378" t="str">
        <f ca="1">+IF(OFFSET('Sanitation Data'!$E$30,0,10*ROW('Sanitation Data'!E82))="","",OFFSET('Sanitation Data'!$E$30,0,10*ROW('Sanitation Data'!E82)))</f>
        <v/>
      </c>
      <c r="CS88" s="378" t="str">
        <f ca="1">+IF(OFFSET('Sanitation Data'!$E$31,0,10*ROW('Sanitation Data'!E82))="","",OFFSET('Sanitation Data'!$E$31,0,10*ROW('Sanitation Data'!E82)))</f>
        <v/>
      </c>
      <c r="CT88" s="378" t="str">
        <f ca="1">+IF(OFFSET('Sanitation Data'!$E$32,0,10*ROW('Sanitation Data'!E82))="","",OFFSET('Sanitation Data'!$E$32,0,10*ROW('Sanitation Data'!E82)))</f>
        <v/>
      </c>
      <c r="CU88" s="378" t="str">
        <f ca="1">+IF(OFFSET('Sanitation Data'!$F$28,0,10*ROW('Sanitation Data'!F82))="","",OFFSET('Sanitation Data'!$F$28,0,10*ROW('Sanitation Data'!F82)))</f>
        <v/>
      </c>
      <c r="CV88" s="378" t="str">
        <f ca="1">+IF(OFFSET('Sanitation Data'!$F$29,0,10*ROW('Sanitation Data'!F82))="","",OFFSET('Sanitation Data'!$F$29,0,10*ROW('Sanitation Data'!F82)))</f>
        <v/>
      </c>
      <c r="CW88" s="378" t="str">
        <f ca="1">+IF(OFFSET('Sanitation Data'!$F$30,0,10*ROW('Sanitation Data'!F82))="","",OFFSET('Sanitation Data'!$F$30,0,10*ROW('Sanitation Data'!F82)))</f>
        <v/>
      </c>
      <c r="CX88" s="378" t="str">
        <f ca="1">+IF(OFFSET('Sanitation Data'!$F$31,0,10*ROW('Sanitation Data'!F82))="","",OFFSET('Sanitation Data'!$F$31,0,10*ROW('Sanitation Data'!F82)))</f>
        <v/>
      </c>
      <c r="CY88" s="378" t="str">
        <f ca="1">+IF(OFFSET('Sanitation Data'!$F$32,0,10*ROW('Sanitation Data'!F82))="","",OFFSET('Sanitation Data'!$F$32,0,10*ROW('Sanitation Data'!F82)))</f>
        <v/>
      </c>
      <c r="CZ88" s="378" t="str">
        <f ca="1">+IF(OFFSET('Sanitation Data'!$G$28,0,10*ROW('Sanitation Data'!G82))="","",OFFSET('Sanitation Data'!$G$28,0,10*ROW('Sanitation Data'!G82)))</f>
        <v/>
      </c>
      <c r="DA88" s="378" t="str">
        <f ca="1">+IF(OFFSET('Sanitation Data'!$G$29,0,10*ROW('Sanitation Data'!G82))="","",OFFSET('Sanitation Data'!$G$29,0,10*ROW('Sanitation Data'!G82)))</f>
        <v/>
      </c>
      <c r="DB88" s="378" t="str">
        <f ca="1">+IF(OFFSET('Sanitation Data'!$G$30,0,10*ROW('Sanitation Data'!G82))="","",OFFSET('Sanitation Data'!$G$30,0,10*ROW('Sanitation Data'!G82)))</f>
        <v/>
      </c>
      <c r="DC88" s="378" t="str">
        <f ca="1">+IF(OFFSET('Sanitation Data'!$G$31,0,10*ROW('Sanitation Data'!G82))="","",OFFSET('Sanitation Data'!$G$31,0,10*ROW('Sanitation Data'!G82)))</f>
        <v/>
      </c>
      <c r="DD88" s="378" t="str">
        <f ca="1">+IF(OFFSET('Sanitation Data'!$G$32,0,10*ROW('Sanitation Data'!G82))="","",OFFSET('Sanitation Data'!$G$32,0,10*ROW('Sanitation Data'!G82)))</f>
        <v/>
      </c>
      <c r="DE88" s="378" t="str">
        <f ca="1">+IF(OFFSET('Sanitation Data'!$H$28,0,10*ROW('Sanitation Data'!H82))="","",OFFSET('Sanitation Data'!$H$28,0,10*ROW('Sanitation Data'!H82)))</f>
        <v/>
      </c>
      <c r="DF88" s="378" t="str">
        <f ca="1">+IF(OFFSET('Sanitation Data'!$H$29,0,10*ROW('Sanitation Data'!H82))="","",OFFSET('Sanitation Data'!$H$29,0,10*ROW('Sanitation Data'!H82)))</f>
        <v/>
      </c>
      <c r="DG88" s="378" t="str">
        <f ca="1">+IF(OFFSET('Sanitation Data'!$H$30,0,10*ROW('Sanitation Data'!H82))="","",OFFSET('Sanitation Data'!$H$30,0,10*ROW('Sanitation Data'!H82)))</f>
        <v/>
      </c>
      <c r="DH88" s="378" t="str">
        <f ca="1">+IF(OFFSET('Sanitation Data'!$H$31,0,10*ROW('Sanitation Data'!H82))="","",OFFSET('Sanitation Data'!$H$31,0,10*ROW('Sanitation Data'!H82)))</f>
        <v/>
      </c>
      <c r="DI88" s="378" t="str">
        <f ca="1">+IF(OFFSET('Sanitation Data'!$H$32,0,10*ROW('Sanitation Data'!H82))="","",OFFSET('Sanitation Data'!$H$32,0,10*ROW('Sanitation Data'!H82)))</f>
        <v/>
      </c>
      <c r="DJ88" s="378" t="str">
        <f ca="1">+IF(OFFSET('Sanitation Data'!$I$28,0,10*ROW('Sanitation Data'!I82))="","",OFFSET('Sanitation Data'!$I$28,0,10*ROW('Sanitation Data'!I82)))</f>
        <v/>
      </c>
      <c r="DK88" s="378" t="str">
        <f ca="1">+IF(OFFSET('Sanitation Data'!$I$29,0,10*ROW('Sanitation Data'!I82))="","",OFFSET('Sanitation Data'!$I$29,0,10*ROW('Sanitation Data'!I82)))</f>
        <v/>
      </c>
      <c r="DL88" s="378" t="str">
        <f ca="1">+IF(OFFSET('Sanitation Data'!$I$30,0,10*ROW('Sanitation Data'!I82))="","",OFFSET('Sanitation Data'!$I$30,0,10*ROW('Sanitation Data'!I82)))</f>
        <v/>
      </c>
      <c r="DM88" s="378" t="str">
        <f ca="1">+IF(OFFSET('Sanitation Data'!$I$31,0,10*ROW('Sanitation Data'!I82))="","",OFFSET('Sanitation Data'!$I$31,0,10*ROW('Sanitation Data'!I82)))</f>
        <v/>
      </c>
      <c r="DN88" s="378" t="str">
        <f ca="1">+IF(OFFSET('Sanitation Data'!$I$32,0,10*ROW('Sanitation Data'!I82))="","",OFFSET('Sanitation Data'!$I$32,0,10*ROW('Sanitation Data'!I82)))</f>
        <v/>
      </c>
      <c r="DO88" s="378" t="str">
        <f ca="1">+IF(OFFSET('Hygiene Data'!$D$11,0,10*ROW('Hygiene Data'!D82))="","",OFFSET('Hygiene Data'!$D$11,0,10*ROW('Hygiene Data'!D82)))</f>
        <v/>
      </c>
      <c r="DP88" s="378" t="str">
        <f ca="1">+IF(OFFSET('Hygiene Data'!$D$12,0,10*ROW('Hygiene Data'!D82))="","",OFFSET('Hygiene Data'!$D$12,0,10*ROW('Hygiene Data'!D82)))</f>
        <v/>
      </c>
      <c r="DQ88" s="378" t="str">
        <f ca="1">+IF(OFFSET('Hygiene Data'!$D$13,0,10*ROW('Hygiene Data'!D82))="","",OFFSET('Hygiene Data'!$D$13,0,10*ROW('Hygiene Data'!D82)))</f>
        <v/>
      </c>
      <c r="DR88" s="378" t="str">
        <f ca="1">+IF(OFFSET('Hygiene Data'!$E$11,0,10*ROW('Hygiene Data'!E82))="","",OFFSET('Hygiene Data'!$E$11,0,10*ROW('Hygiene Data'!E82)))</f>
        <v/>
      </c>
      <c r="DS88" s="378" t="str">
        <f ca="1">+IF(OFFSET('Hygiene Data'!$E$12,0,10*ROW('Hygiene Data'!E82))="","",OFFSET('Hygiene Data'!$E$12,0,10*ROW('Hygiene Data'!E82)))</f>
        <v/>
      </c>
      <c r="DT88" s="378" t="str">
        <f ca="1">+IF(OFFSET('Hygiene Data'!$E$13,0,10*ROW('Hygiene Data'!E82))="","",OFFSET('Hygiene Data'!$E$13,0,10*ROW('Hygiene Data'!E82)))</f>
        <v/>
      </c>
      <c r="DU88" s="378" t="str">
        <f ca="1">+IF(OFFSET('Hygiene Data'!$F$11,0,10*ROW('Hygiene Data'!F82))="","",OFFSET('Hygiene Data'!$F$11,0,10*ROW('Hygiene Data'!F82)))</f>
        <v/>
      </c>
      <c r="DV88" s="378" t="str">
        <f ca="1">+IF(OFFSET('Hygiene Data'!$F$12,0,10*ROW('Hygiene Data'!F82))="","",OFFSET('Hygiene Data'!$F$12,0,10*ROW('Hygiene Data'!F82)))</f>
        <v/>
      </c>
      <c r="DW88" s="378" t="str">
        <f ca="1">+IF(OFFSET('Hygiene Data'!$F$13,0,10*ROW('Hygiene Data'!F82))="","",OFFSET('Hygiene Data'!$F$13,0,10*ROW('Hygiene Data'!F82)))</f>
        <v/>
      </c>
      <c r="DX88" s="378" t="str">
        <f ca="1">+IF(OFFSET('Hygiene Data'!$G$11,0,10*ROW('Hygiene Data'!G82))="","",OFFSET('Hygiene Data'!$G$11,0,10*ROW('Hygiene Data'!G82)))</f>
        <v/>
      </c>
      <c r="DY88" s="378" t="str">
        <f ca="1">+IF(OFFSET('Hygiene Data'!$G$12,0,10*ROW('Hygiene Data'!G82))="","",OFFSET('Hygiene Data'!$G$12,0,10*ROW('Hygiene Data'!G82)))</f>
        <v/>
      </c>
      <c r="DZ88" s="378" t="str">
        <f ca="1">+IF(OFFSET('Hygiene Data'!$G$13,0,10*ROW('Hygiene Data'!G82))="","",OFFSET('Hygiene Data'!$G$13,0,10*ROW('Hygiene Data'!G82)))</f>
        <v/>
      </c>
      <c r="EA88" s="378" t="str">
        <f ca="1">+IF(OFFSET('Hygiene Data'!$H$11,0,10*ROW('Hygiene Data'!H82))="","",OFFSET('Hygiene Data'!$H$11,0,10*ROW('Hygiene Data'!H82)))</f>
        <v/>
      </c>
      <c r="EB88" s="378" t="str">
        <f ca="1">+IF(OFFSET('Hygiene Data'!$H$12,0,10*ROW('Hygiene Data'!H82))="","",OFFSET('Hygiene Data'!$H$12,0,10*ROW('Hygiene Data'!H82)))</f>
        <v/>
      </c>
      <c r="EC88" s="378" t="str">
        <f ca="1">+IF(OFFSET('Hygiene Data'!$H$13,0,10*ROW('Hygiene Data'!H82))="","",OFFSET('Hygiene Data'!$H$13,0,10*ROW('Hygiene Data'!H82)))</f>
        <v/>
      </c>
      <c r="ED88" s="378" t="str">
        <f ca="1">+IF(OFFSET('Hygiene Data'!$I$11,0,10*ROW('Hygiene Data'!I82))="","",OFFSET('Hygiene Data'!$I$11,0,10*ROW('Hygiene Data'!I82)))</f>
        <v/>
      </c>
      <c r="EE88" s="378" t="str">
        <f ca="1">+IF(OFFSET('Hygiene Data'!$I$12,0,10*ROW('Hygiene Data'!I82))="","",OFFSET('Hygiene Data'!$I$12,0,10*ROW('Hygiene Data'!I82)))</f>
        <v/>
      </c>
      <c r="EF88" s="378" t="str">
        <f ca="1">+IF(OFFSET('Hygiene Data'!$I$13,0,10*ROW('Hygiene Data'!I82))="","",OFFSET('Hygiene Data'!$I$13,0,10*ROW('Hygiene Data'!I82)))</f>
        <v/>
      </c>
    </row>
    <row r="89" spans="1:136" x14ac:dyDescent="0.25">
      <c r="A89" s="487" t="str">
        <f ca="1">+IF(OFFSET('Water Data'!$B$2,0,10*ROW('Water Data'!E83))="","",OFFSET('Water Data'!$B$2,0,10*ROW('Water Data'!E83)))</f>
        <v/>
      </c>
      <c r="B89" s="487"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4" t="str">
        <f t="shared" ca="1" si="1"/>
        <v/>
      </c>
      <c r="D89" s="515"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5"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5"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5"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5"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5"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5"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5"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5"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5"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5"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5"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5"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5"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5"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5"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5"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5"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6"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6"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6"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6"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6"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6"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6"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6"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6"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6"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6"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6"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6"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6"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6"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6"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6"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6"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6"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6"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6"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6"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6"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6"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6"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6"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6"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6"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6"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6"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7"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3"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7"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7"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7"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7"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7"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7"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7"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7"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7"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7"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7"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7"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7"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7"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7"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7"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8" t="str">
        <f ca="1">+IF(OFFSET('Water Data'!$D$27,0,10*ROW('Water Data'!D83))="","",OFFSET('Water Data'!$D$27,0,10*ROW('Water Data'!D83)))</f>
        <v/>
      </c>
      <c r="BT89" s="378" t="str">
        <f ca="1">+IF(OFFSET('Water Data'!$D$28,0,10*ROW('Water Data'!D83))="","",OFFSET('Water Data'!$D$28,0,10*ROW('Water Data'!D83)))</f>
        <v/>
      </c>
      <c r="BU89" s="378" t="str">
        <f ca="1">+IF(OFFSET('Water Data'!$D$29,0,10*ROW('Water Data'!D83))="","",OFFSET('Water Data'!$D$29,0,10*ROW('Water Data'!D83)))</f>
        <v/>
      </c>
      <c r="BV89" s="378" t="str">
        <f ca="1">+IF(OFFSET('Water Data'!$E$27,0,10*ROW('Water Data'!E83))="","",OFFSET('Water Data'!$E$27,0,10*ROW('Water Data'!E83)))</f>
        <v/>
      </c>
      <c r="BW89" s="378" t="str">
        <f ca="1">+IF(OFFSET('Water Data'!$E$28,0,10*ROW('Water Data'!E83))="","",OFFSET('Water Data'!$E$28,0,10*ROW('Water Data'!E83)))</f>
        <v/>
      </c>
      <c r="BX89" s="378" t="str">
        <f ca="1">+IF(OFFSET('Water Data'!$E$29,0,10*ROW('Water Data'!E83))="","",OFFSET('Water Data'!$E$29,0,10*ROW('Water Data'!E83)))</f>
        <v/>
      </c>
      <c r="BY89" s="378" t="str">
        <f ca="1">+IF(OFFSET('Water Data'!$F$27,0,10*ROW('Water Data'!F83))="","",OFFSET('Water Data'!$F$27,0,10*ROW('Water Data'!F83)))</f>
        <v/>
      </c>
      <c r="BZ89" s="378" t="str">
        <f ca="1">+IF(OFFSET('Water Data'!$F$28,0,10*ROW('Water Data'!F83))="","",OFFSET('Water Data'!$F$28,0,10*ROW('Water Data'!F83)))</f>
        <v/>
      </c>
      <c r="CA89" s="378" t="str">
        <f ca="1">+IF(OFFSET('Water Data'!$F$29,0,10*ROW('Water Data'!F83))="","",OFFSET('Water Data'!$F$29,0,10*ROW('Water Data'!F83)))</f>
        <v/>
      </c>
      <c r="CB89" s="378" t="str">
        <f ca="1">+IF(OFFSET('Water Data'!$G$27,0,10*ROW('Water Data'!G83))="","",OFFSET('Water Data'!$G$27,0,10*ROW('Water Data'!G83)))</f>
        <v/>
      </c>
      <c r="CC89" s="378" t="str">
        <f ca="1">+IF(OFFSET('Water Data'!$G$28,0,10*ROW('Water Data'!G83))="","",OFFSET('Water Data'!$G$28,0,10*ROW('Water Data'!G83)))</f>
        <v/>
      </c>
      <c r="CD89" s="378" t="str">
        <f ca="1">+IF(OFFSET('Water Data'!$G$29,0,10*ROW('Water Data'!G83))="","",OFFSET('Water Data'!$G$29,0,10*ROW('Water Data'!G83)))</f>
        <v/>
      </c>
      <c r="CE89" s="378" t="str">
        <f ca="1">+IF(OFFSET('Water Data'!$H$27,0,10*ROW('Water Data'!H83))="","",OFFSET('Water Data'!$H$27,0,10*ROW('Water Data'!H83)))</f>
        <v/>
      </c>
      <c r="CF89" s="378" t="str">
        <f ca="1">+IF(OFFSET('Water Data'!$H$28,0,10*ROW('Water Data'!H83))="","",OFFSET('Water Data'!$H$28,0,10*ROW('Water Data'!H83)))</f>
        <v/>
      </c>
      <c r="CG89" s="378" t="str">
        <f ca="1">+IF(OFFSET('Water Data'!$H$29,0,10*ROW('Water Data'!H83))="","",OFFSET('Water Data'!$H$29,0,10*ROW('Water Data'!H83)))</f>
        <v/>
      </c>
      <c r="CH89" s="378" t="str">
        <f ca="1">+IF(OFFSET('Water Data'!$I$27,0,10*ROW('Water Data'!I83))="","",OFFSET('Water Data'!$I$27,0,10*ROW('Water Data'!I83)))</f>
        <v/>
      </c>
      <c r="CI89" s="378" t="str">
        <f ca="1">+IF(OFFSET('Water Data'!$I$28,0,10*ROW('Water Data'!I83))="","",OFFSET('Water Data'!$I$28,0,10*ROW('Water Data'!I83)))</f>
        <v/>
      </c>
      <c r="CJ89" s="378" t="str">
        <f ca="1">+IF(OFFSET('Water Data'!$I$29,0,10*ROW('Water Data'!I83))="","",OFFSET('Water Data'!$I$29,0,10*ROW('Water Data'!I83)))</f>
        <v/>
      </c>
      <c r="CK89" s="378" t="str">
        <f ca="1">+IF(OFFSET('Sanitation Data'!$D$28,0,10*ROW('Sanitation Data'!D83))="","",OFFSET('Sanitation Data'!$D$28,0,10*ROW('Sanitation Data'!D83)))</f>
        <v/>
      </c>
      <c r="CL89" s="378" t="str">
        <f ca="1">+IF(OFFSET('Sanitation Data'!$D$29,0,10*ROW('Sanitation Data'!D83))="","",OFFSET('Sanitation Data'!$D$29,0,10*ROW('Sanitation Data'!D83)))</f>
        <v/>
      </c>
      <c r="CM89" s="378" t="str">
        <f ca="1">+IF(OFFSET('Sanitation Data'!$D$30,0,10*ROW('Sanitation Data'!D83))="","",OFFSET('Sanitation Data'!$D$30,0,10*ROW('Sanitation Data'!D83)))</f>
        <v/>
      </c>
      <c r="CN89" s="378" t="str">
        <f ca="1">+IF(OFFSET('Sanitation Data'!$D$31,0,10*ROW('Sanitation Data'!D83))="","",OFFSET('Sanitation Data'!$D$31,0,10*ROW('Sanitation Data'!D83)))</f>
        <v/>
      </c>
      <c r="CO89" s="378" t="str">
        <f ca="1">+IF(OFFSET('Sanitation Data'!$D$32,0,10*ROW('Sanitation Data'!D83))="","",OFFSET('Sanitation Data'!$D$32,0,10*ROW('Sanitation Data'!D83)))</f>
        <v/>
      </c>
      <c r="CP89" s="378" t="str">
        <f ca="1">+IF(OFFSET('Sanitation Data'!$E$28,0,10*ROW('Sanitation Data'!E83))="","",OFFSET('Sanitation Data'!$E$28,0,10*ROW('Sanitation Data'!E83)))</f>
        <v/>
      </c>
      <c r="CQ89" s="378" t="str">
        <f ca="1">+IF(OFFSET('Sanitation Data'!$E$29,0,10*ROW('Sanitation Data'!E83))="","",OFFSET('Sanitation Data'!$E$29,0,10*ROW('Sanitation Data'!E83)))</f>
        <v/>
      </c>
      <c r="CR89" s="378" t="str">
        <f ca="1">+IF(OFFSET('Sanitation Data'!$E$30,0,10*ROW('Sanitation Data'!E83))="","",OFFSET('Sanitation Data'!$E$30,0,10*ROW('Sanitation Data'!E83)))</f>
        <v/>
      </c>
      <c r="CS89" s="378" t="str">
        <f ca="1">+IF(OFFSET('Sanitation Data'!$E$31,0,10*ROW('Sanitation Data'!E83))="","",OFFSET('Sanitation Data'!$E$31,0,10*ROW('Sanitation Data'!E83)))</f>
        <v/>
      </c>
      <c r="CT89" s="378" t="str">
        <f ca="1">+IF(OFFSET('Sanitation Data'!$E$32,0,10*ROW('Sanitation Data'!E83))="","",OFFSET('Sanitation Data'!$E$32,0,10*ROW('Sanitation Data'!E83)))</f>
        <v/>
      </c>
      <c r="CU89" s="378" t="str">
        <f ca="1">+IF(OFFSET('Sanitation Data'!$F$28,0,10*ROW('Sanitation Data'!F83))="","",OFFSET('Sanitation Data'!$F$28,0,10*ROW('Sanitation Data'!F83)))</f>
        <v/>
      </c>
      <c r="CV89" s="378" t="str">
        <f ca="1">+IF(OFFSET('Sanitation Data'!$F$29,0,10*ROW('Sanitation Data'!F83))="","",OFFSET('Sanitation Data'!$F$29,0,10*ROW('Sanitation Data'!F83)))</f>
        <v/>
      </c>
      <c r="CW89" s="378" t="str">
        <f ca="1">+IF(OFFSET('Sanitation Data'!$F$30,0,10*ROW('Sanitation Data'!F83))="","",OFFSET('Sanitation Data'!$F$30,0,10*ROW('Sanitation Data'!F83)))</f>
        <v/>
      </c>
      <c r="CX89" s="378" t="str">
        <f ca="1">+IF(OFFSET('Sanitation Data'!$F$31,0,10*ROW('Sanitation Data'!F83))="","",OFFSET('Sanitation Data'!$F$31,0,10*ROW('Sanitation Data'!F83)))</f>
        <v/>
      </c>
      <c r="CY89" s="378" t="str">
        <f ca="1">+IF(OFFSET('Sanitation Data'!$F$32,0,10*ROW('Sanitation Data'!F83))="","",OFFSET('Sanitation Data'!$F$32,0,10*ROW('Sanitation Data'!F83)))</f>
        <v/>
      </c>
      <c r="CZ89" s="378" t="str">
        <f ca="1">+IF(OFFSET('Sanitation Data'!$G$28,0,10*ROW('Sanitation Data'!G83))="","",OFFSET('Sanitation Data'!$G$28,0,10*ROW('Sanitation Data'!G83)))</f>
        <v/>
      </c>
      <c r="DA89" s="378" t="str">
        <f ca="1">+IF(OFFSET('Sanitation Data'!$G$29,0,10*ROW('Sanitation Data'!G83))="","",OFFSET('Sanitation Data'!$G$29,0,10*ROW('Sanitation Data'!G83)))</f>
        <v/>
      </c>
      <c r="DB89" s="378" t="str">
        <f ca="1">+IF(OFFSET('Sanitation Data'!$G$30,0,10*ROW('Sanitation Data'!G83))="","",OFFSET('Sanitation Data'!$G$30,0,10*ROW('Sanitation Data'!G83)))</f>
        <v/>
      </c>
      <c r="DC89" s="378" t="str">
        <f ca="1">+IF(OFFSET('Sanitation Data'!$G$31,0,10*ROW('Sanitation Data'!G83))="","",OFFSET('Sanitation Data'!$G$31,0,10*ROW('Sanitation Data'!G83)))</f>
        <v/>
      </c>
      <c r="DD89" s="378" t="str">
        <f ca="1">+IF(OFFSET('Sanitation Data'!$G$32,0,10*ROW('Sanitation Data'!G83))="","",OFFSET('Sanitation Data'!$G$32,0,10*ROW('Sanitation Data'!G83)))</f>
        <v/>
      </c>
      <c r="DE89" s="378" t="str">
        <f ca="1">+IF(OFFSET('Sanitation Data'!$H$28,0,10*ROW('Sanitation Data'!H83))="","",OFFSET('Sanitation Data'!$H$28,0,10*ROW('Sanitation Data'!H83)))</f>
        <v/>
      </c>
      <c r="DF89" s="378" t="str">
        <f ca="1">+IF(OFFSET('Sanitation Data'!$H$29,0,10*ROW('Sanitation Data'!H83))="","",OFFSET('Sanitation Data'!$H$29,0,10*ROW('Sanitation Data'!H83)))</f>
        <v/>
      </c>
      <c r="DG89" s="378" t="str">
        <f ca="1">+IF(OFFSET('Sanitation Data'!$H$30,0,10*ROW('Sanitation Data'!H83))="","",OFFSET('Sanitation Data'!$H$30,0,10*ROW('Sanitation Data'!H83)))</f>
        <v/>
      </c>
      <c r="DH89" s="378" t="str">
        <f ca="1">+IF(OFFSET('Sanitation Data'!$H$31,0,10*ROW('Sanitation Data'!H83))="","",OFFSET('Sanitation Data'!$H$31,0,10*ROW('Sanitation Data'!H83)))</f>
        <v/>
      </c>
      <c r="DI89" s="378" t="str">
        <f ca="1">+IF(OFFSET('Sanitation Data'!$H$32,0,10*ROW('Sanitation Data'!H83))="","",OFFSET('Sanitation Data'!$H$32,0,10*ROW('Sanitation Data'!H83)))</f>
        <v/>
      </c>
      <c r="DJ89" s="378" t="str">
        <f ca="1">+IF(OFFSET('Sanitation Data'!$I$28,0,10*ROW('Sanitation Data'!I83))="","",OFFSET('Sanitation Data'!$I$28,0,10*ROW('Sanitation Data'!I83)))</f>
        <v/>
      </c>
      <c r="DK89" s="378" t="str">
        <f ca="1">+IF(OFFSET('Sanitation Data'!$I$29,0,10*ROW('Sanitation Data'!I83))="","",OFFSET('Sanitation Data'!$I$29,0,10*ROW('Sanitation Data'!I83)))</f>
        <v/>
      </c>
      <c r="DL89" s="378" t="str">
        <f ca="1">+IF(OFFSET('Sanitation Data'!$I$30,0,10*ROW('Sanitation Data'!I83))="","",OFFSET('Sanitation Data'!$I$30,0,10*ROW('Sanitation Data'!I83)))</f>
        <v/>
      </c>
      <c r="DM89" s="378" t="str">
        <f ca="1">+IF(OFFSET('Sanitation Data'!$I$31,0,10*ROW('Sanitation Data'!I83))="","",OFFSET('Sanitation Data'!$I$31,0,10*ROW('Sanitation Data'!I83)))</f>
        <v/>
      </c>
      <c r="DN89" s="378" t="str">
        <f ca="1">+IF(OFFSET('Sanitation Data'!$I$32,0,10*ROW('Sanitation Data'!I83))="","",OFFSET('Sanitation Data'!$I$32,0,10*ROW('Sanitation Data'!I83)))</f>
        <v/>
      </c>
      <c r="DO89" s="378" t="str">
        <f ca="1">+IF(OFFSET('Hygiene Data'!$D$11,0,10*ROW('Hygiene Data'!D83))="","",OFFSET('Hygiene Data'!$D$11,0,10*ROW('Hygiene Data'!D83)))</f>
        <v/>
      </c>
      <c r="DP89" s="378" t="str">
        <f ca="1">+IF(OFFSET('Hygiene Data'!$D$12,0,10*ROW('Hygiene Data'!D83))="","",OFFSET('Hygiene Data'!$D$12,0,10*ROW('Hygiene Data'!D83)))</f>
        <v/>
      </c>
      <c r="DQ89" s="378" t="str">
        <f ca="1">+IF(OFFSET('Hygiene Data'!$D$13,0,10*ROW('Hygiene Data'!D83))="","",OFFSET('Hygiene Data'!$D$13,0,10*ROW('Hygiene Data'!D83)))</f>
        <v/>
      </c>
      <c r="DR89" s="378" t="str">
        <f ca="1">+IF(OFFSET('Hygiene Data'!$E$11,0,10*ROW('Hygiene Data'!E83))="","",OFFSET('Hygiene Data'!$E$11,0,10*ROW('Hygiene Data'!E83)))</f>
        <v/>
      </c>
      <c r="DS89" s="378" t="str">
        <f ca="1">+IF(OFFSET('Hygiene Data'!$E$12,0,10*ROW('Hygiene Data'!E83))="","",OFFSET('Hygiene Data'!$E$12,0,10*ROW('Hygiene Data'!E83)))</f>
        <v/>
      </c>
      <c r="DT89" s="378" t="str">
        <f ca="1">+IF(OFFSET('Hygiene Data'!$E$13,0,10*ROW('Hygiene Data'!E83))="","",OFFSET('Hygiene Data'!$E$13,0,10*ROW('Hygiene Data'!E83)))</f>
        <v/>
      </c>
      <c r="DU89" s="378" t="str">
        <f ca="1">+IF(OFFSET('Hygiene Data'!$F$11,0,10*ROW('Hygiene Data'!F83))="","",OFFSET('Hygiene Data'!$F$11,0,10*ROW('Hygiene Data'!F83)))</f>
        <v/>
      </c>
      <c r="DV89" s="378" t="str">
        <f ca="1">+IF(OFFSET('Hygiene Data'!$F$12,0,10*ROW('Hygiene Data'!F83))="","",OFFSET('Hygiene Data'!$F$12,0,10*ROW('Hygiene Data'!F83)))</f>
        <v/>
      </c>
      <c r="DW89" s="378" t="str">
        <f ca="1">+IF(OFFSET('Hygiene Data'!$F$13,0,10*ROW('Hygiene Data'!F83))="","",OFFSET('Hygiene Data'!$F$13,0,10*ROW('Hygiene Data'!F83)))</f>
        <v/>
      </c>
      <c r="DX89" s="378" t="str">
        <f ca="1">+IF(OFFSET('Hygiene Data'!$G$11,0,10*ROW('Hygiene Data'!G83))="","",OFFSET('Hygiene Data'!$G$11,0,10*ROW('Hygiene Data'!G83)))</f>
        <v/>
      </c>
      <c r="DY89" s="378" t="str">
        <f ca="1">+IF(OFFSET('Hygiene Data'!$G$12,0,10*ROW('Hygiene Data'!G83))="","",OFFSET('Hygiene Data'!$G$12,0,10*ROW('Hygiene Data'!G83)))</f>
        <v/>
      </c>
      <c r="DZ89" s="378" t="str">
        <f ca="1">+IF(OFFSET('Hygiene Data'!$G$13,0,10*ROW('Hygiene Data'!G83))="","",OFFSET('Hygiene Data'!$G$13,0,10*ROW('Hygiene Data'!G83)))</f>
        <v/>
      </c>
      <c r="EA89" s="378" t="str">
        <f ca="1">+IF(OFFSET('Hygiene Data'!$H$11,0,10*ROW('Hygiene Data'!H83))="","",OFFSET('Hygiene Data'!$H$11,0,10*ROW('Hygiene Data'!H83)))</f>
        <v/>
      </c>
      <c r="EB89" s="378" t="str">
        <f ca="1">+IF(OFFSET('Hygiene Data'!$H$12,0,10*ROW('Hygiene Data'!H83))="","",OFFSET('Hygiene Data'!$H$12,0,10*ROW('Hygiene Data'!H83)))</f>
        <v/>
      </c>
      <c r="EC89" s="378" t="str">
        <f ca="1">+IF(OFFSET('Hygiene Data'!$H$13,0,10*ROW('Hygiene Data'!H83))="","",OFFSET('Hygiene Data'!$H$13,0,10*ROW('Hygiene Data'!H83)))</f>
        <v/>
      </c>
      <c r="ED89" s="378" t="str">
        <f ca="1">+IF(OFFSET('Hygiene Data'!$I$11,0,10*ROW('Hygiene Data'!I83))="","",OFFSET('Hygiene Data'!$I$11,0,10*ROW('Hygiene Data'!I83)))</f>
        <v/>
      </c>
      <c r="EE89" s="378" t="str">
        <f ca="1">+IF(OFFSET('Hygiene Data'!$I$12,0,10*ROW('Hygiene Data'!I83))="","",OFFSET('Hygiene Data'!$I$12,0,10*ROW('Hygiene Data'!I83)))</f>
        <v/>
      </c>
      <c r="EF89" s="378" t="str">
        <f ca="1">+IF(OFFSET('Hygiene Data'!$I$13,0,10*ROW('Hygiene Data'!I83))="","",OFFSET('Hygiene Data'!$I$13,0,10*ROW('Hygiene Data'!I83)))</f>
        <v/>
      </c>
    </row>
    <row r="90" spans="1:136" x14ac:dyDescent="0.25">
      <c r="A90" s="487" t="str">
        <f ca="1">+IF(OFFSET('Water Data'!$B$2,0,10*ROW('Water Data'!E84))="","",OFFSET('Water Data'!$B$2,0,10*ROW('Water Data'!E84)))</f>
        <v/>
      </c>
      <c r="B90" s="487"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4" t="str">
        <f t="shared" ca="1" si="1"/>
        <v/>
      </c>
      <c r="D90" s="515"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5"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5"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5"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5"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5"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5"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5"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5"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5"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5"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5"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5"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5"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5"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5"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5"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5"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6"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6"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6"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6"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6"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6"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6"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6"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6"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6"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6"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6"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6"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6"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6"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6"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6"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6"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6"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6"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6"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6"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6"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6"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6"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6"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6"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6"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6"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6"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7"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3"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7"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7"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7"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7"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7"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7"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7"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7"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7"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7"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7"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7"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7"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7"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7"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7"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8" t="str">
        <f ca="1">+IF(OFFSET('Water Data'!$D$27,0,10*ROW('Water Data'!D84))="","",OFFSET('Water Data'!$D$27,0,10*ROW('Water Data'!D84)))</f>
        <v/>
      </c>
      <c r="BT90" s="378" t="str">
        <f ca="1">+IF(OFFSET('Water Data'!$D$28,0,10*ROW('Water Data'!D84))="","",OFFSET('Water Data'!$D$28,0,10*ROW('Water Data'!D84)))</f>
        <v/>
      </c>
      <c r="BU90" s="378" t="str">
        <f ca="1">+IF(OFFSET('Water Data'!$D$29,0,10*ROW('Water Data'!D84))="","",OFFSET('Water Data'!$D$29,0,10*ROW('Water Data'!D84)))</f>
        <v/>
      </c>
      <c r="BV90" s="378" t="str">
        <f ca="1">+IF(OFFSET('Water Data'!$E$27,0,10*ROW('Water Data'!E84))="","",OFFSET('Water Data'!$E$27,0,10*ROW('Water Data'!E84)))</f>
        <v/>
      </c>
      <c r="BW90" s="378" t="str">
        <f ca="1">+IF(OFFSET('Water Data'!$E$28,0,10*ROW('Water Data'!E84))="","",OFFSET('Water Data'!$E$28,0,10*ROW('Water Data'!E84)))</f>
        <v/>
      </c>
      <c r="BX90" s="378" t="str">
        <f ca="1">+IF(OFFSET('Water Data'!$E$29,0,10*ROW('Water Data'!E84))="","",OFFSET('Water Data'!$E$29,0,10*ROW('Water Data'!E84)))</f>
        <v/>
      </c>
      <c r="BY90" s="378" t="str">
        <f ca="1">+IF(OFFSET('Water Data'!$F$27,0,10*ROW('Water Data'!F84))="","",OFFSET('Water Data'!$F$27,0,10*ROW('Water Data'!F84)))</f>
        <v/>
      </c>
      <c r="BZ90" s="378" t="str">
        <f ca="1">+IF(OFFSET('Water Data'!$F$28,0,10*ROW('Water Data'!F84))="","",OFFSET('Water Data'!$F$28,0,10*ROW('Water Data'!F84)))</f>
        <v/>
      </c>
      <c r="CA90" s="378" t="str">
        <f ca="1">+IF(OFFSET('Water Data'!$F$29,0,10*ROW('Water Data'!F84))="","",OFFSET('Water Data'!$F$29,0,10*ROW('Water Data'!F84)))</f>
        <v/>
      </c>
      <c r="CB90" s="378" t="str">
        <f ca="1">+IF(OFFSET('Water Data'!$G$27,0,10*ROW('Water Data'!G84))="","",OFFSET('Water Data'!$G$27,0,10*ROW('Water Data'!G84)))</f>
        <v/>
      </c>
      <c r="CC90" s="378" t="str">
        <f ca="1">+IF(OFFSET('Water Data'!$G$28,0,10*ROW('Water Data'!G84))="","",OFFSET('Water Data'!$G$28,0,10*ROW('Water Data'!G84)))</f>
        <v/>
      </c>
      <c r="CD90" s="378" t="str">
        <f ca="1">+IF(OFFSET('Water Data'!$G$29,0,10*ROW('Water Data'!G84))="","",OFFSET('Water Data'!$G$29,0,10*ROW('Water Data'!G84)))</f>
        <v/>
      </c>
      <c r="CE90" s="378" t="str">
        <f ca="1">+IF(OFFSET('Water Data'!$H$27,0,10*ROW('Water Data'!H84))="","",OFFSET('Water Data'!$H$27,0,10*ROW('Water Data'!H84)))</f>
        <v/>
      </c>
      <c r="CF90" s="378" t="str">
        <f ca="1">+IF(OFFSET('Water Data'!$H$28,0,10*ROW('Water Data'!H84))="","",OFFSET('Water Data'!$H$28,0,10*ROW('Water Data'!H84)))</f>
        <v/>
      </c>
      <c r="CG90" s="378" t="str">
        <f ca="1">+IF(OFFSET('Water Data'!$H$29,0,10*ROW('Water Data'!H84))="","",OFFSET('Water Data'!$H$29,0,10*ROW('Water Data'!H84)))</f>
        <v/>
      </c>
      <c r="CH90" s="378" t="str">
        <f ca="1">+IF(OFFSET('Water Data'!$I$27,0,10*ROW('Water Data'!I84))="","",OFFSET('Water Data'!$I$27,0,10*ROW('Water Data'!I84)))</f>
        <v/>
      </c>
      <c r="CI90" s="378" t="str">
        <f ca="1">+IF(OFFSET('Water Data'!$I$28,0,10*ROW('Water Data'!I84))="","",OFFSET('Water Data'!$I$28,0,10*ROW('Water Data'!I84)))</f>
        <v/>
      </c>
      <c r="CJ90" s="378" t="str">
        <f ca="1">+IF(OFFSET('Water Data'!$I$29,0,10*ROW('Water Data'!I84))="","",OFFSET('Water Data'!$I$29,0,10*ROW('Water Data'!I84)))</f>
        <v/>
      </c>
      <c r="CK90" s="378" t="str">
        <f ca="1">+IF(OFFSET('Sanitation Data'!$D$28,0,10*ROW('Sanitation Data'!D84))="","",OFFSET('Sanitation Data'!$D$28,0,10*ROW('Sanitation Data'!D84)))</f>
        <v/>
      </c>
      <c r="CL90" s="378" t="str">
        <f ca="1">+IF(OFFSET('Sanitation Data'!$D$29,0,10*ROW('Sanitation Data'!D84))="","",OFFSET('Sanitation Data'!$D$29,0,10*ROW('Sanitation Data'!D84)))</f>
        <v/>
      </c>
      <c r="CM90" s="378" t="str">
        <f ca="1">+IF(OFFSET('Sanitation Data'!$D$30,0,10*ROW('Sanitation Data'!D84))="","",OFFSET('Sanitation Data'!$D$30,0,10*ROW('Sanitation Data'!D84)))</f>
        <v/>
      </c>
      <c r="CN90" s="378" t="str">
        <f ca="1">+IF(OFFSET('Sanitation Data'!$D$31,0,10*ROW('Sanitation Data'!D84))="","",OFFSET('Sanitation Data'!$D$31,0,10*ROW('Sanitation Data'!D84)))</f>
        <v/>
      </c>
      <c r="CO90" s="378" t="str">
        <f ca="1">+IF(OFFSET('Sanitation Data'!$D$32,0,10*ROW('Sanitation Data'!D84))="","",OFFSET('Sanitation Data'!$D$32,0,10*ROW('Sanitation Data'!D84)))</f>
        <v/>
      </c>
      <c r="CP90" s="378" t="str">
        <f ca="1">+IF(OFFSET('Sanitation Data'!$E$28,0,10*ROW('Sanitation Data'!E84))="","",OFFSET('Sanitation Data'!$E$28,0,10*ROW('Sanitation Data'!E84)))</f>
        <v/>
      </c>
      <c r="CQ90" s="378" t="str">
        <f ca="1">+IF(OFFSET('Sanitation Data'!$E$29,0,10*ROW('Sanitation Data'!E84))="","",OFFSET('Sanitation Data'!$E$29,0,10*ROW('Sanitation Data'!E84)))</f>
        <v/>
      </c>
      <c r="CR90" s="378" t="str">
        <f ca="1">+IF(OFFSET('Sanitation Data'!$E$30,0,10*ROW('Sanitation Data'!E84))="","",OFFSET('Sanitation Data'!$E$30,0,10*ROW('Sanitation Data'!E84)))</f>
        <v/>
      </c>
      <c r="CS90" s="378" t="str">
        <f ca="1">+IF(OFFSET('Sanitation Data'!$E$31,0,10*ROW('Sanitation Data'!E84))="","",OFFSET('Sanitation Data'!$E$31,0,10*ROW('Sanitation Data'!E84)))</f>
        <v/>
      </c>
      <c r="CT90" s="378" t="str">
        <f ca="1">+IF(OFFSET('Sanitation Data'!$E$32,0,10*ROW('Sanitation Data'!E84))="","",OFFSET('Sanitation Data'!$E$32,0,10*ROW('Sanitation Data'!E84)))</f>
        <v/>
      </c>
      <c r="CU90" s="378" t="str">
        <f ca="1">+IF(OFFSET('Sanitation Data'!$F$28,0,10*ROW('Sanitation Data'!F84))="","",OFFSET('Sanitation Data'!$F$28,0,10*ROW('Sanitation Data'!F84)))</f>
        <v/>
      </c>
      <c r="CV90" s="378" t="str">
        <f ca="1">+IF(OFFSET('Sanitation Data'!$F$29,0,10*ROW('Sanitation Data'!F84))="","",OFFSET('Sanitation Data'!$F$29,0,10*ROW('Sanitation Data'!F84)))</f>
        <v/>
      </c>
      <c r="CW90" s="378" t="str">
        <f ca="1">+IF(OFFSET('Sanitation Data'!$F$30,0,10*ROW('Sanitation Data'!F84))="","",OFFSET('Sanitation Data'!$F$30,0,10*ROW('Sanitation Data'!F84)))</f>
        <v/>
      </c>
      <c r="CX90" s="378" t="str">
        <f ca="1">+IF(OFFSET('Sanitation Data'!$F$31,0,10*ROW('Sanitation Data'!F84))="","",OFFSET('Sanitation Data'!$F$31,0,10*ROW('Sanitation Data'!F84)))</f>
        <v/>
      </c>
      <c r="CY90" s="378" t="str">
        <f ca="1">+IF(OFFSET('Sanitation Data'!$F$32,0,10*ROW('Sanitation Data'!F84))="","",OFFSET('Sanitation Data'!$F$32,0,10*ROW('Sanitation Data'!F84)))</f>
        <v/>
      </c>
      <c r="CZ90" s="378" t="str">
        <f ca="1">+IF(OFFSET('Sanitation Data'!$G$28,0,10*ROW('Sanitation Data'!G84))="","",OFFSET('Sanitation Data'!$G$28,0,10*ROW('Sanitation Data'!G84)))</f>
        <v/>
      </c>
      <c r="DA90" s="378" t="str">
        <f ca="1">+IF(OFFSET('Sanitation Data'!$G$29,0,10*ROW('Sanitation Data'!G84))="","",OFFSET('Sanitation Data'!$G$29,0,10*ROW('Sanitation Data'!G84)))</f>
        <v/>
      </c>
      <c r="DB90" s="378" t="str">
        <f ca="1">+IF(OFFSET('Sanitation Data'!$G$30,0,10*ROW('Sanitation Data'!G84))="","",OFFSET('Sanitation Data'!$G$30,0,10*ROW('Sanitation Data'!G84)))</f>
        <v/>
      </c>
      <c r="DC90" s="378" t="str">
        <f ca="1">+IF(OFFSET('Sanitation Data'!$G$31,0,10*ROW('Sanitation Data'!G84))="","",OFFSET('Sanitation Data'!$G$31,0,10*ROW('Sanitation Data'!G84)))</f>
        <v/>
      </c>
      <c r="DD90" s="378" t="str">
        <f ca="1">+IF(OFFSET('Sanitation Data'!$G$32,0,10*ROW('Sanitation Data'!G84))="","",OFFSET('Sanitation Data'!$G$32,0,10*ROW('Sanitation Data'!G84)))</f>
        <v/>
      </c>
      <c r="DE90" s="378" t="str">
        <f ca="1">+IF(OFFSET('Sanitation Data'!$H$28,0,10*ROW('Sanitation Data'!H84))="","",OFFSET('Sanitation Data'!$H$28,0,10*ROW('Sanitation Data'!H84)))</f>
        <v/>
      </c>
      <c r="DF90" s="378" t="str">
        <f ca="1">+IF(OFFSET('Sanitation Data'!$H$29,0,10*ROW('Sanitation Data'!H84))="","",OFFSET('Sanitation Data'!$H$29,0,10*ROW('Sanitation Data'!H84)))</f>
        <v/>
      </c>
      <c r="DG90" s="378" t="str">
        <f ca="1">+IF(OFFSET('Sanitation Data'!$H$30,0,10*ROW('Sanitation Data'!H84))="","",OFFSET('Sanitation Data'!$H$30,0,10*ROW('Sanitation Data'!H84)))</f>
        <v/>
      </c>
      <c r="DH90" s="378" t="str">
        <f ca="1">+IF(OFFSET('Sanitation Data'!$H$31,0,10*ROW('Sanitation Data'!H84))="","",OFFSET('Sanitation Data'!$H$31,0,10*ROW('Sanitation Data'!H84)))</f>
        <v/>
      </c>
      <c r="DI90" s="378" t="str">
        <f ca="1">+IF(OFFSET('Sanitation Data'!$H$32,0,10*ROW('Sanitation Data'!H84))="","",OFFSET('Sanitation Data'!$H$32,0,10*ROW('Sanitation Data'!H84)))</f>
        <v/>
      </c>
      <c r="DJ90" s="378" t="str">
        <f ca="1">+IF(OFFSET('Sanitation Data'!$I$28,0,10*ROW('Sanitation Data'!I84))="","",OFFSET('Sanitation Data'!$I$28,0,10*ROW('Sanitation Data'!I84)))</f>
        <v/>
      </c>
      <c r="DK90" s="378" t="str">
        <f ca="1">+IF(OFFSET('Sanitation Data'!$I$29,0,10*ROW('Sanitation Data'!I84))="","",OFFSET('Sanitation Data'!$I$29,0,10*ROW('Sanitation Data'!I84)))</f>
        <v/>
      </c>
      <c r="DL90" s="378" t="str">
        <f ca="1">+IF(OFFSET('Sanitation Data'!$I$30,0,10*ROW('Sanitation Data'!I84))="","",OFFSET('Sanitation Data'!$I$30,0,10*ROW('Sanitation Data'!I84)))</f>
        <v/>
      </c>
      <c r="DM90" s="378" t="str">
        <f ca="1">+IF(OFFSET('Sanitation Data'!$I$31,0,10*ROW('Sanitation Data'!I84))="","",OFFSET('Sanitation Data'!$I$31,0,10*ROW('Sanitation Data'!I84)))</f>
        <v/>
      </c>
      <c r="DN90" s="378" t="str">
        <f ca="1">+IF(OFFSET('Sanitation Data'!$I$32,0,10*ROW('Sanitation Data'!I84))="","",OFFSET('Sanitation Data'!$I$32,0,10*ROW('Sanitation Data'!I84)))</f>
        <v/>
      </c>
      <c r="DO90" s="378" t="str">
        <f ca="1">+IF(OFFSET('Hygiene Data'!$D$11,0,10*ROW('Hygiene Data'!D84))="","",OFFSET('Hygiene Data'!$D$11,0,10*ROW('Hygiene Data'!D84)))</f>
        <v/>
      </c>
      <c r="DP90" s="378" t="str">
        <f ca="1">+IF(OFFSET('Hygiene Data'!$D$12,0,10*ROW('Hygiene Data'!D84))="","",OFFSET('Hygiene Data'!$D$12,0,10*ROW('Hygiene Data'!D84)))</f>
        <v/>
      </c>
      <c r="DQ90" s="378" t="str">
        <f ca="1">+IF(OFFSET('Hygiene Data'!$D$13,0,10*ROW('Hygiene Data'!D84))="","",OFFSET('Hygiene Data'!$D$13,0,10*ROW('Hygiene Data'!D84)))</f>
        <v/>
      </c>
      <c r="DR90" s="378" t="str">
        <f ca="1">+IF(OFFSET('Hygiene Data'!$E$11,0,10*ROW('Hygiene Data'!E84))="","",OFFSET('Hygiene Data'!$E$11,0,10*ROW('Hygiene Data'!E84)))</f>
        <v/>
      </c>
      <c r="DS90" s="378" t="str">
        <f ca="1">+IF(OFFSET('Hygiene Data'!$E$12,0,10*ROW('Hygiene Data'!E84))="","",OFFSET('Hygiene Data'!$E$12,0,10*ROW('Hygiene Data'!E84)))</f>
        <v/>
      </c>
      <c r="DT90" s="378" t="str">
        <f ca="1">+IF(OFFSET('Hygiene Data'!$E$13,0,10*ROW('Hygiene Data'!E84))="","",OFFSET('Hygiene Data'!$E$13,0,10*ROW('Hygiene Data'!E84)))</f>
        <v/>
      </c>
      <c r="DU90" s="378" t="str">
        <f ca="1">+IF(OFFSET('Hygiene Data'!$F$11,0,10*ROW('Hygiene Data'!F84))="","",OFFSET('Hygiene Data'!$F$11,0,10*ROW('Hygiene Data'!F84)))</f>
        <v/>
      </c>
      <c r="DV90" s="378" t="str">
        <f ca="1">+IF(OFFSET('Hygiene Data'!$F$12,0,10*ROW('Hygiene Data'!F84))="","",OFFSET('Hygiene Data'!$F$12,0,10*ROW('Hygiene Data'!F84)))</f>
        <v/>
      </c>
      <c r="DW90" s="378" t="str">
        <f ca="1">+IF(OFFSET('Hygiene Data'!$F$13,0,10*ROW('Hygiene Data'!F84))="","",OFFSET('Hygiene Data'!$F$13,0,10*ROW('Hygiene Data'!F84)))</f>
        <v/>
      </c>
      <c r="DX90" s="378" t="str">
        <f ca="1">+IF(OFFSET('Hygiene Data'!$G$11,0,10*ROW('Hygiene Data'!G84))="","",OFFSET('Hygiene Data'!$G$11,0,10*ROW('Hygiene Data'!G84)))</f>
        <v/>
      </c>
      <c r="DY90" s="378" t="str">
        <f ca="1">+IF(OFFSET('Hygiene Data'!$G$12,0,10*ROW('Hygiene Data'!G84))="","",OFFSET('Hygiene Data'!$G$12,0,10*ROW('Hygiene Data'!G84)))</f>
        <v/>
      </c>
      <c r="DZ90" s="378" t="str">
        <f ca="1">+IF(OFFSET('Hygiene Data'!$G$13,0,10*ROW('Hygiene Data'!G84))="","",OFFSET('Hygiene Data'!$G$13,0,10*ROW('Hygiene Data'!G84)))</f>
        <v/>
      </c>
      <c r="EA90" s="378" t="str">
        <f ca="1">+IF(OFFSET('Hygiene Data'!$H$11,0,10*ROW('Hygiene Data'!H84))="","",OFFSET('Hygiene Data'!$H$11,0,10*ROW('Hygiene Data'!H84)))</f>
        <v/>
      </c>
      <c r="EB90" s="378" t="str">
        <f ca="1">+IF(OFFSET('Hygiene Data'!$H$12,0,10*ROW('Hygiene Data'!H84))="","",OFFSET('Hygiene Data'!$H$12,0,10*ROW('Hygiene Data'!H84)))</f>
        <v/>
      </c>
      <c r="EC90" s="378" t="str">
        <f ca="1">+IF(OFFSET('Hygiene Data'!$H$13,0,10*ROW('Hygiene Data'!H84))="","",OFFSET('Hygiene Data'!$H$13,0,10*ROW('Hygiene Data'!H84)))</f>
        <v/>
      </c>
      <c r="ED90" s="378" t="str">
        <f ca="1">+IF(OFFSET('Hygiene Data'!$I$11,0,10*ROW('Hygiene Data'!I84))="","",OFFSET('Hygiene Data'!$I$11,0,10*ROW('Hygiene Data'!I84)))</f>
        <v/>
      </c>
      <c r="EE90" s="378" t="str">
        <f ca="1">+IF(OFFSET('Hygiene Data'!$I$12,0,10*ROW('Hygiene Data'!I84))="","",OFFSET('Hygiene Data'!$I$12,0,10*ROW('Hygiene Data'!I84)))</f>
        <v/>
      </c>
      <c r="EF90" s="378" t="str">
        <f ca="1">+IF(OFFSET('Hygiene Data'!$I$13,0,10*ROW('Hygiene Data'!I84))="","",OFFSET('Hygiene Data'!$I$13,0,10*ROW('Hygiene Data'!I84)))</f>
        <v/>
      </c>
    </row>
    <row r="91" spans="1:136" x14ac:dyDescent="0.25">
      <c r="A91" s="487" t="str">
        <f ca="1">+IF(OFFSET('Water Data'!$B$2,0,10*ROW('Water Data'!E85))="","",OFFSET('Water Data'!$B$2,0,10*ROW('Water Data'!E85)))</f>
        <v/>
      </c>
      <c r="B91" s="487"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4" t="str">
        <f t="shared" ca="1" si="1"/>
        <v/>
      </c>
      <c r="D91" s="515"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5"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5"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5"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5"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5"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5"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5"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5"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5"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5"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5"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5"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5"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5"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5"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5"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5"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6"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6"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6"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6"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6"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6"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6"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6"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6"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6"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6"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6"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6"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6"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6"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6"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6"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6"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6"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6"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6"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6"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6"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6"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6"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6"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6"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6"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6"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6"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7"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3"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7"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7"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7"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7"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7"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7"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7"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7"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7"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7"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7"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7"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7"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7"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7"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7"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8" t="str">
        <f ca="1">+IF(OFFSET('Water Data'!$D$27,0,10*ROW('Water Data'!D85))="","",OFFSET('Water Data'!$D$27,0,10*ROW('Water Data'!D85)))</f>
        <v/>
      </c>
      <c r="BT91" s="378" t="str">
        <f ca="1">+IF(OFFSET('Water Data'!$D$28,0,10*ROW('Water Data'!D85))="","",OFFSET('Water Data'!$D$28,0,10*ROW('Water Data'!D85)))</f>
        <v/>
      </c>
      <c r="BU91" s="378" t="str">
        <f ca="1">+IF(OFFSET('Water Data'!$D$29,0,10*ROW('Water Data'!D85))="","",OFFSET('Water Data'!$D$29,0,10*ROW('Water Data'!D85)))</f>
        <v/>
      </c>
      <c r="BV91" s="378" t="str">
        <f ca="1">+IF(OFFSET('Water Data'!$E$27,0,10*ROW('Water Data'!E85))="","",OFFSET('Water Data'!$E$27,0,10*ROW('Water Data'!E85)))</f>
        <v/>
      </c>
      <c r="BW91" s="378" t="str">
        <f ca="1">+IF(OFFSET('Water Data'!$E$28,0,10*ROW('Water Data'!E85))="","",OFFSET('Water Data'!$E$28,0,10*ROW('Water Data'!E85)))</f>
        <v/>
      </c>
      <c r="BX91" s="378" t="str">
        <f ca="1">+IF(OFFSET('Water Data'!$E$29,0,10*ROW('Water Data'!E85))="","",OFFSET('Water Data'!$E$29,0,10*ROW('Water Data'!E85)))</f>
        <v/>
      </c>
      <c r="BY91" s="378" t="str">
        <f ca="1">+IF(OFFSET('Water Data'!$F$27,0,10*ROW('Water Data'!F85))="","",OFFSET('Water Data'!$F$27,0,10*ROW('Water Data'!F85)))</f>
        <v/>
      </c>
      <c r="BZ91" s="378" t="str">
        <f ca="1">+IF(OFFSET('Water Data'!$F$28,0,10*ROW('Water Data'!F85))="","",OFFSET('Water Data'!$F$28,0,10*ROW('Water Data'!F85)))</f>
        <v/>
      </c>
      <c r="CA91" s="378" t="str">
        <f ca="1">+IF(OFFSET('Water Data'!$F$29,0,10*ROW('Water Data'!F85))="","",OFFSET('Water Data'!$F$29,0,10*ROW('Water Data'!F85)))</f>
        <v/>
      </c>
      <c r="CB91" s="378" t="str">
        <f ca="1">+IF(OFFSET('Water Data'!$G$27,0,10*ROW('Water Data'!G85))="","",OFFSET('Water Data'!$G$27,0,10*ROW('Water Data'!G85)))</f>
        <v/>
      </c>
      <c r="CC91" s="378" t="str">
        <f ca="1">+IF(OFFSET('Water Data'!$G$28,0,10*ROW('Water Data'!G85))="","",OFFSET('Water Data'!$G$28,0,10*ROW('Water Data'!G85)))</f>
        <v/>
      </c>
      <c r="CD91" s="378" t="str">
        <f ca="1">+IF(OFFSET('Water Data'!$G$29,0,10*ROW('Water Data'!G85))="","",OFFSET('Water Data'!$G$29,0,10*ROW('Water Data'!G85)))</f>
        <v/>
      </c>
      <c r="CE91" s="378" t="str">
        <f ca="1">+IF(OFFSET('Water Data'!$H$27,0,10*ROW('Water Data'!H85))="","",OFFSET('Water Data'!$H$27,0,10*ROW('Water Data'!H85)))</f>
        <v/>
      </c>
      <c r="CF91" s="378" t="str">
        <f ca="1">+IF(OFFSET('Water Data'!$H$28,0,10*ROW('Water Data'!H85))="","",OFFSET('Water Data'!$H$28,0,10*ROW('Water Data'!H85)))</f>
        <v/>
      </c>
      <c r="CG91" s="378" t="str">
        <f ca="1">+IF(OFFSET('Water Data'!$H$29,0,10*ROW('Water Data'!H85))="","",OFFSET('Water Data'!$H$29,0,10*ROW('Water Data'!H85)))</f>
        <v/>
      </c>
      <c r="CH91" s="378" t="str">
        <f ca="1">+IF(OFFSET('Water Data'!$I$27,0,10*ROW('Water Data'!I85))="","",OFFSET('Water Data'!$I$27,0,10*ROW('Water Data'!I85)))</f>
        <v/>
      </c>
      <c r="CI91" s="378" t="str">
        <f ca="1">+IF(OFFSET('Water Data'!$I$28,0,10*ROW('Water Data'!I85))="","",OFFSET('Water Data'!$I$28,0,10*ROW('Water Data'!I85)))</f>
        <v/>
      </c>
      <c r="CJ91" s="378" t="str">
        <f ca="1">+IF(OFFSET('Water Data'!$I$29,0,10*ROW('Water Data'!I85))="","",OFFSET('Water Data'!$I$29,0,10*ROW('Water Data'!I85)))</f>
        <v/>
      </c>
      <c r="CK91" s="378" t="str">
        <f ca="1">+IF(OFFSET('Sanitation Data'!$D$28,0,10*ROW('Sanitation Data'!D85))="","",OFFSET('Sanitation Data'!$D$28,0,10*ROW('Sanitation Data'!D85)))</f>
        <v/>
      </c>
      <c r="CL91" s="378" t="str">
        <f ca="1">+IF(OFFSET('Sanitation Data'!$D$29,0,10*ROW('Sanitation Data'!D85))="","",OFFSET('Sanitation Data'!$D$29,0,10*ROW('Sanitation Data'!D85)))</f>
        <v/>
      </c>
      <c r="CM91" s="378" t="str">
        <f ca="1">+IF(OFFSET('Sanitation Data'!$D$30,0,10*ROW('Sanitation Data'!D85))="","",OFFSET('Sanitation Data'!$D$30,0,10*ROW('Sanitation Data'!D85)))</f>
        <v/>
      </c>
      <c r="CN91" s="378" t="str">
        <f ca="1">+IF(OFFSET('Sanitation Data'!$D$31,0,10*ROW('Sanitation Data'!D85))="","",OFFSET('Sanitation Data'!$D$31,0,10*ROW('Sanitation Data'!D85)))</f>
        <v/>
      </c>
      <c r="CO91" s="378" t="str">
        <f ca="1">+IF(OFFSET('Sanitation Data'!$D$32,0,10*ROW('Sanitation Data'!D85))="","",OFFSET('Sanitation Data'!$D$32,0,10*ROW('Sanitation Data'!D85)))</f>
        <v/>
      </c>
      <c r="CP91" s="378" t="str">
        <f ca="1">+IF(OFFSET('Sanitation Data'!$E$28,0,10*ROW('Sanitation Data'!E85))="","",OFFSET('Sanitation Data'!$E$28,0,10*ROW('Sanitation Data'!E85)))</f>
        <v/>
      </c>
      <c r="CQ91" s="378" t="str">
        <f ca="1">+IF(OFFSET('Sanitation Data'!$E$29,0,10*ROW('Sanitation Data'!E85))="","",OFFSET('Sanitation Data'!$E$29,0,10*ROW('Sanitation Data'!E85)))</f>
        <v/>
      </c>
      <c r="CR91" s="378" t="str">
        <f ca="1">+IF(OFFSET('Sanitation Data'!$E$30,0,10*ROW('Sanitation Data'!E85))="","",OFFSET('Sanitation Data'!$E$30,0,10*ROW('Sanitation Data'!E85)))</f>
        <v/>
      </c>
      <c r="CS91" s="378" t="str">
        <f ca="1">+IF(OFFSET('Sanitation Data'!$E$31,0,10*ROW('Sanitation Data'!E85))="","",OFFSET('Sanitation Data'!$E$31,0,10*ROW('Sanitation Data'!E85)))</f>
        <v/>
      </c>
      <c r="CT91" s="378" t="str">
        <f ca="1">+IF(OFFSET('Sanitation Data'!$E$32,0,10*ROW('Sanitation Data'!E85))="","",OFFSET('Sanitation Data'!$E$32,0,10*ROW('Sanitation Data'!E85)))</f>
        <v/>
      </c>
      <c r="CU91" s="378" t="str">
        <f ca="1">+IF(OFFSET('Sanitation Data'!$F$28,0,10*ROW('Sanitation Data'!F85))="","",OFFSET('Sanitation Data'!$F$28,0,10*ROW('Sanitation Data'!F85)))</f>
        <v/>
      </c>
      <c r="CV91" s="378" t="str">
        <f ca="1">+IF(OFFSET('Sanitation Data'!$F$29,0,10*ROW('Sanitation Data'!F85))="","",OFFSET('Sanitation Data'!$F$29,0,10*ROW('Sanitation Data'!F85)))</f>
        <v/>
      </c>
      <c r="CW91" s="378" t="str">
        <f ca="1">+IF(OFFSET('Sanitation Data'!$F$30,0,10*ROW('Sanitation Data'!F85))="","",OFFSET('Sanitation Data'!$F$30,0,10*ROW('Sanitation Data'!F85)))</f>
        <v/>
      </c>
      <c r="CX91" s="378" t="str">
        <f ca="1">+IF(OFFSET('Sanitation Data'!$F$31,0,10*ROW('Sanitation Data'!F85))="","",OFFSET('Sanitation Data'!$F$31,0,10*ROW('Sanitation Data'!F85)))</f>
        <v/>
      </c>
      <c r="CY91" s="378" t="str">
        <f ca="1">+IF(OFFSET('Sanitation Data'!$F$32,0,10*ROW('Sanitation Data'!F85))="","",OFFSET('Sanitation Data'!$F$32,0,10*ROW('Sanitation Data'!F85)))</f>
        <v/>
      </c>
      <c r="CZ91" s="378" t="str">
        <f ca="1">+IF(OFFSET('Sanitation Data'!$G$28,0,10*ROW('Sanitation Data'!G85))="","",OFFSET('Sanitation Data'!$G$28,0,10*ROW('Sanitation Data'!G85)))</f>
        <v/>
      </c>
      <c r="DA91" s="378" t="str">
        <f ca="1">+IF(OFFSET('Sanitation Data'!$G$29,0,10*ROW('Sanitation Data'!G85))="","",OFFSET('Sanitation Data'!$G$29,0,10*ROW('Sanitation Data'!G85)))</f>
        <v/>
      </c>
      <c r="DB91" s="378" t="str">
        <f ca="1">+IF(OFFSET('Sanitation Data'!$G$30,0,10*ROW('Sanitation Data'!G85))="","",OFFSET('Sanitation Data'!$G$30,0,10*ROW('Sanitation Data'!G85)))</f>
        <v/>
      </c>
      <c r="DC91" s="378" t="str">
        <f ca="1">+IF(OFFSET('Sanitation Data'!$G$31,0,10*ROW('Sanitation Data'!G85))="","",OFFSET('Sanitation Data'!$G$31,0,10*ROW('Sanitation Data'!G85)))</f>
        <v/>
      </c>
      <c r="DD91" s="378" t="str">
        <f ca="1">+IF(OFFSET('Sanitation Data'!$G$32,0,10*ROW('Sanitation Data'!G85))="","",OFFSET('Sanitation Data'!$G$32,0,10*ROW('Sanitation Data'!G85)))</f>
        <v/>
      </c>
      <c r="DE91" s="378" t="str">
        <f ca="1">+IF(OFFSET('Sanitation Data'!$H$28,0,10*ROW('Sanitation Data'!H85))="","",OFFSET('Sanitation Data'!$H$28,0,10*ROW('Sanitation Data'!H85)))</f>
        <v/>
      </c>
      <c r="DF91" s="378" t="str">
        <f ca="1">+IF(OFFSET('Sanitation Data'!$H$29,0,10*ROW('Sanitation Data'!H85))="","",OFFSET('Sanitation Data'!$H$29,0,10*ROW('Sanitation Data'!H85)))</f>
        <v/>
      </c>
      <c r="DG91" s="378" t="str">
        <f ca="1">+IF(OFFSET('Sanitation Data'!$H$30,0,10*ROW('Sanitation Data'!H85))="","",OFFSET('Sanitation Data'!$H$30,0,10*ROW('Sanitation Data'!H85)))</f>
        <v/>
      </c>
      <c r="DH91" s="378" t="str">
        <f ca="1">+IF(OFFSET('Sanitation Data'!$H$31,0,10*ROW('Sanitation Data'!H85))="","",OFFSET('Sanitation Data'!$H$31,0,10*ROW('Sanitation Data'!H85)))</f>
        <v/>
      </c>
      <c r="DI91" s="378" t="str">
        <f ca="1">+IF(OFFSET('Sanitation Data'!$H$32,0,10*ROW('Sanitation Data'!H85))="","",OFFSET('Sanitation Data'!$H$32,0,10*ROW('Sanitation Data'!H85)))</f>
        <v/>
      </c>
      <c r="DJ91" s="378" t="str">
        <f ca="1">+IF(OFFSET('Sanitation Data'!$I$28,0,10*ROW('Sanitation Data'!I85))="","",OFFSET('Sanitation Data'!$I$28,0,10*ROW('Sanitation Data'!I85)))</f>
        <v/>
      </c>
      <c r="DK91" s="378" t="str">
        <f ca="1">+IF(OFFSET('Sanitation Data'!$I$29,0,10*ROW('Sanitation Data'!I85))="","",OFFSET('Sanitation Data'!$I$29,0,10*ROW('Sanitation Data'!I85)))</f>
        <v/>
      </c>
      <c r="DL91" s="378" t="str">
        <f ca="1">+IF(OFFSET('Sanitation Data'!$I$30,0,10*ROW('Sanitation Data'!I85))="","",OFFSET('Sanitation Data'!$I$30,0,10*ROW('Sanitation Data'!I85)))</f>
        <v/>
      </c>
      <c r="DM91" s="378" t="str">
        <f ca="1">+IF(OFFSET('Sanitation Data'!$I$31,0,10*ROW('Sanitation Data'!I85))="","",OFFSET('Sanitation Data'!$I$31,0,10*ROW('Sanitation Data'!I85)))</f>
        <v/>
      </c>
      <c r="DN91" s="378" t="str">
        <f ca="1">+IF(OFFSET('Sanitation Data'!$I$32,0,10*ROW('Sanitation Data'!I85))="","",OFFSET('Sanitation Data'!$I$32,0,10*ROW('Sanitation Data'!I85)))</f>
        <v/>
      </c>
      <c r="DO91" s="378" t="str">
        <f ca="1">+IF(OFFSET('Hygiene Data'!$D$11,0,10*ROW('Hygiene Data'!D85))="","",OFFSET('Hygiene Data'!$D$11,0,10*ROW('Hygiene Data'!D85)))</f>
        <v/>
      </c>
      <c r="DP91" s="378" t="str">
        <f ca="1">+IF(OFFSET('Hygiene Data'!$D$12,0,10*ROW('Hygiene Data'!D85))="","",OFFSET('Hygiene Data'!$D$12,0,10*ROW('Hygiene Data'!D85)))</f>
        <v/>
      </c>
      <c r="DQ91" s="378" t="str">
        <f ca="1">+IF(OFFSET('Hygiene Data'!$D$13,0,10*ROW('Hygiene Data'!D85))="","",OFFSET('Hygiene Data'!$D$13,0,10*ROW('Hygiene Data'!D85)))</f>
        <v/>
      </c>
      <c r="DR91" s="378" t="str">
        <f ca="1">+IF(OFFSET('Hygiene Data'!$E$11,0,10*ROW('Hygiene Data'!E85))="","",OFFSET('Hygiene Data'!$E$11,0,10*ROW('Hygiene Data'!E85)))</f>
        <v/>
      </c>
      <c r="DS91" s="378" t="str">
        <f ca="1">+IF(OFFSET('Hygiene Data'!$E$12,0,10*ROW('Hygiene Data'!E85))="","",OFFSET('Hygiene Data'!$E$12,0,10*ROW('Hygiene Data'!E85)))</f>
        <v/>
      </c>
      <c r="DT91" s="378" t="str">
        <f ca="1">+IF(OFFSET('Hygiene Data'!$E$13,0,10*ROW('Hygiene Data'!E85))="","",OFFSET('Hygiene Data'!$E$13,0,10*ROW('Hygiene Data'!E85)))</f>
        <v/>
      </c>
      <c r="DU91" s="378" t="str">
        <f ca="1">+IF(OFFSET('Hygiene Data'!$F$11,0,10*ROW('Hygiene Data'!F85))="","",OFFSET('Hygiene Data'!$F$11,0,10*ROW('Hygiene Data'!F85)))</f>
        <v/>
      </c>
      <c r="DV91" s="378" t="str">
        <f ca="1">+IF(OFFSET('Hygiene Data'!$F$12,0,10*ROW('Hygiene Data'!F85))="","",OFFSET('Hygiene Data'!$F$12,0,10*ROW('Hygiene Data'!F85)))</f>
        <v/>
      </c>
      <c r="DW91" s="378" t="str">
        <f ca="1">+IF(OFFSET('Hygiene Data'!$F$13,0,10*ROW('Hygiene Data'!F85))="","",OFFSET('Hygiene Data'!$F$13,0,10*ROW('Hygiene Data'!F85)))</f>
        <v/>
      </c>
      <c r="DX91" s="378" t="str">
        <f ca="1">+IF(OFFSET('Hygiene Data'!$G$11,0,10*ROW('Hygiene Data'!G85))="","",OFFSET('Hygiene Data'!$G$11,0,10*ROW('Hygiene Data'!G85)))</f>
        <v/>
      </c>
      <c r="DY91" s="378" t="str">
        <f ca="1">+IF(OFFSET('Hygiene Data'!$G$12,0,10*ROW('Hygiene Data'!G85))="","",OFFSET('Hygiene Data'!$G$12,0,10*ROW('Hygiene Data'!G85)))</f>
        <v/>
      </c>
      <c r="DZ91" s="378" t="str">
        <f ca="1">+IF(OFFSET('Hygiene Data'!$G$13,0,10*ROW('Hygiene Data'!G85))="","",OFFSET('Hygiene Data'!$G$13,0,10*ROW('Hygiene Data'!G85)))</f>
        <v/>
      </c>
      <c r="EA91" s="378" t="str">
        <f ca="1">+IF(OFFSET('Hygiene Data'!$H$11,0,10*ROW('Hygiene Data'!H85))="","",OFFSET('Hygiene Data'!$H$11,0,10*ROW('Hygiene Data'!H85)))</f>
        <v/>
      </c>
      <c r="EB91" s="378" t="str">
        <f ca="1">+IF(OFFSET('Hygiene Data'!$H$12,0,10*ROW('Hygiene Data'!H85))="","",OFFSET('Hygiene Data'!$H$12,0,10*ROW('Hygiene Data'!H85)))</f>
        <v/>
      </c>
      <c r="EC91" s="378" t="str">
        <f ca="1">+IF(OFFSET('Hygiene Data'!$H$13,0,10*ROW('Hygiene Data'!H85))="","",OFFSET('Hygiene Data'!$H$13,0,10*ROW('Hygiene Data'!H85)))</f>
        <v/>
      </c>
      <c r="ED91" s="378" t="str">
        <f ca="1">+IF(OFFSET('Hygiene Data'!$I$11,0,10*ROW('Hygiene Data'!I85))="","",OFFSET('Hygiene Data'!$I$11,0,10*ROW('Hygiene Data'!I85)))</f>
        <v/>
      </c>
      <c r="EE91" s="378" t="str">
        <f ca="1">+IF(OFFSET('Hygiene Data'!$I$12,0,10*ROW('Hygiene Data'!I85))="","",OFFSET('Hygiene Data'!$I$12,0,10*ROW('Hygiene Data'!I85)))</f>
        <v/>
      </c>
      <c r="EF91" s="378" t="str">
        <f ca="1">+IF(OFFSET('Hygiene Data'!$I$13,0,10*ROW('Hygiene Data'!I85))="","",OFFSET('Hygiene Data'!$I$13,0,10*ROW('Hygiene Data'!I85)))</f>
        <v/>
      </c>
    </row>
    <row r="92" spans="1:136" x14ac:dyDescent="0.25">
      <c r="A92" s="487" t="str">
        <f ca="1">+IF(OFFSET('Water Data'!$B$2,0,10*ROW('Water Data'!E86))="","",OFFSET('Water Data'!$B$2,0,10*ROW('Water Data'!E86)))</f>
        <v/>
      </c>
      <c r="B92" s="487"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4" t="str">
        <f t="shared" ca="1" si="1"/>
        <v/>
      </c>
      <c r="D92" s="515"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5"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5"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5"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5"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5"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5"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5"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5"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5"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5"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5"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5"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5"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5"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5"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5"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5"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6"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6"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6"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6"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6"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6"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6"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6"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6"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6"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6"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6"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6"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6"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6"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6"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6"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6"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6"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6"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6"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6"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6"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6"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6"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6"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6"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6"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6"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6"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7"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3"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7"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7"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7"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7"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7"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7"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7"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7"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7"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7"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7"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7"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7"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7"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7"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7"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8" t="str">
        <f ca="1">+IF(OFFSET('Water Data'!$D$27,0,10*ROW('Water Data'!D86))="","",OFFSET('Water Data'!$D$27,0,10*ROW('Water Data'!D86)))</f>
        <v/>
      </c>
      <c r="BT92" s="378" t="str">
        <f ca="1">+IF(OFFSET('Water Data'!$D$28,0,10*ROW('Water Data'!D86))="","",OFFSET('Water Data'!$D$28,0,10*ROW('Water Data'!D86)))</f>
        <v/>
      </c>
      <c r="BU92" s="378" t="str">
        <f ca="1">+IF(OFFSET('Water Data'!$D$29,0,10*ROW('Water Data'!D86))="","",OFFSET('Water Data'!$D$29,0,10*ROW('Water Data'!D86)))</f>
        <v/>
      </c>
      <c r="BV92" s="378" t="str">
        <f ca="1">+IF(OFFSET('Water Data'!$E$27,0,10*ROW('Water Data'!E86))="","",OFFSET('Water Data'!$E$27,0,10*ROW('Water Data'!E86)))</f>
        <v/>
      </c>
      <c r="BW92" s="378" t="str">
        <f ca="1">+IF(OFFSET('Water Data'!$E$28,0,10*ROW('Water Data'!E86))="","",OFFSET('Water Data'!$E$28,0,10*ROW('Water Data'!E86)))</f>
        <v/>
      </c>
      <c r="BX92" s="378" t="str">
        <f ca="1">+IF(OFFSET('Water Data'!$E$29,0,10*ROW('Water Data'!E86))="","",OFFSET('Water Data'!$E$29,0,10*ROW('Water Data'!E86)))</f>
        <v/>
      </c>
      <c r="BY92" s="378" t="str">
        <f ca="1">+IF(OFFSET('Water Data'!$F$27,0,10*ROW('Water Data'!F86))="","",OFFSET('Water Data'!$F$27,0,10*ROW('Water Data'!F86)))</f>
        <v/>
      </c>
      <c r="BZ92" s="378" t="str">
        <f ca="1">+IF(OFFSET('Water Data'!$F$28,0,10*ROW('Water Data'!F86))="","",OFFSET('Water Data'!$F$28,0,10*ROW('Water Data'!F86)))</f>
        <v/>
      </c>
      <c r="CA92" s="378" t="str">
        <f ca="1">+IF(OFFSET('Water Data'!$F$29,0,10*ROW('Water Data'!F86))="","",OFFSET('Water Data'!$F$29,0,10*ROW('Water Data'!F86)))</f>
        <v/>
      </c>
      <c r="CB92" s="378" t="str">
        <f ca="1">+IF(OFFSET('Water Data'!$G$27,0,10*ROW('Water Data'!G86))="","",OFFSET('Water Data'!$G$27,0,10*ROW('Water Data'!G86)))</f>
        <v/>
      </c>
      <c r="CC92" s="378" t="str">
        <f ca="1">+IF(OFFSET('Water Data'!$G$28,0,10*ROW('Water Data'!G86))="","",OFFSET('Water Data'!$G$28,0,10*ROW('Water Data'!G86)))</f>
        <v/>
      </c>
      <c r="CD92" s="378" t="str">
        <f ca="1">+IF(OFFSET('Water Data'!$G$29,0,10*ROW('Water Data'!G86))="","",OFFSET('Water Data'!$G$29,0,10*ROW('Water Data'!G86)))</f>
        <v/>
      </c>
      <c r="CE92" s="378" t="str">
        <f ca="1">+IF(OFFSET('Water Data'!$H$27,0,10*ROW('Water Data'!H86))="","",OFFSET('Water Data'!$H$27,0,10*ROW('Water Data'!H86)))</f>
        <v/>
      </c>
      <c r="CF92" s="378" t="str">
        <f ca="1">+IF(OFFSET('Water Data'!$H$28,0,10*ROW('Water Data'!H86))="","",OFFSET('Water Data'!$H$28,0,10*ROW('Water Data'!H86)))</f>
        <v/>
      </c>
      <c r="CG92" s="378" t="str">
        <f ca="1">+IF(OFFSET('Water Data'!$H$29,0,10*ROW('Water Data'!H86))="","",OFFSET('Water Data'!$H$29,0,10*ROW('Water Data'!H86)))</f>
        <v/>
      </c>
      <c r="CH92" s="378" t="str">
        <f ca="1">+IF(OFFSET('Water Data'!$I$27,0,10*ROW('Water Data'!I86))="","",OFFSET('Water Data'!$I$27,0,10*ROW('Water Data'!I86)))</f>
        <v/>
      </c>
      <c r="CI92" s="378" t="str">
        <f ca="1">+IF(OFFSET('Water Data'!$I$28,0,10*ROW('Water Data'!I86))="","",OFFSET('Water Data'!$I$28,0,10*ROW('Water Data'!I86)))</f>
        <v/>
      </c>
      <c r="CJ92" s="378" t="str">
        <f ca="1">+IF(OFFSET('Water Data'!$I$29,0,10*ROW('Water Data'!I86))="","",OFFSET('Water Data'!$I$29,0,10*ROW('Water Data'!I86)))</f>
        <v/>
      </c>
      <c r="CK92" s="378" t="str">
        <f ca="1">+IF(OFFSET('Sanitation Data'!$D$28,0,10*ROW('Sanitation Data'!D86))="","",OFFSET('Sanitation Data'!$D$28,0,10*ROW('Sanitation Data'!D86)))</f>
        <v/>
      </c>
      <c r="CL92" s="378" t="str">
        <f ca="1">+IF(OFFSET('Sanitation Data'!$D$29,0,10*ROW('Sanitation Data'!D86))="","",OFFSET('Sanitation Data'!$D$29,0,10*ROW('Sanitation Data'!D86)))</f>
        <v/>
      </c>
      <c r="CM92" s="378" t="str">
        <f ca="1">+IF(OFFSET('Sanitation Data'!$D$30,0,10*ROW('Sanitation Data'!D86))="","",OFFSET('Sanitation Data'!$D$30,0,10*ROW('Sanitation Data'!D86)))</f>
        <v/>
      </c>
      <c r="CN92" s="378" t="str">
        <f ca="1">+IF(OFFSET('Sanitation Data'!$D$31,0,10*ROW('Sanitation Data'!D86))="","",OFFSET('Sanitation Data'!$D$31,0,10*ROW('Sanitation Data'!D86)))</f>
        <v/>
      </c>
      <c r="CO92" s="378" t="str">
        <f ca="1">+IF(OFFSET('Sanitation Data'!$D$32,0,10*ROW('Sanitation Data'!D86))="","",OFFSET('Sanitation Data'!$D$32,0,10*ROW('Sanitation Data'!D86)))</f>
        <v/>
      </c>
      <c r="CP92" s="378" t="str">
        <f ca="1">+IF(OFFSET('Sanitation Data'!$E$28,0,10*ROW('Sanitation Data'!E86))="","",OFFSET('Sanitation Data'!$E$28,0,10*ROW('Sanitation Data'!E86)))</f>
        <v/>
      </c>
      <c r="CQ92" s="378" t="str">
        <f ca="1">+IF(OFFSET('Sanitation Data'!$E$29,0,10*ROW('Sanitation Data'!E86))="","",OFFSET('Sanitation Data'!$E$29,0,10*ROW('Sanitation Data'!E86)))</f>
        <v/>
      </c>
      <c r="CR92" s="378" t="str">
        <f ca="1">+IF(OFFSET('Sanitation Data'!$E$30,0,10*ROW('Sanitation Data'!E86))="","",OFFSET('Sanitation Data'!$E$30,0,10*ROW('Sanitation Data'!E86)))</f>
        <v/>
      </c>
      <c r="CS92" s="378" t="str">
        <f ca="1">+IF(OFFSET('Sanitation Data'!$E$31,0,10*ROW('Sanitation Data'!E86))="","",OFFSET('Sanitation Data'!$E$31,0,10*ROW('Sanitation Data'!E86)))</f>
        <v/>
      </c>
      <c r="CT92" s="378" t="str">
        <f ca="1">+IF(OFFSET('Sanitation Data'!$E$32,0,10*ROW('Sanitation Data'!E86))="","",OFFSET('Sanitation Data'!$E$32,0,10*ROW('Sanitation Data'!E86)))</f>
        <v/>
      </c>
      <c r="CU92" s="378" t="str">
        <f ca="1">+IF(OFFSET('Sanitation Data'!$F$28,0,10*ROW('Sanitation Data'!F86))="","",OFFSET('Sanitation Data'!$F$28,0,10*ROW('Sanitation Data'!F86)))</f>
        <v/>
      </c>
      <c r="CV92" s="378" t="str">
        <f ca="1">+IF(OFFSET('Sanitation Data'!$F$29,0,10*ROW('Sanitation Data'!F86))="","",OFFSET('Sanitation Data'!$F$29,0,10*ROW('Sanitation Data'!F86)))</f>
        <v/>
      </c>
      <c r="CW92" s="378" t="str">
        <f ca="1">+IF(OFFSET('Sanitation Data'!$F$30,0,10*ROW('Sanitation Data'!F86))="","",OFFSET('Sanitation Data'!$F$30,0,10*ROW('Sanitation Data'!F86)))</f>
        <v/>
      </c>
      <c r="CX92" s="378" t="str">
        <f ca="1">+IF(OFFSET('Sanitation Data'!$F$31,0,10*ROW('Sanitation Data'!F86))="","",OFFSET('Sanitation Data'!$F$31,0,10*ROW('Sanitation Data'!F86)))</f>
        <v/>
      </c>
      <c r="CY92" s="378" t="str">
        <f ca="1">+IF(OFFSET('Sanitation Data'!$F$32,0,10*ROW('Sanitation Data'!F86))="","",OFFSET('Sanitation Data'!$F$32,0,10*ROW('Sanitation Data'!F86)))</f>
        <v/>
      </c>
      <c r="CZ92" s="378" t="str">
        <f ca="1">+IF(OFFSET('Sanitation Data'!$G$28,0,10*ROW('Sanitation Data'!G86))="","",OFFSET('Sanitation Data'!$G$28,0,10*ROW('Sanitation Data'!G86)))</f>
        <v/>
      </c>
      <c r="DA92" s="378" t="str">
        <f ca="1">+IF(OFFSET('Sanitation Data'!$G$29,0,10*ROW('Sanitation Data'!G86))="","",OFFSET('Sanitation Data'!$G$29,0,10*ROW('Sanitation Data'!G86)))</f>
        <v/>
      </c>
      <c r="DB92" s="378" t="str">
        <f ca="1">+IF(OFFSET('Sanitation Data'!$G$30,0,10*ROW('Sanitation Data'!G86))="","",OFFSET('Sanitation Data'!$G$30,0,10*ROW('Sanitation Data'!G86)))</f>
        <v/>
      </c>
      <c r="DC92" s="378" t="str">
        <f ca="1">+IF(OFFSET('Sanitation Data'!$G$31,0,10*ROW('Sanitation Data'!G86))="","",OFFSET('Sanitation Data'!$G$31,0,10*ROW('Sanitation Data'!G86)))</f>
        <v/>
      </c>
      <c r="DD92" s="378" t="str">
        <f ca="1">+IF(OFFSET('Sanitation Data'!$G$32,0,10*ROW('Sanitation Data'!G86))="","",OFFSET('Sanitation Data'!$G$32,0,10*ROW('Sanitation Data'!G86)))</f>
        <v/>
      </c>
      <c r="DE92" s="378" t="str">
        <f ca="1">+IF(OFFSET('Sanitation Data'!$H$28,0,10*ROW('Sanitation Data'!H86))="","",OFFSET('Sanitation Data'!$H$28,0,10*ROW('Sanitation Data'!H86)))</f>
        <v/>
      </c>
      <c r="DF92" s="378" t="str">
        <f ca="1">+IF(OFFSET('Sanitation Data'!$H$29,0,10*ROW('Sanitation Data'!H86))="","",OFFSET('Sanitation Data'!$H$29,0,10*ROW('Sanitation Data'!H86)))</f>
        <v/>
      </c>
      <c r="DG92" s="378" t="str">
        <f ca="1">+IF(OFFSET('Sanitation Data'!$H$30,0,10*ROW('Sanitation Data'!H86))="","",OFFSET('Sanitation Data'!$H$30,0,10*ROW('Sanitation Data'!H86)))</f>
        <v/>
      </c>
      <c r="DH92" s="378" t="str">
        <f ca="1">+IF(OFFSET('Sanitation Data'!$H$31,0,10*ROW('Sanitation Data'!H86))="","",OFFSET('Sanitation Data'!$H$31,0,10*ROW('Sanitation Data'!H86)))</f>
        <v/>
      </c>
      <c r="DI92" s="378" t="str">
        <f ca="1">+IF(OFFSET('Sanitation Data'!$H$32,0,10*ROW('Sanitation Data'!H86))="","",OFFSET('Sanitation Data'!$H$32,0,10*ROW('Sanitation Data'!H86)))</f>
        <v/>
      </c>
      <c r="DJ92" s="378" t="str">
        <f ca="1">+IF(OFFSET('Sanitation Data'!$I$28,0,10*ROW('Sanitation Data'!I86))="","",OFFSET('Sanitation Data'!$I$28,0,10*ROW('Sanitation Data'!I86)))</f>
        <v/>
      </c>
      <c r="DK92" s="378" t="str">
        <f ca="1">+IF(OFFSET('Sanitation Data'!$I$29,0,10*ROW('Sanitation Data'!I86))="","",OFFSET('Sanitation Data'!$I$29,0,10*ROW('Sanitation Data'!I86)))</f>
        <v/>
      </c>
      <c r="DL92" s="378" t="str">
        <f ca="1">+IF(OFFSET('Sanitation Data'!$I$30,0,10*ROW('Sanitation Data'!I86))="","",OFFSET('Sanitation Data'!$I$30,0,10*ROW('Sanitation Data'!I86)))</f>
        <v/>
      </c>
      <c r="DM92" s="378" t="str">
        <f ca="1">+IF(OFFSET('Sanitation Data'!$I$31,0,10*ROW('Sanitation Data'!I86))="","",OFFSET('Sanitation Data'!$I$31,0,10*ROW('Sanitation Data'!I86)))</f>
        <v/>
      </c>
      <c r="DN92" s="378" t="str">
        <f ca="1">+IF(OFFSET('Sanitation Data'!$I$32,0,10*ROW('Sanitation Data'!I86))="","",OFFSET('Sanitation Data'!$I$32,0,10*ROW('Sanitation Data'!I86)))</f>
        <v/>
      </c>
      <c r="DO92" s="378" t="str">
        <f ca="1">+IF(OFFSET('Hygiene Data'!$D$11,0,10*ROW('Hygiene Data'!D86))="","",OFFSET('Hygiene Data'!$D$11,0,10*ROW('Hygiene Data'!D86)))</f>
        <v/>
      </c>
      <c r="DP92" s="378" t="str">
        <f ca="1">+IF(OFFSET('Hygiene Data'!$D$12,0,10*ROW('Hygiene Data'!D86))="","",OFFSET('Hygiene Data'!$D$12,0,10*ROW('Hygiene Data'!D86)))</f>
        <v/>
      </c>
      <c r="DQ92" s="378" t="str">
        <f ca="1">+IF(OFFSET('Hygiene Data'!$D$13,0,10*ROW('Hygiene Data'!D86))="","",OFFSET('Hygiene Data'!$D$13,0,10*ROW('Hygiene Data'!D86)))</f>
        <v/>
      </c>
      <c r="DR92" s="378" t="str">
        <f ca="1">+IF(OFFSET('Hygiene Data'!$E$11,0,10*ROW('Hygiene Data'!E86))="","",OFFSET('Hygiene Data'!$E$11,0,10*ROW('Hygiene Data'!E86)))</f>
        <v/>
      </c>
      <c r="DS92" s="378" t="str">
        <f ca="1">+IF(OFFSET('Hygiene Data'!$E$12,0,10*ROW('Hygiene Data'!E86))="","",OFFSET('Hygiene Data'!$E$12,0,10*ROW('Hygiene Data'!E86)))</f>
        <v/>
      </c>
      <c r="DT92" s="378" t="str">
        <f ca="1">+IF(OFFSET('Hygiene Data'!$E$13,0,10*ROW('Hygiene Data'!E86))="","",OFFSET('Hygiene Data'!$E$13,0,10*ROW('Hygiene Data'!E86)))</f>
        <v/>
      </c>
      <c r="DU92" s="378" t="str">
        <f ca="1">+IF(OFFSET('Hygiene Data'!$F$11,0,10*ROW('Hygiene Data'!F86))="","",OFFSET('Hygiene Data'!$F$11,0,10*ROW('Hygiene Data'!F86)))</f>
        <v/>
      </c>
      <c r="DV92" s="378" t="str">
        <f ca="1">+IF(OFFSET('Hygiene Data'!$F$12,0,10*ROW('Hygiene Data'!F86))="","",OFFSET('Hygiene Data'!$F$12,0,10*ROW('Hygiene Data'!F86)))</f>
        <v/>
      </c>
      <c r="DW92" s="378" t="str">
        <f ca="1">+IF(OFFSET('Hygiene Data'!$F$13,0,10*ROW('Hygiene Data'!F86))="","",OFFSET('Hygiene Data'!$F$13,0,10*ROW('Hygiene Data'!F86)))</f>
        <v/>
      </c>
      <c r="DX92" s="378" t="str">
        <f ca="1">+IF(OFFSET('Hygiene Data'!$G$11,0,10*ROW('Hygiene Data'!G86))="","",OFFSET('Hygiene Data'!$G$11,0,10*ROW('Hygiene Data'!G86)))</f>
        <v/>
      </c>
      <c r="DY92" s="378" t="str">
        <f ca="1">+IF(OFFSET('Hygiene Data'!$G$12,0,10*ROW('Hygiene Data'!G86))="","",OFFSET('Hygiene Data'!$G$12,0,10*ROW('Hygiene Data'!G86)))</f>
        <v/>
      </c>
      <c r="DZ92" s="378" t="str">
        <f ca="1">+IF(OFFSET('Hygiene Data'!$G$13,0,10*ROW('Hygiene Data'!G86))="","",OFFSET('Hygiene Data'!$G$13,0,10*ROW('Hygiene Data'!G86)))</f>
        <v/>
      </c>
      <c r="EA92" s="378" t="str">
        <f ca="1">+IF(OFFSET('Hygiene Data'!$H$11,0,10*ROW('Hygiene Data'!H86))="","",OFFSET('Hygiene Data'!$H$11,0,10*ROW('Hygiene Data'!H86)))</f>
        <v/>
      </c>
      <c r="EB92" s="378" t="str">
        <f ca="1">+IF(OFFSET('Hygiene Data'!$H$12,0,10*ROW('Hygiene Data'!H86))="","",OFFSET('Hygiene Data'!$H$12,0,10*ROW('Hygiene Data'!H86)))</f>
        <v/>
      </c>
      <c r="EC92" s="378" t="str">
        <f ca="1">+IF(OFFSET('Hygiene Data'!$H$13,0,10*ROW('Hygiene Data'!H86))="","",OFFSET('Hygiene Data'!$H$13,0,10*ROW('Hygiene Data'!H86)))</f>
        <v/>
      </c>
      <c r="ED92" s="378" t="str">
        <f ca="1">+IF(OFFSET('Hygiene Data'!$I$11,0,10*ROW('Hygiene Data'!I86))="","",OFFSET('Hygiene Data'!$I$11,0,10*ROW('Hygiene Data'!I86)))</f>
        <v/>
      </c>
      <c r="EE92" s="378" t="str">
        <f ca="1">+IF(OFFSET('Hygiene Data'!$I$12,0,10*ROW('Hygiene Data'!I86))="","",OFFSET('Hygiene Data'!$I$12,0,10*ROW('Hygiene Data'!I86)))</f>
        <v/>
      </c>
      <c r="EF92" s="378" t="str">
        <f ca="1">+IF(OFFSET('Hygiene Data'!$I$13,0,10*ROW('Hygiene Data'!I86))="","",OFFSET('Hygiene Data'!$I$13,0,10*ROW('Hygiene Data'!I86)))</f>
        <v/>
      </c>
    </row>
    <row r="93" spans="1:136" x14ac:dyDescent="0.25">
      <c r="A93" s="487" t="str">
        <f ca="1">+IF(OFFSET('Water Data'!$B$2,0,10*ROW('Water Data'!E87))="","",OFFSET('Water Data'!$B$2,0,10*ROW('Water Data'!E87)))</f>
        <v/>
      </c>
      <c r="B93" s="487"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4" t="str">
        <f t="shared" ca="1" si="1"/>
        <v/>
      </c>
      <c r="D93" s="515"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5"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5"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5"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5"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5"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5"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5"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5"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5"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5"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5"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5"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5"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5"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5"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5"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5"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6"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6"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6"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6"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6"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6"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6"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6"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6"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6"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6"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6"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6"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6"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6"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6"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6"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6"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6"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6"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6"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6"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6"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6"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6"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6"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6"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6"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6"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6"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7"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3"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7"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7"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7"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7"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7"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7"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7"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7"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7"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7"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7"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7"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7"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7"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7"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7"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8" t="str">
        <f ca="1">+IF(OFFSET('Water Data'!$D$27,0,10*ROW('Water Data'!D87))="","",OFFSET('Water Data'!$D$27,0,10*ROW('Water Data'!D87)))</f>
        <v/>
      </c>
      <c r="BT93" s="378" t="str">
        <f ca="1">+IF(OFFSET('Water Data'!$D$28,0,10*ROW('Water Data'!D87))="","",OFFSET('Water Data'!$D$28,0,10*ROW('Water Data'!D87)))</f>
        <v/>
      </c>
      <c r="BU93" s="378" t="str">
        <f ca="1">+IF(OFFSET('Water Data'!$D$29,0,10*ROW('Water Data'!D87))="","",OFFSET('Water Data'!$D$29,0,10*ROW('Water Data'!D87)))</f>
        <v/>
      </c>
      <c r="BV93" s="378" t="str">
        <f ca="1">+IF(OFFSET('Water Data'!$E$27,0,10*ROW('Water Data'!E87))="","",OFFSET('Water Data'!$E$27,0,10*ROW('Water Data'!E87)))</f>
        <v/>
      </c>
      <c r="BW93" s="378" t="str">
        <f ca="1">+IF(OFFSET('Water Data'!$E$28,0,10*ROW('Water Data'!E87))="","",OFFSET('Water Data'!$E$28,0,10*ROW('Water Data'!E87)))</f>
        <v/>
      </c>
      <c r="BX93" s="378" t="str">
        <f ca="1">+IF(OFFSET('Water Data'!$E$29,0,10*ROW('Water Data'!E87))="","",OFFSET('Water Data'!$E$29,0,10*ROW('Water Data'!E87)))</f>
        <v/>
      </c>
      <c r="BY93" s="378" t="str">
        <f ca="1">+IF(OFFSET('Water Data'!$F$27,0,10*ROW('Water Data'!F87))="","",OFFSET('Water Data'!$F$27,0,10*ROW('Water Data'!F87)))</f>
        <v/>
      </c>
      <c r="BZ93" s="378" t="str">
        <f ca="1">+IF(OFFSET('Water Data'!$F$28,0,10*ROW('Water Data'!F87))="","",OFFSET('Water Data'!$F$28,0,10*ROW('Water Data'!F87)))</f>
        <v/>
      </c>
      <c r="CA93" s="378" t="str">
        <f ca="1">+IF(OFFSET('Water Data'!$F$29,0,10*ROW('Water Data'!F87))="","",OFFSET('Water Data'!$F$29,0,10*ROW('Water Data'!F87)))</f>
        <v/>
      </c>
      <c r="CB93" s="378" t="str">
        <f ca="1">+IF(OFFSET('Water Data'!$G$27,0,10*ROW('Water Data'!G87))="","",OFFSET('Water Data'!$G$27,0,10*ROW('Water Data'!G87)))</f>
        <v/>
      </c>
      <c r="CC93" s="378" t="str">
        <f ca="1">+IF(OFFSET('Water Data'!$G$28,0,10*ROW('Water Data'!G87))="","",OFFSET('Water Data'!$G$28,0,10*ROW('Water Data'!G87)))</f>
        <v/>
      </c>
      <c r="CD93" s="378" t="str">
        <f ca="1">+IF(OFFSET('Water Data'!$G$29,0,10*ROW('Water Data'!G87))="","",OFFSET('Water Data'!$G$29,0,10*ROW('Water Data'!G87)))</f>
        <v/>
      </c>
      <c r="CE93" s="378" t="str">
        <f ca="1">+IF(OFFSET('Water Data'!$H$27,0,10*ROW('Water Data'!H87))="","",OFFSET('Water Data'!$H$27,0,10*ROW('Water Data'!H87)))</f>
        <v/>
      </c>
      <c r="CF93" s="378" t="str">
        <f ca="1">+IF(OFFSET('Water Data'!$H$28,0,10*ROW('Water Data'!H87))="","",OFFSET('Water Data'!$H$28,0,10*ROW('Water Data'!H87)))</f>
        <v/>
      </c>
      <c r="CG93" s="378" t="str">
        <f ca="1">+IF(OFFSET('Water Data'!$H$29,0,10*ROW('Water Data'!H87))="","",OFFSET('Water Data'!$H$29,0,10*ROW('Water Data'!H87)))</f>
        <v/>
      </c>
      <c r="CH93" s="378" t="str">
        <f ca="1">+IF(OFFSET('Water Data'!$I$27,0,10*ROW('Water Data'!I87))="","",OFFSET('Water Data'!$I$27,0,10*ROW('Water Data'!I87)))</f>
        <v/>
      </c>
      <c r="CI93" s="378" t="str">
        <f ca="1">+IF(OFFSET('Water Data'!$I$28,0,10*ROW('Water Data'!I87))="","",OFFSET('Water Data'!$I$28,0,10*ROW('Water Data'!I87)))</f>
        <v/>
      </c>
      <c r="CJ93" s="378" t="str">
        <f ca="1">+IF(OFFSET('Water Data'!$I$29,0,10*ROW('Water Data'!I87))="","",OFFSET('Water Data'!$I$29,0,10*ROW('Water Data'!I87)))</f>
        <v/>
      </c>
      <c r="CK93" s="378" t="str">
        <f ca="1">+IF(OFFSET('Sanitation Data'!$D$28,0,10*ROW('Sanitation Data'!D87))="","",OFFSET('Sanitation Data'!$D$28,0,10*ROW('Sanitation Data'!D87)))</f>
        <v/>
      </c>
      <c r="CL93" s="378" t="str">
        <f ca="1">+IF(OFFSET('Sanitation Data'!$D$29,0,10*ROW('Sanitation Data'!D87))="","",OFFSET('Sanitation Data'!$D$29,0,10*ROW('Sanitation Data'!D87)))</f>
        <v/>
      </c>
      <c r="CM93" s="378" t="str">
        <f ca="1">+IF(OFFSET('Sanitation Data'!$D$30,0,10*ROW('Sanitation Data'!D87))="","",OFFSET('Sanitation Data'!$D$30,0,10*ROW('Sanitation Data'!D87)))</f>
        <v/>
      </c>
      <c r="CN93" s="378" t="str">
        <f ca="1">+IF(OFFSET('Sanitation Data'!$D$31,0,10*ROW('Sanitation Data'!D87))="","",OFFSET('Sanitation Data'!$D$31,0,10*ROW('Sanitation Data'!D87)))</f>
        <v/>
      </c>
      <c r="CO93" s="378" t="str">
        <f ca="1">+IF(OFFSET('Sanitation Data'!$D$32,0,10*ROW('Sanitation Data'!D87))="","",OFFSET('Sanitation Data'!$D$32,0,10*ROW('Sanitation Data'!D87)))</f>
        <v/>
      </c>
      <c r="CP93" s="378" t="str">
        <f ca="1">+IF(OFFSET('Sanitation Data'!$E$28,0,10*ROW('Sanitation Data'!E87))="","",OFFSET('Sanitation Data'!$E$28,0,10*ROW('Sanitation Data'!E87)))</f>
        <v/>
      </c>
      <c r="CQ93" s="378" t="str">
        <f ca="1">+IF(OFFSET('Sanitation Data'!$E$29,0,10*ROW('Sanitation Data'!E87))="","",OFFSET('Sanitation Data'!$E$29,0,10*ROW('Sanitation Data'!E87)))</f>
        <v/>
      </c>
      <c r="CR93" s="378" t="str">
        <f ca="1">+IF(OFFSET('Sanitation Data'!$E$30,0,10*ROW('Sanitation Data'!E87))="","",OFFSET('Sanitation Data'!$E$30,0,10*ROW('Sanitation Data'!E87)))</f>
        <v/>
      </c>
      <c r="CS93" s="378" t="str">
        <f ca="1">+IF(OFFSET('Sanitation Data'!$E$31,0,10*ROW('Sanitation Data'!E87))="","",OFFSET('Sanitation Data'!$E$31,0,10*ROW('Sanitation Data'!E87)))</f>
        <v/>
      </c>
      <c r="CT93" s="378" t="str">
        <f ca="1">+IF(OFFSET('Sanitation Data'!$E$32,0,10*ROW('Sanitation Data'!E87))="","",OFFSET('Sanitation Data'!$E$32,0,10*ROW('Sanitation Data'!E87)))</f>
        <v/>
      </c>
      <c r="CU93" s="378" t="str">
        <f ca="1">+IF(OFFSET('Sanitation Data'!$F$28,0,10*ROW('Sanitation Data'!F87))="","",OFFSET('Sanitation Data'!$F$28,0,10*ROW('Sanitation Data'!F87)))</f>
        <v/>
      </c>
      <c r="CV93" s="378" t="str">
        <f ca="1">+IF(OFFSET('Sanitation Data'!$F$29,0,10*ROW('Sanitation Data'!F87))="","",OFFSET('Sanitation Data'!$F$29,0,10*ROW('Sanitation Data'!F87)))</f>
        <v/>
      </c>
      <c r="CW93" s="378" t="str">
        <f ca="1">+IF(OFFSET('Sanitation Data'!$F$30,0,10*ROW('Sanitation Data'!F87))="","",OFFSET('Sanitation Data'!$F$30,0,10*ROW('Sanitation Data'!F87)))</f>
        <v/>
      </c>
      <c r="CX93" s="378" t="str">
        <f ca="1">+IF(OFFSET('Sanitation Data'!$F$31,0,10*ROW('Sanitation Data'!F87))="","",OFFSET('Sanitation Data'!$F$31,0,10*ROW('Sanitation Data'!F87)))</f>
        <v/>
      </c>
      <c r="CY93" s="378" t="str">
        <f ca="1">+IF(OFFSET('Sanitation Data'!$F$32,0,10*ROW('Sanitation Data'!F87))="","",OFFSET('Sanitation Data'!$F$32,0,10*ROW('Sanitation Data'!F87)))</f>
        <v/>
      </c>
      <c r="CZ93" s="378" t="str">
        <f ca="1">+IF(OFFSET('Sanitation Data'!$G$28,0,10*ROW('Sanitation Data'!G87))="","",OFFSET('Sanitation Data'!$G$28,0,10*ROW('Sanitation Data'!G87)))</f>
        <v/>
      </c>
      <c r="DA93" s="378" t="str">
        <f ca="1">+IF(OFFSET('Sanitation Data'!$G$29,0,10*ROW('Sanitation Data'!G87))="","",OFFSET('Sanitation Data'!$G$29,0,10*ROW('Sanitation Data'!G87)))</f>
        <v/>
      </c>
      <c r="DB93" s="378" t="str">
        <f ca="1">+IF(OFFSET('Sanitation Data'!$G$30,0,10*ROW('Sanitation Data'!G87))="","",OFFSET('Sanitation Data'!$G$30,0,10*ROW('Sanitation Data'!G87)))</f>
        <v/>
      </c>
      <c r="DC93" s="378" t="str">
        <f ca="1">+IF(OFFSET('Sanitation Data'!$G$31,0,10*ROW('Sanitation Data'!G87))="","",OFFSET('Sanitation Data'!$G$31,0,10*ROW('Sanitation Data'!G87)))</f>
        <v/>
      </c>
      <c r="DD93" s="378" t="str">
        <f ca="1">+IF(OFFSET('Sanitation Data'!$G$32,0,10*ROW('Sanitation Data'!G87))="","",OFFSET('Sanitation Data'!$G$32,0,10*ROW('Sanitation Data'!G87)))</f>
        <v/>
      </c>
      <c r="DE93" s="378" t="str">
        <f ca="1">+IF(OFFSET('Sanitation Data'!$H$28,0,10*ROW('Sanitation Data'!H87))="","",OFFSET('Sanitation Data'!$H$28,0,10*ROW('Sanitation Data'!H87)))</f>
        <v/>
      </c>
      <c r="DF93" s="378" t="str">
        <f ca="1">+IF(OFFSET('Sanitation Data'!$H$29,0,10*ROW('Sanitation Data'!H87))="","",OFFSET('Sanitation Data'!$H$29,0,10*ROW('Sanitation Data'!H87)))</f>
        <v/>
      </c>
      <c r="DG93" s="378" t="str">
        <f ca="1">+IF(OFFSET('Sanitation Data'!$H$30,0,10*ROW('Sanitation Data'!H87))="","",OFFSET('Sanitation Data'!$H$30,0,10*ROW('Sanitation Data'!H87)))</f>
        <v/>
      </c>
      <c r="DH93" s="378" t="str">
        <f ca="1">+IF(OFFSET('Sanitation Data'!$H$31,0,10*ROW('Sanitation Data'!H87))="","",OFFSET('Sanitation Data'!$H$31,0,10*ROW('Sanitation Data'!H87)))</f>
        <v/>
      </c>
      <c r="DI93" s="378" t="str">
        <f ca="1">+IF(OFFSET('Sanitation Data'!$H$32,0,10*ROW('Sanitation Data'!H87))="","",OFFSET('Sanitation Data'!$H$32,0,10*ROW('Sanitation Data'!H87)))</f>
        <v/>
      </c>
      <c r="DJ93" s="378" t="str">
        <f ca="1">+IF(OFFSET('Sanitation Data'!$I$28,0,10*ROW('Sanitation Data'!I87))="","",OFFSET('Sanitation Data'!$I$28,0,10*ROW('Sanitation Data'!I87)))</f>
        <v/>
      </c>
      <c r="DK93" s="378" t="str">
        <f ca="1">+IF(OFFSET('Sanitation Data'!$I$29,0,10*ROW('Sanitation Data'!I87))="","",OFFSET('Sanitation Data'!$I$29,0,10*ROW('Sanitation Data'!I87)))</f>
        <v/>
      </c>
      <c r="DL93" s="378" t="str">
        <f ca="1">+IF(OFFSET('Sanitation Data'!$I$30,0,10*ROW('Sanitation Data'!I87))="","",OFFSET('Sanitation Data'!$I$30,0,10*ROW('Sanitation Data'!I87)))</f>
        <v/>
      </c>
      <c r="DM93" s="378" t="str">
        <f ca="1">+IF(OFFSET('Sanitation Data'!$I$31,0,10*ROW('Sanitation Data'!I87))="","",OFFSET('Sanitation Data'!$I$31,0,10*ROW('Sanitation Data'!I87)))</f>
        <v/>
      </c>
      <c r="DN93" s="378" t="str">
        <f ca="1">+IF(OFFSET('Sanitation Data'!$I$32,0,10*ROW('Sanitation Data'!I87))="","",OFFSET('Sanitation Data'!$I$32,0,10*ROW('Sanitation Data'!I87)))</f>
        <v/>
      </c>
      <c r="DO93" s="378" t="str">
        <f ca="1">+IF(OFFSET('Hygiene Data'!$D$11,0,10*ROW('Hygiene Data'!D87))="","",OFFSET('Hygiene Data'!$D$11,0,10*ROW('Hygiene Data'!D87)))</f>
        <v/>
      </c>
      <c r="DP93" s="378" t="str">
        <f ca="1">+IF(OFFSET('Hygiene Data'!$D$12,0,10*ROW('Hygiene Data'!D87))="","",OFFSET('Hygiene Data'!$D$12,0,10*ROW('Hygiene Data'!D87)))</f>
        <v/>
      </c>
      <c r="DQ93" s="378" t="str">
        <f ca="1">+IF(OFFSET('Hygiene Data'!$D$13,0,10*ROW('Hygiene Data'!D87))="","",OFFSET('Hygiene Data'!$D$13,0,10*ROW('Hygiene Data'!D87)))</f>
        <v/>
      </c>
      <c r="DR93" s="378" t="str">
        <f ca="1">+IF(OFFSET('Hygiene Data'!$E$11,0,10*ROW('Hygiene Data'!E87))="","",OFFSET('Hygiene Data'!$E$11,0,10*ROW('Hygiene Data'!E87)))</f>
        <v/>
      </c>
      <c r="DS93" s="378" t="str">
        <f ca="1">+IF(OFFSET('Hygiene Data'!$E$12,0,10*ROW('Hygiene Data'!E87))="","",OFFSET('Hygiene Data'!$E$12,0,10*ROW('Hygiene Data'!E87)))</f>
        <v/>
      </c>
      <c r="DT93" s="378" t="str">
        <f ca="1">+IF(OFFSET('Hygiene Data'!$E$13,0,10*ROW('Hygiene Data'!E87))="","",OFFSET('Hygiene Data'!$E$13,0,10*ROW('Hygiene Data'!E87)))</f>
        <v/>
      </c>
      <c r="DU93" s="378" t="str">
        <f ca="1">+IF(OFFSET('Hygiene Data'!$F$11,0,10*ROW('Hygiene Data'!F87))="","",OFFSET('Hygiene Data'!$F$11,0,10*ROW('Hygiene Data'!F87)))</f>
        <v/>
      </c>
      <c r="DV93" s="378" t="str">
        <f ca="1">+IF(OFFSET('Hygiene Data'!$F$12,0,10*ROW('Hygiene Data'!F87))="","",OFFSET('Hygiene Data'!$F$12,0,10*ROW('Hygiene Data'!F87)))</f>
        <v/>
      </c>
      <c r="DW93" s="378" t="str">
        <f ca="1">+IF(OFFSET('Hygiene Data'!$F$13,0,10*ROW('Hygiene Data'!F87))="","",OFFSET('Hygiene Data'!$F$13,0,10*ROW('Hygiene Data'!F87)))</f>
        <v/>
      </c>
      <c r="DX93" s="378" t="str">
        <f ca="1">+IF(OFFSET('Hygiene Data'!$G$11,0,10*ROW('Hygiene Data'!G87))="","",OFFSET('Hygiene Data'!$G$11,0,10*ROW('Hygiene Data'!G87)))</f>
        <v/>
      </c>
      <c r="DY93" s="378" t="str">
        <f ca="1">+IF(OFFSET('Hygiene Data'!$G$12,0,10*ROW('Hygiene Data'!G87))="","",OFFSET('Hygiene Data'!$G$12,0,10*ROW('Hygiene Data'!G87)))</f>
        <v/>
      </c>
      <c r="DZ93" s="378" t="str">
        <f ca="1">+IF(OFFSET('Hygiene Data'!$G$13,0,10*ROW('Hygiene Data'!G87))="","",OFFSET('Hygiene Data'!$G$13,0,10*ROW('Hygiene Data'!G87)))</f>
        <v/>
      </c>
      <c r="EA93" s="378" t="str">
        <f ca="1">+IF(OFFSET('Hygiene Data'!$H$11,0,10*ROW('Hygiene Data'!H87))="","",OFFSET('Hygiene Data'!$H$11,0,10*ROW('Hygiene Data'!H87)))</f>
        <v/>
      </c>
      <c r="EB93" s="378" t="str">
        <f ca="1">+IF(OFFSET('Hygiene Data'!$H$12,0,10*ROW('Hygiene Data'!H87))="","",OFFSET('Hygiene Data'!$H$12,0,10*ROW('Hygiene Data'!H87)))</f>
        <v/>
      </c>
      <c r="EC93" s="378" t="str">
        <f ca="1">+IF(OFFSET('Hygiene Data'!$H$13,0,10*ROW('Hygiene Data'!H87))="","",OFFSET('Hygiene Data'!$H$13,0,10*ROW('Hygiene Data'!H87)))</f>
        <v/>
      </c>
      <c r="ED93" s="378" t="str">
        <f ca="1">+IF(OFFSET('Hygiene Data'!$I$11,0,10*ROW('Hygiene Data'!I87))="","",OFFSET('Hygiene Data'!$I$11,0,10*ROW('Hygiene Data'!I87)))</f>
        <v/>
      </c>
      <c r="EE93" s="378" t="str">
        <f ca="1">+IF(OFFSET('Hygiene Data'!$I$12,0,10*ROW('Hygiene Data'!I87))="","",OFFSET('Hygiene Data'!$I$12,0,10*ROW('Hygiene Data'!I87)))</f>
        <v/>
      </c>
      <c r="EF93" s="378" t="str">
        <f ca="1">+IF(OFFSET('Hygiene Data'!$I$13,0,10*ROW('Hygiene Data'!I87))="","",OFFSET('Hygiene Data'!$I$13,0,10*ROW('Hygiene Data'!I87)))</f>
        <v/>
      </c>
    </row>
    <row r="94" spans="1:136" x14ac:dyDescent="0.25">
      <c r="A94" s="487" t="str">
        <f ca="1">+IF(OFFSET('Water Data'!$B$2,0,10*ROW('Water Data'!E88))="","",OFFSET('Water Data'!$B$2,0,10*ROW('Water Data'!E88)))</f>
        <v/>
      </c>
      <c r="B94" s="487"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4" t="str">
        <f t="shared" ca="1" si="1"/>
        <v/>
      </c>
      <c r="D94" s="515"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5"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5"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5"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5"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5"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5"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5"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5"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5"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5"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5"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5"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5"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5"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5"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5"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5"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6"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6"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6"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6"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6"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6"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6"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6"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6"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6"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6"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6"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6"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6"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6"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6"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6"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6"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6"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6"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6"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6"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6"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6"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6"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6"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6"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6"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6"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6"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7"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3"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7"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7"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7"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7"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7"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7"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7"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7"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7"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7"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7"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7"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7"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7"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7"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7"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8" t="str">
        <f ca="1">+IF(OFFSET('Water Data'!$D$27,0,10*ROW('Water Data'!D88))="","",OFFSET('Water Data'!$D$27,0,10*ROW('Water Data'!D88)))</f>
        <v/>
      </c>
      <c r="BT94" s="378" t="str">
        <f ca="1">+IF(OFFSET('Water Data'!$D$28,0,10*ROW('Water Data'!D88))="","",OFFSET('Water Data'!$D$28,0,10*ROW('Water Data'!D88)))</f>
        <v/>
      </c>
      <c r="BU94" s="378" t="str">
        <f ca="1">+IF(OFFSET('Water Data'!$D$29,0,10*ROW('Water Data'!D88))="","",OFFSET('Water Data'!$D$29,0,10*ROW('Water Data'!D88)))</f>
        <v/>
      </c>
      <c r="BV94" s="378" t="str">
        <f ca="1">+IF(OFFSET('Water Data'!$E$27,0,10*ROW('Water Data'!E88))="","",OFFSET('Water Data'!$E$27,0,10*ROW('Water Data'!E88)))</f>
        <v/>
      </c>
      <c r="BW94" s="378" t="str">
        <f ca="1">+IF(OFFSET('Water Data'!$E$28,0,10*ROW('Water Data'!E88))="","",OFFSET('Water Data'!$E$28,0,10*ROW('Water Data'!E88)))</f>
        <v/>
      </c>
      <c r="BX94" s="378" t="str">
        <f ca="1">+IF(OFFSET('Water Data'!$E$29,0,10*ROW('Water Data'!E88))="","",OFFSET('Water Data'!$E$29,0,10*ROW('Water Data'!E88)))</f>
        <v/>
      </c>
      <c r="BY94" s="378" t="str">
        <f ca="1">+IF(OFFSET('Water Data'!$F$27,0,10*ROW('Water Data'!F88))="","",OFFSET('Water Data'!$F$27,0,10*ROW('Water Data'!F88)))</f>
        <v/>
      </c>
      <c r="BZ94" s="378" t="str">
        <f ca="1">+IF(OFFSET('Water Data'!$F$28,0,10*ROW('Water Data'!F88))="","",OFFSET('Water Data'!$F$28,0,10*ROW('Water Data'!F88)))</f>
        <v/>
      </c>
      <c r="CA94" s="378" t="str">
        <f ca="1">+IF(OFFSET('Water Data'!$F$29,0,10*ROW('Water Data'!F88))="","",OFFSET('Water Data'!$F$29,0,10*ROW('Water Data'!F88)))</f>
        <v/>
      </c>
      <c r="CB94" s="378" t="str">
        <f ca="1">+IF(OFFSET('Water Data'!$G$27,0,10*ROW('Water Data'!G88))="","",OFFSET('Water Data'!$G$27,0,10*ROW('Water Data'!G88)))</f>
        <v/>
      </c>
      <c r="CC94" s="378" t="str">
        <f ca="1">+IF(OFFSET('Water Data'!$G$28,0,10*ROW('Water Data'!G88))="","",OFFSET('Water Data'!$G$28,0,10*ROW('Water Data'!G88)))</f>
        <v/>
      </c>
      <c r="CD94" s="378" t="str">
        <f ca="1">+IF(OFFSET('Water Data'!$G$29,0,10*ROW('Water Data'!G88))="","",OFFSET('Water Data'!$G$29,0,10*ROW('Water Data'!G88)))</f>
        <v/>
      </c>
      <c r="CE94" s="378" t="str">
        <f ca="1">+IF(OFFSET('Water Data'!$H$27,0,10*ROW('Water Data'!H88))="","",OFFSET('Water Data'!$H$27,0,10*ROW('Water Data'!H88)))</f>
        <v/>
      </c>
      <c r="CF94" s="378" t="str">
        <f ca="1">+IF(OFFSET('Water Data'!$H$28,0,10*ROW('Water Data'!H88))="","",OFFSET('Water Data'!$H$28,0,10*ROW('Water Data'!H88)))</f>
        <v/>
      </c>
      <c r="CG94" s="378" t="str">
        <f ca="1">+IF(OFFSET('Water Data'!$H$29,0,10*ROW('Water Data'!H88))="","",OFFSET('Water Data'!$H$29,0,10*ROW('Water Data'!H88)))</f>
        <v/>
      </c>
      <c r="CH94" s="378" t="str">
        <f ca="1">+IF(OFFSET('Water Data'!$I$27,0,10*ROW('Water Data'!I88))="","",OFFSET('Water Data'!$I$27,0,10*ROW('Water Data'!I88)))</f>
        <v/>
      </c>
      <c r="CI94" s="378" t="str">
        <f ca="1">+IF(OFFSET('Water Data'!$I$28,0,10*ROW('Water Data'!I88))="","",OFFSET('Water Data'!$I$28,0,10*ROW('Water Data'!I88)))</f>
        <v/>
      </c>
      <c r="CJ94" s="378" t="str">
        <f ca="1">+IF(OFFSET('Water Data'!$I$29,0,10*ROW('Water Data'!I88))="","",OFFSET('Water Data'!$I$29,0,10*ROW('Water Data'!I88)))</f>
        <v/>
      </c>
      <c r="CK94" s="378" t="str">
        <f ca="1">+IF(OFFSET('Sanitation Data'!$D$28,0,10*ROW('Sanitation Data'!D88))="","",OFFSET('Sanitation Data'!$D$28,0,10*ROW('Sanitation Data'!D88)))</f>
        <v/>
      </c>
      <c r="CL94" s="378" t="str">
        <f ca="1">+IF(OFFSET('Sanitation Data'!$D$29,0,10*ROW('Sanitation Data'!D88))="","",OFFSET('Sanitation Data'!$D$29,0,10*ROW('Sanitation Data'!D88)))</f>
        <v/>
      </c>
      <c r="CM94" s="378" t="str">
        <f ca="1">+IF(OFFSET('Sanitation Data'!$D$30,0,10*ROW('Sanitation Data'!D88))="","",OFFSET('Sanitation Data'!$D$30,0,10*ROW('Sanitation Data'!D88)))</f>
        <v/>
      </c>
      <c r="CN94" s="378" t="str">
        <f ca="1">+IF(OFFSET('Sanitation Data'!$D$31,0,10*ROW('Sanitation Data'!D88))="","",OFFSET('Sanitation Data'!$D$31,0,10*ROW('Sanitation Data'!D88)))</f>
        <v/>
      </c>
      <c r="CO94" s="378" t="str">
        <f ca="1">+IF(OFFSET('Sanitation Data'!$D$32,0,10*ROW('Sanitation Data'!D88))="","",OFFSET('Sanitation Data'!$D$32,0,10*ROW('Sanitation Data'!D88)))</f>
        <v/>
      </c>
      <c r="CP94" s="378" t="str">
        <f ca="1">+IF(OFFSET('Sanitation Data'!$E$28,0,10*ROW('Sanitation Data'!E88))="","",OFFSET('Sanitation Data'!$E$28,0,10*ROW('Sanitation Data'!E88)))</f>
        <v/>
      </c>
      <c r="CQ94" s="378" t="str">
        <f ca="1">+IF(OFFSET('Sanitation Data'!$E$29,0,10*ROW('Sanitation Data'!E88))="","",OFFSET('Sanitation Data'!$E$29,0,10*ROW('Sanitation Data'!E88)))</f>
        <v/>
      </c>
      <c r="CR94" s="378" t="str">
        <f ca="1">+IF(OFFSET('Sanitation Data'!$E$30,0,10*ROW('Sanitation Data'!E88))="","",OFFSET('Sanitation Data'!$E$30,0,10*ROW('Sanitation Data'!E88)))</f>
        <v/>
      </c>
      <c r="CS94" s="378" t="str">
        <f ca="1">+IF(OFFSET('Sanitation Data'!$E$31,0,10*ROW('Sanitation Data'!E88))="","",OFFSET('Sanitation Data'!$E$31,0,10*ROW('Sanitation Data'!E88)))</f>
        <v/>
      </c>
      <c r="CT94" s="378" t="str">
        <f ca="1">+IF(OFFSET('Sanitation Data'!$E$32,0,10*ROW('Sanitation Data'!E88))="","",OFFSET('Sanitation Data'!$E$32,0,10*ROW('Sanitation Data'!E88)))</f>
        <v/>
      </c>
      <c r="CU94" s="378" t="str">
        <f ca="1">+IF(OFFSET('Sanitation Data'!$F$28,0,10*ROW('Sanitation Data'!F88))="","",OFFSET('Sanitation Data'!$F$28,0,10*ROW('Sanitation Data'!F88)))</f>
        <v/>
      </c>
      <c r="CV94" s="378" t="str">
        <f ca="1">+IF(OFFSET('Sanitation Data'!$F$29,0,10*ROW('Sanitation Data'!F88))="","",OFFSET('Sanitation Data'!$F$29,0,10*ROW('Sanitation Data'!F88)))</f>
        <v/>
      </c>
      <c r="CW94" s="378" t="str">
        <f ca="1">+IF(OFFSET('Sanitation Data'!$F$30,0,10*ROW('Sanitation Data'!F88))="","",OFFSET('Sanitation Data'!$F$30,0,10*ROW('Sanitation Data'!F88)))</f>
        <v/>
      </c>
      <c r="CX94" s="378" t="str">
        <f ca="1">+IF(OFFSET('Sanitation Data'!$F$31,0,10*ROW('Sanitation Data'!F88))="","",OFFSET('Sanitation Data'!$F$31,0,10*ROW('Sanitation Data'!F88)))</f>
        <v/>
      </c>
      <c r="CY94" s="378" t="str">
        <f ca="1">+IF(OFFSET('Sanitation Data'!$F$32,0,10*ROW('Sanitation Data'!F88))="","",OFFSET('Sanitation Data'!$F$32,0,10*ROW('Sanitation Data'!F88)))</f>
        <v/>
      </c>
      <c r="CZ94" s="378" t="str">
        <f ca="1">+IF(OFFSET('Sanitation Data'!$G$28,0,10*ROW('Sanitation Data'!G88))="","",OFFSET('Sanitation Data'!$G$28,0,10*ROW('Sanitation Data'!G88)))</f>
        <v/>
      </c>
      <c r="DA94" s="378" t="str">
        <f ca="1">+IF(OFFSET('Sanitation Data'!$G$29,0,10*ROW('Sanitation Data'!G88))="","",OFFSET('Sanitation Data'!$G$29,0,10*ROW('Sanitation Data'!G88)))</f>
        <v/>
      </c>
      <c r="DB94" s="378" t="str">
        <f ca="1">+IF(OFFSET('Sanitation Data'!$G$30,0,10*ROW('Sanitation Data'!G88))="","",OFFSET('Sanitation Data'!$G$30,0,10*ROW('Sanitation Data'!G88)))</f>
        <v/>
      </c>
      <c r="DC94" s="378" t="str">
        <f ca="1">+IF(OFFSET('Sanitation Data'!$G$31,0,10*ROW('Sanitation Data'!G88))="","",OFFSET('Sanitation Data'!$G$31,0,10*ROW('Sanitation Data'!G88)))</f>
        <v/>
      </c>
      <c r="DD94" s="378" t="str">
        <f ca="1">+IF(OFFSET('Sanitation Data'!$G$32,0,10*ROW('Sanitation Data'!G88))="","",OFFSET('Sanitation Data'!$G$32,0,10*ROW('Sanitation Data'!G88)))</f>
        <v/>
      </c>
      <c r="DE94" s="378" t="str">
        <f ca="1">+IF(OFFSET('Sanitation Data'!$H$28,0,10*ROW('Sanitation Data'!H88))="","",OFFSET('Sanitation Data'!$H$28,0,10*ROW('Sanitation Data'!H88)))</f>
        <v/>
      </c>
      <c r="DF94" s="378" t="str">
        <f ca="1">+IF(OFFSET('Sanitation Data'!$H$29,0,10*ROW('Sanitation Data'!H88))="","",OFFSET('Sanitation Data'!$H$29,0,10*ROW('Sanitation Data'!H88)))</f>
        <v/>
      </c>
      <c r="DG94" s="378" t="str">
        <f ca="1">+IF(OFFSET('Sanitation Data'!$H$30,0,10*ROW('Sanitation Data'!H88))="","",OFFSET('Sanitation Data'!$H$30,0,10*ROW('Sanitation Data'!H88)))</f>
        <v/>
      </c>
      <c r="DH94" s="378" t="str">
        <f ca="1">+IF(OFFSET('Sanitation Data'!$H$31,0,10*ROW('Sanitation Data'!H88))="","",OFFSET('Sanitation Data'!$H$31,0,10*ROW('Sanitation Data'!H88)))</f>
        <v/>
      </c>
      <c r="DI94" s="378" t="str">
        <f ca="1">+IF(OFFSET('Sanitation Data'!$H$32,0,10*ROW('Sanitation Data'!H88))="","",OFFSET('Sanitation Data'!$H$32,0,10*ROW('Sanitation Data'!H88)))</f>
        <v/>
      </c>
      <c r="DJ94" s="378" t="str">
        <f ca="1">+IF(OFFSET('Sanitation Data'!$I$28,0,10*ROW('Sanitation Data'!I88))="","",OFFSET('Sanitation Data'!$I$28,0,10*ROW('Sanitation Data'!I88)))</f>
        <v/>
      </c>
      <c r="DK94" s="378" t="str">
        <f ca="1">+IF(OFFSET('Sanitation Data'!$I$29,0,10*ROW('Sanitation Data'!I88))="","",OFFSET('Sanitation Data'!$I$29,0,10*ROW('Sanitation Data'!I88)))</f>
        <v/>
      </c>
      <c r="DL94" s="378" t="str">
        <f ca="1">+IF(OFFSET('Sanitation Data'!$I$30,0,10*ROW('Sanitation Data'!I88))="","",OFFSET('Sanitation Data'!$I$30,0,10*ROW('Sanitation Data'!I88)))</f>
        <v/>
      </c>
      <c r="DM94" s="378" t="str">
        <f ca="1">+IF(OFFSET('Sanitation Data'!$I$31,0,10*ROW('Sanitation Data'!I88))="","",OFFSET('Sanitation Data'!$I$31,0,10*ROW('Sanitation Data'!I88)))</f>
        <v/>
      </c>
      <c r="DN94" s="378" t="str">
        <f ca="1">+IF(OFFSET('Sanitation Data'!$I$32,0,10*ROW('Sanitation Data'!I88))="","",OFFSET('Sanitation Data'!$I$32,0,10*ROW('Sanitation Data'!I88)))</f>
        <v/>
      </c>
      <c r="DO94" s="378" t="str">
        <f ca="1">+IF(OFFSET('Hygiene Data'!$D$11,0,10*ROW('Hygiene Data'!D88))="","",OFFSET('Hygiene Data'!$D$11,0,10*ROW('Hygiene Data'!D88)))</f>
        <v/>
      </c>
      <c r="DP94" s="378" t="str">
        <f ca="1">+IF(OFFSET('Hygiene Data'!$D$12,0,10*ROW('Hygiene Data'!D88))="","",OFFSET('Hygiene Data'!$D$12,0,10*ROW('Hygiene Data'!D88)))</f>
        <v/>
      </c>
      <c r="DQ94" s="378" t="str">
        <f ca="1">+IF(OFFSET('Hygiene Data'!$D$13,0,10*ROW('Hygiene Data'!D88))="","",OFFSET('Hygiene Data'!$D$13,0,10*ROW('Hygiene Data'!D88)))</f>
        <v/>
      </c>
      <c r="DR94" s="378" t="str">
        <f ca="1">+IF(OFFSET('Hygiene Data'!$E$11,0,10*ROW('Hygiene Data'!E88))="","",OFFSET('Hygiene Data'!$E$11,0,10*ROW('Hygiene Data'!E88)))</f>
        <v/>
      </c>
      <c r="DS94" s="378" t="str">
        <f ca="1">+IF(OFFSET('Hygiene Data'!$E$12,0,10*ROW('Hygiene Data'!E88))="","",OFFSET('Hygiene Data'!$E$12,0,10*ROW('Hygiene Data'!E88)))</f>
        <v/>
      </c>
      <c r="DT94" s="378" t="str">
        <f ca="1">+IF(OFFSET('Hygiene Data'!$E$13,0,10*ROW('Hygiene Data'!E88))="","",OFFSET('Hygiene Data'!$E$13,0,10*ROW('Hygiene Data'!E88)))</f>
        <v/>
      </c>
      <c r="DU94" s="378" t="str">
        <f ca="1">+IF(OFFSET('Hygiene Data'!$F$11,0,10*ROW('Hygiene Data'!F88))="","",OFFSET('Hygiene Data'!$F$11,0,10*ROW('Hygiene Data'!F88)))</f>
        <v/>
      </c>
      <c r="DV94" s="378" t="str">
        <f ca="1">+IF(OFFSET('Hygiene Data'!$F$12,0,10*ROW('Hygiene Data'!F88))="","",OFFSET('Hygiene Data'!$F$12,0,10*ROW('Hygiene Data'!F88)))</f>
        <v/>
      </c>
      <c r="DW94" s="378" t="str">
        <f ca="1">+IF(OFFSET('Hygiene Data'!$F$13,0,10*ROW('Hygiene Data'!F88))="","",OFFSET('Hygiene Data'!$F$13,0,10*ROW('Hygiene Data'!F88)))</f>
        <v/>
      </c>
      <c r="DX94" s="378" t="str">
        <f ca="1">+IF(OFFSET('Hygiene Data'!$G$11,0,10*ROW('Hygiene Data'!G88))="","",OFFSET('Hygiene Data'!$G$11,0,10*ROW('Hygiene Data'!G88)))</f>
        <v/>
      </c>
      <c r="DY94" s="378" t="str">
        <f ca="1">+IF(OFFSET('Hygiene Data'!$G$12,0,10*ROW('Hygiene Data'!G88))="","",OFFSET('Hygiene Data'!$G$12,0,10*ROW('Hygiene Data'!G88)))</f>
        <v/>
      </c>
      <c r="DZ94" s="378" t="str">
        <f ca="1">+IF(OFFSET('Hygiene Data'!$G$13,0,10*ROW('Hygiene Data'!G88))="","",OFFSET('Hygiene Data'!$G$13,0,10*ROW('Hygiene Data'!G88)))</f>
        <v/>
      </c>
      <c r="EA94" s="378" t="str">
        <f ca="1">+IF(OFFSET('Hygiene Data'!$H$11,0,10*ROW('Hygiene Data'!H88))="","",OFFSET('Hygiene Data'!$H$11,0,10*ROW('Hygiene Data'!H88)))</f>
        <v/>
      </c>
      <c r="EB94" s="378" t="str">
        <f ca="1">+IF(OFFSET('Hygiene Data'!$H$12,0,10*ROW('Hygiene Data'!H88))="","",OFFSET('Hygiene Data'!$H$12,0,10*ROW('Hygiene Data'!H88)))</f>
        <v/>
      </c>
      <c r="EC94" s="378" t="str">
        <f ca="1">+IF(OFFSET('Hygiene Data'!$H$13,0,10*ROW('Hygiene Data'!H88))="","",OFFSET('Hygiene Data'!$H$13,0,10*ROW('Hygiene Data'!H88)))</f>
        <v/>
      </c>
      <c r="ED94" s="378" t="str">
        <f ca="1">+IF(OFFSET('Hygiene Data'!$I$11,0,10*ROW('Hygiene Data'!I88))="","",OFFSET('Hygiene Data'!$I$11,0,10*ROW('Hygiene Data'!I88)))</f>
        <v/>
      </c>
      <c r="EE94" s="378" t="str">
        <f ca="1">+IF(OFFSET('Hygiene Data'!$I$12,0,10*ROW('Hygiene Data'!I88))="","",OFFSET('Hygiene Data'!$I$12,0,10*ROW('Hygiene Data'!I88)))</f>
        <v/>
      </c>
      <c r="EF94" s="378" t="str">
        <f ca="1">+IF(OFFSET('Hygiene Data'!$I$13,0,10*ROW('Hygiene Data'!I88))="","",OFFSET('Hygiene Data'!$I$13,0,10*ROW('Hygiene Data'!I88)))</f>
        <v/>
      </c>
    </row>
    <row r="95" spans="1:136" x14ac:dyDescent="0.25">
      <c r="A95" s="487" t="str">
        <f ca="1">+IF(OFFSET('Water Data'!$B$2,0,10*ROW('Water Data'!E89))="","",OFFSET('Water Data'!$B$2,0,10*ROW('Water Data'!E89)))</f>
        <v/>
      </c>
      <c r="B95" s="487"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4" t="str">
        <f t="shared" ca="1" si="1"/>
        <v/>
      </c>
      <c r="D95" s="515"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5"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5"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5"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5"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5"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5"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5"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5"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5"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5"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5"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5"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5"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5"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5"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5"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5"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6"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6"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6"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6"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6"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6"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6"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6"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6"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6"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6"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6"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6"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6"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6"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6"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6"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6"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6"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6"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6"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6"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6"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6"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6"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6"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6"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6"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6"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6"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7"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3"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7"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7"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7"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7"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7"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7"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7"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7"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7"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7"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7"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7"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7"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7"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7"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7"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8" t="str">
        <f ca="1">+IF(OFFSET('Water Data'!$D$27,0,10*ROW('Water Data'!D89))="","",OFFSET('Water Data'!$D$27,0,10*ROW('Water Data'!D89)))</f>
        <v/>
      </c>
      <c r="BT95" s="378" t="str">
        <f ca="1">+IF(OFFSET('Water Data'!$D$28,0,10*ROW('Water Data'!D89))="","",OFFSET('Water Data'!$D$28,0,10*ROW('Water Data'!D89)))</f>
        <v/>
      </c>
      <c r="BU95" s="378" t="str">
        <f ca="1">+IF(OFFSET('Water Data'!$D$29,0,10*ROW('Water Data'!D89))="","",OFFSET('Water Data'!$D$29,0,10*ROW('Water Data'!D89)))</f>
        <v/>
      </c>
      <c r="BV95" s="378" t="str">
        <f ca="1">+IF(OFFSET('Water Data'!$E$27,0,10*ROW('Water Data'!E89))="","",OFFSET('Water Data'!$E$27,0,10*ROW('Water Data'!E89)))</f>
        <v/>
      </c>
      <c r="BW95" s="378" t="str">
        <f ca="1">+IF(OFFSET('Water Data'!$E$28,0,10*ROW('Water Data'!E89))="","",OFFSET('Water Data'!$E$28,0,10*ROW('Water Data'!E89)))</f>
        <v/>
      </c>
      <c r="BX95" s="378" t="str">
        <f ca="1">+IF(OFFSET('Water Data'!$E$29,0,10*ROW('Water Data'!E89))="","",OFFSET('Water Data'!$E$29,0,10*ROW('Water Data'!E89)))</f>
        <v/>
      </c>
      <c r="BY95" s="378" t="str">
        <f ca="1">+IF(OFFSET('Water Data'!$F$27,0,10*ROW('Water Data'!F89))="","",OFFSET('Water Data'!$F$27,0,10*ROW('Water Data'!F89)))</f>
        <v/>
      </c>
      <c r="BZ95" s="378" t="str">
        <f ca="1">+IF(OFFSET('Water Data'!$F$28,0,10*ROW('Water Data'!F89))="","",OFFSET('Water Data'!$F$28,0,10*ROW('Water Data'!F89)))</f>
        <v/>
      </c>
      <c r="CA95" s="378" t="str">
        <f ca="1">+IF(OFFSET('Water Data'!$F$29,0,10*ROW('Water Data'!F89))="","",OFFSET('Water Data'!$F$29,0,10*ROW('Water Data'!F89)))</f>
        <v/>
      </c>
      <c r="CB95" s="378" t="str">
        <f ca="1">+IF(OFFSET('Water Data'!$G$27,0,10*ROW('Water Data'!G89))="","",OFFSET('Water Data'!$G$27,0,10*ROW('Water Data'!G89)))</f>
        <v/>
      </c>
      <c r="CC95" s="378" t="str">
        <f ca="1">+IF(OFFSET('Water Data'!$G$28,0,10*ROW('Water Data'!G89))="","",OFFSET('Water Data'!$G$28,0,10*ROW('Water Data'!G89)))</f>
        <v/>
      </c>
      <c r="CD95" s="378" t="str">
        <f ca="1">+IF(OFFSET('Water Data'!$G$29,0,10*ROW('Water Data'!G89))="","",OFFSET('Water Data'!$G$29,0,10*ROW('Water Data'!G89)))</f>
        <v/>
      </c>
      <c r="CE95" s="378" t="str">
        <f ca="1">+IF(OFFSET('Water Data'!$H$27,0,10*ROW('Water Data'!H89))="","",OFFSET('Water Data'!$H$27,0,10*ROW('Water Data'!H89)))</f>
        <v/>
      </c>
      <c r="CF95" s="378" t="str">
        <f ca="1">+IF(OFFSET('Water Data'!$H$28,0,10*ROW('Water Data'!H89))="","",OFFSET('Water Data'!$H$28,0,10*ROW('Water Data'!H89)))</f>
        <v/>
      </c>
      <c r="CG95" s="378" t="str">
        <f ca="1">+IF(OFFSET('Water Data'!$H$29,0,10*ROW('Water Data'!H89))="","",OFFSET('Water Data'!$H$29,0,10*ROW('Water Data'!H89)))</f>
        <v/>
      </c>
      <c r="CH95" s="378" t="str">
        <f ca="1">+IF(OFFSET('Water Data'!$I$27,0,10*ROW('Water Data'!I89))="","",OFFSET('Water Data'!$I$27,0,10*ROW('Water Data'!I89)))</f>
        <v/>
      </c>
      <c r="CI95" s="378" t="str">
        <f ca="1">+IF(OFFSET('Water Data'!$I$28,0,10*ROW('Water Data'!I89))="","",OFFSET('Water Data'!$I$28,0,10*ROW('Water Data'!I89)))</f>
        <v/>
      </c>
      <c r="CJ95" s="378" t="str">
        <f ca="1">+IF(OFFSET('Water Data'!$I$29,0,10*ROW('Water Data'!I89))="","",OFFSET('Water Data'!$I$29,0,10*ROW('Water Data'!I89)))</f>
        <v/>
      </c>
      <c r="CK95" s="378" t="str">
        <f ca="1">+IF(OFFSET('Sanitation Data'!$D$28,0,10*ROW('Sanitation Data'!D89))="","",OFFSET('Sanitation Data'!$D$28,0,10*ROW('Sanitation Data'!D89)))</f>
        <v/>
      </c>
      <c r="CL95" s="378" t="str">
        <f ca="1">+IF(OFFSET('Sanitation Data'!$D$29,0,10*ROW('Sanitation Data'!D89))="","",OFFSET('Sanitation Data'!$D$29,0,10*ROW('Sanitation Data'!D89)))</f>
        <v/>
      </c>
      <c r="CM95" s="378" t="str">
        <f ca="1">+IF(OFFSET('Sanitation Data'!$D$30,0,10*ROW('Sanitation Data'!D89))="","",OFFSET('Sanitation Data'!$D$30,0,10*ROW('Sanitation Data'!D89)))</f>
        <v/>
      </c>
      <c r="CN95" s="378" t="str">
        <f ca="1">+IF(OFFSET('Sanitation Data'!$D$31,0,10*ROW('Sanitation Data'!D89))="","",OFFSET('Sanitation Data'!$D$31,0,10*ROW('Sanitation Data'!D89)))</f>
        <v/>
      </c>
      <c r="CO95" s="378" t="str">
        <f ca="1">+IF(OFFSET('Sanitation Data'!$D$32,0,10*ROW('Sanitation Data'!D89))="","",OFFSET('Sanitation Data'!$D$32,0,10*ROW('Sanitation Data'!D89)))</f>
        <v/>
      </c>
      <c r="CP95" s="378" t="str">
        <f ca="1">+IF(OFFSET('Sanitation Data'!$E$28,0,10*ROW('Sanitation Data'!E89))="","",OFFSET('Sanitation Data'!$E$28,0,10*ROW('Sanitation Data'!E89)))</f>
        <v/>
      </c>
      <c r="CQ95" s="378" t="str">
        <f ca="1">+IF(OFFSET('Sanitation Data'!$E$29,0,10*ROW('Sanitation Data'!E89))="","",OFFSET('Sanitation Data'!$E$29,0,10*ROW('Sanitation Data'!E89)))</f>
        <v/>
      </c>
      <c r="CR95" s="378" t="str">
        <f ca="1">+IF(OFFSET('Sanitation Data'!$E$30,0,10*ROW('Sanitation Data'!E89))="","",OFFSET('Sanitation Data'!$E$30,0,10*ROW('Sanitation Data'!E89)))</f>
        <v/>
      </c>
      <c r="CS95" s="378" t="str">
        <f ca="1">+IF(OFFSET('Sanitation Data'!$E$31,0,10*ROW('Sanitation Data'!E89))="","",OFFSET('Sanitation Data'!$E$31,0,10*ROW('Sanitation Data'!E89)))</f>
        <v/>
      </c>
      <c r="CT95" s="378" t="str">
        <f ca="1">+IF(OFFSET('Sanitation Data'!$E$32,0,10*ROW('Sanitation Data'!E89))="","",OFFSET('Sanitation Data'!$E$32,0,10*ROW('Sanitation Data'!E89)))</f>
        <v/>
      </c>
      <c r="CU95" s="378" t="str">
        <f ca="1">+IF(OFFSET('Sanitation Data'!$F$28,0,10*ROW('Sanitation Data'!F89))="","",OFFSET('Sanitation Data'!$F$28,0,10*ROW('Sanitation Data'!F89)))</f>
        <v/>
      </c>
      <c r="CV95" s="378" t="str">
        <f ca="1">+IF(OFFSET('Sanitation Data'!$F$29,0,10*ROW('Sanitation Data'!F89))="","",OFFSET('Sanitation Data'!$F$29,0,10*ROW('Sanitation Data'!F89)))</f>
        <v/>
      </c>
      <c r="CW95" s="378" t="str">
        <f ca="1">+IF(OFFSET('Sanitation Data'!$F$30,0,10*ROW('Sanitation Data'!F89))="","",OFFSET('Sanitation Data'!$F$30,0,10*ROW('Sanitation Data'!F89)))</f>
        <v/>
      </c>
      <c r="CX95" s="378" t="str">
        <f ca="1">+IF(OFFSET('Sanitation Data'!$F$31,0,10*ROW('Sanitation Data'!F89))="","",OFFSET('Sanitation Data'!$F$31,0,10*ROW('Sanitation Data'!F89)))</f>
        <v/>
      </c>
      <c r="CY95" s="378" t="str">
        <f ca="1">+IF(OFFSET('Sanitation Data'!$F$32,0,10*ROW('Sanitation Data'!F89))="","",OFFSET('Sanitation Data'!$F$32,0,10*ROW('Sanitation Data'!F89)))</f>
        <v/>
      </c>
      <c r="CZ95" s="378" t="str">
        <f ca="1">+IF(OFFSET('Sanitation Data'!$G$28,0,10*ROW('Sanitation Data'!G89))="","",OFFSET('Sanitation Data'!$G$28,0,10*ROW('Sanitation Data'!G89)))</f>
        <v/>
      </c>
      <c r="DA95" s="378" t="str">
        <f ca="1">+IF(OFFSET('Sanitation Data'!$G$29,0,10*ROW('Sanitation Data'!G89))="","",OFFSET('Sanitation Data'!$G$29,0,10*ROW('Sanitation Data'!G89)))</f>
        <v/>
      </c>
      <c r="DB95" s="378" t="str">
        <f ca="1">+IF(OFFSET('Sanitation Data'!$G$30,0,10*ROW('Sanitation Data'!G89))="","",OFFSET('Sanitation Data'!$G$30,0,10*ROW('Sanitation Data'!G89)))</f>
        <v/>
      </c>
      <c r="DC95" s="378" t="str">
        <f ca="1">+IF(OFFSET('Sanitation Data'!$G$31,0,10*ROW('Sanitation Data'!G89))="","",OFFSET('Sanitation Data'!$G$31,0,10*ROW('Sanitation Data'!G89)))</f>
        <v/>
      </c>
      <c r="DD95" s="378" t="str">
        <f ca="1">+IF(OFFSET('Sanitation Data'!$G$32,0,10*ROW('Sanitation Data'!G89))="","",OFFSET('Sanitation Data'!$G$32,0,10*ROW('Sanitation Data'!G89)))</f>
        <v/>
      </c>
      <c r="DE95" s="378" t="str">
        <f ca="1">+IF(OFFSET('Sanitation Data'!$H$28,0,10*ROW('Sanitation Data'!H89))="","",OFFSET('Sanitation Data'!$H$28,0,10*ROW('Sanitation Data'!H89)))</f>
        <v/>
      </c>
      <c r="DF95" s="378" t="str">
        <f ca="1">+IF(OFFSET('Sanitation Data'!$H$29,0,10*ROW('Sanitation Data'!H89))="","",OFFSET('Sanitation Data'!$H$29,0,10*ROW('Sanitation Data'!H89)))</f>
        <v/>
      </c>
      <c r="DG95" s="378" t="str">
        <f ca="1">+IF(OFFSET('Sanitation Data'!$H$30,0,10*ROW('Sanitation Data'!H89))="","",OFFSET('Sanitation Data'!$H$30,0,10*ROW('Sanitation Data'!H89)))</f>
        <v/>
      </c>
      <c r="DH95" s="378" t="str">
        <f ca="1">+IF(OFFSET('Sanitation Data'!$H$31,0,10*ROW('Sanitation Data'!H89))="","",OFFSET('Sanitation Data'!$H$31,0,10*ROW('Sanitation Data'!H89)))</f>
        <v/>
      </c>
      <c r="DI95" s="378" t="str">
        <f ca="1">+IF(OFFSET('Sanitation Data'!$H$32,0,10*ROW('Sanitation Data'!H89))="","",OFFSET('Sanitation Data'!$H$32,0,10*ROW('Sanitation Data'!H89)))</f>
        <v/>
      </c>
      <c r="DJ95" s="378" t="str">
        <f ca="1">+IF(OFFSET('Sanitation Data'!$I$28,0,10*ROW('Sanitation Data'!I89))="","",OFFSET('Sanitation Data'!$I$28,0,10*ROW('Sanitation Data'!I89)))</f>
        <v/>
      </c>
      <c r="DK95" s="378" t="str">
        <f ca="1">+IF(OFFSET('Sanitation Data'!$I$29,0,10*ROW('Sanitation Data'!I89))="","",OFFSET('Sanitation Data'!$I$29,0,10*ROW('Sanitation Data'!I89)))</f>
        <v/>
      </c>
      <c r="DL95" s="378" t="str">
        <f ca="1">+IF(OFFSET('Sanitation Data'!$I$30,0,10*ROW('Sanitation Data'!I89))="","",OFFSET('Sanitation Data'!$I$30,0,10*ROW('Sanitation Data'!I89)))</f>
        <v/>
      </c>
      <c r="DM95" s="378" t="str">
        <f ca="1">+IF(OFFSET('Sanitation Data'!$I$31,0,10*ROW('Sanitation Data'!I89))="","",OFFSET('Sanitation Data'!$I$31,0,10*ROW('Sanitation Data'!I89)))</f>
        <v/>
      </c>
      <c r="DN95" s="378" t="str">
        <f ca="1">+IF(OFFSET('Sanitation Data'!$I$32,0,10*ROW('Sanitation Data'!I89))="","",OFFSET('Sanitation Data'!$I$32,0,10*ROW('Sanitation Data'!I89)))</f>
        <v/>
      </c>
      <c r="DO95" s="378" t="str">
        <f ca="1">+IF(OFFSET('Hygiene Data'!$D$11,0,10*ROW('Hygiene Data'!D89))="","",OFFSET('Hygiene Data'!$D$11,0,10*ROW('Hygiene Data'!D89)))</f>
        <v/>
      </c>
      <c r="DP95" s="378" t="str">
        <f ca="1">+IF(OFFSET('Hygiene Data'!$D$12,0,10*ROW('Hygiene Data'!D89))="","",OFFSET('Hygiene Data'!$D$12,0,10*ROW('Hygiene Data'!D89)))</f>
        <v/>
      </c>
      <c r="DQ95" s="378" t="str">
        <f ca="1">+IF(OFFSET('Hygiene Data'!$D$13,0,10*ROW('Hygiene Data'!D89))="","",OFFSET('Hygiene Data'!$D$13,0,10*ROW('Hygiene Data'!D89)))</f>
        <v/>
      </c>
      <c r="DR95" s="378" t="str">
        <f ca="1">+IF(OFFSET('Hygiene Data'!$E$11,0,10*ROW('Hygiene Data'!E89))="","",OFFSET('Hygiene Data'!$E$11,0,10*ROW('Hygiene Data'!E89)))</f>
        <v/>
      </c>
      <c r="DS95" s="378" t="str">
        <f ca="1">+IF(OFFSET('Hygiene Data'!$E$12,0,10*ROW('Hygiene Data'!E89))="","",OFFSET('Hygiene Data'!$E$12,0,10*ROW('Hygiene Data'!E89)))</f>
        <v/>
      </c>
      <c r="DT95" s="378" t="str">
        <f ca="1">+IF(OFFSET('Hygiene Data'!$E$13,0,10*ROW('Hygiene Data'!E89))="","",OFFSET('Hygiene Data'!$E$13,0,10*ROW('Hygiene Data'!E89)))</f>
        <v/>
      </c>
      <c r="DU95" s="378" t="str">
        <f ca="1">+IF(OFFSET('Hygiene Data'!$F$11,0,10*ROW('Hygiene Data'!F89))="","",OFFSET('Hygiene Data'!$F$11,0,10*ROW('Hygiene Data'!F89)))</f>
        <v/>
      </c>
      <c r="DV95" s="378" t="str">
        <f ca="1">+IF(OFFSET('Hygiene Data'!$F$12,0,10*ROW('Hygiene Data'!F89))="","",OFFSET('Hygiene Data'!$F$12,0,10*ROW('Hygiene Data'!F89)))</f>
        <v/>
      </c>
      <c r="DW95" s="378" t="str">
        <f ca="1">+IF(OFFSET('Hygiene Data'!$F$13,0,10*ROW('Hygiene Data'!F89))="","",OFFSET('Hygiene Data'!$F$13,0,10*ROW('Hygiene Data'!F89)))</f>
        <v/>
      </c>
      <c r="DX95" s="378" t="str">
        <f ca="1">+IF(OFFSET('Hygiene Data'!$G$11,0,10*ROW('Hygiene Data'!G89))="","",OFFSET('Hygiene Data'!$G$11,0,10*ROW('Hygiene Data'!G89)))</f>
        <v/>
      </c>
      <c r="DY95" s="378" t="str">
        <f ca="1">+IF(OFFSET('Hygiene Data'!$G$12,0,10*ROW('Hygiene Data'!G89))="","",OFFSET('Hygiene Data'!$G$12,0,10*ROW('Hygiene Data'!G89)))</f>
        <v/>
      </c>
      <c r="DZ95" s="378" t="str">
        <f ca="1">+IF(OFFSET('Hygiene Data'!$G$13,0,10*ROW('Hygiene Data'!G89))="","",OFFSET('Hygiene Data'!$G$13,0,10*ROW('Hygiene Data'!G89)))</f>
        <v/>
      </c>
      <c r="EA95" s="378" t="str">
        <f ca="1">+IF(OFFSET('Hygiene Data'!$H$11,0,10*ROW('Hygiene Data'!H89))="","",OFFSET('Hygiene Data'!$H$11,0,10*ROW('Hygiene Data'!H89)))</f>
        <v/>
      </c>
      <c r="EB95" s="378" t="str">
        <f ca="1">+IF(OFFSET('Hygiene Data'!$H$12,0,10*ROW('Hygiene Data'!H89))="","",OFFSET('Hygiene Data'!$H$12,0,10*ROW('Hygiene Data'!H89)))</f>
        <v/>
      </c>
      <c r="EC95" s="378" t="str">
        <f ca="1">+IF(OFFSET('Hygiene Data'!$H$13,0,10*ROW('Hygiene Data'!H89))="","",OFFSET('Hygiene Data'!$H$13,0,10*ROW('Hygiene Data'!H89)))</f>
        <v/>
      </c>
      <c r="ED95" s="378" t="str">
        <f ca="1">+IF(OFFSET('Hygiene Data'!$I$11,0,10*ROW('Hygiene Data'!I89))="","",OFFSET('Hygiene Data'!$I$11,0,10*ROW('Hygiene Data'!I89)))</f>
        <v/>
      </c>
      <c r="EE95" s="378" t="str">
        <f ca="1">+IF(OFFSET('Hygiene Data'!$I$12,0,10*ROW('Hygiene Data'!I89))="","",OFFSET('Hygiene Data'!$I$12,0,10*ROW('Hygiene Data'!I89)))</f>
        <v/>
      </c>
      <c r="EF95" s="378" t="str">
        <f ca="1">+IF(OFFSET('Hygiene Data'!$I$13,0,10*ROW('Hygiene Data'!I89))="","",OFFSET('Hygiene Data'!$I$13,0,10*ROW('Hygiene Data'!I89)))</f>
        <v/>
      </c>
    </row>
    <row r="96" spans="1:136" x14ac:dyDescent="0.25">
      <c r="A96" s="487" t="str">
        <f ca="1">+IF(OFFSET('Water Data'!$B$2,0,10*ROW('Water Data'!E90))="","",OFFSET('Water Data'!$B$2,0,10*ROW('Water Data'!E90)))</f>
        <v/>
      </c>
      <c r="B96" s="487"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4" t="str">
        <f t="shared" ca="1" si="1"/>
        <v/>
      </c>
      <c r="D96" s="515"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5"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5"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5"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5"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5"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5"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5"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5"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5"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5"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5"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5"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5"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5"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5"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5"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5"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6"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6"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6"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6"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6"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6"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6"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6"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6"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6"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6"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6"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6"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6"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6"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6"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6"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6"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6"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6"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6"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6"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6"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6"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6"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6"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6"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6"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6"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6"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7"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3"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7"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7"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7"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7"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7"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7"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7"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7"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7"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7"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7"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7"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7"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7"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7"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7"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8" t="str">
        <f ca="1">+IF(OFFSET('Water Data'!$D$27,0,10*ROW('Water Data'!D90))="","",OFFSET('Water Data'!$D$27,0,10*ROW('Water Data'!D90)))</f>
        <v/>
      </c>
      <c r="BT96" s="378" t="str">
        <f ca="1">+IF(OFFSET('Water Data'!$D$28,0,10*ROW('Water Data'!D90))="","",OFFSET('Water Data'!$D$28,0,10*ROW('Water Data'!D90)))</f>
        <v/>
      </c>
      <c r="BU96" s="378" t="str">
        <f ca="1">+IF(OFFSET('Water Data'!$D$29,0,10*ROW('Water Data'!D90))="","",OFFSET('Water Data'!$D$29,0,10*ROW('Water Data'!D90)))</f>
        <v/>
      </c>
      <c r="BV96" s="378" t="str">
        <f ca="1">+IF(OFFSET('Water Data'!$E$27,0,10*ROW('Water Data'!E90))="","",OFFSET('Water Data'!$E$27,0,10*ROW('Water Data'!E90)))</f>
        <v/>
      </c>
      <c r="BW96" s="378" t="str">
        <f ca="1">+IF(OFFSET('Water Data'!$E$28,0,10*ROW('Water Data'!E90))="","",OFFSET('Water Data'!$E$28,0,10*ROW('Water Data'!E90)))</f>
        <v/>
      </c>
      <c r="BX96" s="378" t="str">
        <f ca="1">+IF(OFFSET('Water Data'!$E$29,0,10*ROW('Water Data'!E90))="","",OFFSET('Water Data'!$E$29,0,10*ROW('Water Data'!E90)))</f>
        <v/>
      </c>
      <c r="BY96" s="378" t="str">
        <f ca="1">+IF(OFFSET('Water Data'!$F$27,0,10*ROW('Water Data'!F90))="","",OFFSET('Water Data'!$F$27,0,10*ROW('Water Data'!F90)))</f>
        <v/>
      </c>
      <c r="BZ96" s="378" t="str">
        <f ca="1">+IF(OFFSET('Water Data'!$F$28,0,10*ROW('Water Data'!F90))="","",OFFSET('Water Data'!$F$28,0,10*ROW('Water Data'!F90)))</f>
        <v/>
      </c>
      <c r="CA96" s="378" t="str">
        <f ca="1">+IF(OFFSET('Water Data'!$F$29,0,10*ROW('Water Data'!F90))="","",OFFSET('Water Data'!$F$29,0,10*ROW('Water Data'!F90)))</f>
        <v/>
      </c>
      <c r="CB96" s="378" t="str">
        <f ca="1">+IF(OFFSET('Water Data'!$G$27,0,10*ROW('Water Data'!G90))="","",OFFSET('Water Data'!$G$27,0,10*ROW('Water Data'!G90)))</f>
        <v/>
      </c>
      <c r="CC96" s="378" t="str">
        <f ca="1">+IF(OFFSET('Water Data'!$G$28,0,10*ROW('Water Data'!G90))="","",OFFSET('Water Data'!$G$28,0,10*ROW('Water Data'!G90)))</f>
        <v/>
      </c>
      <c r="CD96" s="378" t="str">
        <f ca="1">+IF(OFFSET('Water Data'!$G$29,0,10*ROW('Water Data'!G90))="","",OFFSET('Water Data'!$G$29,0,10*ROW('Water Data'!G90)))</f>
        <v/>
      </c>
      <c r="CE96" s="378" t="str">
        <f ca="1">+IF(OFFSET('Water Data'!$H$27,0,10*ROW('Water Data'!H90))="","",OFFSET('Water Data'!$H$27,0,10*ROW('Water Data'!H90)))</f>
        <v/>
      </c>
      <c r="CF96" s="378" t="str">
        <f ca="1">+IF(OFFSET('Water Data'!$H$28,0,10*ROW('Water Data'!H90))="","",OFFSET('Water Data'!$H$28,0,10*ROW('Water Data'!H90)))</f>
        <v/>
      </c>
      <c r="CG96" s="378" t="str">
        <f ca="1">+IF(OFFSET('Water Data'!$H$29,0,10*ROW('Water Data'!H90))="","",OFFSET('Water Data'!$H$29,0,10*ROW('Water Data'!H90)))</f>
        <v/>
      </c>
      <c r="CH96" s="378" t="str">
        <f ca="1">+IF(OFFSET('Water Data'!$I$27,0,10*ROW('Water Data'!I90))="","",OFFSET('Water Data'!$I$27,0,10*ROW('Water Data'!I90)))</f>
        <v/>
      </c>
      <c r="CI96" s="378" t="str">
        <f ca="1">+IF(OFFSET('Water Data'!$I$28,0,10*ROW('Water Data'!I90))="","",OFFSET('Water Data'!$I$28,0,10*ROW('Water Data'!I90)))</f>
        <v/>
      </c>
      <c r="CJ96" s="378" t="str">
        <f ca="1">+IF(OFFSET('Water Data'!$I$29,0,10*ROW('Water Data'!I90))="","",OFFSET('Water Data'!$I$29,0,10*ROW('Water Data'!I90)))</f>
        <v/>
      </c>
      <c r="CK96" s="378" t="str">
        <f ca="1">+IF(OFFSET('Sanitation Data'!$D$28,0,10*ROW('Sanitation Data'!D90))="","",OFFSET('Sanitation Data'!$D$28,0,10*ROW('Sanitation Data'!D90)))</f>
        <v/>
      </c>
      <c r="CL96" s="378" t="str">
        <f ca="1">+IF(OFFSET('Sanitation Data'!$D$29,0,10*ROW('Sanitation Data'!D90))="","",OFFSET('Sanitation Data'!$D$29,0,10*ROW('Sanitation Data'!D90)))</f>
        <v/>
      </c>
      <c r="CM96" s="378" t="str">
        <f ca="1">+IF(OFFSET('Sanitation Data'!$D$30,0,10*ROW('Sanitation Data'!D90))="","",OFFSET('Sanitation Data'!$D$30,0,10*ROW('Sanitation Data'!D90)))</f>
        <v/>
      </c>
      <c r="CN96" s="378" t="str">
        <f ca="1">+IF(OFFSET('Sanitation Data'!$D$31,0,10*ROW('Sanitation Data'!D90))="","",OFFSET('Sanitation Data'!$D$31,0,10*ROW('Sanitation Data'!D90)))</f>
        <v/>
      </c>
      <c r="CO96" s="378" t="str">
        <f ca="1">+IF(OFFSET('Sanitation Data'!$D$32,0,10*ROW('Sanitation Data'!D90))="","",OFFSET('Sanitation Data'!$D$32,0,10*ROW('Sanitation Data'!D90)))</f>
        <v/>
      </c>
      <c r="CP96" s="378" t="str">
        <f ca="1">+IF(OFFSET('Sanitation Data'!$E$28,0,10*ROW('Sanitation Data'!E90))="","",OFFSET('Sanitation Data'!$E$28,0,10*ROW('Sanitation Data'!E90)))</f>
        <v/>
      </c>
      <c r="CQ96" s="378" t="str">
        <f ca="1">+IF(OFFSET('Sanitation Data'!$E$29,0,10*ROW('Sanitation Data'!E90))="","",OFFSET('Sanitation Data'!$E$29,0,10*ROW('Sanitation Data'!E90)))</f>
        <v/>
      </c>
      <c r="CR96" s="378" t="str">
        <f ca="1">+IF(OFFSET('Sanitation Data'!$E$30,0,10*ROW('Sanitation Data'!E90))="","",OFFSET('Sanitation Data'!$E$30,0,10*ROW('Sanitation Data'!E90)))</f>
        <v/>
      </c>
      <c r="CS96" s="378" t="str">
        <f ca="1">+IF(OFFSET('Sanitation Data'!$E$31,0,10*ROW('Sanitation Data'!E90))="","",OFFSET('Sanitation Data'!$E$31,0,10*ROW('Sanitation Data'!E90)))</f>
        <v/>
      </c>
      <c r="CT96" s="378" t="str">
        <f ca="1">+IF(OFFSET('Sanitation Data'!$E$32,0,10*ROW('Sanitation Data'!E90))="","",OFFSET('Sanitation Data'!$E$32,0,10*ROW('Sanitation Data'!E90)))</f>
        <v/>
      </c>
      <c r="CU96" s="378" t="str">
        <f ca="1">+IF(OFFSET('Sanitation Data'!$F$28,0,10*ROW('Sanitation Data'!F90))="","",OFFSET('Sanitation Data'!$F$28,0,10*ROW('Sanitation Data'!F90)))</f>
        <v/>
      </c>
      <c r="CV96" s="378" t="str">
        <f ca="1">+IF(OFFSET('Sanitation Data'!$F$29,0,10*ROW('Sanitation Data'!F90))="","",OFFSET('Sanitation Data'!$F$29,0,10*ROW('Sanitation Data'!F90)))</f>
        <v/>
      </c>
      <c r="CW96" s="378" t="str">
        <f ca="1">+IF(OFFSET('Sanitation Data'!$F$30,0,10*ROW('Sanitation Data'!F90))="","",OFFSET('Sanitation Data'!$F$30,0,10*ROW('Sanitation Data'!F90)))</f>
        <v/>
      </c>
      <c r="CX96" s="378" t="str">
        <f ca="1">+IF(OFFSET('Sanitation Data'!$F$31,0,10*ROW('Sanitation Data'!F90))="","",OFFSET('Sanitation Data'!$F$31,0,10*ROW('Sanitation Data'!F90)))</f>
        <v/>
      </c>
      <c r="CY96" s="378" t="str">
        <f ca="1">+IF(OFFSET('Sanitation Data'!$F$32,0,10*ROW('Sanitation Data'!F90))="","",OFFSET('Sanitation Data'!$F$32,0,10*ROW('Sanitation Data'!F90)))</f>
        <v/>
      </c>
      <c r="CZ96" s="378" t="str">
        <f ca="1">+IF(OFFSET('Sanitation Data'!$G$28,0,10*ROW('Sanitation Data'!G90))="","",OFFSET('Sanitation Data'!$G$28,0,10*ROW('Sanitation Data'!G90)))</f>
        <v/>
      </c>
      <c r="DA96" s="378" t="str">
        <f ca="1">+IF(OFFSET('Sanitation Data'!$G$29,0,10*ROW('Sanitation Data'!G90))="","",OFFSET('Sanitation Data'!$G$29,0,10*ROW('Sanitation Data'!G90)))</f>
        <v/>
      </c>
      <c r="DB96" s="378" t="str">
        <f ca="1">+IF(OFFSET('Sanitation Data'!$G$30,0,10*ROW('Sanitation Data'!G90))="","",OFFSET('Sanitation Data'!$G$30,0,10*ROW('Sanitation Data'!G90)))</f>
        <v/>
      </c>
      <c r="DC96" s="378" t="str">
        <f ca="1">+IF(OFFSET('Sanitation Data'!$G$31,0,10*ROW('Sanitation Data'!G90))="","",OFFSET('Sanitation Data'!$G$31,0,10*ROW('Sanitation Data'!G90)))</f>
        <v/>
      </c>
      <c r="DD96" s="378" t="str">
        <f ca="1">+IF(OFFSET('Sanitation Data'!$G$32,0,10*ROW('Sanitation Data'!G90))="","",OFFSET('Sanitation Data'!$G$32,0,10*ROW('Sanitation Data'!G90)))</f>
        <v/>
      </c>
      <c r="DE96" s="378" t="str">
        <f ca="1">+IF(OFFSET('Sanitation Data'!$H$28,0,10*ROW('Sanitation Data'!H90))="","",OFFSET('Sanitation Data'!$H$28,0,10*ROW('Sanitation Data'!H90)))</f>
        <v/>
      </c>
      <c r="DF96" s="378" t="str">
        <f ca="1">+IF(OFFSET('Sanitation Data'!$H$29,0,10*ROW('Sanitation Data'!H90))="","",OFFSET('Sanitation Data'!$H$29,0,10*ROW('Sanitation Data'!H90)))</f>
        <v/>
      </c>
      <c r="DG96" s="378" t="str">
        <f ca="1">+IF(OFFSET('Sanitation Data'!$H$30,0,10*ROW('Sanitation Data'!H90))="","",OFFSET('Sanitation Data'!$H$30,0,10*ROW('Sanitation Data'!H90)))</f>
        <v/>
      </c>
      <c r="DH96" s="378" t="str">
        <f ca="1">+IF(OFFSET('Sanitation Data'!$H$31,0,10*ROW('Sanitation Data'!H90))="","",OFFSET('Sanitation Data'!$H$31,0,10*ROW('Sanitation Data'!H90)))</f>
        <v/>
      </c>
      <c r="DI96" s="378" t="str">
        <f ca="1">+IF(OFFSET('Sanitation Data'!$H$32,0,10*ROW('Sanitation Data'!H90))="","",OFFSET('Sanitation Data'!$H$32,0,10*ROW('Sanitation Data'!H90)))</f>
        <v/>
      </c>
      <c r="DJ96" s="378" t="str">
        <f ca="1">+IF(OFFSET('Sanitation Data'!$I$28,0,10*ROW('Sanitation Data'!I90))="","",OFFSET('Sanitation Data'!$I$28,0,10*ROW('Sanitation Data'!I90)))</f>
        <v/>
      </c>
      <c r="DK96" s="378" t="str">
        <f ca="1">+IF(OFFSET('Sanitation Data'!$I$29,0,10*ROW('Sanitation Data'!I90))="","",OFFSET('Sanitation Data'!$I$29,0,10*ROW('Sanitation Data'!I90)))</f>
        <v/>
      </c>
      <c r="DL96" s="378" t="str">
        <f ca="1">+IF(OFFSET('Sanitation Data'!$I$30,0,10*ROW('Sanitation Data'!I90))="","",OFFSET('Sanitation Data'!$I$30,0,10*ROW('Sanitation Data'!I90)))</f>
        <v/>
      </c>
      <c r="DM96" s="378" t="str">
        <f ca="1">+IF(OFFSET('Sanitation Data'!$I$31,0,10*ROW('Sanitation Data'!I90))="","",OFFSET('Sanitation Data'!$I$31,0,10*ROW('Sanitation Data'!I90)))</f>
        <v/>
      </c>
      <c r="DN96" s="378" t="str">
        <f ca="1">+IF(OFFSET('Sanitation Data'!$I$32,0,10*ROW('Sanitation Data'!I90))="","",OFFSET('Sanitation Data'!$I$32,0,10*ROW('Sanitation Data'!I90)))</f>
        <v/>
      </c>
      <c r="DO96" s="378" t="str">
        <f ca="1">+IF(OFFSET('Hygiene Data'!$D$11,0,10*ROW('Hygiene Data'!D90))="","",OFFSET('Hygiene Data'!$D$11,0,10*ROW('Hygiene Data'!D90)))</f>
        <v/>
      </c>
      <c r="DP96" s="378" t="str">
        <f ca="1">+IF(OFFSET('Hygiene Data'!$D$12,0,10*ROW('Hygiene Data'!D90))="","",OFFSET('Hygiene Data'!$D$12,0,10*ROW('Hygiene Data'!D90)))</f>
        <v/>
      </c>
      <c r="DQ96" s="378" t="str">
        <f ca="1">+IF(OFFSET('Hygiene Data'!$D$13,0,10*ROW('Hygiene Data'!D90))="","",OFFSET('Hygiene Data'!$D$13,0,10*ROW('Hygiene Data'!D90)))</f>
        <v/>
      </c>
      <c r="DR96" s="378" t="str">
        <f ca="1">+IF(OFFSET('Hygiene Data'!$E$11,0,10*ROW('Hygiene Data'!E90))="","",OFFSET('Hygiene Data'!$E$11,0,10*ROW('Hygiene Data'!E90)))</f>
        <v/>
      </c>
      <c r="DS96" s="378" t="str">
        <f ca="1">+IF(OFFSET('Hygiene Data'!$E$12,0,10*ROW('Hygiene Data'!E90))="","",OFFSET('Hygiene Data'!$E$12,0,10*ROW('Hygiene Data'!E90)))</f>
        <v/>
      </c>
      <c r="DT96" s="378" t="str">
        <f ca="1">+IF(OFFSET('Hygiene Data'!$E$13,0,10*ROW('Hygiene Data'!E90))="","",OFFSET('Hygiene Data'!$E$13,0,10*ROW('Hygiene Data'!E90)))</f>
        <v/>
      </c>
      <c r="DU96" s="378" t="str">
        <f ca="1">+IF(OFFSET('Hygiene Data'!$F$11,0,10*ROW('Hygiene Data'!F90))="","",OFFSET('Hygiene Data'!$F$11,0,10*ROW('Hygiene Data'!F90)))</f>
        <v/>
      </c>
      <c r="DV96" s="378" t="str">
        <f ca="1">+IF(OFFSET('Hygiene Data'!$F$12,0,10*ROW('Hygiene Data'!F90))="","",OFFSET('Hygiene Data'!$F$12,0,10*ROW('Hygiene Data'!F90)))</f>
        <v/>
      </c>
      <c r="DW96" s="378" t="str">
        <f ca="1">+IF(OFFSET('Hygiene Data'!$F$13,0,10*ROW('Hygiene Data'!F90))="","",OFFSET('Hygiene Data'!$F$13,0,10*ROW('Hygiene Data'!F90)))</f>
        <v/>
      </c>
      <c r="DX96" s="378" t="str">
        <f ca="1">+IF(OFFSET('Hygiene Data'!$G$11,0,10*ROW('Hygiene Data'!G90))="","",OFFSET('Hygiene Data'!$G$11,0,10*ROW('Hygiene Data'!G90)))</f>
        <v/>
      </c>
      <c r="DY96" s="378" t="str">
        <f ca="1">+IF(OFFSET('Hygiene Data'!$G$12,0,10*ROW('Hygiene Data'!G90))="","",OFFSET('Hygiene Data'!$G$12,0,10*ROW('Hygiene Data'!G90)))</f>
        <v/>
      </c>
      <c r="DZ96" s="378" t="str">
        <f ca="1">+IF(OFFSET('Hygiene Data'!$G$13,0,10*ROW('Hygiene Data'!G90))="","",OFFSET('Hygiene Data'!$G$13,0,10*ROW('Hygiene Data'!G90)))</f>
        <v/>
      </c>
      <c r="EA96" s="378" t="str">
        <f ca="1">+IF(OFFSET('Hygiene Data'!$H$11,0,10*ROW('Hygiene Data'!H90))="","",OFFSET('Hygiene Data'!$H$11,0,10*ROW('Hygiene Data'!H90)))</f>
        <v/>
      </c>
      <c r="EB96" s="378" t="str">
        <f ca="1">+IF(OFFSET('Hygiene Data'!$H$12,0,10*ROW('Hygiene Data'!H90))="","",OFFSET('Hygiene Data'!$H$12,0,10*ROW('Hygiene Data'!H90)))</f>
        <v/>
      </c>
      <c r="EC96" s="378" t="str">
        <f ca="1">+IF(OFFSET('Hygiene Data'!$H$13,0,10*ROW('Hygiene Data'!H90))="","",OFFSET('Hygiene Data'!$H$13,0,10*ROW('Hygiene Data'!H90)))</f>
        <v/>
      </c>
      <c r="ED96" s="378" t="str">
        <f ca="1">+IF(OFFSET('Hygiene Data'!$I$11,0,10*ROW('Hygiene Data'!I90))="","",OFFSET('Hygiene Data'!$I$11,0,10*ROW('Hygiene Data'!I90)))</f>
        <v/>
      </c>
      <c r="EE96" s="378" t="str">
        <f ca="1">+IF(OFFSET('Hygiene Data'!$I$12,0,10*ROW('Hygiene Data'!I90))="","",OFFSET('Hygiene Data'!$I$12,0,10*ROW('Hygiene Data'!I90)))</f>
        <v/>
      </c>
      <c r="EF96" s="378" t="str">
        <f ca="1">+IF(OFFSET('Hygiene Data'!$I$13,0,10*ROW('Hygiene Data'!I90))="","",OFFSET('Hygiene Data'!$I$13,0,10*ROW('Hygiene Data'!I90)))</f>
        <v/>
      </c>
    </row>
    <row r="97" spans="1:136" x14ac:dyDescent="0.25">
      <c r="A97" s="487" t="str">
        <f ca="1">+IF(OFFSET('Water Data'!$B$2,0,10*ROW('Water Data'!E91))="","",OFFSET('Water Data'!$B$2,0,10*ROW('Water Data'!E91)))</f>
        <v/>
      </c>
      <c r="B97" s="487"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4" t="str">
        <f t="shared" ca="1" si="1"/>
        <v/>
      </c>
      <c r="D97" s="515"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5"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5"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5"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5"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5"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5"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5"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5"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5"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5"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5"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5"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5"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5"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5"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5"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5"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6"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6"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6"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6"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6"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6"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6"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6"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6"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6"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6"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6"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6"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6"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6"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6"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6"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6"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6"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6"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6"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6"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6"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6"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6"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6"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6"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6"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6"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6"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7"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3"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7"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7"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7"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7"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7"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7"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7"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7"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7"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7"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7"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7"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7"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7"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7"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7"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8" t="str">
        <f ca="1">+IF(OFFSET('Water Data'!$D$27,0,10*ROW('Water Data'!D91))="","",OFFSET('Water Data'!$D$27,0,10*ROW('Water Data'!D91)))</f>
        <v/>
      </c>
      <c r="BT97" s="378" t="str">
        <f ca="1">+IF(OFFSET('Water Data'!$D$28,0,10*ROW('Water Data'!D91))="","",OFFSET('Water Data'!$D$28,0,10*ROW('Water Data'!D91)))</f>
        <v/>
      </c>
      <c r="BU97" s="378" t="str">
        <f ca="1">+IF(OFFSET('Water Data'!$D$29,0,10*ROW('Water Data'!D91))="","",OFFSET('Water Data'!$D$29,0,10*ROW('Water Data'!D91)))</f>
        <v/>
      </c>
      <c r="BV97" s="378" t="str">
        <f ca="1">+IF(OFFSET('Water Data'!$E$27,0,10*ROW('Water Data'!E91))="","",OFFSET('Water Data'!$E$27,0,10*ROW('Water Data'!E91)))</f>
        <v/>
      </c>
      <c r="BW97" s="378" t="str">
        <f ca="1">+IF(OFFSET('Water Data'!$E$28,0,10*ROW('Water Data'!E91))="","",OFFSET('Water Data'!$E$28,0,10*ROW('Water Data'!E91)))</f>
        <v/>
      </c>
      <c r="BX97" s="378" t="str">
        <f ca="1">+IF(OFFSET('Water Data'!$E$29,0,10*ROW('Water Data'!E91))="","",OFFSET('Water Data'!$E$29,0,10*ROW('Water Data'!E91)))</f>
        <v/>
      </c>
      <c r="BY97" s="378" t="str">
        <f ca="1">+IF(OFFSET('Water Data'!$F$27,0,10*ROW('Water Data'!F91))="","",OFFSET('Water Data'!$F$27,0,10*ROW('Water Data'!F91)))</f>
        <v/>
      </c>
      <c r="BZ97" s="378" t="str">
        <f ca="1">+IF(OFFSET('Water Data'!$F$28,0,10*ROW('Water Data'!F91))="","",OFFSET('Water Data'!$F$28,0,10*ROW('Water Data'!F91)))</f>
        <v/>
      </c>
      <c r="CA97" s="378" t="str">
        <f ca="1">+IF(OFFSET('Water Data'!$F$29,0,10*ROW('Water Data'!F91))="","",OFFSET('Water Data'!$F$29,0,10*ROW('Water Data'!F91)))</f>
        <v/>
      </c>
      <c r="CB97" s="378" t="str">
        <f ca="1">+IF(OFFSET('Water Data'!$G$27,0,10*ROW('Water Data'!G91))="","",OFFSET('Water Data'!$G$27,0,10*ROW('Water Data'!G91)))</f>
        <v/>
      </c>
      <c r="CC97" s="378" t="str">
        <f ca="1">+IF(OFFSET('Water Data'!$G$28,0,10*ROW('Water Data'!G91))="","",OFFSET('Water Data'!$G$28,0,10*ROW('Water Data'!G91)))</f>
        <v/>
      </c>
      <c r="CD97" s="378" t="str">
        <f ca="1">+IF(OFFSET('Water Data'!$G$29,0,10*ROW('Water Data'!G91))="","",OFFSET('Water Data'!$G$29,0,10*ROW('Water Data'!G91)))</f>
        <v/>
      </c>
      <c r="CE97" s="378" t="str">
        <f ca="1">+IF(OFFSET('Water Data'!$H$27,0,10*ROW('Water Data'!H91))="","",OFFSET('Water Data'!$H$27,0,10*ROW('Water Data'!H91)))</f>
        <v/>
      </c>
      <c r="CF97" s="378" t="str">
        <f ca="1">+IF(OFFSET('Water Data'!$H$28,0,10*ROW('Water Data'!H91))="","",OFFSET('Water Data'!$H$28,0,10*ROW('Water Data'!H91)))</f>
        <v/>
      </c>
      <c r="CG97" s="378" t="str">
        <f ca="1">+IF(OFFSET('Water Data'!$H$29,0,10*ROW('Water Data'!H91))="","",OFFSET('Water Data'!$H$29,0,10*ROW('Water Data'!H91)))</f>
        <v/>
      </c>
      <c r="CH97" s="378" t="str">
        <f ca="1">+IF(OFFSET('Water Data'!$I$27,0,10*ROW('Water Data'!I91))="","",OFFSET('Water Data'!$I$27,0,10*ROW('Water Data'!I91)))</f>
        <v/>
      </c>
      <c r="CI97" s="378" t="str">
        <f ca="1">+IF(OFFSET('Water Data'!$I$28,0,10*ROW('Water Data'!I91))="","",OFFSET('Water Data'!$I$28,0,10*ROW('Water Data'!I91)))</f>
        <v/>
      </c>
      <c r="CJ97" s="378" t="str">
        <f ca="1">+IF(OFFSET('Water Data'!$I$29,0,10*ROW('Water Data'!I91))="","",OFFSET('Water Data'!$I$29,0,10*ROW('Water Data'!I91)))</f>
        <v/>
      </c>
      <c r="CK97" s="378" t="str">
        <f ca="1">+IF(OFFSET('Sanitation Data'!$D$28,0,10*ROW('Sanitation Data'!D91))="","",OFFSET('Sanitation Data'!$D$28,0,10*ROW('Sanitation Data'!D91)))</f>
        <v/>
      </c>
      <c r="CL97" s="378" t="str">
        <f ca="1">+IF(OFFSET('Sanitation Data'!$D$29,0,10*ROW('Sanitation Data'!D91))="","",OFFSET('Sanitation Data'!$D$29,0,10*ROW('Sanitation Data'!D91)))</f>
        <v/>
      </c>
      <c r="CM97" s="378" t="str">
        <f ca="1">+IF(OFFSET('Sanitation Data'!$D$30,0,10*ROW('Sanitation Data'!D91))="","",OFFSET('Sanitation Data'!$D$30,0,10*ROW('Sanitation Data'!D91)))</f>
        <v/>
      </c>
      <c r="CN97" s="378" t="str">
        <f ca="1">+IF(OFFSET('Sanitation Data'!$D$31,0,10*ROW('Sanitation Data'!D91))="","",OFFSET('Sanitation Data'!$D$31,0,10*ROW('Sanitation Data'!D91)))</f>
        <v/>
      </c>
      <c r="CO97" s="378" t="str">
        <f ca="1">+IF(OFFSET('Sanitation Data'!$D$32,0,10*ROW('Sanitation Data'!D91))="","",OFFSET('Sanitation Data'!$D$32,0,10*ROW('Sanitation Data'!D91)))</f>
        <v/>
      </c>
      <c r="CP97" s="378" t="str">
        <f ca="1">+IF(OFFSET('Sanitation Data'!$E$28,0,10*ROW('Sanitation Data'!E91))="","",OFFSET('Sanitation Data'!$E$28,0,10*ROW('Sanitation Data'!E91)))</f>
        <v/>
      </c>
      <c r="CQ97" s="378" t="str">
        <f ca="1">+IF(OFFSET('Sanitation Data'!$E$29,0,10*ROW('Sanitation Data'!E91))="","",OFFSET('Sanitation Data'!$E$29,0,10*ROW('Sanitation Data'!E91)))</f>
        <v/>
      </c>
      <c r="CR97" s="378" t="str">
        <f ca="1">+IF(OFFSET('Sanitation Data'!$E$30,0,10*ROW('Sanitation Data'!E91))="","",OFFSET('Sanitation Data'!$E$30,0,10*ROW('Sanitation Data'!E91)))</f>
        <v/>
      </c>
      <c r="CS97" s="378" t="str">
        <f ca="1">+IF(OFFSET('Sanitation Data'!$E$31,0,10*ROW('Sanitation Data'!E91))="","",OFFSET('Sanitation Data'!$E$31,0,10*ROW('Sanitation Data'!E91)))</f>
        <v/>
      </c>
      <c r="CT97" s="378" t="str">
        <f ca="1">+IF(OFFSET('Sanitation Data'!$E$32,0,10*ROW('Sanitation Data'!E91))="","",OFFSET('Sanitation Data'!$E$32,0,10*ROW('Sanitation Data'!E91)))</f>
        <v/>
      </c>
      <c r="CU97" s="378" t="str">
        <f ca="1">+IF(OFFSET('Sanitation Data'!$F$28,0,10*ROW('Sanitation Data'!F91))="","",OFFSET('Sanitation Data'!$F$28,0,10*ROW('Sanitation Data'!F91)))</f>
        <v/>
      </c>
      <c r="CV97" s="378" t="str">
        <f ca="1">+IF(OFFSET('Sanitation Data'!$F$29,0,10*ROW('Sanitation Data'!F91))="","",OFFSET('Sanitation Data'!$F$29,0,10*ROW('Sanitation Data'!F91)))</f>
        <v/>
      </c>
      <c r="CW97" s="378" t="str">
        <f ca="1">+IF(OFFSET('Sanitation Data'!$F$30,0,10*ROW('Sanitation Data'!F91))="","",OFFSET('Sanitation Data'!$F$30,0,10*ROW('Sanitation Data'!F91)))</f>
        <v/>
      </c>
      <c r="CX97" s="378" t="str">
        <f ca="1">+IF(OFFSET('Sanitation Data'!$F$31,0,10*ROW('Sanitation Data'!F91))="","",OFFSET('Sanitation Data'!$F$31,0,10*ROW('Sanitation Data'!F91)))</f>
        <v/>
      </c>
      <c r="CY97" s="378" t="str">
        <f ca="1">+IF(OFFSET('Sanitation Data'!$F$32,0,10*ROW('Sanitation Data'!F91))="","",OFFSET('Sanitation Data'!$F$32,0,10*ROW('Sanitation Data'!F91)))</f>
        <v/>
      </c>
      <c r="CZ97" s="378" t="str">
        <f ca="1">+IF(OFFSET('Sanitation Data'!$G$28,0,10*ROW('Sanitation Data'!G91))="","",OFFSET('Sanitation Data'!$G$28,0,10*ROW('Sanitation Data'!G91)))</f>
        <v/>
      </c>
      <c r="DA97" s="378" t="str">
        <f ca="1">+IF(OFFSET('Sanitation Data'!$G$29,0,10*ROW('Sanitation Data'!G91))="","",OFFSET('Sanitation Data'!$G$29,0,10*ROW('Sanitation Data'!G91)))</f>
        <v/>
      </c>
      <c r="DB97" s="378" t="str">
        <f ca="1">+IF(OFFSET('Sanitation Data'!$G$30,0,10*ROW('Sanitation Data'!G91))="","",OFFSET('Sanitation Data'!$G$30,0,10*ROW('Sanitation Data'!G91)))</f>
        <v/>
      </c>
      <c r="DC97" s="378" t="str">
        <f ca="1">+IF(OFFSET('Sanitation Data'!$G$31,0,10*ROW('Sanitation Data'!G91))="","",OFFSET('Sanitation Data'!$G$31,0,10*ROW('Sanitation Data'!G91)))</f>
        <v/>
      </c>
      <c r="DD97" s="378" t="str">
        <f ca="1">+IF(OFFSET('Sanitation Data'!$G$32,0,10*ROW('Sanitation Data'!G91))="","",OFFSET('Sanitation Data'!$G$32,0,10*ROW('Sanitation Data'!G91)))</f>
        <v/>
      </c>
      <c r="DE97" s="378" t="str">
        <f ca="1">+IF(OFFSET('Sanitation Data'!$H$28,0,10*ROW('Sanitation Data'!H91))="","",OFFSET('Sanitation Data'!$H$28,0,10*ROW('Sanitation Data'!H91)))</f>
        <v/>
      </c>
      <c r="DF97" s="378" t="str">
        <f ca="1">+IF(OFFSET('Sanitation Data'!$H$29,0,10*ROW('Sanitation Data'!H91))="","",OFFSET('Sanitation Data'!$H$29,0,10*ROW('Sanitation Data'!H91)))</f>
        <v/>
      </c>
      <c r="DG97" s="378" t="str">
        <f ca="1">+IF(OFFSET('Sanitation Data'!$H$30,0,10*ROW('Sanitation Data'!H91))="","",OFFSET('Sanitation Data'!$H$30,0,10*ROW('Sanitation Data'!H91)))</f>
        <v/>
      </c>
      <c r="DH97" s="378" t="str">
        <f ca="1">+IF(OFFSET('Sanitation Data'!$H$31,0,10*ROW('Sanitation Data'!H91))="","",OFFSET('Sanitation Data'!$H$31,0,10*ROW('Sanitation Data'!H91)))</f>
        <v/>
      </c>
      <c r="DI97" s="378" t="str">
        <f ca="1">+IF(OFFSET('Sanitation Data'!$H$32,0,10*ROW('Sanitation Data'!H91))="","",OFFSET('Sanitation Data'!$H$32,0,10*ROW('Sanitation Data'!H91)))</f>
        <v/>
      </c>
      <c r="DJ97" s="378" t="str">
        <f ca="1">+IF(OFFSET('Sanitation Data'!$I$28,0,10*ROW('Sanitation Data'!I91))="","",OFFSET('Sanitation Data'!$I$28,0,10*ROW('Sanitation Data'!I91)))</f>
        <v/>
      </c>
      <c r="DK97" s="378" t="str">
        <f ca="1">+IF(OFFSET('Sanitation Data'!$I$29,0,10*ROW('Sanitation Data'!I91))="","",OFFSET('Sanitation Data'!$I$29,0,10*ROW('Sanitation Data'!I91)))</f>
        <v/>
      </c>
      <c r="DL97" s="378" t="str">
        <f ca="1">+IF(OFFSET('Sanitation Data'!$I$30,0,10*ROW('Sanitation Data'!I91))="","",OFFSET('Sanitation Data'!$I$30,0,10*ROW('Sanitation Data'!I91)))</f>
        <v/>
      </c>
      <c r="DM97" s="378" t="str">
        <f ca="1">+IF(OFFSET('Sanitation Data'!$I$31,0,10*ROW('Sanitation Data'!I91))="","",OFFSET('Sanitation Data'!$I$31,0,10*ROW('Sanitation Data'!I91)))</f>
        <v/>
      </c>
      <c r="DN97" s="378" t="str">
        <f ca="1">+IF(OFFSET('Sanitation Data'!$I$32,0,10*ROW('Sanitation Data'!I91))="","",OFFSET('Sanitation Data'!$I$32,0,10*ROW('Sanitation Data'!I91)))</f>
        <v/>
      </c>
      <c r="DO97" s="378" t="str">
        <f ca="1">+IF(OFFSET('Hygiene Data'!$D$11,0,10*ROW('Hygiene Data'!D91))="","",OFFSET('Hygiene Data'!$D$11,0,10*ROW('Hygiene Data'!D91)))</f>
        <v/>
      </c>
      <c r="DP97" s="378" t="str">
        <f ca="1">+IF(OFFSET('Hygiene Data'!$D$12,0,10*ROW('Hygiene Data'!D91))="","",OFFSET('Hygiene Data'!$D$12,0,10*ROW('Hygiene Data'!D91)))</f>
        <v/>
      </c>
      <c r="DQ97" s="378" t="str">
        <f ca="1">+IF(OFFSET('Hygiene Data'!$D$13,0,10*ROW('Hygiene Data'!D91))="","",OFFSET('Hygiene Data'!$D$13,0,10*ROW('Hygiene Data'!D91)))</f>
        <v/>
      </c>
      <c r="DR97" s="378" t="str">
        <f ca="1">+IF(OFFSET('Hygiene Data'!$E$11,0,10*ROW('Hygiene Data'!E91))="","",OFFSET('Hygiene Data'!$E$11,0,10*ROW('Hygiene Data'!E91)))</f>
        <v/>
      </c>
      <c r="DS97" s="378" t="str">
        <f ca="1">+IF(OFFSET('Hygiene Data'!$E$12,0,10*ROW('Hygiene Data'!E91))="","",OFFSET('Hygiene Data'!$E$12,0,10*ROW('Hygiene Data'!E91)))</f>
        <v/>
      </c>
      <c r="DT97" s="378" t="str">
        <f ca="1">+IF(OFFSET('Hygiene Data'!$E$13,0,10*ROW('Hygiene Data'!E91))="","",OFFSET('Hygiene Data'!$E$13,0,10*ROW('Hygiene Data'!E91)))</f>
        <v/>
      </c>
      <c r="DU97" s="378" t="str">
        <f ca="1">+IF(OFFSET('Hygiene Data'!$F$11,0,10*ROW('Hygiene Data'!F91))="","",OFFSET('Hygiene Data'!$F$11,0,10*ROW('Hygiene Data'!F91)))</f>
        <v/>
      </c>
      <c r="DV97" s="378" t="str">
        <f ca="1">+IF(OFFSET('Hygiene Data'!$F$12,0,10*ROW('Hygiene Data'!F91))="","",OFFSET('Hygiene Data'!$F$12,0,10*ROW('Hygiene Data'!F91)))</f>
        <v/>
      </c>
      <c r="DW97" s="378" t="str">
        <f ca="1">+IF(OFFSET('Hygiene Data'!$F$13,0,10*ROW('Hygiene Data'!F91))="","",OFFSET('Hygiene Data'!$F$13,0,10*ROW('Hygiene Data'!F91)))</f>
        <v/>
      </c>
      <c r="DX97" s="378" t="str">
        <f ca="1">+IF(OFFSET('Hygiene Data'!$G$11,0,10*ROW('Hygiene Data'!G91))="","",OFFSET('Hygiene Data'!$G$11,0,10*ROW('Hygiene Data'!G91)))</f>
        <v/>
      </c>
      <c r="DY97" s="378" t="str">
        <f ca="1">+IF(OFFSET('Hygiene Data'!$G$12,0,10*ROW('Hygiene Data'!G91))="","",OFFSET('Hygiene Data'!$G$12,0,10*ROW('Hygiene Data'!G91)))</f>
        <v/>
      </c>
      <c r="DZ97" s="378" t="str">
        <f ca="1">+IF(OFFSET('Hygiene Data'!$G$13,0,10*ROW('Hygiene Data'!G91))="","",OFFSET('Hygiene Data'!$G$13,0,10*ROW('Hygiene Data'!G91)))</f>
        <v/>
      </c>
      <c r="EA97" s="378" t="str">
        <f ca="1">+IF(OFFSET('Hygiene Data'!$H$11,0,10*ROW('Hygiene Data'!H91))="","",OFFSET('Hygiene Data'!$H$11,0,10*ROW('Hygiene Data'!H91)))</f>
        <v/>
      </c>
      <c r="EB97" s="378" t="str">
        <f ca="1">+IF(OFFSET('Hygiene Data'!$H$12,0,10*ROW('Hygiene Data'!H91))="","",OFFSET('Hygiene Data'!$H$12,0,10*ROW('Hygiene Data'!H91)))</f>
        <v/>
      </c>
      <c r="EC97" s="378" t="str">
        <f ca="1">+IF(OFFSET('Hygiene Data'!$H$13,0,10*ROW('Hygiene Data'!H91))="","",OFFSET('Hygiene Data'!$H$13,0,10*ROW('Hygiene Data'!H91)))</f>
        <v/>
      </c>
      <c r="ED97" s="378" t="str">
        <f ca="1">+IF(OFFSET('Hygiene Data'!$I$11,0,10*ROW('Hygiene Data'!I91))="","",OFFSET('Hygiene Data'!$I$11,0,10*ROW('Hygiene Data'!I91)))</f>
        <v/>
      </c>
      <c r="EE97" s="378" t="str">
        <f ca="1">+IF(OFFSET('Hygiene Data'!$I$12,0,10*ROW('Hygiene Data'!I91))="","",OFFSET('Hygiene Data'!$I$12,0,10*ROW('Hygiene Data'!I91)))</f>
        <v/>
      </c>
      <c r="EF97" s="378" t="str">
        <f ca="1">+IF(OFFSET('Hygiene Data'!$I$13,0,10*ROW('Hygiene Data'!I91))="","",OFFSET('Hygiene Data'!$I$13,0,10*ROW('Hygiene Data'!I91)))</f>
        <v/>
      </c>
    </row>
    <row r="98" spans="1:136" x14ac:dyDescent="0.25">
      <c r="A98" s="487" t="str">
        <f ca="1">+IF(OFFSET('Water Data'!$B$2,0,10*ROW('Water Data'!E92))="","",OFFSET('Water Data'!$B$2,0,10*ROW('Water Data'!E92)))</f>
        <v/>
      </c>
      <c r="B98" s="487"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4" t="str">
        <f t="shared" ca="1" si="1"/>
        <v/>
      </c>
      <c r="D98" s="515"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5"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5"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5"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5"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5"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5"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5"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5"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5"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5"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5"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5"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5"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5"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5"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5"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5"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6"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6"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6"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6"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6"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6"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6"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6"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6"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6"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6"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6"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6"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6"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6"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6"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6"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6"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6"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6"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6"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6"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6"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6"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6"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6"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6"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6"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6"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6"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7"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3"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7"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7"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7"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7"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7"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7"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7"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7"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7"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7"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7"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7"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7"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7"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7"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7"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8" t="str">
        <f ca="1">+IF(OFFSET('Water Data'!$D$27,0,10*ROW('Water Data'!D92))="","",OFFSET('Water Data'!$D$27,0,10*ROW('Water Data'!D92)))</f>
        <v/>
      </c>
      <c r="BT98" s="378" t="str">
        <f ca="1">+IF(OFFSET('Water Data'!$D$28,0,10*ROW('Water Data'!D92))="","",OFFSET('Water Data'!$D$28,0,10*ROW('Water Data'!D92)))</f>
        <v/>
      </c>
      <c r="BU98" s="378" t="str">
        <f ca="1">+IF(OFFSET('Water Data'!$D$29,0,10*ROW('Water Data'!D92))="","",OFFSET('Water Data'!$D$29,0,10*ROW('Water Data'!D92)))</f>
        <v/>
      </c>
      <c r="BV98" s="378" t="str">
        <f ca="1">+IF(OFFSET('Water Data'!$E$27,0,10*ROW('Water Data'!E92))="","",OFFSET('Water Data'!$E$27,0,10*ROW('Water Data'!E92)))</f>
        <v/>
      </c>
      <c r="BW98" s="378" t="str">
        <f ca="1">+IF(OFFSET('Water Data'!$E$28,0,10*ROW('Water Data'!E92))="","",OFFSET('Water Data'!$E$28,0,10*ROW('Water Data'!E92)))</f>
        <v/>
      </c>
      <c r="BX98" s="378" t="str">
        <f ca="1">+IF(OFFSET('Water Data'!$E$29,0,10*ROW('Water Data'!E92))="","",OFFSET('Water Data'!$E$29,0,10*ROW('Water Data'!E92)))</f>
        <v/>
      </c>
      <c r="BY98" s="378" t="str">
        <f ca="1">+IF(OFFSET('Water Data'!$F$27,0,10*ROW('Water Data'!F92))="","",OFFSET('Water Data'!$F$27,0,10*ROW('Water Data'!F92)))</f>
        <v/>
      </c>
      <c r="BZ98" s="378" t="str">
        <f ca="1">+IF(OFFSET('Water Data'!$F$28,0,10*ROW('Water Data'!F92))="","",OFFSET('Water Data'!$F$28,0,10*ROW('Water Data'!F92)))</f>
        <v/>
      </c>
      <c r="CA98" s="378" t="str">
        <f ca="1">+IF(OFFSET('Water Data'!$F$29,0,10*ROW('Water Data'!F92))="","",OFFSET('Water Data'!$F$29,0,10*ROW('Water Data'!F92)))</f>
        <v/>
      </c>
      <c r="CB98" s="378" t="str">
        <f ca="1">+IF(OFFSET('Water Data'!$G$27,0,10*ROW('Water Data'!G92))="","",OFFSET('Water Data'!$G$27,0,10*ROW('Water Data'!G92)))</f>
        <v/>
      </c>
      <c r="CC98" s="378" t="str">
        <f ca="1">+IF(OFFSET('Water Data'!$G$28,0,10*ROW('Water Data'!G92))="","",OFFSET('Water Data'!$G$28,0,10*ROW('Water Data'!G92)))</f>
        <v/>
      </c>
      <c r="CD98" s="378" t="str">
        <f ca="1">+IF(OFFSET('Water Data'!$G$29,0,10*ROW('Water Data'!G92))="","",OFFSET('Water Data'!$G$29,0,10*ROW('Water Data'!G92)))</f>
        <v/>
      </c>
      <c r="CE98" s="378" t="str">
        <f ca="1">+IF(OFFSET('Water Data'!$H$27,0,10*ROW('Water Data'!H92))="","",OFFSET('Water Data'!$H$27,0,10*ROW('Water Data'!H92)))</f>
        <v/>
      </c>
      <c r="CF98" s="378" t="str">
        <f ca="1">+IF(OFFSET('Water Data'!$H$28,0,10*ROW('Water Data'!H92))="","",OFFSET('Water Data'!$H$28,0,10*ROW('Water Data'!H92)))</f>
        <v/>
      </c>
      <c r="CG98" s="378" t="str">
        <f ca="1">+IF(OFFSET('Water Data'!$H$29,0,10*ROW('Water Data'!H92))="","",OFFSET('Water Data'!$H$29,0,10*ROW('Water Data'!H92)))</f>
        <v/>
      </c>
      <c r="CH98" s="378" t="str">
        <f ca="1">+IF(OFFSET('Water Data'!$I$27,0,10*ROW('Water Data'!I92))="","",OFFSET('Water Data'!$I$27,0,10*ROW('Water Data'!I92)))</f>
        <v/>
      </c>
      <c r="CI98" s="378" t="str">
        <f ca="1">+IF(OFFSET('Water Data'!$I$28,0,10*ROW('Water Data'!I92))="","",OFFSET('Water Data'!$I$28,0,10*ROW('Water Data'!I92)))</f>
        <v/>
      </c>
      <c r="CJ98" s="378" t="str">
        <f ca="1">+IF(OFFSET('Water Data'!$I$29,0,10*ROW('Water Data'!I92))="","",OFFSET('Water Data'!$I$29,0,10*ROW('Water Data'!I92)))</f>
        <v/>
      </c>
      <c r="CK98" s="378" t="str">
        <f ca="1">+IF(OFFSET('Sanitation Data'!$D$28,0,10*ROW('Sanitation Data'!D92))="","",OFFSET('Sanitation Data'!$D$28,0,10*ROW('Sanitation Data'!D92)))</f>
        <v/>
      </c>
      <c r="CL98" s="378" t="str">
        <f ca="1">+IF(OFFSET('Sanitation Data'!$D$29,0,10*ROW('Sanitation Data'!D92))="","",OFFSET('Sanitation Data'!$D$29,0,10*ROW('Sanitation Data'!D92)))</f>
        <v/>
      </c>
      <c r="CM98" s="378" t="str">
        <f ca="1">+IF(OFFSET('Sanitation Data'!$D$30,0,10*ROW('Sanitation Data'!D92))="","",OFFSET('Sanitation Data'!$D$30,0,10*ROW('Sanitation Data'!D92)))</f>
        <v/>
      </c>
      <c r="CN98" s="378" t="str">
        <f ca="1">+IF(OFFSET('Sanitation Data'!$D$31,0,10*ROW('Sanitation Data'!D92))="","",OFFSET('Sanitation Data'!$D$31,0,10*ROW('Sanitation Data'!D92)))</f>
        <v/>
      </c>
      <c r="CO98" s="378" t="str">
        <f ca="1">+IF(OFFSET('Sanitation Data'!$D$32,0,10*ROW('Sanitation Data'!D92))="","",OFFSET('Sanitation Data'!$D$32,0,10*ROW('Sanitation Data'!D92)))</f>
        <v/>
      </c>
      <c r="CP98" s="378" t="str">
        <f ca="1">+IF(OFFSET('Sanitation Data'!$E$28,0,10*ROW('Sanitation Data'!E92))="","",OFFSET('Sanitation Data'!$E$28,0,10*ROW('Sanitation Data'!E92)))</f>
        <v/>
      </c>
      <c r="CQ98" s="378" t="str">
        <f ca="1">+IF(OFFSET('Sanitation Data'!$E$29,0,10*ROW('Sanitation Data'!E92))="","",OFFSET('Sanitation Data'!$E$29,0,10*ROW('Sanitation Data'!E92)))</f>
        <v/>
      </c>
      <c r="CR98" s="378" t="str">
        <f ca="1">+IF(OFFSET('Sanitation Data'!$E$30,0,10*ROW('Sanitation Data'!E92))="","",OFFSET('Sanitation Data'!$E$30,0,10*ROW('Sanitation Data'!E92)))</f>
        <v/>
      </c>
      <c r="CS98" s="378" t="str">
        <f ca="1">+IF(OFFSET('Sanitation Data'!$E$31,0,10*ROW('Sanitation Data'!E92))="","",OFFSET('Sanitation Data'!$E$31,0,10*ROW('Sanitation Data'!E92)))</f>
        <v/>
      </c>
      <c r="CT98" s="378" t="str">
        <f ca="1">+IF(OFFSET('Sanitation Data'!$E$32,0,10*ROW('Sanitation Data'!E92))="","",OFFSET('Sanitation Data'!$E$32,0,10*ROW('Sanitation Data'!E92)))</f>
        <v/>
      </c>
      <c r="CU98" s="378" t="str">
        <f ca="1">+IF(OFFSET('Sanitation Data'!$F$28,0,10*ROW('Sanitation Data'!F92))="","",OFFSET('Sanitation Data'!$F$28,0,10*ROW('Sanitation Data'!F92)))</f>
        <v/>
      </c>
      <c r="CV98" s="378" t="str">
        <f ca="1">+IF(OFFSET('Sanitation Data'!$F$29,0,10*ROW('Sanitation Data'!F92))="","",OFFSET('Sanitation Data'!$F$29,0,10*ROW('Sanitation Data'!F92)))</f>
        <v/>
      </c>
      <c r="CW98" s="378" t="str">
        <f ca="1">+IF(OFFSET('Sanitation Data'!$F$30,0,10*ROW('Sanitation Data'!F92))="","",OFFSET('Sanitation Data'!$F$30,0,10*ROW('Sanitation Data'!F92)))</f>
        <v/>
      </c>
      <c r="CX98" s="378" t="str">
        <f ca="1">+IF(OFFSET('Sanitation Data'!$F$31,0,10*ROW('Sanitation Data'!F92))="","",OFFSET('Sanitation Data'!$F$31,0,10*ROW('Sanitation Data'!F92)))</f>
        <v/>
      </c>
      <c r="CY98" s="378" t="str">
        <f ca="1">+IF(OFFSET('Sanitation Data'!$F$32,0,10*ROW('Sanitation Data'!F92))="","",OFFSET('Sanitation Data'!$F$32,0,10*ROW('Sanitation Data'!F92)))</f>
        <v/>
      </c>
      <c r="CZ98" s="378" t="str">
        <f ca="1">+IF(OFFSET('Sanitation Data'!$G$28,0,10*ROW('Sanitation Data'!G92))="","",OFFSET('Sanitation Data'!$G$28,0,10*ROW('Sanitation Data'!G92)))</f>
        <v/>
      </c>
      <c r="DA98" s="378" t="str">
        <f ca="1">+IF(OFFSET('Sanitation Data'!$G$29,0,10*ROW('Sanitation Data'!G92))="","",OFFSET('Sanitation Data'!$G$29,0,10*ROW('Sanitation Data'!G92)))</f>
        <v/>
      </c>
      <c r="DB98" s="378" t="str">
        <f ca="1">+IF(OFFSET('Sanitation Data'!$G$30,0,10*ROW('Sanitation Data'!G92))="","",OFFSET('Sanitation Data'!$G$30,0,10*ROW('Sanitation Data'!G92)))</f>
        <v/>
      </c>
      <c r="DC98" s="378" t="str">
        <f ca="1">+IF(OFFSET('Sanitation Data'!$G$31,0,10*ROW('Sanitation Data'!G92))="","",OFFSET('Sanitation Data'!$G$31,0,10*ROW('Sanitation Data'!G92)))</f>
        <v/>
      </c>
      <c r="DD98" s="378" t="str">
        <f ca="1">+IF(OFFSET('Sanitation Data'!$G$32,0,10*ROW('Sanitation Data'!G92))="","",OFFSET('Sanitation Data'!$G$32,0,10*ROW('Sanitation Data'!G92)))</f>
        <v/>
      </c>
      <c r="DE98" s="378" t="str">
        <f ca="1">+IF(OFFSET('Sanitation Data'!$H$28,0,10*ROW('Sanitation Data'!H92))="","",OFFSET('Sanitation Data'!$H$28,0,10*ROW('Sanitation Data'!H92)))</f>
        <v/>
      </c>
      <c r="DF98" s="378" t="str">
        <f ca="1">+IF(OFFSET('Sanitation Data'!$H$29,0,10*ROW('Sanitation Data'!H92))="","",OFFSET('Sanitation Data'!$H$29,0,10*ROW('Sanitation Data'!H92)))</f>
        <v/>
      </c>
      <c r="DG98" s="378" t="str">
        <f ca="1">+IF(OFFSET('Sanitation Data'!$H$30,0,10*ROW('Sanitation Data'!H92))="","",OFFSET('Sanitation Data'!$H$30,0,10*ROW('Sanitation Data'!H92)))</f>
        <v/>
      </c>
      <c r="DH98" s="378" t="str">
        <f ca="1">+IF(OFFSET('Sanitation Data'!$H$31,0,10*ROW('Sanitation Data'!H92))="","",OFFSET('Sanitation Data'!$H$31,0,10*ROW('Sanitation Data'!H92)))</f>
        <v/>
      </c>
      <c r="DI98" s="378" t="str">
        <f ca="1">+IF(OFFSET('Sanitation Data'!$H$32,0,10*ROW('Sanitation Data'!H92))="","",OFFSET('Sanitation Data'!$H$32,0,10*ROW('Sanitation Data'!H92)))</f>
        <v/>
      </c>
      <c r="DJ98" s="378" t="str">
        <f ca="1">+IF(OFFSET('Sanitation Data'!$I$28,0,10*ROW('Sanitation Data'!I92))="","",OFFSET('Sanitation Data'!$I$28,0,10*ROW('Sanitation Data'!I92)))</f>
        <v/>
      </c>
      <c r="DK98" s="378" t="str">
        <f ca="1">+IF(OFFSET('Sanitation Data'!$I$29,0,10*ROW('Sanitation Data'!I92))="","",OFFSET('Sanitation Data'!$I$29,0,10*ROW('Sanitation Data'!I92)))</f>
        <v/>
      </c>
      <c r="DL98" s="378" t="str">
        <f ca="1">+IF(OFFSET('Sanitation Data'!$I$30,0,10*ROW('Sanitation Data'!I92))="","",OFFSET('Sanitation Data'!$I$30,0,10*ROW('Sanitation Data'!I92)))</f>
        <v/>
      </c>
      <c r="DM98" s="378" t="str">
        <f ca="1">+IF(OFFSET('Sanitation Data'!$I$31,0,10*ROW('Sanitation Data'!I92))="","",OFFSET('Sanitation Data'!$I$31,0,10*ROW('Sanitation Data'!I92)))</f>
        <v/>
      </c>
      <c r="DN98" s="378" t="str">
        <f ca="1">+IF(OFFSET('Sanitation Data'!$I$32,0,10*ROW('Sanitation Data'!I92))="","",OFFSET('Sanitation Data'!$I$32,0,10*ROW('Sanitation Data'!I92)))</f>
        <v/>
      </c>
      <c r="DO98" s="378" t="str">
        <f ca="1">+IF(OFFSET('Hygiene Data'!$D$11,0,10*ROW('Hygiene Data'!D92))="","",OFFSET('Hygiene Data'!$D$11,0,10*ROW('Hygiene Data'!D92)))</f>
        <v/>
      </c>
      <c r="DP98" s="378" t="str">
        <f ca="1">+IF(OFFSET('Hygiene Data'!$D$12,0,10*ROW('Hygiene Data'!D92))="","",OFFSET('Hygiene Data'!$D$12,0,10*ROW('Hygiene Data'!D92)))</f>
        <v/>
      </c>
      <c r="DQ98" s="378" t="str">
        <f ca="1">+IF(OFFSET('Hygiene Data'!$D$13,0,10*ROW('Hygiene Data'!D92))="","",OFFSET('Hygiene Data'!$D$13,0,10*ROW('Hygiene Data'!D92)))</f>
        <v/>
      </c>
      <c r="DR98" s="378" t="str">
        <f ca="1">+IF(OFFSET('Hygiene Data'!$E$11,0,10*ROW('Hygiene Data'!E92))="","",OFFSET('Hygiene Data'!$E$11,0,10*ROW('Hygiene Data'!E92)))</f>
        <v/>
      </c>
      <c r="DS98" s="378" t="str">
        <f ca="1">+IF(OFFSET('Hygiene Data'!$E$12,0,10*ROW('Hygiene Data'!E92))="","",OFFSET('Hygiene Data'!$E$12,0,10*ROW('Hygiene Data'!E92)))</f>
        <v/>
      </c>
      <c r="DT98" s="378" t="str">
        <f ca="1">+IF(OFFSET('Hygiene Data'!$E$13,0,10*ROW('Hygiene Data'!E92))="","",OFFSET('Hygiene Data'!$E$13,0,10*ROW('Hygiene Data'!E92)))</f>
        <v/>
      </c>
      <c r="DU98" s="378" t="str">
        <f ca="1">+IF(OFFSET('Hygiene Data'!$F$11,0,10*ROW('Hygiene Data'!F92))="","",OFFSET('Hygiene Data'!$F$11,0,10*ROW('Hygiene Data'!F92)))</f>
        <v/>
      </c>
      <c r="DV98" s="378" t="str">
        <f ca="1">+IF(OFFSET('Hygiene Data'!$F$12,0,10*ROW('Hygiene Data'!F92))="","",OFFSET('Hygiene Data'!$F$12,0,10*ROW('Hygiene Data'!F92)))</f>
        <v/>
      </c>
      <c r="DW98" s="378" t="str">
        <f ca="1">+IF(OFFSET('Hygiene Data'!$F$13,0,10*ROW('Hygiene Data'!F92))="","",OFFSET('Hygiene Data'!$F$13,0,10*ROW('Hygiene Data'!F92)))</f>
        <v/>
      </c>
      <c r="DX98" s="378" t="str">
        <f ca="1">+IF(OFFSET('Hygiene Data'!$G$11,0,10*ROW('Hygiene Data'!G92))="","",OFFSET('Hygiene Data'!$G$11,0,10*ROW('Hygiene Data'!G92)))</f>
        <v/>
      </c>
      <c r="DY98" s="378" t="str">
        <f ca="1">+IF(OFFSET('Hygiene Data'!$G$12,0,10*ROW('Hygiene Data'!G92))="","",OFFSET('Hygiene Data'!$G$12,0,10*ROW('Hygiene Data'!G92)))</f>
        <v/>
      </c>
      <c r="DZ98" s="378" t="str">
        <f ca="1">+IF(OFFSET('Hygiene Data'!$G$13,0,10*ROW('Hygiene Data'!G92))="","",OFFSET('Hygiene Data'!$G$13,0,10*ROW('Hygiene Data'!G92)))</f>
        <v/>
      </c>
      <c r="EA98" s="378" t="str">
        <f ca="1">+IF(OFFSET('Hygiene Data'!$H$11,0,10*ROW('Hygiene Data'!H92))="","",OFFSET('Hygiene Data'!$H$11,0,10*ROW('Hygiene Data'!H92)))</f>
        <v/>
      </c>
      <c r="EB98" s="378" t="str">
        <f ca="1">+IF(OFFSET('Hygiene Data'!$H$12,0,10*ROW('Hygiene Data'!H92))="","",OFFSET('Hygiene Data'!$H$12,0,10*ROW('Hygiene Data'!H92)))</f>
        <v/>
      </c>
      <c r="EC98" s="378" t="str">
        <f ca="1">+IF(OFFSET('Hygiene Data'!$H$13,0,10*ROW('Hygiene Data'!H92))="","",OFFSET('Hygiene Data'!$H$13,0,10*ROW('Hygiene Data'!H92)))</f>
        <v/>
      </c>
      <c r="ED98" s="378" t="str">
        <f ca="1">+IF(OFFSET('Hygiene Data'!$I$11,0,10*ROW('Hygiene Data'!I92))="","",OFFSET('Hygiene Data'!$I$11,0,10*ROW('Hygiene Data'!I92)))</f>
        <v/>
      </c>
      <c r="EE98" s="378" t="str">
        <f ca="1">+IF(OFFSET('Hygiene Data'!$I$12,0,10*ROW('Hygiene Data'!I92))="","",OFFSET('Hygiene Data'!$I$12,0,10*ROW('Hygiene Data'!I92)))</f>
        <v/>
      </c>
      <c r="EF98" s="378" t="str">
        <f ca="1">+IF(OFFSET('Hygiene Data'!$I$13,0,10*ROW('Hygiene Data'!I92))="","",OFFSET('Hygiene Data'!$I$13,0,10*ROW('Hygiene Data'!I92)))</f>
        <v/>
      </c>
    </row>
    <row r="99" spans="1:136" x14ac:dyDescent="0.25">
      <c r="A99" s="487" t="str">
        <f ca="1">+IF(OFFSET('Water Data'!$B$2,0,10*ROW('Water Data'!E93))="","",OFFSET('Water Data'!$B$2,0,10*ROW('Water Data'!E93)))</f>
        <v/>
      </c>
      <c r="B99" s="487"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4" t="str">
        <f t="shared" ca="1" si="1"/>
        <v/>
      </c>
      <c r="D99" s="515"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5"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5"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5"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5"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5"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5"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5"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5"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5"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5"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5"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5"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5"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5"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5"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5"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5"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6"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6"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6"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6"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6"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6"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6"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6"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6"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6"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6"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6"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6"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6"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6"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6"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6"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6"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6"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6"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6"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6"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6"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6"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6"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6"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6"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6"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6"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6"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7"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3"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7"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7"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7"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7"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7"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7"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7"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7"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7"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7"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7"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7"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7"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7"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7"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7"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8" t="str">
        <f ca="1">+IF(OFFSET('Water Data'!$D$27,0,10*ROW('Water Data'!D93))="","",OFFSET('Water Data'!$D$27,0,10*ROW('Water Data'!D93)))</f>
        <v/>
      </c>
      <c r="BT99" s="378" t="str">
        <f ca="1">+IF(OFFSET('Water Data'!$D$28,0,10*ROW('Water Data'!D93))="","",OFFSET('Water Data'!$D$28,0,10*ROW('Water Data'!D93)))</f>
        <v/>
      </c>
      <c r="BU99" s="378" t="str">
        <f ca="1">+IF(OFFSET('Water Data'!$D$29,0,10*ROW('Water Data'!D93))="","",OFFSET('Water Data'!$D$29,0,10*ROW('Water Data'!D93)))</f>
        <v/>
      </c>
      <c r="BV99" s="378" t="str">
        <f ca="1">+IF(OFFSET('Water Data'!$E$27,0,10*ROW('Water Data'!E93))="","",OFFSET('Water Data'!$E$27,0,10*ROW('Water Data'!E93)))</f>
        <v/>
      </c>
      <c r="BW99" s="378" t="str">
        <f ca="1">+IF(OFFSET('Water Data'!$E$28,0,10*ROW('Water Data'!E93))="","",OFFSET('Water Data'!$E$28,0,10*ROW('Water Data'!E93)))</f>
        <v/>
      </c>
      <c r="BX99" s="378" t="str">
        <f ca="1">+IF(OFFSET('Water Data'!$E$29,0,10*ROW('Water Data'!E93))="","",OFFSET('Water Data'!$E$29,0,10*ROW('Water Data'!E93)))</f>
        <v/>
      </c>
      <c r="BY99" s="378" t="str">
        <f ca="1">+IF(OFFSET('Water Data'!$F$27,0,10*ROW('Water Data'!F93))="","",OFFSET('Water Data'!$F$27,0,10*ROW('Water Data'!F93)))</f>
        <v/>
      </c>
      <c r="BZ99" s="378" t="str">
        <f ca="1">+IF(OFFSET('Water Data'!$F$28,0,10*ROW('Water Data'!F93))="","",OFFSET('Water Data'!$F$28,0,10*ROW('Water Data'!F93)))</f>
        <v/>
      </c>
      <c r="CA99" s="378" t="str">
        <f ca="1">+IF(OFFSET('Water Data'!$F$29,0,10*ROW('Water Data'!F93))="","",OFFSET('Water Data'!$F$29,0,10*ROW('Water Data'!F93)))</f>
        <v/>
      </c>
      <c r="CB99" s="378" t="str">
        <f ca="1">+IF(OFFSET('Water Data'!$G$27,0,10*ROW('Water Data'!G93))="","",OFFSET('Water Data'!$G$27,0,10*ROW('Water Data'!G93)))</f>
        <v/>
      </c>
      <c r="CC99" s="378" t="str">
        <f ca="1">+IF(OFFSET('Water Data'!$G$28,0,10*ROW('Water Data'!G93))="","",OFFSET('Water Data'!$G$28,0,10*ROW('Water Data'!G93)))</f>
        <v/>
      </c>
      <c r="CD99" s="378" t="str">
        <f ca="1">+IF(OFFSET('Water Data'!$G$29,0,10*ROW('Water Data'!G93))="","",OFFSET('Water Data'!$G$29,0,10*ROW('Water Data'!G93)))</f>
        <v/>
      </c>
      <c r="CE99" s="378" t="str">
        <f ca="1">+IF(OFFSET('Water Data'!$H$27,0,10*ROW('Water Data'!H93))="","",OFFSET('Water Data'!$H$27,0,10*ROW('Water Data'!H93)))</f>
        <v/>
      </c>
      <c r="CF99" s="378" t="str">
        <f ca="1">+IF(OFFSET('Water Data'!$H$28,0,10*ROW('Water Data'!H93))="","",OFFSET('Water Data'!$H$28,0,10*ROW('Water Data'!H93)))</f>
        <v/>
      </c>
      <c r="CG99" s="378" t="str">
        <f ca="1">+IF(OFFSET('Water Data'!$H$29,0,10*ROW('Water Data'!H93))="","",OFFSET('Water Data'!$H$29,0,10*ROW('Water Data'!H93)))</f>
        <v/>
      </c>
      <c r="CH99" s="378" t="str">
        <f ca="1">+IF(OFFSET('Water Data'!$I$27,0,10*ROW('Water Data'!I93))="","",OFFSET('Water Data'!$I$27,0,10*ROW('Water Data'!I93)))</f>
        <v/>
      </c>
      <c r="CI99" s="378" t="str">
        <f ca="1">+IF(OFFSET('Water Data'!$I$28,0,10*ROW('Water Data'!I93))="","",OFFSET('Water Data'!$I$28,0,10*ROW('Water Data'!I93)))</f>
        <v/>
      </c>
      <c r="CJ99" s="378" t="str">
        <f ca="1">+IF(OFFSET('Water Data'!$I$29,0,10*ROW('Water Data'!I93))="","",OFFSET('Water Data'!$I$29,0,10*ROW('Water Data'!I93)))</f>
        <v/>
      </c>
      <c r="CK99" s="378" t="str">
        <f ca="1">+IF(OFFSET('Sanitation Data'!$D$28,0,10*ROW('Sanitation Data'!D93))="","",OFFSET('Sanitation Data'!$D$28,0,10*ROW('Sanitation Data'!D93)))</f>
        <v/>
      </c>
      <c r="CL99" s="378" t="str">
        <f ca="1">+IF(OFFSET('Sanitation Data'!$D$29,0,10*ROW('Sanitation Data'!D93))="","",OFFSET('Sanitation Data'!$D$29,0,10*ROW('Sanitation Data'!D93)))</f>
        <v/>
      </c>
      <c r="CM99" s="378" t="str">
        <f ca="1">+IF(OFFSET('Sanitation Data'!$D$30,0,10*ROW('Sanitation Data'!D93))="","",OFFSET('Sanitation Data'!$D$30,0,10*ROW('Sanitation Data'!D93)))</f>
        <v/>
      </c>
      <c r="CN99" s="378" t="str">
        <f ca="1">+IF(OFFSET('Sanitation Data'!$D$31,0,10*ROW('Sanitation Data'!D93))="","",OFFSET('Sanitation Data'!$D$31,0,10*ROW('Sanitation Data'!D93)))</f>
        <v/>
      </c>
      <c r="CO99" s="378" t="str">
        <f ca="1">+IF(OFFSET('Sanitation Data'!$D$32,0,10*ROW('Sanitation Data'!D93))="","",OFFSET('Sanitation Data'!$D$32,0,10*ROW('Sanitation Data'!D93)))</f>
        <v/>
      </c>
      <c r="CP99" s="378" t="str">
        <f ca="1">+IF(OFFSET('Sanitation Data'!$E$28,0,10*ROW('Sanitation Data'!E93))="","",OFFSET('Sanitation Data'!$E$28,0,10*ROW('Sanitation Data'!E93)))</f>
        <v/>
      </c>
      <c r="CQ99" s="378" t="str">
        <f ca="1">+IF(OFFSET('Sanitation Data'!$E$29,0,10*ROW('Sanitation Data'!E93))="","",OFFSET('Sanitation Data'!$E$29,0,10*ROW('Sanitation Data'!E93)))</f>
        <v/>
      </c>
      <c r="CR99" s="378" t="str">
        <f ca="1">+IF(OFFSET('Sanitation Data'!$E$30,0,10*ROW('Sanitation Data'!E93))="","",OFFSET('Sanitation Data'!$E$30,0,10*ROW('Sanitation Data'!E93)))</f>
        <v/>
      </c>
      <c r="CS99" s="378" t="str">
        <f ca="1">+IF(OFFSET('Sanitation Data'!$E$31,0,10*ROW('Sanitation Data'!E93))="","",OFFSET('Sanitation Data'!$E$31,0,10*ROW('Sanitation Data'!E93)))</f>
        <v/>
      </c>
      <c r="CT99" s="378" t="str">
        <f ca="1">+IF(OFFSET('Sanitation Data'!$E$32,0,10*ROW('Sanitation Data'!E93))="","",OFFSET('Sanitation Data'!$E$32,0,10*ROW('Sanitation Data'!E93)))</f>
        <v/>
      </c>
      <c r="CU99" s="378" t="str">
        <f ca="1">+IF(OFFSET('Sanitation Data'!$F$28,0,10*ROW('Sanitation Data'!F93))="","",OFFSET('Sanitation Data'!$F$28,0,10*ROW('Sanitation Data'!F93)))</f>
        <v/>
      </c>
      <c r="CV99" s="378" t="str">
        <f ca="1">+IF(OFFSET('Sanitation Data'!$F$29,0,10*ROW('Sanitation Data'!F93))="","",OFFSET('Sanitation Data'!$F$29,0,10*ROW('Sanitation Data'!F93)))</f>
        <v/>
      </c>
      <c r="CW99" s="378" t="str">
        <f ca="1">+IF(OFFSET('Sanitation Data'!$F$30,0,10*ROW('Sanitation Data'!F93))="","",OFFSET('Sanitation Data'!$F$30,0,10*ROW('Sanitation Data'!F93)))</f>
        <v/>
      </c>
      <c r="CX99" s="378" t="str">
        <f ca="1">+IF(OFFSET('Sanitation Data'!$F$31,0,10*ROW('Sanitation Data'!F93))="","",OFFSET('Sanitation Data'!$F$31,0,10*ROW('Sanitation Data'!F93)))</f>
        <v/>
      </c>
      <c r="CY99" s="378" t="str">
        <f ca="1">+IF(OFFSET('Sanitation Data'!$F$32,0,10*ROW('Sanitation Data'!F93))="","",OFFSET('Sanitation Data'!$F$32,0,10*ROW('Sanitation Data'!F93)))</f>
        <v/>
      </c>
      <c r="CZ99" s="378" t="str">
        <f ca="1">+IF(OFFSET('Sanitation Data'!$G$28,0,10*ROW('Sanitation Data'!G93))="","",OFFSET('Sanitation Data'!$G$28,0,10*ROW('Sanitation Data'!G93)))</f>
        <v/>
      </c>
      <c r="DA99" s="378" t="str">
        <f ca="1">+IF(OFFSET('Sanitation Data'!$G$29,0,10*ROW('Sanitation Data'!G93))="","",OFFSET('Sanitation Data'!$G$29,0,10*ROW('Sanitation Data'!G93)))</f>
        <v/>
      </c>
      <c r="DB99" s="378" t="str">
        <f ca="1">+IF(OFFSET('Sanitation Data'!$G$30,0,10*ROW('Sanitation Data'!G93))="","",OFFSET('Sanitation Data'!$G$30,0,10*ROW('Sanitation Data'!G93)))</f>
        <v/>
      </c>
      <c r="DC99" s="378" t="str">
        <f ca="1">+IF(OFFSET('Sanitation Data'!$G$31,0,10*ROW('Sanitation Data'!G93))="","",OFFSET('Sanitation Data'!$G$31,0,10*ROW('Sanitation Data'!G93)))</f>
        <v/>
      </c>
      <c r="DD99" s="378" t="str">
        <f ca="1">+IF(OFFSET('Sanitation Data'!$G$32,0,10*ROW('Sanitation Data'!G93))="","",OFFSET('Sanitation Data'!$G$32,0,10*ROW('Sanitation Data'!G93)))</f>
        <v/>
      </c>
      <c r="DE99" s="378" t="str">
        <f ca="1">+IF(OFFSET('Sanitation Data'!$H$28,0,10*ROW('Sanitation Data'!H93))="","",OFFSET('Sanitation Data'!$H$28,0,10*ROW('Sanitation Data'!H93)))</f>
        <v/>
      </c>
      <c r="DF99" s="378" t="str">
        <f ca="1">+IF(OFFSET('Sanitation Data'!$H$29,0,10*ROW('Sanitation Data'!H93))="","",OFFSET('Sanitation Data'!$H$29,0,10*ROW('Sanitation Data'!H93)))</f>
        <v/>
      </c>
      <c r="DG99" s="378" t="str">
        <f ca="1">+IF(OFFSET('Sanitation Data'!$H$30,0,10*ROW('Sanitation Data'!H93))="","",OFFSET('Sanitation Data'!$H$30,0,10*ROW('Sanitation Data'!H93)))</f>
        <v/>
      </c>
      <c r="DH99" s="378" t="str">
        <f ca="1">+IF(OFFSET('Sanitation Data'!$H$31,0,10*ROW('Sanitation Data'!H93))="","",OFFSET('Sanitation Data'!$H$31,0,10*ROW('Sanitation Data'!H93)))</f>
        <v/>
      </c>
      <c r="DI99" s="378" t="str">
        <f ca="1">+IF(OFFSET('Sanitation Data'!$H$32,0,10*ROW('Sanitation Data'!H93))="","",OFFSET('Sanitation Data'!$H$32,0,10*ROW('Sanitation Data'!H93)))</f>
        <v/>
      </c>
      <c r="DJ99" s="378" t="str">
        <f ca="1">+IF(OFFSET('Sanitation Data'!$I$28,0,10*ROW('Sanitation Data'!I93))="","",OFFSET('Sanitation Data'!$I$28,0,10*ROW('Sanitation Data'!I93)))</f>
        <v/>
      </c>
      <c r="DK99" s="378" t="str">
        <f ca="1">+IF(OFFSET('Sanitation Data'!$I$29,0,10*ROW('Sanitation Data'!I93))="","",OFFSET('Sanitation Data'!$I$29,0,10*ROW('Sanitation Data'!I93)))</f>
        <v/>
      </c>
      <c r="DL99" s="378" t="str">
        <f ca="1">+IF(OFFSET('Sanitation Data'!$I$30,0,10*ROW('Sanitation Data'!I93))="","",OFFSET('Sanitation Data'!$I$30,0,10*ROW('Sanitation Data'!I93)))</f>
        <v/>
      </c>
      <c r="DM99" s="378" t="str">
        <f ca="1">+IF(OFFSET('Sanitation Data'!$I$31,0,10*ROW('Sanitation Data'!I93))="","",OFFSET('Sanitation Data'!$I$31,0,10*ROW('Sanitation Data'!I93)))</f>
        <v/>
      </c>
      <c r="DN99" s="378" t="str">
        <f ca="1">+IF(OFFSET('Sanitation Data'!$I$32,0,10*ROW('Sanitation Data'!I93))="","",OFFSET('Sanitation Data'!$I$32,0,10*ROW('Sanitation Data'!I93)))</f>
        <v/>
      </c>
      <c r="DO99" s="378" t="str">
        <f ca="1">+IF(OFFSET('Hygiene Data'!$D$11,0,10*ROW('Hygiene Data'!D93))="","",OFFSET('Hygiene Data'!$D$11,0,10*ROW('Hygiene Data'!D93)))</f>
        <v/>
      </c>
      <c r="DP99" s="378" t="str">
        <f ca="1">+IF(OFFSET('Hygiene Data'!$D$12,0,10*ROW('Hygiene Data'!D93))="","",OFFSET('Hygiene Data'!$D$12,0,10*ROW('Hygiene Data'!D93)))</f>
        <v/>
      </c>
      <c r="DQ99" s="378" t="str">
        <f ca="1">+IF(OFFSET('Hygiene Data'!$D$13,0,10*ROW('Hygiene Data'!D93))="","",OFFSET('Hygiene Data'!$D$13,0,10*ROW('Hygiene Data'!D93)))</f>
        <v/>
      </c>
      <c r="DR99" s="378" t="str">
        <f ca="1">+IF(OFFSET('Hygiene Data'!$E$11,0,10*ROW('Hygiene Data'!E93))="","",OFFSET('Hygiene Data'!$E$11,0,10*ROW('Hygiene Data'!E93)))</f>
        <v/>
      </c>
      <c r="DS99" s="378" t="str">
        <f ca="1">+IF(OFFSET('Hygiene Data'!$E$12,0,10*ROW('Hygiene Data'!E93))="","",OFFSET('Hygiene Data'!$E$12,0,10*ROW('Hygiene Data'!E93)))</f>
        <v/>
      </c>
      <c r="DT99" s="378" t="str">
        <f ca="1">+IF(OFFSET('Hygiene Data'!$E$13,0,10*ROW('Hygiene Data'!E93))="","",OFFSET('Hygiene Data'!$E$13,0,10*ROW('Hygiene Data'!E93)))</f>
        <v/>
      </c>
      <c r="DU99" s="378" t="str">
        <f ca="1">+IF(OFFSET('Hygiene Data'!$F$11,0,10*ROW('Hygiene Data'!F93))="","",OFFSET('Hygiene Data'!$F$11,0,10*ROW('Hygiene Data'!F93)))</f>
        <v/>
      </c>
      <c r="DV99" s="378" t="str">
        <f ca="1">+IF(OFFSET('Hygiene Data'!$F$12,0,10*ROW('Hygiene Data'!F93))="","",OFFSET('Hygiene Data'!$F$12,0,10*ROW('Hygiene Data'!F93)))</f>
        <v/>
      </c>
      <c r="DW99" s="378" t="str">
        <f ca="1">+IF(OFFSET('Hygiene Data'!$F$13,0,10*ROW('Hygiene Data'!F93))="","",OFFSET('Hygiene Data'!$F$13,0,10*ROW('Hygiene Data'!F93)))</f>
        <v/>
      </c>
      <c r="DX99" s="378" t="str">
        <f ca="1">+IF(OFFSET('Hygiene Data'!$G$11,0,10*ROW('Hygiene Data'!G93))="","",OFFSET('Hygiene Data'!$G$11,0,10*ROW('Hygiene Data'!G93)))</f>
        <v/>
      </c>
      <c r="DY99" s="378" t="str">
        <f ca="1">+IF(OFFSET('Hygiene Data'!$G$12,0,10*ROW('Hygiene Data'!G93))="","",OFFSET('Hygiene Data'!$G$12,0,10*ROW('Hygiene Data'!G93)))</f>
        <v/>
      </c>
      <c r="DZ99" s="378" t="str">
        <f ca="1">+IF(OFFSET('Hygiene Data'!$G$13,0,10*ROW('Hygiene Data'!G93))="","",OFFSET('Hygiene Data'!$G$13,0,10*ROW('Hygiene Data'!G93)))</f>
        <v/>
      </c>
      <c r="EA99" s="378" t="str">
        <f ca="1">+IF(OFFSET('Hygiene Data'!$H$11,0,10*ROW('Hygiene Data'!H93))="","",OFFSET('Hygiene Data'!$H$11,0,10*ROW('Hygiene Data'!H93)))</f>
        <v/>
      </c>
      <c r="EB99" s="378" t="str">
        <f ca="1">+IF(OFFSET('Hygiene Data'!$H$12,0,10*ROW('Hygiene Data'!H93))="","",OFFSET('Hygiene Data'!$H$12,0,10*ROW('Hygiene Data'!H93)))</f>
        <v/>
      </c>
      <c r="EC99" s="378" t="str">
        <f ca="1">+IF(OFFSET('Hygiene Data'!$H$13,0,10*ROW('Hygiene Data'!H93))="","",OFFSET('Hygiene Data'!$H$13,0,10*ROW('Hygiene Data'!H93)))</f>
        <v/>
      </c>
      <c r="ED99" s="378" t="str">
        <f ca="1">+IF(OFFSET('Hygiene Data'!$I$11,0,10*ROW('Hygiene Data'!I93))="","",OFFSET('Hygiene Data'!$I$11,0,10*ROW('Hygiene Data'!I93)))</f>
        <v/>
      </c>
      <c r="EE99" s="378" t="str">
        <f ca="1">+IF(OFFSET('Hygiene Data'!$I$12,0,10*ROW('Hygiene Data'!I93))="","",OFFSET('Hygiene Data'!$I$12,0,10*ROW('Hygiene Data'!I93)))</f>
        <v/>
      </c>
      <c r="EF99" s="378" t="str">
        <f ca="1">+IF(OFFSET('Hygiene Data'!$I$13,0,10*ROW('Hygiene Data'!I93))="","",OFFSET('Hygiene Data'!$I$13,0,10*ROW('Hygiene Data'!I93)))</f>
        <v/>
      </c>
    </row>
    <row r="100" spans="1:136" x14ac:dyDescent="0.25">
      <c r="A100" s="487" t="str">
        <f ca="1">+IF(OFFSET('Water Data'!$B$2,0,10*ROW('Water Data'!E94))="","",OFFSET('Water Data'!$B$2,0,10*ROW('Water Data'!E94)))</f>
        <v/>
      </c>
      <c r="B100" s="487"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4" t="str">
        <f t="shared" ca="1" si="1"/>
        <v/>
      </c>
      <c r="D100" s="515"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5"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5"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5"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5"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5"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5"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5"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5"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5"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5"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5"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5"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5"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5"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5"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5"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5"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6"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6"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6"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6"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6"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6"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6"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6"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6"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6"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6"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6"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6"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6"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6"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6"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6"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6"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6"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6"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6"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6"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6"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6"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6"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6"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6"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6"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6"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6"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7"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3"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7"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7"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7"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7"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7"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7"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7"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7"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7"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7"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7"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7"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7"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7"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7"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7"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8" t="str">
        <f ca="1">+IF(OFFSET('Water Data'!$D$27,0,10*ROW('Water Data'!D94))="","",OFFSET('Water Data'!$D$27,0,10*ROW('Water Data'!D94)))</f>
        <v/>
      </c>
      <c r="BT100" s="378" t="str">
        <f ca="1">+IF(OFFSET('Water Data'!$D$28,0,10*ROW('Water Data'!D94))="","",OFFSET('Water Data'!$D$28,0,10*ROW('Water Data'!D94)))</f>
        <v/>
      </c>
      <c r="BU100" s="378" t="str">
        <f ca="1">+IF(OFFSET('Water Data'!$D$29,0,10*ROW('Water Data'!D94))="","",OFFSET('Water Data'!$D$29,0,10*ROW('Water Data'!D94)))</f>
        <v/>
      </c>
      <c r="BV100" s="378" t="str">
        <f ca="1">+IF(OFFSET('Water Data'!$E$27,0,10*ROW('Water Data'!E94))="","",OFFSET('Water Data'!$E$27,0,10*ROW('Water Data'!E94)))</f>
        <v/>
      </c>
      <c r="BW100" s="378" t="str">
        <f ca="1">+IF(OFFSET('Water Data'!$E$28,0,10*ROW('Water Data'!E94))="","",OFFSET('Water Data'!$E$28,0,10*ROW('Water Data'!E94)))</f>
        <v/>
      </c>
      <c r="BX100" s="378" t="str">
        <f ca="1">+IF(OFFSET('Water Data'!$E$29,0,10*ROW('Water Data'!E94))="","",OFFSET('Water Data'!$E$29,0,10*ROW('Water Data'!E94)))</f>
        <v/>
      </c>
      <c r="BY100" s="378" t="str">
        <f ca="1">+IF(OFFSET('Water Data'!$F$27,0,10*ROW('Water Data'!F94))="","",OFFSET('Water Data'!$F$27,0,10*ROW('Water Data'!F94)))</f>
        <v/>
      </c>
      <c r="BZ100" s="378" t="str">
        <f ca="1">+IF(OFFSET('Water Data'!$F$28,0,10*ROW('Water Data'!F94))="","",OFFSET('Water Data'!$F$28,0,10*ROW('Water Data'!F94)))</f>
        <v/>
      </c>
      <c r="CA100" s="378" t="str">
        <f ca="1">+IF(OFFSET('Water Data'!$F$29,0,10*ROW('Water Data'!F94))="","",OFFSET('Water Data'!$F$29,0,10*ROW('Water Data'!F94)))</f>
        <v/>
      </c>
      <c r="CB100" s="378" t="str">
        <f ca="1">+IF(OFFSET('Water Data'!$G$27,0,10*ROW('Water Data'!G94))="","",OFFSET('Water Data'!$G$27,0,10*ROW('Water Data'!G94)))</f>
        <v/>
      </c>
      <c r="CC100" s="378" t="str">
        <f ca="1">+IF(OFFSET('Water Data'!$G$28,0,10*ROW('Water Data'!G94))="","",OFFSET('Water Data'!$G$28,0,10*ROW('Water Data'!G94)))</f>
        <v/>
      </c>
      <c r="CD100" s="378" t="str">
        <f ca="1">+IF(OFFSET('Water Data'!$G$29,0,10*ROW('Water Data'!G94))="","",OFFSET('Water Data'!$G$29,0,10*ROW('Water Data'!G94)))</f>
        <v/>
      </c>
      <c r="CE100" s="378" t="str">
        <f ca="1">+IF(OFFSET('Water Data'!$H$27,0,10*ROW('Water Data'!H94))="","",OFFSET('Water Data'!$H$27,0,10*ROW('Water Data'!H94)))</f>
        <v/>
      </c>
      <c r="CF100" s="378" t="str">
        <f ca="1">+IF(OFFSET('Water Data'!$H$28,0,10*ROW('Water Data'!H94))="","",OFFSET('Water Data'!$H$28,0,10*ROW('Water Data'!H94)))</f>
        <v/>
      </c>
      <c r="CG100" s="378" t="str">
        <f ca="1">+IF(OFFSET('Water Data'!$H$29,0,10*ROW('Water Data'!H94))="","",OFFSET('Water Data'!$H$29,0,10*ROW('Water Data'!H94)))</f>
        <v/>
      </c>
      <c r="CH100" s="378" t="str">
        <f ca="1">+IF(OFFSET('Water Data'!$I$27,0,10*ROW('Water Data'!I94))="","",OFFSET('Water Data'!$I$27,0,10*ROW('Water Data'!I94)))</f>
        <v/>
      </c>
      <c r="CI100" s="378" t="str">
        <f ca="1">+IF(OFFSET('Water Data'!$I$28,0,10*ROW('Water Data'!I94))="","",OFFSET('Water Data'!$I$28,0,10*ROW('Water Data'!I94)))</f>
        <v/>
      </c>
      <c r="CJ100" s="378" t="str">
        <f ca="1">+IF(OFFSET('Water Data'!$I$29,0,10*ROW('Water Data'!I94))="","",OFFSET('Water Data'!$I$29,0,10*ROW('Water Data'!I94)))</f>
        <v/>
      </c>
      <c r="CK100" s="378" t="str">
        <f ca="1">+IF(OFFSET('Sanitation Data'!$D$28,0,10*ROW('Sanitation Data'!D94))="","",OFFSET('Sanitation Data'!$D$28,0,10*ROW('Sanitation Data'!D94)))</f>
        <v/>
      </c>
      <c r="CL100" s="378" t="str">
        <f ca="1">+IF(OFFSET('Sanitation Data'!$D$29,0,10*ROW('Sanitation Data'!D94))="","",OFFSET('Sanitation Data'!$D$29,0,10*ROW('Sanitation Data'!D94)))</f>
        <v/>
      </c>
      <c r="CM100" s="378" t="str">
        <f ca="1">+IF(OFFSET('Sanitation Data'!$D$30,0,10*ROW('Sanitation Data'!D94))="","",OFFSET('Sanitation Data'!$D$30,0,10*ROW('Sanitation Data'!D94)))</f>
        <v/>
      </c>
      <c r="CN100" s="378" t="str">
        <f ca="1">+IF(OFFSET('Sanitation Data'!$D$31,0,10*ROW('Sanitation Data'!D94))="","",OFFSET('Sanitation Data'!$D$31,0,10*ROW('Sanitation Data'!D94)))</f>
        <v/>
      </c>
      <c r="CO100" s="378" t="str">
        <f ca="1">+IF(OFFSET('Sanitation Data'!$D$32,0,10*ROW('Sanitation Data'!D94))="","",OFFSET('Sanitation Data'!$D$32,0,10*ROW('Sanitation Data'!D94)))</f>
        <v/>
      </c>
      <c r="CP100" s="378" t="str">
        <f ca="1">+IF(OFFSET('Sanitation Data'!$E$28,0,10*ROW('Sanitation Data'!E94))="","",OFFSET('Sanitation Data'!$E$28,0,10*ROW('Sanitation Data'!E94)))</f>
        <v/>
      </c>
      <c r="CQ100" s="378" t="str">
        <f ca="1">+IF(OFFSET('Sanitation Data'!$E$29,0,10*ROW('Sanitation Data'!E94))="","",OFFSET('Sanitation Data'!$E$29,0,10*ROW('Sanitation Data'!E94)))</f>
        <v/>
      </c>
      <c r="CR100" s="378" t="str">
        <f ca="1">+IF(OFFSET('Sanitation Data'!$E$30,0,10*ROW('Sanitation Data'!E94))="","",OFFSET('Sanitation Data'!$E$30,0,10*ROW('Sanitation Data'!E94)))</f>
        <v/>
      </c>
      <c r="CS100" s="378" t="str">
        <f ca="1">+IF(OFFSET('Sanitation Data'!$E$31,0,10*ROW('Sanitation Data'!E94))="","",OFFSET('Sanitation Data'!$E$31,0,10*ROW('Sanitation Data'!E94)))</f>
        <v/>
      </c>
      <c r="CT100" s="378" t="str">
        <f ca="1">+IF(OFFSET('Sanitation Data'!$E$32,0,10*ROW('Sanitation Data'!E94))="","",OFFSET('Sanitation Data'!$E$32,0,10*ROW('Sanitation Data'!E94)))</f>
        <v/>
      </c>
      <c r="CU100" s="378" t="str">
        <f ca="1">+IF(OFFSET('Sanitation Data'!$F$28,0,10*ROW('Sanitation Data'!F94))="","",OFFSET('Sanitation Data'!$F$28,0,10*ROW('Sanitation Data'!F94)))</f>
        <v/>
      </c>
      <c r="CV100" s="378" t="str">
        <f ca="1">+IF(OFFSET('Sanitation Data'!$F$29,0,10*ROW('Sanitation Data'!F94))="","",OFFSET('Sanitation Data'!$F$29,0,10*ROW('Sanitation Data'!F94)))</f>
        <v/>
      </c>
      <c r="CW100" s="378" t="str">
        <f ca="1">+IF(OFFSET('Sanitation Data'!$F$30,0,10*ROW('Sanitation Data'!F94))="","",OFFSET('Sanitation Data'!$F$30,0,10*ROW('Sanitation Data'!F94)))</f>
        <v/>
      </c>
      <c r="CX100" s="378" t="str">
        <f ca="1">+IF(OFFSET('Sanitation Data'!$F$31,0,10*ROW('Sanitation Data'!F94))="","",OFFSET('Sanitation Data'!$F$31,0,10*ROW('Sanitation Data'!F94)))</f>
        <v/>
      </c>
      <c r="CY100" s="378" t="str">
        <f ca="1">+IF(OFFSET('Sanitation Data'!$F$32,0,10*ROW('Sanitation Data'!F94))="","",OFFSET('Sanitation Data'!$F$32,0,10*ROW('Sanitation Data'!F94)))</f>
        <v/>
      </c>
      <c r="CZ100" s="378" t="str">
        <f ca="1">+IF(OFFSET('Sanitation Data'!$G$28,0,10*ROW('Sanitation Data'!G94))="","",OFFSET('Sanitation Data'!$G$28,0,10*ROW('Sanitation Data'!G94)))</f>
        <v/>
      </c>
      <c r="DA100" s="378" t="str">
        <f ca="1">+IF(OFFSET('Sanitation Data'!$G$29,0,10*ROW('Sanitation Data'!G94))="","",OFFSET('Sanitation Data'!$G$29,0,10*ROW('Sanitation Data'!G94)))</f>
        <v/>
      </c>
      <c r="DB100" s="378" t="str">
        <f ca="1">+IF(OFFSET('Sanitation Data'!$G$30,0,10*ROW('Sanitation Data'!G94))="","",OFFSET('Sanitation Data'!$G$30,0,10*ROW('Sanitation Data'!G94)))</f>
        <v/>
      </c>
      <c r="DC100" s="378" t="str">
        <f ca="1">+IF(OFFSET('Sanitation Data'!$G$31,0,10*ROW('Sanitation Data'!G94))="","",OFFSET('Sanitation Data'!$G$31,0,10*ROW('Sanitation Data'!G94)))</f>
        <v/>
      </c>
      <c r="DD100" s="378" t="str">
        <f ca="1">+IF(OFFSET('Sanitation Data'!$G$32,0,10*ROW('Sanitation Data'!G94))="","",OFFSET('Sanitation Data'!$G$32,0,10*ROW('Sanitation Data'!G94)))</f>
        <v/>
      </c>
      <c r="DE100" s="378" t="str">
        <f ca="1">+IF(OFFSET('Sanitation Data'!$H$28,0,10*ROW('Sanitation Data'!H94))="","",OFFSET('Sanitation Data'!$H$28,0,10*ROW('Sanitation Data'!H94)))</f>
        <v/>
      </c>
      <c r="DF100" s="378" t="str">
        <f ca="1">+IF(OFFSET('Sanitation Data'!$H$29,0,10*ROW('Sanitation Data'!H94))="","",OFFSET('Sanitation Data'!$H$29,0,10*ROW('Sanitation Data'!H94)))</f>
        <v/>
      </c>
      <c r="DG100" s="378" t="str">
        <f ca="1">+IF(OFFSET('Sanitation Data'!$H$30,0,10*ROW('Sanitation Data'!H94))="","",OFFSET('Sanitation Data'!$H$30,0,10*ROW('Sanitation Data'!H94)))</f>
        <v/>
      </c>
      <c r="DH100" s="378" t="str">
        <f ca="1">+IF(OFFSET('Sanitation Data'!$H$31,0,10*ROW('Sanitation Data'!H94))="","",OFFSET('Sanitation Data'!$H$31,0,10*ROW('Sanitation Data'!H94)))</f>
        <v/>
      </c>
      <c r="DI100" s="378" t="str">
        <f ca="1">+IF(OFFSET('Sanitation Data'!$H$32,0,10*ROW('Sanitation Data'!H94))="","",OFFSET('Sanitation Data'!$H$32,0,10*ROW('Sanitation Data'!H94)))</f>
        <v/>
      </c>
      <c r="DJ100" s="378" t="str">
        <f ca="1">+IF(OFFSET('Sanitation Data'!$I$28,0,10*ROW('Sanitation Data'!I94))="","",OFFSET('Sanitation Data'!$I$28,0,10*ROW('Sanitation Data'!I94)))</f>
        <v/>
      </c>
      <c r="DK100" s="378" t="str">
        <f ca="1">+IF(OFFSET('Sanitation Data'!$I$29,0,10*ROW('Sanitation Data'!I94))="","",OFFSET('Sanitation Data'!$I$29,0,10*ROW('Sanitation Data'!I94)))</f>
        <v/>
      </c>
      <c r="DL100" s="378" t="str">
        <f ca="1">+IF(OFFSET('Sanitation Data'!$I$30,0,10*ROW('Sanitation Data'!I94))="","",OFFSET('Sanitation Data'!$I$30,0,10*ROW('Sanitation Data'!I94)))</f>
        <v/>
      </c>
      <c r="DM100" s="378" t="str">
        <f ca="1">+IF(OFFSET('Sanitation Data'!$I$31,0,10*ROW('Sanitation Data'!I94))="","",OFFSET('Sanitation Data'!$I$31,0,10*ROW('Sanitation Data'!I94)))</f>
        <v/>
      </c>
      <c r="DN100" s="378" t="str">
        <f ca="1">+IF(OFFSET('Sanitation Data'!$I$32,0,10*ROW('Sanitation Data'!I94))="","",OFFSET('Sanitation Data'!$I$32,0,10*ROW('Sanitation Data'!I94)))</f>
        <v/>
      </c>
      <c r="DO100" s="378" t="str">
        <f ca="1">+IF(OFFSET('Hygiene Data'!$D$11,0,10*ROW('Hygiene Data'!D94))="","",OFFSET('Hygiene Data'!$D$11,0,10*ROW('Hygiene Data'!D94)))</f>
        <v/>
      </c>
      <c r="DP100" s="378" t="str">
        <f ca="1">+IF(OFFSET('Hygiene Data'!$D$12,0,10*ROW('Hygiene Data'!D94))="","",OFFSET('Hygiene Data'!$D$12,0,10*ROW('Hygiene Data'!D94)))</f>
        <v/>
      </c>
      <c r="DQ100" s="378" t="str">
        <f ca="1">+IF(OFFSET('Hygiene Data'!$D$13,0,10*ROW('Hygiene Data'!D94))="","",OFFSET('Hygiene Data'!$D$13,0,10*ROW('Hygiene Data'!D94)))</f>
        <v/>
      </c>
      <c r="DR100" s="378" t="str">
        <f ca="1">+IF(OFFSET('Hygiene Data'!$E$11,0,10*ROW('Hygiene Data'!E94))="","",OFFSET('Hygiene Data'!$E$11,0,10*ROW('Hygiene Data'!E94)))</f>
        <v/>
      </c>
      <c r="DS100" s="378" t="str">
        <f ca="1">+IF(OFFSET('Hygiene Data'!$E$12,0,10*ROW('Hygiene Data'!E94))="","",OFFSET('Hygiene Data'!$E$12,0,10*ROW('Hygiene Data'!E94)))</f>
        <v/>
      </c>
      <c r="DT100" s="378" t="str">
        <f ca="1">+IF(OFFSET('Hygiene Data'!$E$13,0,10*ROW('Hygiene Data'!E94))="","",OFFSET('Hygiene Data'!$E$13,0,10*ROW('Hygiene Data'!E94)))</f>
        <v/>
      </c>
      <c r="DU100" s="378" t="str">
        <f ca="1">+IF(OFFSET('Hygiene Data'!$F$11,0,10*ROW('Hygiene Data'!F94))="","",OFFSET('Hygiene Data'!$F$11,0,10*ROW('Hygiene Data'!F94)))</f>
        <v/>
      </c>
      <c r="DV100" s="378" t="str">
        <f ca="1">+IF(OFFSET('Hygiene Data'!$F$12,0,10*ROW('Hygiene Data'!F94))="","",OFFSET('Hygiene Data'!$F$12,0,10*ROW('Hygiene Data'!F94)))</f>
        <v/>
      </c>
      <c r="DW100" s="378" t="str">
        <f ca="1">+IF(OFFSET('Hygiene Data'!$F$13,0,10*ROW('Hygiene Data'!F94))="","",OFFSET('Hygiene Data'!$F$13,0,10*ROW('Hygiene Data'!F94)))</f>
        <v/>
      </c>
      <c r="DX100" s="378" t="str">
        <f ca="1">+IF(OFFSET('Hygiene Data'!$G$11,0,10*ROW('Hygiene Data'!G94))="","",OFFSET('Hygiene Data'!$G$11,0,10*ROW('Hygiene Data'!G94)))</f>
        <v/>
      </c>
      <c r="DY100" s="378" t="str">
        <f ca="1">+IF(OFFSET('Hygiene Data'!$G$12,0,10*ROW('Hygiene Data'!G94))="","",OFFSET('Hygiene Data'!$G$12,0,10*ROW('Hygiene Data'!G94)))</f>
        <v/>
      </c>
      <c r="DZ100" s="378" t="str">
        <f ca="1">+IF(OFFSET('Hygiene Data'!$G$13,0,10*ROW('Hygiene Data'!G94))="","",OFFSET('Hygiene Data'!$G$13,0,10*ROW('Hygiene Data'!G94)))</f>
        <v/>
      </c>
      <c r="EA100" s="378" t="str">
        <f ca="1">+IF(OFFSET('Hygiene Data'!$H$11,0,10*ROW('Hygiene Data'!H94))="","",OFFSET('Hygiene Data'!$H$11,0,10*ROW('Hygiene Data'!H94)))</f>
        <v/>
      </c>
      <c r="EB100" s="378" t="str">
        <f ca="1">+IF(OFFSET('Hygiene Data'!$H$12,0,10*ROW('Hygiene Data'!H94))="","",OFFSET('Hygiene Data'!$H$12,0,10*ROW('Hygiene Data'!H94)))</f>
        <v/>
      </c>
      <c r="EC100" s="378" t="str">
        <f ca="1">+IF(OFFSET('Hygiene Data'!$H$13,0,10*ROW('Hygiene Data'!H94))="","",OFFSET('Hygiene Data'!$H$13,0,10*ROW('Hygiene Data'!H94)))</f>
        <v/>
      </c>
      <c r="ED100" s="378" t="str">
        <f ca="1">+IF(OFFSET('Hygiene Data'!$I$11,0,10*ROW('Hygiene Data'!I94))="","",OFFSET('Hygiene Data'!$I$11,0,10*ROW('Hygiene Data'!I94)))</f>
        <v/>
      </c>
      <c r="EE100" s="378" t="str">
        <f ca="1">+IF(OFFSET('Hygiene Data'!$I$12,0,10*ROW('Hygiene Data'!I94))="","",OFFSET('Hygiene Data'!$I$12,0,10*ROW('Hygiene Data'!I94)))</f>
        <v/>
      </c>
      <c r="EF100" s="378" t="str">
        <f ca="1">+IF(OFFSET('Hygiene Data'!$I$13,0,10*ROW('Hygiene Data'!I94))="","",OFFSET('Hygiene Data'!$I$13,0,10*ROW('Hygiene Data'!I94)))</f>
        <v/>
      </c>
    </row>
    <row r="101" spans="1:136" x14ac:dyDescent="0.25">
      <c r="A101" s="487" t="str">
        <f ca="1">+IF(OFFSET('Water Data'!$B$2,0,10*ROW('Water Data'!E95))="","",OFFSET('Water Data'!$B$2,0,10*ROW('Water Data'!E95)))</f>
        <v/>
      </c>
      <c r="B101" s="487"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4" t="str">
        <f t="shared" ca="1" si="1"/>
        <v/>
      </c>
      <c r="D101" s="515"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5"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5"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5"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5"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5"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5"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5"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5"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5"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5"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5"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5"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5"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5"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5"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5"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5"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6"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6"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6"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6"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6"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6"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6"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6"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6"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6"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6"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6"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6"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6"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6"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6"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6"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6"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6"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6"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6"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6"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6"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6"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6"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6"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6"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6"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6"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6"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7"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3"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7"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7"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7"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7"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7"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7"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7"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7"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7"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7"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7"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7"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7"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7"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7"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7"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8" t="str">
        <f ca="1">+IF(OFFSET('Water Data'!$D$27,0,10*ROW('Water Data'!D95))="","",OFFSET('Water Data'!$D$27,0,10*ROW('Water Data'!D95)))</f>
        <v/>
      </c>
      <c r="BT101" s="378" t="str">
        <f ca="1">+IF(OFFSET('Water Data'!$D$28,0,10*ROW('Water Data'!D95))="","",OFFSET('Water Data'!$D$28,0,10*ROW('Water Data'!D95)))</f>
        <v/>
      </c>
      <c r="BU101" s="378" t="str">
        <f ca="1">+IF(OFFSET('Water Data'!$D$29,0,10*ROW('Water Data'!D95))="","",OFFSET('Water Data'!$D$29,0,10*ROW('Water Data'!D95)))</f>
        <v/>
      </c>
      <c r="BV101" s="378" t="str">
        <f ca="1">+IF(OFFSET('Water Data'!$E$27,0,10*ROW('Water Data'!E95))="","",OFFSET('Water Data'!$E$27,0,10*ROW('Water Data'!E95)))</f>
        <v/>
      </c>
      <c r="BW101" s="378" t="str">
        <f ca="1">+IF(OFFSET('Water Data'!$E$28,0,10*ROW('Water Data'!E95))="","",OFFSET('Water Data'!$E$28,0,10*ROW('Water Data'!E95)))</f>
        <v/>
      </c>
      <c r="BX101" s="378" t="str">
        <f ca="1">+IF(OFFSET('Water Data'!$E$29,0,10*ROW('Water Data'!E95))="","",OFFSET('Water Data'!$E$29,0,10*ROW('Water Data'!E95)))</f>
        <v/>
      </c>
      <c r="BY101" s="378" t="str">
        <f ca="1">+IF(OFFSET('Water Data'!$F$27,0,10*ROW('Water Data'!F95))="","",OFFSET('Water Data'!$F$27,0,10*ROW('Water Data'!F95)))</f>
        <v/>
      </c>
      <c r="BZ101" s="378" t="str">
        <f ca="1">+IF(OFFSET('Water Data'!$F$28,0,10*ROW('Water Data'!F95))="","",OFFSET('Water Data'!$F$28,0,10*ROW('Water Data'!F95)))</f>
        <v/>
      </c>
      <c r="CA101" s="378" t="str">
        <f ca="1">+IF(OFFSET('Water Data'!$F$29,0,10*ROW('Water Data'!F95))="","",OFFSET('Water Data'!$F$29,0,10*ROW('Water Data'!F95)))</f>
        <v/>
      </c>
      <c r="CB101" s="378" t="str">
        <f ca="1">+IF(OFFSET('Water Data'!$G$27,0,10*ROW('Water Data'!G95))="","",OFFSET('Water Data'!$G$27,0,10*ROW('Water Data'!G95)))</f>
        <v/>
      </c>
      <c r="CC101" s="378" t="str">
        <f ca="1">+IF(OFFSET('Water Data'!$G$28,0,10*ROW('Water Data'!G95))="","",OFFSET('Water Data'!$G$28,0,10*ROW('Water Data'!G95)))</f>
        <v/>
      </c>
      <c r="CD101" s="378" t="str">
        <f ca="1">+IF(OFFSET('Water Data'!$G$29,0,10*ROW('Water Data'!G95))="","",OFFSET('Water Data'!$G$29,0,10*ROW('Water Data'!G95)))</f>
        <v/>
      </c>
      <c r="CE101" s="378" t="str">
        <f ca="1">+IF(OFFSET('Water Data'!$H$27,0,10*ROW('Water Data'!H95))="","",OFFSET('Water Data'!$H$27,0,10*ROW('Water Data'!H95)))</f>
        <v/>
      </c>
      <c r="CF101" s="378" t="str">
        <f ca="1">+IF(OFFSET('Water Data'!$H$28,0,10*ROW('Water Data'!H95))="","",OFFSET('Water Data'!$H$28,0,10*ROW('Water Data'!H95)))</f>
        <v/>
      </c>
      <c r="CG101" s="378" t="str">
        <f ca="1">+IF(OFFSET('Water Data'!$H$29,0,10*ROW('Water Data'!H95))="","",OFFSET('Water Data'!$H$29,0,10*ROW('Water Data'!H95)))</f>
        <v/>
      </c>
      <c r="CH101" s="378" t="str">
        <f ca="1">+IF(OFFSET('Water Data'!$I$27,0,10*ROW('Water Data'!I95))="","",OFFSET('Water Data'!$I$27,0,10*ROW('Water Data'!I95)))</f>
        <v/>
      </c>
      <c r="CI101" s="378" t="str">
        <f ca="1">+IF(OFFSET('Water Data'!$I$28,0,10*ROW('Water Data'!I95))="","",OFFSET('Water Data'!$I$28,0,10*ROW('Water Data'!I95)))</f>
        <v/>
      </c>
      <c r="CJ101" s="378" t="str">
        <f ca="1">+IF(OFFSET('Water Data'!$I$29,0,10*ROW('Water Data'!I95))="","",OFFSET('Water Data'!$I$29,0,10*ROW('Water Data'!I95)))</f>
        <v/>
      </c>
      <c r="CK101" s="378" t="str">
        <f ca="1">+IF(OFFSET('Sanitation Data'!$D$28,0,10*ROW('Sanitation Data'!D95))="","",OFFSET('Sanitation Data'!$D$28,0,10*ROW('Sanitation Data'!D95)))</f>
        <v/>
      </c>
      <c r="CL101" s="378" t="str">
        <f ca="1">+IF(OFFSET('Sanitation Data'!$D$29,0,10*ROW('Sanitation Data'!D95))="","",OFFSET('Sanitation Data'!$D$29,0,10*ROW('Sanitation Data'!D95)))</f>
        <v/>
      </c>
      <c r="CM101" s="378" t="str">
        <f ca="1">+IF(OFFSET('Sanitation Data'!$D$30,0,10*ROW('Sanitation Data'!D95))="","",OFFSET('Sanitation Data'!$D$30,0,10*ROW('Sanitation Data'!D95)))</f>
        <v/>
      </c>
      <c r="CN101" s="378" t="str">
        <f ca="1">+IF(OFFSET('Sanitation Data'!$D$31,0,10*ROW('Sanitation Data'!D95))="","",OFFSET('Sanitation Data'!$D$31,0,10*ROW('Sanitation Data'!D95)))</f>
        <v/>
      </c>
      <c r="CO101" s="378" t="str">
        <f ca="1">+IF(OFFSET('Sanitation Data'!$D$32,0,10*ROW('Sanitation Data'!D95))="","",OFFSET('Sanitation Data'!$D$32,0,10*ROW('Sanitation Data'!D95)))</f>
        <v/>
      </c>
      <c r="CP101" s="378" t="str">
        <f ca="1">+IF(OFFSET('Sanitation Data'!$E$28,0,10*ROW('Sanitation Data'!E95))="","",OFFSET('Sanitation Data'!$E$28,0,10*ROW('Sanitation Data'!E95)))</f>
        <v/>
      </c>
      <c r="CQ101" s="378" t="str">
        <f ca="1">+IF(OFFSET('Sanitation Data'!$E$29,0,10*ROW('Sanitation Data'!E95))="","",OFFSET('Sanitation Data'!$E$29,0,10*ROW('Sanitation Data'!E95)))</f>
        <v/>
      </c>
      <c r="CR101" s="378" t="str">
        <f ca="1">+IF(OFFSET('Sanitation Data'!$E$30,0,10*ROW('Sanitation Data'!E95))="","",OFFSET('Sanitation Data'!$E$30,0,10*ROW('Sanitation Data'!E95)))</f>
        <v/>
      </c>
      <c r="CS101" s="378" t="str">
        <f ca="1">+IF(OFFSET('Sanitation Data'!$E$31,0,10*ROW('Sanitation Data'!E95))="","",OFFSET('Sanitation Data'!$E$31,0,10*ROW('Sanitation Data'!E95)))</f>
        <v/>
      </c>
      <c r="CT101" s="378" t="str">
        <f ca="1">+IF(OFFSET('Sanitation Data'!$E$32,0,10*ROW('Sanitation Data'!E95))="","",OFFSET('Sanitation Data'!$E$32,0,10*ROW('Sanitation Data'!E95)))</f>
        <v/>
      </c>
      <c r="CU101" s="378" t="str">
        <f ca="1">+IF(OFFSET('Sanitation Data'!$F$28,0,10*ROW('Sanitation Data'!F95))="","",OFFSET('Sanitation Data'!$F$28,0,10*ROW('Sanitation Data'!F95)))</f>
        <v/>
      </c>
      <c r="CV101" s="378" t="str">
        <f ca="1">+IF(OFFSET('Sanitation Data'!$F$29,0,10*ROW('Sanitation Data'!F95))="","",OFFSET('Sanitation Data'!$F$29,0,10*ROW('Sanitation Data'!F95)))</f>
        <v/>
      </c>
      <c r="CW101" s="378" t="str">
        <f ca="1">+IF(OFFSET('Sanitation Data'!$F$30,0,10*ROW('Sanitation Data'!F95))="","",OFFSET('Sanitation Data'!$F$30,0,10*ROW('Sanitation Data'!F95)))</f>
        <v/>
      </c>
      <c r="CX101" s="378" t="str">
        <f ca="1">+IF(OFFSET('Sanitation Data'!$F$31,0,10*ROW('Sanitation Data'!F95))="","",OFFSET('Sanitation Data'!$F$31,0,10*ROW('Sanitation Data'!F95)))</f>
        <v/>
      </c>
      <c r="CY101" s="378" t="str">
        <f ca="1">+IF(OFFSET('Sanitation Data'!$F$32,0,10*ROW('Sanitation Data'!F95))="","",OFFSET('Sanitation Data'!$F$32,0,10*ROW('Sanitation Data'!F95)))</f>
        <v/>
      </c>
      <c r="CZ101" s="378" t="str">
        <f ca="1">+IF(OFFSET('Sanitation Data'!$G$28,0,10*ROW('Sanitation Data'!G95))="","",OFFSET('Sanitation Data'!$G$28,0,10*ROW('Sanitation Data'!G95)))</f>
        <v/>
      </c>
      <c r="DA101" s="378" t="str">
        <f ca="1">+IF(OFFSET('Sanitation Data'!$G$29,0,10*ROW('Sanitation Data'!G95))="","",OFFSET('Sanitation Data'!$G$29,0,10*ROW('Sanitation Data'!G95)))</f>
        <v/>
      </c>
      <c r="DB101" s="378" t="str">
        <f ca="1">+IF(OFFSET('Sanitation Data'!$G$30,0,10*ROW('Sanitation Data'!G95))="","",OFFSET('Sanitation Data'!$G$30,0,10*ROW('Sanitation Data'!G95)))</f>
        <v/>
      </c>
      <c r="DC101" s="378" t="str">
        <f ca="1">+IF(OFFSET('Sanitation Data'!$G$31,0,10*ROW('Sanitation Data'!G95))="","",OFFSET('Sanitation Data'!$G$31,0,10*ROW('Sanitation Data'!G95)))</f>
        <v/>
      </c>
      <c r="DD101" s="378" t="str">
        <f ca="1">+IF(OFFSET('Sanitation Data'!$G$32,0,10*ROW('Sanitation Data'!G95))="","",OFFSET('Sanitation Data'!$G$32,0,10*ROW('Sanitation Data'!G95)))</f>
        <v/>
      </c>
      <c r="DE101" s="378" t="str">
        <f ca="1">+IF(OFFSET('Sanitation Data'!$H$28,0,10*ROW('Sanitation Data'!H95))="","",OFFSET('Sanitation Data'!$H$28,0,10*ROW('Sanitation Data'!H95)))</f>
        <v/>
      </c>
      <c r="DF101" s="378" t="str">
        <f ca="1">+IF(OFFSET('Sanitation Data'!$H$29,0,10*ROW('Sanitation Data'!H95))="","",OFFSET('Sanitation Data'!$H$29,0,10*ROW('Sanitation Data'!H95)))</f>
        <v/>
      </c>
      <c r="DG101" s="378" t="str">
        <f ca="1">+IF(OFFSET('Sanitation Data'!$H$30,0,10*ROW('Sanitation Data'!H95))="","",OFFSET('Sanitation Data'!$H$30,0,10*ROW('Sanitation Data'!H95)))</f>
        <v/>
      </c>
      <c r="DH101" s="378" t="str">
        <f ca="1">+IF(OFFSET('Sanitation Data'!$H$31,0,10*ROW('Sanitation Data'!H95))="","",OFFSET('Sanitation Data'!$H$31,0,10*ROW('Sanitation Data'!H95)))</f>
        <v/>
      </c>
      <c r="DI101" s="378" t="str">
        <f ca="1">+IF(OFFSET('Sanitation Data'!$H$32,0,10*ROW('Sanitation Data'!H95))="","",OFFSET('Sanitation Data'!$H$32,0,10*ROW('Sanitation Data'!H95)))</f>
        <v/>
      </c>
      <c r="DJ101" s="378" t="str">
        <f ca="1">+IF(OFFSET('Sanitation Data'!$I$28,0,10*ROW('Sanitation Data'!I95))="","",OFFSET('Sanitation Data'!$I$28,0,10*ROW('Sanitation Data'!I95)))</f>
        <v/>
      </c>
      <c r="DK101" s="378" t="str">
        <f ca="1">+IF(OFFSET('Sanitation Data'!$I$29,0,10*ROW('Sanitation Data'!I95))="","",OFFSET('Sanitation Data'!$I$29,0,10*ROW('Sanitation Data'!I95)))</f>
        <v/>
      </c>
      <c r="DL101" s="378" t="str">
        <f ca="1">+IF(OFFSET('Sanitation Data'!$I$30,0,10*ROW('Sanitation Data'!I95))="","",OFFSET('Sanitation Data'!$I$30,0,10*ROW('Sanitation Data'!I95)))</f>
        <v/>
      </c>
      <c r="DM101" s="378" t="str">
        <f ca="1">+IF(OFFSET('Sanitation Data'!$I$31,0,10*ROW('Sanitation Data'!I95))="","",OFFSET('Sanitation Data'!$I$31,0,10*ROW('Sanitation Data'!I95)))</f>
        <v/>
      </c>
      <c r="DN101" s="378" t="str">
        <f ca="1">+IF(OFFSET('Sanitation Data'!$I$32,0,10*ROW('Sanitation Data'!I95))="","",OFFSET('Sanitation Data'!$I$32,0,10*ROW('Sanitation Data'!I95)))</f>
        <v/>
      </c>
      <c r="DO101" s="378" t="str">
        <f ca="1">+IF(OFFSET('Hygiene Data'!$D$11,0,10*ROW('Hygiene Data'!D95))="","",OFFSET('Hygiene Data'!$D$11,0,10*ROW('Hygiene Data'!D95)))</f>
        <v/>
      </c>
      <c r="DP101" s="378" t="str">
        <f ca="1">+IF(OFFSET('Hygiene Data'!$D$12,0,10*ROW('Hygiene Data'!D95))="","",OFFSET('Hygiene Data'!$D$12,0,10*ROW('Hygiene Data'!D95)))</f>
        <v/>
      </c>
      <c r="DQ101" s="378" t="str">
        <f ca="1">+IF(OFFSET('Hygiene Data'!$D$13,0,10*ROW('Hygiene Data'!D95))="","",OFFSET('Hygiene Data'!$D$13,0,10*ROW('Hygiene Data'!D95)))</f>
        <v/>
      </c>
      <c r="DR101" s="378" t="str">
        <f ca="1">+IF(OFFSET('Hygiene Data'!$E$11,0,10*ROW('Hygiene Data'!E95))="","",OFFSET('Hygiene Data'!$E$11,0,10*ROW('Hygiene Data'!E95)))</f>
        <v/>
      </c>
      <c r="DS101" s="378" t="str">
        <f ca="1">+IF(OFFSET('Hygiene Data'!$E$12,0,10*ROW('Hygiene Data'!E95))="","",OFFSET('Hygiene Data'!$E$12,0,10*ROW('Hygiene Data'!E95)))</f>
        <v/>
      </c>
      <c r="DT101" s="378" t="str">
        <f ca="1">+IF(OFFSET('Hygiene Data'!$E$13,0,10*ROW('Hygiene Data'!E95))="","",OFFSET('Hygiene Data'!$E$13,0,10*ROW('Hygiene Data'!E95)))</f>
        <v/>
      </c>
      <c r="DU101" s="378" t="str">
        <f ca="1">+IF(OFFSET('Hygiene Data'!$F$11,0,10*ROW('Hygiene Data'!F95))="","",OFFSET('Hygiene Data'!$F$11,0,10*ROW('Hygiene Data'!F95)))</f>
        <v/>
      </c>
      <c r="DV101" s="378" t="str">
        <f ca="1">+IF(OFFSET('Hygiene Data'!$F$12,0,10*ROW('Hygiene Data'!F95))="","",OFFSET('Hygiene Data'!$F$12,0,10*ROW('Hygiene Data'!F95)))</f>
        <v/>
      </c>
      <c r="DW101" s="378" t="str">
        <f ca="1">+IF(OFFSET('Hygiene Data'!$F$13,0,10*ROW('Hygiene Data'!F95))="","",OFFSET('Hygiene Data'!$F$13,0,10*ROW('Hygiene Data'!F95)))</f>
        <v/>
      </c>
      <c r="DX101" s="378" t="str">
        <f ca="1">+IF(OFFSET('Hygiene Data'!$G$11,0,10*ROW('Hygiene Data'!G95))="","",OFFSET('Hygiene Data'!$G$11,0,10*ROW('Hygiene Data'!G95)))</f>
        <v/>
      </c>
      <c r="DY101" s="378" t="str">
        <f ca="1">+IF(OFFSET('Hygiene Data'!$G$12,0,10*ROW('Hygiene Data'!G95))="","",OFFSET('Hygiene Data'!$G$12,0,10*ROW('Hygiene Data'!G95)))</f>
        <v/>
      </c>
      <c r="DZ101" s="378" t="str">
        <f ca="1">+IF(OFFSET('Hygiene Data'!$G$13,0,10*ROW('Hygiene Data'!G95))="","",OFFSET('Hygiene Data'!$G$13,0,10*ROW('Hygiene Data'!G95)))</f>
        <v/>
      </c>
      <c r="EA101" s="378" t="str">
        <f ca="1">+IF(OFFSET('Hygiene Data'!$H$11,0,10*ROW('Hygiene Data'!H95))="","",OFFSET('Hygiene Data'!$H$11,0,10*ROW('Hygiene Data'!H95)))</f>
        <v/>
      </c>
      <c r="EB101" s="378" t="str">
        <f ca="1">+IF(OFFSET('Hygiene Data'!$H$12,0,10*ROW('Hygiene Data'!H95))="","",OFFSET('Hygiene Data'!$H$12,0,10*ROW('Hygiene Data'!H95)))</f>
        <v/>
      </c>
      <c r="EC101" s="378" t="str">
        <f ca="1">+IF(OFFSET('Hygiene Data'!$H$13,0,10*ROW('Hygiene Data'!H95))="","",OFFSET('Hygiene Data'!$H$13,0,10*ROW('Hygiene Data'!H95)))</f>
        <v/>
      </c>
      <c r="ED101" s="378" t="str">
        <f ca="1">+IF(OFFSET('Hygiene Data'!$I$11,0,10*ROW('Hygiene Data'!I95))="","",OFFSET('Hygiene Data'!$I$11,0,10*ROW('Hygiene Data'!I95)))</f>
        <v/>
      </c>
      <c r="EE101" s="378" t="str">
        <f ca="1">+IF(OFFSET('Hygiene Data'!$I$12,0,10*ROW('Hygiene Data'!I95))="","",OFFSET('Hygiene Data'!$I$12,0,10*ROW('Hygiene Data'!I95)))</f>
        <v/>
      </c>
      <c r="EF101" s="378" t="str">
        <f ca="1">+IF(OFFSET('Hygiene Data'!$I$13,0,10*ROW('Hygiene Data'!I95))="","",OFFSET('Hygiene Data'!$I$13,0,10*ROW('Hygiene Data'!I95)))</f>
        <v/>
      </c>
    </row>
    <row r="102" spans="1:136" x14ac:dyDescent="0.25">
      <c r="A102" s="487" t="str">
        <f ca="1">+IF(OFFSET('Water Data'!$B$2,0,10*ROW('Water Data'!E96))="","",OFFSET('Water Data'!$B$2,0,10*ROW('Water Data'!E96)))</f>
        <v/>
      </c>
      <c r="B102" s="487"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4" t="str">
        <f t="shared" ca="1" si="1"/>
        <v/>
      </c>
      <c r="D102" s="515"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5"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5"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5"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5"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5"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5"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5"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5"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5"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5"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5"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5"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5"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5"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5"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5"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5"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6"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6"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6"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6"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6"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6"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6"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6"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6"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6"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6"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6"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6"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6"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6"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6"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6"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6"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6"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6"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6"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6"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6"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6"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6"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6"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6"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6"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6"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6"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7"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3"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7"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7"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7"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7"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7"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7"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7"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7"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7"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7"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7"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7"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7"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7"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7"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7"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8" t="str">
        <f ca="1">+IF(OFFSET('Water Data'!$D$27,0,10*ROW('Water Data'!D96))="","",OFFSET('Water Data'!$D$27,0,10*ROW('Water Data'!D96)))</f>
        <v/>
      </c>
      <c r="BT102" s="378" t="str">
        <f ca="1">+IF(OFFSET('Water Data'!$D$28,0,10*ROW('Water Data'!D96))="","",OFFSET('Water Data'!$D$28,0,10*ROW('Water Data'!D96)))</f>
        <v/>
      </c>
      <c r="BU102" s="378" t="str">
        <f ca="1">+IF(OFFSET('Water Data'!$D$29,0,10*ROW('Water Data'!D96))="","",OFFSET('Water Data'!$D$29,0,10*ROW('Water Data'!D96)))</f>
        <v/>
      </c>
      <c r="BV102" s="378" t="str">
        <f ca="1">+IF(OFFSET('Water Data'!$E$27,0,10*ROW('Water Data'!E96))="","",OFFSET('Water Data'!$E$27,0,10*ROW('Water Data'!E96)))</f>
        <v/>
      </c>
      <c r="BW102" s="378" t="str">
        <f ca="1">+IF(OFFSET('Water Data'!$E$28,0,10*ROW('Water Data'!E96))="","",OFFSET('Water Data'!$E$28,0,10*ROW('Water Data'!E96)))</f>
        <v/>
      </c>
      <c r="BX102" s="378" t="str">
        <f ca="1">+IF(OFFSET('Water Data'!$E$29,0,10*ROW('Water Data'!E96))="","",OFFSET('Water Data'!$E$29,0,10*ROW('Water Data'!E96)))</f>
        <v/>
      </c>
      <c r="BY102" s="378" t="str">
        <f ca="1">+IF(OFFSET('Water Data'!$F$27,0,10*ROW('Water Data'!F96))="","",OFFSET('Water Data'!$F$27,0,10*ROW('Water Data'!F96)))</f>
        <v/>
      </c>
      <c r="BZ102" s="378" t="str">
        <f ca="1">+IF(OFFSET('Water Data'!$F$28,0,10*ROW('Water Data'!F96))="","",OFFSET('Water Data'!$F$28,0,10*ROW('Water Data'!F96)))</f>
        <v/>
      </c>
      <c r="CA102" s="378" t="str">
        <f ca="1">+IF(OFFSET('Water Data'!$F$29,0,10*ROW('Water Data'!F96))="","",OFFSET('Water Data'!$F$29,0,10*ROW('Water Data'!F96)))</f>
        <v/>
      </c>
      <c r="CB102" s="378" t="str">
        <f ca="1">+IF(OFFSET('Water Data'!$G$27,0,10*ROW('Water Data'!G96))="","",OFFSET('Water Data'!$G$27,0,10*ROW('Water Data'!G96)))</f>
        <v/>
      </c>
      <c r="CC102" s="378" t="str">
        <f ca="1">+IF(OFFSET('Water Data'!$G$28,0,10*ROW('Water Data'!G96))="","",OFFSET('Water Data'!$G$28,0,10*ROW('Water Data'!G96)))</f>
        <v/>
      </c>
      <c r="CD102" s="378" t="str">
        <f ca="1">+IF(OFFSET('Water Data'!$G$29,0,10*ROW('Water Data'!G96))="","",OFFSET('Water Data'!$G$29,0,10*ROW('Water Data'!G96)))</f>
        <v/>
      </c>
      <c r="CE102" s="378" t="str">
        <f ca="1">+IF(OFFSET('Water Data'!$H$27,0,10*ROW('Water Data'!H96))="","",OFFSET('Water Data'!$H$27,0,10*ROW('Water Data'!H96)))</f>
        <v/>
      </c>
      <c r="CF102" s="378" t="str">
        <f ca="1">+IF(OFFSET('Water Data'!$H$28,0,10*ROW('Water Data'!H96))="","",OFFSET('Water Data'!$H$28,0,10*ROW('Water Data'!H96)))</f>
        <v/>
      </c>
      <c r="CG102" s="378" t="str">
        <f ca="1">+IF(OFFSET('Water Data'!$H$29,0,10*ROW('Water Data'!H96))="","",OFFSET('Water Data'!$H$29,0,10*ROW('Water Data'!H96)))</f>
        <v/>
      </c>
      <c r="CH102" s="378" t="str">
        <f ca="1">+IF(OFFSET('Water Data'!$I$27,0,10*ROW('Water Data'!I96))="","",OFFSET('Water Data'!$I$27,0,10*ROW('Water Data'!I96)))</f>
        <v/>
      </c>
      <c r="CI102" s="378" t="str">
        <f ca="1">+IF(OFFSET('Water Data'!$I$28,0,10*ROW('Water Data'!I96))="","",OFFSET('Water Data'!$I$28,0,10*ROW('Water Data'!I96)))</f>
        <v/>
      </c>
      <c r="CJ102" s="378" t="str">
        <f ca="1">+IF(OFFSET('Water Data'!$I$29,0,10*ROW('Water Data'!I96))="","",OFFSET('Water Data'!$I$29,0,10*ROW('Water Data'!I96)))</f>
        <v/>
      </c>
      <c r="CK102" s="378" t="str">
        <f ca="1">+IF(OFFSET('Sanitation Data'!$D$28,0,10*ROW('Sanitation Data'!D96))="","",OFFSET('Sanitation Data'!$D$28,0,10*ROW('Sanitation Data'!D96)))</f>
        <v/>
      </c>
      <c r="CL102" s="378" t="str">
        <f ca="1">+IF(OFFSET('Sanitation Data'!$D$29,0,10*ROW('Sanitation Data'!D96))="","",OFFSET('Sanitation Data'!$D$29,0,10*ROW('Sanitation Data'!D96)))</f>
        <v/>
      </c>
      <c r="CM102" s="378" t="str">
        <f ca="1">+IF(OFFSET('Sanitation Data'!$D$30,0,10*ROW('Sanitation Data'!D96))="","",OFFSET('Sanitation Data'!$D$30,0,10*ROW('Sanitation Data'!D96)))</f>
        <v/>
      </c>
      <c r="CN102" s="378" t="str">
        <f ca="1">+IF(OFFSET('Sanitation Data'!$D$31,0,10*ROW('Sanitation Data'!D96))="","",OFFSET('Sanitation Data'!$D$31,0,10*ROW('Sanitation Data'!D96)))</f>
        <v/>
      </c>
      <c r="CO102" s="378" t="str">
        <f ca="1">+IF(OFFSET('Sanitation Data'!$D$32,0,10*ROW('Sanitation Data'!D96))="","",OFFSET('Sanitation Data'!$D$32,0,10*ROW('Sanitation Data'!D96)))</f>
        <v/>
      </c>
      <c r="CP102" s="378" t="str">
        <f ca="1">+IF(OFFSET('Sanitation Data'!$E$28,0,10*ROW('Sanitation Data'!E96))="","",OFFSET('Sanitation Data'!$E$28,0,10*ROW('Sanitation Data'!E96)))</f>
        <v/>
      </c>
      <c r="CQ102" s="378" t="str">
        <f ca="1">+IF(OFFSET('Sanitation Data'!$E$29,0,10*ROW('Sanitation Data'!E96))="","",OFFSET('Sanitation Data'!$E$29,0,10*ROW('Sanitation Data'!E96)))</f>
        <v/>
      </c>
      <c r="CR102" s="378" t="str">
        <f ca="1">+IF(OFFSET('Sanitation Data'!$E$30,0,10*ROW('Sanitation Data'!E96))="","",OFFSET('Sanitation Data'!$E$30,0,10*ROW('Sanitation Data'!E96)))</f>
        <v/>
      </c>
      <c r="CS102" s="378" t="str">
        <f ca="1">+IF(OFFSET('Sanitation Data'!$E$31,0,10*ROW('Sanitation Data'!E96))="","",OFFSET('Sanitation Data'!$E$31,0,10*ROW('Sanitation Data'!E96)))</f>
        <v/>
      </c>
      <c r="CT102" s="378" t="str">
        <f ca="1">+IF(OFFSET('Sanitation Data'!$E$32,0,10*ROW('Sanitation Data'!E96))="","",OFFSET('Sanitation Data'!$E$32,0,10*ROW('Sanitation Data'!E96)))</f>
        <v/>
      </c>
      <c r="CU102" s="378" t="str">
        <f ca="1">+IF(OFFSET('Sanitation Data'!$F$28,0,10*ROW('Sanitation Data'!F96))="","",OFFSET('Sanitation Data'!$F$28,0,10*ROW('Sanitation Data'!F96)))</f>
        <v/>
      </c>
      <c r="CV102" s="378" t="str">
        <f ca="1">+IF(OFFSET('Sanitation Data'!$F$29,0,10*ROW('Sanitation Data'!F96))="","",OFFSET('Sanitation Data'!$F$29,0,10*ROW('Sanitation Data'!F96)))</f>
        <v/>
      </c>
      <c r="CW102" s="378" t="str">
        <f ca="1">+IF(OFFSET('Sanitation Data'!$F$30,0,10*ROW('Sanitation Data'!F96))="","",OFFSET('Sanitation Data'!$F$30,0,10*ROW('Sanitation Data'!F96)))</f>
        <v/>
      </c>
      <c r="CX102" s="378" t="str">
        <f ca="1">+IF(OFFSET('Sanitation Data'!$F$31,0,10*ROW('Sanitation Data'!F96))="","",OFFSET('Sanitation Data'!$F$31,0,10*ROW('Sanitation Data'!F96)))</f>
        <v/>
      </c>
      <c r="CY102" s="378" t="str">
        <f ca="1">+IF(OFFSET('Sanitation Data'!$F$32,0,10*ROW('Sanitation Data'!F96))="","",OFFSET('Sanitation Data'!$F$32,0,10*ROW('Sanitation Data'!F96)))</f>
        <v/>
      </c>
      <c r="CZ102" s="378" t="str">
        <f ca="1">+IF(OFFSET('Sanitation Data'!$G$28,0,10*ROW('Sanitation Data'!G96))="","",OFFSET('Sanitation Data'!$G$28,0,10*ROW('Sanitation Data'!G96)))</f>
        <v/>
      </c>
      <c r="DA102" s="378" t="str">
        <f ca="1">+IF(OFFSET('Sanitation Data'!$G$29,0,10*ROW('Sanitation Data'!G96))="","",OFFSET('Sanitation Data'!$G$29,0,10*ROW('Sanitation Data'!G96)))</f>
        <v/>
      </c>
      <c r="DB102" s="378" t="str">
        <f ca="1">+IF(OFFSET('Sanitation Data'!$G$30,0,10*ROW('Sanitation Data'!G96))="","",OFFSET('Sanitation Data'!$G$30,0,10*ROW('Sanitation Data'!G96)))</f>
        <v/>
      </c>
      <c r="DC102" s="378" t="str">
        <f ca="1">+IF(OFFSET('Sanitation Data'!$G$31,0,10*ROW('Sanitation Data'!G96))="","",OFFSET('Sanitation Data'!$G$31,0,10*ROW('Sanitation Data'!G96)))</f>
        <v/>
      </c>
      <c r="DD102" s="378" t="str">
        <f ca="1">+IF(OFFSET('Sanitation Data'!$G$32,0,10*ROW('Sanitation Data'!G96))="","",OFFSET('Sanitation Data'!$G$32,0,10*ROW('Sanitation Data'!G96)))</f>
        <v/>
      </c>
      <c r="DE102" s="378" t="str">
        <f ca="1">+IF(OFFSET('Sanitation Data'!$H$28,0,10*ROW('Sanitation Data'!H96))="","",OFFSET('Sanitation Data'!$H$28,0,10*ROW('Sanitation Data'!H96)))</f>
        <v/>
      </c>
      <c r="DF102" s="378" t="str">
        <f ca="1">+IF(OFFSET('Sanitation Data'!$H$29,0,10*ROW('Sanitation Data'!H96))="","",OFFSET('Sanitation Data'!$H$29,0,10*ROW('Sanitation Data'!H96)))</f>
        <v/>
      </c>
      <c r="DG102" s="378" t="str">
        <f ca="1">+IF(OFFSET('Sanitation Data'!$H$30,0,10*ROW('Sanitation Data'!H96))="","",OFFSET('Sanitation Data'!$H$30,0,10*ROW('Sanitation Data'!H96)))</f>
        <v/>
      </c>
      <c r="DH102" s="378" t="str">
        <f ca="1">+IF(OFFSET('Sanitation Data'!$H$31,0,10*ROW('Sanitation Data'!H96))="","",OFFSET('Sanitation Data'!$H$31,0,10*ROW('Sanitation Data'!H96)))</f>
        <v/>
      </c>
      <c r="DI102" s="378" t="str">
        <f ca="1">+IF(OFFSET('Sanitation Data'!$H$32,0,10*ROW('Sanitation Data'!H96))="","",OFFSET('Sanitation Data'!$H$32,0,10*ROW('Sanitation Data'!H96)))</f>
        <v/>
      </c>
      <c r="DJ102" s="378" t="str">
        <f ca="1">+IF(OFFSET('Sanitation Data'!$I$28,0,10*ROW('Sanitation Data'!I96))="","",OFFSET('Sanitation Data'!$I$28,0,10*ROW('Sanitation Data'!I96)))</f>
        <v/>
      </c>
      <c r="DK102" s="378" t="str">
        <f ca="1">+IF(OFFSET('Sanitation Data'!$I$29,0,10*ROW('Sanitation Data'!I96))="","",OFFSET('Sanitation Data'!$I$29,0,10*ROW('Sanitation Data'!I96)))</f>
        <v/>
      </c>
      <c r="DL102" s="378" t="str">
        <f ca="1">+IF(OFFSET('Sanitation Data'!$I$30,0,10*ROW('Sanitation Data'!I96))="","",OFFSET('Sanitation Data'!$I$30,0,10*ROW('Sanitation Data'!I96)))</f>
        <v/>
      </c>
      <c r="DM102" s="378" t="str">
        <f ca="1">+IF(OFFSET('Sanitation Data'!$I$31,0,10*ROW('Sanitation Data'!I96))="","",OFFSET('Sanitation Data'!$I$31,0,10*ROW('Sanitation Data'!I96)))</f>
        <v/>
      </c>
      <c r="DN102" s="378" t="str">
        <f ca="1">+IF(OFFSET('Sanitation Data'!$I$32,0,10*ROW('Sanitation Data'!I96))="","",OFFSET('Sanitation Data'!$I$32,0,10*ROW('Sanitation Data'!I96)))</f>
        <v/>
      </c>
      <c r="DO102" s="378" t="str">
        <f ca="1">+IF(OFFSET('Hygiene Data'!$D$11,0,10*ROW('Hygiene Data'!D96))="","",OFFSET('Hygiene Data'!$D$11,0,10*ROW('Hygiene Data'!D96)))</f>
        <v/>
      </c>
      <c r="DP102" s="378" t="str">
        <f ca="1">+IF(OFFSET('Hygiene Data'!$D$12,0,10*ROW('Hygiene Data'!D96))="","",OFFSET('Hygiene Data'!$D$12,0,10*ROW('Hygiene Data'!D96)))</f>
        <v/>
      </c>
      <c r="DQ102" s="378" t="str">
        <f ca="1">+IF(OFFSET('Hygiene Data'!$D$13,0,10*ROW('Hygiene Data'!D96))="","",OFFSET('Hygiene Data'!$D$13,0,10*ROW('Hygiene Data'!D96)))</f>
        <v/>
      </c>
      <c r="DR102" s="378" t="str">
        <f ca="1">+IF(OFFSET('Hygiene Data'!$E$11,0,10*ROW('Hygiene Data'!E96))="","",OFFSET('Hygiene Data'!$E$11,0,10*ROW('Hygiene Data'!E96)))</f>
        <v/>
      </c>
      <c r="DS102" s="378" t="str">
        <f ca="1">+IF(OFFSET('Hygiene Data'!$E$12,0,10*ROW('Hygiene Data'!E96))="","",OFFSET('Hygiene Data'!$E$12,0,10*ROW('Hygiene Data'!E96)))</f>
        <v/>
      </c>
      <c r="DT102" s="378" t="str">
        <f ca="1">+IF(OFFSET('Hygiene Data'!$E$13,0,10*ROW('Hygiene Data'!E96))="","",OFFSET('Hygiene Data'!$E$13,0,10*ROW('Hygiene Data'!E96)))</f>
        <v/>
      </c>
      <c r="DU102" s="378" t="str">
        <f ca="1">+IF(OFFSET('Hygiene Data'!$F$11,0,10*ROW('Hygiene Data'!F96))="","",OFFSET('Hygiene Data'!$F$11,0,10*ROW('Hygiene Data'!F96)))</f>
        <v/>
      </c>
      <c r="DV102" s="378" t="str">
        <f ca="1">+IF(OFFSET('Hygiene Data'!$F$12,0,10*ROW('Hygiene Data'!F96))="","",OFFSET('Hygiene Data'!$F$12,0,10*ROW('Hygiene Data'!F96)))</f>
        <v/>
      </c>
      <c r="DW102" s="378" t="str">
        <f ca="1">+IF(OFFSET('Hygiene Data'!$F$13,0,10*ROW('Hygiene Data'!F96))="","",OFFSET('Hygiene Data'!$F$13,0,10*ROW('Hygiene Data'!F96)))</f>
        <v/>
      </c>
      <c r="DX102" s="378" t="str">
        <f ca="1">+IF(OFFSET('Hygiene Data'!$G$11,0,10*ROW('Hygiene Data'!G96))="","",OFFSET('Hygiene Data'!$G$11,0,10*ROW('Hygiene Data'!G96)))</f>
        <v/>
      </c>
      <c r="DY102" s="378" t="str">
        <f ca="1">+IF(OFFSET('Hygiene Data'!$G$12,0,10*ROW('Hygiene Data'!G96))="","",OFFSET('Hygiene Data'!$G$12,0,10*ROW('Hygiene Data'!G96)))</f>
        <v/>
      </c>
      <c r="DZ102" s="378" t="str">
        <f ca="1">+IF(OFFSET('Hygiene Data'!$G$13,0,10*ROW('Hygiene Data'!G96))="","",OFFSET('Hygiene Data'!$G$13,0,10*ROW('Hygiene Data'!G96)))</f>
        <v/>
      </c>
      <c r="EA102" s="378" t="str">
        <f ca="1">+IF(OFFSET('Hygiene Data'!$H$11,0,10*ROW('Hygiene Data'!H96))="","",OFFSET('Hygiene Data'!$H$11,0,10*ROW('Hygiene Data'!H96)))</f>
        <v/>
      </c>
      <c r="EB102" s="378" t="str">
        <f ca="1">+IF(OFFSET('Hygiene Data'!$H$12,0,10*ROW('Hygiene Data'!H96))="","",OFFSET('Hygiene Data'!$H$12,0,10*ROW('Hygiene Data'!H96)))</f>
        <v/>
      </c>
      <c r="EC102" s="378" t="str">
        <f ca="1">+IF(OFFSET('Hygiene Data'!$H$13,0,10*ROW('Hygiene Data'!H96))="","",OFFSET('Hygiene Data'!$H$13,0,10*ROW('Hygiene Data'!H96)))</f>
        <v/>
      </c>
      <c r="ED102" s="378" t="str">
        <f ca="1">+IF(OFFSET('Hygiene Data'!$I$11,0,10*ROW('Hygiene Data'!I96))="","",OFFSET('Hygiene Data'!$I$11,0,10*ROW('Hygiene Data'!I96)))</f>
        <v/>
      </c>
      <c r="EE102" s="378" t="str">
        <f ca="1">+IF(OFFSET('Hygiene Data'!$I$12,0,10*ROW('Hygiene Data'!I96))="","",OFFSET('Hygiene Data'!$I$12,0,10*ROW('Hygiene Data'!I96)))</f>
        <v/>
      </c>
      <c r="EF102" s="378" t="str">
        <f ca="1">+IF(OFFSET('Hygiene Data'!$I$13,0,10*ROW('Hygiene Data'!I96))="","",OFFSET('Hygiene Data'!$I$13,0,10*ROW('Hygiene Data'!I96)))</f>
        <v/>
      </c>
    </row>
    <row r="103" spans="1:136" x14ac:dyDescent="0.25">
      <c r="A103" s="487" t="str">
        <f ca="1">+IF(OFFSET('Water Data'!$B$2,0,10*ROW('Water Data'!E97))="","",OFFSET('Water Data'!$B$2,0,10*ROW('Water Data'!E97)))</f>
        <v/>
      </c>
      <c r="B103" s="487"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4" t="str">
        <f t="shared" ca="1" si="1"/>
        <v/>
      </c>
      <c r="D103" s="515"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5"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5"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5"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5"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5"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5"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5"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5"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5"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5"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5"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5"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5"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5"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5"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5"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5"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6"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6"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6"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6"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6"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6"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6"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6"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6"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6"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6"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6"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6"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6"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6"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6"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6"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6"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6"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6"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6"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6"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6"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6"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6"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6"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6"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6"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6"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6"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7"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3"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7"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7"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7"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7"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7"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7"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7"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7"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7"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7"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7"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7"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7"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7"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7"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7"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8" t="str">
        <f ca="1">+IF(OFFSET('Water Data'!$D$27,0,10*ROW('Water Data'!D97))="","",OFFSET('Water Data'!$D$27,0,10*ROW('Water Data'!D97)))</f>
        <v/>
      </c>
      <c r="BT103" s="378" t="str">
        <f ca="1">+IF(OFFSET('Water Data'!$D$28,0,10*ROW('Water Data'!D97))="","",OFFSET('Water Data'!$D$28,0,10*ROW('Water Data'!D97)))</f>
        <v/>
      </c>
      <c r="BU103" s="378" t="str">
        <f ca="1">+IF(OFFSET('Water Data'!$D$29,0,10*ROW('Water Data'!D97))="","",OFFSET('Water Data'!$D$29,0,10*ROW('Water Data'!D97)))</f>
        <v/>
      </c>
      <c r="BV103" s="378" t="str">
        <f ca="1">+IF(OFFSET('Water Data'!$E$27,0,10*ROW('Water Data'!E97))="","",OFFSET('Water Data'!$E$27,0,10*ROW('Water Data'!E97)))</f>
        <v/>
      </c>
      <c r="BW103" s="378" t="str">
        <f ca="1">+IF(OFFSET('Water Data'!$E$28,0,10*ROW('Water Data'!E97))="","",OFFSET('Water Data'!$E$28,0,10*ROW('Water Data'!E97)))</f>
        <v/>
      </c>
      <c r="BX103" s="378" t="str">
        <f ca="1">+IF(OFFSET('Water Data'!$E$29,0,10*ROW('Water Data'!E97))="","",OFFSET('Water Data'!$E$29,0,10*ROW('Water Data'!E97)))</f>
        <v/>
      </c>
      <c r="BY103" s="378" t="str">
        <f ca="1">+IF(OFFSET('Water Data'!$F$27,0,10*ROW('Water Data'!F97))="","",OFFSET('Water Data'!$F$27,0,10*ROW('Water Data'!F97)))</f>
        <v/>
      </c>
      <c r="BZ103" s="378" t="str">
        <f ca="1">+IF(OFFSET('Water Data'!$F$28,0,10*ROW('Water Data'!F97))="","",OFFSET('Water Data'!$F$28,0,10*ROW('Water Data'!F97)))</f>
        <v/>
      </c>
      <c r="CA103" s="378" t="str">
        <f ca="1">+IF(OFFSET('Water Data'!$F$29,0,10*ROW('Water Data'!F97))="","",OFFSET('Water Data'!$F$29,0,10*ROW('Water Data'!F97)))</f>
        <v/>
      </c>
      <c r="CB103" s="378" t="str">
        <f ca="1">+IF(OFFSET('Water Data'!$G$27,0,10*ROW('Water Data'!G97))="","",OFFSET('Water Data'!$G$27,0,10*ROW('Water Data'!G97)))</f>
        <v/>
      </c>
      <c r="CC103" s="378" t="str">
        <f ca="1">+IF(OFFSET('Water Data'!$G$28,0,10*ROW('Water Data'!G97))="","",OFFSET('Water Data'!$G$28,0,10*ROW('Water Data'!G97)))</f>
        <v/>
      </c>
      <c r="CD103" s="378" t="str">
        <f ca="1">+IF(OFFSET('Water Data'!$G$29,0,10*ROW('Water Data'!G97))="","",OFFSET('Water Data'!$G$29,0,10*ROW('Water Data'!G97)))</f>
        <v/>
      </c>
      <c r="CE103" s="378" t="str">
        <f ca="1">+IF(OFFSET('Water Data'!$H$27,0,10*ROW('Water Data'!H97))="","",OFFSET('Water Data'!$H$27,0,10*ROW('Water Data'!H97)))</f>
        <v/>
      </c>
      <c r="CF103" s="378" t="str">
        <f ca="1">+IF(OFFSET('Water Data'!$H$28,0,10*ROW('Water Data'!H97))="","",OFFSET('Water Data'!$H$28,0,10*ROW('Water Data'!H97)))</f>
        <v/>
      </c>
      <c r="CG103" s="378" t="str">
        <f ca="1">+IF(OFFSET('Water Data'!$H$29,0,10*ROW('Water Data'!H97))="","",OFFSET('Water Data'!$H$29,0,10*ROW('Water Data'!H97)))</f>
        <v/>
      </c>
      <c r="CH103" s="378" t="str">
        <f ca="1">+IF(OFFSET('Water Data'!$I$27,0,10*ROW('Water Data'!I97))="","",OFFSET('Water Data'!$I$27,0,10*ROW('Water Data'!I97)))</f>
        <v/>
      </c>
      <c r="CI103" s="378" t="str">
        <f ca="1">+IF(OFFSET('Water Data'!$I$28,0,10*ROW('Water Data'!I97))="","",OFFSET('Water Data'!$I$28,0,10*ROW('Water Data'!I97)))</f>
        <v/>
      </c>
      <c r="CJ103" s="378" t="str">
        <f ca="1">+IF(OFFSET('Water Data'!$I$29,0,10*ROW('Water Data'!I97))="","",OFFSET('Water Data'!$I$29,0,10*ROW('Water Data'!I97)))</f>
        <v/>
      </c>
      <c r="CK103" s="378" t="str">
        <f ca="1">+IF(OFFSET('Sanitation Data'!$D$28,0,10*ROW('Sanitation Data'!D97))="","",OFFSET('Sanitation Data'!$D$28,0,10*ROW('Sanitation Data'!D97)))</f>
        <v/>
      </c>
      <c r="CL103" s="378" t="str">
        <f ca="1">+IF(OFFSET('Sanitation Data'!$D$29,0,10*ROW('Sanitation Data'!D97))="","",OFFSET('Sanitation Data'!$D$29,0,10*ROW('Sanitation Data'!D97)))</f>
        <v/>
      </c>
      <c r="CM103" s="378" t="str">
        <f ca="1">+IF(OFFSET('Sanitation Data'!$D$30,0,10*ROW('Sanitation Data'!D97))="","",OFFSET('Sanitation Data'!$D$30,0,10*ROW('Sanitation Data'!D97)))</f>
        <v/>
      </c>
      <c r="CN103" s="378" t="str">
        <f ca="1">+IF(OFFSET('Sanitation Data'!$D$31,0,10*ROW('Sanitation Data'!D97))="","",OFFSET('Sanitation Data'!$D$31,0,10*ROW('Sanitation Data'!D97)))</f>
        <v/>
      </c>
      <c r="CO103" s="378" t="str">
        <f ca="1">+IF(OFFSET('Sanitation Data'!$D$32,0,10*ROW('Sanitation Data'!D97))="","",OFFSET('Sanitation Data'!$D$32,0,10*ROW('Sanitation Data'!D97)))</f>
        <v/>
      </c>
      <c r="CP103" s="378" t="str">
        <f ca="1">+IF(OFFSET('Sanitation Data'!$E$28,0,10*ROW('Sanitation Data'!E97))="","",OFFSET('Sanitation Data'!$E$28,0,10*ROW('Sanitation Data'!E97)))</f>
        <v/>
      </c>
      <c r="CQ103" s="378" t="str">
        <f ca="1">+IF(OFFSET('Sanitation Data'!$E$29,0,10*ROW('Sanitation Data'!E97))="","",OFFSET('Sanitation Data'!$E$29,0,10*ROW('Sanitation Data'!E97)))</f>
        <v/>
      </c>
      <c r="CR103" s="378" t="str">
        <f ca="1">+IF(OFFSET('Sanitation Data'!$E$30,0,10*ROW('Sanitation Data'!E97))="","",OFFSET('Sanitation Data'!$E$30,0,10*ROW('Sanitation Data'!E97)))</f>
        <v/>
      </c>
      <c r="CS103" s="378" t="str">
        <f ca="1">+IF(OFFSET('Sanitation Data'!$E$31,0,10*ROW('Sanitation Data'!E97))="","",OFFSET('Sanitation Data'!$E$31,0,10*ROW('Sanitation Data'!E97)))</f>
        <v/>
      </c>
      <c r="CT103" s="378" t="str">
        <f ca="1">+IF(OFFSET('Sanitation Data'!$E$32,0,10*ROW('Sanitation Data'!E97))="","",OFFSET('Sanitation Data'!$E$32,0,10*ROW('Sanitation Data'!E97)))</f>
        <v/>
      </c>
      <c r="CU103" s="378" t="str">
        <f ca="1">+IF(OFFSET('Sanitation Data'!$F$28,0,10*ROW('Sanitation Data'!F97))="","",OFFSET('Sanitation Data'!$F$28,0,10*ROW('Sanitation Data'!F97)))</f>
        <v/>
      </c>
      <c r="CV103" s="378" t="str">
        <f ca="1">+IF(OFFSET('Sanitation Data'!$F$29,0,10*ROW('Sanitation Data'!F97))="","",OFFSET('Sanitation Data'!$F$29,0,10*ROW('Sanitation Data'!F97)))</f>
        <v/>
      </c>
      <c r="CW103" s="378" t="str">
        <f ca="1">+IF(OFFSET('Sanitation Data'!$F$30,0,10*ROW('Sanitation Data'!F97))="","",OFFSET('Sanitation Data'!$F$30,0,10*ROW('Sanitation Data'!F97)))</f>
        <v/>
      </c>
      <c r="CX103" s="378" t="str">
        <f ca="1">+IF(OFFSET('Sanitation Data'!$F$31,0,10*ROW('Sanitation Data'!F97))="","",OFFSET('Sanitation Data'!$F$31,0,10*ROW('Sanitation Data'!F97)))</f>
        <v/>
      </c>
      <c r="CY103" s="378" t="str">
        <f ca="1">+IF(OFFSET('Sanitation Data'!$F$32,0,10*ROW('Sanitation Data'!F97))="","",OFFSET('Sanitation Data'!$F$32,0,10*ROW('Sanitation Data'!F97)))</f>
        <v/>
      </c>
      <c r="CZ103" s="378" t="str">
        <f ca="1">+IF(OFFSET('Sanitation Data'!$G$28,0,10*ROW('Sanitation Data'!G97))="","",OFFSET('Sanitation Data'!$G$28,0,10*ROW('Sanitation Data'!G97)))</f>
        <v/>
      </c>
      <c r="DA103" s="378" t="str">
        <f ca="1">+IF(OFFSET('Sanitation Data'!$G$29,0,10*ROW('Sanitation Data'!G97))="","",OFFSET('Sanitation Data'!$G$29,0,10*ROW('Sanitation Data'!G97)))</f>
        <v/>
      </c>
      <c r="DB103" s="378" t="str">
        <f ca="1">+IF(OFFSET('Sanitation Data'!$G$30,0,10*ROW('Sanitation Data'!G97))="","",OFFSET('Sanitation Data'!$G$30,0,10*ROW('Sanitation Data'!G97)))</f>
        <v/>
      </c>
      <c r="DC103" s="378" t="str">
        <f ca="1">+IF(OFFSET('Sanitation Data'!$G$31,0,10*ROW('Sanitation Data'!G97))="","",OFFSET('Sanitation Data'!$G$31,0,10*ROW('Sanitation Data'!G97)))</f>
        <v/>
      </c>
      <c r="DD103" s="378" t="str">
        <f ca="1">+IF(OFFSET('Sanitation Data'!$G$32,0,10*ROW('Sanitation Data'!G97))="","",OFFSET('Sanitation Data'!$G$32,0,10*ROW('Sanitation Data'!G97)))</f>
        <v/>
      </c>
      <c r="DE103" s="378" t="str">
        <f ca="1">+IF(OFFSET('Sanitation Data'!$H$28,0,10*ROW('Sanitation Data'!H97))="","",OFFSET('Sanitation Data'!$H$28,0,10*ROW('Sanitation Data'!H97)))</f>
        <v/>
      </c>
      <c r="DF103" s="378" t="str">
        <f ca="1">+IF(OFFSET('Sanitation Data'!$H$29,0,10*ROW('Sanitation Data'!H97))="","",OFFSET('Sanitation Data'!$H$29,0,10*ROW('Sanitation Data'!H97)))</f>
        <v/>
      </c>
      <c r="DG103" s="378" t="str">
        <f ca="1">+IF(OFFSET('Sanitation Data'!$H$30,0,10*ROW('Sanitation Data'!H97))="","",OFFSET('Sanitation Data'!$H$30,0,10*ROW('Sanitation Data'!H97)))</f>
        <v/>
      </c>
      <c r="DH103" s="378" t="str">
        <f ca="1">+IF(OFFSET('Sanitation Data'!$H$31,0,10*ROW('Sanitation Data'!H97))="","",OFFSET('Sanitation Data'!$H$31,0,10*ROW('Sanitation Data'!H97)))</f>
        <v/>
      </c>
      <c r="DI103" s="378" t="str">
        <f ca="1">+IF(OFFSET('Sanitation Data'!$H$32,0,10*ROW('Sanitation Data'!H97))="","",OFFSET('Sanitation Data'!$H$32,0,10*ROW('Sanitation Data'!H97)))</f>
        <v/>
      </c>
      <c r="DJ103" s="378" t="str">
        <f ca="1">+IF(OFFSET('Sanitation Data'!$I$28,0,10*ROW('Sanitation Data'!I97))="","",OFFSET('Sanitation Data'!$I$28,0,10*ROW('Sanitation Data'!I97)))</f>
        <v/>
      </c>
      <c r="DK103" s="378" t="str">
        <f ca="1">+IF(OFFSET('Sanitation Data'!$I$29,0,10*ROW('Sanitation Data'!I97))="","",OFFSET('Sanitation Data'!$I$29,0,10*ROW('Sanitation Data'!I97)))</f>
        <v/>
      </c>
      <c r="DL103" s="378" t="str">
        <f ca="1">+IF(OFFSET('Sanitation Data'!$I$30,0,10*ROW('Sanitation Data'!I97))="","",OFFSET('Sanitation Data'!$I$30,0,10*ROW('Sanitation Data'!I97)))</f>
        <v/>
      </c>
      <c r="DM103" s="378" t="str">
        <f ca="1">+IF(OFFSET('Sanitation Data'!$I$31,0,10*ROW('Sanitation Data'!I97))="","",OFFSET('Sanitation Data'!$I$31,0,10*ROW('Sanitation Data'!I97)))</f>
        <v/>
      </c>
      <c r="DN103" s="378" t="str">
        <f ca="1">+IF(OFFSET('Sanitation Data'!$I$32,0,10*ROW('Sanitation Data'!I97))="","",OFFSET('Sanitation Data'!$I$32,0,10*ROW('Sanitation Data'!I97)))</f>
        <v/>
      </c>
      <c r="DO103" s="378" t="str">
        <f ca="1">+IF(OFFSET('Hygiene Data'!$D$11,0,10*ROW('Hygiene Data'!D97))="","",OFFSET('Hygiene Data'!$D$11,0,10*ROW('Hygiene Data'!D97)))</f>
        <v/>
      </c>
      <c r="DP103" s="378" t="str">
        <f ca="1">+IF(OFFSET('Hygiene Data'!$D$12,0,10*ROW('Hygiene Data'!D97))="","",OFFSET('Hygiene Data'!$D$12,0,10*ROW('Hygiene Data'!D97)))</f>
        <v/>
      </c>
      <c r="DQ103" s="378" t="str">
        <f ca="1">+IF(OFFSET('Hygiene Data'!$D$13,0,10*ROW('Hygiene Data'!D97))="","",OFFSET('Hygiene Data'!$D$13,0,10*ROW('Hygiene Data'!D97)))</f>
        <v/>
      </c>
      <c r="DR103" s="378" t="str">
        <f ca="1">+IF(OFFSET('Hygiene Data'!$E$11,0,10*ROW('Hygiene Data'!E97))="","",OFFSET('Hygiene Data'!$E$11,0,10*ROW('Hygiene Data'!E97)))</f>
        <v/>
      </c>
      <c r="DS103" s="378" t="str">
        <f ca="1">+IF(OFFSET('Hygiene Data'!$E$12,0,10*ROW('Hygiene Data'!E97))="","",OFFSET('Hygiene Data'!$E$12,0,10*ROW('Hygiene Data'!E97)))</f>
        <v/>
      </c>
      <c r="DT103" s="378" t="str">
        <f ca="1">+IF(OFFSET('Hygiene Data'!$E$13,0,10*ROW('Hygiene Data'!E97))="","",OFFSET('Hygiene Data'!$E$13,0,10*ROW('Hygiene Data'!E97)))</f>
        <v/>
      </c>
      <c r="DU103" s="378" t="str">
        <f ca="1">+IF(OFFSET('Hygiene Data'!$F$11,0,10*ROW('Hygiene Data'!F97))="","",OFFSET('Hygiene Data'!$F$11,0,10*ROW('Hygiene Data'!F97)))</f>
        <v/>
      </c>
      <c r="DV103" s="378" t="str">
        <f ca="1">+IF(OFFSET('Hygiene Data'!$F$12,0,10*ROW('Hygiene Data'!F97))="","",OFFSET('Hygiene Data'!$F$12,0,10*ROW('Hygiene Data'!F97)))</f>
        <v/>
      </c>
      <c r="DW103" s="378" t="str">
        <f ca="1">+IF(OFFSET('Hygiene Data'!$F$13,0,10*ROW('Hygiene Data'!F97))="","",OFFSET('Hygiene Data'!$F$13,0,10*ROW('Hygiene Data'!F97)))</f>
        <v/>
      </c>
      <c r="DX103" s="378" t="str">
        <f ca="1">+IF(OFFSET('Hygiene Data'!$G$11,0,10*ROW('Hygiene Data'!G97))="","",OFFSET('Hygiene Data'!$G$11,0,10*ROW('Hygiene Data'!G97)))</f>
        <v/>
      </c>
      <c r="DY103" s="378" t="str">
        <f ca="1">+IF(OFFSET('Hygiene Data'!$G$12,0,10*ROW('Hygiene Data'!G97))="","",OFFSET('Hygiene Data'!$G$12,0,10*ROW('Hygiene Data'!G97)))</f>
        <v/>
      </c>
      <c r="DZ103" s="378" t="str">
        <f ca="1">+IF(OFFSET('Hygiene Data'!$G$13,0,10*ROW('Hygiene Data'!G97))="","",OFFSET('Hygiene Data'!$G$13,0,10*ROW('Hygiene Data'!G97)))</f>
        <v/>
      </c>
      <c r="EA103" s="378" t="str">
        <f ca="1">+IF(OFFSET('Hygiene Data'!$H$11,0,10*ROW('Hygiene Data'!H97))="","",OFFSET('Hygiene Data'!$H$11,0,10*ROW('Hygiene Data'!H97)))</f>
        <v/>
      </c>
      <c r="EB103" s="378" t="str">
        <f ca="1">+IF(OFFSET('Hygiene Data'!$H$12,0,10*ROW('Hygiene Data'!H97))="","",OFFSET('Hygiene Data'!$H$12,0,10*ROW('Hygiene Data'!H97)))</f>
        <v/>
      </c>
      <c r="EC103" s="378" t="str">
        <f ca="1">+IF(OFFSET('Hygiene Data'!$H$13,0,10*ROW('Hygiene Data'!H97))="","",OFFSET('Hygiene Data'!$H$13,0,10*ROW('Hygiene Data'!H97)))</f>
        <v/>
      </c>
      <c r="ED103" s="378" t="str">
        <f ca="1">+IF(OFFSET('Hygiene Data'!$I$11,0,10*ROW('Hygiene Data'!I97))="","",OFFSET('Hygiene Data'!$I$11,0,10*ROW('Hygiene Data'!I97)))</f>
        <v/>
      </c>
      <c r="EE103" s="378" t="str">
        <f ca="1">+IF(OFFSET('Hygiene Data'!$I$12,0,10*ROW('Hygiene Data'!I97))="","",OFFSET('Hygiene Data'!$I$12,0,10*ROW('Hygiene Data'!I97)))</f>
        <v/>
      </c>
      <c r="EF103" s="378" t="str">
        <f ca="1">+IF(OFFSET('Hygiene Data'!$I$13,0,10*ROW('Hygiene Data'!I97))="","",OFFSET('Hygiene Data'!$I$13,0,10*ROW('Hygiene Data'!I97)))</f>
        <v/>
      </c>
    </row>
    <row r="104" spans="1:136" x14ac:dyDescent="0.25">
      <c r="A104" s="487" t="str">
        <f ca="1">+IF(OFFSET('Water Data'!$B$2,0,10*ROW('Water Data'!E98))="","",OFFSET('Water Data'!$B$2,0,10*ROW('Water Data'!E98)))</f>
        <v/>
      </c>
      <c r="B104" s="487"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4" t="str">
        <f t="shared" ca="1" si="1"/>
        <v/>
      </c>
      <c r="D104" s="515"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5"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5"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5"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5"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5"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5"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5"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5"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5"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5"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5"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5"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5"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5"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5"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5"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5"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6"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6"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6"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6"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6"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6"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6"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6"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6"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6"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6"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6"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6"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6"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6"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6"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6"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6"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6"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6"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6"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6"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6"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6"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6"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6"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6"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6"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6"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6"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7"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3"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7"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7"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7"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7"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7"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7"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7"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7"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7"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7"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7"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7"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7"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7"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7"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7"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8" t="str">
        <f ca="1">+IF(OFFSET('Water Data'!$D$27,0,10*ROW('Water Data'!D98))="","",OFFSET('Water Data'!$D$27,0,10*ROW('Water Data'!D98)))</f>
        <v/>
      </c>
      <c r="BT104" s="378" t="str">
        <f ca="1">+IF(OFFSET('Water Data'!$D$28,0,10*ROW('Water Data'!D98))="","",OFFSET('Water Data'!$D$28,0,10*ROW('Water Data'!D98)))</f>
        <v/>
      </c>
      <c r="BU104" s="378" t="str">
        <f ca="1">+IF(OFFSET('Water Data'!$D$29,0,10*ROW('Water Data'!D98))="","",OFFSET('Water Data'!$D$29,0,10*ROW('Water Data'!D98)))</f>
        <v/>
      </c>
      <c r="BV104" s="378" t="str">
        <f ca="1">+IF(OFFSET('Water Data'!$E$27,0,10*ROW('Water Data'!E98))="","",OFFSET('Water Data'!$E$27,0,10*ROW('Water Data'!E98)))</f>
        <v/>
      </c>
      <c r="BW104" s="378" t="str">
        <f ca="1">+IF(OFFSET('Water Data'!$E$28,0,10*ROW('Water Data'!E98))="","",OFFSET('Water Data'!$E$28,0,10*ROW('Water Data'!E98)))</f>
        <v/>
      </c>
      <c r="BX104" s="378" t="str">
        <f ca="1">+IF(OFFSET('Water Data'!$E$29,0,10*ROW('Water Data'!E98))="","",OFFSET('Water Data'!$E$29,0,10*ROW('Water Data'!E98)))</f>
        <v/>
      </c>
      <c r="BY104" s="378" t="str">
        <f ca="1">+IF(OFFSET('Water Data'!$F$27,0,10*ROW('Water Data'!F98))="","",OFFSET('Water Data'!$F$27,0,10*ROW('Water Data'!F98)))</f>
        <v/>
      </c>
      <c r="BZ104" s="378" t="str">
        <f ca="1">+IF(OFFSET('Water Data'!$F$28,0,10*ROW('Water Data'!F98))="","",OFFSET('Water Data'!$F$28,0,10*ROW('Water Data'!F98)))</f>
        <v/>
      </c>
      <c r="CA104" s="378" t="str">
        <f ca="1">+IF(OFFSET('Water Data'!$F$29,0,10*ROW('Water Data'!F98))="","",OFFSET('Water Data'!$F$29,0,10*ROW('Water Data'!F98)))</f>
        <v/>
      </c>
      <c r="CB104" s="378" t="str">
        <f ca="1">+IF(OFFSET('Water Data'!$G$27,0,10*ROW('Water Data'!G98))="","",OFFSET('Water Data'!$G$27,0,10*ROW('Water Data'!G98)))</f>
        <v/>
      </c>
      <c r="CC104" s="378" t="str">
        <f ca="1">+IF(OFFSET('Water Data'!$G$28,0,10*ROW('Water Data'!G98))="","",OFFSET('Water Data'!$G$28,0,10*ROW('Water Data'!G98)))</f>
        <v/>
      </c>
      <c r="CD104" s="378" t="str">
        <f ca="1">+IF(OFFSET('Water Data'!$G$29,0,10*ROW('Water Data'!G98))="","",OFFSET('Water Data'!$G$29,0,10*ROW('Water Data'!G98)))</f>
        <v/>
      </c>
      <c r="CE104" s="378" t="str">
        <f ca="1">+IF(OFFSET('Water Data'!$H$27,0,10*ROW('Water Data'!H98))="","",OFFSET('Water Data'!$H$27,0,10*ROW('Water Data'!H98)))</f>
        <v/>
      </c>
      <c r="CF104" s="378" t="str">
        <f ca="1">+IF(OFFSET('Water Data'!$H$28,0,10*ROW('Water Data'!H98))="","",OFFSET('Water Data'!$H$28,0,10*ROW('Water Data'!H98)))</f>
        <v/>
      </c>
      <c r="CG104" s="378" t="str">
        <f ca="1">+IF(OFFSET('Water Data'!$H$29,0,10*ROW('Water Data'!H98))="","",OFFSET('Water Data'!$H$29,0,10*ROW('Water Data'!H98)))</f>
        <v/>
      </c>
      <c r="CH104" s="378" t="str">
        <f ca="1">+IF(OFFSET('Water Data'!$I$27,0,10*ROW('Water Data'!I98))="","",OFFSET('Water Data'!$I$27,0,10*ROW('Water Data'!I98)))</f>
        <v/>
      </c>
      <c r="CI104" s="378" t="str">
        <f ca="1">+IF(OFFSET('Water Data'!$I$28,0,10*ROW('Water Data'!I98))="","",OFFSET('Water Data'!$I$28,0,10*ROW('Water Data'!I98)))</f>
        <v/>
      </c>
      <c r="CJ104" s="378" t="str">
        <f ca="1">+IF(OFFSET('Water Data'!$I$29,0,10*ROW('Water Data'!I98))="","",OFFSET('Water Data'!$I$29,0,10*ROW('Water Data'!I98)))</f>
        <v/>
      </c>
      <c r="CK104" s="378" t="str">
        <f ca="1">+IF(OFFSET('Sanitation Data'!$D$28,0,10*ROW('Sanitation Data'!D98))="","",OFFSET('Sanitation Data'!$D$28,0,10*ROW('Sanitation Data'!D98)))</f>
        <v/>
      </c>
      <c r="CL104" s="378" t="str">
        <f ca="1">+IF(OFFSET('Sanitation Data'!$D$29,0,10*ROW('Sanitation Data'!D98))="","",OFFSET('Sanitation Data'!$D$29,0,10*ROW('Sanitation Data'!D98)))</f>
        <v/>
      </c>
      <c r="CM104" s="378" t="str">
        <f ca="1">+IF(OFFSET('Sanitation Data'!$D$30,0,10*ROW('Sanitation Data'!D98))="","",OFFSET('Sanitation Data'!$D$30,0,10*ROW('Sanitation Data'!D98)))</f>
        <v/>
      </c>
      <c r="CN104" s="378" t="str">
        <f ca="1">+IF(OFFSET('Sanitation Data'!$D$31,0,10*ROW('Sanitation Data'!D98))="","",OFFSET('Sanitation Data'!$D$31,0,10*ROW('Sanitation Data'!D98)))</f>
        <v/>
      </c>
      <c r="CO104" s="378" t="str">
        <f ca="1">+IF(OFFSET('Sanitation Data'!$D$32,0,10*ROW('Sanitation Data'!D98))="","",OFFSET('Sanitation Data'!$D$32,0,10*ROW('Sanitation Data'!D98)))</f>
        <v/>
      </c>
      <c r="CP104" s="378" t="str">
        <f ca="1">+IF(OFFSET('Sanitation Data'!$E$28,0,10*ROW('Sanitation Data'!E98))="","",OFFSET('Sanitation Data'!$E$28,0,10*ROW('Sanitation Data'!E98)))</f>
        <v/>
      </c>
      <c r="CQ104" s="378" t="str">
        <f ca="1">+IF(OFFSET('Sanitation Data'!$E$29,0,10*ROW('Sanitation Data'!E98))="","",OFFSET('Sanitation Data'!$E$29,0,10*ROW('Sanitation Data'!E98)))</f>
        <v/>
      </c>
      <c r="CR104" s="378" t="str">
        <f ca="1">+IF(OFFSET('Sanitation Data'!$E$30,0,10*ROW('Sanitation Data'!E98))="","",OFFSET('Sanitation Data'!$E$30,0,10*ROW('Sanitation Data'!E98)))</f>
        <v/>
      </c>
      <c r="CS104" s="378" t="str">
        <f ca="1">+IF(OFFSET('Sanitation Data'!$E$31,0,10*ROW('Sanitation Data'!E98))="","",OFFSET('Sanitation Data'!$E$31,0,10*ROW('Sanitation Data'!E98)))</f>
        <v/>
      </c>
      <c r="CT104" s="378" t="str">
        <f ca="1">+IF(OFFSET('Sanitation Data'!$E$32,0,10*ROW('Sanitation Data'!E98))="","",OFFSET('Sanitation Data'!$E$32,0,10*ROW('Sanitation Data'!E98)))</f>
        <v/>
      </c>
      <c r="CU104" s="378" t="str">
        <f ca="1">+IF(OFFSET('Sanitation Data'!$F$28,0,10*ROW('Sanitation Data'!F98))="","",OFFSET('Sanitation Data'!$F$28,0,10*ROW('Sanitation Data'!F98)))</f>
        <v/>
      </c>
      <c r="CV104" s="378" t="str">
        <f ca="1">+IF(OFFSET('Sanitation Data'!$F$29,0,10*ROW('Sanitation Data'!F98))="","",OFFSET('Sanitation Data'!$F$29,0,10*ROW('Sanitation Data'!F98)))</f>
        <v/>
      </c>
      <c r="CW104" s="378" t="str">
        <f ca="1">+IF(OFFSET('Sanitation Data'!$F$30,0,10*ROW('Sanitation Data'!F98))="","",OFFSET('Sanitation Data'!$F$30,0,10*ROW('Sanitation Data'!F98)))</f>
        <v/>
      </c>
      <c r="CX104" s="378" t="str">
        <f ca="1">+IF(OFFSET('Sanitation Data'!$F$31,0,10*ROW('Sanitation Data'!F98))="","",OFFSET('Sanitation Data'!$F$31,0,10*ROW('Sanitation Data'!F98)))</f>
        <v/>
      </c>
      <c r="CY104" s="378" t="str">
        <f ca="1">+IF(OFFSET('Sanitation Data'!$F$32,0,10*ROW('Sanitation Data'!F98))="","",OFFSET('Sanitation Data'!$F$32,0,10*ROW('Sanitation Data'!F98)))</f>
        <v/>
      </c>
      <c r="CZ104" s="378" t="str">
        <f ca="1">+IF(OFFSET('Sanitation Data'!$G$28,0,10*ROW('Sanitation Data'!G98))="","",OFFSET('Sanitation Data'!$G$28,0,10*ROW('Sanitation Data'!G98)))</f>
        <v/>
      </c>
      <c r="DA104" s="378" t="str">
        <f ca="1">+IF(OFFSET('Sanitation Data'!$G$29,0,10*ROW('Sanitation Data'!G98))="","",OFFSET('Sanitation Data'!$G$29,0,10*ROW('Sanitation Data'!G98)))</f>
        <v/>
      </c>
      <c r="DB104" s="378" t="str">
        <f ca="1">+IF(OFFSET('Sanitation Data'!$G$30,0,10*ROW('Sanitation Data'!G98))="","",OFFSET('Sanitation Data'!$G$30,0,10*ROW('Sanitation Data'!G98)))</f>
        <v/>
      </c>
      <c r="DC104" s="378" t="str">
        <f ca="1">+IF(OFFSET('Sanitation Data'!$G$31,0,10*ROW('Sanitation Data'!G98))="","",OFFSET('Sanitation Data'!$G$31,0,10*ROW('Sanitation Data'!G98)))</f>
        <v/>
      </c>
      <c r="DD104" s="378" t="str">
        <f ca="1">+IF(OFFSET('Sanitation Data'!$G$32,0,10*ROW('Sanitation Data'!G98))="","",OFFSET('Sanitation Data'!$G$32,0,10*ROW('Sanitation Data'!G98)))</f>
        <v/>
      </c>
      <c r="DE104" s="378" t="str">
        <f ca="1">+IF(OFFSET('Sanitation Data'!$H$28,0,10*ROW('Sanitation Data'!H98))="","",OFFSET('Sanitation Data'!$H$28,0,10*ROW('Sanitation Data'!H98)))</f>
        <v/>
      </c>
      <c r="DF104" s="378" t="str">
        <f ca="1">+IF(OFFSET('Sanitation Data'!$H$29,0,10*ROW('Sanitation Data'!H98))="","",OFFSET('Sanitation Data'!$H$29,0,10*ROW('Sanitation Data'!H98)))</f>
        <v/>
      </c>
      <c r="DG104" s="378" t="str">
        <f ca="1">+IF(OFFSET('Sanitation Data'!$H$30,0,10*ROW('Sanitation Data'!H98))="","",OFFSET('Sanitation Data'!$H$30,0,10*ROW('Sanitation Data'!H98)))</f>
        <v/>
      </c>
      <c r="DH104" s="378" t="str">
        <f ca="1">+IF(OFFSET('Sanitation Data'!$H$31,0,10*ROW('Sanitation Data'!H98))="","",OFFSET('Sanitation Data'!$H$31,0,10*ROW('Sanitation Data'!H98)))</f>
        <v/>
      </c>
      <c r="DI104" s="378" t="str">
        <f ca="1">+IF(OFFSET('Sanitation Data'!$H$32,0,10*ROW('Sanitation Data'!H98))="","",OFFSET('Sanitation Data'!$H$32,0,10*ROW('Sanitation Data'!H98)))</f>
        <v/>
      </c>
      <c r="DJ104" s="378" t="str">
        <f ca="1">+IF(OFFSET('Sanitation Data'!$I$28,0,10*ROW('Sanitation Data'!I98))="","",OFFSET('Sanitation Data'!$I$28,0,10*ROW('Sanitation Data'!I98)))</f>
        <v/>
      </c>
      <c r="DK104" s="378" t="str">
        <f ca="1">+IF(OFFSET('Sanitation Data'!$I$29,0,10*ROW('Sanitation Data'!I98))="","",OFFSET('Sanitation Data'!$I$29,0,10*ROW('Sanitation Data'!I98)))</f>
        <v/>
      </c>
      <c r="DL104" s="378" t="str">
        <f ca="1">+IF(OFFSET('Sanitation Data'!$I$30,0,10*ROW('Sanitation Data'!I98))="","",OFFSET('Sanitation Data'!$I$30,0,10*ROW('Sanitation Data'!I98)))</f>
        <v/>
      </c>
      <c r="DM104" s="378" t="str">
        <f ca="1">+IF(OFFSET('Sanitation Data'!$I$31,0,10*ROW('Sanitation Data'!I98))="","",OFFSET('Sanitation Data'!$I$31,0,10*ROW('Sanitation Data'!I98)))</f>
        <v/>
      </c>
      <c r="DN104" s="378" t="str">
        <f ca="1">+IF(OFFSET('Sanitation Data'!$I$32,0,10*ROW('Sanitation Data'!I98))="","",OFFSET('Sanitation Data'!$I$32,0,10*ROW('Sanitation Data'!I98)))</f>
        <v/>
      </c>
      <c r="DO104" s="378" t="str">
        <f ca="1">+IF(OFFSET('Hygiene Data'!$D$11,0,10*ROW('Hygiene Data'!D98))="","",OFFSET('Hygiene Data'!$D$11,0,10*ROW('Hygiene Data'!D98)))</f>
        <v/>
      </c>
      <c r="DP104" s="378" t="str">
        <f ca="1">+IF(OFFSET('Hygiene Data'!$D$12,0,10*ROW('Hygiene Data'!D98))="","",OFFSET('Hygiene Data'!$D$12,0,10*ROW('Hygiene Data'!D98)))</f>
        <v/>
      </c>
      <c r="DQ104" s="378" t="str">
        <f ca="1">+IF(OFFSET('Hygiene Data'!$D$13,0,10*ROW('Hygiene Data'!D98))="","",OFFSET('Hygiene Data'!$D$13,0,10*ROW('Hygiene Data'!D98)))</f>
        <v/>
      </c>
      <c r="DR104" s="378" t="str">
        <f ca="1">+IF(OFFSET('Hygiene Data'!$E$11,0,10*ROW('Hygiene Data'!E98))="","",OFFSET('Hygiene Data'!$E$11,0,10*ROW('Hygiene Data'!E98)))</f>
        <v/>
      </c>
      <c r="DS104" s="378" t="str">
        <f ca="1">+IF(OFFSET('Hygiene Data'!$E$12,0,10*ROW('Hygiene Data'!E98))="","",OFFSET('Hygiene Data'!$E$12,0,10*ROW('Hygiene Data'!E98)))</f>
        <v/>
      </c>
      <c r="DT104" s="378" t="str">
        <f ca="1">+IF(OFFSET('Hygiene Data'!$E$13,0,10*ROW('Hygiene Data'!E98))="","",OFFSET('Hygiene Data'!$E$13,0,10*ROW('Hygiene Data'!E98)))</f>
        <v/>
      </c>
      <c r="DU104" s="378" t="str">
        <f ca="1">+IF(OFFSET('Hygiene Data'!$F$11,0,10*ROW('Hygiene Data'!F98))="","",OFFSET('Hygiene Data'!$F$11,0,10*ROW('Hygiene Data'!F98)))</f>
        <v/>
      </c>
      <c r="DV104" s="378" t="str">
        <f ca="1">+IF(OFFSET('Hygiene Data'!$F$12,0,10*ROW('Hygiene Data'!F98))="","",OFFSET('Hygiene Data'!$F$12,0,10*ROW('Hygiene Data'!F98)))</f>
        <v/>
      </c>
      <c r="DW104" s="378" t="str">
        <f ca="1">+IF(OFFSET('Hygiene Data'!$F$13,0,10*ROW('Hygiene Data'!F98))="","",OFFSET('Hygiene Data'!$F$13,0,10*ROW('Hygiene Data'!F98)))</f>
        <v/>
      </c>
      <c r="DX104" s="378" t="str">
        <f ca="1">+IF(OFFSET('Hygiene Data'!$G$11,0,10*ROW('Hygiene Data'!G98))="","",OFFSET('Hygiene Data'!$G$11,0,10*ROW('Hygiene Data'!G98)))</f>
        <v/>
      </c>
      <c r="DY104" s="378" t="str">
        <f ca="1">+IF(OFFSET('Hygiene Data'!$G$12,0,10*ROW('Hygiene Data'!G98))="","",OFFSET('Hygiene Data'!$G$12,0,10*ROW('Hygiene Data'!G98)))</f>
        <v/>
      </c>
      <c r="DZ104" s="378" t="str">
        <f ca="1">+IF(OFFSET('Hygiene Data'!$G$13,0,10*ROW('Hygiene Data'!G98))="","",OFFSET('Hygiene Data'!$G$13,0,10*ROW('Hygiene Data'!G98)))</f>
        <v/>
      </c>
      <c r="EA104" s="378" t="str">
        <f ca="1">+IF(OFFSET('Hygiene Data'!$H$11,0,10*ROW('Hygiene Data'!H98))="","",OFFSET('Hygiene Data'!$H$11,0,10*ROW('Hygiene Data'!H98)))</f>
        <v/>
      </c>
      <c r="EB104" s="378" t="str">
        <f ca="1">+IF(OFFSET('Hygiene Data'!$H$12,0,10*ROW('Hygiene Data'!H98))="","",OFFSET('Hygiene Data'!$H$12,0,10*ROW('Hygiene Data'!H98)))</f>
        <v/>
      </c>
      <c r="EC104" s="378" t="str">
        <f ca="1">+IF(OFFSET('Hygiene Data'!$H$13,0,10*ROW('Hygiene Data'!H98))="","",OFFSET('Hygiene Data'!$H$13,0,10*ROW('Hygiene Data'!H98)))</f>
        <v/>
      </c>
      <c r="ED104" s="378" t="str">
        <f ca="1">+IF(OFFSET('Hygiene Data'!$I$11,0,10*ROW('Hygiene Data'!I98))="","",OFFSET('Hygiene Data'!$I$11,0,10*ROW('Hygiene Data'!I98)))</f>
        <v/>
      </c>
      <c r="EE104" s="378" t="str">
        <f ca="1">+IF(OFFSET('Hygiene Data'!$I$12,0,10*ROW('Hygiene Data'!I98))="","",OFFSET('Hygiene Data'!$I$12,0,10*ROW('Hygiene Data'!I98)))</f>
        <v/>
      </c>
      <c r="EF104" s="378" t="str">
        <f ca="1">+IF(OFFSET('Hygiene Data'!$I$13,0,10*ROW('Hygiene Data'!I98))="","",OFFSET('Hygiene Data'!$I$13,0,10*ROW('Hygiene Data'!I98)))</f>
        <v/>
      </c>
    </row>
    <row r="105" spans="1:136" x14ac:dyDescent="0.25">
      <c r="A105" s="487" t="str">
        <f ca="1">+IF(OFFSET('Water Data'!$B$2,0,10*ROW('Water Data'!E99))="","",OFFSET('Water Data'!$B$2,0,10*ROW('Water Data'!E99)))</f>
        <v/>
      </c>
      <c r="B105" s="487"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4" t="str">
        <f t="shared" ca="1" si="1"/>
        <v/>
      </c>
      <c r="D105" s="515"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5"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5"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5"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5"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5"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5"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5"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5"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5"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5"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5"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5"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5"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5"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5"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5"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5"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6"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6"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6"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6"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6"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6"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6"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6"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6"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6"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6"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6"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6"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6"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6"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6"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6"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6"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6"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6"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6"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6"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6"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6"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6"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6"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6"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6"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6"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6"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7"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3"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7"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7"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7"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7"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7"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7"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7"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7"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7"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7"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7"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7"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7"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7"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7"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7"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8" t="str">
        <f ca="1">+IF(OFFSET('Water Data'!$D$27,0,10*ROW('Water Data'!D99))="","",OFFSET('Water Data'!$D$27,0,10*ROW('Water Data'!D99)))</f>
        <v/>
      </c>
      <c r="BT105" s="378" t="str">
        <f ca="1">+IF(OFFSET('Water Data'!$D$28,0,10*ROW('Water Data'!D99))="","",OFFSET('Water Data'!$D$28,0,10*ROW('Water Data'!D99)))</f>
        <v/>
      </c>
      <c r="BU105" s="378" t="str">
        <f ca="1">+IF(OFFSET('Water Data'!$D$29,0,10*ROW('Water Data'!D99))="","",OFFSET('Water Data'!$D$29,0,10*ROW('Water Data'!D99)))</f>
        <v/>
      </c>
      <c r="BV105" s="378" t="str">
        <f ca="1">+IF(OFFSET('Water Data'!$E$27,0,10*ROW('Water Data'!E99))="","",OFFSET('Water Data'!$E$27,0,10*ROW('Water Data'!E99)))</f>
        <v/>
      </c>
      <c r="BW105" s="378" t="str">
        <f ca="1">+IF(OFFSET('Water Data'!$E$28,0,10*ROW('Water Data'!E99))="","",OFFSET('Water Data'!$E$28,0,10*ROW('Water Data'!E99)))</f>
        <v/>
      </c>
      <c r="BX105" s="378" t="str">
        <f ca="1">+IF(OFFSET('Water Data'!$E$29,0,10*ROW('Water Data'!E99))="","",OFFSET('Water Data'!$E$29,0,10*ROW('Water Data'!E99)))</f>
        <v/>
      </c>
      <c r="BY105" s="378" t="str">
        <f ca="1">+IF(OFFSET('Water Data'!$F$27,0,10*ROW('Water Data'!F99))="","",OFFSET('Water Data'!$F$27,0,10*ROW('Water Data'!F99)))</f>
        <v/>
      </c>
      <c r="BZ105" s="378" t="str">
        <f ca="1">+IF(OFFSET('Water Data'!$F$28,0,10*ROW('Water Data'!F99))="","",OFFSET('Water Data'!$F$28,0,10*ROW('Water Data'!F99)))</f>
        <v/>
      </c>
      <c r="CA105" s="378" t="str">
        <f ca="1">+IF(OFFSET('Water Data'!$F$29,0,10*ROW('Water Data'!F99))="","",OFFSET('Water Data'!$F$29,0,10*ROW('Water Data'!F99)))</f>
        <v/>
      </c>
      <c r="CB105" s="378" t="str">
        <f ca="1">+IF(OFFSET('Water Data'!$G$27,0,10*ROW('Water Data'!G99))="","",OFFSET('Water Data'!$G$27,0,10*ROW('Water Data'!G99)))</f>
        <v/>
      </c>
      <c r="CC105" s="378" t="str">
        <f ca="1">+IF(OFFSET('Water Data'!$G$28,0,10*ROW('Water Data'!G99))="","",OFFSET('Water Data'!$G$28,0,10*ROW('Water Data'!G99)))</f>
        <v/>
      </c>
      <c r="CD105" s="378" t="str">
        <f ca="1">+IF(OFFSET('Water Data'!$G$29,0,10*ROW('Water Data'!G99))="","",OFFSET('Water Data'!$G$29,0,10*ROW('Water Data'!G99)))</f>
        <v/>
      </c>
      <c r="CE105" s="378" t="str">
        <f ca="1">+IF(OFFSET('Water Data'!$H$27,0,10*ROW('Water Data'!H99))="","",OFFSET('Water Data'!$H$27,0,10*ROW('Water Data'!H99)))</f>
        <v/>
      </c>
      <c r="CF105" s="378" t="str">
        <f ca="1">+IF(OFFSET('Water Data'!$H$28,0,10*ROW('Water Data'!H99))="","",OFFSET('Water Data'!$H$28,0,10*ROW('Water Data'!H99)))</f>
        <v/>
      </c>
      <c r="CG105" s="378" t="str">
        <f ca="1">+IF(OFFSET('Water Data'!$H$29,0,10*ROW('Water Data'!H99))="","",OFFSET('Water Data'!$H$29,0,10*ROW('Water Data'!H99)))</f>
        <v/>
      </c>
      <c r="CH105" s="378" t="str">
        <f ca="1">+IF(OFFSET('Water Data'!$I$27,0,10*ROW('Water Data'!I99))="","",OFFSET('Water Data'!$I$27,0,10*ROW('Water Data'!I99)))</f>
        <v/>
      </c>
      <c r="CI105" s="378" t="str">
        <f ca="1">+IF(OFFSET('Water Data'!$I$28,0,10*ROW('Water Data'!I99))="","",OFFSET('Water Data'!$I$28,0,10*ROW('Water Data'!I99)))</f>
        <v/>
      </c>
      <c r="CJ105" s="378" t="str">
        <f ca="1">+IF(OFFSET('Water Data'!$I$29,0,10*ROW('Water Data'!I99))="","",OFFSET('Water Data'!$I$29,0,10*ROW('Water Data'!I99)))</f>
        <v/>
      </c>
      <c r="CK105" s="378" t="str">
        <f ca="1">+IF(OFFSET('Sanitation Data'!$D$28,0,10*ROW('Sanitation Data'!D99))="","",OFFSET('Sanitation Data'!$D$28,0,10*ROW('Sanitation Data'!D99)))</f>
        <v/>
      </c>
      <c r="CL105" s="378" t="str">
        <f ca="1">+IF(OFFSET('Sanitation Data'!$D$29,0,10*ROW('Sanitation Data'!D99))="","",OFFSET('Sanitation Data'!$D$29,0,10*ROW('Sanitation Data'!D99)))</f>
        <v/>
      </c>
      <c r="CM105" s="378" t="str">
        <f ca="1">+IF(OFFSET('Sanitation Data'!$D$30,0,10*ROW('Sanitation Data'!D99))="","",OFFSET('Sanitation Data'!$D$30,0,10*ROW('Sanitation Data'!D99)))</f>
        <v/>
      </c>
      <c r="CN105" s="378" t="str">
        <f ca="1">+IF(OFFSET('Sanitation Data'!$D$31,0,10*ROW('Sanitation Data'!D99))="","",OFFSET('Sanitation Data'!$D$31,0,10*ROW('Sanitation Data'!D99)))</f>
        <v/>
      </c>
      <c r="CO105" s="378" t="str">
        <f ca="1">+IF(OFFSET('Sanitation Data'!$D$32,0,10*ROW('Sanitation Data'!D99))="","",OFFSET('Sanitation Data'!$D$32,0,10*ROW('Sanitation Data'!D99)))</f>
        <v/>
      </c>
      <c r="CP105" s="378" t="str">
        <f ca="1">+IF(OFFSET('Sanitation Data'!$E$28,0,10*ROW('Sanitation Data'!E99))="","",OFFSET('Sanitation Data'!$E$28,0,10*ROW('Sanitation Data'!E99)))</f>
        <v/>
      </c>
      <c r="CQ105" s="378" t="str">
        <f ca="1">+IF(OFFSET('Sanitation Data'!$E$29,0,10*ROW('Sanitation Data'!E99))="","",OFFSET('Sanitation Data'!$E$29,0,10*ROW('Sanitation Data'!E99)))</f>
        <v/>
      </c>
      <c r="CR105" s="378" t="str">
        <f ca="1">+IF(OFFSET('Sanitation Data'!$E$30,0,10*ROW('Sanitation Data'!E99))="","",OFFSET('Sanitation Data'!$E$30,0,10*ROW('Sanitation Data'!E99)))</f>
        <v/>
      </c>
      <c r="CS105" s="378" t="str">
        <f ca="1">+IF(OFFSET('Sanitation Data'!$E$31,0,10*ROW('Sanitation Data'!E99))="","",OFFSET('Sanitation Data'!$E$31,0,10*ROW('Sanitation Data'!E99)))</f>
        <v/>
      </c>
      <c r="CT105" s="378" t="str">
        <f ca="1">+IF(OFFSET('Sanitation Data'!$E$32,0,10*ROW('Sanitation Data'!E99))="","",OFFSET('Sanitation Data'!$E$32,0,10*ROW('Sanitation Data'!E99)))</f>
        <v/>
      </c>
      <c r="CU105" s="378" t="str">
        <f ca="1">+IF(OFFSET('Sanitation Data'!$F$28,0,10*ROW('Sanitation Data'!F99))="","",OFFSET('Sanitation Data'!$F$28,0,10*ROW('Sanitation Data'!F99)))</f>
        <v/>
      </c>
      <c r="CV105" s="378" t="str">
        <f ca="1">+IF(OFFSET('Sanitation Data'!$F$29,0,10*ROW('Sanitation Data'!F99))="","",OFFSET('Sanitation Data'!$F$29,0,10*ROW('Sanitation Data'!F99)))</f>
        <v/>
      </c>
      <c r="CW105" s="378" t="str">
        <f ca="1">+IF(OFFSET('Sanitation Data'!$F$30,0,10*ROW('Sanitation Data'!F99))="","",OFFSET('Sanitation Data'!$F$30,0,10*ROW('Sanitation Data'!F99)))</f>
        <v/>
      </c>
      <c r="CX105" s="378" t="str">
        <f ca="1">+IF(OFFSET('Sanitation Data'!$F$31,0,10*ROW('Sanitation Data'!F99))="","",OFFSET('Sanitation Data'!$F$31,0,10*ROW('Sanitation Data'!F99)))</f>
        <v/>
      </c>
      <c r="CY105" s="378" t="str">
        <f ca="1">+IF(OFFSET('Sanitation Data'!$F$32,0,10*ROW('Sanitation Data'!F99))="","",OFFSET('Sanitation Data'!$F$32,0,10*ROW('Sanitation Data'!F99)))</f>
        <v/>
      </c>
      <c r="CZ105" s="378" t="str">
        <f ca="1">+IF(OFFSET('Sanitation Data'!$G$28,0,10*ROW('Sanitation Data'!G99))="","",OFFSET('Sanitation Data'!$G$28,0,10*ROW('Sanitation Data'!G99)))</f>
        <v/>
      </c>
      <c r="DA105" s="378" t="str">
        <f ca="1">+IF(OFFSET('Sanitation Data'!$G$29,0,10*ROW('Sanitation Data'!G99))="","",OFFSET('Sanitation Data'!$G$29,0,10*ROW('Sanitation Data'!G99)))</f>
        <v/>
      </c>
      <c r="DB105" s="378" t="str">
        <f ca="1">+IF(OFFSET('Sanitation Data'!$G$30,0,10*ROW('Sanitation Data'!G99))="","",OFFSET('Sanitation Data'!$G$30,0,10*ROW('Sanitation Data'!G99)))</f>
        <v/>
      </c>
      <c r="DC105" s="378" t="str">
        <f ca="1">+IF(OFFSET('Sanitation Data'!$G$31,0,10*ROW('Sanitation Data'!G99))="","",OFFSET('Sanitation Data'!$G$31,0,10*ROW('Sanitation Data'!G99)))</f>
        <v/>
      </c>
      <c r="DD105" s="378" t="str">
        <f ca="1">+IF(OFFSET('Sanitation Data'!$G$32,0,10*ROW('Sanitation Data'!G99))="","",OFFSET('Sanitation Data'!$G$32,0,10*ROW('Sanitation Data'!G99)))</f>
        <v/>
      </c>
      <c r="DE105" s="378" t="str">
        <f ca="1">+IF(OFFSET('Sanitation Data'!$H$28,0,10*ROW('Sanitation Data'!H99))="","",OFFSET('Sanitation Data'!$H$28,0,10*ROW('Sanitation Data'!H99)))</f>
        <v/>
      </c>
      <c r="DF105" s="378" t="str">
        <f ca="1">+IF(OFFSET('Sanitation Data'!$H$29,0,10*ROW('Sanitation Data'!H99))="","",OFFSET('Sanitation Data'!$H$29,0,10*ROW('Sanitation Data'!H99)))</f>
        <v/>
      </c>
      <c r="DG105" s="378" t="str">
        <f ca="1">+IF(OFFSET('Sanitation Data'!$H$30,0,10*ROW('Sanitation Data'!H99))="","",OFFSET('Sanitation Data'!$H$30,0,10*ROW('Sanitation Data'!H99)))</f>
        <v/>
      </c>
      <c r="DH105" s="378" t="str">
        <f ca="1">+IF(OFFSET('Sanitation Data'!$H$31,0,10*ROW('Sanitation Data'!H99))="","",OFFSET('Sanitation Data'!$H$31,0,10*ROW('Sanitation Data'!H99)))</f>
        <v/>
      </c>
      <c r="DI105" s="378" t="str">
        <f ca="1">+IF(OFFSET('Sanitation Data'!$H$32,0,10*ROW('Sanitation Data'!H99))="","",OFFSET('Sanitation Data'!$H$32,0,10*ROW('Sanitation Data'!H99)))</f>
        <v/>
      </c>
      <c r="DJ105" s="378" t="str">
        <f ca="1">+IF(OFFSET('Sanitation Data'!$I$28,0,10*ROW('Sanitation Data'!I99))="","",OFFSET('Sanitation Data'!$I$28,0,10*ROW('Sanitation Data'!I99)))</f>
        <v/>
      </c>
      <c r="DK105" s="378" t="str">
        <f ca="1">+IF(OFFSET('Sanitation Data'!$I$29,0,10*ROW('Sanitation Data'!I99))="","",OFFSET('Sanitation Data'!$I$29,0,10*ROW('Sanitation Data'!I99)))</f>
        <v/>
      </c>
      <c r="DL105" s="378" t="str">
        <f ca="1">+IF(OFFSET('Sanitation Data'!$I$30,0,10*ROW('Sanitation Data'!I99))="","",OFFSET('Sanitation Data'!$I$30,0,10*ROW('Sanitation Data'!I99)))</f>
        <v/>
      </c>
      <c r="DM105" s="378" t="str">
        <f ca="1">+IF(OFFSET('Sanitation Data'!$I$31,0,10*ROW('Sanitation Data'!I99))="","",OFFSET('Sanitation Data'!$I$31,0,10*ROW('Sanitation Data'!I99)))</f>
        <v/>
      </c>
      <c r="DN105" s="378" t="str">
        <f ca="1">+IF(OFFSET('Sanitation Data'!$I$32,0,10*ROW('Sanitation Data'!I99))="","",OFFSET('Sanitation Data'!$I$32,0,10*ROW('Sanitation Data'!I99)))</f>
        <v/>
      </c>
      <c r="DO105" s="378" t="str">
        <f ca="1">+IF(OFFSET('Hygiene Data'!$D$11,0,10*ROW('Hygiene Data'!D99))="","",OFFSET('Hygiene Data'!$D$11,0,10*ROW('Hygiene Data'!D99)))</f>
        <v/>
      </c>
      <c r="DP105" s="378" t="str">
        <f ca="1">+IF(OFFSET('Hygiene Data'!$D$12,0,10*ROW('Hygiene Data'!D99))="","",OFFSET('Hygiene Data'!$D$12,0,10*ROW('Hygiene Data'!D99)))</f>
        <v/>
      </c>
      <c r="DQ105" s="378" t="str">
        <f ca="1">+IF(OFFSET('Hygiene Data'!$D$13,0,10*ROW('Hygiene Data'!D99))="","",OFFSET('Hygiene Data'!$D$13,0,10*ROW('Hygiene Data'!D99)))</f>
        <v/>
      </c>
      <c r="DR105" s="378" t="str">
        <f ca="1">+IF(OFFSET('Hygiene Data'!$E$11,0,10*ROW('Hygiene Data'!E99))="","",OFFSET('Hygiene Data'!$E$11,0,10*ROW('Hygiene Data'!E99)))</f>
        <v/>
      </c>
      <c r="DS105" s="378" t="str">
        <f ca="1">+IF(OFFSET('Hygiene Data'!$E$12,0,10*ROW('Hygiene Data'!E99))="","",OFFSET('Hygiene Data'!$E$12,0,10*ROW('Hygiene Data'!E99)))</f>
        <v/>
      </c>
      <c r="DT105" s="378" t="str">
        <f ca="1">+IF(OFFSET('Hygiene Data'!$E$13,0,10*ROW('Hygiene Data'!E99))="","",OFFSET('Hygiene Data'!$E$13,0,10*ROW('Hygiene Data'!E99)))</f>
        <v/>
      </c>
      <c r="DU105" s="378" t="str">
        <f ca="1">+IF(OFFSET('Hygiene Data'!$F$11,0,10*ROW('Hygiene Data'!F99))="","",OFFSET('Hygiene Data'!$F$11,0,10*ROW('Hygiene Data'!F99)))</f>
        <v/>
      </c>
      <c r="DV105" s="378" t="str">
        <f ca="1">+IF(OFFSET('Hygiene Data'!$F$12,0,10*ROW('Hygiene Data'!F99))="","",OFFSET('Hygiene Data'!$F$12,0,10*ROW('Hygiene Data'!F99)))</f>
        <v/>
      </c>
      <c r="DW105" s="378" t="str">
        <f ca="1">+IF(OFFSET('Hygiene Data'!$F$13,0,10*ROW('Hygiene Data'!F99))="","",OFFSET('Hygiene Data'!$F$13,0,10*ROW('Hygiene Data'!F99)))</f>
        <v/>
      </c>
      <c r="DX105" s="378" t="str">
        <f ca="1">+IF(OFFSET('Hygiene Data'!$G$11,0,10*ROW('Hygiene Data'!G99))="","",OFFSET('Hygiene Data'!$G$11,0,10*ROW('Hygiene Data'!G99)))</f>
        <v/>
      </c>
      <c r="DY105" s="378" t="str">
        <f ca="1">+IF(OFFSET('Hygiene Data'!$G$12,0,10*ROW('Hygiene Data'!G99))="","",OFFSET('Hygiene Data'!$G$12,0,10*ROW('Hygiene Data'!G99)))</f>
        <v/>
      </c>
      <c r="DZ105" s="378" t="str">
        <f ca="1">+IF(OFFSET('Hygiene Data'!$G$13,0,10*ROW('Hygiene Data'!G99))="","",OFFSET('Hygiene Data'!$G$13,0,10*ROW('Hygiene Data'!G99)))</f>
        <v/>
      </c>
      <c r="EA105" s="378" t="str">
        <f ca="1">+IF(OFFSET('Hygiene Data'!$H$11,0,10*ROW('Hygiene Data'!H99))="","",OFFSET('Hygiene Data'!$H$11,0,10*ROW('Hygiene Data'!H99)))</f>
        <v/>
      </c>
      <c r="EB105" s="378" t="str">
        <f ca="1">+IF(OFFSET('Hygiene Data'!$H$12,0,10*ROW('Hygiene Data'!H99))="","",OFFSET('Hygiene Data'!$H$12,0,10*ROW('Hygiene Data'!H99)))</f>
        <v/>
      </c>
      <c r="EC105" s="378" t="str">
        <f ca="1">+IF(OFFSET('Hygiene Data'!$H$13,0,10*ROW('Hygiene Data'!H99))="","",OFFSET('Hygiene Data'!$H$13,0,10*ROW('Hygiene Data'!H99)))</f>
        <v/>
      </c>
      <c r="ED105" s="378" t="str">
        <f ca="1">+IF(OFFSET('Hygiene Data'!$I$11,0,10*ROW('Hygiene Data'!I99))="","",OFFSET('Hygiene Data'!$I$11,0,10*ROW('Hygiene Data'!I99)))</f>
        <v/>
      </c>
      <c r="EE105" s="378" t="str">
        <f ca="1">+IF(OFFSET('Hygiene Data'!$I$12,0,10*ROW('Hygiene Data'!I99))="","",OFFSET('Hygiene Data'!$I$12,0,10*ROW('Hygiene Data'!I99)))</f>
        <v/>
      </c>
      <c r="EF105" s="378" t="str">
        <f ca="1">+IF(OFFSET('Hygiene Data'!$I$13,0,10*ROW('Hygiene Data'!I99))="","",OFFSET('Hygiene Data'!$I$13,0,10*ROW('Hygiene Data'!I99)))</f>
        <v/>
      </c>
    </row>
    <row r="106" spans="1:136" x14ac:dyDescent="0.25">
      <c r="A106" s="487" t="str">
        <f ca="1">+IF(OFFSET('Water Data'!$B$2,0,10*ROW('Water Data'!E100))="","",OFFSET('Water Data'!$B$2,0,10*ROW('Water Data'!E100)))</f>
        <v/>
      </c>
      <c r="B106" s="487"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4" t="str">
        <f t="shared" ca="1" si="1"/>
        <v/>
      </c>
      <c r="D106" s="515"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5"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5"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5"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5"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5"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5"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5"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5"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5"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5"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5"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5"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5"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5"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5"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5"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5"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6"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6"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6"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6"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6"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6"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6"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6"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6"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6"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6"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6"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6"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6"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6"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6"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6"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6"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6"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6"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6"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6"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6"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6"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6"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6"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6"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6"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6"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6"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7"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3"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7"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7"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7"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7"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7"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7"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7"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7"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7"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7"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7"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7"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7"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7"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7"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7"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8" t="str">
        <f ca="1">+IF(OFFSET('Water Data'!$D$27,0,10*ROW('Water Data'!D100))="","",OFFSET('Water Data'!$D$27,0,10*ROW('Water Data'!D100)))</f>
        <v/>
      </c>
      <c r="BT106" s="378" t="str">
        <f ca="1">+IF(OFFSET('Water Data'!$D$28,0,10*ROW('Water Data'!D100))="","",OFFSET('Water Data'!$D$28,0,10*ROW('Water Data'!D100)))</f>
        <v/>
      </c>
      <c r="BU106" s="378" t="str">
        <f ca="1">+IF(OFFSET('Water Data'!$D$29,0,10*ROW('Water Data'!D100))="","",OFFSET('Water Data'!$D$29,0,10*ROW('Water Data'!D100)))</f>
        <v/>
      </c>
      <c r="BV106" s="378" t="str">
        <f ca="1">+IF(OFFSET('Water Data'!$E$27,0,10*ROW('Water Data'!E100))="","",OFFSET('Water Data'!$E$27,0,10*ROW('Water Data'!E100)))</f>
        <v/>
      </c>
      <c r="BW106" s="378" t="str">
        <f ca="1">+IF(OFFSET('Water Data'!$E$28,0,10*ROW('Water Data'!E100))="","",OFFSET('Water Data'!$E$28,0,10*ROW('Water Data'!E100)))</f>
        <v/>
      </c>
      <c r="BX106" s="378" t="str">
        <f ca="1">+IF(OFFSET('Water Data'!$E$29,0,10*ROW('Water Data'!E100))="","",OFFSET('Water Data'!$E$29,0,10*ROW('Water Data'!E100)))</f>
        <v/>
      </c>
      <c r="BY106" s="378" t="str">
        <f ca="1">+IF(OFFSET('Water Data'!$F$27,0,10*ROW('Water Data'!F100))="","",OFFSET('Water Data'!$F$27,0,10*ROW('Water Data'!F100)))</f>
        <v/>
      </c>
      <c r="BZ106" s="378" t="str">
        <f ca="1">+IF(OFFSET('Water Data'!$F$28,0,10*ROW('Water Data'!F100))="","",OFFSET('Water Data'!$F$28,0,10*ROW('Water Data'!F100)))</f>
        <v/>
      </c>
      <c r="CA106" s="378" t="str">
        <f ca="1">+IF(OFFSET('Water Data'!$F$29,0,10*ROW('Water Data'!F100))="","",OFFSET('Water Data'!$F$29,0,10*ROW('Water Data'!F100)))</f>
        <v/>
      </c>
      <c r="CB106" s="378" t="str">
        <f ca="1">+IF(OFFSET('Water Data'!$G$27,0,10*ROW('Water Data'!G100))="","",OFFSET('Water Data'!$G$27,0,10*ROW('Water Data'!G100)))</f>
        <v/>
      </c>
      <c r="CC106" s="378" t="str">
        <f ca="1">+IF(OFFSET('Water Data'!$G$28,0,10*ROW('Water Data'!G100))="","",OFFSET('Water Data'!$G$28,0,10*ROW('Water Data'!G100)))</f>
        <v/>
      </c>
      <c r="CD106" s="378" t="str">
        <f ca="1">+IF(OFFSET('Water Data'!$G$29,0,10*ROW('Water Data'!G100))="","",OFFSET('Water Data'!$G$29,0,10*ROW('Water Data'!G100)))</f>
        <v/>
      </c>
      <c r="CE106" s="378" t="str">
        <f ca="1">+IF(OFFSET('Water Data'!$H$27,0,10*ROW('Water Data'!H100))="","",OFFSET('Water Data'!$H$27,0,10*ROW('Water Data'!H100)))</f>
        <v/>
      </c>
      <c r="CF106" s="378" t="str">
        <f ca="1">+IF(OFFSET('Water Data'!$H$28,0,10*ROW('Water Data'!H100))="","",OFFSET('Water Data'!$H$28,0,10*ROW('Water Data'!H100)))</f>
        <v/>
      </c>
      <c r="CG106" s="378" t="str">
        <f ca="1">+IF(OFFSET('Water Data'!$H$29,0,10*ROW('Water Data'!H100))="","",OFFSET('Water Data'!$H$29,0,10*ROW('Water Data'!H100)))</f>
        <v/>
      </c>
      <c r="CH106" s="378" t="str">
        <f ca="1">+IF(OFFSET('Water Data'!$I$27,0,10*ROW('Water Data'!I100))="","",OFFSET('Water Data'!$I$27,0,10*ROW('Water Data'!I100)))</f>
        <v/>
      </c>
      <c r="CI106" s="378" t="str">
        <f ca="1">+IF(OFFSET('Water Data'!$I$28,0,10*ROW('Water Data'!I100))="","",OFFSET('Water Data'!$I$28,0,10*ROW('Water Data'!I100)))</f>
        <v/>
      </c>
      <c r="CJ106" s="378" t="str">
        <f ca="1">+IF(OFFSET('Water Data'!$I$29,0,10*ROW('Water Data'!I100))="","",OFFSET('Water Data'!$I$29,0,10*ROW('Water Data'!I100)))</f>
        <v/>
      </c>
      <c r="CK106" s="378" t="str">
        <f ca="1">+IF(OFFSET('Sanitation Data'!$D$28,0,10*ROW('Sanitation Data'!D100))="","",OFFSET('Sanitation Data'!$D$28,0,10*ROW('Sanitation Data'!D100)))</f>
        <v/>
      </c>
      <c r="CL106" s="378" t="str">
        <f ca="1">+IF(OFFSET('Sanitation Data'!$D$29,0,10*ROW('Sanitation Data'!D100))="","",OFFSET('Sanitation Data'!$D$29,0,10*ROW('Sanitation Data'!D100)))</f>
        <v/>
      </c>
      <c r="CM106" s="378" t="str">
        <f ca="1">+IF(OFFSET('Sanitation Data'!$D$30,0,10*ROW('Sanitation Data'!D100))="","",OFFSET('Sanitation Data'!$D$30,0,10*ROW('Sanitation Data'!D100)))</f>
        <v/>
      </c>
      <c r="CN106" s="378" t="str">
        <f ca="1">+IF(OFFSET('Sanitation Data'!$D$31,0,10*ROW('Sanitation Data'!D100))="","",OFFSET('Sanitation Data'!$D$31,0,10*ROW('Sanitation Data'!D100)))</f>
        <v/>
      </c>
      <c r="CO106" s="378" t="str">
        <f ca="1">+IF(OFFSET('Sanitation Data'!$D$32,0,10*ROW('Sanitation Data'!D100))="","",OFFSET('Sanitation Data'!$D$32,0,10*ROW('Sanitation Data'!D100)))</f>
        <v/>
      </c>
      <c r="CP106" s="378" t="str">
        <f ca="1">+IF(OFFSET('Sanitation Data'!$E$28,0,10*ROW('Sanitation Data'!E100))="","",OFFSET('Sanitation Data'!$E$28,0,10*ROW('Sanitation Data'!E100)))</f>
        <v/>
      </c>
      <c r="CQ106" s="378" t="str">
        <f ca="1">+IF(OFFSET('Sanitation Data'!$E$29,0,10*ROW('Sanitation Data'!E100))="","",OFFSET('Sanitation Data'!$E$29,0,10*ROW('Sanitation Data'!E100)))</f>
        <v/>
      </c>
      <c r="CR106" s="378" t="str">
        <f ca="1">+IF(OFFSET('Sanitation Data'!$E$30,0,10*ROW('Sanitation Data'!E100))="","",OFFSET('Sanitation Data'!$E$30,0,10*ROW('Sanitation Data'!E100)))</f>
        <v/>
      </c>
      <c r="CS106" s="378" t="str">
        <f ca="1">+IF(OFFSET('Sanitation Data'!$E$31,0,10*ROW('Sanitation Data'!E100))="","",OFFSET('Sanitation Data'!$E$31,0,10*ROW('Sanitation Data'!E100)))</f>
        <v/>
      </c>
      <c r="CT106" s="378" t="str">
        <f ca="1">+IF(OFFSET('Sanitation Data'!$E$32,0,10*ROW('Sanitation Data'!E100))="","",OFFSET('Sanitation Data'!$E$32,0,10*ROW('Sanitation Data'!E100)))</f>
        <v/>
      </c>
      <c r="CU106" s="378" t="str">
        <f ca="1">+IF(OFFSET('Sanitation Data'!$F$28,0,10*ROW('Sanitation Data'!F100))="","",OFFSET('Sanitation Data'!$F$28,0,10*ROW('Sanitation Data'!F100)))</f>
        <v/>
      </c>
      <c r="CV106" s="378" t="str">
        <f ca="1">+IF(OFFSET('Sanitation Data'!$F$29,0,10*ROW('Sanitation Data'!F100))="","",OFFSET('Sanitation Data'!$F$29,0,10*ROW('Sanitation Data'!F100)))</f>
        <v/>
      </c>
      <c r="CW106" s="378" t="str">
        <f ca="1">+IF(OFFSET('Sanitation Data'!$F$30,0,10*ROW('Sanitation Data'!F100))="","",OFFSET('Sanitation Data'!$F$30,0,10*ROW('Sanitation Data'!F100)))</f>
        <v/>
      </c>
      <c r="CX106" s="378" t="str">
        <f ca="1">+IF(OFFSET('Sanitation Data'!$F$31,0,10*ROW('Sanitation Data'!F100))="","",OFFSET('Sanitation Data'!$F$31,0,10*ROW('Sanitation Data'!F100)))</f>
        <v/>
      </c>
      <c r="CY106" s="378" t="str">
        <f ca="1">+IF(OFFSET('Sanitation Data'!$F$32,0,10*ROW('Sanitation Data'!F100))="","",OFFSET('Sanitation Data'!$F$32,0,10*ROW('Sanitation Data'!F100)))</f>
        <v/>
      </c>
      <c r="CZ106" s="378" t="str">
        <f ca="1">+IF(OFFSET('Sanitation Data'!$G$28,0,10*ROW('Sanitation Data'!G100))="","",OFFSET('Sanitation Data'!$G$28,0,10*ROW('Sanitation Data'!G100)))</f>
        <v/>
      </c>
      <c r="DA106" s="378" t="str">
        <f ca="1">+IF(OFFSET('Sanitation Data'!$G$29,0,10*ROW('Sanitation Data'!G100))="","",OFFSET('Sanitation Data'!$G$29,0,10*ROW('Sanitation Data'!G100)))</f>
        <v/>
      </c>
      <c r="DB106" s="378" t="str">
        <f ca="1">+IF(OFFSET('Sanitation Data'!$G$30,0,10*ROW('Sanitation Data'!G100))="","",OFFSET('Sanitation Data'!$G$30,0,10*ROW('Sanitation Data'!G100)))</f>
        <v/>
      </c>
      <c r="DC106" s="378" t="str">
        <f ca="1">+IF(OFFSET('Sanitation Data'!$G$31,0,10*ROW('Sanitation Data'!G100))="","",OFFSET('Sanitation Data'!$G$31,0,10*ROW('Sanitation Data'!G100)))</f>
        <v/>
      </c>
      <c r="DD106" s="378" t="str">
        <f ca="1">+IF(OFFSET('Sanitation Data'!$G$32,0,10*ROW('Sanitation Data'!G100))="","",OFFSET('Sanitation Data'!$G$32,0,10*ROW('Sanitation Data'!G100)))</f>
        <v/>
      </c>
      <c r="DE106" s="378" t="str">
        <f ca="1">+IF(OFFSET('Sanitation Data'!$H$28,0,10*ROW('Sanitation Data'!H100))="","",OFFSET('Sanitation Data'!$H$28,0,10*ROW('Sanitation Data'!H100)))</f>
        <v/>
      </c>
      <c r="DF106" s="378" t="str">
        <f ca="1">+IF(OFFSET('Sanitation Data'!$H$29,0,10*ROW('Sanitation Data'!H100))="","",OFFSET('Sanitation Data'!$H$29,0,10*ROW('Sanitation Data'!H100)))</f>
        <v/>
      </c>
      <c r="DG106" s="378" t="str">
        <f ca="1">+IF(OFFSET('Sanitation Data'!$H$30,0,10*ROW('Sanitation Data'!H100))="","",OFFSET('Sanitation Data'!$H$30,0,10*ROW('Sanitation Data'!H100)))</f>
        <v/>
      </c>
      <c r="DH106" s="378" t="str">
        <f ca="1">+IF(OFFSET('Sanitation Data'!$H$31,0,10*ROW('Sanitation Data'!H100))="","",OFFSET('Sanitation Data'!$H$31,0,10*ROW('Sanitation Data'!H100)))</f>
        <v/>
      </c>
      <c r="DI106" s="378" t="str">
        <f ca="1">+IF(OFFSET('Sanitation Data'!$H$32,0,10*ROW('Sanitation Data'!H100))="","",OFFSET('Sanitation Data'!$H$32,0,10*ROW('Sanitation Data'!H100)))</f>
        <v/>
      </c>
      <c r="DJ106" s="378" t="str">
        <f ca="1">+IF(OFFSET('Sanitation Data'!$I$28,0,10*ROW('Sanitation Data'!I100))="","",OFFSET('Sanitation Data'!$I$28,0,10*ROW('Sanitation Data'!I100)))</f>
        <v/>
      </c>
      <c r="DK106" s="378" t="str">
        <f ca="1">+IF(OFFSET('Sanitation Data'!$I$29,0,10*ROW('Sanitation Data'!I100))="","",OFFSET('Sanitation Data'!$I$29,0,10*ROW('Sanitation Data'!I100)))</f>
        <v/>
      </c>
      <c r="DL106" s="378" t="str">
        <f ca="1">+IF(OFFSET('Sanitation Data'!$I$30,0,10*ROW('Sanitation Data'!I100))="","",OFFSET('Sanitation Data'!$I$30,0,10*ROW('Sanitation Data'!I100)))</f>
        <v/>
      </c>
      <c r="DM106" s="378" t="str">
        <f ca="1">+IF(OFFSET('Sanitation Data'!$I$31,0,10*ROW('Sanitation Data'!I100))="","",OFFSET('Sanitation Data'!$I$31,0,10*ROW('Sanitation Data'!I100)))</f>
        <v/>
      </c>
      <c r="DN106" s="378" t="str">
        <f ca="1">+IF(OFFSET('Sanitation Data'!$I$32,0,10*ROW('Sanitation Data'!I100))="","",OFFSET('Sanitation Data'!$I$32,0,10*ROW('Sanitation Data'!I100)))</f>
        <v/>
      </c>
      <c r="DO106" s="378" t="str">
        <f ca="1">+IF(OFFSET('Hygiene Data'!$D$11,0,10*ROW('Hygiene Data'!D100))="","",OFFSET('Hygiene Data'!$D$11,0,10*ROW('Hygiene Data'!D100)))</f>
        <v/>
      </c>
      <c r="DP106" s="378" t="str">
        <f ca="1">+IF(OFFSET('Hygiene Data'!$D$12,0,10*ROW('Hygiene Data'!D100))="","",OFFSET('Hygiene Data'!$D$12,0,10*ROW('Hygiene Data'!D100)))</f>
        <v/>
      </c>
      <c r="DQ106" s="378" t="str">
        <f ca="1">+IF(OFFSET('Hygiene Data'!$D$13,0,10*ROW('Hygiene Data'!D100))="","",OFFSET('Hygiene Data'!$D$13,0,10*ROW('Hygiene Data'!D100)))</f>
        <v/>
      </c>
      <c r="DR106" s="378" t="str">
        <f ca="1">+IF(OFFSET('Hygiene Data'!$E$11,0,10*ROW('Hygiene Data'!E100))="","",OFFSET('Hygiene Data'!$E$11,0,10*ROW('Hygiene Data'!E100)))</f>
        <v/>
      </c>
      <c r="DS106" s="378" t="str">
        <f ca="1">+IF(OFFSET('Hygiene Data'!$E$12,0,10*ROW('Hygiene Data'!E100))="","",OFFSET('Hygiene Data'!$E$12,0,10*ROW('Hygiene Data'!E100)))</f>
        <v/>
      </c>
      <c r="DT106" s="378" t="str">
        <f ca="1">+IF(OFFSET('Hygiene Data'!$E$13,0,10*ROW('Hygiene Data'!E100))="","",OFFSET('Hygiene Data'!$E$13,0,10*ROW('Hygiene Data'!E100)))</f>
        <v/>
      </c>
      <c r="DU106" s="378" t="str">
        <f ca="1">+IF(OFFSET('Hygiene Data'!$F$11,0,10*ROW('Hygiene Data'!F100))="","",OFFSET('Hygiene Data'!$F$11,0,10*ROW('Hygiene Data'!F100)))</f>
        <v/>
      </c>
      <c r="DV106" s="378" t="str">
        <f ca="1">+IF(OFFSET('Hygiene Data'!$F$12,0,10*ROW('Hygiene Data'!F100))="","",OFFSET('Hygiene Data'!$F$12,0,10*ROW('Hygiene Data'!F100)))</f>
        <v/>
      </c>
      <c r="DW106" s="378" t="str">
        <f ca="1">+IF(OFFSET('Hygiene Data'!$F$13,0,10*ROW('Hygiene Data'!F100))="","",OFFSET('Hygiene Data'!$F$13,0,10*ROW('Hygiene Data'!F100)))</f>
        <v/>
      </c>
      <c r="DX106" s="378" t="str">
        <f ca="1">+IF(OFFSET('Hygiene Data'!$G$11,0,10*ROW('Hygiene Data'!G100))="","",OFFSET('Hygiene Data'!$G$11,0,10*ROW('Hygiene Data'!G100)))</f>
        <v/>
      </c>
      <c r="DY106" s="378" t="str">
        <f ca="1">+IF(OFFSET('Hygiene Data'!$G$12,0,10*ROW('Hygiene Data'!G100))="","",OFFSET('Hygiene Data'!$G$12,0,10*ROW('Hygiene Data'!G100)))</f>
        <v/>
      </c>
      <c r="DZ106" s="378" t="str">
        <f ca="1">+IF(OFFSET('Hygiene Data'!$G$13,0,10*ROW('Hygiene Data'!G100))="","",OFFSET('Hygiene Data'!$G$13,0,10*ROW('Hygiene Data'!G100)))</f>
        <v/>
      </c>
      <c r="EA106" s="378" t="str">
        <f ca="1">+IF(OFFSET('Hygiene Data'!$H$11,0,10*ROW('Hygiene Data'!H100))="","",OFFSET('Hygiene Data'!$H$11,0,10*ROW('Hygiene Data'!H100)))</f>
        <v/>
      </c>
      <c r="EB106" s="378" t="str">
        <f ca="1">+IF(OFFSET('Hygiene Data'!$H$12,0,10*ROW('Hygiene Data'!H100))="","",OFFSET('Hygiene Data'!$H$12,0,10*ROW('Hygiene Data'!H100)))</f>
        <v/>
      </c>
      <c r="EC106" s="378" t="str">
        <f ca="1">+IF(OFFSET('Hygiene Data'!$H$13,0,10*ROW('Hygiene Data'!H100))="","",OFFSET('Hygiene Data'!$H$13,0,10*ROW('Hygiene Data'!H100)))</f>
        <v/>
      </c>
      <c r="ED106" s="378" t="str">
        <f ca="1">+IF(OFFSET('Hygiene Data'!$I$11,0,10*ROW('Hygiene Data'!I100))="","",OFFSET('Hygiene Data'!$I$11,0,10*ROW('Hygiene Data'!I100)))</f>
        <v/>
      </c>
      <c r="EE106" s="378" t="str">
        <f ca="1">+IF(OFFSET('Hygiene Data'!$I$12,0,10*ROW('Hygiene Data'!I100))="","",OFFSET('Hygiene Data'!$I$12,0,10*ROW('Hygiene Data'!I100)))</f>
        <v/>
      </c>
      <c r="EF106" s="378" t="str">
        <f ca="1">+IF(OFFSET('Hygiene Data'!$I$13,0,10*ROW('Hygiene Data'!I100))="","",OFFSET('Hygiene Data'!$I$13,0,10*ROW('Hygiene Data'!I100)))</f>
        <v/>
      </c>
    </row>
    <row r="107" spans="1:136" x14ac:dyDescent="0.25">
      <c r="A107" s="487" t="str">
        <f ca="1">+IF(OFFSET('Water Data'!$B$2,0,10*ROW('Water Data'!E101))="","",OFFSET('Water Data'!$B$2,0,10*ROW('Water Data'!E101)))</f>
        <v/>
      </c>
      <c r="B107" s="487"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4" t="str">
        <f t="shared" ca="1" si="1"/>
        <v/>
      </c>
      <c r="D107" s="515"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5"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5"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5"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5"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5"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5"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5"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5"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5"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5"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5"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5"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5"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5"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5"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5"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5"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6"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6"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6"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6"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6"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6"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6"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6"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6"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6"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6"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6"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6"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6"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6"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6"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6"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6"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6"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6"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6"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6"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6"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6"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6"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6"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6"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6"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6"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6"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7"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3"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7"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7"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7"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7"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7"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7"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7"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7"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7"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7"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7"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7"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7"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7"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7"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7"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8" t="str">
        <f ca="1">+IF(OFFSET('Water Data'!$D$27,0,10*ROW('Water Data'!D101))="","",OFFSET('Water Data'!$D$27,0,10*ROW('Water Data'!D101)))</f>
        <v/>
      </c>
      <c r="BT107" s="378" t="str">
        <f ca="1">+IF(OFFSET('Water Data'!$D$28,0,10*ROW('Water Data'!D101))="","",OFFSET('Water Data'!$D$28,0,10*ROW('Water Data'!D101)))</f>
        <v/>
      </c>
      <c r="BU107" s="378" t="str">
        <f ca="1">+IF(OFFSET('Water Data'!$D$29,0,10*ROW('Water Data'!D101))="","",OFFSET('Water Data'!$D$29,0,10*ROW('Water Data'!D101)))</f>
        <v/>
      </c>
      <c r="BV107" s="378" t="str">
        <f ca="1">+IF(OFFSET('Water Data'!$E$27,0,10*ROW('Water Data'!E101))="","",OFFSET('Water Data'!$E$27,0,10*ROW('Water Data'!E101)))</f>
        <v/>
      </c>
      <c r="BW107" s="378" t="str">
        <f ca="1">+IF(OFFSET('Water Data'!$E$28,0,10*ROW('Water Data'!E101))="","",OFFSET('Water Data'!$E$28,0,10*ROW('Water Data'!E101)))</f>
        <v/>
      </c>
      <c r="BX107" s="378" t="str">
        <f ca="1">+IF(OFFSET('Water Data'!$E$29,0,10*ROW('Water Data'!E101))="","",OFFSET('Water Data'!$E$29,0,10*ROW('Water Data'!E101)))</f>
        <v/>
      </c>
      <c r="BY107" s="378" t="str">
        <f ca="1">+IF(OFFSET('Water Data'!$F$27,0,10*ROW('Water Data'!F101))="","",OFFSET('Water Data'!$F$27,0,10*ROW('Water Data'!F101)))</f>
        <v/>
      </c>
      <c r="BZ107" s="378" t="str">
        <f ca="1">+IF(OFFSET('Water Data'!$F$28,0,10*ROW('Water Data'!F101))="","",OFFSET('Water Data'!$F$28,0,10*ROW('Water Data'!F101)))</f>
        <v/>
      </c>
      <c r="CA107" s="378" t="str">
        <f ca="1">+IF(OFFSET('Water Data'!$F$29,0,10*ROW('Water Data'!F101))="","",OFFSET('Water Data'!$F$29,0,10*ROW('Water Data'!F101)))</f>
        <v/>
      </c>
      <c r="CB107" s="378" t="str">
        <f ca="1">+IF(OFFSET('Water Data'!$G$27,0,10*ROW('Water Data'!G101))="","",OFFSET('Water Data'!$G$27,0,10*ROW('Water Data'!G101)))</f>
        <v/>
      </c>
      <c r="CC107" s="378" t="str">
        <f ca="1">+IF(OFFSET('Water Data'!$G$28,0,10*ROW('Water Data'!G101))="","",OFFSET('Water Data'!$G$28,0,10*ROW('Water Data'!G101)))</f>
        <v/>
      </c>
      <c r="CD107" s="378" t="str">
        <f ca="1">+IF(OFFSET('Water Data'!$G$29,0,10*ROW('Water Data'!G101))="","",OFFSET('Water Data'!$G$29,0,10*ROW('Water Data'!G101)))</f>
        <v/>
      </c>
      <c r="CE107" s="378" t="str">
        <f ca="1">+IF(OFFSET('Water Data'!$H$27,0,10*ROW('Water Data'!H101))="","",OFFSET('Water Data'!$H$27,0,10*ROW('Water Data'!H101)))</f>
        <v/>
      </c>
      <c r="CF107" s="378" t="str">
        <f ca="1">+IF(OFFSET('Water Data'!$H$28,0,10*ROW('Water Data'!H101))="","",OFFSET('Water Data'!$H$28,0,10*ROW('Water Data'!H101)))</f>
        <v/>
      </c>
      <c r="CG107" s="378" t="str">
        <f ca="1">+IF(OFFSET('Water Data'!$H$29,0,10*ROW('Water Data'!H101))="","",OFFSET('Water Data'!$H$29,0,10*ROW('Water Data'!H101)))</f>
        <v/>
      </c>
      <c r="CH107" s="378" t="str">
        <f ca="1">+IF(OFFSET('Water Data'!$I$27,0,10*ROW('Water Data'!I101))="","",OFFSET('Water Data'!$I$27,0,10*ROW('Water Data'!I101)))</f>
        <v/>
      </c>
      <c r="CI107" s="378" t="str">
        <f ca="1">+IF(OFFSET('Water Data'!$I$28,0,10*ROW('Water Data'!I101))="","",OFFSET('Water Data'!$I$28,0,10*ROW('Water Data'!I101)))</f>
        <v/>
      </c>
      <c r="CJ107" s="378" t="str">
        <f ca="1">+IF(OFFSET('Water Data'!$I$29,0,10*ROW('Water Data'!I101))="","",OFFSET('Water Data'!$I$29,0,10*ROW('Water Data'!I101)))</f>
        <v/>
      </c>
      <c r="CK107" s="378" t="str">
        <f ca="1">+IF(OFFSET('Sanitation Data'!$D$28,0,10*ROW('Sanitation Data'!D101))="","",OFFSET('Sanitation Data'!$D$28,0,10*ROW('Sanitation Data'!D101)))</f>
        <v/>
      </c>
      <c r="CL107" s="378" t="str">
        <f ca="1">+IF(OFFSET('Sanitation Data'!$D$29,0,10*ROW('Sanitation Data'!D101))="","",OFFSET('Sanitation Data'!$D$29,0,10*ROW('Sanitation Data'!D101)))</f>
        <v/>
      </c>
      <c r="CM107" s="378" t="str">
        <f ca="1">+IF(OFFSET('Sanitation Data'!$D$30,0,10*ROW('Sanitation Data'!D101))="","",OFFSET('Sanitation Data'!$D$30,0,10*ROW('Sanitation Data'!D101)))</f>
        <v/>
      </c>
      <c r="CN107" s="378" t="str">
        <f ca="1">+IF(OFFSET('Sanitation Data'!$D$31,0,10*ROW('Sanitation Data'!D101))="","",OFFSET('Sanitation Data'!$D$31,0,10*ROW('Sanitation Data'!D101)))</f>
        <v/>
      </c>
      <c r="CO107" s="378" t="str">
        <f ca="1">+IF(OFFSET('Sanitation Data'!$D$32,0,10*ROW('Sanitation Data'!D101))="","",OFFSET('Sanitation Data'!$D$32,0,10*ROW('Sanitation Data'!D101)))</f>
        <v/>
      </c>
      <c r="CP107" s="378" t="str">
        <f ca="1">+IF(OFFSET('Sanitation Data'!$E$28,0,10*ROW('Sanitation Data'!E101))="","",OFFSET('Sanitation Data'!$E$28,0,10*ROW('Sanitation Data'!E101)))</f>
        <v/>
      </c>
      <c r="CQ107" s="378" t="str">
        <f ca="1">+IF(OFFSET('Sanitation Data'!$E$29,0,10*ROW('Sanitation Data'!E101))="","",OFFSET('Sanitation Data'!$E$29,0,10*ROW('Sanitation Data'!E101)))</f>
        <v/>
      </c>
      <c r="CR107" s="378" t="str">
        <f ca="1">+IF(OFFSET('Sanitation Data'!$E$30,0,10*ROW('Sanitation Data'!E101))="","",OFFSET('Sanitation Data'!$E$30,0,10*ROW('Sanitation Data'!E101)))</f>
        <v/>
      </c>
      <c r="CS107" s="378" t="str">
        <f ca="1">+IF(OFFSET('Sanitation Data'!$E$31,0,10*ROW('Sanitation Data'!E101))="","",OFFSET('Sanitation Data'!$E$31,0,10*ROW('Sanitation Data'!E101)))</f>
        <v/>
      </c>
      <c r="CT107" s="378" t="str">
        <f ca="1">+IF(OFFSET('Sanitation Data'!$E$32,0,10*ROW('Sanitation Data'!E101))="","",OFFSET('Sanitation Data'!$E$32,0,10*ROW('Sanitation Data'!E101)))</f>
        <v/>
      </c>
      <c r="CU107" s="378" t="str">
        <f ca="1">+IF(OFFSET('Sanitation Data'!$F$28,0,10*ROW('Sanitation Data'!F101))="","",OFFSET('Sanitation Data'!$F$28,0,10*ROW('Sanitation Data'!F101)))</f>
        <v/>
      </c>
      <c r="CV107" s="378" t="str">
        <f ca="1">+IF(OFFSET('Sanitation Data'!$F$29,0,10*ROW('Sanitation Data'!F101))="","",OFFSET('Sanitation Data'!$F$29,0,10*ROW('Sanitation Data'!F101)))</f>
        <v/>
      </c>
      <c r="CW107" s="378" t="str">
        <f ca="1">+IF(OFFSET('Sanitation Data'!$F$30,0,10*ROW('Sanitation Data'!F101))="","",OFFSET('Sanitation Data'!$F$30,0,10*ROW('Sanitation Data'!F101)))</f>
        <v/>
      </c>
      <c r="CX107" s="378" t="str">
        <f ca="1">+IF(OFFSET('Sanitation Data'!$F$31,0,10*ROW('Sanitation Data'!F101))="","",OFFSET('Sanitation Data'!$F$31,0,10*ROW('Sanitation Data'!F101)))</f>
        <v/>
      </c>
      <c r="CY107" s="378" t="str">
        <f ca="1">+IF(OFFSET('Sanitation Data'!$F$32,0,10*ROW('Sanitation Data'!F101))="","",OFFSET('Sanitation Data'!$F$32,0,10*ROW('Sanitation Data'!F101)))</f>
        <v/>
      </c>
      <c r="CZ107" s="378" t="str">
        <f ca="1">+IF(OFFSET('Sanitation Data'!$G$28,0,10*ROW('Sanitation Data'!G101))="","",OFFSET('Sanitation Data'!$G$28,0,10*ROW('Sanitation Data'!G101)))</f>
        <v/>
      </c>
      <c r="DA107" s="378" t="str">
        <f ca="1">+IF(OFFSET('Sanitation Data'!$G$29,0,10*ROW('Sanitation Data'!G101))="","",OFFSET('Sanitation Data'!$G$29,0,10*ROW('Sanitation Data'!G101)))</f>
        <v/>
      </c>
      <c r="DB107" s="378" t="str">
        <f ca="1">+IF(OFFSET('Sanitation Data'!$G$30,0,10*ROW('Sanitation Data'!G101))="","",OFFSET('Sanitation Data'!$G$30,0,10*ROW('Sanitation Data'!G101)))</f>
        <v/>
      </c>
      <c r="DC107" s="378" t="str">
        <f ca="1">+IF(OFFSET('Sanitation Data'!$G$31,0,10*ROW('Sanitation Data'!G101))="","",OFFSET('Sanitation Data'!$G$31,0,10*ROW('Sanitation Data'!G101)))</f>
        <v/>
      </c>
      <c r="DD107" s="378" t="str">
        <f ca="1">+IF(OFFSET('Sanitation Data'!$G$32,0,10*ROW('Sanitation Data'!G101))="","",OFFSET('Sanitation Data'!$G$32,0,10*ROW('Sanitation Data'!G101)))</f>
        <v/>
      </c>
      <c r="DE107" s="378" t="str">
        <f ca="1">+IF(OFFSET('Sanitation Data'!$H$28,0,10*ROW('Sanitation Data'!H101))="","",OFFSET('Sanitation Data'!$H$28,0,10*ROW('Sanitation Data'!H101)))</f>
        <v/>
      </c>
      <c r="DF107" s="378" t="str">
        <f ca="1">+IF(OFFSET('Sanitation Data'!$H$29,0,10*ROW('Sanitation Data'!H101))="","",OFFSET('Sanitation Data'!$H$29,0,10*ROW('Sanitation Data'!H101)))</f>
        <v/>
      </c>
      <c r="DG107" s="378" t="str">
        <f ca="1">+IF(OFFSET('Sanitation Data'!$H$30,0,10*ROW('Sanitation Data'!H101))="","",OFFSET('Sanitation Data'!$H$30,0,10*ROW('Sanitation Data'!H101)))</f>
        <v/>
      </c>
      <c r="DH107" s="378" t="str">
        <f ca="1">+IF(OFFSET('Sanitation Data'!$H$31,0,10*ROW('Sanitation Data'!H101))="","",OFFSET('Sanitation Data'!$H$31,0,10*ROW('Sanitation Data'!H101)))</f>
        <v/>
      </c>
      <c r="DI107" s="378" t="str">
        <f ca="1">+IF(OFFSET('Sanitation Data'!$H$32,0,10*ROW('Sanitation Data'!H101))="","",OFFSET('Sanitation Data'!$H$32,0,10*ROW('Sanitation Data'!H101)))</f>
        <v/>
      </c>
      <c r="DJ107" s="378" t="str">
        <f ca="1">+IF(OFFSET('Sanitation Data'!$I$28,0,10*ROW('Sanitation Data'!I101))="","",OFFSET('Sanitation Data'!$I$28,0,10*ROW('Sanitation Data'!I101)))</f>
        <v/>
      </c>
      <c r="DK107" s="378" t="str">
        <f ca="1">+IF(OFFSET('Sanitation Data'!$I$29,0,10*ROW('Sanitation Data'!I101))="","",OFFSET('Sanitation Data'!$I$29,0,10*ROW('Sanitation Data'!I101)))</f>
        <v/>
      </c>
      <c r="DL107" s="378" t="str">
        <f ca="1">+IF(OFFSET('Sanitation Data'!$I$30,0,10*ROW('Sanitation Data'!I101))="","",OFFSET('Sanitation Data'!$I$30,0,10*ROW('Sanitation Data'!I101)))</f>
        <v/>
      </c>
      <c r="DM107" s="378" t="str">
        <f ca="1">+IF(OFFSET('Sanitation Data'!$I$31,0,10*ROW('Sanitation Data'!I101))="","",OFFSET('Sanitation Data'!$I$31,0,10*ROW('Sanitation Data'!I101)))</f>
        <v/>
      </c>
      <c r="DN107" s="378" t="str">
        <f ca="1">+IF(OFFSET('Sanitation Data'!$I$32,0,10*ROW('Sanitation Data'!I101))="","",OFFSET('Sanitation Data'!$I$32,0,10*ROW('Sanitation Data'!I101)))</f>
        <v/>
      </c>
      <c r="DO107" s="378" t="str">
        <f ca="1">+IF(OFFSET('Hygiene Data'!$D$11,0,10*ROW('Hygiene Data'!D101))="","",OFFSET('Hygiene Data'!$D$11,0,10*ROW('Hygiene Data'!D101)))</f>
        <v/>
      </c>
      <c r="DP107" s="378" t="str">
        <f ca="1">+IF(OFFSET('Hygiene Data'!$D$12,0,10*ROW('Hygiene Data'!D101))="","",OFFSET('Hygiene Data'!$D$12,0,10*ROW('Hygiene Data'!D101)))</f>
        <v/>
      </c>
      <c r="DQ107" s="378" t="str">
        <f ca="1">+IF(OFFSET('Hygiene Data'!$D$13,0,10*ROW('Hygiene Data'!D101))="","",OFFSET('Hygiene Data'!$D$13,0,10*ROW('Hygiene Data'!D101)))</f>
        <v/>
      </c>
      <c r="DR107" s="378" t="str">
        <f ca="1">+IF(OFFSET('Hygiene Data'!$E$11,0,10*ROW('Hygiene Data'!E101))="","",OFFSET('Hygiene Data'!$E$11,0,10*ROW('Hygiene Data'!E101)))</f>
        <v/>
      </c>
      <c r="DS107" s="378" t="str">
        <f ca="1">+IF(OFFSET('Hygiene Data'!$E$12,0,10*ROW('Hygiene Data'!E101))="","",OFFSET('Hygiene Data'!$E$12,0,10*ROW('Hygiene Data'!E101)))</f>
        <v/>
      </c>
      <c r="DT107" s="378" t="str">
        <f ca="1">+IF(OFFSET('Hygiene Data'!$E$13,0,10*ROW('Hygiene Data'!E101))="","",OFFSET('Hygiene Data'!$E$13,0,10*ROW('Hygiene Data'!E101)))</f>
        <v/>
      </c>
      <c r="DU107" s="378" t="str">
        <f ca="1">+IF(OFFSET('Hygiene Data'!$F$11,0,10*ROW('Hygiene Data'!F101))="","",OFFSET('Hygiene Data'!$F$11,0,10*ROW('Hygiene Data'!F101)))</f>
        <v/>
      </c>
      <c r="DV107" s="378" t="str">
        <f ca="1">+IF(OFFSET('Hygiene Data'!$F$12,0,10*ROW('Hygiene Data'!F101))="","",OFFSET('Hygiene Data'!$F$12,0,10*ROW('Hygiene Data'!F101)))</f>
        <v/>
      </c>
      <c r="DW107" s="378" t="str">
        <f ca="1">+IF(OFFSET('Hygiene Data'!$F$13,0,10*ROW('Hygiene Data'!F101))="","",OFFSET('Hygiene Data'!$F$13,0,10*ROW('Hygiene Data'!F101)))</f>
        <v/>
      </c>
      <c r="DX107" s="378" t="str">
        <f ca="1">+IF(OFFSET('Hygiene Data'!$G$11,0,10*ROW('Hygiene Data'!G101))="","",OFFSET('Hygiene Data'!$G$11,0,10*ROW('Hygiene Data'!G101)))</f>
        <v/>
      </c>
      <c r="DY107" s="378" t="str">
        <f ca="1">+IF(OFFSET('Hygiene Data'!$G$12,0,10*ROW('Hygiene Data'!G101))="","",OFFSET('Hygiene Data'!$G$12,0,10*ROW('Hygiene Data'!G101)))</f>
        <v/>
      </c>
      <c r="DZ107" s="378" t="str">
        <f ca="1">+IF(OFFSET('Hygiene Data'!$G$13,0,10*ROW('Hygiene Data'!G101))="","",OFFSET('Hygiene Data'!$G$13,0,10*ROW('Hygiene Data'!G101)))</f>
        <v/>
      </c>
      <c r="EA107" s="378" t="str">
        <f ca="1">+IF(OFFSET('Hygiene Data'!$H$11,0,10*ROW('Hygiene Data'!H101))="","",OFFSET('Hygiene Data'!$H$11,0,10*ROW('Hygiene Data'!H101)))</f>
        <v/>
      </c>
      <c r="EB107" s="378" t="str">
        <f ca="1">+IF(OFFSET('Hygiene Data'!$H$12,0,10*ROW('Hygiene Data'!H101))="","",OFFSET('Hygiene Data'!$H$12,0,10*ROW('Hygiene Data'!H101)))</f>
        <v/>
      </c>
      <c r="EC107" s="378" t="str">
        <f ca="1">+IF(OFFSET('Hygiene Data'!$H$13,0,10*ROW('Hygiene Data'!H101))="","",OFFSET('Hygiene Data'!$H$13,0,10*ROW('Hygiene Data'!H101)))</f>
        <v/>
      </c>
      <c r="ED107" s="378" t="str">
        <f ca="1">+IF(OFFSET('Hygiene Data'!$I$11,0,10*ROW('Hygiene Data'!I101))="","",OFFSET('Hygiene Data'!$I$11,0,10*ROW('Hygiene Data'!I101)))</f>
        <v/>
      </c>
      <c r="EE107" s="378" t="str">
        <f ca="1">+IF(OFFSET('Hygiene Data'!$I$12,0,10*ROW('Hygiene Data'!I101))="","",OFFSET('Hygiene Data'!$I$12,0,10*ROW('Hygiene Data'!I101)))</f>
        <v/>
      </c>
      <c r="EF107" s="378" t="str">
        <f ca="1">+IF(OFFSET('Hygiene Data'!$I$13,0,10*ROW('Hygiene Data'!I101))="","",OFFSET('Hygiene Data'!$I$13,0,10*ROW('Hygiene Data'!I101)))</f>
        <v/>
      </c>
    </row>
    <row r="108" spans="1:136" x14ac:dyDescent="0.25">
      <c r="A108" s="487" t="str">
        <f ca="1">+IF(OFFSET('Water Data'!$B$2,0,10*ROW('Water Data'!E102))="","",OFFSET('Water Data'!$B$2,0,10*ROW('Water Data'!E102)))</f>
        <v/>
      </c>
      <c r="B108" s="487"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4" t="str">
        <f t="shared" ca="1" si="1"/>
        <v/>
      </c>
      <c r="D108" s="515"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5"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5"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5"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5"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5"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5"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5"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5"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5"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5"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5"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5"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5"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5"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5"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5"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5"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6"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6"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6"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6"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6"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6"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6"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6"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6"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6"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6"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6"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6"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6"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6"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6"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6"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6"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6"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6"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6"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6"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6"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6"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6"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6"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6"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6"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6"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6"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7"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3"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7"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7"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7"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7"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7"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7"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7"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7"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7"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7"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7"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7"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7"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7"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7"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7"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8" t="str">
        <f ca="1">+IF(OFFSET('Water Data'!$D$27,0,10*ROW('Water Data'!D102))="","",OFFSET('Water Data'!$D$27,0,10*ROW('Water Data'!D102)))</f>
        <v/>
      </c>
      <c r="BT108" s="378" t="str">
        <f ca="1">+IF(OFFSET('Water Data'!$D$28,0,10*ROW('Water Data'!D102))="","",OFFSET('Water Data'!$D$28,0,10*ROW('Water Data'!D102)))</f>
        <v/>
      </c>
      <c r="BU108" s="378" t="str">
        <f ca="1">+IF(OFFSET('Water Data'!$D$29,0,10*ROW('Water Data'!D102))="","",OFFSET('Water Data'!$D$29,0,10*ROW('Water Data'!D102)))</f>
        <v/>
      </c>
      <c r="BV108" s="378" t="str">
        <f ca="1">+IF(OFFSET('Water Data'!$E$27,0,10*ROW('Water Data'!E102))="","",OFFSET('Water Data'!$E$27,0,10*ROW('Water Data'!E102)))</f>
        <v/>
      </c>
      <c r="BW108" s="378" t="str">
        <f ca="1">+IF(OFFSET('Water Data'!$E$28,0,10*ROW('Water Data'!E102))="","",OFFSET('Water Data'!$E$28,0,10*ROW('Water Data'!E102)))</f>
        <v/>
      </c>
      <c r="BX108" s="378" t="str">
        <f ca="1">+IF(OFFSET('Water Data'!$E$29,0,10*ROW('Water Data'!E102))="","",OFFSET('Water Data'!$E$29,0,10*ROW('Water Data'!E102)))</f>
        <v/>
      </c>
      <c r="BY108" s="378" t="str">
        <f ca="1">+IF(OFFSET('Water Data'!$F$27,0,10*ROW('Water Data'!F102))="","",OFFSET('Water Data'!$F$27,0,10*ROW('Water Data'!F102)))</f>
        <v/>
      </c>
      <c r="BZ108" s="378" t="str">
        <f ca="1">+IF(OFFSET('Water Data'!$F$28,0,10*ROW('Water Data'!F102))="","",OFFSET('Water Data'!$F$28,0,10*ROW('Water Data'!F102)))</f>
        <v/>
      </c>
      <c r="CA108" s="378" t="str">
        <f ca="1">+IF(OFFSET('Water Data'!$F$29,0,10*ROW('Water Data'!F102))="","",OFFSET('Water Data'!$F$29,0,10*ROW('Water Data'!F102)))</f>
        <v/>
      </c>
      <c r="CB108" s="378" t="str">
        <f ca="1">+IF(OFFSET('Water Data'!$G$27,0,10*ROW('Water Data'!G102))="","",OFFSET('Water Data'!$G$27,0,10*ROW('Water Data'!G102)))</f>
        <v/>
      </c>
      <c r="CC108" s="378" t="str">
        <f ca="1">+IF(OFFSET('Water Data'!$G$28,0,10*ROW('Water Data'!G102))="","",OFFSET('Water Data'!$G$28,0,10*ROW('Water Data'!G102)))</f>
        <v/>
      </c>
      <c r="CD108" s="378" t="str">
        <f ca="1">+IF(OFFSET('Water Data'!$G$29,0,10*ROW('Water Data'!G102))="","",OFFSET('Water Data'!$G$29,0,10*ROW('Water Data'!G102)))</f>
        <v/>
      </c>
      <c r="CE108" s="378" t="str">
        <f ca="1">+IF(OFFSET('Water Data'!$H$27,0,10*ROW('Water Data'!H102))="","",OFFSET('Water Data'!$H$27,0,10*ROW('Water Data'!H102)))</f>
        <v/>
      </c>
      <c r="CF108" s="378" t="str">
        <f ca="1">+IF(OFFSET('Water Data'!$H$28,0,10*ROW('Water Data'!H102))="","",OFFSET('Water Data'!$H$28,0,10*ROW('Water Data'!H102)))</f>
        <v/>
      </c>
      <c r="CG108" s="378" t="str">
        <f ca="1">+IF(OFFSET('Water Data'!$H$29,0,10*ROW('Water Data'!H102))="","",OFFSET('Water Data'!$H$29,0,10*ROW('Water Data'!H102)))</f>
        <v/>
      </c>
      <c r="CH108" s="378" t="str">
        <f ca="1">+IF(OFFSET('Water Data'!$I$27,0,10*ROW('Water Data'!I102))="","",OFFSET('Water Data'!$I$27,0,10*ROW('Water Data'!I102)))</f>
        <v/>
      </c>
      <c r="CI108" s="378" t="str">
        <f ca="1">+IF(OFFSET('Water Data'!$I$28,0,10*ROW('Water Data'!I102))="","",OFFSET('Water Data'!$I$28,0,10*ROW('Water Data'!I102)))</f>
        <v/>
      </c>
      <c r="CJ108" s="378" t="str">
        <f ca="1">+IF(OFFSET('Water Data'!$I$29,0,10*ROW('Water Data'!I102))="","",OFFSET('Water Data'!$I$29,0,10*ROW('Water Data'!I102)))</f>
        <v/>
      </c>
      <c r="CK108" s="378" t="str">
        <f ca="1">+IF(OFFSET('Sanitation Data'!$D$28,0,10*ROW('Sanitation Data'!D102))="","",OFFSET('Sanitation Data'!$D$28,0,10*ROW('Sanitation Data'!D102)))</f>
        <v/>
      </c>
      <c r="CL108" s="378" t="str">
        <f ca="1">+IF(OFFSET('Sanitation Data'!$D$29,0,10*ROW('Sanitation Data'!D102))="","",OFFSET('Sanitation Data'!$D$29,0,10*ROW('Sanitation Data'!D102)))</f>
        <v/>
      </c>
      <c r="CM108" s="378" t="str">
        <f ca="1">+IF(OFFSET('Sanitation Data'!$D$30,0,10*ROW('Sanitation Data'!D102))="","",OFFSET('Sanitation Data'!$D$30,0,10*ROW('Sanitation Data'!D102)))</f>
        <v/>
      </c>
      <c r="CN108" s="378" t="str">
        <f ca="1">+IF(OFFSET('Sanitation Data'!$D$31,0,10*ROW('Sanitation Data'!D102))="","",OFFSET('Sanitation Data'!$D$31,0,10*ROW('Sanitation Data'!D102)))</f>
        <v/>
      </c>
      <c r="CO108" s="378" t="str">
        <f ca="1">+IF(OFFSET('Sanitation Data'!$D$32,0,10*ROW('Sanitation Data'!D102))="","",OFFSET('Sanitation Data'!$D$32,0,10*ROW('Sanitation Data'!D102)))</f>
        <v/>
      </c>
      <c r="CP108" s="378" t="str">
        <f ca="1">+IF(OFFSET('Sanitation Data'!$E$28,0,10*ROW('Sanitation Data'!E102))="","",OFFSET('Sanitation Data'!$E$28,0,10*ROW('Sanitation Data'!E102)))</f>
        <v/>
      </c>
      <c r="CQ108" s="378" t="str">
        <f ca="1">+IF(OFFSET('Sanitation Data'!$E$29,0,10*ROW('Sanitation Data'!E102))="","",OFFSET('Sanitation Data'!$E$29,0,10*ROW('Sanitation Data'!E102)))</f>
        <v/>
      </c>
      <c r="CR108" s="378" t="str">
        <f ca="1">+IF(OFFSET('Sanitation Data'!$E$30,0,10*ROW('Sanitation Data'!E102))="","",OFFSET('Sanitation Data'!$E$30,0,10*ROW('Sanitation Data'!E102)))</f>
        <v/>
      </c>
      <c r="CS108" s="378" t="str">
        <f ca="1">+IF(OFFSET('Sanitation Data'!$E$31,0,10*ROW('Sanitation Data'!E102))="","",OFFSET('Sanitation Data'!$E$31,0,10*ROW('Sanitation Data'!E102)))</f>
        <v/>
      </c>
      <c r="CT108" s="378" t="str">
        <f ca="1">+IF(OFFSET('Sanitation Data'!$E$32,0,10*ROW('Sanitation Data'!E102))="","",OFFSET('Sanitation Data'!$E$32,0,10*ROW('Sanitation Data'!E102)))</f>
        <v/>
      </c>
      <c r="CU108" s="378" t="str">
        <f ca="1">+IF(OFFSET('Sanitation Data'!$F$28,0,10*ROW('Sanitation Data'!F102))="","",OFFSET('Sanitation Data'!$F$28,0,10*ROW('Sanitation Data'!F102)))</f>
        <v/>
      </c>
      <c r="CV108" s="378" t="str">
        <f ca="1">+IF(OFFSET('Sanitation Data'!$F$29,0,10*ROW('Sanitation Data'!F102))="","",OFFSET('Sanitation Data'!$F$29,0,10*ROW('Sanitation Data'!F102)))</f>
        <v/>
      </c>
      <c r="CW108" s="378" t="str">
        <f ca="1">+IF(OFFSET('Sanitation Data'!$F$30,0,10*ROW('Sanitation Data'!F102))="","",OFFSET('Sanitation Data'!$F$30,0,10*ROW('Sanitation Data'!F102)))</f>
        <v/>
      </c>
      <c r="CX108" s="378" t="str">
        <f ca="1">+IF(OFFSET('Sanitation Data'!$F$31,0,10*ROW('Sanitation Data'!F102))="","",OFFSET('Sanitation Data'!$F$31,0,10*ROW('Sanitation Data'!F102)))</f>
        <v/>
      </c>
      <c r="CY108" s="378" t="str">
        <f ca="1">+IF(OFFSET('Sanitation Data'!$F$32,0,10*ROW('Sanitation Data'!F102))="","",OFFSET('Sanitation Data'!$F$32,0,10*ROW('Sanitation Data'!F102)))</f>
        <v/>
      </c>
      <c r="CZ108" s="378" t="str">
        <f ca="1">+IF(OFFSET('Sanitation Data'!$G$28,0,10*ROW('Sanitation Data'!G102))="","",OFFSET('Sanitation Data'!$G$28,0,10*ROW('Sanitation Data'!G102)))</f>
        <v/>
      </c>
      <c r="DA108" s="378" t="str">
        <f ca="1">+IF(OFFSET('Sanitation Data'!$G$29,0,10*ROW('Sanitation Data'!G102))="","",OFFSET('Sanitation Data'!$G$29,0,10*ROW('Sanitation Data'!G102)))</f>
        <v/>
      </c>
      <c r="DB108" s="378" t="str">
        <f ca="1">+IF(OFFSET('Sanitation Data'!$G$30,0,10*ROW('Sanitation Data'!G102))="","",OFFSET('Sanitation Data'!$G$30,0,10*ROW('Sanitation Data'!G102)))</f>
        <v/>
      </c>
      <c r="DC108" s="378" t="str">
        <f ca="1">+IF(OFFSET('Sanitation Data'!$G$31,0,10*ROW('Sanitation Data'!G102))="","",OFFSET('Sanitation Data'!$G$31,0,10*ROW('Sanitation Data'!G102)))</f>
        <v/>
      </c>
      <c r="DD108" s="378" t="str">
        <f ca="1">+IF(OFFSET('Sanitation Data'!$G$32,0,10*ROW('Sanitation Data'!G102))="","",OFFSET('Sanitation Data'!$G$32,0,10*ROW('Sanitation Data'!G102)))</f>
        <v/>
      </c>
      <c r="DE108" s="378" t="str">
        <f ca="1">+IF(OFFSET('Sanitation Data'!$H$28,0,10*ROW('Sanitation Data'!H102))="","",OFFSET('Sanitation Data'!$H$28,0,10*ROW('Sanitation Data'!H102)))</f>
        <v/>
      </c>
      <c r="DF108" s="378" t="str">
        <f ca="1">+IF(OFFSET('Sanitation Data'!$H$29,0,10*ROW('Sanitation Data'!H102))="","",OFFSET('Sanitation Data'!$H$29,0,10*ROW('Sanitation Data'!H102)))</f>
        <v/>
      </c>
      <c r="DG108" s="378" t="str">
        <f ca="1">+IF(OFFSET('Sanitation Data'!$H$30,0,10*ROW('Sanitation Data'!H102))="","",OFFSET('Sanitation Data'!$H$30,0,10*ROW('Sanitation Data'!H102)))</f>
        <v/>
      </c>
      <c r="DH108" s="378" t="str">
        <f ca="1">+IF(OFFSET('Sanitation Data'!$H$31,0,10*ROW('Sanitation Data'!H102))="","",OFFSET('Sanitation Data'!$H$31,0,10*ROW('Sanitation Data'!H102)))</f>
        <v/>
      </c>
      <c r="DI108" s="378" t="str">
        <f ca="1">+IF(OFFSET('Sanitation Data'!$H$32,0,10*ROW('Sanitation Data'!H102))="","",OFFSET('Sanitation Data'!$H$32,0,10*ROW('Sanitation Data'!H102)))</f>
        <v/>
      </c>
      <c r="DJ108" s="378" t="str">
        <f ca="1">+IF(OFFSET('Sanitation Data'!$I$28,0,10*ROW('Sanitation Data'!I102))="","",OFFSET('Sanitation Data'!$I$28,0,10*ROW('Sanitation Data'!I102)))</f>
        <v/>
      </c>
      <c r="DK108" s="378" t="str">
        <f ca="1">+IF(OFFSET('Sanitation Data'!$I$29,0,10*ROW('Sanitation Data'!I102))="","",OFFSET('Sanitation Data'!$I$29,0,10*ROW('Sanitation Data'!I102)))</f>
        <v/>
      </c>
      <c r="DL108" s="378" t="str">
        <f ca="1">+IF(OFFSET('Sanitation Data'!$I$30,0,10*ROW('Sanitation Data'!I102))="","",OFFSET('Sanitation Data'!$I$30,0,10*ROW('Sanitation Data'!I102)))</f>
        <v/>
      </c>
      <c r="DM108" s="378" t="str">
        <f ca="1">+IF(OFFSET('Sanitation Data'!$I$31,0,10*ROW('Sanitation Data'!I102))="","",OFFSET('Sanitation Data'!$I$31,0,10*ROW('Sanitation Data'!I102)))</f>
        <v/>
      </c>
      <c r="DN108" s="378" t="str">
        <f ca="1">+IF(OFFSET('Sanitation Data'!$I$32,0,10*ROW('Sanitation Data'!I102))="","",OFFSET('Sanitation Data'!$I$32,0,10*ROW('Sanitation Data'!I102)))</f>
        <v/>
      </c>
      <c r="DO108" s="378" t="str">
        <f ca="1">+IF(OFFSET('Hygiene Data'!$D$11,0,10*ROW('Hygiene Data'!D102))="","",OFFSET('Hygiene Data'!$D$11,0,10*ROW('Hygiene Data'!D102)))</f>
        <v/>
      </c>
      <c r="DP108" s="378" t="str">
        <f ca="1">+IF(OFFSET('Hygiene Data'!$D$12,0,10*ROW('Hygiene Data'!D102))="","",OFFSET('Hygiene Data'!$D$12,0,10*ROW('Hygiene Data'!D102)))</f>
        <v/>
      </c>
      <c r="DQ108" s="378" t="str">
        <f ca="1">+IF(OFFSET('Hygiene Data'!$D$13,0,10*ROW('Hygiene Data'!D102))="","",OFFSET('Hygiene Data'!$D$13,0,10*ROW('Hygiene Data'!D102)))</f>
        <v/>
      </c>
      <c r="DR108" s="378" t="str">
        <f ca="1">+IF(OFFSET('Hygiene Data'!$E$11,0,10*ROW('Hygiene Data'!E102))="","",OFFSET('Hygiene Data'!$E$11,0,10*ROW('Hygiene Data'!E102)))</f>
        <v/>
      </c>
      <c r="DS108" s="378" t="str">
        <f ca="1">+IF(OFFSET('Hygiene Data'!$E$12,0,10*ROW('Hygiene Data'!E102))="","",OFFSET('Hygiene Data'!$E$12,0,10*ROW('Hygiene Data'!E102)))</f>
        <v/>
      </c>
      <c r="DT108" s="378" t="str">
        <f ca="1">+IF(OFFSET('Hygiene Data'!$E$13,0,10*ROW('Hygiene Data'!E102))="","",OFFSET('Hygiene Data'!$E$13,0,10*ROW('Hygiene Data'!E102)))</f>
        <v/>
      </c>
      <c r="DU108" s="378" t="str">
        <f ca="1">+IF(OFFSET('Hygiene Data'!$F$11,0,10*ROW('Hygiene Data'!F102))="","",OFFSET('Hygiene Data'!$F$11,0,10*ROW('Hygiene Data'!F102)))</f>
        <v/>
      </c>
      <c r="DV108" s="378" t="str">
        <f ca="1">+IF(OFFSET('Hygiene Data'!$F$12,0,10*ROW('Hygiene Data'!F102))="","",OFFSET('Hygiene Data'!$F$12,0,10*ROW('Hygiene Data'!F102)))</f>
        <v/>
      </c>
      <c r="DW108" s="378" t="str">
        <f ca="1">+IF(OFFSET('Hygiene Data'!$F$13,0,10*ROW('Hygiene Data'!F102))="","",OFFSET('Hygiene Data'!$F$13,0,10*ROW('Hygiene Data'!F102)))</f>
        <v/>
      </c>
      <c r="DX108" s="378" t="str">
        <f ca="1">+IF(OFFSET('Hygiene Data'!$G$11,0,10*ROW('Hygiene Data'!G102))="","",OFFSET('Hygiene Data'!$G$11,0,10*ROW('Hygiene Data'!G102)))</f>
        <v/>
      </c>
      <c r="DY108" s="378" t="str">
        <f ca="1">+IF(OFFSET('Hygiene Data'!$G$12,0,10*ROW('Hygiene Data'!G102))="","",OFFSET('Hygiene Data'!$G$12,0,10*ROW('Hygiene Data'!G102)))</f>
        <v/>
      </c>
      <c r="DZ108" s="378" t="str">
        <f ca="1">+IF(OFFSET('Hygiene Data'!$G$13,0,10*ROW('Hygiene Data'!G102))="","",OFFSET('Hygiene Data'!$G$13,0,10*ROW('Hygiene Data'!G102)))</f>
        <v/>
      </c>
      <c r="EA108" s="378" t="str">
        <f ca="1">+IF(OFFSET('Hygiene Data'!$H$11,0,10*ROW('Hygiene Data'!H102))="","",OFFSET('Hygiene Data'!$H$11,0,10*ROW('Hygiene Data'!H102)))</f>
        <v/>
      </c>
      <c r="EB108" s="378" t="str">
        <f ca="1">+IF(OFFSET('Hygiene Data'!$H$12,0,10*ROW('Hygiene Data'!H102))="","",OFFSET('Hygiene Data'!$H$12,0,10*ROW('Hygiene Data'!H102)))</f>
        <v/>
      </c>
      <c r="EC108" s="378" t="str">
        <f ca="1">+IF(OFFSET('Hygiene Data'!$H$13,0,10*ROW('Hygiene Data'!H102))="","",OFFSET('Hygiene Data'!$H$13,0,10*ROW('Hygiene Data'!H102)))</f>
        <v/>
      </c>
      <c r="ED108" s="378" t="str">
        <f ca="1">+IF(OFFSET('Hygiene Data'!$I$11,0,10*ROW('Hygiene Data'!I102))="","",OFFSET('Hygiene Data'!$I$11,0,10*ROW('Hygiene Data'!I102)))</f>
        <v/>
      </c>
      <c r="EE108" s="378" t="str">
        <f ca="1">+IF(OFFSET('Hygiene Data'!$I$12,0,10*ROW('Hygiene Data'!I102))="","",OFFSET('Hygiene Data'!$I$12,0,10*ROW('Hygiene Data'!I102)))</f>
        <v/>
      </c>
      <c r="EF108" s="378" t="str">
        <f ca="1">+IF(OFFSET('Hygiene Data'!$I$13,0,10*ROW('Hygiene Data'!I102))="","",OFFSET('Hygiene Data'!$I$13,0,10*ROW('Hygiene Data'!I102)))</f>
        <v/>
      </c>
    </row>
    <row r="109" spans="1:136" x14ac:dyDescent="0.25">
      <c r="A109" s="487" t="str">
        <f ca="1">+IF(OFFSET('Water Data'!$B$2,0,10*ROW('Water Data'!E103))="","",OFFSET('Water Data'!$B$2,0,10*ROW('Water Data'!E103)))</f>
        <v/>
      </c>
      <c r="B109" s="487"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4" t="str">
        <f t="shared" ca="1" si="1"/>
        <v/>
      </c>
      <c r="D109" s="515"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5"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5"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5"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5"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5"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5"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5"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5"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5"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5"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5"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5"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5"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5"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5"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5"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5"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6"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6"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6"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6"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6"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6"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6"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6"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6"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6"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6"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6"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6"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6"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6"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6"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6"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6"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6"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6"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6"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6"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6"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6"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6"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6"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6"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6"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6"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6"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7"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3"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7"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7"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7"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7"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7"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7"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7"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7"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7"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7"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7"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7"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7"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7"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7"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7"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8" t="str">
        <f ca="1">+IF(OFFSET('Water Data'!$D$27,0,10*ROW('Water Data'!D103))="","",OFFSET('Water Data'!$D$27,0,10*ROW('Water Data'!D103)))</f>
        <v/>
      </c>
      <c r="BT109" s="378" t="str">
        <f ca="1">+IF(OFFSET('Water Data'!$D$28,0,10*ROW('Water Data'!D103))="","",OFFSET('Water Data'!$D$28,0,10*ROW('Water Data'!D103)))</f>
        <v/>
      </c>
      <c r="BU109" s="378" t="str">
        <f ca="1">+IF(OFFSET('Water Data'!$D$29,0,10*ROW('Water Data'!D103))="","",OFFSET('Water Data'!$D$29,0,10*ROW('Water Data'!D103)))</f>
        <v/>
      </c>
      <c r="BV109" s="378" t="str">
        <f ca="1">+IF(OFFSET('Water Data'!$E$27,0,10*ROW('Water Data'!E103))="","",OFFSET('Water Data'!$E$27,0,10*ROW('Water Data'!E103)))</f>
        <v/>
      </c>
      <c r="BW109" s="378" t="str">
        <f ca="1">+IF(OFFSET('Water Data'!$E$28,0,10*ROW('Water Data'!E103))="","",OFFSET('Water Data'!$E$28,0,10*ROW('Water Data'!E103)))</f>
        <v/>
      </c>
      <c r="BX109" s="378" t="str">
        <f ca="1">+IF(OFFSET('Water Data'!$E$29,0,10*ROW('Water Data'!E103))="","",OFFSET('Water Data'!$E$29,0,10*ROW('Water Data'!E103)))</f>
        <v/>
      </c>
      <c r="BY109" s="378" t="str">
        <f ca="1">+IF(OFFSET('Water Data'!$F$27,0,10*ROW('Water Data'!F103))="","",OFFSET('Water Data'!$F$27,0,10*ROW('Water Data'!F103)))</f>
        <v/>
      </c>
      <c r="BZ109" s="378" t="str">
        <f ca="1">+IF(OFFSET('Water Data'!$F$28,0,10*ROW('Water Data'!F103))="","",OFFSET('Water Data'!$F$28,0,10*ROW('Water Data'!F103)))</f>
        <v/>
      </c>
      <c r="CA109" s="378" t="str">
        <f ca="1">+IF(OFFSET('Water Data'!$F$29,0,10*ROW('Water Data'!F103))="","",OFFSET('Water Data'!$F$29,0,10*ROW('Water Data'!F103)))</f>
        <v/>
      </c>
      <c r="CB109" s="378" t="str">
        <f ca="1">+IF(OFFSET('Water Data'!$G$27,0,10*ROW('Water Data'!G103))="","",OFFSET('Water Data'!$G$27,0,10*ROW('Water Data'!G103)))</f>
        <v/>
      </c>
      <c r="CC109" s="378" t="str">
        <f ca="1">+IF(OFFSET('Water Data'!$G$28,0,10*ROW('Water Data'!G103))="","",OFFSET('Water Data'!$G$28,0,10*ROW('Water Data'!G103)))</f>
        <v/>
      </c>
      <c r="CD109" s="378" t="str">
        <f ca="1">+IF(OFFSET('Water Data'!$G$29,0,10*ROW('Water Data'!G103))="","",OFFSET('Water Data'!$G$29,0,10*ROW('Water Data'!G103)))</f>
        <v/>
      </c>
      <c r="CE109" s="378" t="str">
        <f ca="1">+IF(OFFSET('Water Data'!$H$27,0,10*ROW('Water Data'!H103))="","",OFFSET('Water Data'!$H$27,0,10*ROW('Water Data'!H103)))</f>
        <v/>
      </c>
      <c r="CF109" s="378" t="str">
        <f ca="1">+IF(OFFSET('Water Data'!$H$28,0,10*ROW('Water Data'!H103))="","",OFFSET('Water Data'!$H$28,0,10*ROW('Water Data'!H103)))</f>
        <v/>
      </c>
      <c r="CG109" s="378" t="str">
        <f ca="1">+IF(OFFSET('Water Data'!$H$29,0,10*ROW('Water Data'!H103))="","",OFFSET('Water Data'!$H$29,0,10*ROW('Water Data'!H103)))</f>
        <v/>
      </c>
      <c r="CH109" s="378" t="str">
        <f ca="1">+IF(OFFSET('Water Data'!$I$27,0,10*ROW('Water Data'!I103))="","",OFFSET('Water Data'!$I$27,0,10*ROW('Water Data'!I103)))</f>
        <v/>
      </c>
      <c r="CI109" s="378" t="str">
        <f ca="1">+IF(OFFSET('Water Data'!$I$28,0,10*ROW('Water Data'!I103))="","",OFFSET('Water Data'!$I$28,0,10*ROW('Water Data'!I103)))</f>
        <v/>
      </c>
      <c r="CJ109" s="378" t="str">
        <f ca="1">+IF(OFFSET('Water Data'!$I$29,0,10*ROW('Water Data'!I103))="","",OFFSET('Water Data'!$I$29,0,10*ROW('Water Data'!I103)))</f>
        <v/>
      </c>
      <c r="CK109" s="378" t="str">
        <f ca="1">+IF(OFFSET('Sanitation Data'!$D$28,0,10*ROW('Sanitation Data'!D103))="","",OFFSET('Sanitation Data'!$D$28,0,10*ROW('Sanitation Data'!D103)))</f>
        <v/>
      </c>
      <c r="CL109" s="378" t="str">
        <f ca="1">+IF(OFFSET('Sanitation Data'!$D$29,0,10*ROW('Sanitation Data'!D103))="","",OFFSET('Sanitation Data'!$D$29,0,10*ROW('Sanitation Data'!D103)))</f>
        <v/>
      </c>
      <c r="CM109" s="378" t="str">
        <f ca="1">+IF(OFFSET('Sanitation Data'!$D$30,0,10*ROW('Sanitation Data'!D103))="","",OFFSET('Sanitation Data'!$D$30,0,10*ROW('Sanitation Data'!D103)))</f>
        <v/>
      </c>
      <c r="CN109" s="378" t="str">
        <f ca="1">+IF(OFFSET('Sanitation Data'!$D$31,0,10*ROW('Sanitation Data'!D103))="","",OFFSET('Sanitation Data'!$D$31,0,10*ROW('Sanitation Data'!D103)))</f>
        <v/>
      </c>
      <c r="CO109" s="378" t="str">
        <f ca="1">+IF(OFFSET('Sanitation Data'!$D$32,0,10*ROW('Sanitation Data'!D103))="","",OFFSET('Sanitation Data'!$D$32,0,10*ROW('Sanitation Data'!D103)))</f>
        <v/>
      </c>
      <c r="CP109" s="378" t="str">
        <f ca="1">+IF(OFFSET('Sanitation Data'!$E$28,0,10*ROW('Sanitation Data'!E103))="","",OFFSET('Sanitation Data'!$E$28,0,10*ROW('Sanitation Data'!E103)))</f>
        <v/>
      </c>
      <c r="CQ109" s="378" t="str">
        <f ca="1">+IF(OFFSET('Sanitation Data'!$E$29,0,10*ROW('Sanitation Data'!E103))="","",OFFSET('Sanitation Data'!$E$29,0,10*ROW('Sanitation Data'!E103)))</f>
        <v/>
      </c>
      <c r="CR109" s="378" t="str">
        <f ca="1">+IF(OFFSET('Sanitation Data'!$E$30,0,10*ROW('Sanitation Data'!E103))="","",OFFSET('Sanitation Data'!$E$30,0,10*ROW('Sanitation Data'!E103)))</f>
        <v/>
      </c>
      <c r="CS109" s="378" t="str">
        <f ca="1">+IF(OFFSET('Sanitation Data'!$E$31,0,10*ROW('Sanitation Data'!E103))="","",OFFSET('Sanitation Data'!$E$31,0,10*ROW('Sanitation Data'!E103)))</f>
        <v/>
      </c>
      <c r="CT109" s="378" t="str">
        <f ca="1">+IF(OFFSET('Sanitation Data'!$E$32,0,10*ROW('Sanitation Data'!E103))="","",OFFSET('Sanitation Data'!$E$32,0,10*ROW('Sanitation Data'!E103)))</f>
        <v/>
      </c>
      <c r="CU109" s="378" t="str">
        <f ca="1">+IF(OFFSET('Sanitation Data'!$F$28,0,10*ROW('Sanitation Data'!F103))="","",OFFSET('Sanitation Data'!$F$28,0,10*ROW('Sanitation Data'!F103)))</f>
        <v/>
      </c>
      <c r="CV109" s="378" t="str">
        <f ca="1">+IF(OFFSET('Sanitation Data'!$F$29,0,10*ROW('Sanitation Data'!F103))="","",OFFSET('Sanitation Data'!$F$29,0,10*ROW('Sanitation Data'!F103)))</f>
        <v/>
      </c>
      <c r="CW109" s="378" t="str">
        <f ca="1">+IF(OFFSET('Sanitation Data'!$F$30,0,10*ROW('Sanitation Data'!F103))="","",OFFSET('Sanitation Data'!$F$30,0,10*ROW('Sanitation Data'!F103)))</f>
        <v/>
      </c>
      <c r="CX109" s="378" t="str">
        <f ca="1">+IF(OFFSET('Sanitation Data'!$F$31,0,10*ROW('Sanitation Data'!F103))="","",OFFSET('Sanitation Data'!$F$31,0,10*ROW('Sanitation Data'!F103)))</f>
        <v/>
      </c>
      <c r="CY109" s="378" t="str">
        <f ca="1">+IF(OFFSET('Sanitation Data'!$F$32,0,10*ROW('Sanitation Data'!F103))="","",OFFSET('Sanitation Data'!$F$32,0,10*ROW('Sanitation Data'!F103)))</f>
        <v/>
      </c>
      <c r="CZ109" s="378" t="str">
        <f ca="1">+IF(OFFSET('Sanitation Data'!$G$28,0,10*ROW('Sanitation Data'!G103))="","",OFFSET('Sanitation Data'!$G$28,0,10*ROW('Sanitation Data'!G103)))</f>
        <v/>
      </c>
      <c r="DA109" s="378" t="str">
        <f ca="1">+IF(OFFSET('Sanitation Data'!$G$29,0,10*ROW('Sanitation Data'!G103))="","",OFFSET('Sanitation Data'!$G$29,0,10*ROW('Sanitation Data'!G103)))</f>
        <v/>
      </c>
      <c r="DB109" s="378" t="str">
        <f ca="1">+IF(OFFSET('Sanitation Data'!$G$30,0,10*ROW('Sanitation Data'!G103))="","",OFFSET('Sanitation Data'!$G$30,0,10*ROW('Sanitation Data'!G103)))</f>
        <v/>
      </c>
      <c r="DC109" s="378" t="str">
        <f ca="1">+IF(OFFSET('Sanitation Data'!$G$31,0,10*ROW('Sanitation Data'!G103))="","",OFFSET('Sanitation Data'!$G$31,0,10*ROW('Sanitation Data'!G103)))</f>
        <v/>
      </c>
      <c r="DD109" s="378" t="str">
        <f ca="1">+IF(OFFSET('Sanitation Data'!$G$32,0,10*ROW('Sanitation Data'!G103))="","",OFFSET('Sanitation Data'!$G$32,0,10*ROW('Sanitation Data'!G103)))</f>
        <v/>
      </c>
      <c r="DE109" s="378" t="str">
        <f ca="1">+IF(OFFSET('Sanitation Data'!$H$28,0,10*ROW('Sanitation Data'!H103))="","",OFFSET('Sanitation Data'!$H$28,0,10*ROW('Sanitation Data'!H103)))</f>
        <v/>
      </c>
      <c r="DF109" s="378" t="str">
        <f ca="1">+IF(OFFSET('Sanitation Data'!$H$29,0,10*ROW('Sanitation Data'!H103))="","",OFFSET('Sanitation Data'!$H$29,0,10*ROW('Sanitation Data'!H103)))</f>
        <v/>
      </c>
      <c r="DG109" s="378" t="str">
        <f ca="1">+IF(OFFSET('Sanitation Data'!$H$30,0,10*ROW('Sanitation Data'!H103))="","",OFFSET('Sanitation Data'!$H$30,0,10*ROW('Sanitation Data'!H103)))</f>
        <v/>
      </c>
      <c r="DH109" s="378" t="str">
        <f ca="1">+IF(OFFSET('Sanitation Data'!$H$31,0,10*ROW('Sanitation Data'!H103))="","",OFFSET('Sanitation Data'!$H$31,0,10*ROW('Sanitation Data'!H103)))</f>
        <v/>
      </c>
      <c r="DI109" s="378" t="str">
        <f ca="1">+IF(OFFSET('Sanitation Data'!$H$32,0,10*ROW('Sanitation Data'!H103))="","",OFFSET('Sanitation Data'!$H$32,0,10*ROW('Sanitation Data'!H103)))</f>
        <v/>
      </c>
      <c r="DJ109" s="378" t="str">
        <f ca="1">+IF(OFFSET('Sanitation Data'!$I$28,0,10*ROW('Sanitation Data'!I103))="","",OFFSET('Sanitation Data'!$I$28,0,10*ROW('Sanitation Data'!I103)))</f>
        <v/>
      </c>
      <c r="DK109" s="378" t="str">
        <f ca="1">+IF(OFFSET('Sanitation Data'!$I$29,0,10*ROW('Sanitation Data'!I103))="","",OFFSET('Sanitation Data'!$I$29,0,10*ROW('Sanitation Data'!I103)))</f>
        <v/>
      </c>
      <c r="DL109" s="378" t="str">
        <f ca="1">+IF(OFFSET('Sanitation Data'!$I$30,0,10*ROW('Sanitation Data'!I103))="","",OFFSET('Sanitation Data'!$I$30,0,10*ROW('Sanitation Data'!I103)))</f>
        <v/>
      </c>
      <c r="DM109" s="378" t="str">
        <f ca="1">+IF(OFFSET('Sanitation Data'!$I$31,0,10*ROW('Sanitation Data'!I103))="","",OFFSET('Sanitation Data'!$I$31,0,10*ROW('Sanitation Data'!I103)))</f>
        <v/>
      </c>
      <c r="DN109" s="378" t="str">
        <f ca="1">+IF(OFFSET('Sanitation Data'!$I$32,0,10*ROW('Sanitation Data'!I103))="","",OFFSET('Sanitation Data'!$I$32,0,10*ROW('Sanitation Data'!I103)))</f>
        <v/>
      </c>
      <c r="DO109" s="378" t="str">
        <f ca="1">+IF(OFFSET('Hygiene Data'!$D$11,0,10*ROW('Hygiene Data'!D103))="","",OFFSET('Hygiene Data'!$D$11,0,10*ROW('Hygiene Data'!D103)))</f>
        <v/>
      </c>
      <c r="DP109" s="378" t="str">
        <f ca="1">+IF(OFFSET('Hygiene Data'!$D$12,0,10*ROW('Hygiene Data'!D103))="","",OFFSET('Hygiene Data'!$D$12,0,10*ROW('Hygiene Data'!D103)))</f>
        <v/>
      </c>
      <c r="DQ109" s="378" t="str">
        <f ca="1">+IF(OFFSET('Hygiene Data'!$D$13,0,10*ROW('Hygiene Data'!D103))="","",OFFSET('Hygiene Data'!$D$13,0,10*ROW('Hygiene Data'!D103)))</f>
        <v/>
      </c>
      <c r="DR109" s="378" t="str">
        <f ca="1">+IF(OFFSET('Hygiene Data'!$E$11,0,10*ROW('Hygiene Data'!E103))="","",OFFSET('Hygiene Data'!$E$11,0,10*ROW('Hygiene Data'!E103)))</f>
        <v/>
      </c>
      <c r="DS109" s="378" t="str">
        <f ca="1">+IF(OFFSET('Hygiene Data'!$E$12,0,10*ROW('Hygiene Data'!E103))="","",OFFSET('Hygiene Data'!$E$12,0,10*ROW('Hygiene Data'!E103)))</f>
        <v/>
      </c>
      <c r="DT109" s="378" t="str">
        <f ca="1">+IF(OFFSET('Hygiene Data'!$E$13,0,10*ROW('Hygiene Data'!E103))="","",OFFSET('Hygiene Data'!$E$13,0,10*ROW('Hygiene Data'!E103)))</f>
        <v/>
      </c>
      <c r="DU109" s="378" t="str">
        <f ca="1">+IF(OFFSET('Hygiene Data'!$F$11,0,10*ROW('Hygiene Data'!F103))="","",OFFSET('Hygiene Data'!$F$11,0,10*ROW('Hygiene Data'!F103)))</f>
        <v/>
      </c>
      <c r="DV109" s="378" t="str">
        <f ca="1">+IF(OFFSET('Hygiene Data'!$F$12,0,10*ROW('Hygiene Data'!F103))="","",OFFSET('Hygiene Data'!$F$12,0,10*ROW('Hygiene Data'!F103)))</f>
        <v/>
      </c>
      <c r="DW109" s="378" t="str">
        <f ca="1">+IF(OFFSET('Hygiene Data'!$F$13,0,10*ROW('Hygiene Data'!F103))="","",OFFSET('Hygiene Data'!$F$13,0,10*ROW('Hygiene Data'!F103)))</f>
        <v/>
      </c>
      <c r="DX109" s="378" t="str">
        <f ca="1">+IF(OFFSET('Hygiene Data'!$G$11,0,10*ROW('Hygiene Data'!G103))="","",OFFSET('Hygiene Data'!$G$11,0,10*ROW('Hygiene Data'!G103)))</f>
        <v/>
      </c>
      <c r="DY109" s="378" t="str">
        <f ca="1">+IF(OFFSET('Hygiene Data'!$G$12,0,10*ROW('Hygiene Data'!G103))="","",OFFSET('Hygiene Data'!$G$12,0,10*ROW('Hygiene Data'!G103)))</f>
        <v/>
      </c>
      <c r="DZ109" s="378" t="str">
        <f ca="1">+IF(OFFSET('Hygiene Data'!$G$13,0,10*ROW('Hygiene Data'!G103))="","",OFFSET('Hygiene Data'!$G$13,0,10*ROW('Hygiene Data'!G103)))</f>
        <v/>
      </c>
      <c r="EA109" s="378" t="str">
        <f ca="1">+IF(OFFSET('Hygiene Data'!$H$11,0,10*ROW('Hygiene Data'!H103))="","",OFFSET('Hygiene Data'!$H$11,0,10*ROW('Hygiene Data'!H103)))</f>
        <v/>
      </c>
      <c r="EB109" s="378" t="str">
        <f ca="1">+IF(OFFSET('Hygiene Data'!$H$12,0,10*ROW('Hygiene Data'!H103))="","",OFFSET('Hygiene Data'!$H$12,0,10*ROW('Hygiene Data'!H103)))</f>
        <v/>
      </c>
      <c r="EC109" s="378" t="str">
        <f ca="1">+IF(OFFSET('Hygiene Data'!$H$13,0,10*ROW('Hygiene Data'!H103))="","",OFFSET('Hygiene Data'!$H$13,0,10*ROW('Hygiene Data'!H103)))</f>
        <v/>
      </c>
      <c r="ED109" s="378" t="str">
        <f ca="1">+IF(OFFSET('Hygiene Data'!$I$11,0,10*ROW('Hygiene Data'!I103))="","",OFFSET('Hygiene Data'!$I$11,0,10*ROW('Hygiene Data'!I103)))</f>
        <v/>
      </c>
      <c r="EE109" s="378" t="str">
        <f ca="1">+IF(OFFSET('Hygiene Data'!$I$12,0,10*ROW('Hygiene Data'!I103))="","",OFFSET('Hygiene Data'!$I$12,0,10*ROW('Hygiene Data'!I103)))</f>
        <v/>
      </c>
      <c r="EF109" s="378" t="str">
        <f ca="1">+IF(OFFSET('Hygiene Data'!$I$13,0,10*ROW('Hygiene Data'!I103))="","",OFFSET('Hygiene Data'!$I$13,0,10*ROW('Hygiene Data'!I103)))</f>
        <v/>
      </c>
    </row>
    <row r="110" spans="1:136" x14ac:dyDescent="0.25">
      <c r="A110" s="487" t="str">
        <f ca="1">+IF(OFFSET('Water Data'!$B$2,0,10*ROW('Water Data'!E104))="","",OFFSET('Water Data'!$B$2,0,10*ROW('Water Data'!E104)))</f>
        <v/>
      </c>
      <c r="B110" s="487"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4" t="str">
        <f t="shared" ca="1" si="1"/>
        <v/>
      </c>
      <c r="D110" s="515"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5"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5"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5"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5"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5"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5"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5"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5"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5"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5"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5"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5"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5"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5"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5"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5"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5"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6"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6"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6"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6"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6"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6"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6"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6"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6"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6"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6"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6"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6"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6"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6"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6"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6"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6"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6"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6"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6"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6"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6"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6"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6"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6"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6"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6"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6"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6"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7"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3"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7"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7"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7"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7"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7"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7"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7"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7"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7"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7"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7"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7"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7"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7"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7"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7"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8" t="str">
        <f ca="1">+IF(OFFSET('Water Data'!$D$27,0,10*ROW('Water Data'!D104))="","",OFFSET('Water Data'!$D$27,0,10*ROW('Water Data'!D104)))</f>
        <v/>
      </c>
      <c r="BT110" s="378" t="str">
        <f ca="1">+IF(OFFSET('Water Data'!$D$28,0,10*ROW('Water Data'!D104))="","",OFFSET('Water Data'!$D$28,0,10*ROW('Water Data'!D104)))</f>
        <v/>
      </c>
      <c r="BU110" s="378" t="str">
        <f ca="1">+IF(OFFSET('Water Data'!$D$29,0,10*ROW('Water Data'!D104))="","",OFFSET('Water Data'!$D$29,0,10*ROW('Water Data'!D104)))</f>
        <v/>
      </c>
      <c r="BV110" s="378" t="str">
        <f ca="1">+IF(OFFSET('Water Data'!$E$27,0,10*ROW('Water Data'!E104))="","",OFFSET('Water Data'!$E$27,0,10*ROW('Water Data'!E104)))</f>
        <v/>
      </c>
      <c r="BW110" s="378" t="str">
        <f ca="1">+IF(OFFSET('Water Data'!$E$28,0,10*ROW('Water Data'!E104))="","",OFFSET('Water Data'!$E$28,0,10*ROW('Water Data'!E104)))</f>
        <v/>
      </c>
      <c r="BX110" s="378" t="str">
        <f ca="1">+IF(OFFSET('Water Data'!$E$29,0,10*ROW('Water Data'!E104))="","",OFFSET('Water Data'!$E$29,0,10*ROW('Water Data'!E104)))</f>
        <v/>
      </c>
      <c r="BY110" s="378" t="str">
        <f ca="1">+IF(OFFSET('Water Data'!$F$27,0,10*ROW('Water Data'!F104))="","",OFFSET('Water Data'!$F$27,0,10*ROW('Water Data'!F104)))</f>
        <v/>
      </c>
      <c r="BZ110" s="378" t="str">
        <f ca="1">+IF(OFFSET('Water Data'!$F$28,0,10*ROW('Water Data'!F104))="","",OFFSET('Water Data'!$F$28,0,10*ROW('Water Data'!F104)))</f>
        <v/>
      </c>
      <c r="CA110" s="378" t="str">
        <f ca="1">+IF(OFFSET('Water Data'!$F$29,0,10*ROW('Water Data'!F104))="","",OFFSET('Water Data'!$F$29,0,10*ROW('Water Data'!F104)))</f>
        <v/>
      </c>
      <c r="CB110" s="378" t="str">
        <f ca="1">+IF(OFFSET('Water Data'!$G$27,0,10*ROW('Water Data'!G104))="","",OFFSET('Water Data'!$G$27,0,10*ROW('Water Data'!G104)))</f>
        <v/>
      </c>
      <c r="CC110" s="378" t="str">
        <f ca="1">+IF(OFFSET('Water Data'!$G$28,0,10*ROW('Water Data'!G104))="","",OFFSET('Water Data'!$G$28,0,10*ROW('Water Data'!G104)))</f>
        <v/>
      </c>
      <c r="CD110" s="378" t="str">
        <f ca="1">+IF(OFFSET('Water Data'!$G$29,0,10*ROW('Water Data'!G104))="","",OFFSET('Water Data'!$G$29,0,10*ROW('Water Data'!G104)))</f>
        <v/>
      </c>
      <c r="CE110" s="378" t="str">
        <f ca="1">+IF(OFFSET('Water Data'!$H$27,0,10*ROW('Water Data'!H104))="","",OFFSET('Water Data'!$H$27,0,10*ROW('Water Data'!H104)))</f>
        <v/>
      </c>
      <c r="CF110" s="378" t="str">
        <f ca="1">+IF(OFFSET('Water Data'!$H$28,0,10*ROW('Water Data'!H104))="","",OFFSET('Water Data'!$H$28,0,10*ROW('Water Data'!H104)))</f>
        <v/>
      </c>
      <c r="CG110" s="378" t="str">
        <f ca="1">+IF(OFFSET('Water Data'!$H$29,0,10*ROW('Water Data'!H104))="","",OFFSET('Water Data'!$H$29,0,10*ROW('Water Data'!H104)))</f>
        <v/>
      </c>
      <c r="CH110" s="378" t="str">
        <f ca="1">+IF(OFFSET('Water Data'!$I$27,0,10*ROW('Water Data'!I104))="","",OFFSET('Water Data'!$I$27,0,10*ROW('Water Data'!I104)))</f>
        <v/>
      </c>
      <c r="CI110" s="378" t="str">
        <f ca="1">+IF(OFFSET('Water Data'!$I$28,0,10*ROW('Water Data'!I104))="","",OFFSET('Water Data'!$I$28,0,10*ROW('Water Data'!I104)))</f>
        <v/>
      </c>
      <c r="CJ110" s="378" t="str">
        <f ca="1">+IF(OFFSET('Water Data'!$I$29,0,10*ROW('Water Data'!I104))="","",OFFSET('Water Data'!$I$29,0,10*ROW('Water Data'!I104)))</f>
        <v/>
      </c>
      <c r="CK110" s="378" t="str">
        <f ca="1">+IF(OFFSET('Sanitation Data'!$D$28,0,10*ROW('Sanitation Data'!D104))="","",OFFSET('Sanitation Data'!$D$28,0,10*ROW('Sanitation Data'!D104)))</f>
        <v/>
      </c>
      <c r="CL110" s="378" t="str">
        <f ca="1">+IF(OFFSET('Sanitation Data'!$D$29,0,10*ROW('Sanitation Data'!D104))="","",OFFSET('Sanitation Data'!$D$29,0,10*ROW('Sanitation Data'!D104)))</f>
        <v/>
      </c>
      <c r="CM110" s="378" t="str">
        <f ca="1">+IF(OFFSET('Sanitation Data'!$D$30,0,10*ROW('Sanitation Data'!D104))="","",OFFSET('Sanitation Data'!$D$30,0,10*ROW('Sanitation Data'!D104)))</f>
        <v/>
      </c>
      <c r="CN110" s="378" t="str">
        <f ca="1">+IF(OFFSET('Sanitation Data'!$D$31,0,10*ROW('Sanitation Data'!D104))="","",OFFSET('Sanitation Data'!$D$31,0,10*ROW('Sanitation Data'!D104)))</f>
        <v/>
      </c>
      <c r="CO110" s="378" t="str">
        <f ca="1">+IF(OFFSET('Sanitation Data'!$D$32,0,10*ROW('Sanitation Data'!D104))="","",OFFSET('Sanitation Data'!$D$32,0,10*ROW('Sanitation Data'!D104)))</f>
        <v/>
      </c>
      <c r="CP110" s="378" t="str">
        <f ca="1">+IF(OFFSET('Sanitation Data'!$E$28,0,10*ROW('Sanitation Data'!E104))="","",OFFSET('Sanitation Data'!$E$28,0,10*ROW('Sanitation Data'!E104)))</f>
        <v/>
      </c>
      <c r="CQ110" s="378" t="str">
        <f ca="1">+IF(OFFSET('Sanitation Data'!$E$29,0,10*ROW('Sanitation Data'!E104))="","",OFFSET('Sanitation Data'!$E$29,0,10*ROW('Sanitation Data'!E104)))</f>
        <v/>
      </c>
      <c r="CR110" s="378" t="str">
        <f ca="1">+IF(OFFSET('Sanitation Data'!$E$30,0,10*ROW('Sanitation Data'!E104))="","",OFFSET('Sanitation Data'!$E$30,0,10*ROW('Sanitation Data'!E104)))</f>
        <v/>
      </c>
      <c r="CS110" s="378" t="str">
        <f ca="1">+IF(OFFSET('Sanitation Data'!$E$31,0,10*ROW('Sanitation Data'!E104))="","",OFFSET('Sanitation Data'!$E$31,0,10*ROW('Sanitation Data'!E104)))</f>
        <v/>
      </c>
      <c r="CT110" s="378" t="str">
        <f ca="1">+IF(OFFSET('Sanitation Data'!$E$32,0,10*ROW('Sanitation Data'!E104))="","",OFFSET('Sanitation Data'!$E$32,0,10*ROW('Sanitation Data'!E104)))</f>
        <v/>
      </c>
      <c r="CU110" s="378" t="str">
        <f ca="1">+IF(OFFSET('Sanitation Data'!$F$28,0,10*ROW('Sanitation Data'!F104))="","",OFFSET('Sanitation Data'!$F$28,0,10*ROW('Sanitation Data'!F104)))</f>
        <v/>
      </c>
      <c r="CV110" s="378" t="str">
        <f ca="1">+IF(OFFSET('Sanitation Data'!$F$29,0,10*ROW('Sanitation Data'!F104))="","",OFFSET('Sanitation Data'!$F$29,0,10*ROW('Sanitation Data'!F104)))</f>
        <v/>
      </c>
      <c r="CW110" s="378" t="str">
        <f ca="1">+IF(OFFSET('Sanitation Data'!$F$30,0,10*ROW('Sanitation Data'!F104))="","",OFFSET('Sanitation Data'!$F$30,0,10*ROW('Sanitation Data'!F104)))</f>
        <v/>
      </c>
      <c r="CX110" s="378" t="str">
        <f ca="1">+IF(OFFSET('Sanitation Data'!$F$31,0,10*ROW('Sanitation Data'!F104))="","",OFFSET('Sanitation Data'!$F$31,0,10*ROW('Sanitation Data'!F104)))</f>
        <v/>
      </c>
      <c r="CY110" s="378" t="str">
        <f ca="1">+IF(OFFSET('Sanitation Data'!$F$32,0,10*ROW('Sanitation Data'!F104))="","",OFFSET('Sanitation Data'!$F$32,0,10*ROW('Sanitation Data'!F104)))</f>
        <v/>
      </c>
      <c r="CZ110" s="378" t="str">
        <f ca="1">+IF(OFFSET('Sanitation Data'!$G$28,0,10*ROW('Sanitation Data'!G104))="","",OFFSET('Sanitation Data'!$G$28,0,10*ROW('Sanitation Data'!G104)))</f>
        <v/>
      </c>
      <c r="DA110" s="378" t="str">
        <f ca="1">+IF(OFFSET('Sanitation Data'!$G$29,0,10*ROW('Sanitation Data'!G104))="","",OFFSET('Sanitation Data'!$G$29,0,10*ROW('Sanitation Data'!G104)))</f>
        <v/>
      </c>
      <c r="DB110" s="378" t="str">
        <f ca="1">+IF(OFFSET('Sanitation Data'!$G$30,0,10*ROW('Sanitation Data'!G104))="","",OFFSET('Sanitation Data'!$G$30,0,10*ROW('Sanitation Data'!G104)))</f>
        <v/>
      </c>
      <c r="DC110" s="378" t="str">
        <f ca="1">+IF(OFFSET('Sanitation Data'!$G$31,0,10*ROW('Sanitation Data'!G104))="","",OFFSET('Sanitation Data'!$G$31,0,10*ROW('Sanitation Data'!G104)))</f>
        <v/>
      </c>
      <c r="DD110" s="378" t="str">
        <f ca="1">+IF(OFFSET('Sanitation Data'!$G$32,0,10*ROW('Sanitation Data'!G104))="","",OFFSET('Sanitation Data'!$G$32,0,10*ROW('Sanitation Data'!G104)))</f>
        <v/>
      </c>
      <c r="DE110" s="378" t="str">
        <f ca="1">+IF(OFFSET('Sanitation Data'!$H$28,0,10*ROW('Sanitation Data'!H104))="","",OFFSET('Sanitation Data'!$H$28,0,10*ROW('Sanitation Data'!H104)))</f>
        <v/>
      </c>
      <c r="DF110" s="378" t="str">
        <f ca="1">+IF(OFFSET('Sanitation Data'!$H$29,0,10*ROW('Sanitation Data'!H104))="","",OFFSET('Sanitation Data'!$H$29,0,10*ROW('Sanitation Data'!H104)))</f>
        <v/>
      </c>
      <c r="DG110" s="378" t="str">
        <f ca="1">+IF(OFFSET('Sanitation Data'!$H$30,0,10*ROW('Sanitation Data'!H104))="","",OFFSET('Sanitation Data'!$H$30,0,10*ROW('Sanitation Data'!H104)))</f>
        <v/>
      </c>
      <c r="DH110" s="378" t="str">
        <f ca="1">+IF(OFFSET('Sanitation Data'!$H$31,0,10*ROW('Sanitation Data'!H104))="","",OFFSET('Sanitation Data'!$H$31,0,10*ROW('Sanitation Data'!H104)))</f>
        <v/>
      </c>
      <c r="DI110" s="378" t="str">
        <f ca="1">+IF(OFFSET('Sanitation Data'!$H$32,0,10*ROW('Sanitation Data'!H104))="","",OFFSET('Sanitation Data'!$H$32,0,10*ROW('Sanitation Data'!H104)))</f>
        <v/>
      </c>
      <c r="DJ110" s="378" t="str">
        <f ca="1">+IF(OFFSET('Sanitation Data'!$I$28,0,10*ROW('Sanitation Data'!I104))="","",OFFSET('Sanitation Data'!$I$28,0,10*ROW('Sanitation Data'!I104)))</f>
        <v/>
      </c>
      <c r="DK110" s="378" t="str">
        <f ca="1">+IF(OFFSET('Sanitation Data'!$I$29,0,10*ROW('Sanitation Data'!I104))="","",OFFSET('Sanitation Data'!$I$29,0,10*ROW('Sanitation Data'!I104)))</f>
        <v/>
      </c>
      <c r="DL110" s="378" t="str">
        <f ca="1">+IF(OFFSET('Sanitation Data'!$I$30,0,10*ROW('Sanitation Data'!I104))="","",OFFSET('Sanitation Data'!$I$30,0,10*ROW('Sanitation Data'!I104)))</f>
        <v/>
      </c>
      <c r="DM110" s="378" t="str">
        <f ca="1">+IF(OFFSET('Sanitation Data'!$I$31,0,10*ROW('Sanitation Data'!I104))="","",OFFSET('Sanitation Data'!$I$31,0,10*ROW('Sanitation Data'!I104)))</f>
        <v/>
      </c>
      <c r="DN110" s="378" t="str">
        <f ca="1">+IF(OFFSET('Sanitation Data'!$I$32,0,10*ROW('Sanitation Data'!I104))="","",OFFSET('Sanitation Data'!$I$32,0,10*ROW('Sanitation Data'!I104)))</f>
        <v/>
      </c>
      <c r="DO110" s="378" t="str">
        <f ca="1">+IF(OFFSET('Hygiene Data'!$D$11,0,10*ROW('Hygiene Data'!D104))="","",OFFSET('Hygiene Data'!$D$11,0,10*ROW('Hygiene Data'!D104)))</f>
        <v/>
      </c>
      <c r="DP110" s="378" t="str">
        <f ca="1">+IF(OFFSET('Hygiene Data'!$D$12,0,10*ROW('Hygiene Data'!D104))="","",OFFSET('Hygiene Data'!$D$12,0,10*ROW('Hygiene Data'!D104)))</f>
        <v/>
      </c>
      <c r="DQ110" s="378" t="str">
        <f ca="1">+IF(OFFSET('Hygiene Data'!$D$13,0,10*ROW('Hygiene Data'!D104))="","",OFFSET('Hygiene Data'!$D$13,0,10*ROW('Hygiene Data'!D104)))</f>
        <v/>
      </c>
      <c r="DR110" s="378" t="str">
        <f ca="1">+IF(OFFSET('Hygiene Data'!$E$11,0,10*ROW('Hygiene Data'!E104))="","",OFFSET('Hygiene Data'!$E$11,0,10*ROW('Hygiene Data'!E104)))</f>
        <v/>
      </c>
      <c r="DS110" s="378" t="str">
        <f ca="1">+IF(OFFSET('Hygiene Data'!$E$12,0,10*ROW('Hygiene Data'!E104))="","",OFFSET('Hygiene Data'!$E$12,0,10*ROW('Hygiene Data'!E104)))</f>
        <v/>
      </c>
      <c r="DT110" s="378" t="str">
        <f ca="1">+IF(OFFSET('Hygiene Data'!$E$13,0,10*ROW('Hygiene Data'!E104))="","",OFFSET('Hygiene Data'!$E$13,0,10*ROW('Hygiene Data'!E104)))</f>
        <v/>
      </c>
      <c r="DU110" s="378" t="str">
        <f ca="1">+IF(OFFSET('Hygiene Data'!$F$11,0,10*ROW('Hygiene Data'!F104))="","",OFFSET('Hygiene Data'!$F$11,0,10*ROW('Hygiene Data'!F104)))</f>
        <v/>
      </c>
      <c r="DV110" s="378" t="str">
        <f ca="1">+IF(OFFSET('Hygiene Data'!$F$12,0,10*ROW('Hygiene Data'!F104))="","",OFFSET('Hygiene Data'!$F$12,0,10*ROW('Hygiene Data'!F104)))</f>
        <v/>
      </c>
      <c r="DW110" s="378" t="str">
        <f ca="1">+IF(OFFSET('Hygiene Data'!$F$13,0,10*ROW('Hygiene Data'!F104))="","",OFFSET('Hygiene Data'!$F$13,0,10*ROW('Hygiene Data'!F104)))</f>
        <v/>
      </c>
      <c r="DX110" s="378" t="str">
        <f ca="1">+IF(OFFSET('Hygiene Data'!$G$11,0,10*ROW('Hygiene Data'!G104))="","",OFFSET('Hygiene Data'!$G$11,0,10*ROW('Hygiene Data'!G104)))</f>
        <v/>
      </c>
      <c r="DY110" s="378" t="str">
        <f ca="1">+IF(OFFSET('Hygiene Data'!$G$12,0,10*ROW('Hygiene Data'!G104))="","",OFFSET('Hygiene Data'!$G$12,0,10*ROW('Hygiene Data'!G104)))</f>
        <v/>
      </c>
      <c r="DZ110" s="378" t="str">
        <f ca="1">+IF(OFFSET('Hygiene Data'!$G$13,0,10*ROW('Hygiene Data'!G104))="","",OFFSET('Hygiene Data'!$G$13,0,10*ROW('Hygiene Data'!G104)))</f>
        <v/>
      </c>
      <c r="EA110" s="378" t="str">
        <f ca="1">+IF(OFFSET('Hygiene Data'!$H$11,0,10*ROW('Hygiene Data'!H104))="","",OFFSET('Hygiene Data'!$H$11,0,10*ROW('Hygiene Data'!H104)))</f>
        <v/>
      </c>
      <c r="EB110" s="378" t="str">
        <f ca="1">+IF(OFFSET('Hygiene Data'!$H$12,0,10*ROW('Hygiene Data'!H104))="","",OFFSET('Hygiene Data'!$H$12,0,10*ROW('Hygiene Data'!H104)))</f>
        <v/>
      </c>
      <c r="EC110" s="378" t="str">
        <f ca="1">+IF(OFFSET('Hygiene Data'!$H$13,0,10*ROW('Hygiene Data'!H104))="","",OFFSET('Hygiene Data'!$H$13,0,10*ROW('Hygiene Data'!H104)))</f>
        <v/>
      </c>
      <c r="ED110" s="378" t="str">
        <f ca="1">+IF(OFFSET('Hygiene Data'!$I$11,0,10*ROW('Hygiene Data'!I104))="","",OFFSET('Hygiene Data'!$I$11,0,10*ROW('Hygiene Data'!I104)))</f>
        <v/>
      </c>
      <c r="EE110" s="378" t="str">
        <f ca="1">+IF(OFFSET('Hygiene Data'!$I$12,0,10*ROW('Hygiene Data'!I104))="","",OFFSET('Hygiene Data'!$I$12,0,10*ROW('Hygiene Data'!I104)))</f>
        <v/>
      </c>
      <c r="EF110" s="378" t="str">
        <f ca="1">+IF(OFFSET('Hygiene Data'!$I$13,0,10*ROW('Hygiene Data'!I104))="","",OFFSET('Hygiene Data'!$I$13,0,10*ROW('Hygiene Data'!I104)))</f>
        <v/>
      </c>
    </row>
    <row r="111" spans="1:136" x14ac:dyDescent="0.25">
      <c r="A111" s="487" t="str">
        <f ca="1">+IF(OFFSET('Water Data'!$B$2,0,10*ROW('Water Data'!E105))="","",OFFSET('Water Data'!$B$2,0,10*ROW('Water Data'!E105)))</f>
        <v/>
      </c>
      <c r="B111" s="487"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4" t="str">
        <f t="shared" ca="1" si="1"/>
        <v/>
      </c>
      <c r="D111" s="515"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5"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5"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5"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5"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5"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5"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5"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5"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5"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5"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5"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5"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5"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5"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5"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5"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5"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6"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6"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6"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6"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6"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6"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6"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6"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6"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6"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6"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6"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6"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6"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6"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6"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6"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6"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6"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6"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6"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6"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6"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6"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6"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6"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6"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6"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6"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6"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7"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3"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7"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7"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7"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7"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7"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7"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7"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7"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7"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7"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7"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7"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7"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7"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7"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7"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8" t="str">
        <f ca="1">+IF(OFFSET('Water Data'!$D$27,0,10*ROW('Water Data'!D105))="","",OFFSET('Water Data'!$D$27,0,10*ROW('Water Data'!D105)))</f>
        <v/>
      </c>
      <c r="BT111" s="378" t="str">
        <f ca="1">+IF(OFFSET('Water Data'!$D$28,0,10*ROW('Water Data'!D105))="","",OFFSET('Water Data'!$D$28,0,10*ROW('Water Data'!D105)))</f>
        <v/>
      </c>
      <c r="BU111" s="378" t="str">
        <f ca="1">+IF(OFFSET('Water Data'!$D$29,0,10*ROW('Water Data'!D105))="","",OFFSET('Water Data'!$D$29,0,10*ROW('Water Data'!D105)))</f>
        <v/>
      </c>
      <c r="BV111" s="378" t="str">
        <f ca="1">+IF(OFFSET('Water Data'!$E$27,0,10*ROW('Water Data'!E105))="","",OFFSET('Water Data'!$E$27,0,10*ROW('Water Data'!E105)))</f>
        <v/>
      </c>
      <c r="BW111" s="378" t="str">
        <f ca="1">+IF(OFFSET('Water Data'!$E$28,0,10*ROW('Water Data'!E105))="","",OFFSET('Water Data'!$E$28,0,10*ROW('Water Data'!E105)))</f>
        <v/>
      </c>
      <c r="BX111" s="378" t="str">
        <f ca="1">+IF(OFFSET('Water Data'!$E$29,0,10*ROW('Water Data'!E105))="","",OFFSET('Water Data'!$E$29,0,10*ROW('Water Data'!E105)))</f>
        <v/>
      </c>
      <c r="BY111" s="378" t="str">
        <f ca="1">+IF(OFFSET('Water Data'!$F$27,0,10*ROW('Water Data'!F105))="","",OFFSET('Water Data'!$F$27,0,10*ROW('Water Data'!F105)))</f>
        <v/>
      </c>
      <c r="BZ111" s="378" t="str">
        <f ca="1">+IF(OFFSET('Water Data'!$F$28,0,10*ROW('Water Data'!F105))="","",OFFSET('Water Data'!$F$28,0,10*ROW('Water Data'!F105)))</f>
        <v/>
      </c>
      <c r="CA111" s="378" t="str">
        <f ca="1">+IF(OFFSET('Water Data'!$F$29,0,10*ROW('Water Data'!F105))="","",OFFSET('Water Data'!$F$29,0,10*ROW('Water Data'!F105)))</f>
        <v/>
      </c>
      <c r="CB111" s="378" t="str">
        <f ca="1">+IF(OFFSET('Water Data'!$G$27,0,10*ROW('Water Data'!G105))="","",OFFSET('Water Data'!$G$27,0,10*ROW('Water Data'!G105)))</f>
        <v/>
      </c>
      <c r="CC111" s="378" t="str">
        <f ca="1">+IF(OFFSET('Water Data'!$G$28,0,10*ROW('Water Data'!G105))="","",OFFSET('Water Data'!$G$28,0,10*ROW('Water Data'!G105)))</f>
        <v/>
      </c>
      <c r="CD111" s="378" t="str">
        <f ca="1">+IF(OFFSET('Water Data'!$G$29,0,10*ROW('Water Data'!G105))="","",OFFSET('Water Data'!$G$29,0,10*ROW('Water Data'!G105)))</f>
        <v/>
      </c>
      <c r="CE111" s="378" t="str">
        <f ca="1">+IF(OFFSET('Water Data'!$H$27,0,10*ROW('Water Data'!H105))="","",OFFSET('Water Data'!$H$27,0,10*ROW('Water Data'!H105)))</f>
        <v/>
      </c>
      <c r="CF111" s="378" t="str">
        <f ca="1">+IF(OFFSET('Water Data'!$H$28,0,10*ROW('Water Data'!H105))="","",OFFSET('Water Data'!$H$28,0,10*ROW('Water Data'!H105)))</f>
        <v/>
      </c>
      <c r="CG111" s="378" t="str">
        <f ca="1">+IF(OFFSET('Water Data'!$H$29,0,10*ROW('Water Data'!H105))="","",OFFSET('Water Data'!$H$29,0,10*ROW('Water Data'!H105)))</f>
        <v/>
      </c>
      <c r="CH111" s="378" t="str">
        <f ca="1">+IF(OFFSET('Water Data'!$I$27,0,10*ROW('Water Data'!I105))="","",OFFSET('Water Data'!$I$27,0,10*ROW('Water Data'!I105)))</f>
        <v/>
      </c>
      <c r="CI111" s="378" t="str">
        <f ca="1">+IF(OFFSET('Water Data'!$I$28,0,10*ROW('Water Data'!I105))="","",OFFSET('Water Data'!$I$28,0,10*ROW('Water Data'!I105)))</f>
        <v/>
      </c>
      <c r="CJ111" s="378" t="str">
        <f ca="1">+IF(OFFSET('Water Data'!$I$29,0,10*ROW('Water Data'!I105))="","",OFFSET('Water Data'!$I$29,0,10*ROW('Water Data'!I105)))</f>
        <v/>
      </c>
      <c r="CK111" s="378" t="str">
        <f ca="1">+IF(OFFSET('Sanitation Data'!$D$28,0,10*ROW('Sanitation Data'!D105))="","",OFFSET('Sanitation Data'!$D$28,0,10*ROW('Sanitation Data'!D105)))</f>
        <v/>
      </c>
      <c r="CL111" s="378" t="str">
        <f ca="1">+IF(OFFSET('Sanitation Data'!$D$29,0,10*ROW('Sanitation Data'!D105))="","",OFFSET('Sanitation Data'!$D$29,0,10*ROW('Sanitation Data'!D105)))</f>
        <v/>
      </c>
      <c r="CM111" s="378" t="str">
        <f ca="1">+IF(OFFSET('Sanitation Data'!$D$30,0,10*ROW('Sanitation Data'!D105))="","",OFFSET('Sanitation Data'!$D$30,0,10*ROW('Sanitation Data'!D105)))</f>
        <v/>
      </c>
      <c r="CN111" s="378" t="str">
        <f ca="1">+IF(OFFSET('Sanitation Data'!$D$31,0,10*ROW('Sanitation Data'!D105))="","",OFFSET('Sanitation Data'!$D$31,0,10*ROW('Sanitation Data'!D105)))</f>
        <v/>
      </c>
      <c r="CO111" s="378" t="str">
        <f ca="1">+IF(OFFSET('Sanitation Data'!$D$32,0,10*ROW('Sanitation Data'!D105))="","",OFFSET('Sanitation Data'!$D$32,0,10*ROW('Sanitation Data'!D105)))</f>
        <v/>
      </c>
      <c r="CP111" s="378" t="str">
        <f ca="1">+IF(OFFSET('Sanitation Data'!$E$28,0,10*ROW('Sanitation Data'!E105))="","",OFFSET('Sanitation Data'!$E$28,0,10*ROW('Sanitation Data'!E105)))</f>
        <v/>
      </c>
      <c r="CQ111" s="378" t="str">
        <f ca="1">+IF(OFFSET('Sanitation Data'!$E$29,0,10*ROW('Sanitation Data'!E105))="","",OFFSET('Sanitation Data'!$E$29,0,10*ROW('Sanitation Data'!E105)))</f>
        <v/>
      </c>
      <c r="CR111" s="378" t="str">
        <f ca="1">+IF(OFFSET('Sanitation Data'!$E$30,0,10*ROW('Sanitation Data'!E105))="","",OFFSET('Sanitation Data'!$E$30,0,10*ROW('Sanitation Data'!E105)))</f>
        <v/>
      </c>
      <c r="CS111" s="378" t="str">
        <f ca="1">+IF(OFFSET('Sanitation Data'!$E$31,0,10*ROW('Sanitation Data'!E105))="","",OFFSET('Sanitation Data'!$E$31,0,10*ROW('Sanitation Data'!E105)))</f>
        <v/>
      </c>
      <c r="CT111" s="378" t="str">
        <f ca="1">+IF(OFFSET('Sanitation Data'!$E$32,0,10*ROW('Sanitation Data'!E105))="","",OFFSET('Sanitation Data'!$E$32,0,10*ROW('Sanitation Data'!E105)))</f>
        <v/>
      </c>
      <c r="CU111" s="378" t="str">
        <f ca="1">+IF(OFFSET('Sanitation Data'!$F$28,0,10*ROW('Sanitation Data'!F105))="","",OFFSET('Sanitation Data'!$F$28,0,10*ROW('Sanitation Data'!F105)))</f>
        <v/>
      </c>
      <c r="CV111" s="378" t="str">
        <f ca="1">+IF(OFFSET('Sanitation Data'!$F$29,0,10*ROW('Sanitation Data'!F105))="","",OFFSET('Sanitation Data'!$F$29,0,10*ROW('Sanitation Data'!F105)))</f>
        <v/>
      </c>
      <c r="CW111" s="378" t="str">
        <f ca="1">+IF(OFFSET('Sanitation Data'!$F$30,0,10*ROW('Sanitation Data'!F105))="","",OFFSET('Sanitation Data'!$F$30,0,10*ROW('Sanitation Data'!F105)))</f>
        <v/>
      </c>
      <c r="CX111" s="378" t="str">
        <f ca="1">+IF(OFFSET('Sanitation Data'!$F$31,0,10*ROW('Sanitation Data'!F105))="","",OFFSET('Sanitation Data'!$F$31,0,10*ROW('Sanitation Data'!F105)))</f>
        <v/>
      </c>
      <c r="CY111" s="378" t="str">
        <f ca="1">+IF(OFFSET('Sanitation Data'!$F$32,0,10*ROW('Sanitation Data'!F105))="","",OFFSET('Sanitation Data'!$F$32,0,10*ROW('Sanitation Data'!F105)))</f>
        <v/>
      </c>
      <c r="CZ111" s="378" t="str">
        <f ca="1">+IF(OFFSET('Sanitation Data'!$G$28,0,10*ROW('Sanitation Data'!G105))="","",OFFSET('Sanitation Data'!$G$28,0,10*ROW('Sanitation Data'!G105)))</f>
        <v/>
      </c>
      <c r="DA111" s="378" t="str">
        <f ca="1">+IF(OFFSET('Sanitation Data'!$G$29,0,10*ROW('Sanitation Data'!G105))="","",OFFSET('Sanitation Data'!$G$29,0,10*ROW('Sanitation Data'!G105)))</f>
        <v/>
      </c>
      <c r="DB111" s="378" t="str">
        <f ca="1">+IF(OFFSET('Sanitation Data'!$G$30,0,10*ROW('Sanitation Data'!G105))="","",OFFSET('Sanitation Data'!$G$30,0,10*ROW('Sanitation Data'!G105)))</f>
        <v/>
      </c>
      <c r="DC111" s="378" t="str">
        <f ca="1">+IF(OFFSET('Sanitation Data'!$G$31,0,10*ROW('Sanitation Data'!G105))="","",OFFSET('Sanitation Data'!$G$31,0,10*ROW('Sanitation Data'!G105)))</f>
        <v/>
      </c>
      <c r="DD111" s="378" t="str">
        <f ca="1">+IF(OFFSET('Sanitation Data'!$G$32,0,10*ROW('Sanitation Data'!G105))="","",OFFSET('Sanitation Data'!$G$32,0,10*ROW('Sanitation Data'!G105)))</f>
        <v/>
      </c>
      <c r="DE111" s="378" t="str">
        <f ca="1">+IF(OFFSET('Sanitation Data'!$H$28,0,10*ROW('Sanitation Data'!H105))="","",OFFSET('Sanitation Data'!$H$28,0,10*ROW('Sanitation Data'!H105)))</f>
        <v/>
      </c>
      <c r="DF111" s="378" t="str">
        <f ca="1">+IF(OFFSET('Sanitation Data'!$H$29,0,10*ROW('Sanitation Data'!H105))="","",OFFSET('Sanitation Data'!$H$29,0,10*ROW('Sanitation Data'!H105)))</f>
        <v/>
      </c>
      <c r="DG111" s="378" t="str">
        <f ca="1">+IF(OFFSET('Sanitation Data'!$H$30,0,10*ROW('Sanitation Data'!H105))="","",OFFSET('Sanitation Data'!$H$30,0,10*ROW('Sanitation Data'!H105)))</f>
        <v/>
      </c>
      <c r="DH111" s="378" t="str">
        <f ca="1">+IF(OFFSET('Sanitation Data'!$H$31,0,10*ROW('Sanitation Data'!H105))="","",OFFSET('Sanitation Data'!$H$31,0,10*ROW('Sanitation Data'!H105)))</f>
        <v/>
      </c>
      <c r="DI111" s="378" t="str">
        <f ca="1">+IF(OFFSET('Sanitation Data'!$H$32,0,10*ROW('Sanitation Data'!H105))="","",OFFSET('Sanitation Data'!$H$32,0,10*ROW('Sanitation Data'!H105)))</f>
        <v/>
      </c>
      <c r="DJ111" s="378" t="str">
        <f ca="1">+IF(OFFSET('Sanitation Data'!$I$28,0,10*ROW('Sanitation Data'!I105))="","",OFFSET('Sanitation Data'!$I$28,0,10*ROW('Sanitation Data'!I105)))</f>
        <v/>
      </c>
      <c r="DK111" s="378" t="str">
        <f ca="1">+IF(OFFSET('Sanitation Data'!$I$29,0,10*ROW('Sanitation Data'!I105))="","",OFFSET('Sanitation Data'!$I$29,0,10*ROW('Sanitation Data'!I105)))</f>
        <v/>
      </c>
      <c r="DL111" s="378" t="str">
        <f ca="1">+IF(OFFSET('Sanitation Data'!$I$30,0,10*ROW('Sanitation Data'!I105))="","",OFFSET('Sanitation Data'!$I$30,0,10*ROW('Sanitation Data'!I105)))</f>
        <v/>
      </c>
      <c r="DM111" s="378" t="str">
        <f ca="1">+IF(OFFSET('Sanitation Data'!$I$31,0,10*ROW('Sanitation Data'!I105))="","",OFFSET('Sanitation Data'!$I$31,0,10*ROW('Sanitation Data'!I105)))</f>
        <v/>
      </c>
      <c r="DN111" s="378" t="str">
        <f ca="1">+IF(OFFSET('Sanitation Data'!$I$32,0,10*ROW('Sanitation Data'!I105))="","",OFFSET('Sanitation Data'!$I$32,0,10*ROW('Sanitation Data'!I105)))</f>
        <v/>
      </c>
      <c r="DO111" s="378" t="str">
        <f ca="1">+IF(OFFSET('Hygiene Data'!$D$11,0,10*ROW('Hygiene Data'!D105))="","",OFFSET('Hygiene Data'!$D$11,0,10*ROW('Hygiene Data'!D105)))</f>
        <v/>
      </c>
      <c r="DP111" s="378" t="str">
        <f ca="1">+IF(OFFSET('Hygiene Data'!$D$12,0,10*ROW('Hygiene Data'!D105))="","",OFFSET('Hygiene Data'!$D$12,0,10*ROW('Hygiene Data'!D105)))</f>
        <v/>
      </c>
      <c r="DQ111" s="378" t="str">
        <f ca="1">+IF(OFFSET('Hygiene Data'!$D$13,0,10*ROW('Hygiene Data'!D105))="","",OFFSET('Hygiene Data'!$D$13,0,10*ROW('Hygiene Data'!D105)))</f>
        <v/>
      </c>
      <c r="DR111" s="378" t="str">
        <f ca="1">+IF(OFFSET('Hygiene Data'!$E$11,0,10*ROW('Hygiene Data'!E105))="","",OFFSET('Hygiene Data'!$E$11,0,10*ROW('Hygiene Data'!E105)))</f>
        <v/>
      </c>
      <c r="DS111" s="378" t="str">
        <f ca="1">+IF(OFFSET('Hygiene Data'!$E$12,0,10*ROW('Hygiene Data'!E105))="","",OFFSET('Hygiene Data'!$E$12,0,10*ROW('Hygiene Data'!E105)))</f>
        <v/>
      </c>
      <c r="DT111" s="378" t="str">
        <f ca="1">+IF(OFFSET('Hygiene Data'!$E$13,0,10*ROW('Hygiene Data'!E105))="","",OFFSET('Hygiene Data'!$E$13,0,10*ROW('Hygiene Data'!E105)))</f>
        <v/>
      </c>
      <c r="DU111" s="378" t="str">
        <f ca="1">+IF(OFFSET('Hygiene Data'!$F$11,0,10*ROW('Hygiene Data'!F105))="","",OFFSET('Hygiene Data'!$F$11,0,10*ROW('Hygiene Data'!F105)))</f>
        <v/>
      </c>
      <c r="DV111" s="378" t="str">
        <f ca="1">+IF(OFFSET('Hygiene Data'!$F$12,0,10*ROW('Hygiene Data'!F105))="","",OFFSET('Hygiene Data'!$F$12,0,10*ROW('Hygiene Data'!F105)))</f>
        <v/>
      </c>
      <c r="DW111" s="378" t="str">
        <f ca="1">+IF(OFFSET('Hygiene Data'!$F$13,0,10*ROW('Hygiene Data'!F105))="","",OFFSET('Hygiene Data'!$F$13,0,10*ROW('Hygiene Data'!F105)))</f>
        <v/>
      </c>
      <c r="DX111" s="378" t="str">
        <f ca="1">+IF(OFFSET('Hygiene Data'!$G$11,0,10*ROW('Hygiene Data'!G105))="","",OFFSET('Hygiene Data'!$G$11,0,10*ROW('Hygiene Data'!G105)))</f>
        <v/>
      </c>
      <c r="DY111" s="378" t="str">
        <f ca="1">+IF(OFFSET('Hygiene Data'!$G$12,0,10*ROW('Hygiene Data'!G105))="","",OFFSET('Hygiene Data'!$G$12,0,10*ROW('Hygiene Data'!G105)))</f>
        <v/>
      </c>
      <c r="DZ111" s="378" t="str">
        <f ca="1">+IF(OFFSET('Hygiene Data'!$G$13,0,10*ROW('Hygiene Data'!G105))="","",OFFSET('Hygiene Data'!$G$13,0,10*ROW('Hygiene Data'!G105)))</f>
        <v/>
      </c>
      <c r="EA111" s="378" t="str">
        <f ca="1">+IF(OFFSET('Hygiene Data'!$H$11,0,10*ROW('Hygiene Data'!H105))="","",OFFSET('Hygiene Data'!$H$11,0,10*ROW('Hygiene Data'!H105)))</f>
        <v/>
      </c>
      <c r="EB111" s="378" t="str">
        <f ca="1">+IF(OFFSET('Hygiene Data'!$H$12,0,10*ROW('Hygiene Data'!H105))="","",OFFSET('Hygiene Data'!$H$12,0,10*ROW('Hygiene Data'!H105)))</f>
        <v/>
      </c>
      <c r="EC111" s="378" t="str">
        <f ca="1">+IF(OFFSET('Hygiene Data'!$H$13,0,10*ROW('Hygiene Data'!H105))="","",OFFSET('Hygiene Data'!$H$13,0,10*ROW('Hygiene Data'!H105)))</f>
        <v/>
      </c>
      <c r="ED111" s="378" t="str">
        <f ca="1">+IF(OFFSET('Hygiene Data'!$I$11,0,10*ROW('Hygiene Data'!I105))="","",OFFSET('Hygiene Data'!$I$11,0,10*ROW('Hygiene Data'!I105)))</f>
        <v/>
      </c>
      <c r="EE111" s="378" t="str">
        <f ca="1">+IF(OFFSET('Hygiene Data'!$I$12,0,10*ROW('Hygiene Data'!I105))="","",OFFSET('Hygiene Data'!$I$12,0,10*ROW('Hygiene Data'!I105)))</f>
        <v/>
      </c>
      <c r="EF111" s="378" t="str">
        <f ca="1">+IF(OFFSET('Hygiene Data'!$I$13,0,10*ROW('Hygiene Data'!I105))="","",OFFSET('Hygiene Data'!$I$13,0,10*ROW('Hygiene Data'!I105)))</f>
        <v/>
      </c>
    </row>
    <row r="112" spans="1:136" x14ac:dyDescent="0.25">
      <c r="A112" s="487" t="str">
        <f ca="1">+IF(OFFSET('Water Data'!$B$2,0,10*ROW('Water Data'!E106))="","",OFFSET('Water Data'!$B$2,0,10*ROW('Water Data'!E106)))</f>
        <v/>
      </c>
      <c r="B112" s="487"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4" t="str">
        <f t="shared" ca="1" si="1"/>
        <v/>
      </c>
      <c r="D112" s="515"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5"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5"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5"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5"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5"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5"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5"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5"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5"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5"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5"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5"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5"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5"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5"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5"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5"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6"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6"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6"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6"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6"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6"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6"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6"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6"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6"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6"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6"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6"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6"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6"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6"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6"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6"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6"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6"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6"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6"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6"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6"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6"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6"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6"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6"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6"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6"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7"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3"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7"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7"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7"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7"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7"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7"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7"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7"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7"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7"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7"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7"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7"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7"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7"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7"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8" t="str">
        <f ca="1">+IF(OFFSET('Water Data'!$D$27,0,10*ROW('Water Data'!D106))="","",OFFSET('Water Data'!$D$27,0,10*ROW('Water Data'!D106)))</f>
        <v/>
      </c>
      <c r="BT112" s="378" t="str">
        <f ca="1">+IF(OFFSET('Water Data'!$D$28,0,10*ROW('Water Data'!D106))="","",OFFSET('Water Data'!$D$28,0,10*ROW('Water Data'!D106)))</f>
        <v/>
      </c>
      <c r="BU112" s="378" t="str">
        <f ca="1">+IF(OFFSET('Water Data'!$D$29,0,10*ROW('Water Data'!D106))="","",OFFSET('Water Data'!$D$29,0,10*ROW('Water Data'!D106)))</f>
        <v/>
      </c>
      <c r="BV112" s="378" t="str">
        <f ca="1">+IF(OFFSET('Water Data'!$E$27,0,10*ROW('Water Data'!E106))="","",OFFSET('Water Data'!$E$27,0,10*ROW('Water Data'!E106)))</f>
        <v/>
      </c>
      <c r="BW112" s="378" t="str">
        <f ca="1">+IF(OFFSET('Water Data'!$E$28,0,10*ROW('Water Data'!E106))="","",OFFSET('Water Data'!$E$28,0,10*ROW('Water Data'!E106)))</f>
        <v/>
      </c>
      <c r="BX112" s="378" t="str">
        <f ca="1">+IF(OFFSET('Water Data'!$E$29,0,10*ROW('Water Data'!E106))="","",OFFSET('Water Data'!$E$29,0,10*ROW('Water Data'!E106)))</f>
        <v/>
      </c>
      <c r="BY112" s="378" t="str">
        <f ca="1">+IF(OFFSET('Water Data'!$F$27,0,10*ROW('Water Data'!F106))="","",OFFSET('Water Data'!$F$27,0,10*ROW('Water Data'!F106)))</f>
        <v/>
      </c>
      <c r="BZ112" s="378" t="str">
        <f ca="1">+IF(OFFSET('Water Data'!$F$28,0,10*ROW('Water Data'!F106))="","",OFFSET('Water Data'!$F$28,0,10*ROW('Water Data'!F106)))</f>
        <v/>
      </c>
      <c r="CA112" s="378" t="str">
        <f ca="1">+IF(OFFSET('Water Data'!$F$29,0,10*ROW('Water Data'!F106))="","",OFFSET('Water Data'!$F$29,0,10*ROW('Water Data'!F106)))</f>
        <v/>
      </c>
      <c r="CB112" s="378" t="str">
        <f ca="1">+IF(OFFSET('Water Data'!$G$27,0,10*ROW('Water Data'!G106))="","",OFFSET('Water Data'!$G$27,0,10*ROW('Water Data'!G106)))</f>
        <v/>
      </c>
      <c r="CC112" s="378" t="str">
        <f ca="1">+IF(OFFSET('Water Data'!$G$28,0,10*ROW('Water Data'!G106))="","",OFFSET('Water Data'!$G$28,0,10*ROW('Water Data'!G106)))</f>
        <v/>
      </c>
      <c r="CD112" s="378" t="str">
        <f ca="1">+IF(OFFSET('Water Data'!$G$29,0,10*ROW('Water Data'!G106))="","",OFFSET('Water Data'!$G$29,0,10*ROW('Water Data'!G106)))</f>
        <v/>
      </c>
      <c r="CE112" s="378" t="str">
        <f ca="1">+IF(OFFSET('Water Data'!$H$27,0,10*ROW('Water Data'!H106))="","",OFFSET('Water Data'!$H$27,0,10*ROW('Water Data'!H106)))</f>
        <v/>
      </c>
      <c r="CF112" s="378" t="str">
        <f ca="1">+IF(OFFSET('Water Data'!$H$28,0,10*ROW('Water Data'!H106))="","",OFFSET('Water Data'!$H$28,0,10*ROW('Water Data'!H106)))</f>
        <v/>
      </c>
      <c r="CG112" s="378" t="str">
        <f ca="1">+IF(OFFSET('Water Data'!$H$29,0,10*ROW('Water Data'!H106))="","",OFFSET('Water Data'!$H$29,0,10*ROW('Water Data'!H106)))</f>
        <v/>
      </c>
      <c r="CH112" s="378" t="str">
        <f ca="1">+IF(OFFSET('Water Data'!$I$27,0,10*ROW('Water Data'!I106))="","",OFFSET('Water Data'!$I$27,0,10*ROW('Water Data'!I106)))</f>
        <v/>
      </c>
      <c r="CI112" s="378" t="str">
        <f ca="1">+IF(OFFSET('Water Data'!$I$28,0,10*ROW('Water Data'!I106))="","",OFFSET('Water Data'!$I$28,0,10*ROW('Water Data'!I106)))</f>
        <v/>
      </c>
      <c r="CJ112" s="378" t="str">
        <f ca="1">+IF(OFFSET('Water Data'!$I$29,0,10*ROW('Water Data'!I106))="","",OFFSET('Water Data'!$I$29,0,10*ROW('Water Data'!I106)))</f>
        <v/>
      </c>
      <c r="CK112" s="378" t="str">
        <f ca="1">+IF(OFFSET('Sanitation Data'!$D$28,0,10*ROW('Sanitation Data'!D106))="","",OFFSET('Sanitation Data'!$D$28,0,10*ROW('Sanitation Data'!D106)))</f>
        <v/>
      </c>
      <c r="CL112" s="378" t="str">
        <f ca="1">+IF(OFFSET('Sanitation Data'!$D$29,0,10*ROW('Sanitation Data'!D106))="","",OFFSET('Sanitation Data'!$D$29,0,10*ROW('Sanitation Data'!D106)))</f>
        <v/>
      </c>
      <c r="CM112" s="378" t="str">
        <f ca="1">+IF(OFFSET('Sanitation Data'!$D$30,0,10*ROW('Sanitation Data'!D106))="","",OFFSET('Sanitation Data'!$D$30,0,10*ROW('Sanitation Data'!D106)))</f>
        <v/>
      </c>
      <c r="CN112" s="378" t="str">
        <f ca="1">+IF(OFFSET('Sanitation Data'!$D$31,0,10*ROW('Sanitation Data'!D106))="","",OFFSET('Sanitation Data'!$D$31,0,10*ROW('Sanitation Data'!D106)))</f>
        <v/>
      </c>
      <c r="CO112" s="378" t="str">
        <f ca="1">+IF(OFFSET('Sanitation Data'!$D$32,0,10*ROW('Sanitation Data'!D106))="","",OFFSET('Sanitation Data'!$D$32,0,10*ROW('Sanitation Data'!D106)))</f>
        <v/>
      </c>
      <c r="CP112" s="378" t="str">
        <f ca="1">+IF(OFFSET('Sanitation Data'!$E$28,0,10*ROW('Sanitation Data'!E106))="","",OFFSET('Sanitation Data'!$E$28,0,10*ROW('Sanitation Data'!E106)))</f>
        <v/>
      </c>
      <c r="CQ112" s="378" t="str">
        <f ca="1">+IF(OFFSET('Sanitation Data'!$E$29,0,10*ROW('Sanitation Data'!E106))="","",OFFSET('Sanitation Data'!$E$29,0,10*ROW('Sanitation Data'!E106)))</f>
        <v/>
      </c>
      <c r="CR112" s="378" t="str">
        <f ca="1">+IF(OFFSET('Sanitation Data'!$E$30,0,10*ROW('Sanitation Data'!E106))="","",OFFSET('Sanitation Data'!$E$30,0,10*ROW('Sanitation Data'!E106)))</f>
        <v/>
      </c>
      <c r="CS112" s="378" t="str">
        <f ca="1">+IF(OFFSET('Sanitation Data'!$E$31,0,10*ROW('Sanitation Data'!E106))="","",OFFSET('Sanitation Data'!$E$31,0,10*ROW('Sanitation Data'!E106)))</f>
        <v/>
      </c>
      <c r="CT112" s="378" t="str">
        <f ca="1">+IF(OFFSET('Sanitation Data'!$E$32,0,10*ROW('Sanitation Data'!E106))="","",OFFSET('Sanitation Data'!$E$32,0,10*ROW('Sanitation Data'!E106)))</f>
        <v/>
      </c>
      <c r="CU112" s="378" t="str">
        <f ca="1">+IF(OFFSET('Sanitation Data'!$F$28,0,10*ROW('Sanitation Data'!F106))="","",OFFSET('Sanitation Data'!$F$28,0,10*ROW('Sanitation Data'!F106)))</f>
        <v/>
      </c>
      <c r="CV112" s="378" t="str">
        <f ca="1">+IF(OFFSET('Sanitation Data'!$F$29,0,10*ROW('Sanitation Data'!F106))="","",OFFSET('Sanitation Data'!$F$29,0,10*ROW('Sanitation Data'!F106)))</f>
        <v/>
      </c>
      <c r="CW112" s="378" t="str">
        <f ca="1">+IF(OFFSET('Sanitation Data'!$F$30,0,10*ROW('Sanitation Data'!F106))="","",OFFSET('Sanitation Data'!$F$30,0,10*ROW('Sanitation Data'!F106)))</f>
        <v/>
      </c>
      <c r="CX112" s="378" t="str">
        <f ca="1">+IF(OFFSET('Sanitation Data'!$F$31,0,10*ROW('Sanitation Data'!F106))="","",OFFSET('Sanitation Data'!$F$31,0,10*ROW('Sanitation Data'!F106)))</f>
        <v/>
      </c>
      <c r="CY112" s="378" t="str">
        <f ca="1">+IF(OFFSET('Sanitation Data'!$F$32,0,10*ROW('Sanitation Data'!F106))="","",OFFSET('Sanitation Data'!$F$32,0,10*ROW('Sanitation Data'!F106)))</f>
        <v/>
      </c>
      <c r="CZ112" s="378" t="str">
        <f ca="1">+IF(OFFSET('Sanitation Data'!$G$28,0,10*ROW('Sanitation Data'!G106))="","",OFFSET('Sanitation Data'!$G$28,0,10*ROW('Sanitation Data'!G106)))</f>
        <v/>
      </c>
      <c r="DA112" s="378" t="str">
        <f ca="1">+IF(OFFSET('Sanitation Data'!$G$29,0,10*ROW('Sanitation Data'!G106))="","",OFFSET('Sanitation Data'!$G$29,0,10*ROW('Sanitation Data'!G106)))</f>
        <v/>
      </c>
      <c r="DB112" s="378" t="str">
        <f ca="1">+IF(OFFSET('Sanitation Data'!$G$30,0,10*ROW('Sanitation Data'!G106))="","",OFFSET('Sanitation Data'!$G$30,0,10*ROW('Sanitation Data'!G106)))</f>
        <v/>
      </c>
      <c r="DC112" s="378" t="str">
        <f ca="1">+IF(OFFSET('Sanitation Data'!$G$31,0,10*ROW('Sanitation Data'!G106))="","",OFFSET('Sanitation Data'!$G$31,0,10*ROW('Sanitation Data'!G106)))</f>
        <v/>
      </c>
      <c r="DD112" s="378" t="str">
        <f ca="1">+IF(OFFSET('Sanitation Data'!$G$32,0,10*ROW('Sanitation Data'!G106))="","",OFFSET('Sanitation Data'!$G$32,0,10*ROW('Sanitation Data'!G106)))</f>
        <v/>
      </c>
      <c r="DE112" s="378" t="str">
        <f ca="1">+IF(OFFSET('Sanitation Data'!$H$28,0,10*ROW('Sanitation Data'!H106))="","",OFFSET('Sanitation Data'!$H$28,0,10*ROW('Sanitation Data'!H106)))</f>
        <v/>
      </c>
      <c r="DF112" s="378" t="str">
        <f ca="1">+IF(OFFSET('Sanitation Data'!$H$29,0,10*ROW('Sanitation Data'!H106))="","",OFFSET('Sanitation Data'!$H$29,0,10*ROW('Sanitation Data'!H106)))</f>
        <v/>
      </c>
      <c r="DG112" s="378" t="str">
        <f ca="1">+IF(OFFSET('Sanitation Data'!$H$30,0,10*ROW('Sanitation Data'!H106))="","",OFFSET('Sanitation Data'!$H$30,0,10*ROW('Sanitation Data'!H106)))</f>
        <v/>
      </c>
      <c r="DH112" s="378" t="str">
        <f ca="1">+IF(OFFSET('Sanitation Data'!$H$31,0,10*ROW('Sanitation Data'!H106))="","",OFFSET('Sanitation Data'!$H$31,0,10*ROW('Sanitation Data'!H106)))</f>
        <v/>
      </c>
      <c r="DI112" s="378" t="str">
        <f ca="1">+IF(OFFSET('Sanitation Data'!$H$32,0,10*ROW('Sanitation Data'!H106))="","",OFFSET('Sanitation Data'!$H$32,0,10*ROW('Sanitation Data'!H106)))</f>
        <v/>
      </c>
      <c r="DJ112" s="378" t="str">
        <f ca="1">+IF(OFFSET('Sanitation Data'!$I$28,0,10*ROW('Sanitation Data'!I106))="","",OFFSET('Sanitation Data'!$I$28,0,10*ROW('Sanitation Data'!I106)))</f>
        <v/>
      </c>
      <c r="DK112" s="378" t="str">
        <f ca="1">+IF(OFFSET('Sanitation Data'!$I$29,0,10*ROW('Sanitation Data'!I106))="","",OFFSET('Sanitation Data'!$I$29,0,10*ROW('Sanitation Data'!I106)))</f>
        <v/>
      </c>
      <c r="DL112" s="378" t="str">
        <f ca="1">+IF(OFFSET('Sanitation Data'!$I$30,0,10*ROW('Sanitation Data'!I106))="","",OFFSET('Sanitation Data'!$I$30,0,10*ROW('Sanitation Data'!I106)))</f>
        <v/>
      </c>
      <c r="DM112" s="378" t="str">
        <f ca="1">+IF(OFFSET('Sanitation Data'!$I$31,0,10*ROW('Sanitation Data'!I106))="","",OFFSET('Sanitation Data'!$I$31,0,10*ROW('Sanitation Data'!I106)))</f>
        <v/>
      </c>
      <c r="DN112" s="378" t="str">
        <f ca="1">+IF(OFFSET('Sanitation Data'!$I$32,0,10*ROW('Sanitation Data'!I106))="","",OFFSET('Sanitation Data'!$I$32,0,10*ROW('Sanitation Data'!I106)))</f>
        <v/>
      </c>
      <c r="DO112" s="378" t="str">
        <f ca="1">+IF(OFFSET('Hygiene Data'!$D$11,0,10*ROW('Hygiene Data'!D106))="","",OFFSET('Hygiene Data'!$D$11,0,10*ROW('Hygiene Data'!D106)))</f>
        <v/>
      </c>
      <c r="DP112" s="378" t="str">
        <f ca="1">+IF(OFFSET('Hygiene Data'!$D$12,0,10*ROW('Hygiene Data'!D106))="","",OFFSET('Hygiene Data'!$D$12,0,10*ROW('Hygiene Data'!D106)))</f>
        <v/>
      </c>
      <c r="DQ112" s="378" t="str">
        <f ca="1">+IF(OFFSET('Hygiene Data'!$D$13,0,10*ROW('Hygiene Data'!D106))="","",OFFSET('Hygiene Data'!$D$13,0,10*ROW('Hygiene Data'!D106)))</f>
        <v/>
      </c>
      <c r="DR112" s="378" t="str">
        <f ca="1">+IF(OFFSET('Hygiene Data'!$E$11,0,10*ROW('Hygiene Data'!E106))="","",OFFSET('Hygiene Data'!$E$11,0,10*ROW('Hygiene Data'!E106)))</f>
        <v/>
      </c>
      <c r="DS112" s="378" t="str">
        <f ca="1">+IF(OFFSET('Hygiene Data'!$E$12,0,10*ROW('Hygiene Data'!E106))="","",OFFSET('Hygiene Data'!$E$12,0,10*ROW('Hygiene Data'!E106)))</f>
        <v/>
      </c>
      <c r="DT112" s="378" t="str">
        <f ca="1">+IF(OFFSET('Hygiene Data'!$E$13,0,10*ROW('Hygiene Data'!E106))="","",OFFSET('Hygiene Data'!$E$13,0,10*ROW('Hygiene Data'!E106)))</f>
        <v/>
      </c>
      <c r="DU112" s="378" t="str">
        <f ca="1">+IF(OFFSET('Hygiene Data'!$F$11,0,10*ROW('Hygiene Data'!F106))="","",OFFSET('Hygiene Data'!$F$11,0,10*ROW('Hygiene Data'!F106)))</f>
        <v/>
      </c>
      <c r="DV112" s="378" t="str">
        <f ca="1">+IF(OFFSET('Hygiene Data'!$F$12,0,10*ROW('Hygiene Data'!F106))="","",OFFSET('Hygiene Data'!$F$12,0,10*ROW('Hygiene Data'!F106)))</f>
        <v/>
      </c>
      <c r="DW112" s="378" t="str">
        <f ca="1">+IF(OFFSET('Hygiene Data'!$F$13,0,10*ROW('Hygiene Data'!F106))="","",OFFSET('Hygiene Data'!$F$13,0,10*ROW('Hygiene Data'!F106)))</f>
        <v/>
      </c>
      <c r="DX112" s="378" t="str">
        <f ca="1">+IF(OFFSET('Hygiene Data'!$G$11,0,10*ROW('Hygiene Data'!G106))="","",OFFSET('Hygiene Data'!$G$11,0,10*ROW('Hygiene Data'!G106)))</f>
        <v/>
      </c>
      <c r="DY112" s="378" t="str">
        <f ca="1">+IF(OFFSET('Hygiene Data'!$G$12,0,10*ROW('Hygiene Data'!G106))="","",OFFSET('Hygiene Data'!$G$12,0,10*ROW('Hygiene Data'!G106)))</f>
        <v/>
      </c>
      <c r="DZ112" s="378" t="str">
        <f ca="1">+IF(OFFSET('Hygiene Data'!$G$13,0,10*ROW('Hygiene Data'!G106))="","",OFFSET('Hygiene Data'!$G$13,0,10*ROW('Hygiene Data'!G106)))</f>
        <v/>
      </c>
      <c r="EA112" s="378" t="str">
        <f ca="1">+IF(OFFSET('Hygiene Data'!$H$11,0,10*ROW('Hygiene Data'!H106))="","",OFFSET('Hygiene Data'!$H$11,0,10*ROW('Hygiene Data'!H106)))</f>
        <v/>
      </c>
      <c r="EB112" s="378" t="str">
        <f ca="1">+IF(OFFSET('Hygiene Data'!$H$12,0,10*ROW('Hygiene Data'!H106))="","",OFFSET('Hygiene Data'!$H$12,0,10*ROW('Hygiene Data'!H106)))</f>
        <v/>
      </c>
      <c r="EC112" s="378" t="str">
        <f ca="1">+IF(OFFSET('Hygiene Data'!$H$13,0,10*ROW('Hygiene Data'!H106))="","",OFFSET('Hygiene Data'!$H$13,0,10*ROW('Hygiene Data'!H106)))</f>
        <v/>
      </c>
      <c r="ED112" s="378" t="str">
        <f ca="1">+IF(OFFSET('Hygiene Data'!$I$11,0,10*ROW('Hygiene Data'!I106))="","",OFFSET('Hygiene Data'!$I$11,0,10*ROW('Hygiene Data'!I106)))</f>
        <v/>
      </c>
      <c r="EE112" s="378" t="str">
        <f ca="1">+IF(OFFSET('Hygiene Data'!$I$12,0,10*ROW('Hygiene Data'!I106))="","",OFFSET('Hygiene Data'!$I$12,0,10*ROW('Hygiene Data'!I106)))</f>
        <v/>
      </c>
      <c r="EF112" s="378" t="str">
        <f ca="1">+IF(OFFSET('Hygiene Data'!$I$13,0,10*ROW('Hygiene Data'!I106))="","",OFFSET('Hygiene Data'!$I$13,0,10*ROW('Hygiene Data'!I106)))</f>
        <v/>
      </c>
    </row>
    <row r="113" spans="1:136" x14ac:dyDescent="0.25">
      <c r="A113" s="487" t="str">
        <f ca="1">+IF(OFFSET('Water Data'!$B$2,0,10*ROW('Water Data'!E107))="","",OFFSET('Water Data'!$B$2,0,10*ROW('Water Data'!E107)))</f>
        <v/>
      </c>
      <c r="B113" s="487"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4" t="str">
        <f t="shared" ca="1" si="1"/>
        <v/>
      </c>
      <c r="D113" s="515"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5"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5"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5"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5"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5"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5"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5"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5"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5"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5"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5"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5"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5"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5"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5"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5"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5"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6"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6"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6"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6"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6"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6"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6"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6"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6"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6"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6"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6"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6"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6"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6"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6"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6"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6"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6"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6"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6"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6"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6"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6"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6"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6"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6"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6"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6"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6"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7"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3"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7"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7"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7"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7"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7"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7"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7"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7"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7"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7"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7"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7"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7"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7"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7"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7"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8" t="str">
        <f ca="1">+IF(OFFSET('Water Data'!$D$27,0,10*ROW('Water Data'!D107))="","",OFFSET('Water Data'!$D$27,0,10*ROW('Water Data'!D107)))</f>
        <v/>
      </c>
      <c r="BT113" s="378" t="str">
        <f ca="1">+IF(OFFSET('Water Data'!$D$28,0,10*ROW('Water Data'!D107))="","",OFFSET('Water Data'!$D$28,0,10*ROW('Water Data'!D107)))</f>
        <v/>
      </c>
      <c r="BU113" s="378" t="str">
        <f ca="1">+IF(OFFSET('Water Data'!$D$29,0,10*ROW('Water Data'!D107))="","",OFFSET('Water Data'!$D$29,0,10*ROW('Water Data'!D107)))</f>
        <v/>
      </c>
      <c r="BV113" s="378" t="str">
        <f ca="1">+IF(OFFSET('Water Data'!$E$27,0,10*ROW('Water Data'!E107))="","",OFFSET('Water Data'!$E$27,0,10*ROW('Water Data'!E107)))</f>
        <v/>
      </c>
      <c r="BW113" s="378" t="str">
        <f ca="1">+IF(OFFSET('Water Data'!$E$28,0,10*ROW('Water Data'!E107))="","",OFFSET('Water Data'!$E$28,0,10*ROW('Water Data'!E107)))</f>
        <v/>
      </c>
      <c r="BX113" s="378" t="str">
        <f ca="1">+IF(OFFSET('Water Data'!$E$29,0,10*ROW('Water Data'!E107))="","",OFFSET('Water Data'!$E$29,0,10*ROW('Water Data'!E107)))</f>
        <v/>
      </c>
      <c r="BY113" s="378" t="str">
        <f ca="1">+IF(OFFSET('Water Data'!$F$27,0,10*ROW('Water Data'!F107))="","",OFFSET('Water Data'!$F$27,0,10*ROW('Water Data'!F107)))</f>
        <v/>
      </c>
      <c r="BZ113" s="378" t="str">
        <f ca="1">+IF(OFFSET('Water Data'!$F$28,0,10*ROW('Water Data'!F107))="","",OFFSET('Water Data'!$F$28,0,10*ROW('Water Data'!F107)))</f>
        <v/>
      </c>
      <c r="CA113" s="378" t="str">
        <f ca="1">+IF(OFFSET('Water Data'!$F$29,0,10*ROW('Water Data'!F107))="","",OFFSET('Water Data'!$F$29,0,10*ROW('Water Data'!F107)))</f>
        <v/>
      </c>
      <c r="CB113" s="378" t="str">
        <f ca="1">+IF(OFFSET('Water Data'!$G$27,0,10*ROW('Water Data'!G107))="","",OFFSET('Water Data'!$G$27,0,10*ROW('Water Data'!G107)))</f>
        <v/>
      </c>
      <c r="CC113" s="378" t="str">
        <f ca="1">+IF(OFFSET('Water Data'!$G$28,0,10*ROW('Water Data'!G107))="","",OFFSET('Water Data'!$G$28,0,10*ROW('Water Data'!G107)))</f>
        <v/>
      </c>
      <c r="CD113" s="378" t="str">
        <f ca="1">+IF(OFFSET('Water Data'!$G$29,0,10*ROW('Water Data'!G107))="","",OFFSET('Water Data'!$G$29,0,10*ROW('Water Data'!G107)))</f>
        <v/>
      </c>
      <c r="CE113" s="378" t="str">
        <f ca="1">+IF(OFFSET('Water Data'!$H$27,0,10*ROW('Water Data'!H107))="","",OFFSET('Water Data'!$H$27,0,10*ROW('Water Data'!H107)))</f>
        <v/>
      </c>
      <c r="CF113" s="378" t="str">
        <f ca="1">+IF(OFFSET('Water Data'!$H$28,0,10*ROW('Water Data'!H107))="","",OFFSET('Water Data'!$H$28,0,10*ROW('Water Data'!H107)))</f>
        <v/>
      </c>
      <c r="CG113" s="378" t="str">
        <f ca="1">+IF(OFFSET('Water Data'!$H$29,0,10*ROW('Water Data'!H107))="","",OFFSET('Water Data'!$H$29,0,10*ROW('Water Data'!H107)))</f>
        <v/>
      </c>
      <c r="CH113" s="378" t="str">
        <f ca="1">+IF(OFFSET('Water Data'!$I$27,0,10*ROW('Water Data'!I107))="","",OFFSET('Water Data'!$I$27,0,10*ROW('Water Data'!I107)))</f>
        <v/>
      </c>
      <c r="CI113" s="378" t="str">
        <f ca="1">+IF(OFFSET('Water Data'!$I$28,0,10*ROW('Water Data'!I107))="","",OFFSET('Water Data'!$I$28,0,10*ROW('Water Data'!I107)))</f>
        <v/>
      </c>
      <c r="CJ113" s="378" t="str">
        <f ca="1">+IF(OFFSET('Water Data'!$I$29,0,10*ROW('Water Data'!I107))="","",OFFSET('Water Data'!$I$29,0,10*ROW('Water Data'!I107)))</f>
        <v/>
      </c>
      <c r="CK113" s="378" t="str">
        <f ca="1">+IF(OFFSET('Sanitation Data'!$D$28,0,10*ROW('Sanitation Data'!D107))="","",OFFSET('Sanitation Data'!$D$28,0,10*ROW('Sanitation Data'!D107)))</f>
        <v/>
      </c>
      <c r="CL113" s="378" t="str">
        <f ca="1">+IF(OFFSET('Sanitation Data'!$D$29,0,10*ROW('Sanitation Data'!D107))="","",OFFSET('Sanitation Data'!$D$29,0,10*ROW('Sanitation Data'!D107)))</f>
        <v/>
      </c>
      <c r="CM113" s="378" t="str">
        <f ca="1">+IF(OFFSET('Sanitation Data'!$D$30,0,10*ROW('Sanitation Data'!D107))="","",OFFSET('Sanitation Data'!$D$30,0,10*ROW('Sanitation Data'!D107)))</f>
        <v/>
      </c>
      <c r="CN113" s="378" t="str">
        <f ca="1">+IF(OFFSET('Sanitation Data'!$D$31,0,10*ROW('Sanitation Data'!D107))="","",OFFSET('Sanitation Data'!$D$31,0,10*ROW('Sanitation Data'!D107)))</f>
        <v/>
      </c>
      <c r="CO113" s="378" t="str">
        <f ca="1">+IF(OFFSET('Sanitation Data'!$D$32,0,10*ROW('Sanitation Data'!D107))="","",OFFSET('Sanitation Data'!$D$32,0,10*ROW('Sanitation Data'!D107)))</f>
        <v/>
      </c>
      <c r="CP113" s="378" t="str">
        <f ca="1">+IF(OFFSET('Sanitation Data'!$E$28,0,10*ROW('Sanitation Data'!E107))="","",OFFSET('Sanitation Data'!$E$28,0,10*ROW('Sanitation Data'!E107)))</f>
        <v/>
      </c>
      <c r="CQ113" s="378" t="str">
        <f ca="1">+IF(OFFSET('Sanitation Data'!$E$29,0,10*ROW('Sanitation Data'!E107))="","",OFFSET('Sanitation Data'!$E$29,0,10*ROW('Sanitation Data'!E107)))</f>
        <v/>
      </c>
      <c r="CR113" s="378" t="str">
        <f ca="1">+IF(OFFSET('Sanitation Data'!$E$30,0,10*ROW('Sanitation Data'!E107))="","",OFFSET('Sanitation Data'!$E$30,0,10*ROW('Sanitation Data'!E107)))</f>
        <v/>
      </c>
      <c r="CS113" s="378" t="str">
        <f ca="1">+IF(OFFSET('Sanitation Data'!$E$31,0,10*ROW('Sanitation Data'!E107))="","",OFFSET('Sanitation Data'!$E$31,0,10*ROW('Sanitation Data'!E107)))</f>
        <v/>
      </c>
      <c r="CT113" s="378" t="str">
        <f ca="1">+IF(OFFSET('Sanitation Data'!$E$32,0,10*ROW('Sanitation Data'!E107))="","",OFFSET('Sanitation Data'!$E$32,0,10*ROW('Sanitation Data'!E107)))</f>
        <v/>
      </c>
      <c r="CU113" s="378" t="str">
        <f ca="1">+IF(OFFSET('Sanitation Data'!$F$28,0,10*ROW('Sanitation Data'!F107))="","",OFFSET('Sanitation Data'!$F$28,0,10*ROW('Sanitation Data'!F107)))</f>
        <v/>
      </c>
      <c r="CV113" s="378" t="str">
        <f ca="1">+IF(OFFSET('Sanitation Data'!$F$29,0,10*ROW('Sanitation Data'!F107))="","",OFFSET('Sanitation Data'!$F$29,0,10*ROW('Sanitation Data'!F107)))</f>
        <v/>
      </c>
      <c r="CW113" s="378" t="str">
        <f ca="1">+IF(OFFSET('Sanitation Data'!$F$30,0,10*ROW('Sanitation Data'!F107))="","",OFFSET('Sanitation Data'!$F$30,0,10*ROW('Sanitation Data'!F107)))</f>
        <v/>
      </c>
      <c r="CX113" s="378" t="str">
        <f ca="1">+IF(OFFSET('Sanitation Data'!$F$31,0,10*ROW('Sanitation Data'!F107))="","",OFFSET('Sanitation Data'!$F$31,0,10*ROW('Sanitation Data'!F107)))</f>
        <v/>
      </c>
      <c r="CY113" s="378" t="str">
        <f ca="1">+IF(OFFSET('Sanitation Data'!$F$32,0,10*ROW('Sanitation Data'!F107))="","",OFFSET('Sanitation Data'!$F$32,0,10*ROW('Sanitation Data'!F107)))</f>
        <v/>
      </c>
      <c r="CZ113" s="378" t="str">
        <f ca="1">+IF(OFFSET('Sanitation Data'!$G$28,0,10*ROW('Sanitation Data'!G107))="","",OFFSET('Sanitation Data'!$G$28,0,10*ROW('Sanitation Data'!G107)))</f>
        <v/>
      </c>
      <c r="DA113" s="378" t="str">
        <f ca="1">+IF(OFFSET('Sanitation Data'!$G$29,0,10*ROW('Sanitation Data'!G107))="","",OFFSET('Sanitation Data'!$G$29,0,10*ROW('Sanitation Data'!G107)))</f>
        <v/>
      </c>
      <c r="DB113" s="378" t="str">
        <f ca="1">+IF(OFFSET('Sanitation Data'!$G$30,0,10*ROW('Sanitation Data'!G107))="","",OFFSET('Sanitation Data'!$G$30,0,10*ROW('Sanitation Data'!G107)))</f>
        <v/>
      </c>
      <c r="DC113" s="378" t="str">
        <f ca="1">+IF(OFFSET('Sanitation Data'!$G$31,0,10*ROW('Sanitation Data'!G107))="","",OFFSET('Sanitation Data'!$G$31,0,10*ROW('Sanitation Data'!G107)))</f>
        <v/>
      </c>
      <c r="DD113" s="378" t="str">
        <f ca="1">+IF(OFFSET('Sanitation Data'!$G$32,0,10*ROW('Sanitation Data'!G107))="","",OFFSET('Sanitation Data'!$G$32,0,10*ROW('Sanitation Data'!G107)))</f>
        <v/>
      </c>
      <c r="DE113" s="378" t="str">
        <f ca="1">+IF(OFFSET('Sanitation Data'!$H$28,0,10*ROW('Sanitation Data'!H107))="","",OFFSET('Sanitation Data'!$H$28,0,10*ROW('Sanitation Data'!H107)))</f>
        <v/>
      </c>
      <c r="DF113" s="378" t="str">
        <f ca="1">+IF(OFFSET('Sanitation Data'!$H$29,0,10*ROW('Sanitation Data'!H107))="","",OFFSET('Sanitation Data'!$H$29,0,10*ROW('Sanitation Data'!H107)))</f>
        <v/>
      </c>
      <c r="DG113" s="378" t="str">
        <f ca="1">+IF(OFFSET('Sanitation Data'!$H$30,0,10*ROW('Sanitation Data'!H107))="","",OFFSET('Sanitation Data'!$H$30,0,10*ROW('Sanitation Data'!H107)))</f>
        <v/>
      </c>
      <c r="DH113" s="378" t="str">
        <f ca="1">+IF(OFFSET('Sanitation Data'!$H$31,0,10*ROW('Sanitation Data'!H107))="","",OFFSET('Sanitation Data'!$H$31,0,10*ROW('Sanitation Data'!H107)))</f>
        <v/>
      </c>
      <c r="DI113" s="378" t="str">
        <f ca="1">+IF(OFFSET('Sanitation Data'!$H$32,0,10*ROW('Sanitation Data'!H107))="","",OFFSET('Sanitation Data'!$H$32,0,10*ROW('Sanitation Data'!H107)))</f>
        <v/>
      </c>
      <c r="DJ113" s="378" t="str">
        <f ca="1">+IF(OFFSET('Sanitation Data'!$I$28,0,10*ROW('Sanitation Data'!I107))="","",OFFSET('Sanitation Data'!$I$28,0,10*ROW('Sanitation Data'!I107)))</f>
        <v/>
      </c>
      <c r="DK113" s="378" t="str">
        <f ca="1">+IF(OFFSET('Sanitation Data'!$I$29,0,10*ROW('Sanitation Data'!I107))="","",OFFSET('Sanitation Data'!$I$29,0,10*ROW('Sanitation Data'!I107)))</f>
        <v/>
      </c>
      <c r="DL113" s="378" t="str">
        <f ca="1">+IF(OFFSET('Sanitation Data'!$I$30,0,10*ROW('Sanitation Data'!I107))="","",OFFSET('Sanitation Data'!$I$30,0,10*ROW('Sanitation Data'!I107)))</f>
        <v/>
      </c>
      <c r="DM113" s="378" t="str">
        <f ca="1">+IF(OFFSET('Sanitation Data'!$I$31,0,10*ROW('Sanitation Data'!I107))="","",OFFSET('Sanitation Data'!$I$31,0,10*ROW('Sanitation Data'!I107)))</f>
        <v/>
      </c>
      <c r="DN113" s="378" t="str">
        <f ca="1">+IF(OFFSET('Sanitation Data'!$I$32,0,10*ROW('Sanitation Data'!I107))="","",OFFSET('Sanitation Data'!$I$32,0,10*ROW('Sanitation Data'!I107)))</f>
        <v/>
      </c>
      <c r="DO113" s="378" t="str">
        <f ca="1">+IF(OFFSET('Hygiene Data'!$D$11,0,10*ROW('Hygiene Data'!D107))="","",OFFSET('Hygiene Data'!$D$11,0,10*ROW('Hygiene Data'!D107)))</f>
        <v/>
      </c>
      <c r="DP113" s="378" t="str">
        <f ca="1">+IF(OFFSET('Hygiene Data'!$D$12,0,10*ROW('Hygiene Data'!D107))="","",OFFSET('Hygiene Data'!$D$12,0,10*ROW('Hygiene Data'!D107)))</f>
        <v/>
      </c>
      <c r="DQ113" s="378" t="str">
        <f ca="1">+IF(OFFSET('Hygiene Data'!$D$13,0,10*ROW('Hygiene Data'!D107))="","",OFFSET('Hygiene Data'!$D$13,0,10*ROW('Hygiene Data'!D107)))</f>
        <v/>
      </c>
      <c r="DR113" s="378" t="str">
        <f ca="1">+IF(OFFSET('Hygiene Data'!$E$11,0,10*ROW('Hygiene Data'!E107))="","",OFFSET('Hygiene Data'!$E$11,0,10*ROW('Hygiene Data'!E107)))</f>
        <v/>
      </c>
      <c r="DS113" s="378" t="str">
        <f ca="1">+IF(OFFSET('Hygiene Data'!$E$12,0,10*ROW('Hygiene Data'!E107))="","",OFFSET('Hygiene Data'!$E$12,0,10*ROW('Hygiene Data'!E107)))</f>
        <v/>
      </c>
      <c r="DT113" s="378" t="str">
        <f ca="1">+IF(OFFSET('Hygiene Data'!$E$13,0,10*ROW('Hygiene Data'!E107))="","",OFFSET('Hygiene Data'!$E$13,0,10*ROW('Hygiene Data'!E107)))</f>
        <v/>
      </c>
      <c r="DU113" s="378" t="str">
        <f ca="1">+IF(OFFSET('Hygiene Data'!$F$11,0,10*ROW('Hygiene Data'!F107))="","",OFFSET('Hygiene Data'!$F$11,0,10*ROW('Hygiene Data'!F107)))</f>
        <v/>
      </c>
      <c r="DV113" s="378" t="str">
        <f ca="1">+IF(OFFSET('Hygiene Data'!$F$12,0,10*ROW('Hygiene Data'!F107))="","",OFFSET('Hygiene Data'!$F$12,0,10*ROW('Hygiene Data'!F107)))</f>
        <v/>
      </c>
      <c r="DW113" s="378" t="str">
        <f ca="1">+IF(OFFSET('Hygiene Data'!$F$13,0,10*ROW('Hygiene Data'!F107))="","",OFFSET('Hygiene Data'!$F$13,0,10*ROW('Hygiene Data'!F107)))</f>
        <v/>
      </c>
      <c r="DX113" s="378" t="str">
        <f ca="1">+IF(OFFSET('Hygiene Data'!$G$11,0,10*ROW('Hygiene Data'!G107))="","",OFFSET('Hygiene Data'!$G$11,0,10*ROW('Hygiene Data'!G107)))</f>
        <v/>
      </c>
      <c r="DY113" s="378" t="str">
        <f ca="1">+IF(OFFSET('Hygiene Data'!$G$12,0,10*ROW('Hygiene Data'!G107))="","",OFFSET('Hygiene Data'!$G$12,0,10*ROW('Hygiene Data'!G107)))</f>
        <v/>
      </c>
      <c r="DZ113" s="378" t="str">
        <f ca="1">+IF(OFFSET('Hygiene Data'!$G$13,0,10*ROW('Hygiene Data'!G107))="","",OFFSET('Hygiene Data'!$G$13,0,10*ROW('Hygiene Data'!G107)))</f>
        <v/>
      </c>
      <c r="EA113" s="378" t="str">
        <f ca="1">+IF(OFFSET('Hygiene Data'!$H$11,0,10*ROW('Hygiene Data'!H107))="","",OFFSET('Hygiene Data'!$H$11,0,10*ROW('Hygiene Data'!H107)))</f>
        <v/>
      </c>
      <c r="EB113" s="378" t="str">
        <f ca="1">+IF(OFFSET('Hygiene Data'!$H$12,0,10*ROW('Hygiene Data'!H107))="","",OFFSET('Hygiene Data'!$H$12,0,10*ROW('Hygiene Data'!H107)))</f>
        <v/>
      </c>
      <c r="EC113" s="378" t="str">
        <f ca="1">+IF(OFFSET('Hygiene Data'!$H$13,0,10*ROW('Hygiene Data'!H107))="","",OFFSET('Hygiene Data'!$H$13,0,10*ROW('Hygiene Data'!H107)))</f>
        <v/>
      </c>
      <c r="ED113" s="378" t="str">
        <f ca="1">+IF(OFFSET('Hygiene Data'!$I$11,0,10*ROW('Hygiene Data'!I107))="","",OFFSET('Hygiene Data'!$I$11,0,10*ROW('Hygiene Data'!I107)))</f>
        <v/>
      </c>
      <c r="EE113" s="378" t="str">
        <f ca="1">+IF(OFFSET('Hygiene Data'!$I$12,0,10*ROW('Hygiene Data'!I107))="","",OFFSET('Hygiene Data'!$I$12,0,10*ROW('Hygiene Data'!I107)))</f>
        <v/>
      </c>
      <c r="EF113" s="378" t="str">
        <f ca="1">+IF(OFFSET('Hygiene Data'!$I$13,0,10*ROW('Hygiene Data'!I107))="","",OFFSET('Hygiene Data'!$I$13,0,10*ROW('Hygiene Data'!I107)))</f>
        <v/>
      </c>
    </row>
    <row r="114" spans="1:136" x14ac:dyDescent="0.25">
      <c r="A114" s="487" t="str">
        <f ca="1">+IF(OFFSET('Water Data'!$B$2,0,10*ROW('Water Data'!E108))="","",OFFSET('Water Data'!$B$2,0,10*ROW('Water Data'!E108)))</f>
        <v/>
      </c>
      <c r="B114" s="487"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4" t="str">
        <f t="shared" ca="1" si="1"/>
        <v/>
      </c>
      <c r="D114" s="515"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5"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5"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5"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5"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5"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5"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5"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5"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5"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5"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5"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5"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5"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5"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5"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5"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5"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6"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6"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6"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6"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6"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6"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6"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6"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6"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6"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6"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6"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6"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6"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6"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6"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6"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6"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6"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6"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6"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6"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6"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6"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6"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6"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6"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6"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6"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6"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7"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3"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7"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7"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7"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7"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7"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7"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7"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7"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7"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7"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7"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7"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7"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7"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7"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7"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8" t="str">
        <f ca="1">+IF(OFFSET('Water Data'!$D$27,0,10*ROW('Water Data'!D108))="","",OFFSET('Water Data'!$D$27,0,10*ROW('Water Data'!D108)))</f>
        <v/>
      </c>
      <c r="BT114" s="378" t="str">
        <f ca="1">+IF(OFFSET('Water Data'!$D$28,0,10*ROW('Water Data'!D108))="","",OFFSET('Water Data'!$D$28,0,10*ROW('Water Data'!D108)))</f>
        <v/>
      </c>
      <c r="BU114" s="378" t="str">
        <f ca="1">+IF(OFFSET('Water Data'!$D$29,0,10*ROW('Water Data'!D108))="","",OFFSET('Water Data'!$D$29,0,10*ROW('Water Data'!D108)))</f>
        <v/>
      </c>
      <c r="BV114" s="378" t="str">
        <f ca="1">+IF(OFFSET('Water Data'!$E$27,0,10*ROW('Water Data'!E108))="","",OFFSET('Water Data'!$E$27,0,10*ROW('Water Data'!E108)))</f>
        <v/>
      </c>
      <c r="BW114" s="378" t="str">
        <f ca="1">+IF(OFFSET('Water Data'!$E$28,0,10*ROW('Water Data'!E108))="","",OFFSET('Water Data'!$E$28,0,10*ROW('Water Data'!E108)))</f>
        <v/>
      </c>
      <c r="BX114" s="378" t="str">
        <f ca="1">+IF(OFFSET('Water Data'!$E$29,0,10*ROW('Water Data'!E108))="","",OFFSET('Water Data'!$E$29,0,10*ROW('Water Data'!E108)))</f>
        <v/>
      </c>
      <c r="BY114" s="378" t="str">
        <f ca="1">+IF(OFFSET('Water Data'!$F$27,0,10*ROW('Water Data'!F108))="","",OFFSET('Water Data'!$F$27,0,10*ROW('Water Data'!F108)))</f>
        <v/>
      </c>
      <c r="BZ114" s="378" t="str">
        <f ca="1">+IF(OFFSET('Water Data'!$F$28,0,10*ROW('Water Data'!F108))="","",OFFSET('Water Data'!$F$28,0,10*ROW('Water Data'!F108)))</f>
        <v/>
      </c>
      <c r="CA114" s="378" t="str">
        <f ca="1">+IF(OFFSET('Water Data'!$F$29,0,10*ROW('Water Data'!F108))="","",OFFSET('Water Data'!$F$29,0,10*ROW('Water Data'!F108)))</f>
        <v/>
      </c>
      <c r="CB114" s="378" t="str">
        <f ca="1">+IF(OFFSET('Water Data'!$G$27,0,10*ROW('Water Data'!G108))="","",OFFSET('Water Data'!$G$27,0,10*ROW('Water Data'!G108)))</f>
        <v/>
      </c>
      <c r="CC114" s="378" t="str">
        <f ca="1">+IF(OFFSET('Water Data'!$G$28,0,10*ROW('Water Data'!G108))="","",OFFSET('Water Data'!$G$28,0,10*ROW('Water Data'!G108)))</f>
        <v/>
      </c>
      <c r="CD114" s="378" t="str">
        <f ca="1">+IF(OFFSET('Water Data'!$G$29,0,10*ROW('Water Data'!G108))="","",OFFSET('Water Data'!$G$29,0,10*ROW('Water Data'!G108)))</f>
        <v/>
      </c>
      <c r="CE114" s="378" t="str">
        <f ca="1">+IF(OFFSET('Water Data'!$H$27,0,10*ROW('Water Data'!H108))="","",OFFSET('Water Data'!$H$27,0,10*ROW('Water Data'!H108)))</f>
        <v/>
      </c>
      <c r="CF114" s="378" t="str">
        <f ca="1">+IF(OFFSET('Water Data'!$H$28,0,10*ROW('Water Data'!H108))="","",OFFSET('Water Data'!$H$28,0,10*ROW('Water Data'!H108)))</f>
        <v/>
      </c>
      <c r="CG114" s="378" t="str">
        <f ca="1">+IF(OFFSET('Water Data'!$H$29,0,10*ROW('Water Data'!H108))="","",OFFSET('Water Data'!$H$29,0,10*ROW('Water Data'!H108)))</f>
        <v/>
      </c>
      <c r="CH114" s="378" t="str">
        <f ca="1">+IF(OFFSET('Water Data'!$I$27,0,10*ROW('Water Data'!I108))="","",OFFSET('Water Data'!$I$27,0,10*ROW('Water Data'!I108)))</f>
        <v/>
      </c>
      <c r="CI114" s="378" t="str">
        <f ca="1">+IF(OFFSET('Water Data'!$I$28,0,10*ROW('Water Data'!I108))="","",OFFSET('Water Data'!$I$28,0,10*ROW('Water Data'!I108)))</f>
        <v/>
      </c>
      <c r="CJ114" s="378" t="str">
        <f ca="1">+IF(OFFSET('Water Data'!$I$29,0,10*ROW('Water Data'!I108))="","",OFFSET('Water Data'!$I$29,0,10*ROW('Water Data'!I108)))</f>
        <v/>
      </c>
      <c r="CK114" s="378" t="str">
        <f ca="1">+IF(OFFSET('Sanitation Data'!$D$28,0,10*ROW('Sanitation Data'!D108))="","",OFFSET('Sanitation Data'!$D$28,0,10*ROW('Sanitation Data'!D108)))</f>
        <v/>
      </c>
      <c r="CL114" s="378" t="str">
        <f ca="1">+IF(OFFSET('Sanitation Data'!$D$29,0,10*ROW('Sanitation Data'!D108))="","",OFFSET('Sanitation Data'!$D$29,0,10*ROW('Sanitation Data'!D108)))</f>
        <v/>
      </c>
      <c r="CM114" s="378" t="str">
        <f ca="1">+IF(OFFSET('Sanitation Data'!$D$30,0,10*ROW('Sanitation Data'!D108))="","",OFFSET('Sanitation Data'!$D$30,0,10*ROW('Sanitation Data'!D108)))</f>
        <v/>
      </c>
      <c r="CN114" s="378" t="str">
        <f ca="1">+IF(OFFSET('Sanitation Data'!$D$31,0,10*ROW('Sanitation Data'!D108))="","",OFFSET('Sanitation Data'!$D$31,0,10*ROW('Sanitation Data'!D108)))</f>
        <v/>
      </c>
      <c r="CO114" s="378" t="str">
        <f ca="1">+IF(OFFSET('Sanitation Data'!$D$32,0,10*ROW('Sanitation Data'!D108))="","",OFFSET('Sanitation Data'!$D$32,0,10*ROW('Sanitation Data'!D108)))</f>
        <v/>
      </c>
      <c r="CP114" s="378" t="str">
        <f ca="1">+IF(OFFSET('Sanitation Data'!$E$28,0,10*ROW('Sanitation Data'!E108))="","",OFFSET('Sanitation Data'!$E$28,0,10*ROW('Sanitation Data'!E108)))</f>
        <v/>
      </c>
      <c r="CQ114" s="378" t="str">
        <f ca="1">+IF(OFFSET('Sanitation Data'!$E$29,0,10*ROW('Sanitation Data'!E108))="","",OFFSET('Sanitation Data'!$E$29,0,10*ROW('Sanitation Data'!E108)))</f>
        <v/>
      </c>
      <c r="CR114" s="378" t="str">
        <f ca="1">+IF(OFFSET('Sanitation Data'!$E$30,0,10*ROW('Sanitation Data'!E108))="","",OFFSET('Sanitation Data'!$E$30,0,10*ROW('Sanitation Data'!E108)))</f>
        <v/>
      </c>
      <c r="CS114" s="378" t="str">
        <f ca="1">+IF(OFFSET('Sanitation Data'!$E$31,0,10*ROW('Sanitation Data'!E108))="","",OFFSET('Sanitation Data'!$E$31,0,10*ROW('Sanitation Data'!E108)))</f>
        <v/>
      </c>
      <c r="CT114" s="378" t="str">
        <f ca="1">+IF(OFFSET('Sanitation Data'!$E$32,0,10*ROW('Sanitation Data'!E108))="","",OFFSET('Sanitation Data'!$E$32,0,10*ROW('Sanitation Data'!E108)))</f>
        <v/>
      </c>
      <c r="CU114" s="378" t="str">
        <f ca="1">+IF(OFFSET('Sanitation Data'!$F$28,0,10*ROW('Sanitation Data'!F108))="","",OFFSET('Sanitation Data'!$F$28,0,10*ROW('Sanitation Data'!F108)))</f>
        <v/>
      </c>
      <c r="CV114" s="378" t="str">
        <f ca="1">+IF(OFFSET('Sanitation Data'!$F$29,0,10*ROW('Sanitation Data'!F108))="","",OFFSET('Sanitation Data'!$F$29,0,10*ROW('Sanitation Data'!F108)))</f>
        <v/>
      </c>
      <c r="CW114" s="378" t="str">
        <f ca="1">+IF(OFFSET('Sanitation Data'!$F$30,0,10*ROW('Sanitation Data'!F108))="","",OFFSET('Sanitation Data'!$F$30,0,10*ROW('Sanitation Data'!F108)))</f>
        <v/>
      </c>
      <c r="CX114" s="378" t="str">
        <f ca="1">+IF(OFFSET('Sanitation Data'!$F$31,0,10*ROW('Sanitation Data'!F108))="","",OFFSET('Sanitation Data'!$F$31,0,10*ROW('Sanitation Data'!F108)))</f>
        <v/>
      </c>
      <c r="CY114" s="378" t="str">
        <f ca="1">+IF(OFFSET('Sanitation Data'!$F$32,0,10*ROW('Sanitation Data'!F108))="","",OFFSET('Sanitation Data'!$F$32,0,10*ROW('Sanitation Data'!F108)))</f>
        <v/>
      </c>
      <c r="CZ114" s="378" t="str">
        <f ca="1">+IF(OFFSET('Sanitation Data'!$G$28,0,10*ROW('Sanitation Data'!G108))="","",OFFSET('Sanitation Data'!$G$28,0,10*ROW('Sanitation Data'!G108)))</f>
        <v/>
      </c>
      <c r="DA114" s="378" t="str">
        <f ca="1">+IF(OFFSET('Sanitation Data'!$G$29,0,10*ROW('Sanitation Data'!G108))="","",OFFSET('Sanitation Data'!$G$29,0,10*ROW('Sanitation Data'!G108)))</f>
        <v/>
      </c>
      <c r="DB114" s="378" t="str">
        <f ca="1">+IF(OFFSET('Sanitation Data'!$G$30,0,10*ROW('Sanitation Data'!G108))="","",OFFSET('Sanitation Data'!$G$30,0,10*ROW('Sanitation Data'!G108)))</f>
        <v/>
      </c>
      <c r="DC114" s="378" t="str">
        <f ca="1">+IF(OFFSET('Sanitation Data'!$G$31,0,10*ROW('Sanitation Data'!G108))="","",OFFSET('Sanitation Data'!$G$31,0,10*ROW('Sanitation Data'!G108)))</f>
        <v/>
      </c>
      <c r="DD114" s="378" t="str">
        <f ca="1">+IF(OFFSET('Sanitation Data'!$G$32,0,10*ROW('Sanitation Data'!G108))="","",OFFSET('Sanitation Data'!$G$32,0,10*ROW('Sanitation Data'!G108)))</f>
        <v/>
      </c>
      <c r="DE114" s="378" t="str">
        <f ca="1">+IF(OFFSET('Sanitation Data'!$H$28,0,10*ROW('Sanitation Data'!H108))="","",OFFSET('Sanitation Data'!$H$28,0,10*ROW('Sanitation Data'!H108)))</f>
        <v/>
      </c>
      <c r="DF114" s="378" t="str">
        <f ca="1">+IF(OFFSET('Sanitation Data'!$H$29,0,10*ROW('Sanitation Data'!H108))="","",OFFSET('Sanitation Data'!$H$29,0,10*ROW('Sanitation Data'!H108)))</f>
        <v/>
      </c>
      <c r="DG114" s="378" t="str">
        <f ca="1">+IF(OFFSET('Sanitation Data'!$H$30,0,10*ROW('Sanitation Data'!H108))="","",OFFSET('Sanitation Data'!$H$30,0,10*ROW('Sanitation Data'!H108)))</f>
        <v/>
      </c>
      <c r="DH114" s="378" t="str">
        <f ca="1">+IF(OFFSET('Sanitation Data'!$H$31,0,10*ROW('Sanitation Data'!H108))="","",OFFSET('Sanitation Data'!$H$31,0,10*ROW('Sanitation Data'!H108)))</f>
        <v/>
      </c>
      <c r="DI114" s="378" t="str">
        <f ca="1">+IF(OFFSET('Sanitation Data'!$H$32,0,10*ROW('Sanitation Data'!H108))="","",OFFSET('Sanitation Data'!$H$32,0,10*ROW('Sanitation Data'!H108)))</f>
        <v/>
      </c>
      <c r="DJ114" s="378" t="str">
        <f ca="1">+IF(OFFSET('Sanitation Data'!$I$28,0,10*ROW('Sanitation Data'!I108))="","",OFFSET('Sanitation Data'!$I$28,0,10*ROW('Sanitation Data'!I108)))</f>
        <v/>
      </c>
      <c r="DK114" s="378" t="str">
        <f ca="1">+IF(OFFSET('Sanitation Data'!$I$29,0,10*ROW('Sanitation Data'!I108))="","",OFFSET('Sanitation Data'!$I$29,0,10*ROW('Sanitation Data'!I108)))</f>
        <v/>
      </c>
      <c r="DL114" s="378" t="str">
        <f ca="1">+IF(OFFSET('Sanitation Data'!$I$30,0,10*ROW('Sanitation Data'!I108))="","",OFFSET('Sanitation Data'!$I$30,0,10*ROW('Sanitation Data'!I108)))</f>
        <v/>
      </c>
      <c r="DM114" s="378" t="str">
        <f ca="1">+IF(OFFSET('Sanitation Data'!$I$31,0,10*ROW('Sanitation Data'!I108))="","",OFFSET('Sanitation Data'!$I$31,0,10*ROW('Sanitation Data'!I108)))</f>
        <v/>
      </c>
      <c r="DN114" s="378" t="str">
        <f ca="1">+IF(OFFSET('Sanitation Data'!$I$32,0,10*ROW('Sanitation Data'!I108))="","",OFFSET('Sanitation Data'!$I$32,0,10*ROW('Sanitation Data'!I108)))</f>
        <v/>
      </c>
      <c r="DO114" s="378" t="str">
        <f ca="1">+IF(OFFSET('Hygiene Data'!$D$11,0,10*ROW('Hygiene Data'!D108))="","",OFFSET('Hygiene Data'!$D$11,0,10*ROW('Hygiene Data'!D108)))</f>
        <v/>
      </c>
      <c r="DP114" s="378" t="str">
        <f ca="1">+IF(OFFSET('Hygiene Data'!$D$12,0,10*ROW('Hygiene Data'!D108))="","",OFFSET('Hygiene Data'!$D$12,0,10*ROW('Hygiene Data'!D108)))</f>
        <v/>
      </c>
      <c r="DQ114" s="378" t="str">
        <f ca="1">+IF(OFFSET('Hygiene Data'!$D$13,0,10*ROW('Hygiene Data'!D108))="","",OFFSET('Hygiene Data'!$D$13,0,10*ROW('Hygiene Data'!D108)))</f>
        <v/>
      </c>
      <c r="DR114" s="378" t="str">
        <f ca="1">+IF(OFFSET('Hygiene Data'!$E$11,0,10*ROW('Hygiene Data'!E108))="","",OFFSET('Hygiene Data'!$E$11,0,10*ROW('Hygiene Data'!E108)))</f>
        <v/>
      </c>
      <c r="DS114" s="378" t="str">
        <f ca="1">+IF(OFFSET('Hygiene Data'!$E$12,0,10*ROW('Hygiene Data'!E108))="","",OFFSET('Hygiene Data'!$E$12,0,10*ROW('Hygiene Data'!E108)))</f>
        <v/>
      </c>
      <c r="DT114" s="378" t="str">
        <f ca="1">+IF(OFFSET('Hygiene Data'!$E$13,0,10*ROW('Hygiene Data'!E108))="","",OFFSET('Hygiene Data'!$E$13,0,10*ROW('Hygiene Data'!E108)))</f>
        <v/>
      </c>
      <c r="DU114" s="378" t="str">
        <f ca="1">+IF(OFFSET('Hygiene Data'!$F$11,0,10*ROW('Hygiene Data'!F108))="","",OFFSET('Hygiene Data'!$F$11,0,10*ROW('Hygiene Data'!F108)))</f>
        <v/>
      </c>
      <c r="DV114" s="378" t="str">
        <f ca="1">+IF(OFFSET('Hygiene Data'!$F$12,0,10*ROW('Hygiene Data'!F108))="","",OFFSET('Hygiene Data'!$F$12,0,10*ROW('Hygiene Data'!F108)))</f>
        <v/>
      </c>
      <c r="DW114" s="378" t="str">
        <f ca="1">+IF(OFFSET('Hygiene Data'!$F$13,0,10*ROW('Hygiene Data'!F108))="","",OFFSET('Hygiene Data'!$F$13,0,10*ROW('Hygiene Data'!F108)))</f>
        <v/>
      </c>
      <c r="DX114" s="378" t="str">
        <f ca="1">+IF(OFFSET('Hygiene Data'!$G$11,0,10*ROW('Hygiene Data'!G108))="","",OFFSET('Hygiene Data'!$G$11,0,10*ROW('Hygiene Data'!G108)))</f>
        <v/>
      </c>
      <c r="DY114" s="378" t="str">
        <f ca="1">+IF(OFFSET('Hygiene Data'!$G$12,0,10*ROW('Hygiene Data'!G108))="","",OFFSET('Hygiene Data'!$G$12,0,10*ROW('Hygiene Data'!G108)))</f>
        <v/>
      </c>
      <c r="DZ114" s="378" t="str">
        <f ca="1">+IF(OFFSET('Hygiene Data'!$G$13,0,10*ROW('Hygiene Data'!G108))="","",OFFSET('Hygiene Data'!$G$13,0,10*ROW('Hygiene Data'!G108)))</f>
        <v/>
      </c>
      <c r="EA114" s="378" t="str">
        <f ca="1">+IF(OFFSET('Hygiene Data'!$H$11,0,10*ROW('Hygiene Data'!H108))="","",OFFSET('Hygiene Data'!$H$11,0,10*ROW('Hygiene Data'!H108)))</f>
        <v/>
      </c>
      <c r="EB114" s="378" t="str">
        <f ca="1">+IF(OFFSET('Hygiene Data'!$H$12,0,10*ROW('Hygiene Data'!H108))="","",OFFSET('Hygiene Data'!$H$12,0,10*ROW('Hygiene Data'!H108)))</f>
        <v/>
      </c>
      <c r="EC114" s="378" t="str">
        <f ca="1">+IF(OFFSET('Hygiene Data'!$H$13,0,10*ROW('Hygiene Data'!H108))="","",OFFSET('Hygiene Data'!$H$13,0,10*ROW('Hygiene Data'!H108)))</f>
        <v/>
      </c>
      <c r="ED114" s="378" t="str">
        <f ca="1">+IF(OFFSET('Hygiene Data'!$I$11,0,10*ROW('Hygiene Data'!I108))="","",OFFSET('Hygiene Data'!$I$11,0,10*ROW('Hygiene Data'!I108)))</f>
        <v/>
      </c>
      <c r="EE114" s="378" t="str">
        <f ca="1">+IF(OFFSET('Hygiene Data'!$I$12,0,10*ROW('Hygiene Data'!I108))="","",OFFSET('Hygiene Data'!$I$12,0,10*ROW('Hygiene Data'!I108)))</f>
        <v/>
      </c>
      <c r="EF114" s="378" t="str">
        <f ca="1">+IF(OFFSET('Hygiene Data'!$I$13,0,10*ROW('Hygiene Data'!I108))="","",OFFSET('Hygiene Data'!$I$13,0,10*ROW('Hygiene Data'!I108)))</f>
        <v/>
      </c>
    </row>
    <row r="115" spans="1:136" x14ac:dyDescent="0.25">
      <c r="A115" s="487" t="str">
        <f ca="1">+IF(OFFSET('Water Data'!$B$2,0,10*ROW('Water Data'!E109))="","",OFFSET('Water Data'!$B$2,0,10*ROW('Water Data'!E109)))</f>
        <v/>
      </c>
      <c r="B115" s="487"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4" t="str">
        <f t="shared" ca="1" si="1"/>
        <v/>
      </c>
      <c r="D115" s="515"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5"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5"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5"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5"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5"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5"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5"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5"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5"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5"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5"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5"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5"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5"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5"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5"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5"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6"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6"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6"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6"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6"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6"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6"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6"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6"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6"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6"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6"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6"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6"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6"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6"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6"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6"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6"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6"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6"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6"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6"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6"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6"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6"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6"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6"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6"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6"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7"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3"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7"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7"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7"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7"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7"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7"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7"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7"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7"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7"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7"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7"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7"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7"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7"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7"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8" t="str">
        <f ca="1">+IF(OFFSET('Water Data'!$D$27,0,10*ROW('Water Data'!D109))="","",OFFSET('Water Data'!$D$27,0,10*ROW('Water Data'!D109)))</f>
        <v/>
      </c>
      <c r="BT115" s="378" t="str">
        <f ca="1">+IF(OFFSET('Water Data'!$D$28,0,10*ROW('Water Data'!D109))="","",OFFSET('Water Data'!$D$28,0,10*ROW('Water Data'!D109)))</f>
        <v/>
      </c>
      <c r="BU115" s="378" t="str">
        <f ca="1">+IF(OFFSET('Water Data'!$D$29,0,10*ROW('Water Data'!D109))="","",OFFSET('Water Data'!$D$29,0,10*ROW('Water Data'!D109)))</f>
        <v/>
      </c>
      <c r="BV115" s="378" t="str">
        <f ca="1">+IF(OFFSET('Water Data'!$E$27,0,10*ROW('Water Data'!E109))="","",OFFSET('Water Data'!$E$27,0,10*ROW('Water Data'!E109)))</f>
        <v/>
      </c>
      <c r="BW115" s="378" t="str">
        <f ca="1">+IF(OFFSET('Water Data'!$E$28,0,10*ROW('Water Data'!E109))="","",OFFSET('Water Data'!$E$28,0,10*ROW('Water Data'!E109)))</f>
        <v/>
      </c>
      <c r="BX115" s="378" t="str">
        <f ca="1">+IF(OFFSET('Water Data'!$E$29,0,10*ROW('Water Data'!E109))="","",OFFSET('Water Data'!$E$29,0,10*ROW('Water Data'!E109)))</f>
        <v/>
      </c>
      <c r="BY115" s="378" t="str">
        <f ca="1">+IF(OFFSET('Water Data'!$F$27,0,10*ROW('Water Data'!F109))="","",OFFSET('Water Data'!$F$27,0,10*ROW('Water Data'!F109)))</f>
        <v/>
      </c>
      <c r="BZ115" s="378" t="str">
        <f ca="1">+IF(OFFSET('Water Data'!$F$28,0,10*ROW('Water Data'!F109))="","",OFFSET('Water Data'!$F$28,0,10*ROW('Water Data'!F109)))</f>
        <v/>
      </c>
      <c r="CA115" s="378" t="str">
        <f ca="1">+IF(OFFSET('Water Data'!$F$29,0,10*ROW('Water Data'!F109))="","",OFFSET('Water Data'!$F$29,0,10*ROW('Water Data'!F109)))</f>
        <v/>
      </c>
      <c r="CB115" s="378" t="str">
        <f ca="1">+IF(OFFSET('Water Data'!$G$27,0,10*ROW('Water Data'!G109))="","",OFFSET('Water Data'!$G$27,0,10*ROW('Water Data'!G109)))</f>
        <v/>
      </c>
      <c r="CC115" s="378" t="str">
        <f ca="1">+IF(OFFSET('Water Data'!$G$28,0,10*ROW('Water Data'!G109))="","",OFFSET('Water Data'!$G$28,0,10*ROW('Water Data'!G109)))</f>
        <v/>
      </c>
      <c r="CD115" s="378" t="str">
        <f ca="1">+IF(OFFSET('Water Data'!$G$29,0,10*ROW('Water Data'!G109))="","",OFFSET('Water Data'!$G$29,0,10*ROW('Water Data'!G109)))</f>
        <v/>
      </c>
      <c r="CE115" s="378" t="str">
        <f ca="1">+IF(OFFSET('Water Data'!$H$27,0,10*ROW('Water Data'!H109))="","",OFFSET('Water Data'!$H$27,0,10*ROW('Water Data'!H109)))</f>
        <v/>
      </c>
      <c r="CF115" s="378" t="str">
        <f ca="1">+IF(OFFSET('Water Data'!$H$28,0,10*ROW('Water Data'!H109))="","",OFFSET('Water Data'!$H$28,0,10*ROW('Water Data'!H109)))</f>
        <v/>
      </c>
      <c r="CG115" s="378" t="str">
        <f ca="1">+IF(OFFSET('Water Data'!$H$29,0,10*ROW('Water Data'!H109))="","",OFFSET('Water Data'!$H$29,0,10*ROW('Water Data'!H109)))</f>
        <v/>
      </c>
      <c r="CH115" s="378" t="str">
        <f ca="1">+IF(OFFSET('Water Data'!$I$27,0,10*ROW('Water Data'!I109))="","",OFFSET('Water Data'!$I$27,0,10*ROW('Water Data'!I109)))</f>
        <v/>
      </c>
      <c r="CI115" s="378" t="str">
        <f ca="1">+IF(OFFSET('Water Data'!$I$28,0,10*ROW('Water Data'!I109))="","",OFFSET('Water Data'!$I$28,0,10*ROW('Water Data'!I109)))</f>
        <v/>
      </c>
      <c r="CJ115" s="378" t="str">
        <f ca="1">+IF(OFFSET('Water Data'!$I$29,0,10*ROW('Water Data'!I109))="","",OFFSET('Water Data'!$I$29,0,10*ROW('Water Data'!I109)))</f>
        <v/>
      </c>
      <c r="CK115" s="378" t="str">
        <f ca="1">+IF(OFFSET('Sanitation Data'!$D$28,0,10*ROW('Sanitation Data'!D109))="","",OFFSET('Sanitation Data'!$D$28,0,10*ROW('Sanitation Data'!D109)))</f>
        <v/>
      </c>
      <c r="CL115" s="378" t="str">
        <f ca="1">+IF(OFFSET('Sanitation Data'!$D$29,0,10*ROW('Sanitation Data'!D109))="","",OFFSET('Sanitation Data'!$D$29,0,10*ROW('Sanitation Data'!D109)))</f>
        <v/>
      </c>
      <c r="CM115" s="378" t="str">
        <f ca="1">+IF(OFFSET('Sanitation Data'!$D$30,0,10*ROW('Sanitation Data'!D109))="","",OFFSET('Sanitation Data'!$D$30,0,10*ROW('Sanitation Data'!D109)))</f>
        <v/>
      </c>
      <c r="CN115" s="378" t="str">
        <f ca="1">+IF(OFFSET('Sanitation Data'!$D$31,0,10*ROW('Sanitation Data'!D109))="","",OFFSET('Sanitation Data'!$D$31,0,10*ROW('Sanitation Data'!D109)))</f>
        <v/>
      </c>
      <c r="CO115" s="378" t="str">
        <f ca="1">+IF(OFFSET('Sanitation Data'!$D$32,0,10*ROW('Sanitation Data'!D109))="","",OFFSET('Sanitation Data'!$D$32,0,10*ROW('Sanitation Data'!D109)))</f>
        <v/>
      </c>
      <c r="CP115" s="378" t="str">
        <f ca="1">+IF(OFFSET('Sanitation Data'!$E$28,0,10*ROW('Sanitation Data'!E109))="","",OFFSET('Sanitation Data'!$E$28,0,10*ROW('Sanitation Data'!E109)))</f>
        <v/>
      </c>
      <c r="CQ115" s="378" t="str">
        <f ca="1">+IF(OFFSET('Sanitation Data'!$E$29,0,10*ROW('Sanitation Data'!E109))="","",OFFSET('Sanitation Data'!$E$29,0,10*ROW('Sanitation Data'!E109)))</f>
        <v/>
      </c>
      <c r="CR115" s="378" t="str">
        <f ca="1">+IF(OFFSET('Sanitation Data'!$E$30,0,10*ROW('Sanitation Data'!E109))="","",OFFSET('Sanitation Data'!$E$30,0,10*ROW('Sanitation Data'!E109)))</f>
        <v/>
      </c>
      <c r="CS115" s="378" t="str">
        <f ca="1">+IF(OFFSET('Sanitation Data'!$E$31,0,10*ROW('Sanitation Data'!E109))="","",OFFSET('Sanitation Data'!$E$31,0,10*ROW('Sanitation Data'!E109)))</f>
        <v/>
      </c>
      <c r="CT115" s="378" t="str">
        <f ca="1">+IF(OFFSET('Sanitation Data'!$E$32,0,10*ROW('Sanitation Data'!E109))="","",OFFSET('Sanitation Data'!$E$32,0,10*ROW('Sanitation Data'!E109)))</f>
        <v/>
      </c>
      <c r="CU115" s="378" t="str">
        <f ca="1">+IF(OFFSET('Sanitation Data'!$F$28,0,10*ROW('Sanitation Data'!F109))="","",OFFSET('Sanitation Data'!$F$28,0,10*ROW('Sanitation Data'!F109)))</f>
        <v/>
      </c>
      <c r="CV115" s="378" t="str">
        <f ca="1">+IF(OFFSET('Sanitation Data'!$F$29,0,10*ROW('Sanitation Data'!F109))="","",OFFSET('Sanitation Data'!$F$29,0,10*ROW('Sanitation Data'!F109)))</f>
        <v/>
      </c>
      <c r="CW115" s="378" t="str">
        <f ca="1">+IF(OFFSET('Sanitation Data'!$F$30,0,10*ROW('Sanitation Data'!F109))="","",OFFSET('Sanitation Data'!$F$30,0,10*ROW('Sanitation Data'!F109)))</f>
        <v/>
      </c>
      <c r="CX115" s="378" t="str">
        <f ca="1">+IF(OFFSET('Sanitation Data'!$F$31,0,10*ROW('Sanitation Data'!F109))="","",OFFSET('Sanitation Data'!$F$31,0,10*ROW('Sanitation Data'!F109)))</f>
        <v/>
      </c>
      <c r="CY115" s="378" t="str">
        <f ca="1">+IF(OFFSET('Sanitation Data'!$F$32,0,10*ROW('Sanitation Data'!F109))="","",OFFSET('Sanitation Data'!$F$32,0,10*ROW('Sanitation Data'!F109)))</f>
        <v/>
      </c>
      <c r="CZ115" s="378" t="str">
        <f ca="1">+IF(OFFSET('Sanitation Data'!$G$28,0,10*ROW('Sanitation Data'!G109))="","",OFFSET('Sanitation Data'!$G$28,0,10*ROW('Sanitation Data'!G109)))</f>
        <v/>
      </c>
      <c r="DA115" s="378" t="str">
        <f ca="1">+IF(OFFSET('Sanitation Data'!$G$29,0,10*ROW('Sanitation Data'!G109))="","",OFFSET('Sanitation Data'!$G$29,0,10*ROW('Sanitation Data'!G109)))</f>
        <v/>
      </c>
      <c r="DB115" s="378" t="str">
        <f ca="1">+IF(OFFSET('Sanitation Data'!$G$30,0,10*ROW('Sanitation Data'!G109))="","",OFFSET('Sanitation Data'!$G$30,0,10*ROW('Sanitation Data'!G109)))</f>
        <v/>
      </c>
      <c r="DC115" s="378" t="str">
        <f ca="1">+IF(OFFSET('Sanitation Data'!$G$31,0,10*ROW('Sanitation Data'!G109))="","",OFFSET('Sanitation Data'!$G$31,0,10*ROW('Sanitation Data'!G109)))</f>
        <v/>
      </c>
      <c r="DD115" s="378" t="str">
        <f ca="1">+IF(OFFSET('Sanitation Data'!$G$32,0,10*ROW('Sanitation Data'!G109))="","",OFFSET('Sanitation Data'!$G$32,0,10*ROW('Sanitation Data'!G109)))</f>
        <v/>
      </c>
      <c r="DE115" s="378" t="str">
        <f ca="1">+IF(OFFSET('Sanitation Data'!$H$28,0,10*ROW('Sanitation Data'!H109))="","",OFFSET('Sanitation Data'!$H$28,0,10*ROW('Sanitation Data'!H109)))</f>
        <v/>
      </c>
      <c r="DF115" s="378" t="str">
        <f ca="1">+IF(OFFSET('Sanitation Data'!$H$29,0,10*ROW('Sanitation Data'!H109))="","",OFFSET('Sanitation Data'!$H$29,0,10*ROW('Sanitation Data'!H109)))</f>
        <v/>
      </c>
      <c r="DG115" s="378" t="str">
        <f ca="1">+IF(OFFSET('Sanitation Data'!$H$30,0,10*ROW('Sanitation Data'!H109))="","",OFFSET('Sanitation Data'!$H$30,0,10*ROW('Sanitation Data'!H109)))</f>
        <v/>
      </c>
      <c r="DH115" s="378" t="str">
        <f ca="1">+IF(OFFSET('Sanitation Data'!$H$31,0,10*ROW('Sanitation Data'!H109))="","",OFFSET('Sanitation Data'!$H$31,0,10*ROW('Sanitation Data'!H109)))</f>
        <v/>
      </c>
      <c r="DI115" s="378" t="str">
        <f ca="1">+IF(OFFSET('Sanitation Data'!$H$32,0,10*ROW('Sanitation Data'!H109))="","",OFFSET('Sanitation Data'!$H$32,0,10*ROW('Sanitation Data'!H109)))</f>
        <v/>
      </c>
      <c r="DJ115" s="378" t="str">
        <f ca="1">+IF(OFFSET('Sanitation Data'!$I$28,0,10*ROW('Sanitation Data'!I109))="","",OFFSET('Sanitation Data'!$I$28,0,10*ROW('Sanitation Data'!I109)))</f>
        <v/>
      </c>
      <c r="DK115" s="378" t="str">
        <f ca="1">+IF(OFFSET('Sanitation Data'!$I$29,0,10*ROW('Sanitation Data'!I109))="","",OFFSET('Sanitation Data'!$I$29,0,10*ROW('Sanitation Data'!I109)))</f>
        <v/>
      </c>
      <c r="DL115" s="378" t="str">
        <f ca="1">+IF(OFFSET('Sanitation Data'!$I$30,0,10*ROW('Sanitation Data'!I109))="","",OFFSET('Sanitation Data'!$I$30,0,10*ROW('Sanitation Data'!I109)))</f>
        <v/>
      </c>
      <c r="DM115" s="378" t="str">
        <f ca="1">+IF(OFFSET('Sanitation Data'!$I$31,0,10*ROW('Sanitation Data'!I109))="","",OFFSET('Sanitation Data'!$I$31,0,10*ROW('Sanitation Data'!I109)))</f>
        <v/>
      </c>
      <c r="DN115" s="378" t="str">
        <f ca="1">+IF(OFFSET('Sanitation Data'!$I$32,0,10*ROW('Sanitation Data'!I109))="","",OFFSET('Sanitation Data'!$I$32,0,10*ROW('Sanitation Data'!I109)))</f>
        <v/>
      </c>
      <c r="DO115" s="378" t="str">
        <f ca="1">+IF(OFFSET('Hygiene Data'!$D$11,0,10*ROW('Hygiene Data'!D109))="","",OFFSET('Hygiene Data'!$D$11,0,10*ROW('Hygiene Data'!D109)))</f>
        <v/>
      </c>
      <c r="DP115" s="378" t="str">
        <f ca="1">+IF(OFFSET('Hygiene Data'!$D$12,0,10*ROW('Hygiene Data'!D109))="","",OFFSET('Hygiene Data'!$D$12,0,10*ROW('Hygiene Data'!D109)))</f>
        <v/>
      </c>
      <c r="DQ115" s="378" t="str">
        <f ca="1">+IF(OFFSET('Hygiene Data'!$D$13,0,10*ROW('Hygiene Data'!D109))="","",OFFSET('Hygiene Data'!$D$13,0,10*ROW('Hygiene Data'!D109)))</f>
        <v/>
      </c>
      <c r="DR115" s="378" t="str">
        <f ca="1">+IF(OFFSET('Hygiene Data'!$E$11,0,10*ROW('Hygiene Data'!E109))="","",OFFSET('Hygiene Data'!$E$11,0,10*ROW('Hygiene Data'!E109)))</f>
        <v/>
      </c>
      <c r="DS115" s="378" t="str">
        <f ca="1">+IF(OFFSET('Hygiene Data'!$E$12,0,10*ROW('Hygiene Data'!E109))="","",OFFSET('Hygiene Data'!$E$12,0,10*ROW('Hygiene Data'!E109)))</f>
        <v/>
      </c>
      <c r="DT115" s="378" t="str">
        <f ca="1">+IF(OFFSET('Hygiene Data'!$E$13,0,10*ROW('Hygiene Data'!E109))="","",OFFSET('Hygiene Data'!$E$13,0,10*ROW('Hygiene Data'!E109)))</f>
        <v/>
      </c>
      <c r="DU115" s="378" t="str">
        <f ca="1">+IF(OFFSET('Hygiene Data'!$F$11,0,10*ROW('Hygiene Data'!F109))="","",OFFSET('Hygiene Data'!$F$11,0,10*ROW('Hygiene Data'!F109)))</f>
        <v/>
      </c>
      <c r="DV115" s="378" t="str">
        <f ca="1">+IF(OFFSET('Hygiene Data'!$F$12,0,10*ROW('Hygiene Data'!F109))="","",OFFSET('Hygiene Data'!$F$12,0,10*ROW('Hygiene Data'!F109)))</f>
        <v/>
      </c>
      <c r="DW115" s="378" t="str">
        <f ca="1">+IF(OFFSET('Hygiene Data'!$F$13,0,10*ROW('Hygiene Data'!F109))="","",OFFSET('Hygiene Data'!$F$13,0,10*ROW('Hygiene Data'!F109)))</f>
        <v/>
      </c>
      <c r="DX115" s="378" t="str">
        <f ca="1">+IF(OFFSET('Hygiene Data'!$G$11,0,10*ROW('Hygiene Data'!G109))="","",OFFSET('Hygiene Data'!$G$11,0,10*ROW('Hygiene Data'!G109)))</f>
        <v/>
      </c>
      <c r="DY115" s="378" t="str">
        <f ca="1">+IF(OFFSET('Hygiene Data'!$G$12,0,10*ROW('Hygiene Data'!G109))="","",OFFSET('Hygiene Data'!$G$12,0,10*ROW('Hygiene Data'!G109)))</f>
        <v/>
      </c>
      <c r="DZ115" s="378" t="str">
        <f ca="1">+IF(OFFSET('Hygiene Data'!$G$13,0,10*ROW('Hygiene Data'!G109))="","",OFFSET('Hygiene Data'!$G$13,0,10*ROW('Hygiene Data'!G109)))</f>
        <v/>
      </c>
      <c r="EA115" s="378" t="str">
        <f ca="1">+IF(OFFSET('Hygiene Data'!$H$11,0,10*ROW('Hygiene Data'!H109))="","",OFFSET('Hygiene Data'!$H$11,0,10*ROW('Hygiene Data'!H109)))</f>
        <v/>
      </c>
      <c r="EB115" s="378" t="str">
        <f ca="1">+IF(OFFSET('Hygiene Data'!$H$12,0,10*ROW('Hygiene Data'!H109))="","",OFFSET('Hygiene Data'!$H$12,0,10*ROW('Hygiene Data'!H109)))</f>
        <v/>
      </c>
      <c r="EC115" s="378" t="str">
        <f ca="1">+IF(OFFSET('Hygiene Data'!$H$13,0,10*ROW('Hygiene Data'!H109))="","",OFFSET('Hygiene Data'!$H$13,0,10*ROW('Hygiene Data'!H109)))</f>
        <v/>
      </c>
      <c r="ED115" s="378" t="str">
        <f ca="1">+IF(OFFSET('Hygiene Data'!$I$11,0,10*ROW('Hygiene Data'!I109))="","",OFFSET('Hygiene Data'!$I$11,0,10*ROW('Hygiene Data'!I109)))</f>
        <v/>
      </c>
      <c r="EE115" s="378" t="str">
        <f ca="1">+IF(OFFSET('Hygiene Data'!$I$12,0,10*ROW('Hygiene Data'!I109))="","",OFFSET('Hygiene Data'!$I$12,0,10*ROW('Hygiene Data'!I109)))</f>
        <v/>
      </c>
      <c r="EF115" s="378" t="str">
        <f ca="1">+IF(OFFSET('Hygiene Data'!$I$13,0,10*ROW('Hygiene Data'!I109))="","",OFFSET('Hygiene Data'!$I$13,0,10*ROW('Hygiene Data'!I109)))</f>
        <v/>
      </c>
    </row>
    <row r="116" spans="1:136" x14ac:dyDescent="0.25">
      <c r="A116" s="487" t="str">
        <f ca="1">+IF(OFFSET('Water Data'!$B$2,0,10*ROW('Water Data'!E110))="","",OFFSET('Water Data'!$B$2,0,10*ROW('Water Data'!E110)))</f>
        <v/>
      </c>
      <c r="B116" s="487"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4" t="str">
        <f t="shared" ca="1" si="1"/>
        <v/>
      </c>
      <c r="D116" s="515"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5"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5"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5"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5"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5"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5"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5"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5"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5"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5"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5"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5"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5"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5"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5"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5"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5"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6"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6"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6"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6"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6"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6"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6"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6"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6"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6"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6"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6"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6"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6"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6"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6"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6"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6"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6"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6"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6"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6"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6"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6"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6"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6"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6"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6"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6"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6"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7"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3"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7"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7"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7"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7"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7"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7"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7"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7"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7"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7"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7"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7"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7"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7"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7"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7"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8" t="str">
        <f ca="1">+IF(OFFSET('Water Data'!$D$27,0,10*ROW('Water Data'!D110))="","",OFFSET('Water Data'!$D$27,0,10*ROW('Water Data'!D110)))</f>
        <v/>
      </c>
      <c r="BT116" s="378" t="str">
        <f ca="1">+IF(OFFSET('Water Data'!$D$28,0,10*ROW('Water Data'!D110))="","",OFFSET('Water Data'!$D$28,0,10*ROW('Water Data'!D110)))</f>
        <v/>
      </c>
      <c r="BU116" s="378" t="str">
        <f ca="1">+IF(OFFSET('Water Data'!$D$29,0,10*ROW('Water Data'!D110))="","",OFFSET('Water Data'!$D$29,0,10*ROW('Water Data'!D110)))</f>
        <v/>
      </c>
      <c r="BV116" s="378" t="str">
        <f ca="1">+IF(OFFSET('Water Data'!$E$27,0,10*ROW('Water Data'!E110))="","",OFFSET('Water Data'!$E$27,0,10*ROW('Water Data'!E110)))</f>
        <v/>
      </c>
      <c r="BW116" s="378" t="str">
        <f ca="1">+IF(OFFSET('Water Data'!$E$28,0,10*ROW('Water Data'!E110))="","",OFFSET('Water Data'!$E$28,0,10*ROW('Water Data'!E110)))</f>
        <v/>
      </c>
      <c r="BX116" s="378" t="str">
        <f ca="1">+IF(OFFSET('Water Data'!$E$29,0,10*ROW('Water Data'!E110))="","",OFFSET('Water Data'!$E$29,0,10*ROW('Water Data'!E110)))</f>
        <v/>
      </c>
      <c r="BY116" s="378" t="str">
        <f ca="1">+IF(OFFSET('Water Data'!$F$27,0,10*ROW('Water Data'!F110))="","",OFFSET('Water Data'!$F$27,0,10*ROW('Water Data'!F110)))</f>
        <v/>
      </c>
      <c r="BZ116" s="378" t="str">
        <f ca="1">+IF(OFFSET('Water Data'!$F$28,0,10*ROW('Water Data'!F110))="","",OFFSET('Water Data'!$F$28,0,10*ROW('Water Data'!F110)))</f>
        <v/>
      </c>
      <c r="CA116" s="378" t="str">
        <f ca="1">+IF(OFFSET('Water Data'!$F$29,0,10*ROW('Water Data'!F110))="","",OFFSET('Water Data'!$F$29,0,10*ROW('Water Data'!F110)))</f>
        <v/>
      </c>
      <c r="CB116" s="378" t="str">
        <f ca="1">+IF(OFFSET('Water Data'!$G$27,0,10*ROW('Water Data'!G110))="","",OFFSET('Water Data'!$G$27,0,10*ROW('Water Data'!G110)))</f>
        <v/>
      </c>
      <c r="CC116" s="378" t="str">
        <f ca="1">+IF(OFFSET('Water Data'!$G$28,0,10*ROW('Water Data'!G110))="","",OFFSET('Water Data'!$G$28,0,10*ROW('Water Data'!G110)))</f>
        <v/>
      </c>
      <c r="CD116" s="378" t="str">
        <f ca="1">+IF(OFFSET('Water Data'!$G$29,0,10*ROW('Water Data'!G110))="","",OFFSET('Water Data'!$G$29,0,10*ROW('Water Data'!G110)))</f>
        <v/>
      </c>
      <c r="CE116" s="378" t="str">
        <f ca="1">+IF(OFFSET('Water Data'!$H$27,0,10*ROW('Water Data'!H110))="","",OFFSET('Water Data'!$H$27,0,10*ROW('Water Data'!H110)))</f>
        <v/>
      </c>
      <c r="CF116" s="378" t="str">
        <f ca="1">+IF(OFFSET('Water Data'!$H$28,0,10*ROW('Water Data'!H110))="","",OFFSET('Water Data'!$H$28,0,10*ROW('Water Data'!H110)))</f>
        <v/>
      </c>
      <c r="CG116" s="378" t="str">
        <f ca="1">+IF(OFFSET('Water Data'!$H$29,0,10*ROW('Water Data'!H110))="","",OFFSET('Water Data'!$H$29,0,10*ROW('Water Data'!H110)))</f>
        <v/>
      </c>
      <c r="CH116" s="378" t="str">
        <f ca="1">+IF(OFFSET('Water Data'!$I$27,0,10*ROW('Water Data'!I110))="","",OFFSET('Water Data'!$I$27,0,10*ROW('Water Data'!I110)))</f>
        <v/>
      </c>
      <c r="CI116" s="378" t="str">
        <f ca="1">+IF(OFFSET('Water Data'!$I$28,0,10*ROW('Water Data'!I110))="","",OFFSET('Water Data'!$I$28,0,10*ROW('Water Data'!I110)))</f>
        <v/>
      </c>
      <c r="CJ116" s="378" t="str">
        <f ca="1">+IF(OFFSET('Water Data'!$I$29,0,10*ROW('Water Data'!I110))="","",OFFSET('Water Data'!$I$29,0,10*ROW('Water Data'!I110)))</f>
        <v/>
      </c>
      <c r="CK116" s="378" t="str">
        <f ca="1">+IF(OFFSET('Sanitation Data'!$D$28,0,10*ROW('Sanitation Data'!D110))="","",OFFSET('Sanitation Data'!$D$28,0,10*ROW('Sanitation Data'!D110)))</f>
        <v/>
      </c>
      <c r="CL116" s="378" t="str">
        <f ca="1">+IF(OFFSET('Sanitation Data'!$D$29,0,10*ROW('Sanitation Data'!D110))="","",OFFSET('Sanitation Data'!$D$29,0,10*ROW('Sanitation Data'!D110)))</f>
        <v/>
      </c>
      <c r="CM116" s="378" t="str">
        <f ca="1">+IF(OFFSET('Sanitation Data'!$D$30,0,10*ROW('Sanitation Data'!D110))="","",OFFSET('Sanitation Data'!$D$30,0,10*ROW('Sanitation Data'!D110)))</f>
        <v/>
      </c>
      <c r="CN116" s="378" t="str">
        <f ca="1">+IF(OFFSET('Sanitation Data'!$D$31,0,10*ROW('Sanitation Data'!D110))="","",OFFSET('Sanitation Data'!$D$31,0,10*ROW('Sanitation Data'!D110)))</f>
        <v/>
      </c>
      <c r="CO116" s="378" t="str">
        <f ca="1">+IF(OFFSET('Sanitation Data'!$D$32,0,10*ROW('Sanitation Data'!D110))="","",OFFSET('Sanitation Data'!$D$32,0,10*ROW('Sanitation Data'!D110)))</f>
        <v/>
      </c>
      <c r="CP116" s="378" t="str">
        <f ca="1">+IF(OFFSET('Sanitation Data'!$E$28,0,10*ROW('Sanitation Data'!E110))="","",OFFSET('Sanitation Data'!$E$28,0,10*ROW('Sanitation Data'!E110)))</f>
        <v/>
      </c>
      <c r="CQ116" s="378" t="str">
        <f ca="1">+IF(OFFSET('Sanitation Data'!$E$29,0,10*ROW('Sanitation Data'!E110))="","",OFFSET('Sanitation Data'!$E$29,0,10*ROW('Sanitation Data'!E110)))</f>
        <v/>
      </c>
      <c r="CR116" s="378" t="str">
        <f ca="1">+IF(OFFSET('Sanitation Data'!$E$30,0,10*ROW('Sanitation Data'!E110))="","",OFFSET('Sanitation Data'!$E$30,0,10*ROW('Sanitation Data'!E110)))</f>
        <v/>
      </c>
      <c r="CS116" s="378" t="str">
        <f ca="1">+IF(OFFSET('Sanitation Data'!$E$31,0,10*ROW('Sanitation Data'!E110))="","",OFFSET('Sanitation Data'!$E$31,0,10*ROW('Sanitation Data'!E110)))</f>
        <v/>
      </c>
      <c r="CT116" s="378" t="str">
        <f ca="1">+IF(OFFSET('Sanitation Data'!$E$32,0,10*ROW('Sanitation Data'!E110))="","",OFFSET('Sanitation Data'!$E$32,0,10*ROW('Sanitation Data'!E110)))</f>
        <v/>
      </c>
      <c r="CU116" s="378" t="str">
        <f ca="1">+IF(OFFSET('Sanitation Data'!$F$28,0,10*ROW('Sanitation Data'!F110))="","",OFFSET('Sanitation Data'!$F$28,0,10*ROW('Sanitation Data'!F110)))</f>
        <v/>
      </c>
      <c r="CV116" s="378" t="str">
        <f ca="1">+IF(OFFSET('Sanitation Data'!$F$29,0,10*ROW('Sanitation Data'!F110))="","",OFFSET('Sanitation Data'!$F$29,0,10*ROW('Sanitation Data'!F110)))</f>
        <v/>
      </c>
      <c r="CW116" s="378" t="str">
        <f ca="1">+IF(OFFSET('Sanitation Data'!$F$30,0,10*ROW('Sanitation Data'!F110))="","",OFFSET('Sanitation Data'!$F$30,0,10*ROW('Sanitation Data'!F110)))</f>
        <v/>
      </c>
      <c r="CX116" s="378" t="str">
        <f ca="1">+IF(OFFSET('Sanitation Data'!$F$31,0,10*ROW('Sanitation Data'!F110))="","",OFFSET('Sanitation Data'!$F$31,0,10*ROW('Sanitation Data'!F110)))</f>
        <v/>
      </c>
      <c r="CY116" s="378" t="str">
        <f ca="1">+IF(OFFSET('Sanitation Data'!$F$32,0,10*ROW('Sanitation Data'!F110))="","",OFFSET('Sanitation Data'!$F$32,0,10*ROW('Sanitation Data'!F110)))</f>
        <v/>
      </c>
      <c r="CZ116" s="378" t="str">
        <f ca="1">+IF(OFFSET('Sanitation Data'!$G$28,0,10*ROW('Sanitation Data'!G110))="","",OFFSET('Sanitation Data'!$G$28,0,10*ROW('Sanitation Data'!G110)))</f>
        <v/>
      </c>
      <c r="DA116" s="378" t="str">
        <f ca="1">+IF(OFFSET('Sanitation Data'!$G$29,0,10*ROW('Sanitation Data'!G110))="","",OFFSET('Sanitation Data'!$G$29,0,10*ROW('Sanitation Data'!G110)))</f>
        <v/>
      </c>
      <c r="DB116" s="378" t="str">
        <f ca="1">+IF(OFFSET('Sanitation Data'!$G$30,0,10*ROW('Sanitation Data'!G110))="","",OFFSET('Sanitation Data'!$G$30,0,10*ROW('Sanitation Data'!G110)))</f>
        <v/>
      </c>
      <c r="DC116" s="378" t="str">
        <f ca="1">+IF(OFFSET('Sanitation Data'!$G$31,0,10*ROW('Sanitation Data'!G110))="","",OFFSET('Sanitation Data'!$G$31,0,10*ROW('Sanitation Data'!G110)))</f>
        <v/>
      </c>
      <c r="DD116" s="378" t="str">
        <f ca="1">+IF(OFFSET('Sanitation Data'!$G$32,0,10*ROW('Sanitation Data'!G110))="","",OFFSET('Sanitation Data'!$G$32,0,10*ROW('Sanitation Data'!G110)))</f>
        <v/>
      </c>
      <c r="DE116" s="378" t="str">
        <f ca="1">+IF(OFFSET('Sanitation Data'!$H$28,0,10*ROW('Sanitation Data'!H110))="","",OFFSET('Sanitation Data'!$H$28,0,10*ROW('Sanitation Data'!H110)))</f>
        <v/>
      </c>
      <c r="DF116" s="378" t="str">
        <f ca="1">+IF(OFFSET('Sanitation Data'!$H$29,0,10*ROW('Sanitation Data'!H110))="","",OFFSET('Sanitation Data'!$H$29,0,10*ROW('Sanitation Data'!H110)))</f>
        <v/>
      </c>
      <c r="DG116" s="378" t="str">
        <f ca="1">+IF(OFFSET('Sanitation Data'!$H$30,0,10*ROW('Sanitation Data'!H110))="","",OFFSET('Sanitation Data'!$H$30,0,10*ROW('Sanitation Data'!H110)))</f>
        <v/>
      </c>
      <c r="DH116" s="378" t="str">
        <f ca="1">+IF(OFFSET('Sanitation Data'!$H$31,0,10*ROW('Sanitation Data'!H110))="","",OFFSET('Sanitation Data'!$H$31,0,10*ROW('Sanitation Data'!H110)))</f>
        <v/>
      </c>
      <c r="DI116" s="378" t="str">
        <f ca="1">+IF(OFFSET('Sanitation Data'!$H$32,0,10*ROW('Sanitation Data'!H110))="","",OFFSET('Sanitation Data'!$H$32,0,10*ROW('Sanitation Data'!H110)))</f>
        <v/>
      </c>
      <c r="DJ116" s="378" t="str">
        <f ca="1">+IF(OFFSET('Sanitation Data'!$I$28,0,10*ROW('Sanitation Data'!I110))="","",OFFSET('Sanitation Data'!$I$28,0,10*ROW('Sanitation Data'!I110)))</f>
        <v/>
      </c>
      <c r="DK116" s="378" t="str">
        <f ca="1">+IF(OFFSET('Sanitation Data'!$I$29,0,10*ROW('Sanitation Data'!I110))="","",OFFSET('Sanitation Data'!$I$29,0,10*ROW('Sanitation Data'!I110)))</f>
        <v/>
      </c>
      <c r="DL116" s="378" t="str">
        <f ca="1">+IF(OFFSET('Sanitation Data'!$I$30,0,10*ROW('Sanitation Data'!I110))="","",OFFSET('Sanitation Data'!$I$30,0,10*ROW('Sanitation Data'!I110)))</f>
        <v/>
      </c>
      <c r="DM116" s="378" t="str">
        <f ca="1">+IF(OFFSET('Sanitation Data'!$I$31,0,10*ROW('Sanitation Data'!I110))="","",OFFSET('Sanitation Data'!$I$31,0,10*ROW('Sanitation Data'!I110)))</f>
        <v/>
      </c>
      <c r="DN116" s="378" t="str">
        <f ca="1">+IF(OFFSET('Sanitation Data'!$I$32,0,10*ROW('Sanitation Data'!I110))="","",OFFSET('Sanitation Data'!$I$32,0,10*ROW('Sanitation Data'!I110)))</f>
        <v/>
      </c>
      <c r="DO116" s="378" t="str">
        <f ca="1">+IF(OFFSET('Hygiene Data'!$D$11,0,10*ROW('Hygiene Data'!D110))="","",OFFSET('Hygiene Data'!$D$11,0,10*ROW('Hygiene Data'!D110)))</f>
        <v/>
      </c>
      <c r="DP116" s="378" t="str">
        <f ca="1">+IF(OFFSET('Hygiene Data'!$D$12,0,10*ROW('Hygiene Data'!D110))="","",OFFSET('Hygiene Data'!$D$12,0,10*ROW('Hygiene Data'!D110)))</f>
        <v/>
      </c>
      <c r="DQ116" s="378" t="str">
        <f ca="1">+IF(OFFSET('Hygiene Data'!$D$13,0,10*ROW('Hygiene Data'!D110))="","",OFFSET('Hygiene Data'!$D$13,0,10*ROW('Hygiene Data'!D110)))</f>
        <v/>
      </c>
      <c r="DR116" s="378" t="str">
        <f ca="1">+IF(OFFSET('Hygiene Data'!$E$11,0,10*ROW('Hygiene Data'!E110))="","",OFFSET('Hygiene Data'!$E$11,0,10*ROW('Hygiene Data'!E110)))</f>
        <v/>
      </c>
      <c r="DS116" s="378" t="str">
        <f ca="1">+IF(OFFSET('Hygiene Data'!$E$12,0,10*ROW('Hygiene Data'!E110))="","",OFFSET('Hygiene Data'!$E$12,0,10*ROW('Hygiene Data'!E110)))</f>
        <v/>
      </c>
      <c r="DT116" s="378" t="str">
        <f ca="1">+IF(OFFSET('Hygiene Data'!$E$13,0,10*ROW('Hygiene Data'!E110))="","",OFFSET('Hygiene Data'!$E$13,0,10*ROW('Hygiene Data'!E110)))</f>
        <v/>
      </c>
      <c r="DU116" s="378" t="str">
        <f ca="1">+IF(OFFSET('Hygiene Data'!$F$11,0,10*ROW('Hygiene Data'!F110))="","",OFFSET('Hygiene Data'!$F$11,0,10*ROW('Hygiene Data'!F110)))</f>
        <v/>
      </c>
      <c r="DV116" s="378" t="str">
        <f ca="1">+IF(OFFSET('Hygiene Data'!$F$12,0,10*ROW('Hygiene Data'!F110))="","",OFFSET('Hygiene Data'!$F$12,0,10*ROW('Hygiene Data'!F110)))</f>
        <v/>
      </c>
      <c r="DW116" s="378" t="str">
        <f ca="1">+IF(OFFSET('Hygiene Data'!$F$13,0,10*ROW('Hygiene Data'!F110))="","",OFFSET('Hygiene Data'!$F$13,0,10*ROW('Hygiene Data'!F110)))</f>
        <v/>
      </c>
      <c r="DX116" s="378" t="str">
        <f ca="1">+IF(OFFSET('Hygiene Data'!$G$11,0,10*ROW('Hygiene Data'!G110))="","",OFFSET('Hygiene Data'!$G$11,0,10*ROW('Hygiene Data'!G110)))</f>
        <v/>
      </c>
      <c r="DY116" s="378" t="str">
        <f ca="1">+IF(OFFSET('Hygiene Data'!$G$12,0,10*ROW('Hygiene Data'!G110))="","",OFFSET('Hygiene Data'!$G$12,0,10*ROW('Hygiene Data'!G110)))</f>
        <v/>
      </c>
      <c r="DZ116" s="378" t="str">
        <f ca="1">+IF(OFFSET('Hygiene Data'!$G$13,0,10*ROW('Hygiene Data'!G110))="","",OFFSET('Hygiene Data'!$G$13,0,10*ROW('Hygiene Data'!G110)))</f>
        <v/>
      </c>
      <c r="EA116" s="378" t="str">
        <f ca="1">+IF(OFFSET('Hygiene Data'!$H$11,0,10*ROW('Hygiene Data'!H110))="","",OFFSET('Hygiene Data'!$H$11,0,10*ROW('Hygiene Data'!H110)))</f>
        <v/>
      </c>
      <c r="EB116" s="378" t="str">
        <f ca="1">+IF(OFFSET('Hygiene Data'!$H$12,0,10*ROW('Hygiene Data'!H110))="","",OFFSET('Hygiene Data'!$H$12,0,10*ROW('Hygiene Data'!H110)))</f>
        <v/>
      </c>
      <c r="EC116" s="378" t="str">
        <f ca="1">+IF(OFFSET('Hygiene Data'!$H$13,0,10*ROW('Hygiene Data'!H110))="","",OFFSET('Hygiene Data'!$H$13,0,10*ROW('Hygiene Data'!H110)))</f>
        <v/>
      </c>
      <c r="ED116" s="378" t="str">
        <f ca="1">+IF(OFFSET('Hygiene Data'!$I$11,0,10*ROW('Hygiene Data'!I110))="","",OFFSET('Hygiene Data'!$I$11,0,10*ROW('Hygiene Data'!I110)))</f>
        <v/>
      </c>
      <c r="EE116" s="378" t="str">
        <f ca="1">+IF(OFFSET('Hygiene Data'!$I$12,0,10*ROW('Hygiene Data'!I110))="","",OFFSET('Hygiene Data'!$I$12,0,10*ROW('Hygiene Data'!I110)))</f>
        <v/>
      </c>
      <c r="EF116" s="378" t="str">
        <f ca="1">+IF(OFFSET('Hygiene Data'!$I$13,0,10*ROW('Hygiene Data'!I110))="","",OFFSET('Hygiene Data'!$I$13,0,10*ROW('Hygiene Data'!I110)))</f>
        <v/>
      </c>
    </row>
    <row r="117" spans="1:136" x14ac:dyDescent="0.25">
      <c r="A117" s="487" t="str">
        <f ca="1">+IF(OFFSET('Water Data'!$B$2,0,10*ROW('Water Data'!E111))="","",OFFSET('Water Data'!$B$2,0,10*ROW('Water Data'!E111)))</f>
        <v/>
      </c>
      <c r="B117" s="487"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4" t="str">
        <f t="shared" ca="1" si="1"/>
        <v/>
      </c>
      <c r="D117" s="515"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5"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5"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5"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5"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5"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5"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5"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5"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5"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5"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5"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5"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5"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5"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5"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5"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5"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6"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6"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6"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6"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6"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6"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6"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6"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6"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6"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6"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6"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6"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6"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6"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6"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6"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6"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6"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6"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6"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6"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6"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6"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6"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6"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6"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6"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6"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6"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7"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3"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7"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7"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7"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7"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7"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7"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7"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7"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7"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7"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7"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7"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7"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7"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7"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7"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8" t="str">
        <f ca="1">+IF(OFFSET('Water Data'!$D$27,0,10*ROW('Water Data'!D111))="","",OFFSET('Water Data'!$D$27,0,10*ROW('Water Data'!D111)))</f>
        <v/>
      </c>
      <c r="BT117" s="378" t="str">
        <f ca="1">+IF(OFFSET('Water Data'!$D$28,0,10*ROW('Water Data'!D111))="","",OFFSET('Water Data'!$D$28,0,10*ROW('Water Data'!D111)))</f>
        <v/>
      </c>
      <c r="BU117" s="378" t="str">
        <f ca="1">+IF(OFFSET('Water Data'!$D$29,0,10*ROW('Water Data'!D111))="","",OFFSET('Water Data'!$D$29,0,10*ROW('Water Data'!D111)))</f>
        <v/>
      </c>
      <c r="BV117" s="378" t="str">
        <f ca="1">+IF(OFFSET('Water Data'!$E$27,0,10*ROW('Water Data'!E111))="","",OFFSET('Water Data'!$E$27,0,10*ROW('Water Data'!E111)))</f>
        <v/>
      </c>
      <c r="BW117" s="378" t="str">
        <f ca="1">+IF(OFFSET('Water Data'!$E$28,0,10*ROW('Water Data'!E111))="","",OFFSET('Water Data'!$E$28,0,10*ROW('Water Data'!E111)))</f>
        <v/>
      </c>
      <c r="BX117" s="378" t="str">
        <f ca="1">+IF(OFFSET('Water Data'!$E$29,0,10*ROW('Water Data'!E111))="","",OFFSET('Water Data'!$E$29,0,10*ROW('Water Data'!E111)))</f>
        <v/>
      </c>
      <c r="BY117" s="378" t="str">
        <f ca="1">+IF(OFFSET('Water Data'!$F$27,0,10*ROW('Water Data'!F111))="","",OFFSET('Water Data'!$F$27,0,10*ROW('Water Data'!F111)))</f>
        <v/>
      </c>
      <c r="BZ117" s="378" t="str">
        <f ca="1">+IF(OFFSET('Water Data'!$F$28,0,10*ROW('Water Data'!F111))="","",OFFSET('Water Data'!$F$28,0,10*ROW('Water Data'!F111)))</f>
        <v/>
      </c>
      <c r="CA117" s="378" t="str">
        <f ca="1">+IF(OFFSET('Water Data'!$F$29,0,10*ROW('Water Data'!F111))="","",OFFSET('Water Data'!$F$29,0,10*ROW('Water Data'!F111)))</f>
        <v/>
      </c>
      <c r="CB117" s="378" t="str">
        <f ca="1">+IF(OFFSET('Water Data'!$G$27,0,10*ROW('Water Data'!G111))="","",OFFSET('Water Data'!$G$27,0,10*ROW('Water Data'!G111)))</f>
        <v/>
      </c>
      <c r="CC117" s="378" t="str">
        <f ca="1">+IF(OFFSET('Water Data'!$G$28,0,10*ROW('Water Data'!G111))="","",OFFSET('Water Data'!$G$28,0,10*ROW('Water Data'!G111)))</f>
        <v/>
      </c>
      <c r="CD117" s="378" t="str">
        <f ca="1">+IF(OFFSET('Water Data'!$G$29,0,10*ROW('Water Data'!G111))="","",OFFSET('Water Data'!$G$29,0,10*ROW('Water Data'!G111)))</f>
        <v/>
      </c>
      <c r="CE117" s="378" t="str">
        <f ca="1">+IF(OFFSET('Water Data'!$H$27,0,10*ROW('Water Data'!H111))="","",OFFSET('Water Data'!$H$27,0,10*ROW('Water Data'!H111)))</f>
        <v/>
      </c>
      <c r="CF117" s="378" t="str">
        <f ca="1">+IF(OFFSET('Water Data'!$H$28,0,10*ROW('Water Data'!H111))="","",OFFSET('Water Data'!$H$28,0,10*ROW('Water Data'!H111)))</f>
        <v/>
      </c>
      <c r="CG117" s="378" t="str">
        <f ca="1">+IF(OFFSET('Water Data'!$H$29,0,10*ROW('Water Data'!H111))="","",OFFSET('Water Data'!$H$29,0,10*ROW('Water Data'!H111)))</f>
        <v/>
      </c>
      <c r="CH117" s="378" t="str">
        <f ca="1">+IF(OFFSET('Water Data'!$I$27,0,10*ROW('Water Data'!I111))="","",OFFSET('Water Data'!$I$27,0,10*ROW('Water Data'!I111)))</f>
        <v/>
      </c>
      <c r="CI117" s="378" t="str">
        <f ca="1">+IF(OFFSET('Water Data'!$I$28,0,10*ROW('Water Data'!I111))="","",OFFSET('Water Data'!$I$28,0,10*ROW('Water Data'!I111)))</f>
        <v/>
      </c>
      <c r="CJ117" s="378" t="str">
        <f ca="1">+IF(OFFSET('Water Data'!$I$29,0,10*ROW('Water Data'!I111))="","",OFFSET('Water Data'!$I$29,0,10*ROW('Water Data'!I111)))</f>
        <v/>
      </c>
      <c r="CK117" s="378" t="str">
        <f ca="1">+IF(OFFSET('Sanitation Data'!$D$28,0,10*ROW('Sanitation Data'!D111))="","",OFFSET('Sanitation Data'!$D$28,0,10*ROW('Sanitation Data'!D111)))</f>
        <v/>
      </c>
      <c r="CL117" s="378" t="str">
        <f ca="1">+IF(OFFSET('Sanitation Data'!$D$29,0,10*ROW('Sanitation Data'!D111))="","",OFFSET('Sanitation Data'!$D$29,0,10*ROW('Sanitation Data'!D111)))</f>
        <v/>
      </c>
      <c r="CM117" s="378" t="str">
        <f ca="1">+IF(OFFSET('Sanitation Data'!$D$30,0,10*ROW('Sanitation Data'!D111))="","",OFFSET('Sanitation Data'!$D$30,0,10*ROW('Sanitation Data'!D111)))</f>
        <v/>
      </c>
      <c r="CN117" s="378" t="str">
        <f ca="1">+IF(OFFSET('Sanitation Data'!$D$31,0,10*ROW('Sanitation Data'!D111))="","",OFFSET('Sanitation Data'!$D$31,0,10*ROW('Sanitation Data'!D111)))</f>
        <v/>
      </c>
      <c r="CO117" s="378" t="str">
        <f ca="1">+IF(OFFSET('Sanitation Data'!$D$32,0,10*ROW('Sanitation Data'!D111))="","",OFFSET('Sanitation Data'!$D$32,0,10*ROW('Sanitation Data'!D111)))</f>
        <v/>
      </c>
      <c r="CP117" s="378" t="str">
        <f ca="1">+IF(OFFSET('Sanitation Data'!$E$28,0,10*ROW('Sanitation Data'!E111))="","",OFFSET('Sanitation Data'!$E$28,0,10*ROW('Sanitation Data'!E111)))</f>
        <v/>
      </c>
      <c r="CQ117" s="378" t="str">
        <f ca="1">+IF(OFFSET('Sanitation Data'!$E$29,0,10*ROW('Sanitation Data'!E111))="","",OFFSET('Sanitation Data'!$E$29,0,10*ROW('Sanitation Data'!E111)))</f>
        <v/>
      </c>
      <c r="CR117" s="378" t="str">
        <f ca="1">+IF(OFFSET('Sanitation Data'!$E$30,0,10*ROW('Sanitation Data'!E111))="","",OFFSET('Sanitation Data'!$E$30,0,10*ROW('Sanitation Data'!E111)))</f>
        <v/>
      </c>
      <c r="CS117" s="378" t="str">
        <f ca="1">+IF(OFFSET('Sanitation Data'!$E$31,0,10*ROW('Sanitation Data'!E111))="","",OFFSET('Sanitation Data'!$E$31,0,10*ROW('Sanitation Data'!E111)))</f>
        <v/>
      </c>
      <c r="CT117" s="378" t="str">
        <f ca="1">+IF(OFFSET('Sanitation Data'!$E$32,0,10*ROW('Sanitation Data'!E111))="","",OFFSET('Sanitation Data'!$E$32,0,10*ROW('Sanitation Data'!E111)))</f>
        <v/>
      </c>
      <c r="CU117" s="378" t="str">
        <f ca="1">+IF(OFFSET('Sanitation Data'!$F$28,0,10*ROW('Sanitation Data'!F111))="","",OFFSET('Sanitation Data'!$F$28,0,10*ROW('Sanitation Data'!F111)))</f>
        <v/>
      </c>
      <c r="CV117" s="378" t="str">
        <f ca="1">+IF(OFFSET('Sanitation Data'!$F$29,0,10*ROW('Sanitation Data'!F111))="","",OFFSET('Sanitation Data'!$F$29,0,10*ROW('Sanitation Data'!F111)))</f>
        <v/>
      </c>
      <c r="CW117" s="378" t="str">
        <f ca="1">+IF(OFFSET('Sanitation Data'!$F$30,0,10*ROW('Sanitation Data'!F111))="","",OFFSET('Sanitation Data'!$F$30,0,10*ROW('Sanitation Data'!F111)))</f>
        <v/>
      </c>
      <c r="CX117" s="378" t="str">
        <f ca="1">+IF(OFFSET('Sanitation Data'!$F$31,0,10*ROW('Sanitation Data'!F111))="","",OFFSET('Sanitation Data'!$F$31,0,10*ROW('Sanitation Data'!F111)))</f>
        <v/>
      </c>
      <c r="CY117" s="378" t="str">
        <f ca="1">+IF(OFFSET('Sanitation Data'!$F$32,0,10*ROW('Sanitation Data'!F111))="","",OFFSET('Sanitation Data'!$F$32,0,10*ROW('Sanitation Data'!F111)))</f>
        <v/>
      </c>
      <c r="CZ117" s="378" t="str">
        <f ca="1">+IF(OFFSET('Sanitation Data'!$G$28,0,10*ROW('Sanitation Data'!G111))="","",OFFSET('Sanitation Data'!$G$28,0,10*ROW('Sanitation Data'!G111)))</f>
        <v/>
      </c>
      <c r="DA117" s="378" t="str">
        <f ca="1">+IF(OFFSET('Sanitation Data'!$G$29,0,10*ROW('Sanitation Data'!G111))="","",OFFSET('Sanitation Data'!$G$29,0,10*ROW('Sanitation Data'!G111)))</f>
        <v/>
      </c>
      <c r="DB117" s="378" t="str">
        <f ca="1">+IF(OFFSET('Sanitation Data'!$G$30,0,10*ROW('Sanitation Data'!G111))="","",OFFSET('Sanitation Data'!$G$30,0,10*ROW('Sanitation Data'!G111)))</f>
        <v/>
      </c>
      <c r="DC117" s="378" t="str">
        <f ca="1">+IF(OFFSET('Sanitation Data'!$G$31,0,10*ROW('Sanitation Data'!G111))="","",OFFSET('Sanitation Data'!$G$31,0,10*ROW('Sanitation Data'!G111)))</f>
        <v/>
      </c>
      <c r="DD117" s="378" t="str">
        <f ca="1">+IF(OFFSET('Sanitation Data'!$G$32,0,10*ROW('Sanitation Data'!G111))="","",OFFSET('Sanitation Data'!$G$32,0,10*ROW('Sanitation Data'!G111)))</f>
        <v/>
      </c>
      <c r="DE117" s="378" t="str">
        <f ca="1">+IF(OFFSET('Sanitation Data'!$H$28,0,10*ROW('Sanitation Data'!H111))="","",OFFSET('Sanitation Data'!$H$28,0,10*ROW('Sanitation Data'!H111)))</f>
        <v/>
      </c>
      <c r="DF117" s="378" t="str">
        <f ca="1">+IF(OFFSET('Sanitation Data'!$H$29,0,10*ROW('Sanitation Data'!H111))="","",OFFSET('Sanitation Data'!$H$29,0,10*ROW('Sanitation Data'!H111)))</f>
        <v/>
      </c>
      <c r="DG117" s="378" t="str">
        <f ca="1">+IF(OFFSET('Sanitation Data'!$H$30,0,10*ROW('Sanitation Data'!H111))="","",OFFSET('Sanitation Data'!$H$30,0,10*ROW('Sanitation Data'!H111)))</f>
        <v/>
      </c>
      <c r="DH117" s="378" t="str">
        <f ca="1">+IF(OFFSET('Sanitation Data'!$H$31,0,10*ROW('Sanitation Data'!H111))="","",OFFSET('Sanitation Data'!$H$31,0,10*ROW('Sanitation Data'!H111)))</f>
        <v/>
      </c>
      <c r="DI117" s="378" t="str">
        <f ca="1">+IF(OFFSET('Sanitation Data'!$H$32,0,10*ROW('Sanitation Data'!H111))="","",OFFSET('Sanitation Data'!$H$32,0,10*ROW('Sanitation Data'!H111)))</f>
        <v/>
      </c>
      <c r="DJ117" s="378" t="str">
        <f ca="1">+IF(OFFSET('Sanitation Data'!$I$28,0,10*ROW('Sanitation Data'!I111))="","",OFFSET('Sanitation Data'!$I$28,0,10*ROW('Sanitation Data'!I111)))</f>
        <v/>
      </c>
      <c r="DK117" s="378" t="str">
        <f ca="1">+IF(OFFSET('Sanitation Data'!$I$29,0,10*ROW('Sanitation Data'!I111))="","",OFFSET('Sanitation Data'!$I$29,0,10*ROW('Sanitation Data'!I111)))</f>
        <v/>
      </c>
      <c r="DL117" s="378" t="str">
        <f ca="1">+IF(OFFSET('Sanitation Data'!$I$30,0,10*ROW('Sanitation Data'!I111))="","",OFFSET('Sanitation Data'!$I$30,0,10*ROW('Sanitation Data'!I111)))</f>
        <v/>
      </c>
      <c r="DM117" s="378" t="str">
        <f ca="1">+IF(OFFSET('Sanitation Data'!$I$31,0,10*ROW('Sanitation Data'!I111))="","",OFFSET('Sanitation Data'!$I$31,0,10*ROW('Sanitation Data'!I111)))</f>
        <v/>
      </c>
      <c r="DN117" s="378" t="str">
        <f ca="1">+IF(OFFSET('Sanitation Data'!$I$32,0,10*ROW('Sanitation Data'!I111))="","",OFFSET('Sanitation Data'!$I$32,0,10*ROW('Sanitation Data'!I111)))</f>
        <v/>
      </c>
      <c r="DO117" s="378" t="str">
        <f ca="1">+IF(OFFSET('Hygiene Data'!$D$11,0,10*ROW('Hygiene Data'!D111))="","",OFFSET('Hygiene Data'!$D$11,0,10*ROW('Hygiene Data'!D111)))</f>
        <v/>
      </c>
      <c r="DP117" s="378" t="str">
        <f ca="1">+IF(OFFSET('Hygiene Data'!$D$12,0,10*ROW('Hygiene Data'!D111))="","",OFFSET('Hygiene Data'!$D$12,0,10*ROW('Hygiene Data'!D111)))</f>
        <v/>
      </c>
      <c r="DQ117" s="378" t="str">
        <f ca="1">+IF(OFFSET('Hygiene Data'!$D$13,0,10*ROW('Hygiene Data'!D111))="","",OFFSET('Hygiene Data'!$D$13,0,10*ROW('Hygiene Data'!D111)))</f>
        <v/>
      </c>
      <c r="DR117" s="378" t="str">
        <f ca="1">+IF(OFFSET('Hygiene Data'!$E$11,0,10*ROW('Hygiene Data'!E111))="","",OFFSET('Hygiene Data'!$E$11,0,10*ROW('Hygiene Data'!E111)))</f>
        <v/>
      </c>
      <c r="DS117" s="378" t="str">
        <f ca="1">+IF(OFFSET('Hygiene Data'!$E$12,0,10*ROW('Hygiene Data'!E111))="","",OFFSET('Hygiene Data'!$E$12,0,10*ROW('Hygiene Data'!E111)))</f>
        <v/>
      </c>
      <c r="DT117" s="378" t="str">
        <f ca="1">+IF(OFFSET('Hygiene Data'!$E$13,0,10*ROW('Hygiene Data'!E111))="","",OFFSET('Hygiene Data'!$E$13,0,10*ROW('Hygiene Data'!E111)))</f>
        <v/>
      </c>
      <c r="DU117" s="378" t="str">
        <f ca="1">+IF(OFFSET('Hygiene Data'!$F$11,0,10*ROW('Hygiene Data'!F111))="","",OFFSET('Hygiene Data'!$F$11,0,10*ROW('Hygiene Data'!F111)))</f>
        <v/>
      </c>
      <c r="DV117" s="378" t="str">
        <f ca="1">+IF(OFFSET('Hygiene Data'!$F$12,0,10*ROW('Hygiene Data'!F111))="","",OFFSET('Hygiene Data'!$F$12,0,10*ROW('Hygiene Data'!F111)))</f>
        <v/>
      </c>
      <c r="DW117" s="378" t="str">
        <f ca="1">+IF(OFFSET('Hygiene Data'!$F$13,0,10*ROW('Hygiene Data'!F111))="","",OFFSET('Hygiene Data'!$F$13,0,10*ROW('Hygiene Data'!F111)))</f>
        <v/>
      </c>
      <c r="DX117" s="378" t="str">
        <f ca="1">+IF(OFFSET('Hygiene Data'!$G$11,0,10*ROW('Hygiene Data'!G111))="","",OFFSET('Hygiene Data'!$G$11,0,10*ROW('Hygiene Data'!G111)))</f>
        <v/>
      </c>
      <c r="DY117" s="378" t="str">
        <f ca="1">+IF(OFFSET('Hygiene Data'!$G$12,0,10*ROW('Hygiene Data'!G111))="","",OFFSET('Hygiene Data'!$G$12,0,10*ROW('Hygiene Data'!G111)))</f>
        <v/>
      </c>
      <c r="DZ117" s="378" t="str">
        <f ca="1">+IF(OFFSET('Hygiene Data'!$G$13,0,10*ROW('Hygiene Data'!G111))="","",OFFSET('Hygiene Data'!$G$13,0,10*ROW('Hygiene Data'!G111)))</f>
        <v/>
      </c>
      <c r="EA117" s="378" t="str">
        <f ca="1">+IF(OFFSET('Hygiene Data'!$H$11,0,10*ROW('Hygiene Data'!H111))="","",OFFSET('Hygiene Data'!$H$11,0,10*ROW('Hygiene Data'!H111)))</f>
        <v/>
      </c>
      <c r="EB117" s="378" t="str">
        <f ca="1">+IF(OFFSET('Hygiene Data'!$H$12,0,10*ROW('Hygiene Data'!H111))="","",OFFSET('Hygiene Data'!$H$12,0,10*ROW('Hygiene Data'!H111)))</f>
        <v/>
      </c>
      <c r="EC117" s="378" t="str">
        <f ca="1">+IF(OFFSET('Hygiene Data'!$H$13,0,10*ROW('Hygiene Data'!H111))="","",OFFSET('Hygiene Data'!$H$13,0,10*ROW('Hygiene Data'!H111)))</f>
        <v/>
      </c>
      <c r="ED117" s="378" t="str">
        <f ca="1">+IF(OFFSET('Hygiene Data'!$I$11,0,10*ROW('Hygiene Data'!I111))="","",OFFSET('Hygiene Data'!$I$11,0,10*ROW('Hygiene Data'!I111)))</f>
        <v/>
      </c>
      <c r="EE117" s="378" t="str">
        <f ca="1">+IF(OFFSET('Hygiene Data'!$I$12,0,10*ROW('Hygiene Data'!I111))="","",OFFSET('Hygiene Data'!$I$12,0,10*ROW('Hygiene Data'!I111)))</f>
        <v/>
      </c>
      <c r="EF117" s="378" t="str">
        <f ca="1">+IF(OFFSET('Hygiene Data'!$I$13,0,10*ROW('Hygiene Data'!I111))="","",OFFSET('Hygiene Data'!$I$13,0,10*ROW('Hygiene Data'!I111)))</f>
        <v/>
      </c>
    </row>
    <row r="118" spans="1:136" x14ac:dyDescent="0.25">
      <c r="A118" s="487" t="str">
        <f ca="1">+IF(OFFSET('Water Data'!$B$2,0,10*ROW('Water Data'!E112))="","",OFFSET('Water Data'!$B$2,0,10*ROW('Water Data'!E112)))</f>
        <v/>
      </c>
      <c r="B118" s="487"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4" t="str">
        <f t="shared" ca="1" si="1"/>
        <v/>
      </c>
      <c r="D118" s="515"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5"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5"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5"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5"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5"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5"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5"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5"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5"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5"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5"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5"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5"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5"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5"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5"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5"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6"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6"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6"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6"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6"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6"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6"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6"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6"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6"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6"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6"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6"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6"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6"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6"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6"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6"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6"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6"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6"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6"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6"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6"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6"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6"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6"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6"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6"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6"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7"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3"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7"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7"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7"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7"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7"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7"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7"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7"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7"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7"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7"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7"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7"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7"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7"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7"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8" t="str">
        <f ca="1">+IF(OFFSET('Water Data'!$D$27,0,10*ROW('Water Data'!D112))="","",OFFSET('Water Data'!$D$27,0,10*ROW('Water Data'!D112)))</f>
        <v/>
      </c>
      <c r="BT118" s="378" t="str">
        <f ca="1">+IF(OFFSET('Water Data'!$D$28,0,10*ROW('Water Data'!D112))="","",OFFSET('Water Data'!$D$28,0,10*ROW('Water Data'!D112)))</f>
        <v/>
      </c>
      <c r="BU118" s="378" t="str">
        <f ca="1">+IF(OFFSET('Water Data'!$D$29,0,10*ROW('Water Data'!D112))="","",OFFSET('Water Data'!$D$29,0,10*ROW('Water Data'!D112)))</f>
        <v/>
      </c>
      <c r="BV118" s="378" t="str">
        <f ca="1">+IF(OFFSET('Water Data'!$E$27,0,10*ROW('Water Data'!E112))="","",OFFSET('Water Data'!$E$27,0,10*ROW('Water Data'!E112)))</f>
        <v/>
      </c>
      <c r="BW118" s="378" t="str">
        <f ca="1">+IF(OFFSET('Water Data'!$E$28,0,10*ROW('Water Data'!E112))="","",OFFSET('Water Data'!$E$28,0,10*ROW('Water Data'!E112)))</f>
        <v/>
      </c>
      <c r="BX118" s="378" t="str">
        <f ca="1">+IF(OFFSET('Water Data'!$E$29,0,10*ROW('Water Data'!E112))="","",OFFSET('Water Data'!$E$29,0,10*ROW('Water Data'!E112)))</f>
        <v/>
      </c>
      <c r="BY118" s="378" t="str">
        <f ca="1">+IF(OFFSET('Water Data'!$F$27,0,10*ROW('Water Data'!F112))="","",OFFSET('Water Data'!$F$27,0,10*ROW('Water Data'!F112)))</f>
        <v/>
      </c>
      <c r="BZ118" s="378" t="str">
        <f ca="1">+IF(OFFSET('Water Data'!$F$28,0,10*ROW('Water Data'!F112))="","",OFFSET('Water Data'!$F$28,0,10*ROW('Water Data'!F112)))</f>
        <v/>
      </c>
      <c r="CA118" s="378" t="str">
        <f ca="1">+IF(OFFSET('Water Data'!$F$29,0,10*ROW('Water Data'!F112))="","",OFFSET('Water Data'!$F$29,0,10*ROW('Water Data'!F112)))</f>
        <v/>
      </c>
      <c r="CB118" s="378" t="str">
        <f ca="1">+IF(OFFSET('Water Data'!$G$27,0,10*ROW('Water Data'!G112))="","",OFFSET('Water Data'!$G$27,0,10*ROW('Water Data'!G112)))</f>
        <v/>
      </c>
      <c r="CC118" s="378" t="str">
        <f ca="1">+IF(OFFSET('Water Data'!$G$28,0,10*ROW('Water Data'!G112))="","",OFFSET('Water Data'!$G$28,0,10*ROW('Water Data'!G112)))</f>
        <v/>
      </c>
      <c r="CD118" s="378" t="str">
        <f ca="1">+IF(OFFSET('Water Data'!$G$29,0,10*ROW('Water Data'!G112))="","",OFFSET('Water Data'!$G$29,0,10*ROW('Water Data'!G112)))</f>
        <v/>
      </c>
      <c r="CE118" s="378" t="str">
        <f ca="1">+IF(OFFSET('Water Data'!$H$27,0,10*ROW('Water Data'!H112))="","",OFFSET('Water Data'!$H$27,0,10*ROW('Water Data'!H112)))</f>
        <v/>
      </c>
      <c r="CF118" s="378" t="str">
        <f ca="1">+IF(OFFSET('Water Data'!$H$28,0,10*ROW('Water Data'!H112))="","",OFFSET('Water Data'!$H$28,0,10*ROW('Water Data'!H112)))</f>
        <v/>
      </c>
      <c r="CG118" s="378" t="str">
        <f ca="1">+IF(OFFSET('Water Data'!$H$29,0,10*ROW('Water Data'!H112))="","",OFFSET('Water Data'!$H$29,0,10*ROW('Water Data'!H112)))</f>
        <v/>
      </c>
      <c r="CH118" s="378" t="str">
        <f ca="1">+IF(OFFSET('Water Data'!$I$27,0,10*ROW('Water Data'!I112))="","",OFFSET('Water Data'!$I$27,0,10*ROW('Water Data'!I112)))</f>
        <v/>
      </c>
      <c r="CI118" s="378" t="str">
        <f ca="1">+IF(OFFSET('Water Data'!$I$28,0,10*ROW('Water Data'!I112))="","",OFFSET('Water Data'!$I$28,0,10*ROW('Water Data'!I112)))</f>
        <v/>
      </c>
      <c r="CJ118" s="378" t="str">
        <f ca="1">+IF(OFFSET('Water Data'!$I$29,0,10*ROW('Water Data'!I112))="","",OFFSET('Water Data'!$I$29,0,10*ROW('Water Data'!I112)))</f>
        <v/>
      </c>
      <c r="CK118" s="378" t="str">
        <f ca="1">+IF(OFFSET('Sanitation Data'!$D$28,0,10*ROW('Sanitation Data'!D112))="","",OFFSET('Sanitation Data'!$D$28,0,10*ROW('Sanitation Data'!D112)))</f>
        <v/>
      </c>
      <c r="CL118" s="378" t="str">
        <f ca="1">+IF(OFFSET('Sanitation Data'!$D$29,0,10*ROW('Sanitation Data'!D112))="","",OFFSET('Sanitation Data'!$D$29,0,10*ROW('Sanitation Data'!D112)))</f>
        <v/>
      </c>
      <c r="CM118" s="378" t="str">
        <f ca="1">+IF(OFFSET('Sanitation Data'!$D$30,0,10*ROW('Sanitation Data'!D112))="","",OFFSET('Sanitation Data'!$D$30,0,10*ROW('Sanitation Data'!D112)))</f>
        <v/>
      </c>
      <c r="CN118" s="378" t="str">
        <f ca="1">+IF(OFFSET('Sanitation Data'!$D$31,0,10*ROW('Sanitation Data'!D112))="","",OFFSET('Sanitation Data'!$D$31,0,10*ROW('Sanitation Data'!D112)))</f>
        <v/>
      </c>
      <c r="CO118" s="378" t="str">
        <f ca="1">+IF(OFFSET('Sanitation Data'!$D$32,0,10*ROW('Sanitation Data'!D112))="","",OFFSET('Sanitation Data'!$D$32,0,10*ROW('Sanitation Data'!D112)))</f>
        <v/>
      </c>
      <c r="CP118" s="378" t="str">
        <f ca="1">+IF(OFFSET('Sanitation Data'!$E$28,0,10*ROW('Sanitation Data'!E112))="","",OFFSET('Sanitation Data'!$E$28,0,10*ROW('Sanitation Data'!E112)))</f>
        <v/>
      </c>
      <c r="CQ118" s="378" t="str">
        <f ca="1">+IF(OFFSET('Sanitation Data'!$E$29,0,10*ROW('Sanitation Data'!E112))="","",OFFSET('Sanitation Data'!$E$29,0,10*ROW('Sanitation Data'!E112)))</f>
        <v/>
      </c>
      <c r="CR118" s="378" t="str">
        <f ca="1">+IF(OFFSET('Sanitation Data'!$E$30,0,10*ROW('Sanitation Data'!E112))="","",OFFSET('Sanitation Data'!$E$30,0,10*ROW('Sanitation Data'!E112)))</f>
        <v/>
      </c>
      <c r="CS118" s="378" t="str">
        <f ca="1">+IF(OFFSET('Sanitation Data'!$E$31,0,10*ROW('Sanitation Data'!E112))="","",OFFSET('Sanitation Data'!$E$31,0,10*ROW('Sanitation Data'!E112)))</f>
        <v/>
      </c>
      <c r="CT118" s="378" t="str">
        <f ca="1">+IF(OFFSET('Sanitation Data'!$E$32,0,10*ROW('Sanitation Data'!E112))="","",OFFSET('Sanitation Data'!$E$32,0,10*ROW('Sanitation Data'!E112)))</f>
        <v/>
      </c>
      <c r="CU118" s="378" t="str">
        <f ca="1">+IF(OFFSET('Sanitation Data'!$F$28,0,10*ROW('Sanitation Data'!F112))="","",OFFSET('Sanitation Data'!$F$28,0,10*ROW('Sanitation Data'!F112)))</f>
        <v/>
      </c>
      <c r="CV118" s="378" t="str">
        <f ca="1">+IF(OFFSET('Sanitation Data'!$F$29,0,10*ROW('Sanitation Data'!F112))="","",OFFSET('Sanitation Data'!$F$29,0,10*ROW('Sanitation Data'!F112)))</f>
        <v/>
      </c>
      <c r="CW118" s="378" t="str">
        <f ca="1">+IF(OFFSET('Sanitation Data'!$F$30,0,10*ROW('Sanitation Data'!F112))="","",OFFSET('Sanitation Data'!$F$30,0,10*ROW('Sanitation Data'!F112)))</f>
        <v/>
      </c>
      <c r="CX118" s="378" t="str">
        <f ca="1">+IF(OFFSET('Sanitation Data'!$F$31,0,10*ROW('Sanitation Data'!F112))="","",OFFSET('Sanitation Data'!$F$31,0,10*ROW('Sanitation Data'!F112)))</f>
        <v/>
      </c>
      <c r="CY118" s="378" t="str">
        <f ca="1">+IF(OFFSET('Sanitation Data'!$F$32,0,10*ROW('Sanitation Data'!F112))="","",OFFSET('Sanitation Data'!$F$32,0,10*ROW('Sanitation Data'!F112)))</f>
        <v/>
      </c>
      <c r="CZ118" s="378" t="str">
        <f ca="1">+IF(OFFSET('Sanitation Data'!$G$28,0,10*ROW('Sanitation Data'!G112))="","",OFFSET('Sanitation Data'!$G$28,0,10*ROW('Sanitation Data'!G112)))</f>
        <v/>
      </c>
      <c r="DA118" s="378" t="str">
        <f ca="1">+IF(OFFSET('Sanitation Data'!$G$29,0,10*ROW('Sanitation Data'!G112))="","",OFFSET('Sanitation Data'!$G$29,0,10*ROW('Sanitation Data'!G112)))</f>
        <v/>
      </c>
      <c r="DB118" s="378" t="str">
        <f ca="1">+IF(OFFSET('Sanitation Data'!$G$30,0,10*ROW('Sanitation Data'!G112))="","",OFFSET('Sanitation Data'!$G$30,0,10*ROW('Sanitation Data'!G112)))</f>
        <v/>
      </c>
      <c r="DC118" s="378" t="str">
        <f ca="1">+IF(OFFSET('Sanitation Data'!$G$31,0,10*ROW('Sanitation Data'!G112))="","",OFFSET('Sanitation Data'!$G$31,0,10*ROW('Sanitation Data'!G112)))</f>
        <v/>
      </c>
      <c r="DD118" s="378" t="str">
        <f ca="1">+IF(OFFSET('Sanitation Data'!$G$32,0,10*ROW('Sanitation Data'!G112))="","",OFFSET('Sanitation Data'!$G$32,0,10*ROW('Sanitation Data'!G112)))</f>
        <v/>
      </c>
      <c r="DE118" s="378" t="str">
        <f ca="1">+IF(OFFSET('Sanitation Data'!$H$28,0,10*ROW('Sanitation Data'!H112))="","",OFFSET('Sanitation Data'!$H$28,0,10*ROW('Sanitation Data'!H112)))</f>
        <v/>
      </c>
      <c r="DF118" s="378" t="str">
        <f ca="1">+IF(OFFSET('Sanitation Data'!$H$29,0,10*ROW('Sanitation Data'!H112))="","",OFFSET('Sanitation Data'!$H$29,0,10*ROW('Sanitation Data'!H112)))</f>
        <v/>
      </c>
      <c r="DG118" s="378" t="str">
        <f ca="1">+IF(OFFSET('Sanitation Data'!$H$30,0,10*ROW('Sanitation Data'!H112))="","",OFFSET('Sanitation Data'!$H$30,0,10*ROW('Sanitation Data'!H112)))</f>
        <v/>
      </c>
      <c r="DH118" s="378" t="str">
        <f ca="1">+IF(OFFSET('Sanitation Data'!$H$31,0,10*ROW('Sanitation Data'!H112))="","",OFFSET('Sanitation Data'!$H$31,0,10*ROW('Sanitation Data'!H112)))</f>
        <v/>
      </c>
      <c r="DI118" s="378" t="str">
        <f ca="1">+IF(OFFSET('Sanitation Data'!$H$32,0,10*ROW('Sanitation Data'!H112))="","",OFFSET('Sanitation Data'!$H$32,0,10*ROW('Sanitation Data'!H112)))</f>
        <v/>
      </c>
      <c r="DJ118" s="378" t="str">
        <f ca="1">+IF(OFFSET('Sanitation Data'!$I$28,0,10*ROW('Sanitation Data'!I112))="","",OFFSET('Sanitation Data'!$I$28,0,10*ROW('Sanitation Data'!I112)))</f>
        <v/>
      </c>
      <c r="DK118" s="378" t="str">
        <f ca="1">+IF(OFFSET('Sanitation Data'!$I$29,0,10*ROW('Sanitation Data'!I112))="","",OFFSET('Sanitation Data'!$I$29,0,10*ROW('Sanitation Data'!I112)))</f>
        <v/>
      </c>
      <c r="DL118" s="378" t="str">
        <f ca="1">+IF(OFFSET('Sanitation Data'!$I$30,0,10*ROW('Sanitation Data'!I112))="","",OFFSET('Sanitation Data'!$I$30,0,10*ROW('Sanitation Data'!I112)))</f>
        <v/>
      </c>
      <c r="DM118" s="378" t="str">
        <f ca="1">+IF(OFFSET('Sanitation Data'!$I$31,0,10*ROW('Sanitation Data'!I112))="","",OFFSET('Sanitation Data'!$I$31,0,10*ROW('Sanitation Data'!I112)))</f>
        <v/>
      </c>
      <c r="DN118" s="378" t="str">
        <f ca="1">+IF(OFFSET('Sanitation Data'!$I$32,0,10*ROW('Sanitation Data'!I112))="","",OFFSET('Sanitation Data'!$I$32,0,10*ROW('Sanitation Data'!I112)))</f>
        <v/>
      </c>
      <c r="DO118" s="378" t="str">
        <f ca="1">+IF(OFFSET('Hygiene Data'!$D$11,0,10*ROW('Hygiene Data'!D112))="","",OFFSET('Hygiene Data'!$D$11,0,10*ROW('Hygiene Data'!D112)))</f>
        <v/>
      </c>
      <c r="DP118" s="378" t="str">
        <f ca="1">+IF(OFFSET('Hygiene Data'!$D$12,0,10*ROW('Hygiene Data'!D112))="","",OFFSET('Hygiene Data'!$D$12,0,10*ROW('Hygiene Data'!D112)))</f>
        <v/>
      </c>
      <c r="DQ118" s="378" t="str">
        <f ca="1">+IF(OFFSET('Hygiene Data'!$D$13,0,10*ROW('Hygiene Data'!D112))="","",OFFSET('Hygiene Data'!$D$13,0,10*ROW('Hygiene Data'!D112)))</f>
        <v/>
      </c>
      <c r="DR118" s="378" t="str">
        <f ca="1">+IF(OFFSET('Hygiene Data'!$E$11,0,10*ROW('Hygiene Data'!E112))="","",OFFSET('Hygiene Data'!$E$11,0,10*ROW('Hygiene Data'!E112)))</f>
        <v/>
      </c>
      <c r="DS118" s="378" t="str">
        <f ca="1">+IF(OFFSET('Hygiene Data'!$E$12,0,10*ROW('Hygiene Data'!E112))="","",OFFSET('Hygiene Data'!$E$12,0,10*ROW('Hygiene Data'!E112)))</f>
        <v/>
      </c>
      <c r="DT118" s="378" t="str">
        <f ca="1">+IF(OFFSET('Hygiene Data'!$E$13,0,10*ROW('Hygiene Data'!E112))="","",OFFSET('Hygiene Data'!$E$13,0,10*ROW('Hygiene Data'!E112)))</f>
        <v/>
      </c>
      <c r="DU118" s="378" t="str">
        <f ca="1">+IF(OFFSET('Hygiene Data'!$F$11,0,10*ROW('Hygiene Data'!F112))="","",OFFSET('Hygiene Data'!$F$11,0,10*ROW('Hygiene Data'!F112)))</f>
        <v/>
      </c>
      <c r="DV118" s="378" t="str">
        <f ca="1">+IF(OFFSET('Hygiene Data'!$F$12,0,10*ROW('Hygiene Data'!F112))="","",OFFSET('Hygiene Data'!$F$12,0,10*ROW('Hygiene Data'!F112)))</f>
        <v/>
      </c>
      <c r="DW118" s="378" t="str">
        <f ca="1">+IF(OFFSET('Hygiene Data'!$F$13,0,10*ROW('Hygiene Data'!F112))="","",OFFSET('Hygiene Data'!$F$13,0,10*ROW('Hygiene Data'!F112)))</f>
        <v/>
      </c>
      <c r="DX118" s="378" t="str">
        <f ca="1">+IF(OFFSET('Hygiene Data'!$G$11,0,10*ROW('Hygiene Data'!G112))="","",OFFSET('Hygiene Data'!$G$11,0,10*ROW('Hygiene Data'!G112)))</f>
        <v/>
      </c>
      <c r="DY118" s="378" t="str">
        <f ca="1">+IF(OFFSET('Hygiene Data'!$G$12,0,10*ROW('Hygiene Data'!G112))="","",OFFSET('Hygiene Data'!$G$12,0,10*ROW('Hygiene Data'!G112)))</f>
        <v/>
      </c>
      <c r="DZ118" s="378" t="str">
        <f ca="1">+IF(OFFSET('Hygiene Data'!$G$13,0,10*ROW('Hygiene Data'!G112))="","",OFFSET('Hygiene Data'!$G$13,0,10*ROW('Hygiene Data'!G112)))</f>
        <v/>
      </c>
      <c r="EA118" s="378" t="str">
        <f ca="1">+IF(OFFSET('Hygiene Data'!$H$11,0,10*ROW('Hygiene Data'!H112))="","",OFFSET('Hygiene Data'!$H$11,0,10*ROW('Hygiene Data'!H112)))</f>
        <v/>
      </c>
      <c r="EB118" s="378" t="str">
        <f ca="1">+IF(OFFSET('Hygiene Data'!$H$12,0,10*ROW('Hygiene Data'!H112))="","",OFFSET('Hygiene Data'!$H$12,0,10*ROW('Hygiene Data'!H112)))</f>
        <v/>
      </c>
      <c r="EC118" s="378" t="str">
        <f ca="1">+IF(OFFSET('Hygiene Data'!$H$13,0,10*ROW('Hygiene Data'!H112))="","",OFFSET('Hygiene Data'!$H$13,0,10*ROW('Hygiene Data'!H112)))</f>
        <v/>
      </c>
      <c r="ED118" s="378" t="str">
        <f ca="1">+IF(OFFSET('Hygiene Data'!$I$11,0,10*ROW('Hygiene Data'!I112))="","",OFFSET('Hygiene Data'!$I$11,0,10*ROW('Hygiene Data'!I112)))</f>
        <v/>
      </c>
      <c r="EE118" s="378" t="str">
        <f ca="1">+IF(OFFSET('Hygiene Data'!$I$12,0,10*ROW('Hygiene Data'!I112))="","",OFFSET('Hygiene Data'!$I$12,0,10*ROW('Hygiene Data'!I112)))</f>
        <v/>
      </c>
      <c r="EF118" s="378" t="str">
        <f ca="1">+IF(OFFSET('Hygiene Data'!$I$13,0,10*ROW('Hygiene Data'!I112))="","",OFFSET('Hygiene Data'!$I$13,0,10*ROW('Hygiene Data'!I112)))</f>
        <v/>
      </c>
    </row>
    <row r="119" spans="1:136" x14ac:dyDescent="0.25">
      <c r="A119" s="487" t="str">
        <f ca="1">+IF(OFFSET('Water Data'!$B$2,0,10*ROW('Water Data'!E113))="","",OFFSET('Water Data'!$B$2,0,10*ROW('Water Data'!E113)))</f>
        <v/>
      </c>
      <c r="B119" s="487"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4" t="str">
        <f t="shared" ca="1" si="1"/>
        <v/>
      </c>
      <c r="D119" s="515"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5"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5"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5"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5"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5"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5"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5"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5"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5"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5"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5"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5"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5"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5"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5"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5"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5"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6"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6"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6"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6"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6"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6"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6"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6"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6"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6"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6"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6"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6"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6"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6"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6"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6"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6"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6"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6"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6"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6"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6"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6"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6"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6"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6"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6"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6"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6"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7"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3"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7"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7"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7"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7"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7"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7"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7"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7"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7"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7"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7"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7"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7"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7"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7"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7"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8" t="str">
        <f ca="1">+IF(OFFSET('Water Data'!$D$27,0,10*ROW('Water Data'!D113))="","",OFFSET('Water Data'!$D$27,0,10*ROW('Water Data'!D113)))</f>
        <v/>
      </c>
      <c r="BT119" s="378" t="str">
        <f ca="1">+IF(OFFSET('Water Data'!$D$28,0,10*ROW('Water Data'!D113))="","",OFFSET('Water Data'!$D$28,0,10*ROW('Water Data'!D113)))</f>
        <v/>
      </c>
      <c r="BU119" s="378" t="str">
        <f ca="1">+IF(OFFSET('Water Data'!$D$29,0,10*ROW('Water Data'!D113))="","",OFFSET('Water Data'!$D$29,0,10*ROW('Water Data'!D113)))</f>
        <v/>
      </c>
      <c r="BV119" s="378" t="str">
        <f ca="1">+IF(OFFSET('Water Data'!$E$27,0,10*ROW('Water Data'!E113))="","",OFFSET('Water Data'!$E$27,0,10*ROW('Water Data'!E113)))</f>
        <v/>
      </c>
      <c r="BW119" s="378" t="str">
        <f ca="1">+IF(OFFSET('Water Data'!$E$28,0,10*ROW('Water Data'!E113))="","",OFFSET('Water Data'!$E$28,0,10*ROW('Water Data'!E113)))</f>
        <v/>
      </c>
      <c r="BX119" s="378" t="str">
        <f ca="1">+IF(OFFSET('Water Data'!$E$29,0,10*ROW('Water Data'!E113))="","",OFFSET('Water Data'!$E$29,0,10*ROW('Water Data'!E113)))</f>
        <v/>
      </c>
      <c r="BY119" s="378" t="str">
        <f ca="1">+IF(OFFSET('Water Data'!$F$27,0,10*ROW('Water Data'!F113))="","",OFFSET('Water Data'!$F$27,0,10*ROW('Water Data'!F113)))</f>
        <v/>
      </c>
      <c r="BZ119" s="378" t="str">
        <f ca="1">+IF(OFFSET('Water Data'!$F$28,0,10*ROW('Water Data'!F113))="","",OFFSET('Water Data'!$F$28,0,10*ROW('Water Data'!F113)))</f>
        <v/>
      </c>
      <c r="CA119" s="378" t="str">
        <f ca="1">+IF(OFFSET('Water Data'!$F$29,0,10*ROW('Water Data'!F113))="","",OFFSET('Water Data'!$F$29,0,10*ROW('Water Data'!F113)))</f>
        <v/>
      </c>
      <c r="CB119" s="378" t="str">
        <f ca="1">+IF(OFFSET('Water Data'!$G$27,0,10*ROW('Water Data'!G113))="","",OFFSET('Water Data'!$G$27,0,10*ROW('Water Data'!G113)))</f>
        <v/>
      </c>
      <c r="CC119" s="378" t="str">
        <f ca="1">+IF(OFFSET('Water Data'!$G$28,0,10*ROW('Water Data'!G113))="","",OFFSET('Water Data'!$G$28,0,10*ROW('Water Data'!G113)))</f>
        <v/>
      </c>
      <c r="CD119" s="378" t="str">
        <f ca="1">+IF(OFFSET('Water Data'!$G$29,0,10*ROW('Water Data'!G113))="","",OFFSET('Water Data'!$G$29,0,10*ROW('Water Data'!G113)))</f>
        <v/>
      </c>
      <c r="CE119" s="378" t="str">
        <f ca="1">+IF(OFFSET('Water Data'!$H$27,0,10*ROW('Water Data'!H113))="","",OFFSET('Water Data'!$H$27,0,10*ROW('Water Data'!H113)))</f>
        <v/>
      </c>
      <c r="CF119" s="378" t="str">
        <f ca="1">+IF(OFFSET('Water Data'!$H$28,0,10*ROW('Water Data'!H113))="","",OFFSET('Water Data'!$H$28,0,10*ROW('Water Data'!H113)))</f>
        <v/>
      </c>
      <c r="CG119" s="378" t="str">
        <f ca="1">+IF(OFFSET('Water Data'!$H$29,0,10*ROW('Water Data'!H113))="","",OFFSET('Water Data'!$H$29,0,10*ROW('Water Data'!H113)))</f>
        <v/>
      </c>
      <c r="CH119" s="378" t="str">
        <f ca="1">+IF(OFFSET('Water Data'!$I$27,0,10*ROW('Water Data'!I113))="","",OFFSET('Water Data'!$I$27,0,10*ROW('Water Data'!I113)))</f>
        <v/>
      </c>
      <c r="CI119" s="378" t="str">
        <f ca="1">+IF(OFFSET('Water Data'!$I$28,0,10*ROW('Water Data'!I113))="","",OFFSET('Water Data'!$I$28,0,10*ROW('Water Data'!I113)))</f>
        <v/>
      </c>
      <c r="CJ119" s="378" t="str">
        <f ca="1">+IF(OFFSET('Water Data'!$I$29,0,10*ROW('Water Data'!I113))="","",OFFSET('Water Data'!$I$29,0,10*ROW('Water Data'!I113)))</f>
        <v/>
      </c>
      <c r="CK119" s="378" t="str">
        <f ca="1">+IF(OFFSET('Sanitation Data'!$D$28,0,10*ROW('Sanitation Data'!D113))="","",OFFSET('Sanitation Data'!$D$28,0,10*ROW('Sanitation Data'!D113)))</f>
        <v/>
      </c>
      <c r="CL119" s="378" t="str">
        <f ca="1">+IF(OFFSET('Sanitation Data'!$D$29,0,10*ROW('Sanitation Data'!D113))="","",OFFSET('Sanitation Data'!$D$29,0,10*ROW('Sanitation Data'!D113)))</f>
        <v/>
      </c>
      <c r="CM119" s="378" t="str">
        <f ca="1">+IF(OFFSET('Sanitation Data'!$D$30,0,10*ROW('Sanitation Data'!D113))="","",OFFSET('Sanitation Data'!$D$30,0,10*ROW('Sanitation Data'!D113)))</f>
        <v/>
      </c>
      <c r="CN119" s="378" t="str">
        <f ca="1">+IF(OFFSET('Sanitation Data'!$D$31,0,10*ROW('Sanitation Data'!D113))="","",OFFSET('Sanitation Data'!$D$31,0,10*ROW('Sanitation Data'!D113)))</f>
        <v/>
      </c>
      <c r="CO119" s="378" t="str">
        <f ca="1">+IF(OFFSET('Sanitation Data'!$D$32,0,10*ROW('Sanitation Data'!D113))="","",OFFSET('Sanitation Data'!$D$32,0,10*ROW('Sanitation Data'!D113)))</f>
        <v/>
      </c>
      <c r="CP119" s="378" t="str">
        <f ca="1">+IF(OFFSET('Sanitation Data'!$E$28,0,10*ROW('Sanitation Data'!E113))="","",OFFSET('Sanitation Data'!$E$28,0,10*ROW('Sanitation Data'!E113)))</f>
        <v/>
      </c>
      <c r="CQ119" s="378" t="str">
        <f ca="1">+IF(OFFSET('Sanitation Data'!$E$29,0,10*ROW('Sanitation Data'!E113))="","",OFFSET('Sanitation Data'!$E$29,0,10*ROW('Sanitation Data'!E113)))</f>
        <v/>
      </c>
      <c r="CR119" s="378" t="str">
        <f ca="1">+IF(OFFSET('Sanitation Data'!$E$30,0,10*ROW('Sanitation Data'!E113))="","",OFFSET('Sanitation Data'!$E$30,0,10*ROW('Sanitation Data'!E113)))</f>
        <v/>
      </c>
      <c r="CS119" s="378" t="str">
        <f ca="1">+IF(OFFSET('Sanitation Data'!$E$31,0,10*ROW('Sanitation Data'!E113))="","",OFFSET('Sanitation Data'!$E$31,0,10*ROW('Sanitation Data'!E113)))</f>
        <v/>
      </c>
      <c r="CT119" s="378" t="str">
        <f ca="1">+IF(OFFSET('Sanitation Data'!$E$32,0,10*ROW('Sanitation Data'!E113))="","",OFFSET('Sanitation Data'!$E$32,0,10*ROW('Sanitation Data'!E113)))</f>
        <v/>
      </c>
      <c r="CU119" s="378" t="str">
        <f ca="1">+IF(OFFSET('Sanitation Data'!$F$28,0,10*ROW('Sanitation Data'!F113))="","",OFFSET('Sanitation Data'!$F$28,0,10*ROW('Sanitation Data'!F113)))</f>
        <v/>
      </c>
      <c r="CV119" s="378" t="str">
        <f ca="1">+IF(OFFSET('Sanitation Data'!$F$29,0,10*ROW('Sanitation Data'!F113))="","",OFFSET('Sanitation Data'!$F$29,0,10*ROW('Sanitation Data'!F113)))</f>
        <v/>
      </c>
      <c r="CW119" s="378" t="str">
        <f ca="1">+IF(OFFSET('Sanitation Data'!$F$30,0,10*ROW('Sanitation Data'!F113))="","",OFFSET('Sanitation Data'!$F$30,0,10*ROW('Sanitation Data'!F113)))</f>
        <v/>
      </c>
      <c r="CX119" s="378" t="str">
        <f ca="1">+IF(OFFSET('Sanitation Data'!$F$31,0,10*ROW('Sanitation Data'!F113))="","",OFFSET('Sanitation Data'!$F$31,0,10*ROW('Sanitation Data'!F113)))</f>
        <v/>
      </c>
      <c r="CY119" s="378" t="str">
        <f ca="1">+IF(OFFSET('Sanitation Data'!$F$32,0,10*ROW('Sanitation Data'!F113))="","",OFFSET('Sanitation Data'!$F$32,0,10*ROW('Sanitation Data'!F113)))</f>
        <v/>
      </c>
      <c r="CZ119" s="378" t="str">
        <f ca="1">+IF(OFFSET('Sanitation Data'!$G$28,0,10*ROW('Sanitation Data'!G113))="","",OFFSET('Sanitation Data'!$G$28,0,10*ROW('Sanitation Data'!G113)))</f>
        <v/>
      </c>
      <c r="DA119" s="378" t="str">
        <f ca="1">+IF(OFFSET('Sanitation Data'!$G$29,0,10*ROW('Sanitation Data'!G113))="","",OFFSET('Sanitation Data'!$G$29,0,10*ROW('Sanitation Data'!G113)))</f>
        <v/>
      </c>
      <c r="DB119" s="378" t="str">
        <f ca="1">+IF(OFFSET('Sanitation Data'!$G$30,0,10*ROW('Sanitation Data'!G113))="","",OFFSET('Sanitation Data'!$G$30,0,10*ROW('Sanitation Data'!G113)))</f>
        <v/>
      </c>
      <c r="DC119" s="378" t="str">
        <f ca="1">+IF(OFFSET('Sanitation Data'!$G$31,0,10*ROW('Sanitation Data'!G113))="","",OFFSET('Sanitation Data'!$G$31,0,10*ROW('Sanitation Data'!G113)))</f>
        <v/>
      </c>
      <c r="DD119" s="378" t="str">
        <f ca="1">+IF(OFFSET('Sanitation Data'!$G$32,0,10*ROW('Sanitation Data'!G113))="","",OFFSET('Sanitation Data'!$G$32,0,10*ROW('Sanitation Data'!G113)))</f>
        <v/>
      </c>
      <c r="DE119" s="378" t="str">
        <f ca="1">+IF(OFFSET('Sanitation Data'!$H$28,0,10*ROW('Sanitation Data'!H113))="","",OFFSET('Sanitation Data'!$H$28,0,10*ROW('Sanitation Data'!H113)))</f>
        <v/>
      </c>
      <c r="DF119" s="378" t="str">
        <f ca="1">+IF(OFFSET('Sanitation Data'!$H$29,0,10*ROW('Sanitation Data'!H113))="","",OFFSET('Sanitation Data'!$H$29,0,10*ROW('Sanitation Data'!H113)))</f>
        <v/>
      </c>
      <c r="DG119" s="378" t="str">
        <f ca="1">+IF(OFFSET('Sanitation Data'!$H$30,0,10*ROW('Sanitation Data'!H113))="","",OFFSET('Sanitation Data'!$H$30,0,10*ROW('Sanitation Data'!H113)))</f>
        <v/>
      </c>
      <c r="DH119" s="378" t="str">
        <f ca="1">+IF(OFFSET('Sanitation Data'!$H$31,0,10*ROW('Sanitation Data'!H113))="","",OFFSET('Sanitation Data'!$H$31,0,10*ROW('Sanitation Data'!H113)))</f>
        <v/>
      </c>
      <c r="DI119" s="378" t="str">
        <f ca="1">+IF(OFFSET('Sanitation Data'!$H$32,0,10*ROW('Sanitation Data'!H113))="","",OFFSET('Sanitation Data'!$H$32,0,10*ROW('Sanitation Data'!H113)))</f>
        <v/>
      </c>
      <c r="DJ119" s="378" t="str">
        <f ca="1">+IF(OFFSET('Sanitation Data'!$I$28,0,10*ROW('Sanitation Data'!I113))="","",OFFSET('Sanitation Data'!$I$28,0,10*ROW('Sanitation Data'!I113)))</f>
        <v/>
      </c>
      <c r="DK119" s="378" t="str">
        <f ca="1">+IF(OFFSET('Sanitation Data'!$I$29,0,10*ROW('Sanitation Data'!I113))="","",OFFSET('Sanitation Data'!$I$29,0,10*ROW('Sanitation Data'!I113)))</f>
        <v/>
      </c>
      <c r="DL119" s="378" t="str">
        <f ca="1">+IF(OFFSET('Sanitation Data'!$I$30,0,10*ROW('Sanitation Data'!I113))="","",OFFSET('Sanitation Data'!$I$30,0,10*ROW('Sanitation Data'!I113)))</f>
        <v/>
      </c>
      <c r="DM119" s="378" t="str">
        <f ca="1">+IF(OFFSET('Sanitation Data'!$I$31,0,10*ROW('Sanitation Data'!I113))="","",OFFSET('Sanitation Data'!$I$31,0,10*ROW('Sanitation Data'!I113)))</f>
        <v/>
      </c>
      <c r="DN119" s="378" t="str">
        <f ca="1">+IF(OFFSET('Sanitation Data'!$I$32,0,10*ROW('Sanitation Data'!I113))="","",OFFSET('Sanitation Data'!$I$32,0,10*ROW('Sanitation Data'!I113)))</f>
        <v/>
      </c>
      <c r="DO119" s="378" t="str">
        <f ca="1">+IF(OFFSET('Hygiene Data'!$D$11,0,10*ROW('Hygiene Data'!D113))="","",OFFSET('Hygiene Data'!$D$11,0,10*ROW('Hygiene Data'!D113)))</f>
        <v/>
      </c>
      <c r="DP119" s="378" t="str">
        <f ca="1">+IF(OFFSET('Hygiene Data'!$D$12,0,10*ROW('Hygiene Data'!D113))="","",OFFSET('Hygiene Data'!$D$12,0,10*ROW('Hygiene Data'!D113)))</f>
        <v/>
      </c>
      <c r="DQ119" s="378" t="str">
        <f ca="1">+IF(OFFSET('Hygiene Data'!$D$13,0,10*ROW('Hygiene Data'!D113))="","",OFFSET('Hygiene Data'!$D$13,0,10*ROW('Hygiene Data'!D113)))</f>
        <v/>
      </c>
      <c r="DR119" s="378" t="str">
        <f ca="1">+IF(OFFSET('Hygiene Data'!$E$11,0,10*ROW('Hygiene Data'!E113))="","",OFFSET('Hygiene Data'!$E$11,0,10*ROW('Hygiene Data'!E113)))</f>
        <v/>
      </c>
      <c r="DS119" s="378" t="str">
        <f ca="1">+IF(OFFSET('Hygiene Data'!$E$12,0,10*ROW('Hygiene Data'!E113))="","",OFFSET('Hygiene Data'!$E$12,0,10*ROW('Hygiene Data'!E113)))</f>
        <v/>
      </c>
      <c r="DT119" s="378" t="str">
        <f ca="1">+IF(OFFSET('Hygiene Data'!$E$13,0,10*ROW('Hygiene Data'!E113))="","",OFFSET('Hygiene Data'!$E$13,0,10*ROW('Hygiene Data'!E113)))</f>
        <v/>
      </c>
      <c r="DU119" s="378" t="str">
        <f ca="1">+IF(OFFSET('Hygiene Data'!$F$11,0,10*ROW('Hygiene Data'!F113))="","",OFFSET('Hygiene Data'!$F$11,0,10*ROW('Hygiene Data'!F113)))</f>
        <v/>
      </c>
      <c r="DV119" s="378" t="str">
        <f ca="1">+IF(OFFSET('Hygiene Data'!$F$12,0,10*ROW('Hygiene Data'!F113))="","",OFFSET('Hygiene Data'!$F$12,0,10*ROW('Hygiene Data'!F113)))</f>
        <v/>
      </c>
      <c r="DW119" s="378" t="str">
        <f ca="1">+IF(OFFSET('Hygiene Data'!$F$13,0,10*ROW('Hygiene Data'!F113))="","",OFFSET('Hygiene Data'!$F$13,0,10*ROW('Hygiene Data'!F113)))</f>
        <v/>
      </c>
      <c r="DX119" s="378" t="str">
        <f ca="1">+IF(OFFSET('Hygiene Data'!$G$11,0,10*ROW('Hygiene Data'!G113))="","",OFFSET('Hygiene Data'!$G$11,0,10*ROW('Hygiene Data'!G113)))</f>
        <v/>
      </c>
      <c r="DY119" s="378" t="str">
        <f ca="1">+IF(OFFSET('Hygiene Data'!$G$12,0,10*ROW('Hygiene Data'!G113))="","",OFFSET('Hygiene Data'!$G$12,0,10*ROW('Hygiene Data'!G113)))</f>
        <v/>
      </c>
      <c r="DZ119" s="378" t="str">
        <f ca="1">+IF(OFFSET('Hygiene Data'!$G$13,0,10*ROW('Hygiene Data'!G113))="","",OFFSET('Hygiene Data'!$G$13,0,10*ROW('Hygiene Data'!G113)))</f>
        <v/>
      </c>
      <c r="EA119" s="378" t="str">
        <f ca="1">+IF(OFFSET('Hygiene Data'!$H$11,0,10*ROW('Hygiene Data'!H113))="","",OFFSET('Hygiene Data'!$H$11,0,10*ROW('Hygiene Data'!H113)))</f>
        <v/>
      </c>
      <c r="EB119" s="378" t="str">
        <f ca="1">+IF(OFFSET('Hygiene Data'!$H$12,0,10*ROW('Hygiene Data'!H113))="","",OFFSET('Hygiene Data'!$H$12,0,10*ROW('Hygiene Data'!H113)))</f>
        <v/>
      </c>
      <c r="EC119" s="378" t="str">
        <f ca="1">+IF(OFFSET('Hygiene Data'!$H$13,0,10*ROW('Hygiene Data'!H113))="","",OFFSET('Hygiene Data'!$H$13,0,10*ROW('Hygiene Data'!H113)))</f>
        <v/>
      </c>
      <c r="ED119" s="378" t="str">
        <f ca="1">+IF(OFFSET('Hygiene Data'!$I$11,0,10*ROW('Hygiene Data'!I113))="","",OFFSET('Hygiene Data'!$I$11,0,10*ROW('Hygiene Data'!I113)))</f>
        <v/>
      </c>
      <c r="EE119" s="378" t="str">
        <f ca="1">+IF(OFFSET('Hygiene Data'!$I$12,0,10*ROW('Hygiene Data'!I113))="","",OFFSET('Hygiene Data'!$I$12,0,10*ROW('Hygiene Data'!I113)))</f>
        <v/>
      </c>
      <c r="EF119" s="378" t="str">
        <f ca="1">+IF(OFFSET('Hygiene Data'!$I$13,0,10*ROW('Hygiene Data'!I113))="","",OFFSET('Hygiene Data'!$I$13,0,10*ROW('Hygiene Data'!I113)))</f>
        <v/>
      </c>
    </row>
    <row r="120" spans="1:136" x14ac:dyDescent="0.25">
      <c r="A120" s="487" t="str">
        <f ca="1">+IF(OFFSET('Water Data'!$B$2,0,10*ROW('Water Data'!E114))="","",OFFSET('Water Data'!$B$2,0,10*ROW('Water Data'!E114)))</f>
        <v/>
      </c>
      <c r="B120" s="487"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4" t="str">
        <f t="shared" ca="1" si="1"/>
        <v/>
      </c>
      <c r="D120" s="515"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5"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5"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5"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5"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5"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5"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5"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5"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5"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5"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5"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5"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5"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5"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5"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5"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5"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6"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6"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6"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6"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6"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6"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6"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6"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6"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6"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6"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6"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6"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6"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6"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6"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6"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6"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6"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6"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6"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6"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6"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6"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6"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6"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6"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6"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6"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6"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7"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3"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7"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7"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7"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7"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7"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7"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7"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7"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7"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7"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7"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7"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7"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7"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7"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7"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8" t="str">
        <f ca="1">+IF(OFFSET('Water Data'!$D$27,0,10*ROW('Water Data'!D114))="","",OFFSET('Water Data'!$D$27,0,10*ROW('Water Data'!D114)))</f>
        <v/>
      </c>
      <c r="BT120" s="378" t="str">
        <f ca="1">+IF(OFFSET('Water Data'!$D$28,0,10*ROW('Water Data'!D114))="","",OFFSET('Water Data'!$D$28,0,10*ROW('Water Data'!D114)))</f>
        <v/>
      </c>
      <c r="BU120" s="378" t="str">
        <f ca="1">+IF(OFFSET('Water Data'!$D$29,0,10*ROW('Water Data'!D114))="","",OFFSET('Water Data'!$D$29,0,10*ROW('Water Data'!D114)))</f>
        <v/>
      </c>
      <c r="BV120" s="378" t="str">
        <f ca="1">+IF(OFFSET('Water Data'!$E$27,0,10*ROW('Water Data'!E114))="","",OFFSET('Water Data'!$E$27,0,10*ROW('Water Data'!E114)))</f>
        <v/>
      </c>
      <c r="BW120" s="378" t="str">
        <f ca="1">+IF(OFFSET('Water Data'!$E$28,0,10*ROW('Water Data'!E114))="","",OFFSET('Water Data'!$E$28,0,10*ROW('Water Data'!E114)))</f>
        <v/>
      </c>
      <c r="BX120" s="378" t="str">
        <f ca="1">+IF(OFFSET('Water Data'!$E$29,0,10*ROW('Water Data'!E114))="","",OFFSET('Water Data'!$E$29,0,10*ROW('Water Data'!E114)))</f>
        <v/>
      </c>
      <c r="BY120" s="378" t="str">
        <f ca="1">+IF(OFFSET('Water Data'!$F$27,0,10*ROW('Water Data'!F114))="","",OFFSET('Water Data'!$F$27,0,10*ROW('Water Data'!F114)))</f>
        <v/>
      </c>
      <c r="BZ120" s="378" t="str">
        <f ca="1">+IF(OFFSET('Water Data'!$F$28,0,10*ROW('Water Data'!F114))="","",OFFSET('Water Data'!$F$28,0,10*ROW('Water Data'!F114)))</f>
        <v/>
      </c>
      <c r="CA120" s="378" t="str">
        <f ca="1">+IF(OFFSET('Water Data'!$F$29,0,10*ROW('Water Data'!F114))="","",OFFSET('Water Data'!$F$29,0,10*ROW('Water Data'!F114)))</f>
        <v/>
      </c>
      <c r="CB120" s="378" t="str">
        <f ca="1">+IF(OFFSET('Water Data'!$G$27,0,10*ROW('Water Data'!G114))="","",OFFSET('Water Data'!$G$27,0,10*ROW('Water Data'!G114)))</f>
        <v/>
      </c>
      <c r="CC120" s="378" t="str">
        <f ca="1">+IF(OFFSET('Water Data'!$G$28,0,10*ROW('Water Data'!G114))="","",OFFSET('Water Data'!$G$28,0,10*ROW('Water Data'!G114)))</f>
        <v/>
      </c>
      <c r="CD120" s="378" t="str">
        <f ca="1">+IF(OFFSET('Water Data'!$G$29,0,10*ROW('Water Data'!G114))="","",OFFSET('Water Data'!$G$29,0,10*ROW('Water Data'!G114)))</f>
        <v/>
      </c>
      <c r="CE120" s="378" t="str">
        <f ca="1">+IF(OFFSET('Water Data'!$H$27,0,10*ROW('Water Data'!H114))="","",OFFSET('Water Data'!$H$27,0,10*ROW('Water Data'!H114)))</f>
        <v/>
      </c>
      <c r="CF120" s="378" t="str">
        <f ca="1">+IF(OFFSET('Water Data'!$H$28,0,10*ROW('Water Data'!H114))="","",OFFSET('Water Data'!$H$28,0,10*ROW('Water Data'!H114)))</f>
        <v/>
      </c>
      <c r="CG120" s="378" t="str">
        <f ca="1">+IF(OFFSET('Water Data'!$H$29,0,10*ROW('Water Data'!H114))="","",OFFSET('Water Data'!$H$29,0,10*ROW('Water Data'!H114)))</f>
        <v/>
      </c>
      <c r="CH120" s="378" t="str">
        <f ca="1">+IF(OFFSET('Water Data'!$I$27,0,10*ROW('Water Data'!I114))="","",OFFSET('Water Data'!$I$27,0,10*ROW('Water Data'!I114)))</f>
        <v/>
      </c>
      <c r="CI120" s="378" t="str">
        <f ca="1">+IF(OFFSET('Water Data'!$I$28,0,10*ROW('Water Data'!I114))="","",OFFSET('Water Data'!$I$28,0,10*ROW('Water Data'!I114)))</f>
        <v/>
      </c>
      <c r="CJ120" s="378" t="str">
        <f ca="1">+IF(OFFSET('Water Data'!$I$29,0,10*ROW('Water Data'!I114))="","",OFFSET('Water Data'!$I$29,0,10*ROW('Water Data'!I114)))</f>
        <v/>
      </c>
      <c r="CK120" s="378" t="str">
        <f ca="1">+IF(OFFSET('Sanitation Data'!$D$28,0,10*ROW('Sanitation Data'!D114))="","",OFFSET('Sanitation Data'!$D$28,0,10*ROW('Sanitation Data'!D114)))</f>
        <v/>
      </c>
      <c r="CL120" s="378" t="str">
        <f ca="1">+IF(OFFSET('Sanitation Data'!$D$29,0,10*ROW('Sanitation Data'!D114))="","",OFFSET('Sanitation Data'!$D$29,0,10*ROW('Sanitation Data'!D114)))</f>
        <v/>
      </c>
      <c r="CM120" s="378" t="str">
        <f ca="1">+IF(OFFSET('Sanitation Data'!$D$30,0,10*ROW('Sanitation Data'!D114))="","",OFFSET('Sanitation Data'!$D$30,0,10*ROW('Sanitation Data'!D114)))</f>
        <v/>
      </c>
      <c r="CN120" s="378" t="str">
        <f ca="1">+IF(OFFSET('Sanitation Data'!$D$31,0,10*ROW('Sanitation Data'!D114))="","",OFFSET('Sanitation Data'!$D$31,0,10*ROW('Sanitation Data'!D114)))</f>
        <v/>
      </c>
      <c r="CO120" s="378" t="str">
        <f ca="1">+IF(OFFSET('Sanitation Data'!$D$32,0,10*ROW('Sanitation Data'!D114))="","",OFFSET('Sanitation Data'!$D$32,0,10*ROW('Sanitation Data'!D114)))</f>
        <v/>
      </c>
      <c r="CP120" s="378" t="str">
        <f ca="1">+IF(OFFSET('Sanitation Data'!$E$28,0,10*ROW('Sanitation Data'!E114))="","",OFFSET('Sanitation Data'!$E$28,0,10*ROW('Sanitation Data'!E114)))</f>
        <v/>
      </c>
      <c r="CQ120" s="378" t="str">
        <f ca="1">+IF(OFFSET('Sanitation Data'!$E$29,0,10*ROW('Sanitation Data'!E114))="","",OFFSET('Sanitation Data'!$E$29,0,10*ROW('Sanitation Data'!E114)))</f>
        <v/>
      </c>
      <c r="CR120" s="378" t="str">
        <f ca="1">+IF(OFFSET('Sanitation Data'!$E$30,0,10*ROW('Sanitation Data'!E114))="","",OFFSET('Sanitation Data'!$E$30,0,10*ROW('Sanitation Data'!E114)))</f>
        <v/>
      </c>
      <c r="CS120" s="378" t="str">
        <f ca="1">+IF(OFFSET('Sanitation Data'!$E$31,0,10*ROW('Sanitation Data'!E114))="","",OFFSET('Sanitation Data'!$E$31,0,10*ROW('Sanitation Data'!E114)))</f>
        <v/>
      </c>
      <c r="CT120" s="378" t="str">
        <f ca="1">+IF(OFFSET('Sanitation Data'!$E$32,0,10*ROW('Sanitation Data'!E114))="","",OFFSET('Sanitation Data'!$E$32,0,10*ROW('Sanitation Data'!E114)))</f>
        <v/>
      </c>
      <c r="CU120" s="378" t="str">
        <f ca="1">+IF(OFFSET('Sanitation Data'!$F$28,0,10*ROW('Sanitation Data'!F114))="","",OFFSET('Sanitation Data'!$F$28,0,10*ROW('Sanitation Data'!F114)))</f>
        <v/>
      </c>
      <c r="CV120" s="378" t="str">
        <f ca="1">+IF(OFFSET('Sanitation Data'!$F$29,0,10*ROW('Sanitation Data'!F114))="","",OFFSET('Sanitation Data'!$F$29,0,10*ROW('Sanitation Data'!F114)))</f>
        <v/>
      </c>
      <c r="CW120" s="378" t="str">
        <f ca="1">+IF(OFFSET('Sanitation Data'!$F$30,0,10*ROW('Sanitation Data'!F114))="","",OFFSET('Sanitation Data'!$F$30,0,10*ROW('Sanitation Data'!F114)))</f>
        <v/>
      </c>
      <c r="CX120" s="378" t="str">
        <f ca="1">+IF(OFFSET('Sanitation Data'!$F$31,0,10*ROW('Sanitation Data'!F114))="","",OFFSET('Sanitation Data'!$F$31,0,10*ROW('Sanitation Data'!F114)))</f>
        <v/>
      </c>
      <c r="CY120" s="378" t="str">
        <f ca="1">+IF(OFFSET('Sanitation Data'!$F$32,0,10*ROW('Sanitation Data'!F114))="","",OFFSET('Sanitation Data'!$F$32,0,10*ROW('Sanitation Data'!F114)))</f>
        <v/>
      </c>
      <c r="CZ120" s="378" t="str">
        <f ca="1">+IF(OFFSET('Sanitation Data'!$G$28,0,10*ROW('Sanitation Data'!G114))="","",OFFSET('Sanitation Data'!$G$28,0,10*ROW('Sanitation Data'!G114)))</f>
        <v/>
      </c>
      <c r="DA120" s="378" t="str">
        <f ca="1">+IF(OFFSET('Sanitation Data'!$G$29,0,10*ROW('Sanitation Data'!G114))="","",OFFSET('Sanitation Data'!$G$29,0,10*ROW('Sanitation Data'!G114)))</f>
        <v/>
      </c>
      <c r="DB120" s="378" t="str">
        <f ca="1">+IF(OFFSET('Sanitation Data'!$G$30,0,10*ROW('Sanitation Data'!G114))="","",OFFSET('Sanitation Data'!$G$30,0,10*ROW('Sanitation Data'!G114)))</f>
        <v/>
      </c>
      <c r="DC120" s="378" t="str">
        <f ca="1">+IF(OFFSET('Sanitation Data'!$G$31,0,10*ROW('Sanitation Data'!G114))="","",OFFSET('Sanitation Data'!$G$31,0,10*ROW('Sanitation Data'!G114)))</f>
        <v/>
      </c>
      <c r="DD120" s="378" t="str">
        <f ca="1">+IF(OFFSET('Sanitation Data'!$G$32,0,10*ROW('Sanitation Data'!G114))="","",OFFSET('Sanitation Data'!$G$32,0,10*ROW('Sanitation Data'!G114)))</f>
        <v/>
      </c>
      <c r="DE120" s="378" t="str">
        <f ca="1">+IF(OFFSET('Sanitation Data'!$H$28,0,10*ROW('Sanitation Data'!H114))="","",OFFSET('Sanitation Data'!$H$28,0,10*ROW('Sanitation Data'!H114)))</f>
        <v/>
      </c>
      <c r="DF120" s="378" t="str">
        <f ca="1">+IF(OFFSET('Sanitation Data'!$H$29,0,10*ROW('Sanitation Data'!H114))="","",OFFSET('Sanitation Data'!$H$29,0,10*ROW('Sanitation Data'!H114)))</f>
        <v/>
      </c>
      <c r="DG120" s="378" t="str">
        <f ca="1">+IF(OFFSET('Sanitation Data'!$H$30,0,10*ROW('Sanitation Data'!H114))="","",OFFSET('Sanitation Data'!$H$30,0,10*ROW('Sanitation Data'!H114)))</f>
        <v/>
      </c>
      <c r="DH120" s="378" t="str">
        <f ca="1">+IF(OFFSET('Sanitation Data'!$H$31,0,10*ROW('Sanitation Data'!H114))="","",OFFSET('Sanitation Data'!$H$31,0,10*ROW('Sanitation Data'!H114)))</f>
        <v/>
      </c>
      <c r="DI120" s="378" t="str">
        <f ca="1">+IF(OFFSET('Sanitation Data'!$H$32,0,10*ROW('Sanitation Data'!H114))="","",OFFSET('Sanitation Data'!$H$32,0,10*ROW('Sanitation Data'!H114)))</f>
        <v/>
      </c>
      <c r="DJ120" s="378" t="str">
        <f ca="1">+IF(OFFSET('Sanitation Data'!$I$28,0,10*ROW('Sanitation Data'!I114))="","",OFFSET('Sanitation Data'!$I$28,0,10*ROW('Sanitation Data'!I114)))</f>
        <v/>
      </c>
      <c r="DK120" s="378" t="str">
        <f ca="1">+IF(OFFSET('Sanitation Data'!$I$29,0,10*ROW('Sanitation Data'!I114))="","",OFFSET('Sanitation Data'!$I$29,0,10*ROW('Sanitation Data'!I114)))</f>
        <v/>
      </c>
      <c r="DL120" s="378" t="str">
        <f ca="1">+IF(OFFSET('Sanitation Data'!$I$30,0,10*ROW('Sanitation Data'!I114))="","",OFFSET('Sanitation Data'!$I$30,0,10*ROW('Sanitation Data'!I114)))</f>
        <v/>
      </c>
      <c r="DM120" s="378" t="str">
        <f ca="1">+IF(OFFSET('Sanitation Data'!$I$31,0,10*ROW('Sanitation Data'!I114))="","",OFFSET('Sanitation Data'!$I$31,0,10*ROW('Sanitation Data'!I114)))</f>
        <v/>
      </c>
      <c r="DN120" s="378" t="str">
        <f ca="1">+IF(OFFSET('Sanitation Data'!$I$32,0,10*ROW('Sanitation Data'!I114))="","",OFFSET('Sanitation Data'!$I$32,0,10*ROW('Sanitation Data'!I114)))</f>
        <v/>
      </c>
      <c r="DO120" s="378" t="str">
        <f ca="1">+IF(OFFSET('Hygiene Data'!$D$11,0,10*ROW('Hygiene Data'!D114))="","",OFFSET('Hygiene Data'!$D$11,0,10*ROW('Hygiene Data'!D114)))</f>
        <v/>
      </c>
      <c r="DP120" s="378" t="str">
        <f ca="1">+IF(OFFSET('Hygiene Data'!$D$12,0,10*ROW('Hygiene Data'!D114))="","",OFFSET('Hygiene Data'!$D$12,0,10*ROW('Hygiene Data'!D114)))</f>
        <v/>
      </c>
      <c r="DQ120" s="378" t="str">
        <f ca="1">+IF(OFFSET('Hygiene Data'!$D$13,0,10*ROW('Hygiene Data'!D114))="","",OFFSET('Hygiene Data'!$D$13,0,10*ROW('Hygiene Data'!D114)))</f>
        <v/>
      </c>
      <c r="DR120" s="378" t="str">
        <f ca="1">+IF(OFFSET('Hygiene Data'!$E$11,0,10*ROW('Hygiene Data'!E114))="","",OFFSET('Hygiene Data'!$E$11,0,10*ROW('Hygiene Data'!E114)))</f>
        <v/>
      </c>
      <c r="DS120" s="378" t="str">
        <f ca="1">+IF(OFFSET('Hygiene Data'!$E$12,0,10*ROW('Hygiene Data'!E114))="","",OFFSET('Hygiene Data'!$E$12,0,10*ROW('Hygiene Data'!E114)))</f>
        <v/>
      </c>
      <c r="DT120" s="378" t="str">
        <f ca="1">+IF(OFFSET('Hygiene Data'!$E$13,0,10*ROW('Hygiene Data'!E114))="","",OFFSET('Hygiene Data'!$E$13,0,10*ROW('Hygiene Data'!E114)))</f>
        <v/>
      </c>
      <c r="DU120" s="378" t="str">
        <f ca="1">+IF(OFFSET('Hygiene Data'!$F$11,0,10*ROW('Hygiene Data'!F114))="","",OFFSET('Hygiene Data'!$F$11,0,10*ROW('Hygiene Data'!F114)))</f>
        <v/>
      </c>
      <c r="DV120" s="378" t="str">
        <f ca="1">+IF(OFFSET('Hygiene Data'!$F$12,0,10*ROW('Hygiene Data'!F114))="","",OFFSET('Hygiene Data'!$F$12,0,10*ROW('Hygiene Data'!F114)))</f>
        <v/>
      </c>
      <c r="DW120" s="378" t="str">
        <f ca="1">+IF(OFFSET('Hygiene Data'!$F$13,0,10*ROW('Hygiene Data'!F114))="","",OFFSET('Hygiene Data'!$F$13,0,10*ROW('Hygiene Data'!F114)))</f>
        <v/>
      </c>
      <c r="DX120" s="378" t="str">
        <f ca="1">+IF(OFFSET('Hygiene Data'!$G$11,0,10*ROW('Hygiene Data'!G114))="","",OFFSET('Hygiene Data'!$G$11,0,10*ROW('Hygiene Data'!G114)))</f>
        <v/>
      </c>
      <c r="DY120" s="378" t="str">
        <f ca="1">+IF(OFFSET('Hygiene Data'!$G$12,0,10*ROW('Hygiene Data'!G114))="","",OFFSET('Hygiene Data'!$G$12,0,10*ROW('Hygiene Data'!G114)))</f>
        <v/>
      </c>
      <c r="DZ120" s="378" t="str">
        <f ca="1">+IF(OFFSET('Hygiene Data'!$G$13,0,10*ROW('Hygiene Data'!G114))="","",OFFSET('Hygiene Data'!$G$13,0,10*ROW('Hygiene Data'!G114)))</f>
        <v/>
      </c>
      <c r="EA120" s="378" t="str">
        <f ca="1">+IF(OFFSET('Hygiene Data'!$H$11,0,10*ROW('Hygiene Data'!H114))="","",OFFSET('Hygiene Data'!$H$11,0,10*ROW('Hygiene Data'!H114)))</f>
        <v/>
      </c>
      <c r="EB120" s="378" t="str">
        <f ca="1">+IF(OFFSET('Hygiene Data'!$H$12,0,10*ROW('Hygiene Data'!H114))="","",OFFSET('Hygiene Data'!$H$12,0,10*ROW('Hygiene Data'!H114)))</f>
        <v/>
      </c>
      <c r="EC120" s="378" t="str">
        <f ca="1">+IF(OFFSET('Hygiene Data'!$H$13,0,10*ROW('Hygiene Data'!H114))="","",OFFSET('Hygiene Data'!$H$13,0,10*ROW('Hygiene Data'!H114)))</f>
        <v/>
      </c>
      <c r="ED120" s="378" t="str">
        <f ca="1">+IF(OFFSET('Hygiene Data'!$I$11,0,10*ROW('Hygiene Data'!I114))="","",OFFSET('Hygiene Data'!$I$11,0,10*ROW('Hygiene Data'!I114)))</f>
        <v/>
      </c>
      <c r="EE120" s="378" t="str">
        <f ca="1">+IF(OFFSET('Hygiene Data'!$I$12,0,10*ROW('Hygiene Data'!I114))="","",OFFSET('Hygiene Data'!$I$12,0,10*ROW('Hygiene Data'!I114)))</f>
        <v/>
      </c>
      <c r="EF120" s="378" t="str">
        <f ca="1">+IF(OFFSET('Hygiene Data'!$I$13,0,10*ROW('Hygiene Data'!I114))="","",OFFSET('Hygiene Data'!$I$13,0,10*ROW('Hygiene Data'!I114)))</f>
        <v/>
      </c>
    </row>
    <row r="121" spans="1:136" x14ac:dyDescent="0.25">
      <c r="A121" s="487" t="str">
        <f ca="1">+IF(OFFSET('Water Data'!$B$2,0,10*ROW('Water Data'!E115))="","",OFFSET('Water Data'!$B$2,0,10*ROW('Water Data'!E115)))</f>
        <v/>
      </c>
      <c r="B121" s="487"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4" t="str">
        <f t="shared" ca="1" si="1"/>
        <v/>
      </c>
      <c r="D121" s="515"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5"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5"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5"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5"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5"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5"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5"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5"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5"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5"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5"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5"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5"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5"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5"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5"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5"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6"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6"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6"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6"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6"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6"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6"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6"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6"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6"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6"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6"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6"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6"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6"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6"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6"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6"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6"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6"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6"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6"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6"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6"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6"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6"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6"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6"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6"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6"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7"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3"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7"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7"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7"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7"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7"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7"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7"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7"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7"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7"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7"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7"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7"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7"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7"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7"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8" t="str">
        <f ca="1">+IF(OFFSET('Water Data'!$D$27,0,10*ROW('Water Data'!D115))="","",OFFSET('Water Data'!$D$27,0,10*ROW('Water Data'!D115)))</f>
        <v/>
      </c>
      <c r="BT121" s="378" t="str">
        <f ca="1">+IF(OFFSET('Water Data'!$D$28,0,10*ROW('Water Data'!D115))="","",OFFSET('Water Data'!$D$28,0,10*ROW('Water Data'!D115)))</f>
        <v/>
      </c>
      <c r="BU121" s="378" t="str">
        <f ca="1">+IF(OFFSET('Water Data'!$D$29,0,10*ROW('Water Data'!D115))="","",OFFSET('Water Data'!$D$29,0,10*ROW('Water Data'!D115)))</f>
        <v/>
      </c>
      <c r="BV121" s="378" t="str">
        <f ca="1">+IF(OFFSET('Water Data'!$E$27,0,10*ROW('Water Data'!E115))="","",OFFSET('Water Data'!$E$27,0,10*ROW('Water Data'!E115)))</f>
        <v/>
      </c>
      <c r="BW121" s="378" t="str">
        <f ca="1">+IF(OFFSET('Water Data'!$E$28,0,10*ROW('Water Data'!E115))="","",OFFSET('Water Data'!$E$28,0,10*ROW('Water Data'!E115)))</f>
        <v/>
      </c>
      <c r="BX121" s="378" t="str">
        <f ca="1">+IF(OFFSET('Water Data'!$E$29,0,10*ROW('Water Data'!E115))="","",OFFSET('Water Data'!$E$29,0,10*ROW('Water Data'!E115)))</f>
        <v/>
      </c>
      <c r="BY121" s="378" t="str">
        <f ca="1">+IF(OFFSET('Water Data'!$F$27,0,10*ROW('Water Data'!F115))="","",OFFSET('Water Data'!$F$27,0,10*ROW('Water Data'!F115)))</f>
        <v/>
      </c>
      <c r="BZ121" s="378" t="str">
        <f ca="1">+IF(OFFSET('Water Data'!$F$28,0,10*ROW('Water Data'!F115))="","",OFFSET('Water Data'!$F$28,0,10*ROW('Water Data'!F115)))</f>
        <v/>
      </c>
      <c r="CA121" s="378" t="str">
        <f ca="1">+IF(OFFSET('Water Data'!$F$29,0,10*ROW('Water Data'!F115))="","",OFFSET('Water Data'!$F$29,0,10*ROW('Water Data'!F115)))</f>
        <v/>
      </c>
      <c r="CB121" s="378" t="str">
        <f ca="1">+IF(OFFSET('Water Data'!$G$27,0,10*ROW('Water Data'!G115))="","",OFFSET('Water Data'!$G$27,0,10*ROW('Water Data'!G115)))</f>
        <v/>
      </c>
      <c r="CC121" s="378" t="str">
        <f ca="1">+IF(OFFSET('Water Data'!$G$28,0,10*ROW('Water Data'!G115))="","",OFFSET('Water Data'!$G$28,0,10*ROW('Water Data'!G115)))</f>
        <v/>
      </c>
      <c r="CD121" s="378" t="str">
        <f ca="1">+IF(OFFSET('Water Data'!$G$29,0,10*ROW('Water Data'!G115))="","",OFFSET('Water Data'!$G$29,0,10*ROW('Water Data'!G115)))</f>
        <v/>
      </c>
      <c r="CE121" s="378" t="str">
        <f ca="1">+IF(OFFSET('Water Data'!$H$27,0,10*ROW('Water Data'!H115))="","",OFFSET('Water Data'!$H$27,0,10*ROW('Water Data'!H115)))</f>
        <v/>
      </c>
      <c r="CF121" s="378" t="str">
        <f ca="1">+IF(OFFSET('Water Data'!$H$28,0,10*ROW('Water Data'!H115))="","",OFFSET('Water Data'!$H$28,0,10*ROW('Water Data'!H115)))</f>
        <v/>
      </c>
      <c r="CG121" s="378" t="str">
        <f ca="1">+IF(OFFSET('Water Data'!$H$29,0,10*ROW('Water Data'!H115))="","",OFFSET('Water Data'!$H$29,0,10*ROW('Water Data'!H115)))</f>
        <v/>
      </c>
      <c r="CH121" s="378" t="str">
        <f ca="1">+IF(OFFSET('Water Data'!$I$27,0,10*ROW('Water Data'!I115))="","",OFFSET('Water Data'!$I$27,0,10*ROW('Water Data'!I115)))</f>
        <v/>
      </c>
      <c r="CI121" s="378" t="str">
        <f ca="1">+IF(OFFSET('Water Data'!$I$28,0,10*ROW('Water Data'!I115))="","",OFFSET('Water Data'!$I$28,0,10*ROW('Water Data'!I115)))</f>
        <v/>
      </c>
      <c r="CJ121" s="378" t="str">
        <f ca="1">+IF(OFFSET('Water Data'!$I$29,0,10*ROW('Water Data'!I115))="","",OFFSET('Water Data'!$I$29,0,10*ROW('Water Data'!I115)))</f>
        <v/>
      </c>
      <c r="CK121" s="378" t="str">
        <f ca="1">+IF(OFFSET('Sanitation Data'!$D$28,0,10*ROW('Sanitation Data'!D115))="","",OFFSET('Sanitation Data'!$D$28,0,10*ROW('Sanitation Data'!D115)))</f>
        <v/>
      </c>
      <c r="CL121" s="378" t="str">
        <f ca="1">+IF(OFFSET('Sanitation Data'!$D$29,0,10*ROW('Sanitation Data'!D115))="","",OFFSET('Sanitation Data'!$D$29,0,10*ROW('Sanitation Data'!D115)))</f>
        <v/>
      </c>
      <c r="CM121" s="378" t="str">
        <f ca="1">+IF(OFFSET('Sanitation Data'!$D$30,0,10*ROW('Sanitation Data'!D115))="","",OFFSET('Sanitation Data'!$D$30,0,10*ROW('Sanitation Data'!D115)))</f>
        <v/>
      </c>
      <c r="CN121" s="378" t="str">
        <f ca="1">+IF(OFFSET('Sanitation Data'!$D$31,0,10*ROW('Sanitation Data'!D115))="","",OFFSET('Sanitation Data'!$D$31,0,10*ROW('Sanitation Data'!D115)))</f>
        <v/>
      </c>
      <c r="CO121" s="378" t="str">
        <f ca="1">+IF(OFFSET('Sanitation Data'!$D$32,0,10*ROW('Sanitation Data'!D115))="","",OFFSET('Sanitation Data'!$D$32,0,10*ROW('Sanitation Data'!D115)))</f>
        <v/>
      </c>
      <c r="CP121" s="378" t="str">
        <f ca="1">+IF(OFFSET('Sanitation Data'!$E$28,0,10*ROW('Sanitation Data'!E115))="","",OFFSET('Sanitation Data'!$E$28,0,10*ROW('Sanitation Data'!E115)))</f>
        <v/>
      </c>
      <c r="CQ121" s="378" t="str">
        <f ca="1">+IF(OFFSET('Sanitation Data'!$E$29,0,10*ROW('Sanitation Data'!E115))="","",OFFSET('Sanitation Data'!$E$29,0,10*ROW('Sanitation Data'!E115)))</f>
        <v/>
      </c>
      <c r="CR121" s="378" t="str">
        <f ca="1">+IF(OFFSET('Sanitation Data'!$E$30,0,10*ROW('Sanitation Data'!E115))="","",OFFSET('Sanitation Data'!$E$30,0,10*ROW('Sanitation Data'!E115)))</f>
        <v/>
      </c>
      <c r="CS121" s="378" t="str">
        <f ca="1">+IF(OFFSET('Sanitation Data'!$E$31,0,10*ROW('Sanitation Data'!E115))="","",OFFSET('Sanitation Data'!$E$31,0,10*ROW('Sanitation Data'!E115)))</f>
        <v/>
      </c>
      <c r="CT121" s="378" t="str">
        <f ca="1">+IF(OFFSET('Sanitation Data'!$E$32,0,10*ROW('Sanitation Data'!E115))="","",OFFSET('Sanitation Data'!$E$32,0,10*ROW('Sanitation Data'!E115)))</f>
        <v/>
      </c>
      <c r="CU121" s="378" t="str">
        <f ca="1">+IF(OFFSET('Sanitation Data'!$F$28,0,10*ROW('Sanitation Data'!F115))="","",OFFSET('Sanitation Data'!$F$28,0,10*ROW('Sanitation Data'!F115)))</f>
        <v/>
      </c>
      <c r="CV121" s="378" t="str">
        <f ca="1">+IF(OFFSET('Sanitation Data'!$F$29,0,10*ROW('Sanitation Data'!F115))="","",OFFSET('Sanitation Data'!$F$29,0,10*ROW('Sanitation Data'!F115)))</f>
        <v/>
      </c>
      <c r="CW121" s="378" t="str">
        <f ca="1">+IF(OFFSET('Sanitation Data'!$F$30,0,10*ROW('Sanitation Data'!F115))="","",OFFSET('Sanitation Data'!$F$30,0,10*ROW('Sanitation Data'!F115)))</f>
        <v/>
      </c>
      <c r="CX121" s="378" t="str">
        <f ca="1">+IF(OFFSET('Sanitation Data'!$F$31,0,10*ROW('Sanitation Data'!F115))="","",OFFSET('Sanitation Data'!$F$31,0,10*ROW('Sanitation Data'!F115)))</f>
        <v/>
      </c>
      <c r="CY121" s="378" t="str">
        <f ca="1">+IF(OFFSET('Sanitation Data'!$F$32,0,10*ROW('Sanitation Data'!F115))="","",OFFSET('Sanitation Data'!$F$32,0,10*ROW('Sanitation Data'!F115)))</f>
        <v/>
      </c>
      <c r="CZ121" s="378" t="str">
        <f ca="1">+IF(OFFSET('Sanitation Data'!$G$28,0,10*ROW('Sanitation Data'!G115))="","",OFFSET('Sanitation Data'!$G$28,0,10*ROW('Sanitation Data'!G115)))</f>
        <v/>
      </c>
      <c r="DA121" s="378" t="str">
        <f ca="1">+IF(OFFSET('Sanitation Data'!$G$29,0,10*ROW('Sanitation Data'!G115))="","",OFFSET('Sanitation Data'!$G$29,0,10*ROW('Sanitation Data'!G115)))</f>
        <v/>
      </c>
      <c r="DB121" s="378" t="str">
        <f ca="1">+IF(OFFSET('Sanitation Data'!$G$30,0,10*ROW('Sanitation Data'!G115))="","",OFFSET('Sanitation Data'!$G$30,0,10*ROW('Sanitation Data'!G115)))</f>
        <v/>
      </c>
      <c r="DC121" s="378" t="str">
        <f ca="1">+IF(OFFSET('Sanitation Data'!$G$31,0,10*ROW('Sanitation Data'!G115))="","",OFFSET('Sanitation Data'!$G$31,0,10*ROW('Sanitation Data'!G115)))</f>
        <v/>
      </c>
      <c r="DD121" s="378" t="str">
        <f ca="1">+IF(OFFSET('Sanitation Data'!$G$32,0,10*ROW('Sanitation Data'!G115))="","",OFFSET('Sanitation Data'!$G$32,0,10*ROW('Sanitation Data'!G115)))</f>
        <v/>
      </c>
      <c r="DE121" s="378" t="str">
        <f ca="1">+IF(OFFSET('Sanitation Data'!$H$28,0,10*ROW('Sanitation Data'!H115))="","",OFFSET('Sanitation Data'!$H$28,0,10*ROW('Sanitation Data'!H115)))</f>
        <v/>
      </c>
      <c r="DF121" s="378" t="str">
        <f ca="1">+IF(OFFSET('Sanitation Data'!$H$29,0,10*ROW('Sanitation Data'!H115))="","",OFFSET('Sanitation Data'!$H$29,0,10*ROW('Sanitation Data'!H115)))</f>
        <v/>
      </c>
      <c r="DG121" s="378" t="str">
        <f ca="1">+IF(OFFSET('Sanitation Data'!$H$30,0,10*ROW('Sanitation Data'!H115))="","",OFFSET('Sanitation Data'!$H$30,0,10*ROW('Sanitation Data'!H115)))</f>
        <v/>
      </c>
      <c r="DH121" s="378" t="str">
        <f ca="1">+IF(OFFSET('Sanitation Data'!$H$31,0,10*ROW('Sanitation Data'!H115))="","",OFFSET('Sanitation Data'!$H$31,0,10*ROW('Sanitation Data'!H115)))</f>
        <v/>
      </c>
      <c r="DI121" s="378" t="str">
        <f ca="1">+IF(OFFSET('Sanitation Data'!$H$32,0,10*ROW('Sanitation Data'!H115))="","",OFFSET('Sanitation Data'!$H$32,0,10*ROW('Sanitation Data'!H115)))</f>
        <v/>
      </c>
      <c r="DJ121" s="378" t="str">
        <f ca="1">+IF(OFFSET('Sanitation Data'!$I$28,0,10*ROW('Sanitation Data'!I115))="","",OFFSET('Sanitation Data'!$I$28,0,10*ROW('Sanitation Data'!I115)))</f>
        <v/>
      </c>
      <c r="DK121" s="378" t="str">
        <f ca="1">+IF(OFFSET('Sanitation Data'!$I$29,0,10*ROW('Sanitation Data'!I115))="","",OFFSET('Sanitation Data'!$I$29,0,10*ROW('Sanitation Data'!I115)))</f>
        <v/>
      </c>
      <c r="DL121" s="378" t="str">
        <f ca="1">+IF(OFFSET('Sanitation Data'!$I$30,0,10*ROW('Sanitation Data'!I115))="","",OFFSET('Sanitation Data'!$I$30,0,10*ROW('Sanitation Data'!I115)))</f>
        <v/>
      </c>
      <c r="DM121" s="378" t="str">
        <f ca="1">+IF(OFFSET('Sanitation Data'!$I$31,0,10*ROW('Sanitation Data'!I115))="","",OFFSET('Sanitation Data'!$I$31,0,10*ROW('Sanitation Data'!I115)))</f>
        <v/>
      </c>
      <c r="DN121" s="378" t="str">
        <f ca="1">+IF(OFFSET('Sanitation Data'!$I$32,0,10*ROW('Sanitation Data'!I115))="","",OFFSET('Sanitation Data'!$I$32,0,10*ROW('Sanitation Data'!I115)))</f>
        <v/>
      </c>
      <c r="DO121" s="378" t="str">
        <f ca="1">+IF(OFFSET('Hygiene Data'!$D$11,0,10*ROW('Hygiene Data'!D115))="","",OFFSET('Hygiene Data'!$D$11,0,10*ROW('Hygiene Data'!D115)))</f>
        <v/>
      </c>
      <c r="DP121" s="378" t="str">
        <f ca="1">+IF(OFFSET('Hygiene Data'!$D$12,0,10*ROW('Hygiene Data'!D115))="","",OFFSET('Hygiene Data'!$D$12,0,10*ROW('Hygiene Data'!D115)))</f>
        <v/>
      </c>
      <c r="DQ121" s="378" t="str">
        <f ca="1">+IF(OFFSET('Hygiene Data'!$D$13,0,10*ROW('Hygiene Data'!D115))="","",OFFSET('Hygiene Data'!$D$13,0,10*ROW('Hygiene Data'!D115)))</f>
        <v/>
      </c>
      <c r="DR121" s="378" t="str">
        <f ca="1">+IF(OFFSET('Hygiene Data'!$E$11,0,10*ROW('Hygiene Data'!E115))="","",OFFSET('Hygiene Data'!$E$11,0,10*ROW('Hygiene Data'!E115)))</f>
        <v/>
      </c>
      <c r="DS121" s="378" t="str">
        <f ca="1">+IF(OFFSET('Hygiene Data'!$E$12,0,10*ROW('Hygiene Data'!E115))="","",OFFSET('Hygiene Data'!$E$12,0,10*ROW('Hygiene Data'!E115)))</f>
        <v/>
      </c>
      <c r="DT121" s="378" t="str">
        <f ca="1">+IF(OFFSET('Hygiene Data'!$E$13,0,10*ROW('Hygiene Data'!E115))="","",OFFSET('Hygiene Data'!$E$13,0,10*ROW('Hygiene Data'!E115)))</f>
        <v/>
      </c>
      <c r="DU121" s="378" t="str">
        <f ca="1">+IF(OFFSET('Hygiene Data'!$F$11,0,10*ROW('Hygiene Data'!F115))="","",OFFSET('Hygiene Data'!$F$11,0,10*ROW('Hygiene Data'!F115)))</f>
        <v/>
      </c>
      <c r="DV121" s="378" t="str">
        <f ca="1">+IF(OFFSET('Hygiene Data'!$F$12,0,10*ROW('Hygiene Data'!F115))="","",OFFSET('Hygiene Data'!$F$12,0,10*ROW('Hygiene Data'!F115)))</f>
        <v/>
      </c>
      <c r="DW121" s="378" t="str">
        <f ca="1">+IF(OFFSET('Hygiene Data'!$F$13,0,10*ROW('Hygiene Data'!F115))="","",OFFSET('Hygiene Data'!$F$13,0,10*ROW('Hygiene Data'!F115)))</f>
        <v/>
      </c>
      <c r="DX121" s="378" t="str">
        <f ca="1">+IF(OFFSET('Hygiene Data'!$G$11,0,10*ROW('Hygiene Data'!G115))="","",OFFSET('Hygiene Data'!$G$11,0,10*ROW('Hygiene Data'!G115)))</f>
        <v/>
      </c>
      <c r="DY121" s="378" t="str">
        <f ca="1">+IF(OFFSET('Hygiene Data'!$G$12,0,10*ROW('Hygiene Data'!G115))="","",OFFSET('Hygiene Data'!$G$12,0,10*ROW('Hygiene Data'!G115)))</f>
        <v/>
      </c>
      <c r="DZ121" s="378" t="str">
        <f ca="1">+IF(OFFSET('Hygiene Data'!$G$13,0,10*ROW('Hygiene Data'!G115))="","",OFFSET('Hygiene Data'!$G$13,0,10*ROW('Hygiene Data'!G115)))</f>
        <v/>
      </c>
      <c r="EA121" s="378" t="str">
        <f ca="1">+IF(OFFSET('Hygiene Data'!$H$11,0,10*ROW('Hygiene Data'!H115))="","",OFFSET('Hygiene Data'!$H$11,0,10*ROW('Hygiene Data'!H115)))</f>
        <v/>
      </c>
      <c r="EB121" s="378" t="str">
        <f ca="1">+IF(OFFSET('Hygiene Data'!$H$12,0,10*ROW('Hygiene Data'!H115))="","",OFFSET('Hygiene Data'!$H$12,0,10*ROW('Hygiene Data'!H115)))</f>
        <v/>
      </c>
      <c r="EC121" s="378" t="str">
        <f ca="1">+IF(OFFSET('Hygiene Data'!$H$13,0,10*ROW('Hygiene Data'!H115))="","",OFFSET('Hygiene Data'!$H$13,0,10*ROW('Hygiene Data'!H115)))</f>
        <v/>
      </c>
      <c r="ED121" s="378" t="str">
        <f ca="1">+IF(OFFSET('Hygiene Data'!$I$11,0,10*ROW('Hygiene Data'!I115))="","",OFFSET('Hygiene Data'!$I$11,0,10*ROW('Hygiene Data'!I115)))</f>
        <v/>
      </c>
      <c r="EE121" s="378" t="str">
        <f ca="1">+IF(OFFSET('Hygiene Data'!$I$12,0,10*ROW('Hygiene Data'!I115))="","",OFFSET('Hygiene Data'!$I$12,0,10*ROW('Hygiene Data'!I115)))</f>
        <v/>
      </c>
      <c r="EF121" s="378" t="str">
        <f ca="1">+IF(OFFSET('Hygiene Data'!$I$13,0,10*ROW('Hygiene Data'!I115))="","",OFFSET('Hygiene Data'!$I$13,0,10*ROW('Hygiene Data'!I115)))</f>
        <v/>
      </c>
    </row>
    <row r="122" spans="1:136" x14ac:dyDescent="0.25">
      <c r="A122" s="487" t="str">
        <f ca="1">+IF(OFFSET('Water Data'!$B$2,0,10*ROW('Water Data'!E116))="","",OFFSET('Water Data'!$B$2,0,10*ROW('Water Data'!E116)))</f>
        <v/>
      </c>
      <c r="B122" s="487"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4" t="str">
        <f t="shared" ca="1" si="1"/>
        <v/>
      </c>
      <c r="D122" s="515"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5"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5"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5"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5"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5"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5"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5"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5"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5"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5"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5"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5"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5"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5"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5"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5"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5"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6"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6"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6"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6"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6"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6"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6"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6"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6"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6"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6"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6"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6"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6"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6"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6"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6"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6"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6"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6"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6"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6"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6"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6"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6"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6"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6"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6"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6"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6"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7"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3"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7"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7"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7"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7"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7"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7"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7"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7"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7"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7"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7"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7"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7"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7"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7"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7"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8" t="str">
        <f ca="1">+IF(OFFSET('Water Data'!$D$27,0,10*ROW('Water Data'!D116))="","",OFFSET('Water Data'!$D$27,0,10*ROW('Water Data'!D116)))</f>
        <v/>
      </c>
      <c r="BT122" s="378" t="str">
        <f ca="1">+IF(OFFSET('Water Data'!$D$28,0,10*ROW('Water Data'!D116))="","",OFFSET('Water Data'!$D$28,0,10*ROW('Water Data'!D116)))</f>
        <v/>
      </c>
      <c r="BU122" s="378" t="str">
        <f ca="1">+IF(OFFSET('Water Data'!$D$29,0,10*ROW('Water Data'!D116))="","",OFFSET('Water Data'!$D$29,0,10*ROW('Water Data'!D116)))</f>
        <v/>
      </c>
      <c r="BV122" s="378" t="str">
        <f ca="1">+IF(OFFSET('Water Data'!$E$27,0,10*ROW('Water Data'!E116))="","",OFFSET('Water Data'!$E$27,0,10*ROW('Water Data'!E116)))</f>
        <v/>
      </c>
      <c r="BW122" s="378" t="str">
        <f ca="1">+IF(OFFSET('Water Data'!$E$28,0,10*ROW('Water Data'!E116))="","",OFFSET('Water Data'!$E$28,0,10*ROW('Water Data'!E116)))</f>
        <v/>
      </c>
      <c r="BX122" s="378" t="str">
        <f ca="1">+IF(OFFSET('Water Data'!$E$29,0,10*ROW('Water Data'!E116))="","",OFFSET('Water Data'!$E$29,0,10*ROW('Water Data'!E116)))</f>
        <v/>
      </c>
      <c r="BY122" s="378" t="str">
        <f ca="1">+IF(OFFSET('Water Data'!$F$27,0,10*ROW('Water Data'!F116))="","",OFFSET('Water Data'!$F$27,0,10*ROW('Water Data'!F116)))</f>
        <v/>
      </c>
      <c r="BZ122" s="378" t="str">
        <f ca="1">+IF(OFFSET('Water Data'!$F$28,0,10*ROW('Water Data'!F116))="","",OFFSET('Water Data'!$F$28,0,10*ROW('Water Data'!F116)))</f>
        <v/>
      </c>
      <c r="CA122" s="378" t="str">
        <f ca="1">+IF(OFFSET('Water Data'!$F$29,0,10*ROW('Water Data'!F116))="","",OFFSET('Water Data'!$F$29,0,10*ROW('Water Data'!F116)))</f>
        <v/>
      </c>
      <c r="CB122" s="378" t="str">
        <f ca="1">+IF(OFFSET('Water Data'!$G$27,0,10*ROW('Water Data'!G116))="","",OFFSET('Water Data'!$G$27,0,10*ROW('Water Data'!G116)))</f>
        <v/>
      </c>
      <c r="CC122" s="378" t="str">
        <f ca="1">+IF(OFFSET('Water Data'!$G$28,0,10*ROW('Water Data'!G116))="","",OFFSET('Water Data'!$G$28,0,10*ROW('Water Data'!G116)))</f>
        <v/>
      </c>
      <c r="CD122" s="378" t="str">
        <f ca="1">+IF(OFFSET('Water Data'!$G$29,0,10*ROW('Water Data'!G116))="","",OFFSET('Water Data'!$G$29,0,10*ROW('Water Data'!G116)))</f>
        <v/>
      </c>
      <c r="CE122" s="378" t="str">
        <f ca="1">+IF(OFFSET('Water Data'!$H$27,0,10*ROW('Water Data'!H116))="","",OFFSET('Water Data'!$H$27,0,10*ROW('Water Data'!H116)))</f>
        <v/>
      </c>
      <c r="CF122" s="378" t="str">
        <f ca="1">+IF(OFFSET('Water Data'!$H$28,0,10*ROW('Water Data'!H116))="","",OFFSET('Water Data'!$H$28,0,10*ROW('Water Data'!H116)))</f>
        <v/>
      </c>
      <c r="CG122" s="378" t="str">
        <f ca="1">+IF(OFFSET('Water Data'!$H$29,0,10*ROW('Water Data'!H116))="","",OFFSET('Water Data'!$H$29,0,10*ROW('Water Data'!H116)))</f>
        <v/>
      </c>
      <c r="CH122" s="378" t="str">
        <f ca="1">+IF(OFFSET('Water Data'!$I$27,0,10*ROW('Water Data'!I116))="","",OFFSET('Water Data'!$I$27,0,10*ROW('Water Data'!I116)))</f>
        <v/>
      </c>
      <c r="CI122" s="378" t="str">
        <f ca="1">+IF(OFFSET('Water Data'!$I$28,0,10*ROW('Water Data'!I116))="","",OFFSET('Water Data'!$I$28,0,10*ROW('Water Data'!I116)))</f>
        <v/>
      </c>
      <c r="CJ122" s="378" t="str">
        <f ca="1">+IF(OFFSET('Water Data'!$I$29,0,10*ROW('Water Data'!I116))="","",OFFSET('Water Data'!$I$29,0,10*ROW('Water Data'!I116)))</f>
        <v/>
      </c>
      <c r="CK122" s="378" t="str">
        <f ca="1">+IF(OFFSET('Sanitation Data'!$D$28,0,10*ROW('Sanitation Data'!D116))="","",OFFSET('Sanitation Data'!$D$28,0,10*ROW('Sanitation Data'!D116)))</f>
        <v/>
      </c>
      <c r="CL122" s="378" t="str">
        <f ca="1">+IF(OFFSET('Sanitation Data'!$D$29,0,10*ROW('Sanitation Data'!D116))="","",OFFSET('Sanitation Data'!$D$29,0,10*ROW('Sanitation Data'!D116)))</f>
        <v/>
      </c>
      <c r="CM122" s="378" t="str">
        <f ca="1">+IF(OFFSET('Sanitation Data'!$D$30,0,10*ROW('Sanitation Data'!D116))="","",OFFSET('Sanitation Data'!$D$30,0,10*ROW('Sanitation Data'!D116)))</f>
        <v/>
      </c>
      <c r="CN122" s="378" t="str">
        <f ca="1">+IF(OFFSET('Sanitation Data'!$D$31,0,10*ROW('Sanitation Data'!D116))="","",OFFSET('Sanitation Data'!$D$31,0,10*ROW('Sanitation Data'!D116)))</f>
        <v/>
      </c>
      <c r="CO122" s="378" t="str">
        <f ca="1">+IF(OFFSET('Sanitation Data'!$D$32,0,10*ROW('Sanitation Data'!D116))="","",OFFSET('Sanitation Data'!$D$32,0,10*ROW('Sanitation Data'!D116)))</f>
        <v/>
      </c>
      <c r="CP122" s="378" t="str">
        <f ca="1">+IF(OFFSET('Sanitation Data'!$E$28,0,10*ROW('Sanitation Data'!E116))="","",OFFSET('Sanitation Data'!$E$28,0,10*ROW('Sanitation Data'!E116)))</f>
        <v/>
      </c>
      <c r="CQ122" s="378" t="str">
        <f ca="1">+IF(OFFSET('Sanitation Data'!$E$29,0,10*ROW('Sanitation Data'!E116))="","",OFFSET('Sanitation Data'!$E$29,0,10*ROW('Sanitation Data'!E116)))</f>
        <v/>
      </c>
      <c r="CR122" s="378" t="str">
        <f ca="1">+IF(OFFSET('Sanitation Data'!$E$30,0,10*ROW('Sanitation Data'!E116))="","",OFFSET('Sanitation Data'!$E$30,0,10*ROW('Sanitation Data'!E116)))</f>
        <v/>
      </c>
      <c r="CS122" s="378" t="str">
        <f ca="1">+IF(OFFSET('Sanitation Data'!$E$31,0,10*ROW('Sanitation Data'!E116))="","",OFFSET('Sanitation Data'!$E$31,0,10*ROW('Sanitation Data'!E116)))</f>
        <v/>
      </c>
      <c r="CT122" s="378" t="str">
        <f ca="1">+IF(OFFSET('Sanitation Data'!$E$32,0,10*ROW('Sanitation Data'!E116))="","",OFFSET('Sanitation Data'!$E$32,0,10*ROW('Sanitation Data'!E116)))</f>
        <v/>
      </c>
      <c r="CU122" s="378" t="str">
        <f ca="1">+IF(OFFSET('Sanitation Data'!$F$28,0,10*ROW('Sanitation Data'!F116))="","",OFFSET('Sanitation Data'!$F$28,0,10*ROW('Sanitation Data'!F116)))</f>
        <v/>
      </c>
      <c r="CV122" s="378" t="str">
        <f ca="1">+IF(OFFSET('Sanitation Data'!$F$29,0,10*ROW('Sanitation Data'!F116))="","",OFFSET('Sanitation Data'!$F$29,0,10*ROW('Sanitation Data'!F116)))</f>
        <v/>
      </c>
      <c r="CW122" s="378" t="str">
        <f ca="1">+IF(OFFSET('Sanitation Data'!$F$30,0,10*ROW('Sanitation Data'!F116))="","",OFFSET('Sanitation Data'!$F$30,0,10*ROW('Sanitation Data'!F116)))</f>
        <v/>
      </c>
      <c r="CX122" s="378" t="str">
        <f ca="1">+IF(OFFSET('Sanitation Data'!$F$31,0,10*ROW('Sanitation Data'!F116))="","",OFFSET('Sanitation Data'!$F$31,0,10*ROW('Sanitation Data'!F116)))</f>
        <v/>
      </c>
      <c r="CY122" s="378" t="str">
        <f ca="1">+IF(OFFSET('Sanitation Data'!$F$32,0,10*ROW('Sanitation Data'!F116))="","",OFFSET('Sanitation Data'!$F$32,0,10*ROW('Sanitation Data'!F116)))</f>
        <v/>
      </c>
      <c r="CZ122" s="378" t="str">
        <f ca="1">+IF(OFFSET('Sanitation Data'!$G$28,0,10*ROW('Sanitation Data'!G116))="","",OFFSET('Sanitation Data'!$G$28,0,10*ROW('Sanitation Data'!G116)))</f>
        <v/>
      </c>
      <c r="DA122" s="378" t="str">
        <f ca="1">+IF(OFFSET('Sanitation Data'!$G$29,0,10*ROW('Sanitation Data'!G116))="","",OFFSET('Sanitation Data'!$G$29,0,10*ROW('Sanitation Data'!G116)))</f>
        <v/>
      </c>
      <c r="DB122" s="378" t="str">
        <f ca="1">+IF(OFFSET('Sanitation Data'!$G$30,0,10*ROW('Sanitation Data'!G116))="","",OFFSET('Sanitation Data'!$G$30,0,10*ROW('Sanitation Data'!G116)))</f>
        <v/>
      </c>
      <c r="DC122" s="378" t="str">
        <f ca="1">+IF(OFFSET('Sanitation Data'!$G$31,0,10*ROW('Sanitation Data'!G116))="","",OFFSET('Sanitation Data'!$G$31,0,10*ROW('Sanitation Data'!G116)))</f>
        <v/>
      </c>
      <c r="DD122" s="378" t="str">
        <f ca="1">+IF(OFFSET('Sanitation Data'!$G$32,0,10*ROW('Sanitation Data'!G116))="","",OFFSET('Sanitation Data'!$G$32,0,10*ROW('Sanitation Data'!G116)))</f>
        <v/>
      </c>
      <c r="DE122" s="378" t="str">
        <f ca="1">+IF(OFFSET('Sanitation Data'!$H$28,0,10*ROW('Sanitation Data'!H116))="","",OFFSET('Sanitation Data'!$H$28,0,10*ROW('Sanitation Data'!H116)))</f>
        <v/>
      </c>
      <c r="DF122" s="378" t="str">
        <f ca="1">+IF(OFFSET('Sanitation Data'!$H$29,0,10*ROW('Sanitation Data'!H116))="","",OFFSET('Sanitation Data'!$H$29,0,10*ROW('Sanitation Data'!H116)))</f>
        <v/>
      </c>
      <c r="DG122" s="378" t="str">
        <f ca="1">+IF(OFFSET('Sanitation Data'!$H$30,0,10*ROW('Sanitation Data'!H116))="","",OFFSET('Sanitation Data'!$H$30,0,10*ROW('Sanitation Data'!H116)))</f>
        <v/>
      </c>
      <c r="DH122" s="378" t="str">
        <f ca="1">+IF(OFFSET('Sanitation Data'!$H$31,0,10*ROW('Sanitation Data'!H116))="","",OFFSET('Sanitation Data'!$H$31,0,10*ROW('Sanitation Data'!H116)))</f>
        <v/>
      </c>
      <c r="DI122" s="378" t="str">
        <f ca="1">+IF(OFFSET('Sanitation Data'!$H$32,0,10*ROW('Sanitation Data'!H116))="","",OFFSET('Sanitation Data'!$H$32,0,10*ROW('Sanitation Data'!H116)))</f>
        <v/>
      </c>
      <c r="DJ122" s="378" t="str">
        <f ca="1">+IF(OFFSET('Sanitation Data'!$I$28,0,10*ROW('Sanitation Data'!I116))="","",OFFSET('Sanitation Data'!$I$28,0,10*ROW('Sanitation Data'!I116)))</f>
        <v/>
      </c>
      <c r="DK122" s="378" t="str">
        <f ca="1">+IF(OFFSET('Sanitation Data'!$I$29,0,10*ROW('Sanitation Data'!I116))="","",OFFSET('Sanitation Data'!$I$29,0,10*ROW('Sanitation Data'!I116)))</f>
        <v/>
      </c>
      <c r="DL122" s="378" t="str">
        <f ca="1">+IF(OFFSET('Sanitation Data'!$I$30,0,10*ROW('Sanitation Data'!I116))="","",OFFSET('Sanitation Data'!$I$30,0,10*ROW('Sanitation Data'!I116)))</f>
        <v/>
      </c>
      <c r="DM122" s="378" t="str">
        <f ca="1">+IF(OFFSET('Sanitation Data'!$I$31,0,10*ROW('Sanitation Data'!I116))="","",OFFSET('Sanitation Data'!$I$31,0,10*ROW('Sanitation Data'!I116)))</f>
        <v/>
      </c>
      <c r="DN122" s="378" t="str">
        <f ca="1">+IF(OFFSET('Sanitation Data'!$I$32,0,10*ROW('Sanitation Data'!I116))="","",OFFSET('Sanitation Data'!$I$32,0,10*ROW('Sanitation Data'!I116)))</f>
        <v/>
      </c>
      <c r="DO122" s="378" t="str">
        <f ca="1">+IF(OFFSET('Hygiene Data'!$D$11,0,10*ROW('Hygiene Data'!D116))="","",OFFSET('Hygiene Data'!$D$11,0,10*ROW('Hygiene Data'!D116)))</f>
        <v/>
      </c>
      <c r="DP122" s="378" t="str">
        <f ca="1">+IF(OFFSET('Hygiene Data'!$D$12,0,10*ROW('Hygiene Data'!D116))="","",OFFSET('Hygiene Data'!$D$12,0,10*ROW('Hygiene Data'!D116)))</f>
        <v/>
      </c>
      <c r="DQ122" s="378" t="str">
        <f ca="1">+IF(OFFSET('Hygiene Data'!$D$13,0,10*ROW('Hygiene Data'!D116))="","",OFFSET('Hygiene Data'!$D$13,0,10*ROW('Hygiene Data'!D116)))</f>
        <v/>
      </c>
      <c r="DR122" s="378" t="str">
        <f ca="1">+IF(OFFSET('Hygiene Data'!$E$11,0,10*ROW('Hygiene Data'!E116))="","",OFFSET('Hygiene Data'!$E$11,0,10*ROW('Hygiene Data'!E116)))</f>
        <v/>
      </c>
      <c r="DS122" s="378" t="str">
        <f ca="1">+IF(OFFSET('Hygiene Data'!$E$12,0,10*ROW('Hygiene Data'!E116))="","",OFFSET('Hygiene Data'!$E$12,0,10*ROW('Hygiene Data'!E116)))</f>
        <v/>
      </c>
      <c r="DT122" s="378" t="str">
        <f ca="1">+IF(OFFSET('Hygiene Data'!$E$13,0,10*ROW('Hygiene Data'!E116))="","",OFFSET('Hygiene Data'!$E$13,0,10*ROW('Hygiene Data'!E116)))</f>
        <v/>
      </c>
      <c r="DU122" s="378" t="str">
        <f ca="1">+IF(OFFSET('Hygiene Data'!$F$11,0,10*ROW('Hygiene Data'!F116))="","",OFFSET('Hygiene Data'!$F$11,0,10*ROW('Hygiene Data'!F116)))</f>
        <v/>
      </c>
      <c r="DV122" s="378" t="str">
        <f ca="1">+IF(OFFSET('Hygiene Data'!$F$12,0,10*ROW('Hygiene Data'!F116))="","",OFFSET('Hygiene Data'!$F$12,0,10*ROW('Hygiene Data'!F116)))</f>
        <v/>
      </c>
      <c r="DW122" s="378" t="str">
        <f ca="1">+IF(OFFSET('Hygiene Data'!$F$13,0,10*ROW('Hygiene Data'!F116))="","",OFFSET('Hygiene Data'!$F$13,0,10*ROW('Hygiene Data'!F116)))</f>
        <v/>
      </c>
      <c r="DX122" s="378" t="str">
        <f ca="1">+IF(OFFSET('Hygiene Data'!$G$11,0,10*ROW('Hygiene Data'!G116))="","",OFFSET('Hygiene Data'!$G$11,0,10*ROW('Hygiene Data'!G116)))</f>
        <v/>
      </c>
      <c r="DY122" s="378" t="str">
        <f ca="1">+IF(OFFSET('Hygiene Data'!$G$12,0,10*ROW('Hygiene Data'!G116))="","",OFFSET('Hygiene Data'!$G$12,0,10*ROW('Hygiene Data'!G116)))</f>
        <v/>
      </c>
      <c r="DZ122" s="378" t="str">
        <f ca="1">+IF(OFFSET('Hygiene Data'!$G$13,0,10*ROW('Hygiene Data'!G116))="","",OFFSET('Hygiene Data'!$G$13,0,10*ROW('Hygiene Data'!G116)))</f>
        <v/>
      </c>
      <c r="EA122" s="378" t="str">
        <f ca="1">+IF(OFFSET('Hygiene Data'!$H$11,0,10*ROW('Hygiene Data'!H116))="","",OFFSET('Hygiene Data'!$H$11,0,10*ROW('Hygiene Data'!H116)))</f>
        <v/>
      </c>
      <c r="EB122" s="378" t="str">
        <f ca="1">+IF(OFFSET('Hygiene Data'!$H$12,0,10*ROW('Hygiene Data'!H116))="","",OFFSET('Hygiene Data'!$H$12,0,10*ROW('Hygiene Data'!H116)))</f>
        <v/>
      </c>
      <c r="EC122" s="378" t="str">
        <f ca="1">+IF(OFFSET('Hygiene Data'!$H$13,0,10*ROW('Hygiene Data'!H116))="","",OFFSET('Hygiene Data'!$H$13,0,10*ROW('Hygiene Data'!H116)))</f>
        <v/>
      </c>
      <c r="ED122" s="378" t="str">
        <f ca="1">+IF(OFFSET('Hygiene Data'!$I$11,0,10*ROW('Hygiene Data'!I116))="","",OFFSET('Hygiene Data'!$I$11,0,10*ROW('Hygiene Data'!I116)))</f>
        <v/>
      </c>
      <c r="EE122" s="378" t="str">
        <f ca="1">+IF(OFFSET('Hygiene Data'!$I$12,0,10*ROW('Hygiene Data'!I116))="","",OFFSET('Hygiene Data'!$I$12,0,10*ROW('Hygiene Data'!I116)))</f>
        <v/>
      </c>
      <c r="EF122" s="378" t="str">
        <f ca="1">+IF(OFFSET('Hygiene Data'!$I$13,0,10*ROW('Hygiene Data'!I116))="","",OFFSET('Hygiene Data'!$I$13,0,10*ROW('Hygiene Data'!I116)))</f>
        <v/>
      </c>
    </row>
    <row r="123" spans="1:136" x14ac:dyDescent="0.25">
      <c r="A123" s="487" t="str">
        <f ca="1">+IF(OFFSET('Water Data'!$B$2,0,10*ROW('Water Data'!E117))="","",OFFSET('Water Data'!$B$2,0,10*ROW('Water Data'!E117)))</f>
        <v/>
      </c>
      <c r="B123" s="487"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4" t="str">
        <f t="shared" ca="1" si="1"/>
        <v/>
      </c>
      <c r="D123" s="515"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5"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5"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5"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5"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5"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5"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5"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5"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5"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5"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5"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5"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5"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5"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5"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5"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5"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6"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6"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6"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6"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6"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6"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6"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6"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6"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6"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6"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6"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6"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6"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6"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6"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6"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6"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6"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6"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6"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6"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6"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6"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6"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6"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6"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6"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6"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6"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7"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3"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7"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7"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7"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7"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7"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7"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7"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7"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7"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7"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7"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7"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7"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7"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7"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7"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8" t="str">
        <f ca="1">+IF(OFFSET('Water Data'!$D$27,0,10*ROW('Water Data'!D117))="","",OFFSET('Water Data'!$D$27,0,10*ROW('Water Data'!D117)))</f>
        <v/>
      </c>
      <c r="BT123" s="378" t="str">
        <f ca="1">+IF(OFFSET('Water Data'!$D$28,0,10*ROW('Water Data'!D117))="","",OFFSET('Water Data'!$D$28,0,10*ROW('Water Data'!D117)))</f>
        <v/>
      </c>
      <c r="BU123" s="378" t="str">
        <f ca="1">+IF(OFFSET('Water Data'!$D$29,0,10*ROW('Water Data'!D117))="","",OFFSET('Water Data'!$D$29,0,10*ROW('Water Data'!D117)))</f>
        <v/>
      </c>
      <c r="BV123" s="378" t="str">
        <f ca="1">+IF(OFFSET('Water Data'!$E$27,0,10*ROW('Water Data'!E117))="","",OFFSET('Water Data'!$E$27,0,10*ROW('Water Data'!E117)))</f>
        <v/>
      </c>
      <c r="BW123" s="378" t="str">
        <f ca="1">+IF(OFFSET('Water Data'!$E$28,0,10*ROW('Water Data'!E117))="","",OFFSET('Water Data'!$E$28,0,10*ROW('Water Data'!E117)))</f>
        <v/>
      </c>
      <c r="BX123" s="378" t="str">
        <f ca="1">+IF(OFFSET('Water Data'!$E$29,0,10*ROW('Water Data'!E117))="","",OFFSET('Water Data'!$E$29,0,10*ROW('Water Data'!E117)))</f>
        <v/>
      </c>
      <c r="BY123" s="378" t="str">
        <f ca="1">+IF(OFFSET('Water Data'!$F$27,0,10*ROW('Water Data'!F117))="","",OFFSET('Water Data'!$F$27,0,10*ROW('Water Data'!F117)))</f>
        <v/>
      </c>
      <c r="BZ123" s="378" t="str">
        <f ca="1">+IF(OFFSET('Water Data'!$F$28,0,10*ROW('Water Data'!F117))="","",OFFSET('Water Data'!$F$28,0,10*ROW('Water Data'!F117)))</f>
        <v/>
      </c>
      <c r="CA123" s="378" t="str">
        <f ca="1">+IF(OFFSET('Water Data'!$F$29,0,10*ROW('Water Data'!F117))="","",OFFSET('Water Data'!$F$29,0,10*ROW('Water Data'!F117)))</f>
        <v/>
      </c>
      <c r="CB123" s="378" t="str">
        <f ca="1">+IF(OFFSET('Water Data'!$G$27,0,10*ROW('Water Data'!G117))="","",OFFSET('Water Data'!$G$27,0,10*ROW('Water Data'!G117)))</f>
        <v/>
      </c>
      <c r="CC123" s="378" t="str">
        <f ca="1">+IF(OFFSET('Water Data'!$G$28,0,10*ROW('Water Data'!G117))="","",OFFSET('Water Data'!$G$28,0,10*ROW('Water Data'!G117)))</f>
        <v/>
      </c>
      <c r="CD123" s="378" t="str">
        <f ca="1">+IF(OFFSET('Water Data'!$G$29,0,10*ROW('Water Data'!G117))="","",OFFSET('Water Data'!$G$29,0,10*ROW('Water Data'!G117)))</f>
        <v/>
      </c>
      <c r="CE123" s="378" t="str">
        <f ca="1">+IF(OFFSET('Water Data'!$H$27,0,10*ROW('Water Data'!H117))="","",OFFSET('Water Data'!$H$27,0,10*ROW('Water Data'!H117)))</f>
        <v/>
      </c>
      <c r="CF123" s="378" t="str">
        <f ca="1">+IF(OFFSET('Water Data'!$H$28,0,10*ROW('Water Data'!H117))="","",OFFSET('Water Data'!$H$28,0,10*ROW('Water Data'!H117)))</f>
        <v/>
      </c>
      <c r="CG123" s="378" t="str">
        <f ca="1">+IF(OFFSET('Water Data'!$H$29,0,10*ROW('Water Data'!H117))="","",OFFSET('Water Data'!$H$29,0,10*ROW('Water Data'!H117)))</f>
        <v/>
      </c>
      <c r="CH123" s="378" t="str">
        <f ca="1">+IF(OFFSET('Water Data'!$I$27,0,10*ROW('Water Data'!I117))="","",OFFSET('Water Data'!$I$27,0,10*ROW('Water Data'!I117)))</f>
        <v/>
      </c>
      <c r="CI123" s="378" t="str">
        <f ca="1">+IF(OFFSET('Water Data'!$I$28,0,10*ROW('Water Data'!I117))="","",OFFSET('Water Data'!$I$28,0,10*ROW('Water Data'!I117)))</f>
        <v/>
      </c>
      <c r="CJ123" s="378" t="str">
        <f ca="1">+IF(OFFSET('Water Data'!$I$29,0,10*ROW('Water Data'!I117))="","",OFFSET('Water Data'!$I$29,0,10*ROW('Water Data'!I117)))</f>
        <v/>
      </c>
      <c r="CK123" s="378" t="str">
        <f ca="1">+IF(OFFSET('Sanitation Data'!$D$28,0,10*ROW('Sanitation Data'!D117))="","",OFFSET('Sanitation Data'!$D$28,0,10*ROW('Sanitation Data'!D117)))</f>
        <v/>
      </c>
      <c r="CL123" s="378" t="str">
        <f ca="1">+IF(OFFSET('Sanitation Data'!$D$29,0,10*ROW('Sanitation Data'!D117))="","",OFFSET('Sanitation Data'!$D$29,0,10*ROW('Sanitation Data'!D117)))</f>
        <v/>
      </c>
      <c r="CM123" s="378" t="str">
        <f ca="1">+IF(OFFSET('Sanitation Data'!$D$30,0,10*ROW('Sanitation Data'!D117))="","",OFFSET('Sanitation Data'!$D$30,0,10*ROW('Sanitation Data'!D117)))</f>
        <v/>
      </c>
      <c r="CN123" s="378" t="str">
        <f ca="1">+IF(OFFSET('Sanitation Data'!$D$31,0,10*ROW('Sanitation Data'!D117))="","",OFFSET('Sanitation Data'!$D$31,0,10*ROW('Sanitation Data'!D117)))</f>
        <v/>
      </c>
      <c r="CO123" s="378" t="str">
        <f ca="1">+IF(OFFSET('Sanitation Data'!$D$32,0,10*ROW('Sanitation Data'!D117))="","",OFFSET('Sanitation Data'!$D$32,0,10*ROW('Sanitation Data'!D117)))</f>
        <v/>
      </c>
      <c r="CP123" s="378" t="str">
        <f ca="1">+IF(OFFSET('Sanitation Data'!$E$28,0,10*ROW('Sanitation Data'!E117))="","",OFFSET('Sanitation Data'!$E$28,0,10*ROW('Sanitation Data'!E117)))</f>
        <v/>
      </c>
      <c r="CQ123" s="378" t="str">
        <f ca="1">+IF(OFFSET('Sanitation Data'!$E$29,0,10*ROW('Sanitation Data'!E117))="","",OFFSET('Sanitation Data'!$E$29,0,10*ROW('Sanitation Data'!E117)))</f>
        <v/>
      </c>
      <c r="CR123" s="378" t="str">
        <f ca="1">+IF(OFFSET('Sanitation Data'!$E$30,0,10*ROW('Sanitation Data'!E117))="","",OFFSET('Sanitation Data'!$E$30,0,10*ROW('Sanitation Data'!E117)))</f>
        <v/>
      </c>
      <c r="CS123" s="378" t="str">
        <f ca="1">+IF(OFFSET('Sanitation Data'!$E$31,0,10*ROW('Sanitation Data'!E117))="","",OFFSET('Sanitation Data'!$E$31,0,10*ROW('Sanitation Data'!E117)))</f>
        <v/>
      </c>
      <c r="CT123" s="378" t="str">
        <f ca="1">+IF(OFFSET('Sanitation Data'!$E$32,0,10*ROW('Sanitation Data'!E117))="","",OFFSET('Sanitation Data'!$E$32,0,10*ROW('Sanitation Data'!E117)))</f>
        <v/>
      </c>
      <c r="CU123" s="378" t="str">
        <f ca="1">+IF(OFFSET('Sanitation Data'!$F$28,0,10*ROW('Sanitation Data'!F117))="","",OFFSET('Sanitation Data'!$F$28,0,10*ROW('Sanitation Data'!F117)))</f>
        <v/>
      </c>
      <c r="CV123" s="378" t="str">
        <f ca="1">+IF(OFFSET('Sanitation Data'!$F$29,0,10*ROW('Sanitation Data'!F117))="","",OFFSET('Sanitation Data'!$F$29,0,10*ROW('Sanitation Data'!F117)))</f>
        <v/>
      </c>
      <c r="CW123" s="378" t="str">
        <f ca="1">+IF(OFFSET('Sanitation Data'!$F$30,0,10*ROW('Sanitation Data'!F117))="","",OFFSET('Sanitation Data'!$F$30,0,10*ROW('Sanitation Data'!F117)))</f>
        <v/>
      </c>
      <c r="CX123" s="378" t="str">
        <f ca="1">+IF(OFFSET('Sanitation Data'!$F$31,0,10*ROW('Sanitation Data'!F117))="","",OFFSET('Sanitation Data'!$F$31,0,10*ROW('Sanitation Data'!F117)))</f>
        <v/>
      </c>
      <c r="CY123" s="378" t="str">
        <f ca="1">+IF(OFFSET('Sanitation Data'!$F$32,0,10*ROW('Sanitation Data'!F117))="","",OFFSET('Sanitation Data'!$F$32,0,10*ROW('Sanitation Data'!F117)))</f>
        <v/>
      </c>
      <c r="CZ123" s="378" t="str">
        <f ca="1">+IF(OFFSET('Sanitation Data'!$G$28,0,10*ROW('Sanitation Data'!G117))="","",OFFSET('Sanitation Data'!$G$28,0,10*ROW('Sanitation Data'!G117)))</f>
        <v/>
      </c>
      <c r="DA123" s="378" t="str">
        <f ca="1">+IF(OFFSET('Sanitation Data'!$G$29,0,10*ROW('Sanitation Data'!G117))="","",OFFSET('Sanitation Data'!$G$29,0,10*ROW('Sanitation Data'!G117)))</f>
        <v/>
      </c>
      <c r="DB123" s="378" t="str">
        <f ca="1">+IF(OFFSET('Sanitation Data'!$G$30,0,10*ROW('Sanitation Data'!G117))="","",OFFSET('Sanitation Data'!$G$30,0,10*ROW('Sanitation Data'!G117)))</f>
        <v/>
      </c>
      <c r="DC123" s="378" t="str">
        <f ca="1">+IF(OFFSET('Sanitation Data'!$G$31,0,10*ROW('Sanitation Data'!G117))="","",OFFSET('Sanitation Data'!$G$31,0,10*ROW('Sanitation Data'!G117)))</f>
        <v/>
      </c>
      <c r="DD123" s="378" t="str">
        <f ca="1">+IF(OFFSET('Sanitation Data'!$G$32,0,10*ROW('Sanitation Data'!G117))="","",OFFSET('Sanitation Data'!$G$32,0,10*ROW('Sanitation Data'!G117)))</f>
        <v/>
      </c>
      <c r="DE123" s="378" t="str">
        <f ca="1">+IF(OFFSET('Sanitation Data'!$H$28,0,10*ROW('Sanitation Data'!H117))="","",OFFSET('Sanitation Data'!$H$28,0,10*ROW('Sanitation Data'!H117)))</f>
        <v/>
      </c>
      <c r="DF123" s="378" t="str">
        <f ca="1">+IF(OFFSET('Sanitation Data'!$H$29,0,10*ROW('Sanitation Data'!H117))="","",OFFSET('Sanitation Data'!$H$29,0,10*ROW('Sanitation Data'!H117)))</f>
        <v/>
      </c>
      <c r="DG123" s="378" t="str">
        <f ca="1">+IF(OFFSET('Sanitation Data'!$H$30,0,10*ROW('Sanitation Data'!H117))="","",OFFSET('Sanitation Data'!$H$30,0,10*ROW('Sanitation Data'!H117)))</f>
        <v/>
      </c>
      <c r="DH123" s="378" t="str">
        <f ca="1">+IF(OFFSET('Sanitation Data'!$H$31,0,10*ROW('Sanitation Data'!H117))="","",OFFSET('Sanitation Data'!$H$31,0,10*ROW('Sanitation Data'!H117)))</f>
        <v/>
      </c>
      <c r="DI123" s="378" t="str">
        <f ca="1">+IF(OFFSET('Sanitation Data'!$H$32,0,10*ROW('Sanitation Data'!H117))="","",OFFSET('Sanitation Data'!$H$32,0,10*ROW('Sanitation Data'!H117)))</f>
        <v/>
      </c>
      <c r="DJ123" s="378" t="str">
        <f ca="1">+IF(OFFSET('Sanitation Data'!$I$28,0,10*ROW('Sanitation Data'!I117))="","",OFFSET('Sanitation Data'!$I$28,0,10*ROW('Sanitation Data'!I117)))</f>
        <v/>
      </c>
      <c r="DK123" s="378" t="str">
        <f ca="1">+IF(OFFSET('Sanitation Data'!$I$29,0,10*ROW('Sanitation Data'!I117))="","",OFFSET('Sanitation Data'!$I$29,0,10*ROW('Sanitation Data'!I117)))</f>
        <v/>
      </c>
      <c r="DL123" s="378" t="str">
        <f ca="1">+IF(OFFSET('Sanitation Data'!$I$30,0,10*ROW('Sanitation Data'!I117))="","",OFFSET('Sanitation Data'!$I$30,0,10*ROW('Sanitation Data'!I117)))</f>
        <v/>
      </c>
      <c r="DM123" s="378" t="str">
        <f ca="1">+IF(OFFSET('Sanitation Data'!$I$31,0,10*ROW('Sanitation Data'!I117))="","",OFFSET('Sanitation Data'!$I$31,0,10*ROW('Sanitation Data'!I117)))</f>
        <v/>
      </c>
      <c r="DN123" s="378" t="str">
        <f ca="1">+IF(OFFSET('Sanitation Data'!$I$32,0,10*ROW('Sanitation Data'!I117))="","",OFFSET('Sanitation Data'!$I$32,0,10*ROW('Sanitation Data'!I117)))</f>
        <v/>
      </c>
      <c r="DO123" s="378" t="str">
        <f ca="1">+IF(OFFSET('Hygiene Data'!$D$11,0,10*ROW('Hygiene Data'!D117))="","",OFFSET('Hygiene Data'!$D$11,0,10*ROW('Hygiene Data'!D117)))</f>
        <v/>
      </c>
      <c r="DP123" s="378" t="str">
        <f ca="1">+IF(OFFSET('Hygiene Data'!$D$12,0,10*ROW('Hygiene Data'!D117))="","",OFFSET('Hygiene Data'!$D$12,0,10*ROW('Hygiene Data'!D117)))</f>
        <v/>
      </c>
      <c r="DQ123" s="378" t="str">
        <f ca="1">+IF(OFFSET('Hygiene Data'!$D$13,0,10*ROW('Hygiene Data'!D117))="","",OFFSET('Hygiene Data'!$D$13,0,10*ROW('Hygiene Data'!D117)))</f>
        <v/>
      </c>
      <c r="DR123" s="378" t="str">
        <f ca="1">+IF(OFFSET('Hygiene Data'!$E$11,0,10*ROW('Hygiene Data'!E117))="","",OFFSET('Hygiene Data'!$E$11,0,10*ROW('Hygiene Data'!E117)))</f>
        <v/>
      </c>
      <c r="DS123" s="378" t="str">
        <f ca="1">+IF(OFFSET('Hygiene Data'!$E$12,0,10*ROW('Hygiene Data'!E117))="","",OFFSET('Hygiene Data'!$E$12,0,10*ROW('Hygiene Data'!E117)))</f>
        <v/>
      </c>
      <c r="DT123" s="378" t="str">
        <f ca="1">+IF(OFFSET('Hygiene Data'!$E$13,0,10*ROW('Hygiene Data'!E117))="","",OFFSET('Hygiene Data'!$E$13,0,10*ROW('Hygiene Data'!E117)))</f>
        <v/>
      </c>
      <c r="DU123" s="378" t="str">
        <f ca="1">+IF(OFFSET('Hygiene Data'!$F$11,0,10*ROW('Hygiene Data'!F117))="","",OFFSET('Hygiene Data'!$F$11,0,10*ROW('Hygiene Data'!F117)))</f>
        <v/>
      </c>
      <c r="DV123" s="378" t="str">
        <f ca="1">+IF(OFFSET('Hygiene Data'!$F$12,0,10*ROW('Hygiene Data'!F117))="","",OFFSET('Hygiene Data'!$F$12,0,10*ROW('Hygiene Data'!F117)))</f>
        <v/>
      </c>
      <c r="DW123" s="378" t="str">
        <f ca="1">+IF(OFFSET('Hygiene Data'!$F$13,0,10*ROW('Hygiene Data'!F117))="","",OFFSET('Hygiene Data'!$F$13,0,10*ROW('Hygiene Data'!F117)))</f>
        <v/>
      </c>
      <c r="DX123" s="378" t="str">
        <f ca="1">+IF(OFFSET('Hygiene Data'!$G$11,0,10*ROW('Hygiene Data'!G117))="","",OFFSET('Hygiene Data'!$G$11,0,10*ROW('Hygiene Data'!G117)))</f>
        <v/>
      </c>
      <c r="DY123" s="378" t="str">
        <f ca="1">+IF(OFFSET('Hygiene Data'!$G$12,0,10*ROW('Hygiene Data'!G117))="","",OFFSET('Hygiene Data'!$G$12,0,10*ROW('Hygiene Data'!G117)))</f>
        <v/>
      </c>
      <c r="DZ123" s="378" t="str">
        <f ca="1">+IF(OFFSET('Hygiene Data'!$G$13,0,10*ROW('Hygiene Data'!G117))="","",OFFSET('Hygiene Data'!$G$13,0,10*ROW('Hygiene Data'!G117)))</f>
        <v/>
      </c>
      <c r="EA123" s="378" t="str">
        <f ca="1">+IF(OFFSET('Hygiene Data'!$H$11,0,10*ROW('Hygiene Data'!H117))="","",OFFSET('Hygiene Data'!$H$11,0,10*ROW('Hygiene Data'!H117)))</f>
        <v/>
      </c>
      <c r="EB123" s="378" t="str">
        <f ca="1">+IF(OFFSET('Hygiene Data'!$H$12,0,10*ROW('Hygiene Data'!H117))="","",OFFSET('Hygiene Data'!$H$12,0,10*ROW('Hygiene Data'!H117)))</f>
        <v/>
      </c>
      <c r="EC123" s="378" t="str">
        <f ca="1">+IF(OFFSET('Hygiene Data'!$H$13,0,10*ROW('Hygiene Data'!H117))="","",OFFSET('Hygiene Data'!$H$13,0,10*ROW('Hygiene Data'!H117)))</f>
        <v/>
      </c>
      <c r="ED123" s="378" t="str">
        <f ca="1">+IF(OFFSET('Hygiene Data'!$I$11,0,10*ROW('Hygiene Data'!I117))="","",OFFSET('Hygiene Data'!$I$11,0,10*ROW('Hygiene Data'!I117)))</f>
        <v/>
      </c>
      <c r="EE123" s="378" t="str">
        <f ca="1">+IF(OFFSET('Hygiene Data'!$I$12,0,10*ROW('Hygiene Data'!I117))="","",OFFSET('Hygiene Data'!$I$12,0,10*ROW('Hygiene Data'!I117)))</f>
        <v/>
      </c>
      <c r="EF123" s="378" t="str">
        <f ca="1">+IF(OFFSET('Hygiene Data'!$I$13,0,10*ROW('Hygiene Data'!I117))="","",OFFSET('Hygiene Data'!$I$13,0,10*ROW('Hygiene Data'!I117)))</f>
        <v/>
      </c>
    </row>
    <row r="124" spans="1:136" x14ac:dyDescent="0.25">
      <c r="A124" s="487" t="str">
        <f ca="1">+IF(OFFSET('Water Data'!$B$2,0,10*ROW('Water Data'!E118))="","",OFFSET('Water Data'!$B$2,0,10*ROW('Water Data'!E118)))</f>
        <v/>
      </c>
      <c r="B124" s="487"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4" t="str">
        <f t="shared" ca="1" si="1"/>
        <v/>
      </c>
      <c r="D124" s="515"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5"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5"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5"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5"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5"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5"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5"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5"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5"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5"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5"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5"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5"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5"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5"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5"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5"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6"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6"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6"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6"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6"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6"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6"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6"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6"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6"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6"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6"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6"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6"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6"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6"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6"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6"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6"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6"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6"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6"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6"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6"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6"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6"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6"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6"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6"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6"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7"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3"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7"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7"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7"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7"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7"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7"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7"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7"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7"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7"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7"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7"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7"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7"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7"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7"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8" t="str">
        <f ca="1">+IF(OFFSET('Water Data'!$D$27,0,10*ROW('Water Data'!D118))="","",OFFSET('Water Data'!$D$27,0,10*ROW('Water Data'!D118)))</f>
        <v/>
      </c>
      <c r="BT124" s="378" t="str">
        <f ca="1">+IF(OFFSET('Water Data'!$D$28,0,10*ROW('Water Data'!D118))="","",OFFSET('Water Data'!$D$28,0,10*ROW('Water Data'!D118)))</f>
        <v/>
      </c>
      <c r="BU124" s="378" t="str">
        <f ca="1">+IF(OFFSET('Water Data'!$D$29,0,10*ROW('Water Data'!D118))="","",OFFSET('Water Data'!$D$29,0,10*ROW('Water Data'!D118)))</f>
        <v/>
      </c>
      <c r="BV124" s="378" t="str">
        <f ca="1">+IF(OFFSET('Water Data'!$E$27,0,10*ROW('Water Data'!E118))="","",OFFSET('Water Data'!$E$27,0,10*ROW('Water Data'!E118)))</f>
        <v/>
      </c>
      <c r="BW124" s="378" t="str">
        <f ca="1">+IF(OFFSET('Water Data'!$E$28,0,10*ROW('Water Data'!E118))="","",OFFSET('Water Data'!$E$28,0,10*ROW('Water Data'!E118)))</f>
        <v/>
      </c>
      <c r="BX124" s="378" t="str">
        <f ca="1">+IF(OFFSET('Water Data'!$E$29,0,10*ROW('Water Data'!E118))="","",OFFSET('Water Data'!$E$29,0,10*ROW('Water Data'!E118)))</f>
        <v/>
      </c>
      <c r="BY124" s="378" t="str">
        <f ca="1">+IF(OFFSET('Water Data'!$F$27,0,10*ROW('Water Data'!F118))="","",OFFSET('Water Data'!$F$27,0,10*ROW('Water Data'!F118)))</f>
        <v/>
      </c>
      <c r="BZ124" s="378" t="str">
        <f ca="1">+IF(OFFSET('Water Data'!$F$28,0,10*ROW('Water Data'!F118))="","",OFFSET('Water Data'!$F$28,0,10*ROW('Water Data'!F118)))</f>
        <v/>
      </c>
      <c r="CA124" s="378" t="str">
        <f ca="1">+IF(OFFSET('Water Data'!$F$29,0,10*ROW('Water Data'!F118))="","",OFFSET('Water Data'!$F$29,0,10*ROW('Water Data'!F118)))</f>
        <v/>
      </c>
      <c r="CB124" s="378" t="str">
        <f ca="1">+IF(OFFSET('Water Data'!$G$27,0,10*ROW('Water Data'!G118))="","",OFFSET('Water Data'!$G$27,0,10*ROW('Water Data'!G118)))</f>
        <v/>
      </c>
      <c r="CC124" s="378" t="str">
        <f ca="1">+IF(OFFSET('Water Data'!$G$28,0,10*ROW('Water Data'!G118))="","",OFFSET('Water Data'!$G$28,0,10*ROW('Water Data'!G118)))</f>
        <v/>
      </c>
      <c r="CD124" s="378" t="str">
        <f ca="1">+IF(OFFSET('Water Data'!$G$29,0,10*ROW('Water Data'!G118))="","",OFFSET('Water Data'!$G$29,0,10*ROW('Water Data'!G118)))</f>
        <v/>
      </c>
      <c r="CE124" s="378" t="str">
        <f ca="1">+IF(OFFSET('Water Data'!$H$27,0,10*ROW('Water Data'!H118))="","",OFFSET('Water Data'!$H$27,0,10*ROW('Water Data'!H118)))</f>
        <v/>
      </c>
      <c r="CF124" s="378" t="str">
        <f ca="1">+IF(OFFSET('Water Data'!$H$28,0,10*ROW('Water Data'!H118))="","",OFFSET('Water Data'!$H$28,0,10*ROW('Water Data'!H118)))</f>
        <v/>
      </c>
      <c r="CG124" s="378" t="str">
        <f ca="1">+IF(OFFSET('Water Data'!$H$29,0,10*ROW('Water Data'!H118))="","",OFFSET('Water Data'!$H$29,0,10*ROW('Water Data'!H118)))</f>
        <v/>
      </c>
      <c r="CH124" s="378" t="str">
        <f ca="1">+IF(OFFSET('Water Data'!$I$27,0,10*ROW('Water Data'!I118))="","",OFFSET('Water Data'!$I$27,0,10*ROW('Water Data'!I118)))</f>
        <v/>
      </c>
      <c r="CI124" s="378" t="str">
        <f ca="1">+IF(OFFSET('Water Data'!$I$28,0,10*ROW('Water Data'!I118))="","",OFFSET('Water Data'!$I$28,0,10*ROW('Water Data'!I118)))</f>
        <v/>
      </c>
      <c r="CJ124" s="378" t="str">
        <f ca="1">+IF(OFFSET('Water Data'!$I$29,0,10*ROW('Water Data'!I118))="","",OFFSET('Water Data'!$I$29,0,10*ROW('Water Data'!I118)))</f>
        <v/>
      </c>
      <c r="CK124" s="378" t="str">
        <f ca="1">+IF(OFFSET('Sanitation Data'!$D$28,0,10*ROW('Sanitation Data'!D118))="","",OFFSET('Sanitation Data'!$D$28,0,10*ROW('Sanitation Data'!D118)))</f>
        <v/>
      </c>
      <c r="CL124" s="378" t="str">
        <f ca="1">+IF(OFFSET('Sanitation Data'!$D$29,0,10*ROW('Sanitation Data'!D118))="","",OFFSET('Sanitation Data'!$D$29,0,10*ROW('Sanitation Data'!D118)))</f>
        <v/>
      </c>
      <c r="CM124" s="378" t="str">
        <f ca="1">+IF(OFFSET('Sanitation Data'!$D$30,0,10*ROW('Sanitation Data'!D118))="","",OFFSET('Sanitation Data'!$D$30,0,10*ROW('Sanitation Data'!D118)))</f>
        <v/>
      </c>
      <c r="CN124" s="378" t="str">
        <f ca="1">+IF(OFFSET('Sanitation Data'!$D$31,0,10*ROW('Sanitation Data'!D118))="","",OFFSET('Sanitation Data'!$D$31,0,10*ROW('Sanitation Data'!D118)))</f>
        <v/>
      </c>
      <c r="CO124" s="378" t="str">
        <f ca="1">+IF(OFFSET('Sanitation Data'!$D$32,0,10*ROW('Sanitation Data'!D118))="","",OFFSET('Sanitation Data'!$D$32,0,10*ROW('Sanitation Data'!D118)))</f>
        <v/>
      </c>
      <c r="CP124" s="378" t="str">
        <f ca="1">+IF(OFFSET('Sanitation Data'!$E$28,0,10*ROW('Sanitation Data'!E118))="","",OFFSET('Sanitation Data'!$E$28,0,10*ROW('Sanitation Data'!E118)))</f>
        <v/>
      </c>
      <c r="CQ124" s="378" t="str">
        <f ca="1">+IF(OFFSET('Sanitation Data'!$E$29,0,10*ROW('Sanitation Data'!E118))="","",OFFSET('Sanitation Data'!$E$29,0,10*ROW('Sanitation Data'!E118)))</f>
        <v/>
      </c>
      <c r="CR124" s="378" t="str">
        <f ca="1">+IF(OFFSET('Sanitation Data'!$E$30,0,10*ROW('Sanitation Data'!E118))="","",OFFSET('Sanitation Data'!$E$30,0,10*ROW('Sanitation Data'!E118)))</f>
        <v/>
      </c>
      <c r="CS124" s="378" t="str">
        <f ca="1">+IF(OFFSET('Sanitation Data'!$E$31,0,10*ROW('Sanitation Data'!E118))="","",OFFSET('Sanitation Data'!$E$31,0,10*ROW('Sanitation Data'!E118)))</f>
        <v/>
      </c>
      <c r="CT124" s="378" t="str">
        <f ca="1">+IF(OFFSET('Sanitation Data'!$E$32,0,10*ROW('Sanitation Data'!E118))="","",OFFSET('Sanitation Data'!$E$32,0,10*ROW('Sanitation Data'!E118)))</f>
        <v/>
      </c>
      <c r="CU124" s="378" t="str">
        <f ca="1">+IF(OFFSET('Sanitation Data'!$F$28,0,10*ROW('Sanitation Data'!F118))="","",OFFSET('Sanitation Data'!$F$28,0,10*ROW('Sanitation Data'!F118)))</f>
        <v/>
      </c>
      <c r="CV124" s="378" t="str">
        <f ca="1">+IF(OFFSET('Sanitation Data'!$F$29,0,10*ROW('Sanitation Data'!F118))="","",OFFSET('Sanitation Data'!$F$29,0,10*ROW('Sanitation Data'!F118)))</f>
        <v/>
      </c>
      <c r="CW124" s="378" t="str">
        <f ca="1">+IF(OFFSET('Sanitation Data'!$F$30,0,10*ROW('Sanitation Data'!F118))="","",OFFSET('Sanitation Data'!$F$30,0,10*ROW('Sanitation Data'!F118)))</f>
        <v/>
      </c>
      <c r="CX124" s="378" t="str">
        <f ca="1">+IF(OFFSET('Sanitation Data'!$F$31,0,10*ROW('Sanitation Data'!F118))="","",OFFSET('Sanitation Data'!$F$31,0,10*ROW('Sanitation Data'!F118)))</f>
        <v/>
      </c>
      <c r="CY124" s="378" t="str">
        <f ca="1">+IF(OFFSET('Sanitation Data'!$F$32,0,10*ROW('Sanitation Data'!F118))="","",OFFSET('Sanitation Data'!$F$32,0,10*ROW('Sanitation Data'!F118)))</f>
        <v/>
      </c>
      <c r="CZ124" s="378" t="str">
        <f ca="1">+IF(OFFSET('Sanitation Data'!$G$28,0,10*ROW('Sanitation Data'!G118))="","",OFFSET('Sanitation Data'!$G$28,0,10*ROW('Sanitation Data'!G118)))</f>
        <v/>
      </c>
      <c r="DA124" s="378" t="str">
        <f ca="1">+IF(OFFSET('Sanitation Data'!$G$29,0,10*ROW('Sanitation Data'!G118))="","",OFFSET('Sanitation Data'!$G$29,0,10*ROW('Sanitation Data'!G118)))</f>
        <v/>
      </c>
      <c r="DB124" s="378" t="str">
        <f ca="1">+IF(OFFSET('Sanitation Data'!$G$30,0,10*ROW('Sanitation Data'!G118))="","",OFFSET('Sanitation Data'!$G$30,0,10*ROW('Sanitation Data'!G118)))</f>
        <v/>
      </c>
      <c r="DC124" s="378" t="str">
        <f ca="1">+IF(OFFSET('Sanitation Data'!$G$31,0,10*ROW('Sanitation Data'!G118))="","",OFFSET('Sanitation Data'!$G$31,0,10*ROW('Sanitation Data'!G118)))</f>
        <v/>
      </c>
      <c r="DD124" s="378" t="str">
        <f ca="1">+IF(OFFSET('Sanitation Data'!$G$32,0,10*ROW('Sanitation Data'!G118))="","",OFFSET('Sanitation Data'!$G$32,0,10*ROW('Sanitation Data'!G118)))</f>
        <v/>
      </c>
      <c r="DE124" s="378" t="str">
        <f ca="1">+IF(OFFSET('Sanitation Data'!$H$28,0,10*ROW('Sanitation Data'!H118))="","",OFFSET('Sanitation Data'!$H$28,0,10*ROW('Sanitation Data'!H118)))</f>
        <v/>
      </c>
      <c r="DF124" s="378" t="str">
        <f ca="1">+IF(OFFSET('Sanitation Data'!$H$29,0,10*ROW('Sanitation Data'!H118))="","",OFFSET('Sanitation Data'!$H$29,0,10*ROW('Sanitation Data'!H118)))</f>
        <v/>
      </c>
      <c r="DG124" s="378" t="str">
        <f ca="1">+IF(OFFSET('Sanitation Data'!$H$30,0,10*ROW('Sanitation Data'!H118))="","",OFFSET('Sanitation Data'!$H$30,0,10*ROW('Sanitation Data'!H118)))</f>
        <v/>
      </c>
      <c r="DH124" s="378" t="str">
        <f ca="1">+IF(OFFSET('Sanitation Data'!$H$31,0,10*ROW('Sanitation Data'!H118))="","",OFFSET('Sanitation Data'!$H$31,0,10*ROW('Sanitation Data'!H118)))</f>
        <v/>
      </c>
      <c r="DI124" s="378" t="str">
        <f ca="1">+IF(OFFSET('Sanitation Data'!$H$32,0,10*ROW('Sanitation Data'!H118))="","",OFFSET('Sanitation Data'!$H$32,0,10*ROW('Sanitation Data'!H118)))</f>
        <v/>
      </c>
      <c r="DJ124" s="378" t="str">
        <f ca="1">+IF(OFFSET('Sanitation Data'!$I$28,0,10*ROW('Sanitation Data'!I118))="","",OFFSET('Sanitation Data'!$I$28,0,10*ROW('Sanitation Data'!I118)))</f>
        <v/>
      </c>
      <c r="DK124" s="378" t="str">
        <f ca="1">+IF(OFFSET('Sanitation Data'!$I$29,0,10*ROW('Sanitation Data'!I118))="","",OFFSET('Sanitation Data'!$I$29,0,10*ROW('Sanitation Data'!I118)))</f>
        <v/>
      </c>
      <c r="DL124" s="378" t="str">
        <f ca="1">+IF(OFFSET('Sanitation Data'!$I$30,0,10*ROW('Sanitation Data'!I118))="","",OFFSET('Sanitation Data'!$I$30,0,10*ROW('Sanitation Data'!I118)))</f>
        <v/>
      </c>
      <c r="DM124" s="378" t="str">
        <f ca="1">+IF(OFFSET('Sanitation Data'!$I$31,0,10*ROW('Sanitation Data'!I118))="","",OFFSET('Sanitation Data'!$I$31,0,10*ROW('Sanitation Data'!I118)))</f>
        <v/>
      </c>
      <c r="DN124" s="378" t="str">
        <f ca="1">+IF(OFFSET('Sanitation Data'!$I$32,0,10*ROW('Sanitation Data'!I118))="","",OFFSET('Sanitation Data'!$I$32,0,10*ROW('Sanitation Data'!I118)))</f>
        <v/>
      </c>
      <c r="DO124" s="378" t="str">
        <f ca="1">+IF(OFFSET('Hygiene Data'!$D$11,0,10*ROW('Hygiene Data'!D118))="","",OFFSET('Hygiene Data'!$D$11,0,10*ROW('Hygiene Data'!D118)))</f>
        <v/>
      </c>
      <c r="DP124" s="378" t="str">
        <f ca="1">+IF(OFFSET('Hygiene Data'!$D$12,0,10*ROW('Hygiene Data'!D118))="","",OFFSET('Hygiene Data'!$D$12,0,10*ROW('Hygiene Data'!D118)))</f>
        <v/>
      </c>
      <c r="DQ124" s="378" t="str">
        <f ca="1">+IF(OFFSET('Hygiene Data'!$D$13,0,10*ROW('Hygiene Data'!D118))="","",OFFSET('Hygiene Data'!$D$13,0,10*ROW('Hygiene Data'!D118)))</f>
        <v/>
      </c>
      <c r="DR124" s="378" t="str">
        <f ca="1">+IF(OFFSET('Hygiene Data'!$E$11,0,10*ROW('Hygiene Data'!E118))="","",OFFSET('Hygiene Data'!$E$11,0,10*ROW('Hygiene Data'!E118)))</f>
        <v/>
      </c>
      <c r="DS124" s="378" t="str">
        <f ca="1">+IF(OFFSET('Hygiene Data'!$E$12,0,10*ROW('Hygiene Data'!E118))="","",OFFSET('Hygiene Data'!$E$12,0,10*ROW('Hygiene Data'!E118)))</f>
        <v/>
      </c>
      <c r="DT124" s="378" t="str">
        <f ca="1">+IF(OFFSET('Hygiene Data'!$E$13,0,10*ROW('Hygiene Data'!E118))="","",OFFSET('Hygiene Data'!$E$13,0,10*ROW('Hygiene Data'!E118)))</f>
        <v/>
      </c>
      <c r="DU124" s="378" t="str">
        <f ca="1">+IF(OFFSET('Hygiene Data'!$F$11,0,10*ROW('Hygiene Data'!F118))="","",OFFSET('Hygiene Data'!$F$11,0,10*ROW('Hygiene Data'!F118)))</f>
        <v/>
      </c>
      <c r="DV124" s="378" t="str">
        <f ca="1">+IF(OFFSET('Hygiene Data'!$F$12,0,10*ROW('Hygiene Data'!F118))="","",OFFSET('Hygiene Data'!$F$12,0,10*ROW('Hygiene Data'!F118)))</f>
        <v/>
      </c>
      <c r="DW124" s="378" t="str">
        <f ca="1">+IF(OFFSET('Hygiene Data'!$F$13,0,10*ROW('Hygiene Data'!F118))="","",OFFSET('Hygiene Data'!$F$13,0,10*ROW('Hygiene Data'!F118)))</f>
        <v/>
      </c>
      <c r="DX124" s="378" t="str">
        <f ca="1">+IF(OFFSET('Hygiene Data'!$G$11,0,10*ROW('Hygiene Data'!G118))="","",OFFSET('Hygiene Data'!$G$11,0,10*ROW('Hygiene Data'!G118)))</f>
        <v/>
      </c>
      <c r="DY124" s="378" t="str">
        <f ca="1">+IF(OFFSET('Hygiene Data'!$G$12,0,10*ROW('Hygiene Data'!G118))="","",OFFSET('Hygiene Data'!$G$12,0,10*ROW('Hygiene Data'!G118)))</f>
        <v/>
      </c>
      <c r="DZ124" s="378" t="str">
        <f ca="1">+IF(OFFSET('Hygiene Data'!$G$13,0,10*ROW('Hygiene Data'!G118))="","",OFFSET('Hygiene Data'!$G$13,0,10*ROW('Hygiene Data'!G118)))</f>
        <v/>
      </c>
      <c r="EA124" s="378" t="str">
        <f ca="1">+IF(OFFSET('Hygiene Data'!$H$11,0,10*ROW('Hygiene Data'!H118))="","",OFFSET('Hygiene Data'!$H$11,0,10*ROW('Hygiene Data'!H118)))</f>
        <v/>
      </c>
      <c r="EB124" s="378" t="str">
        <f ca="1">+IF(OFFSET('Hygiene Data'!$H$12,0,10*ROW('Hygiene Data'!H118))="","",OFFSET('Hygiene Data'!$H$12,0,10*ROW('Hygiene Data'!H118)))</f>
        <v/>
      </c>
      <c r="EC124" s="378" t="str">
        <f ca="1">+IF(OFFSET('Hygiene Data'!$H$13,0,10*ROW('Hygiene Data'!H118))="","",OFFSET('Hygiene Data'!$H$13,0,10*ROW('Hygiene Data'!H118)))</f>
        <v/>
      </c>
      <c r="ED124" s="378" t="str">
        <f ca="1">+IF(OFFSET('Hygiene Data'!$I$11,0,10*ROW('Hygiene Data'!I118))="","",OFFSET('Hygiene Data'!$I$11,0,10*ROW('Hygiene Data'!I118)))</f>
        <v/>
      </c>
      <c r="EE124" s="378" t="str">
        <f ca="1">+IF(OFFSET('Hygiene Data'!$I$12,0,10*ROW('Hygiene Data'!I118))="","",OFFSET('Hygiene Data'!$I$12,0,10*ROW('Hygiene Data'!I118)))</f>
        <v/>
      </c>
      <c r="EF124" s="378" t="str">
        <f ca="1">+IF(OFFSET('Hygiene Data'!$I$13,0,10*ROW('Hygiene Data'!I118))="","",OFFSET('Hygiene Data'!$I$13,0,10*ROW('Hygiene Data'!I118)))</f>
        <v/>
      </c>
    </row>
    <row r="125" spans="1:136" x14ac:dyDescent="0.25">
      <c r="A125" s="487" t="str">
        <f ca="1">+IF(OFFSET('Water Data'!$B$2,0,10*ROW('Water Data'!E119))="","",OFFSET('Water Data'!$B$2,0,10*ROW('Water Data'!E119)))</f>
        <v/>
      </c>
      <c r="B125" s="487"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4" t="str">
        <f t="shared" ca="1" si="1"/>
        <v/>
      </c>
      <c r="D125" s="515"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5"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5"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5"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5"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5"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5"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5"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5"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5"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5"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5"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5"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5"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5"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5"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5"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5"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6"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6"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6"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6"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6"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6"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6"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6"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6"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6"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6"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6"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6"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6"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6"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6"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6"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6"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6"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6"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6"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6"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6"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6"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6"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6"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6"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6"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6"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6"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7"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3"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7"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7"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7"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7"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7"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7"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7"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7"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7"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7"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7"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7"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7"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7"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7"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7"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8" t="str">
        <f ca="1">+IF(OFFSET('Water Data'!$D$27,0,10*ROW('Water Data'!D119))="","",OFFSET('Water Data'!$D$27,0,10*ROW('Water Data'!D119)))</f>
        <v/>
      </c>
      <c r="BT125" s="378" t="str">
        <f ca="1">+IF(OFFSET('Water Data'!$D$28,0,10*ROW('Water Data'!D119))="","",OFFSET('Water Data'!$D$28,0,10*ROW('Water Data'!D119)))</f>
        <v/>
      </c>
      <c r="BU125" s="378" t="str">
        <f ca="1">+IF(OFFSET('Water Data'!$D$29,0,10*ROW('Water Data'!D119))="","",OFFSET('Water Data'!$D$29,0,10*ROW('Water Data'!D119)))</f>
        <v/>
      </c>
      <c r="BV125" s="378" t="str">
        <f ca="1">+IF(OFFSET('Water Data'!$E$27,0,10*ROW('Water Data'!E119))="","",OFFSET('Water Data'!$E$27,0,10*ROW('Water Data'!E119)))</f>
        <v/>
      </c>
      <c r="BW125" s="378" t="str">
        <f ca="1">+IF(OFFSET('Water Data'!$E$28,0,10*ROW('Water Data'!E119))="","",OFFSET('Water Data'!$E$28,0,10*ROW('Water Data'!E119)))</f>
        <v/>
      </c>
      <c r="BX125" s="378" t="str">
        <f ca="1">+IF(OFFSET('Water Data'!$E$29,0,10*ROW('Water Data'!E119))="","",OFFSET('Water Data'!$E$29,0,10*ROW('Water Data'!E119)))</f>
        <v/>
      </c>
      <c r="BY125" s="378" t="str">
        <f ca="1">+IF(OFFSET('Water Data'!$F$27,0,10*ROW('Water Data'!F119))="","",OFFSET('Water Data'!$F$27,0,10*ROW('Water Data'!F119)))</f>
        <v/>
      </c>
      <c r="BZ125" s="378" t="str">
        <f ca="1">+IF(OFFSET('Water Data'!$F$28,0,10*ROW('Water Data'!F119))="","",OFFSET('Water Data'!$F$28,0,10*ROW('Water Data'!F119)))</f>
        <v/>
      </c>
      <c r="CA125" s="378" t="str">
        <f ca="1">+IF(OFFSET('Water Data'!$F$29,0,10*ROW('Water Data'!F119))="","",OFFSET('Water Data'!$F$29,0,10*ROW('Water Data'!F119)))</f>
        <v/>
      </c>
      <c r="CB125" s="378" t="str">
        <f ca="1">+IF(OFFSET('Water Data'!$G$27,0,10*ROW('Water Data'!G119))="","",OFFSET('Water Data'!$G$27,0,10*ROW('Water Data'!G119)))</f>
        <v/>
      </c>
      <c r="CC125" s="378" t="str">
        <f ca="1">+IF(OFFSET('Water Data'!$G$28,0,10*ROW('Water Data'!G119))="","",OFFSET('Water Data'!$G$28,0,10*ROW('Water Data'!G119)))</f>
        <v/>
      </c>
      <c r="CD125" s="378" t="str">
        <f ca="1">+IF(OFFSET('Water Data'!$G$29,0,10*ROW('Water Data'!G119))="","",OFFSET('Water Data'!$G$29,0,10*ROW('Water Data'!G119)))</f>
        <v/>
      </c>
      <c r="CE125" s="378" t="str">
        <f ca="1">+IF(OFFSET('Water Data'!$H$27,0,10*ROW('Water Data'!H119))="","",OFFSET('Water Data'!$H$27,0,10*ROW('Water Data'!H119)))</f>
        <v/>
      </c>
      <c r="CF125" s="378" t="str">
        <f ca="1">+IF(OFFSET('Water Data'!$H$28,0,10*ROW('Water Data'!H119))="","",OFFSET('Water Data'!$H$28,0,10*ROW('Water Data'!H119)))</f>
        <v/>
      </c>
      <c r="CG125" s="378" t="str">
        <f ca="1">+IF(OFFSET('Water Data'!$H$29,0,10*ROW('Water Data'!H119))="","",OFFSET('Water Data'!$H$29,0,10*ROW('Water Data'!H119)))</f>
        <v/>
      </c>
      <c r="CH125" s="378" t="str">
        <f ca="1">+IF(OFFSET('Water Data'!$I$27,0,10*ROW('Water Data'!I119))="","",OFFSET('Water Data'!$I$27,0,10*ROW('Water Data'!I119)))</f>
        <v/>
      </c>
      <c r="CI125" s="378" t="str">
        <f ca="1">+IF(OFFSET('Water Data'!$I$28,0,10*ROW('Water Data'!I119))="","",OFFSET('Water Data'!$I$28,0,10*ROW('Water Data'!I119)))</f>
        <v/>
      </c>
      <c r="CJ125" s="378" t="str">
        <f ca="1">+IF(OFFSET('Water Data'!$I$29,0,10*ROW('Water Data'!I119))="","",OFFSET('Water Data'!$I$29,0,10*ROW('Water Data'!I119)))</f>
        <v/>
      </c>
      <c r="CK125" s="378" t="str">
        <f ca="1">+IF(OFFSET('Sanitation Data'!$D$28,0,10*ROW('Sanitation Data'!D119))="","",OFFSET('Sanitation Data'!$D$28,0,10*ROW('Sanitation Data'!D119)))</f>
        <v/>
      </c>
      <c r="CL125" s="378" t="str">
        <f ca="1">+IF(OFFSET('Sanitation Data'!$D$29,0,10*ROW('Sanitation Data'!D119))="","",OFFSET('Sanitation Data'!$D$29,0,10*ROW('Sanitation Data'!D119)))</f>
        <v/>
      </c>
      <c r="CM125" s="378" t="str">
        <f ca="1">+IF(OFFSET('Sanitation Data'!$D$30,0,10*ROW('Sanitation Data'!D119))="","",OFFSET('Sanitation Data'!$D$30,0,10*ROW('Sanitation Data'!D119)))</f>
        <v/>
      </c>
      <c r="CN125" s="378" t="str">
        <f ca="1">+IF(OFFSET('Sanitation Data'!$D$31,0,10*ROW('Sanitation Data'!D119))="","",OFFSET('Sanitation Data'!$D$31,0,10*ROW('Sanitation Data'!D119)))</f>
        <v/>
      </c>
      <c r="CO125" s="378" t="str">
        <f ca="1">+IF(OFFSET('Sanitation Data'!$D$32,0,10*ROW('Sanitation Data'!D119))="","",OFFSET('Sanitation Data'!$D$32,0,10*ROW('Sanitation Data'!D119)))</f>
        <v/>
      </c>
      <c r="CP125" s="378" t="str">
        <f ca="1">+IF(OFFSET('Sanitation Data'!$E$28,0,10*ROW('Sanitation Data'!E119))="","",OFFSET('Sanitation Data'!$E$28,0,10*ROW('Sanitation Data'!E119)))</f>
        <v/>
      </c>
      <c r="CQ125" s="378" t="str">
        <f ca="1">+IF(OFFSET('Sanitation Data'!$E$29,0,10*ROW('Sanitation Data'!E119))="","",OFFSET('Sanitation Data'!$E$29,0,10*ROW('Sanitation Data'!E119)))</f>
        <v/>
      </c>
      <c r="CR125" s="378" t="str">
        <f ca="1">+IF(OFFSET('Sanitation Data'!$E$30,0,10*ROW('Sanitation Data'!E119))="","",OFFSET('Sanitation Data'!$E$30,0,10*ROW('Sanitation Data'!E119)))</f>
        <v/>
      </c>
      <c r="CS125" s="378" t="str">
        <f ca="1">+IF(OFFSET('Sanitation Data'!$E$31,0,10*ROW('Sanitation Data'!E119))="","",OFFSET('Sanitation Data'!$E$31,0,10*ROW('Sanitation Data'!E119)))</f>
        <v/>
      </c>
      <c r="CT125" s="378" t="str">
        <f ca="1">+IF(OFFSET('Sanitation Data'!$E$32,0,10*ROW('Sanitation Data'!E119))="","",OFFSET('Sanitation Data'!$E$32,0,10*ROW('Sanitation Data'!E119)))</f>
        <v/>
      </c>
      <c r="CU125" s="378" t="str">
        <f ca="1">+IF(OFFSET('Sanitation Data'!$F$28,0,10*ROW('Sanitation Data'!F119))="","",OFFSET('Sanitation Data'!$F$28,0,10*ROW('Sanitation Data'!F119)))</f>
        <v/>
      </c>
      <c r="CV125" s="378" t="str">
        <f ca="1">+IF(OFFSET('Sanitation Data'!$F$29,0,10*ROW('Sanitation Data'!F119))="","",OFFSET('Sanitation Data'!$F$29,0,10*ROW('Sanitation Data'!F119)))</f>
        <v/>
      </c>
      <c r="CW125" s="378" t="str">
        <f ca="1">+IF(OFFSET('Sanitation Data'!$F$30,0,10*ROW('Sanitation Data'!F119))="","",OFFSET('Sanitation Data'!$F$30,0,10*ROW('Sanitation Data'!F119)))</f>
        <v/>
      </c>
      <c r="CX125" s="378" t="str">
        <f ca="1">+IF(OFFSET('Sanitation Data'!$F$31,0,10*ROW('Sanitation Data'!F119))="","",OFFSET('Sanitation Data'!$F$31,0,10*ROW('Sanitation Data'!F119)))</f>
        <v/>
      </c>
      <c r="CY125" s="378" t="str">
        <f ca="1">+IF(OFFSET('Sanitation Data'!$F$32,0,10*ROW('Sanitation Data'!F119))="","",OFFSET('Sanitation Data'!$F$32,0,10*ROW('Sanitation Data'!F119)))</f>
        <v/>
      </c>
      <c r="CZ125" s="378" t="str">
        <f ca="1">+IF(OFFSET('Sanitation Data'!$G$28,0,10*ROW('Sanitation Data'!G119))="","",OFFSET('Sanitation Data'!$G$28,0,10*ROW('Sanitation Data'!G119)))</f>
        <v/>
      </c>
      <c r="DA125" s="378" t="str">
        <f ca="1">+IF(OFFSET('Sanitation Data'!$G$29,0,10*ROW('Sanitation Data'!G119))="","",OFFSET('Sanitation Data'!$G$29,0,10*ROW('Sanitation Data'!G119)))</f>
        <v/>
      </c>
      <c r="DB125" s="378" t="str">
        <f ca="1">+IF(OFFSET('Sanitation Data'!$G$30,0,10*ROW('Sanitation Data'!G119))="","",OFFSET('Sanitation Data'!$G$30,0,10*ROW('Sanitation Data'!G119)))</f>
        <v/>
      </c>
      <c r="DC125" s="378" t="str">
        <f ca="1">+IF(OFFSET('Sanitation Data'!$G$31,0,10*ROW('Sanitation Data'!G119))="","",OFFSET('Sanitation Data'!$G$31,0,10*ROW('Sanitation Data'!G119)))</f>
        <v/>
      </c>
      <c r="DD125" s="378" t="str">
        <f ca="1">+IF(OFFSET('Sanitation Data'!$G$32,0,10*ROW('Sanitation Data'!G119))="","",OFFSET('Sanitation Data'!$G$32,0,10*ROW('Sanitation Data'!G119)))</f>
        <v/>
      </c>
      <c r="DE125" s="378" t="str">
        <f ca="1">+IF(OFFSET('Sanitation Data'!$H$28,0,10*ROW('Sanitation Data'!H119))="","",OFFSET('Sanitation Data'!$H$28,0,10*ROW('Sanitation Data'!H119)))</f>
        <v/>
      </c>
      <c r="DF125" s="378" t="str">
        <f ca="1">+IF(OFFSET('Sanitation Data'!$H$29,0,10*ROW('Sanitation Data'!H119))="","",OFFSET('Sanitation Data'!$H$29,0,10*ROW('Sanitation Data'!H119)))</f>
        <v/>
      </c>
      <c r="DG125" s="378" t="str">
        <f ca="1">+IF(OFFSET('Sanitation Data'!$H$30,0,10*ROW('Sanitation Data'!H119))="","",OFFSET('Sanitation Data'!$H$30,0,10*ROW('Sanitation Data'!H119)))</f>
        <v/>
      </c>
      <c r="DH125" s="378" t="str">
        <f ca="1">+IF(OFFSET('Sanitation Data'!$H$31,0,10*ROW('Sanitation Data'!H119))="","",OFFSET('Sanitation Data'!$H$31,0,10*ROW('Sanitation Data'!H119)))</f>
        <v/>
      </c>
      <c r="DI125" s="378" t="str">
        <f ca="1">+IF(OFFSET('Sanitation Data'!$H$32,0,10*ROW('Sanitation Data'!H119))="","",OFFSET('Sanitation Data'!$H$32,0,10*ROW('Sanitation Data'!H119)))</f>
        <v/>
      </c>
      <c r="DJ125" s="378" t="str">
        <f ca="1">+IF(OFFSET('Sanitation Data'!$I$28,0,10*ROW('Sanitation Data'!I119))="","",OFFSET('Sanitation Data'!$I$28,0,10*ROW('Sanitation Data'!I119)))</f>
        <v/>
      </c>
      <c r="DK125" s="378" t="str">
        <f ca="1">+IF(OFFSET('Sanitation Data'!$I$29,0,10*ROW('Sanitation Data'!I119))="","",OFFSET('Sanitation Data'!$I$29,0,10*ROW('Sanitation Data'!I119)))</f>
        <v/>
      </c>
      <c r="DL125" s="378" t="str">
        <f ca="1">+IF(OFFSET('Sanitation Data'!$I$30,0,10*ROW('Sanitation Data'!I119))="","",OFFSET('Sanitation Data'!$I$30,0,10*ROW('Sanitation Data'!I119)))</f>
        <v/>
      </c>
      <c r="DM125" s="378" t="str">
        <f ca="1">+IF(OFFSET('Sanitation Data'!$I$31,0,10*ROW('Sanitation Data'!I119))="","",OFFSET('Sanitation Data'!$I$31,0,10*ROW('Sanitation Data'!I119)))</f>
        <v/>
      </c>
      <c r="DN125" s="378" t="str">
        <f ca="1">+IF(OFFSET('Sanitation Data'!$I$32,0,10*ROW('Sanitation Data'!I119))="","",OFFSET('Sanitation Data'!$I$32,0,10*ROW('Sanitation Data'!I119)))</f>
        <v/>
      </c>
      <c r="DO125" s="378" t="str">
        <f ca="1">+IF(OFFSET('Hygiene Data'!$D$11,0,10*ROW('Hygiene Data'!D119))="","",OFFSET('Hygiene Data'!$D$11,0,10*ROW('Hygiene Data'!D119)))</f>
        <v/>
      </c>
      <c r="DP125" s="378" t="str">
        <f ca="1">+IF(OFFSET('Hygiene Data'!$D$12,0,10*ROW('Hygiene Data'!D119))="","",OFFSET('Hygiene Data'!$D$12,0,10*ROW('Hygiene Data'!D119)))</f>
        <v/>
      </c>
      <c r="DQ125" s="378" t="str">
        <f ca="1">+IF(OFFSET('Hygiene Data'!$D$13,0,10*ROW('Hygiene Data'!D119))="","",OFFSET('Hygiene Data'!$D$13,0,10*ROW('Hygiene Data'!D119)))</f>
        <v/>
      </c>
      <c r="DR125" s="378" t="str">
        <f ca="1">+IF(OFFSET('Hygiene Data'!$E$11,0,10*ROW('Hygiene Data'!E119))="","",OFFSET('Hygiene Data'!$E$11,0,10*ROW('Hygiene Data'!E119)))</f>
        <v/>
      </c>
      <c r="DS125" s="378" t="str">
        <f ca="1">+IF(OFFSET('Hygiene Data'!$E$12,0,10*ROW('Hygiene Data'!E119))="","",OFFSET('Hygiene Data'!$E$12,0,10*ROW('Hygiene Data'!E119)))</f>
        <v/>
      </c>
      <c r="DT125" s="378" t="str">
        <f ca="1">+IF(OFFSET('Hygiene Data'!$E$13,0,10*ROW('Hygiene Data'!E119))="","",OFFSET('Hygiene Data'!$E$13,0,10*ROW('Hygiene Data'!E119)))</f>
        <v/>
      </c>
      <c r="DU125" s="378" t="str">
        <f ca="1">+IF(OFFSET('Hygiene Data'!$F$11,0,10*ROW('Hygiene Data'!F119))="","",OFFSET('Hygiene Data'!$F$11,0,10*ROW('Hygiene Data'!F119)))</f>
        <v/>
      </c>
      <c r="DV125" s="378" t="str">
        <f ca="1">+IF(OFFSET('Hygiene Data'!$F$12,0,10*ROW('Hygiene Data'!F119))="","",OFFSET('Hygiene Data'!$F$12,0,10*ROW('Hygiene Data'!F119)))</f>
        <v/>
      </c>
      <c r="DW125" s="378" t="str">
        <f ca="1">+IF(OFFSET('Hygiene Data'!$F$13,0,10*ROW('Hygiene Data'!F119))="","",OFFSET('Hygiene Data'!$F$13,0,10*ROW('Hygiene Data'!F119)))</f>
        <v/>
      </c>
      <c r="DX125" s="378" t="str">
        <f ca="1">+IF(OFFSET('Hygiene Data'!$G$11,0,10*ROW('Hygiene Data'!G119))="","",OFFSET('Hygiene Data'!$G$11,0,10*ROW('Hygiene Data'!G119)))</f>
        <v/>
      </c>
      <c r="DY125" s="378" t="str">
        <f ca="1">+IF(OFFSET('Hygiene Data'!$G$12,0,10*ROW('Hygiene Data'!G119))="","",OFFSET('Hygiene Data'!$G$12,0,10*ROW('Hygiene Data'!G119)))</f>
        <v/>
      </c>
      <c r="DZ125" s="378" t="str">
        <f ca="1">+IF(OFFSET('Hygiene Data'!$G$13,0,10*ROW('Hygiene Data'!G119))="","",OFFSET('Hygiene Data'!$G$13,0,10*ROW('Hygiene Data'!G119)))</f>
        <v/>
      </c>
      <c r="EA125" s="378" t="str">
        <f ca="1">+IF(OFFSET('Hygiene Data'!$H$11,0,10*ROW('Hygiene Data'!H119))="","",OFFSET('Hygiene Data'!$H$11,0,10*ROW('Hygiene Data'!H119)))</f>
        <v/>
      </c>
      <c r="EB125" s="378" t="str">
        <f ca="1">+IF(OFFSET('Hygiene Data'!$H$12,0,10*ROW('Hygiene Data'!H119))="","",OFFSET('Hygiene Data'!$H$12,0,10*ROW('Hygiene Data'!H119)))</f>
        <v/>
      </c>
      <c r="EC125" s="378" t="str">
        <f ca="1">+IF(OFFSET('Hygiene Data'!$H$13,0,10*ROW('Hygiene Data'!H119))="","",OFFSET('Hygiene Data'!$H$13,0,10*ROW('Hygiene Data'!H119)))</f>
        <v/>
      </c>
      <c r="ED125" s="378" t="str">
        <f ca="1">+IF(OFFSET('Hygiene Data'!$I$11,0,10*ROW('Hygiene Data'!I119))="","",OFFSET('Hygiene Data'!$I$11,0,10*ROW('Hygiene Data'!I119)))</f>
        <v/>
      </c>
      <c r="EE125" s="378" t="str">
        <f ca="1">+IF(OFFSET('Hygiene Data'!$I$12,0,10*ROW('Hygiene Data'!I119))="","",OFFSET('Hygiene Data'!$I$12,0,10*ROW('Hygiene Data'!I119)))</f>
        <v/>
      </c>
      <c r="EF125" s="378" t="str">
        <f ca="1">+IF(OFFSET('Hygiene Data'!$I$13,0,10*ROW('Hygiene Data'!I119))="","",OFFSET('Hygiene Data'!$I$13,0,10*ROW('Hygiene Data'!I119)))</f>
        <v/>
      </c>
    </row>
    <row r="126" spans="1:136" x14ac:dyDescent="0.25">
      <c r="A126" s="487" t="str">
        <f ca="1">+IF(OFFSET('Water Data'!$B$2,0,10*ROW('Water Data'!E120))="","",OFFSET('Water Data'!$B$2,0,10*ROW('Water Data'!E120)))</f>
        <v/>
      </c>
      <c r="B126" s="487"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4" t="str">
        <f t="shared" ca="1" si="1"/>
        <v/>
      </c>
      <c r="D126" s="515"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5"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5"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5"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5"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5"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5"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5"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5"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5"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5"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5"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5"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5"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5"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5"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5"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5"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6"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6"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6"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6"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6"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6"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6"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6"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6"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6"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6"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6"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6"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6"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6"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6"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6"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6"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6"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6"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6"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6"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6"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6"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6"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6"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6"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6"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6"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6"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7"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3"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7"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7"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7"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7"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7"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7"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7"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7"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7"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7"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7"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7"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7"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7"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7"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7"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8" t="str">
        <f ca="1">+IF(OFFSET('Water Data'!$D$27,0,10*ROW('Water Data'!D120))="","",OFFSET('Water Data'!$D$27,0,10*ROW('Water Data'!D120)))</f>
        <v/>
      </c>
      <c r="BT126" s="378" t="str">
        <f ca="1">+IF(OFFSET('Water Data'!$D$28,0,10*ROW('Water Data'!D120))="","",OFFSET('Water Data'!$D$28,0,10*ROW('Water Data'!D120)))</f>
        <v/>
      </c>
      <c r="BU126" s="378" t="str">
        <f ca="1">+IF(OFFSET('Water Data'!$D$29,0,10*ROW('Water Data'!D120))="","",OFFSET('Water Data'!$D$29,0,10*ROW('Water Data'!D120)))</f>
        <v/>
      </c>
      <c r="BV126" s="378" t="str">
        <f ca="1">+IF(OFFSET('Water Data'!$E$27,0,10*ROW('Water Data'!E120))="","",OFFSET('Water Data'!$E$27,0,10*ROW('Water Data'!E120)))</f>
        <v/>
      </c>
      <c r="BW126" s="378" t="str">
        <f ca="1">+IF(OFFSET('Water Data'!$E$28,0,10*ROW('Water Data'!E120))="","",OFFSET('Water Data'!$E$28,0,10*ROW('Water Data'!E120)))</f>
        <v/>
      </c>
      <c r="BX126" s="378" t="str">
        <f ca="1">+IF(OFFSET('Water Data'!$E$29,0,10*ROW('Water Data'!E120))="","",OFFSET('Water Data'!$E$29,0,10*ROW('Water Data'!E120)))</f>
        <v/>
      </c>
      <c r="BY126" s="378" t="str">
        <f ca="1">+IF(OFFSET('Water Data'!$F$27,0,10*ROW('Water Data'!F120))="","",OFFSET('Water Data'!$F$27,0,10*ROW('Water Data'!F120)))</f>
        <v/>
      </c>
      <c r="BZ126" s="378" t="str">
        <f ca="1">+IF(OFFSET('Water Data'!$F$28,0,10*ROW('Water Data'!F120))="","",OFFSET('Water Data'!$F$28,0,10*ROW('Water Data'!F120)))</f>
        <v/>
      </c>
      <c r="CA126" s="378" t="str">
        <f ca="1">+IF(OFFSET('Water Data'!$F$29,0,10*ROW('Water Data'!F120))="","",OFFSET('Water Data'!$F$29,0,10*ROW('Water Data'!F120)))</f>
        <v/>
      </c>
      <c r="CB126" s="378" t="str">
        <f ca="1">+IF(OFFSET('Water Data'!$G$27,0,10*ROW('Water Data'!G120))="","",OFFSET('Water Data'!$G$27,0,10*ROW('Water Data'!G120)))</f>
        <v/>
      </c>
      <c r="CC126" s="378" t="str">
        <f ca="1">+IF(OFFSET('Water Data'!$G$28,0,10*ROW('Water Data'!G120))="","",OFFSET('Water Data'!$G$28,0,10*ROW('Water Data'!G120)))</f>
        <v/>
      </c>
      <c r="CD126" s="378" t="str">
        <f ca="1">+IF(OFFSET('Water Data'!$G$29,0,10*ROW('Water Data'!G120))="","",OFFSET('Water Data'!$G$29,0,10*ROW('Water Data'!G120)))</f>
        <v/>
      </c>
      <c r="CE126" s="378" t="str">
        <f ca="1">+IF(OFFSET('Water Data'!$H$27,0,10*ROW('Water Data'!H120))="","",OFFSET('Water Data'!$H$27,0,10*ROW('Water Data'!H120)))</f>
        <v/>
      </c>
      <c r="CF126" s="378" t="str">
        <f ca="1">+IF(OFFSET('Water Data'!$H$28,0,10*ROW('Water Data'!H120))="","",OFFSET('Water Data'!$H$28,0,10*ROW('Water Data'!H120)))</f>
        <v/>
      </c>
      <c r="CG126" s="378" t="str">
        <f ca="1">+IF(OFFSET('Water Data'!$H$29,0,10*ROW('Water Data'!H120))="","",OFFSET('Water Data'!$H$29,0,10*ROW('Water Data'!H120)))</f>
        <v/>
      </c>
      <c r="CH126" s="378" t="str">
        <f ca="1">+IF(OFFSET('Water Data'!$I$27,0,10*ROW('Water Data'!I120))="","",OFFSET('Water Data'!$I$27,0,10*ROW('Water Data'!I120)))</f>
        <v/>
      </c>
      <c r="CI126" s="378" t="str">
        <f ca="1">+IF(OFFSET('Water Data'!$I$28,0,10*ROW('Water Data'!I120))="","",OFFSET('Water Data'!$I$28,0,10*ROW('Water Data'!I120)))</f>
        <v/>
      </c>
      <c r="CJ126" s="378" t="str">
        <f ca="1">+IF(OFFSET('Water Data'!$I$29,0,10*ROW('Water Data'!I120))="","",OFFSET('Water Data'!$I$29,0,10*ROW('Water Data'!I120)))</f>
        <v/>
      </c>
      <c r="CK126" s="378" t="str">
        <f ca="1">+IF(OFFSET('Sanitation Data'!$D$28,0,10*ROW('Sanitation Data'!D120))="","",OFFSET('Sanitation Data'!$D$28,0,10*ROW('Sanitation Data'!D120)))</f>
        <v/>
      </c>
      <c r="CL126" s="378" t="str">
        <f ca="1">+IF(OFFSET('Sanitation Data'!$D$29,0,10*ROW('Sanitation Data'!D120))="","",OFFSET('Sanitation Data'!$D$29,0,10*ROW('Sanitation Data'!D120)))</f>
        <v/>
      </c>
      <c r="CM126" s="378" t="str">
        <f ca="1">+IF(OFFSET('Sanitation Data'!$D$30,0,10*ROW('Sanitation Data'!D120))="","",OFFSET('Sanitation Data'!$D$30,0,10*ROW('Sanitation Data'!D120)))</f>
        <v/>
      </c>
      <c r="CN126" s="378" t="str">
        <f ca="1">+IF(OFFSET('Sanitation Data'!$D$31,0,10*ROW('Sanitation Data'!D120))="","",OFFSET('Sanitation Data'!$D$31,0,10*ROW('Sanitation Data'!D120)))</f>
        <v/>
      </c>
      <c r="CO126" s="378" t="str">
        <f ca="1">+IF(OFFSET('Sanitation Data'!$D$32,0,10*ROW('Sanitation Data'!D120))="","",OFFSET('Sanitation Data'!$D$32,0,10*ROW('Sanitation Data'!D120)))</f>
        <v/>
      </c>
      <c r="CP126" s="378" t="str">
        <f ca="1">+IF(OFFSET('Sanitation Data'!$E$28,0,10*ROW('Sanitation Data'!E120))="","",OFFSET('Sanitation Data'!$E$28,0,10*ROW('Sanitation Data'!E120)))</f>
        <v/>
      </c>
      <c r="CQ126" s="378" t="str">
        <f ca="1">+IF(OFFSET('Sanitation Data'!$E$29,0,10*ROW('Sanitation Data'!E120))="","",OFFSET('Sanitation Data'!$E$29,0,10*ROW('Sanitation Data'!E120)))</f>
        <v/>
      </c>
      <c r="CR126" s="378" t="str">
        <f ca="1">+IF(OFFSET('Sanitation Data'!$E$30,0,10*ROW('Sanitation Data'!E120))="","",OFFSET('Sanitation Data'!$E$30,0,10*ROW('Sanitation Data'!E120)))</f>
        <v/>
      </c>
      <c r="CS126" s="378" t="str">
        <f ca="1">+IF(OFFSET('Sanitation Data'!$E$31,0,10*ROW('Sanitation Data'!E120))="","",OFFSET('Sanitation Data'!$E$31,0,10*ROW('Sanitation Data'!E120)))</f>
        <v/>
      </c>
      <c r="CT126" s="378" t="str">
        <f ca="1">+IF(OFFSET('Sanitation Data'!$E$32,0,10*ROW('Sanitation Data'!E120))="","",OFFSET('Sanitation Data'!$E$32,0,10*ROW('Sanitation Data'!E120)))</f>
        <v/>
      </c>
      <c r="CU126" s="378" t="str">
        <f ca="1">+IF(OFFSET('Sanitation Data'!$F$28,0,10*ROW('Sanitation Data'!F120))="","",OFFSET('Sanitation Data'!$F$28,0,10*ROW('Sanitation Data'!F120)))</f>
        <v/>
      </c>
      <c r="CV126" s="378" t="str">
        <f ca="1">+IF(OFFSET('Sanitation Data'!$F$29,0,10*ROW('Sanitation Data'!F120))="","",OFFSET('Sanitation Data'!$F$29,0,10*ROW('Sanitation Data'!F120)))</f>
        <v/>
      </c>
      <c r="CW126" s="378" t="str">
        <f ca="1">+IF(OFFSET('Sanitation Data'!$F$30,0,10*ROW('Sanitation Data'!F120))="","",OFFSET('Sanitation Data'!$F$30,0,10*ROW('Sanitation Data'!F120)))</f>
        <v/>
      </c>
      <c r="CX126" s="378" t="str">
        <f ca="1">+IF(OFFSET('Sanitation Data'!$F$31,0,10*ROW('Sanitation Data'!F120))="","",OFFSET('Sanitation Data'!$F$31,0,10*ROW('Sanitation Data'!F120)))</f>
        <v/>
      </c>
      <c r="CY126" s="378" t="str">
        <f ca="1">+IF(OFFSET('Sanitation Data'!$F$32,0,10*ROW('Sanitation Data'!F120))="","",OFFSET('Sanitation Data'!$F$32,0,10*ROW('Sanitation Data'!F120)))</f>
        <v/>
      </c>
      <c r="CZ126" s="378" t="str">
        <f ca="1">+IF(OFFSET('Sanitation Data'!$G$28,0,10*ROW('Sanitation Data'!G120))="","",OFFSET('Sanitation Data'!$G$28,0,10*ROW('Sanitation Data'!G120)))</f>
        <v/>
      </c>
      <c r="DA126" s="378" t="str">
        <f ca="1">+IF(OFFSET('Sanitation Data'!$G$29,0,10*ROW('Sanitation Data'!G120))="","",OFFSET('Sanitation Data'!$G$29,0,10*ROW('Sanitation Data'!G120)))</f>
        <v/>
      </c>
      <c r="DB126" s="378" t="str">
        <f ca="1">+IF(OFFSET('Sanitation Data'!$G$30,0,10*ROW('Sanitation Data'!G120))="","",OFFSET('Sanitation Data'!$G$30,0,10*ROW('Sanitation Data'!G120)))</f>
        <v/>
      </c>
      <c r="DC126" s="378" t="str">
        <f ca="1">+IF(OFFSET('Sanitation Data'!$G$31,0,10*ROW('Sanitation Data'!G120))="","",OFFSET('Sanitation Data'!$G$31,0,10*ROW('Sanitation Data'!G120)))</f>
        <v/>
      </c>
      <c r="DD126" s="378" t="str">
        <f ca="1">+IF(OFFSET('Sanitation Data'!$G$32,0,10*ROW('Sanitation Data'!G120))="","",OFFSET('Sanitation Data'!$G$32,0,10*ROW('Sanitation Data'!G120)))</f>
        <v/>
      </c>
      <c r="DE126" s="378" t="str">
        <f ca="1">+IF(OFFSET('Sanitation Data'!$H$28,0,10*ROW('Sanitation Data'!H120))="","",OFFSET('Sanitation Data'!$H$28,0,10*ROW('Sanitation Data'!H120)))</f>
        <v/>
      </c>
      <c r="DF126" s="378" t="str">
        <f ca="1">+IF(OFFSET('Sanitation Data'!$H$29,0,10*ROW('Sanitation Data'!H120))="","",OFFSET('Sanitation Data'!$H$29,0,10*ROW('Sanitation Data'!H120)))</f>
        <v/>
      </c>
      <c r="DG126" s="378" t="str">
        <f ca="1">+IF(OFFSET('Sanitation Data'!$H$30,0,10*ROW('Sanitation Data'!H120))="","",OFFSET('Sanitation Data'!$H$30,0,10*ROW('Sanitation Data'!H120)))</f>
        <v/>
      </c>
      <c r="DH126" s="378" t="str">
        <f ca="1">+IF(OFFSET('Sanitation Data'!$H$31,0,10*ROW('Sanitation Data'!H120))="","",OFFSET('Sanitation Data'!$H$31,0,10*ROW('Sanitation Data'!H120)))</f>
        <v/>
      </c>
      <c r="DI126" s="378" t="str">
        <f ca="1">+IF(OFFSET('Sanitation Data'!$H$32,0,10*ROW('Sanitation Data'!H120))="","",OFFSET('Sanitation Data'!$H$32,0,10*ROW('Sanitation Data'!H120)))</f>
        <v/>
      </c>
      <c r="DJ126" s="378" t="str">
        <f ca="1">+IF(OFFSET('Sanitation Data'!$I$28,0,10*ROW('Sanitation Data'!I120))="","",OFFSET('Sanitation Data'!$I$28,0,10*ROW('Sanitation Data'!I120)))</f>
        <v/>
      </c>
      <c r="DK126" s="378" t="str">
        <f ca="1">+IF(OFFSET('Sanitation Data'!$I$29,0,10*ROW('Sanitation Data'!I120))="","",OFFSET('Sanitation Data'!$I$29,0,10*ROW('Sanitation Data'!I120)))</f>
        <v/>
      </c>
      <c r="DL126" s="378" t="str">
        <f ca="1">+IF(OFFSET('Sanitation Data'!$I$30,0,10*ROW('Sanitation Data'!I120))="","",OFFSET('Sanitation Data'!$I$30,0,10*ROW('Sanitation Data'!I120)))</f>
        <v/>
      </c>
      <c r="DM126" s="378" t="str">
        <f ca="1">+IF(OFFSET('Sanitation Data'!$I$31,0,10*ROW('Sanitation Data'!I120))="","",OFFSET('Sanitation Data'!$I$31,0,10*ROW('Sanitation Data'!I120)))</f>
        <v/>
      </c>
      <c r="DN126" s="378" t="str">
        <f ca="1">+IF(OFFSET('Sanitation Data'!$I$32,0,10*ROW('Sanitation Data'!I120))="","",OFFSET('Sanitation Data'!$I$32,0,10*ROW('Sanitation Data'!I120)))</f>
        <v/>
      </c>
      <c r="DO126" s="378" t="str">
        <f ca="1">+IF(OFFSET('Hygiene Data'!$D$11,0,10*ROW('Hygiene Data'!D120))="","",OFFSET('Hygiene Data'!$D$11,0,10*ROW('Hygiene Data'!D120)))</f>
        <v/>
      </c>
      <c r="DP126" s="378" t="str">
        <f ca="1">+IF(OFFSET('Hygiene Data'!$D$12,0,10*ROW('Hygiene Data'!D120))="","",OFFSET('Hygiene Data'!$D$12,0,10*ROW('Hygiene Data'!D120)))</f>
        <v/>
      </c>
      <c r="DQ126" s="378" t="str">
        <f ca="1">+IF(OFFSET('Hygiene Data'!$D$13,0,10*ROW('Hygiene Data'!D120))="","",OFFSET('Hygiene Data'!$D$13,0,10*ROW('Hygiene Data'!D120)))</f>
        <v/>
      </c>
      <c r="DR126" s="378" t="str">
        <f ca="1">+IF(OFFSET('Hygiene Data'!$E$11,0,10*ROW('Hygiene Data'!E120))="","",OFFSET('Hygiene Data'!$E$11,0,10*ROW('Hygiene Data'!E120)))</f>
        <v/>
      </c>
      <c r="DS126" s="378" t="str">
        <f ca="1">+IF(OFFSET('Hygiene Data'!$E$12,0,10*ROW('Hygiene Data'!E120))="","",OFFSET('Hygiene Data'!$E$12,0,10*ROW('Hygiene Data'!E120)))</f>
        <v/>
      </c>
      <c r="DT126" s="378" t="str">
        <f ca="1">+IF(OFFSET('Hygiene Data'!$E$13,0,10*ROW('Hygiene Data'!E120))="","",OFFSET('Hygiene Data'!$E$13,0,10*ROW('Hygiene Data'!E120)))</f>
        <v/>
      </c>
      <c r="DU126" s="378" t="str">
        <f ca="1">+IF(OFFSET('Hygiene Data'!$F$11,0,10*ROW('Hygiene Data'!F120))="","",OFFSET('Hygiene Data'!$F$11,0,10*ROW('Hygiene Data'!F120)))</f>
        <v/>
      </c>
      <c r="DV126" s="378" t="str">
        <f ca="1">+IF(OFFSET('Hygiene Data'!$F$12,0,10*ROW('Hygiene Data'!F120))="","",OFFSET('Hygiene Data'!$F$12,0,10*ROW('Hygiene Data'!F120)))</f>
        <v/>
      </c>
      <c r="DW126" s="378" t="str">
        <f ca="1">+IF(OFFSET('Hygiene Data'!$F$13,0,10*ROW('Hygiene Data'!F120))="","",OFFSET('Hygiene Data'!$F$13,0,10*ROW('Hygiene Data'!F120)))</f>
        <v/>
      </c>
      <c r="DX126" s="378" t="str">
        <f ca="1">+IF(OFFSET('Hygiene Data'!$G$11,0,10*ROW('Hygiene Data'!G120))="","",OFFSET('Hygiene Data'!$G$11,0,10*ROW('Hygiene Data'!G120)))</f>
        <v/>
      </c>
      <c r="DY126" s="378" t="str">
        <f ca="1">+IF(OFFSET('Hygiene Data'!$G$12,0,10*ROW('Hygiene Data'!G120))="","",OFFSET('Hygiene Data'!$G$12,0,10*ROW('Hygiene Data'!G120)))</f>
        <v/>
      </c>
      <c r="DZ126" s="378" t="str">
        <f ca="1">+IF(OFFSET('Hygiene Data'!$G$13,0,10*ROW('Hygiene Data'!G120))="","",OFFSET('Hygiene Data'!$G$13,0,10*ROW('Hygiene Data'!G120)))</f>
        <v/>
      </c>
      <c r="EA126" s="378" t="str">
        <f ca="1">+IF(OFFSET('Hygiene Data'!$H$11,0,10*ROW('Hygiene Data'!H120))="","",OFFSET('Hygiene Data'!$H$11,0,10*ROW('Hygiene Data'!H120)))</f>
        <v/>
      </c>
      <c r="EB126" s="378" t="str">
        <f ca="1">+IF(OFFSET('Hygiene Data'!$H$12,0,10*ROW('Hygiene Data'!H120))="","",OFFSET('Hygiene Data'!$H$12,0,10*ROW('Hygiene Data'!H120)))</f>
        <v/>
      </c>
      <c r="EC126" s="378" t="str">
        <f ca="1">+IF(OFFSET('Hygiene Data'!$H$13,0,10*ROW('Hygiene Data'!H120))="","",OFFSET('Hygiene Data'!$H$13,0,10*ROW('Hygiene Data'!H120)))</f>
        <v/>
      </c>
      <c r="ED126" s="378" t="str">
        <f ca="1">+IF(OFFSET('Hygiene Data'!$I$11,0,10*ROW('Hygiene Data'!I120))="","",OFFSET('Hygiene Data'!$I$11,0,10*ROW('Hygiene Data'!I120)))</f>
        <v/>
      </c>
      <c r="EE126" s="378" t="str">
        <f ca="1">+IF(OFFSET('Hygiene Data'!$I$12,0,10*ROW('Hygiene Data'!I120))="","",OFFSET('Hygiene Data'!$I$12,0,10*ROW('Hygiene Data'!I120)))</f>
        <v/>
      </c>
      <c r="EF126" s="378" t="str">
        <f ca="1">+IF(OFFSET('Hygiene Data'!$I$13,0,10*ROW('Hygiene Data'!I120))="","",OFFSET('Hygiene Data'!$I$13,0,10*ROW('Hygiene Data'!I120)))</f>
        <v/>
      </c>
    </row>
    <row r="127" spans="1:136" x14ac:dyDescent="0.25">
      <c r="A127" s="487" t="str">
        <f ca="1">+IF(OFFSET('Water Data'!$B$2,0,10*ROW('Water Data'!E121))="","",OFFSET('Water Data'!$B$2,0,10*ROW('Water Data'!E121)))</f>
        <v/>
      </c>
      <c r="B127" s="487"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4" t="str">
        <f t="shared" ca="1" si="1"/>
        <v/>
      </c>
      <c r="D127" s="515"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5"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5"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5"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5"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5"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5"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5"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5"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5"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5"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5"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5"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5"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5"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5"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5"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5"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6"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6"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6"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6"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6"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6"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6"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6"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6"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6"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6"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6"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6"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6"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6"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6"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6"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6"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6"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6"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6"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6"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6"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6"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6"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6"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6"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6"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6"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6"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7"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3"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7"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7"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7"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7"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7"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7"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7"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7"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7"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7"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7"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7"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7"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7"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7"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7"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8" t="str">
        <f ca="1">+IF(OFFSET('Water Data'!$D$27,0,10*ROW('Water Data'!D121))="","",OFFSET('Water Data'!$D$27,0,10*ROW('Water Data'!D121)))</f>
        <v/>
      </c>
      <c r="BT127" s="378" t="str">
        <f ca="1">+IF(OFFSET('Water Data'!$D$28,0,10*ROW('Water Data'!D121))="","",OFFSET('Water Data'!$D$28,0,10*ROW('Water Data'!D121)))</f>
        <v/>
      </c>
      <c r="BU127" s="378" t="str">
        <f ca="1">+IF(OFFSET('Water Data'!$D$29,0,10*ROW('Water Data'!D121))="","",OFFSET('Water Data'!$D$29,0,10*ROW('Water Data'!D121)))</f>
        <v/>
      </c>
      <c r="BV127" s="378" t="str">
        <f ca="1">+IF(OFFSET('Water Data'!$E$27,0,10*ROW('Water Data'!E121))="","",OFFSET('Water Data'!$E$27,0,10*ROW('Water Data'!E121)))</f>
        <v/>
      </c>
      <c r="BW127" s="378" t="str">
        <f ca="1">+IF(OFFSET('Water Data'!$E$28,0,10*ROW('Water Data'!E121))="","",OFFSET('Water Data'!$E$28,0,10*ROW('Water Data'!E121)))</f>
        <v/>
      </c>
      <c r="BX127" s="378" t="str">
        <f ca="1">+IF(OFFSET('Water Data'!$E$29,0,10*ROW('Water Data'!E121))="","",OFFSET('Water Data'!$E$29,0,10*ROW('Water Data'!E121)))</f>
        <v/>
      </c>
      <c r="BY127" s="378" t="str">
        <f ca="1">+IF(OFFSET('Water Data'!$F$27,0,10*ROW('Water Data'!F121))="","",OFFSET('Water Data'!$F$27,0,10*ROW('Water Data'!F121)))</f>
        <v/>
      </c>
      <c r="BZ127" s="378" t="str">
        <f ca="1">+IF(OFFSET('Water Data'!$F$28,0,10*ROW('Water Data'!F121))="","",OFFSET('Water Data'!$F$28,0,10*ROW('Water Data'!F121)))</f>
        <v/>
      </c>
      <c r="CA127" s="378" t="str">
        <f ca="1">+IF(OFFSET('Water Data'!$F$29,0,10*ROW('Water Data'!F121))="","",OFFSET('Water Data'!$F$29,0,10*ROW('Water Data'!F121)))</f>
        <v/>
      </c>
      <c r="CB127" s="378" t="str">
        <f ca="1">+IF(OFFSET('Water Data'!$G$27,0,10*ROW('Water Data'!G121))="","",OFFSET('Water Data'!$G$27,0,10*ROW('Water Data'!G121)))</f>
        <v/>
      </c>
      <c r="CC127" s="378" t="str">
        <f ca="1">+IF(OFFSET('Water Data'!$G$28,0,10*ROW('Water Data'!G121))="","",OFFSET('Water Data'!$G$28,0,10*ROW('Water Data'!G121)))</f>
        <v/>
      </c>
      <c r="CD127" s="378" t="str">
        <f ca="1">+IF(OFFSET('Water Data'!$G$29,0,10*ROW('Water Data'!G121))="","",OFFSET('Water Data'!$G$29,0,10*ROW('Water Data'!G121)))</f>
        <v/>
      </c>
      <c r="CE127" s="378" t="str">
        <f ca="1">+IF(OFFSET('Water Data'!$H$27,0,10*ROW('Water Data'!H121))="","",OFFSET('Water Data'!$H$27,0,10*ROW('Water Data'!H121)))</f>
        <v/>
      </c>
      <c r="CF127" s="378" t="str">
        <f ca="1">+IF(OFFSET('Water Data'!$H$28,0,10*ROW('Water Data'!H121))="","",OFFSET('Water Data'!$H$28,0,10*ROW('Water Data'!H121)))</f>
        <v/>
      </c>
      <c r="CG127" s="378" t="str">
        <f ca="1">+IF(OFFSET('Water Data'!$H$29,0,10*ROW('Water Data'!H121))="","",OFFSET('Water Data'!$H$29,0,10*ROW('Water Data'!H121)))</f>
        <v/>
      </c>
      <c r="CH127" s="378" t="str">
        <f ca="1">+IF(OFFSET('Water Data'!$I$27,0,10*ROW('Water Data'!I121))="","",OFFSET('Water Data'!$I$27,0,10*ROW('Water Data'!I121)))</f>
        <v/>
      </c>
      <c r="CI127" s="378" t="str">
        <f ca="1">+IF(OFFSET('Water Data'!$I$28,0,10*ROW('Water Data'!I121))="","",OFFSET('Water Data'!$I$28,0,10*ROW('Water Data'!I121)))</f>
        <v/>
      </c>
      <c r="CJ127" s="378" t="str">
        <f ca="1">+IF(OFFSET('Water Data'!$I$29,0,10*ROW('Water Data'!I121))="","",OFFSET('Water Data'!$I$29,0,10*ROW('Water Data'!I121)))</f>
        <v/>
      </c>
      <c r="CK127" s="378" t="str">
        <f ca="1">+IF(OFFSET('Sanitation Data'!$D$28,0,10*ROW('Sanitation Data'!D121))="","",OFFSET('Sanitation Data'!$D$28,0,10*ROW('Sanitation Data'!D121)))</f>
        <v/>
      </c>
      <c r="CL127" s="378" t="str">
        <f ca="1">+IF(OFFSET('Sanitation Data'!$D$29,0,10*ROW('Sanitation Data'!D121))="","",OFFSET('Sanitation Data'!$D$29,0,10*ROW('Sanitation Data'!D121)))</f>
        <v/>
      </c>
      <c r="CM127" s="378" t="str">
        <f ca="1">+IF(OFFSET('Sanitation Data'!$D$30,0,10*ROW('Sanitation Data'!D121))="","",OFFSET('Sanitation Data'!$D$30,0,10*ROW('Sanitation Data'!D121)))</f>
        <v/>
      </c>
      <c r="CN127" s="378" t="str">
        <f ca="1">+IF(OFFSET('Sanitation Data'!$D$31,0,10*ROW('Sanitation Data'!D121))="","",OFFSET('Sanitation Data'!$D$31,0,10*ROW('Sanitation Data'!D121)))</f>
        <v/>
      </c>
      <c r="CO127" s="378" t="str">
        <f ca="1">+IF(OFFSET('Sanitation Data'!$D$32,0,10*ROW('Sanitation Data'!D121))="","",OFFSET('Sanitation Data'!$D$32,0,10*ROW('Sanitation Data'!D121)))</f>
        <v/>
      </c>
      <c r="CP127" s="378" t="str">
        <f ca="1">+IF(OFFSET('Sanitation Data'!$E$28,0,10*ROW('Sanitation Data'!E121))="","",OFFSET('Sanitation Data'!$E$28,0,10*ROW('Sanitation Data'!E121)))</f>
        <v/>
      </c>
      <c r="CQ127" s="378" t="str">
        <f ca="1">+IF(OFFSET('Sanitation Data'!$E$29,0,10*ROW('Sanitation Data'!E121))="","",OFFSET('Sanitation Data'!$E$29,0,10*ROW('Sanitation Data'!E121)))</f>
        <v/>
      </c>
      <c r="CR127" s="378" t="str">
        <f ca="1">+IF(OFFSET('Sanitation Data'!$E$30,0,10*ROW('Sanitation Data'!E121))="","",OFFSET('Sanitation Data'!$E$30,0,10*ROW('Sanitation Data'!E121)))</f>
        <v/>
      </c>
      <c r="CS127" s="378" t="str">
        <f ca="1">+IF(OFFSET('Sanitation Data'!$E$31,0,10*ROW('Sanitation Data'!E121))="","",OFFSET('Sanitation Data'!$E$31,0,10*ROW('Sanitation Data'!E121)))</f>
        <v/>
      </c>
      <c r="CT127" s="378" t="str">
        <f ca="1">+IF(OFFSET('Sanitation Data'!$E$32,0,10*ROW('Sanitation Data'!E121))="","",OFFSET('Sanitation Data'!$E$32,0,10*ROW('Sanitation Data'!E121)))</f>
        <v/>
      </c>
      <c r="CU127" s="378" t="str">
        <f ca="1">+IF(OFFSET('Sanitation Data'!$F$28,0,10*ROW('Sanitation Data'!F121))="","",OFFSET('Sanitation Data'!$F$28,0,10*ROW('Sanitation Data'!F121)))</f>
        <v/>
      </c>
      <c r="CV127" s="378" t="str">
        <f ca="1">+IF(OFFSET('Sanitation Data'!$F$29,0,10*ROW('Sanitation Data'!F121))="","",OFFSET('Sanitation Data'!$F$29,0,10*ROW('Sanitation Data'!F121)))</f>
        <v/>
      </c>
      <c r="CW127" s="378" t="str">
        <f ca="1">+IF(OFFSET('Sanitation Data'!$F$30,0,10*ROW('Sanitation Data'!F121))="","",OFFSET('Sanitation Data'!$F$30,0,10*ROW('Sanitation Data'!F121)))</f>
        <v/>
      </c>
      <c r="CX127" s="378" t="str">
        <f ca="1">+IF(OFFSET('Sanitation Data'!$F$31,0,10*ROW('Sanitation Data'!F121))="","",OFFSET('Sanitation Data'!$F$31,0,10*ROW('Sanitation Data'!F121)))</f>
        <v/>
      </c>
      <c r="CY127" s="378" t="str">
        <f ca="1">+IF(OFFSET('Sanitation Data'!$F$32,0,10*ROW('Sanitation Data'!F121))="","",OFFSET('Sanitation Data'!$F$32,0,10*ROW('Sanitation Data'!F121)))</f>
        <v/>
      </c>
      <c r="CZ127" s="378" t="str">
        <f ca="1">+IF(OFFSET('Sanitation Data'!$G$28,0,10*ROW('Sanitation Data'!G121))="","",OFFSET('Sanitation Data'!$G$28,0,10*ROW('Sanitation Data'!G121)))</f>
        <v/>
      </c>
      <c r="DA127" s="378" t="str">
        <f ca="1">+IF(OFFSET('Sanitation Data'!$G$29,0,10*ROW('Sanitation Data'!G121))="","",OFFSET('Sanitation Data'!$G$29,0,10*ROW('Sanitation Data'!G121)))</f>
        <v/>
      </c>
      <c r="DB127" s="378" t="str">
        <f ca="1">+IF(OFFSET('Sanitation Data'!$G$30,0,10*ROW('Sanitation Data'!G121))="","",OFFSET('Sanitation Data'!$G$30,0,10*ROW('Sanitation Data'!G121)))</f>
        <v/>
      </c>
      <c r="DC127" s="378" t="str">
        <f ca="1">+IF(OFFSET('Sanitation Data'!$G$31,0,10*ROW('Sanitation Data'!G121))="","",OFFSET('Sanitation Data'!$G$31,0,10*ROW('Sanitation Data'!G121)))</f>
        <v/>
      </c>
      <c r="DD127" s="378" t="str">
        <f ca="1">+IF(OFFSET('Sanitation Data'!$G$32,0,10*ROW('Sanitation Data'!G121))="","",OFFSET('Sanitation Data'!$G$32,0,10*ROW('Sanitation Data'!G121)))</f>
        <v/>
      </c>
      <c r="DE127" s="378" t="str">
        <f ca="1">+IF(OFFSET('Sanitation Data'!$H$28,0,10*ROW('Sanitation Data'!H121))="","",OFFSET('Sanitation Data'!$H$28,0,10*ROW('Sanitation Data'!H121)))</f>
        <v/>
      </c>
      <c r="DF127" s="378" t="str">
        <f ca="1">+IF(OFFSET('Sanitation Data'!$H$29,0,10*ROW('Sanitation Data'!H121))="","",OFFSET('Sanitation Data'!$H$29,0,10*ROW('Sanitation Data'!H121)))</f>
        <v/>
      </c>
      <c r="DG127" s="378" t="str">
        <f ca="1">+IF(OFFSET('Sanitation Data'!$H$30,0,10*ROW('Sanitation Data'!H121))="","",OFFSET('Sanitation Data'!$H$30,0,10*ROW('Sanitation Data'!H121)))</f>
        <v/>
      </c>
      <c r="DH127" s="378" t="str">
        <f ca="1">+IF(OFFSET('Sanitation Data'!$H$31,0,10*ROW('Sanitation Data'!H121))="","",OFFSET('Sanitation Data'!$H$31,0,10*ROW('Sanitation Data'!H121)))</f>
        <v/>
      </c>
      <c r="DI127" s="378" t="str">
        <f ca="1">+IF(OFFSET('Sanitation Data'!$H$32,0,10*ROW('Sanitation Data'!H121))="","",OFFSET('Sanitation Data'!$H$32,0,10*ROW('Sanitation Data'!H121)))</f>
        <v/>
      </c>
      <c r="DJ127" s="378" t="str">
        <f ca="1">+IF(OFFSET('Sanitation Data'!$I$28,0,10*ROW('Sanitation Data'!I121))="","",OFFSET('Sanitation Data'!$I$28,0,10*ROW('Sanitation Data'!I121)))</f>
        <v/>
      </c>
      <c r="DK127" s="378" t="str">
        <f ca="1">+IF(OFFSET('Sanitation Data'!$I$29,0,10*ROW('Sanitation Data'!I121))="","",OFFSET('Sanitation Data'!$I$29,0,10*ROW('Sanitation Data'!I121)))</f>
        <v/>
      </c>
      <c r="DL127" s="378" t="str">
        <f ca="1">+IF(OFFSET('Sanitation Data'!$I$30,0,10*ROW('Sanitation Data'!I121))="","",OFFSET('Sanitation Data'!$I$30,0,10*ROW('Sanitation Data'!I121)))</f>
        <v/>
      </c>
      <c r="DM127" s="378" t="str">
        <f ca="1">+IF(OFFSET('Sanitation Data'!$I$31,0,10*ROW('Sanitation Data'!I121))="","",OFFSET('Sanitation Data'!$I$31,0,10*ROW('Sanitation Data'!I121)))</f>
        <v/>
      </c>
      <c r="DN127" s="378" t="str">
        <f ca="1">+IF(OFFSET('Sanitation Data'!$I$32,0,10*ROW('Sanitation Data'!I121))="","",OFFSET('Sanitation Data'!$I$32,0,10*ROW('Sanitation Data'!I121)))</f>
        <v/>
      </c>
      <c r="DO127" s="378" t="str">
        <f ca="1">+IF(OFFSET('Hygiene Data'!$D$11,0,10*ROW('Hygiene Data'!D121))="","",OFFSET('Hygiene Data'!$D$11,0,10*ROW('Hygiene Data'!D121)))</f>
        <v/>
      </c>
      <c r="DP127" s="378" t="str">
        <f ca="1">+IF(OFFSET('Hygiene Data'!$D$12,0,10*ROW('Hygiene Data'!D121))="","",OFFSET('Hygiene Data'!$D$12,0,10*ROW('Hygiene Data'!D121)))</f>
        <v/>
      </c>
      <c r="DQ127" s="378" t="str">
        <f ca="1">+IF(OFFSET('Hygiene Data'!$D$13,0,10*ROW('Hygiene Data'!D121))="","",OFFSET('Hygiene Data'!$D$13,0,10*ROW('Hygiene Data'!D121)))</f>
        <v/>
      </c>
      <c r="DR127" s="378" t="str">
        <f ca="1">+IF(OFFSET('Hygiene Data'!$E$11,0,10*ROW('Hygiene Data'!E121))="","",OFFSET('Hygiene Data'!$E$11,0,10*ROW('Hygiene Data'!E121)))</f>
        <v/>
      </c>
      <c r="DS127" s="378" t="str">
        <f ca="1">+IF(OFFSET('Hygiene Data'!$E$12,0,10*ROW('Hygiene Data'!E121))="","",OFFSET('Hygiene Data'!$E$12,0,10*ROW('Hygiene Data'!E121)))</f>
        <v/>
      </c>
      <c r="DT127" s="378" t="str">
        <f ca="1">+IF(OFFSET('Hygiene Data'!$E$13,0,10*ROW('Hygiene Data'!E121))="","",OFFSET('Hygiene Data'!$E$13,0,10*ROW('Hygiene Data'!E121)))</f>
        <v/>
      </c>
      <c r="DU127" s="378" t="str">
        <f ca="1">+IF(OFFSET('Hygiene Data'!$F$11,0,10*ROW('Hygiene Data'!F121))="","",OFFSET('Hygiene Data'!$F$11,0,10*ROW('Hygiene Data'!F121)))</f>
        <v/>
      </c>
      <c r="DV127" s="378" t="str">
        <f ca="1">+IF(OFFSET('Hygiene Data'!$F$12,0,10*ROW('Hygiene Data'!F121))="","",OFFSET('Hygiene Data'!$F$12,0,10*ROW('Hygiene Data'!F121)))</f>
        <v/>
      </c>
      <c r="DW127" s="378" t="str">
        <f ca="1">+IF(OFFSET('Hygiene Data'!$F$13,0,10*ROW('Hygiene Data'!F121))="","",OFFSET('Hygiene Data'!$F$13,0,10*ROW('Hygiene Data'!F121)))</f>
        <v/>
      </c>
      <c r="DX127" s="378" t="str">
        <f ca="1">+IF(OFFSET('Hygiene Data'!$G$11,0,10*ROW('Hygiene Data'!G121))="","",OFFSET('Hygiene Data'!$G$11,0,10*ROW('Hygiene Data'!G121)))</f>
        <v/>
      </c>
      <c r="DY127" s="378" t="str">
        <f ca="1">+IF(OFFSET('Hygiene Data'!$G$12,0,10*ROW('Hygiene Data'!G121))="","",OFFSET('Hygiene Data'!$G$12,0,10*ROW('Hygiene Data'!G121)))</f>
        <v/>
      </c>
      <c r="DZ127" s="378" t="str">
        <f ca="1">+IF(OFFSET('Hygiene Data'!$G$13,0,10*ROW('Hygiene Data'!G121))="","",OFFSET('Hygiene Data'!$G$13,0,10*ROW('Hygiene Data'!G121)))</f>
        <v/>
      </c>
      <c r="EA127" s="378" t="str">
        <f ca="1">+IF(OFFSET('Hygiene Data'!$H$11,0,10*ROW('Hygiene Data'!H121))="","",OFFSET('Hygiene Data'!$H$11,0,10*ROW('Hygiene Data'!H121)))</f>
        <v/>
      </c>
      <c r="EB127" s="378" t="str">
        <f ca="1">+IF(OFFSET('Hygiene Data'!$H$12,0,10*ROW('Hygiene Data'!H121))="","",OFFSET('Hygiene Data'!$H$12,0,10*ROW('Hygiene Data'!H121)))</f>
        <v/>
      </c>
      <c r="EC127" s="378" t="str">
        <f ca="1">+IF(OFFSET('Hygiene Data'!$H$13,0,10*ROW('Hygiene Data'!H121))="","",OFFSET('Hygiene Data'!$H$13,0,10*ROW('Hygiene Data'!H121)))</f>
        <v/>
      </c>
      <c r="ED127" s="378" t="str">
        <f ca="1">+IF(OFFSET('Hygiene Data'!$I$11,0,10*ROW('Hygiene Data'!I121))="","",OFFSET('Hygiene Data'!$I$11,0,10*ROW('Hygiene Data'!I121)))</f>
        <v/>
      </c>
      <c r="EE127" s="378" t="str">
        <f ca="1">+IF(OFFSET('Hygiene Data'!$I$12,0,10*ROW('Hygiene Data'!I121))="","",OFFSET('Hygiene Data'!$I$12,0,10*ROW('Hygiene Data'!I121)))</f>
        <v/>
      </c>
      <c r="EF127" s="378" t="str">
        <f ca="1">+IF(OFFSET('Hygiene Data'!$I$13,0,10*ROW('Hygiene Data'!I121))="","",OFFSET('Hygiene Data'!$I$13,0,10*ROW('Hygiene Data'!I121)))</f>
        <v/>
      </c>
    </row>
    <row r="128" spans="1:136" x14ac:dyDescent="0.25">
      <c r="A128" s="487" t="str">
        <f ca="1">+IF(OFFSET('Water Data'!$B$2,0,10*ROW('Water Data'!E122))="","",OFFSET('Water Data'!$B$2,0,10*ROW('Water Data'!E122)))</f>
        <v/>
      </c>
      <c r="B128" s="487"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4" t="str">
        <f t="shared" ca="1" si="1"/>
        <v/>
      </c>
      <c r="D128" s="515"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5"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5"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5"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5"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5"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5"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5"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5"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5"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5"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5"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5"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5"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5"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5"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5"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5"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6"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6"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6"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6"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6"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6"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6"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6"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6"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6"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6"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6"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6"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6"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6"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6"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6"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6"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6"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6"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6"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6"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6"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6"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6"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6"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6"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6"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6"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6"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7"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3"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7"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7"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7"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7"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7"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7"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7"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7"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7"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7"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7"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7"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7"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7"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7"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7"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8" t="str">
        <f ca="1">+IF(OFFSET('Water Data'!$D$27,0,10*ROW('Water Data'!D122))="","",OFFSET('Water Data'!$D$27,0,10*ROW('Water Data'!D122)))</f>
        <v/>
      </c>
      <c r="BT128" s="378" t="str">
        <f ca="1">+IF(OFFSET('Water Data'!$D$28,0,10*ROW('Water Data'!D122))="","",OFFSET('Water Data'!$D$28,0,10*ROW('Water Data'!D122)))</f>
        <v/>
      </c>
      <c r="BU128" s="378" t="str">
        <f ca="1">+IF(OFFSET('Water Data'!$D$29,0,10*ROW('Water Data'!D122))="","",OFFSET('Water Data'!$D$29,0,10*ROW('Water Data'!D122)))</f>
        <v/>
      </c>
      <c r="BV128" s="378" t="str">
        <f ca="1">+IF(OFFSET('Water Data'!$E$27,0,10*ROW('Water Data'!E122))="","",OFFSET('Water Data'!$E$27,0,10*ROW('Water Data'!E122)))</f>
        <v/>
      </c>
      <c r="BW128" s="378" t="str">
        <f ca="1">+IF(OFFSET('Water Data'!$E$28,0,10*ROW('Water Data'!E122))="","",OFFSET('Water Data'!$E$28,0,10*ROW('Water Data'!E122)))</f>
        <v/>
      </c>
      <c r="BX128" s="378" t="str">
        <f ca="1">+IF(OFFSET('Water Data'!$E$29,0,10*ROW('Water Data'!E122))="","",OFFSET('Water Data'!$E$29,0,10*ROW('Water Data'!E122)))</f>
        <v/>
      </c>
      <c r="BY128" s="378" t="str">
        <f ca="1">+IF(OFFSET('Water Data'!$F$27,0,10*ROW('Water Data'!F122))="","",OFFSET('Water Data'!$F$27,0,10*ROW('Water Data'!F122)))</f>
        <v/>
      </c>
      <c r="BZ128" s="378" t="str">
        <f ca="1">+IF(OFFSET('Water Data'!$F$28,0,10*ROW('Water Data'!F122))="","",OFFSET('Water Data'!$F$28,0,10*ROW('Water Data'!F122)))</f>
        <v/>
      </c>
      <c r="CA128" s="378" t="str">
        <f ca="1">+IF(OFFSET('Water Data'!$F$29,0,10*ROW('Water Data'!F122))="","",OFFSET('Water Data'!$F$29,0,10*ROW('Water Data'!F122)))</f>
        <v/>
      </c>
      <c r="CB128" s="378" t="str">
        <f ca="1">+IF(OFFSET('Water Data'!$G$27,0,10*ROW('Water Data'!G122))="","",OFFSET('Water Data'!$G$27,0,10*ROW('Water Data'!G122)))</f>
        <v/>
      </c>
      <c r="CC128" s="378" t="str">
        <f ca="1">+IF(OFFSET('Water Data'!$G$28,0,10*ROW('Water Data'!G122))="","",OFFSET('Water Data'!$G$28,0,10*ROW('Water Data'!G122)))</f>
        <v/>
      </c>
      <c r="CD128" s="378" t="str">
        <f ca="1">+IF(OFFSET('Water Data'!$G$29,0,10*ROW('Water Data'!G122))="","",OFFSET('Water Data'!$G$29,0,10*ROW('Water Data'!G122)))</f>
        <v/>
      </c>
      <c r="CE128" s="378" t="str">
        <f ca="1">+IF(OFFSET('Water Data'!$H$27,0,10*ROW('Water Data'!H122))="","",OFFSET('Water Data'!$H$27,0,10*ROW('Water Data'!H122)))</f>
        <v/>
      </c>
      <c r="CF128" s="378" t="str">
        <f ca="1">+IF(OFFSET('Water Data'!$H$28,0,10*ROW('Water Data'!H122))="","",OFFSET('Water Data'!$H$28,0,10*ROW('Water Data'!H122)))</f>
        <v/>
      </c>
      <c r="CG128" s="378" t="str">
        <f ca="1">+IF(OFFSET('Water Data'!$H$29,0,10*ROW('Water Data'!H122))="","",OFFSET('Water Data'!$H$29,0,10*ROW('Water Data'!H122)))</f>
        <v/>
      </c>
      <c r="CH128" s="378" t="str">
        <f ca="1">+IF(OFFSET('Water Data'!$I$27,0,10*ROW('Water Data'!I122))="","",OFFSET('Water Data'!$I$27,0,10*ROW('Water Data'!I122)))</f>
        <v/>
      </c>
      <c r="CI128" s="378" t="str">
        <f ca="1">+IF(OFFSET('Water Data'!$I$28,0,10*ROW('Water Data'!I122))="","",OFFSET('Water Data'!$I$28,0,10*ROW('Water Data'!I122)))</f>
        <v/>
      </c>
      <c r="CJ128" s="378" t="str">
        <f ca="1">+IF(OFFSET('Water Data'!$I$29,0,10*ROW('Water Data'!I122))="","",OFFSET('Water Data'!$I$29,0,10*ROW('Water Data'!I122)))</f>
        <v/>
      </c>
      <c r="CK128" s="378" t="str">
        <f ca="1">+IF(OFFSET('Sanitation Data'!$D$28,0,10*ROW('Sanitation Data'!D122))="","",OFFSET('Sanitation Data'!$D$28,0,10*ROW('Sanitation Data'!D122)))</f>
        <v/>
      </c>
      <c r="CL128" s="378" t="str">
        <f ca="1">+IF(OFFSET('Sanitation Data'!$D$29,0,10*ROW('Sanitation Data'!D122))="","",OFFSET('Sanitation Data'!$D$29,0,10*ROW('Sanitation Data'!D122)))</f>
        <v/>
      </c>
      <c r="CM128" s="378" t="str">
        <f ca="1">+IF(OFFSET('Sanitation Data'!$D$30,0,10*ROW('Sanitation Data'!D122))="","",OFFSET('Sanitation Data'!$D$30,0,10*ROW('Sanitation Data'!D122)))</f>
        <v/>
      </c>
      <c r="CN128" s="378" t="str">
        <f ca="1">+IF(OFFSET('Sanitation Data'!$D$31,0,10*ROW('Sanitation Data'!D122))="","",OFFSET('Sanitation Data'!$D$31,0,10*ROW('Sanitation Data'!D122)))</f>
        <v/>
      </c>
      <c r="CO128" s="378" t="str">
        <f ca="1">+IF(OFFSET('Sanitation Data'!$D$32,0,10*ROW('Sanitation Data'!D122))="","",OFFSET('Sanitation Data'!$D$32,0,10*ROW('Sanitation Data'!D122)))</f>
        <v/>
      </c>
      <c r="CP128" s="378" t="str">
        <f ca="1">+IF(OFFSET('Sanitation Data'!$E$28,0,10*ROW('Sanitation Data'!E122))="","",OFFSET('Sanitation Data'!$E$28,0,10*ROW('Sanitation Data'!E122)))</f>
        <v/>
      </c>
      <c r="CQ128" s="378" t="str">
        <f ca="1">+IF(OFFSET('Sanitation Data'!$E$29,0,10*ROW('Sanitation Data'!E122))="","",OFFSET('Sanitation Data'!$E$29,0,10*ROW('Sanitation Data'!E122)))</f>
        <v/>
      </c>
      <c r="CR128" s="378" t="str">
        <f ca="1">+IF(OFFSET('Sanitation Data'!$E$30,0,10*ROW('Sanitation Data'!E122))="","",OFFSET('Sanitation Data'!$E$30,0,10*ROW('Sanitation Data'!E122)))</f>
        <v/>
      </c>
      <c r="CS128" s="378" t="str">
        <f ca="1">+IF(OFFSET('Sanitation Data'!$E$31,0,10*ROW('Sanitation Data'!E122))="","",OFFSET('Sanitation Data'!$E$31,0,10*ROW('Sanitation Data'!E122)))</f>
        <v/>
      </c>
      <c r="CT128" s="378" t="str">
        <f ca="1">+IF(OFFSET('Sanitation Data'!$E$32,0,10*ROW('Sanitation Data'!E122))="","",OFFSET('Sanitation Data'!$E$32,0,10*ROW('Sanitation Data'!E122)))</f>
        <v/>
      </c>
      <c r="CU128" s="378" t="str">
        <f ca="1">+IF(OFFSET('Sanitation Data'!$F$28,0,10*ROW('Sanitation Data'!F122))="","",OFFSET('Sanitation Data'!$F$28,0,10*ROW('Sanitation Data'!F122)))</f>
        <v/>
      </c>
      <c r="CV128" s="378" t="str">
        <f ca="1">+IF(OFFSET('Sanitation Data'!$F$29,0,10*ROW('Sanitation Data'!F122))="","",OFFSET('Sanitation Data'!$F$29,0,10*ROW('Sanitation Data'!F122)))</f>
        <v/>
      </c>
      <c r="CW128" s="378" t="str">
        <f ca="1">+IF(OFFSET('Sanitation Data'!$F$30,0,10*ROW('Sanitation Data'!F122))="","",OFFSET('Sanitation Data'!$F$30,0,10*ROW('Sanitation Data'!F122)))</f>
        <v/>
      </c>
      <c r="CX128" s="378" t="str">
        <f ca="1">+IF(OFFSET('Sanitation Data'!$F$31,0,10*ROW('Sanitation Data'!F122))="","",OFFSET('Sanitation Data'!$F$31,0,10*ROW('Sanitation Data'!F122)))</f>
        <v/>
      </c>
      <c r="CY128" s="378" t="str">
        <f ca="1">+IF(OFFSET('Sanitation Data'!$F$32,0,10*ROW('Sanitation Data'!F122))="","",OFFSET('Sanitation Data'!$F$32,0,10*ROW('Sanitation Data'!F122)))</f>
        <v/>
      </c>
      <c r="CZ128" s="378" t="str">
        <f ca="1">+IF(OFFSET('Sanitation Data'!$G$28,0,10*ROW('Sanitation Data'!G122))="","",OFFSET('Sanitation Data'!$G$28,0,10*ROW('Sanitation Data'!G122)))</f>
        <v/>
      </c>
      <c r="DA128" s="378" t="str">
        <f ca="1">+IF(OFFSET('Sanitation Data'!$G$29,0,10*ROW('Sanitation Data'!G122))="","",OFFSET('Sanitation Data'!$G$29,0,10*ROW('Sanitation Data'!G122)))</f>
        <v/>
      </c>
      <c r="DB128" s="378" t="str">
        <f ca="1">+IF(OFFSET('Sanitation Data'!$G$30,0,10*ROW('Sanitation Data'!G122))="","",OFFSET('Sanitation Data'!$G$30,0,10*ROW('Sanitation Data'!G122)))</f>
        <v/>
      </c>
      <c r="DC128" s="378" t="str">
        <f ca="1">+IF(OFFSET('Sanitation Data'!$G$31,0,10*ROW('Sanitation Data'!G122))="","",OFFSET('Sanitation Data'!$G$31,0,10*ROW('Sanitation Data'!G122)))</f>
        <v/>
      </c>
      <c r="DD128" s="378" t="str">
        <f ca="1">+IF(OFFSET('Sanitation Data'!$G$32,0,10*ROW('Sanitation Data'!G122))="","",OFFSET('Sanitation Data'!$G$32,0,10*ROW('Sanitation Data'!G122)))</f>
        <v/>
      </c>
      <c r="DE128" s="378" t="str">
        <f ca="1">+IF(OFFSET('Sanitation Data'!$H$28,0,10*ROW('Sanitation Data'!H122))="","",OFFSET('Sanitation Data'!$H$28,0,10*ROW('Sanitation Data'!H122)))</f>
        <v/>
      </c>
      <c r="DF128" s="378" t="str">
        <f ca="1">+IF(OFFSET('Sanitation Data'!$H$29,0,10*ROW('Sanitation Data'!H122))="","",OFFSET('Sanitation Data'!$H$29,0,10*ROW('Sanitation Data'!H122)))</f>
        <v/>
      </c>
      <c r="DG128" s="378" t="str">
        <f ca="1">+IF(OFFSET('Sanitation Data'!$H$30,0,10*ROW('Sanitation Data'!H122))="","",OFFSET('Sanitation Data'!$H$30,0,10*ROW('Sanitation Data'!H122)))</f>
        <v/>
      </c>
      <c r="DH128" s="378" t="str">
        <f ca="1">+IF(OFFSET('Sanitation Data'!$H$31,0,10*ROW('Sanitation Data'!H122))="","",OFFSET('Sanitation Data'!$H$31,0,10*ROW('Sanitation Data'!H122)))</f>
        <v/>
      </c>
      <c r="DI128" s="378" t="str">
        <f ca="1">+IF(OFFSET('Sanitation Data'!$H$32,0,10*ROW('Sanitation Data'!H122))="","",OFFSET('Sanitation Data'!$H$32,0,10*ROW('Sanitation Data'!H122)))</f>
        <v/>
      </c>
      <c r="DJ128" s="378" t="str">
        <f ca="1">+IF(OFFSET('Sanitation Data'!$I$28,0,10*ROW('Sanitation Data'!I122))="","",OFFSET('Sanitation Data'!$I$28,0,10*ROW('Sanitation Data'!I122)))</f>
        <v/>
      </c>
      <c r="DK128" s="378" t="str">
        <f ca="1">+IF(OFFSET('Sanitation Data'!$I$29,0,10*ROW('Sanitation Data'!I122))="","",OFFSET('Sanitation Data'!$I$29,0,10*ROW('Sanitation Data'!I122)))</f>
        <v/>
      </c>
      <c r="DL128" s="378" t="str">
        <f ca="1">+IF(OFFSET('Sanitation Data'!$I$30,0,10*ROW('Sanitation Data'!I122))="","",OFFSET('Sanitation Data'!$I$30,0,10*ROW('Sanitation Data'!I122)))</f>
        <v/>
      </c>
      <c r="DM128" s="378" t="str">
        <f ca="1">+IF(OFFSET('Sanitation Data'!$I$31,0,10*ROW('Sanitation Data'!I122))="","",OFFSET('Sanitation Data'!$I$31,0,10*ROW('Sanitation Data'!I122)))</f>
        <v/>
      </c>
      <c r="DN128" s="378" t="str">
        <f ca="1">+IF(OFFSET('Sanitation Data'!$I$32,0,10*ROW('Sanitation Data'!I122))="","",OFFSET('Sanitation Data'!$I$32,0,10*ROW('Sanitation Data'!I122)))</f>
        <v/>
      </c>
      <c r="DO128" s="378" t="str">
        <f ca="1">+IF(OFFSET('Hygiene Data'!$D$11,0,10*ROW('Hygiene Data'!D122))="","",OFFSET('Hygiene Data'!$D$11,0,10*ROW('Hygiene Data'!D122)))</f>
        <v/>
      </c>
      <c r="DP128" s="378" t="str">
        <f ca="1">+IF(OFFSET('Hygiene Data'!$D$12,0,10*ROW('Hygiene Data'!D122))="","",OFFSET('Hygiene Data'!$D$12,0,10*ROW('Hygiene Data'!D122)))</f>
        <v/>
      </c>
      <c r="DQ128" s="378" t="str">
        <f ca="1">+IF(OFFSET('Hygiene Data'!$D$13,0,10*ROW('Hygiene Data'!D122))="","",OFFSET('Hygiene Data'!$D$13,0,10*ROW('Hygiene Data'!D122)))</f>
        <v/>
      </c>
      <c r="DR128" s="378" t="str">
        <f ca="1">+IF(OFFSET('Hygiene Data'!$E$11,0,10*ROW('Hygiene Data'!E122))="","",OFFSET('Hygiene Data'!$E$11,0,10*ROW('Hygiene Data'!E122)))</f>
        <v/>
      </c>
      <c r="DS128" s="378" t="str">
        <f ca="1">+IF(OFFSET('Hygiene Data'!$E$12,0,10*ROW('Hygiene Data'!E122))="","",OFFSET('Hygiene Data'!$E$12,0,10*ROW('Hygiene Data'!E122)))</f>
        <v/>
      </c>
      <c r="DT128" s="378" t="str">
        <f ca="1">+IF(OFFSET('Hygiene Data'!$E$13,0,10*ROW('Hygiene Data'!E122))="","",OFFSET('Hygiene Data'!$E$13,0,10*ROW('Hygiene Data'!E122)))</f>
        <v/>
      </c>
      <c r="DU128" s="378" t="str">
        <f ca="1">+IF(OFFSET('Hygiene Data'!$F$11,0,10*ROW('Hygiene Data'!F122))="","",OFFSET('Hygiene Data'!$F$11,0,10*ROW('Hygiene Data'!F122)))</f>
        <v/>
      </c>
      <c r="DV128" s="378" t="str">
        <f ca="1">+IF(OFFSET('Hygiene Data'!$F$12,0,10*ROW('Hygiene Data'!F122))="","",OFFSET('Hygiene Data'!$F$12,0,10*ROW('Hygiene Data'!F122)))</f>
        <v/>
      </c>
      <c r="DW128" s="378" t="str">
        <f ca="1">+IF(OFFSET('Hygiene Data'!$F$13,0,10*ROW('Hygiene Data'!F122))="","",OFFSET('Hygiene Data'!$F$13,0,10*ROW('Hygiene Data'!F122)))</f>
        <v/>
      </c>
      <c r="DX128" s="378" t="str">
        <f ca="1">+IF(OFFSET('Hygiene Data'!$G$11,0,10*ROW('Hygiene Data'!G122))="","",OFFSET('Hygiene Data'!$G$11,0,10*ROW('Hygiene Data'!G122)))</f>
        <v/>
      </c>
      <c r="DY128" s="378" t="str">
        <f ca="1">+IF(OFFSET('Hygiene Data'!$G$12,0,10*ROW('Hygiene Data'!G122))="","",OFFSET('Hygiene Data'!$G$12,0,10*ROW('Hygiene Data'!G122)))</f>
        <v/>
      </c>
      <c r="DZ128" s="378" t="str">
        <f ca="1">+IF(OFFSET('Hygiene Data'!$G$13,0,10*ROW('Hygiene Data'!G122))="","",OFFSET('Hygiene Data'!$G$13,0,10*ROW('Hygiene Data'!G122)))</f>
        <v/>
      </c>
      <c r="EA128" s="378" t="str">
        <f ca="1">+IF(OFFSET('Hygiene Data'!$H$11,0,10*ROW('Hygiene Data'!H122))="","",OFFSET('Hygiene Data'!$H$11,0,10*ROW('Hygiene Data'!H122)))</f>
        <v/>
      </c>
      <c r="EB128" s="378" t="str">
        <f ca="1">+IF(OFFSET('Hygiene Data'!$H$12,0,10*ROW('Hygiene Data'!H122))="","",OFFSET('Hygiene Data'!$H$12,0,10*ROW('Hygiene Data'!H122)))</f>
        <v/>
      </c>
      <c r="EC128" s="378" t="str">
        <f ca="1">+IF(OFFSET('Hygiene Data'!$H$13,0,10*ROW('Hygiene Data'!H122))="","",OFFSET('Hygiene Data'!$H$13,0,10*ROW('Hygiene Data'!H122)))</f>
        <v/>
      </c>
      <c r="ED128" s="378" t="str">
        <f ca="1">+IF(OFFSET('Hygiene Data'!$I$11,0,10*ROW('Hygiene Data'!I122))="","",OFFSET('Hygiene Data'!$I$11,0,10*ROW('Hygiene Data'!I122)))</f>
        <v/>
      </c>
      <c r="EE128" s="378" t="str">
        <f ca="1">+IF(OFFSET('Hygiene Data'!$I$12,0,10*ROW('Hygiene Data'!I122))="","",OFFSET('Hygiene Data'!$I$12,0,10*ROW('Hygiene Data'!I122)))</f>
        <v/>
      </c>
      <c r="EF128" s="378" t="str">
        <f ca="1">+IF(OFFSET('Hygiene Data'!$I$13,0,10*ROW('Hygiene Data'!I122))="","",OFFSET('Hygiene Data'!$I$13,0,10*ROW('Hygiene Data'!I122)))</f>
        <v/>
      </c>
    </row>
    <row r="129" spans="1:136" x14ac:dyDescent="0.25">
      <c r="A129" s="487" t="str">
        <f ca="1">+IF(OFFSET('Water Data'!$B$2,0,10*ROW('Water Data'!E123))="","",OFFSET('Water Data'!$B$2,0,10*ROW('Water Data'!E123)))</f>
        <v/>
      </c>
      <c r="B129" s="487"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4" t="str">
        <f t="shared" ca="1" si="1"/>
        <v/>
      </c>
      <c r="D129" s="515"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5"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5"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5"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5"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5"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5"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5"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5"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5"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5"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5"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5"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5"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5"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5"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5"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5"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6"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6"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6"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6"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6"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6"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6"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6"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6"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6"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6"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6"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6"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6"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6"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6"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6"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6"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6"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6"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6"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6"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6"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6"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6"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6"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6"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6"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6"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6"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7"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3"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7"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7"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7"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7"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7"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7"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7"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7"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7"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7"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7"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7"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7"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7"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7"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7"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8" t="str">
        <f ca="1">+IF(OFFSET('Water Data'!$D$27,0,10*ROW('Water Data'!D123))="","",OFFSET('Water Data'!$D$27,0,10*ROW('Water Data'!D123)))</f>
        <v/>
      </c>
      <c r="BT129" s="378" t="str">
        <f ca="1">+IF(OFFSET('Water Data'!$D$28,0,10*ROW('Water Data'!D123))="","",OFFSET('Water Data'!$D$28,0,10*ROW('Water Data'!D123)))</f>
        <v/>
      </c>
      <c r="BU129" s="378" t="str">
        <f ca="1">+IF(OFFSET('Water Data'!$D$29,0,10*ROW('Water Data'!D123))="","",OFFSET('Water Data'!$D$29,0,10*ROW('Water Data'!D123)))</f>
        <v/>
      </c>
      <c r="BV129" s="378" t="str">
        <f ca="1">+IF(OFFSET('Water Data'!$E$27,0,10*ROW('Water Data'!E123))="","",OFFSET('Water Data'!$E$27,0,10*ROW('Water Data'!E123)))</f>
        <v/>
      </c>
      <c r="BW129" s="378" t="str">
        <f ca="1">+IF(OFFSET('Water Data'!$E$28,0,10*ROW('Water Data'!E123))="","",OFFSET('Water Data'!$E$28,0,10*ROW('Water Data'!E123)))</f>
        <v/>
      </c>
      <c r="BX129" s="378" t="str">
        <f ca="1">+IF(OFFSET('Water Data'!$E$29,0,10*ROW('Water Data'!E123))="","",OFFSET('Water Data'!$E$29,0,10*ROW('Water Data'!E123)))</f>
        <v/>
      </c>
      <c r="BY129" s="378" t="str">
        <f ca="1">+IF(OFFSET('Water Data'!$F$27,0,10*ROW('Water Data'!F123))="","",OFFSET('Water Data'!$F$27,0,10*ROW('Water Data'!F123)))</f>
        <v/>
      </c>
      <c r="BZ129" s="378" t="str">
        <f ca="1">+IF(OFFSET('Water Data'!$F$28,0,10*ROW('Water Data'!F123))="","",OFFSET('Water Data'!$F$28,0,10*ROW('Water Data'!F123)))</f>
        <v/>
      </c>
      <c r="CA129" s="378" t="str">
        <f ca="1">+IF(OFFSET('Water Data'!$F$29,0,10*ROW('Water Data'!F123))="","",OFFSET('Water Data'!$F$29,0,10*ROW('Water Data'!F123)))</f>
        <v/>
      </c>
      <c r="CB129" s="378" t="str">
        <f ca="1">+IF(OFFSET('Water Data'!$G$27,0,10*ROW('Water Data'!G123))="","",OFFSET('Water Data'!$G$27,0,10*ROW('Water Data'!G123)))</f>
        <v/>
      </c>
      <c r="CC129" s="378" t="str">
        <f ca="1">+IF(OFFSET('Water Data'!$G$28,0,10*ROW('Water Data'!G123))="","",OFFSET('Water Data'!$G$28,0,10*ROW('Water Data'!G123)))</f>
        <v/>
      </c>
      <c r="CD129" s="378" t="str">
        <f ca="1">+IF(OFFSET('Water Data'!$G$29,0,10*ROW('Water Data'!G123))="","",OFFSET('Water Data'!$G$29,0,10*ROW('Water Data'!G123)))</f>
        <v/>
      </c>
      <c r="CE129" s="378" t="str">
        <f ca="1">+IF(OFFSET('Water Data'!$H$27,0,10*ROW('Water Data'!H123))="","",OFFSET('Water Data'!$H$27,0,10*ROW('Water Data'!H123)))</f>
        <v/>
      </c>
      <c r="CF129" s="378" t="str">
        <f ca="1">+IF(OFFSET('Water Data'!$H$28,0,10*ROW('Water Data'!H123))="","",OFFSET('Water Data'!$H$28,0,10*ROW('Water Data'!H123)))</f>
        <v/>
      </c>
      <c r="CG129" s="378" t="str">
        <f ca="1">+IF(OFFSET('Water Data'!$H$29,0,10*ROW('Water Data'!H123))="","",OFFSET('Water Data'!$H$29,0,10*ROW('Water Data'!H123)))</f>
        <v/>
      </c>
      <c r="CH129" s="378" t="str">
        <f ca="1">+IF(OFFSET('Water Data'!$I$27,0,10*ROW('Water Data'!I123))="","",OFFSET('Water Data'!$I$27,0,10*ROW('Water Data'!I123)))</f>
        <v/>
      </c>
      <c r="CI129" s="378" t="str">
        <f ca="1">+IF(OFFSET('Water Data'!$I$28,0,10*ROW('Water Data'!I123))="","",OFFSET('Water Data'!$I$28,0,10*ROW('Water Data'!I123)))</f>
        <v/>
      </c>
      <c r="CJ129" s="378" t="str">
        <f ca="1">+IF(OFFSET('Water Data'!$I$29,0,10*ROW('Water Data'!I123))="","",OFFSET('Water Data'!$I$29,0,10*ROW('Water Data'!I123)))</f>
        <v/>
      </c>
      <c r="CK129" s="378" t="str">
        <f ca="1">+IF(OFFSET('Sanitation Data'!$D$28,0,10*ROW('Sanitation Data'!D123))="","",OFFSET('Sanitation Data'!$D$28,0,10*ROW('Sanitation Data'!D123)))</f>
        <v/>
      </c>
      <c r="CL129" s="378" t="str">
        <f ca="1">+IF(OFFSET('Sanitation Data'!$D$29,0,10*ROW('Sanitation Data'!D123))="","",OFFSET('Sanitation Data'!$D$29,0,10*ROW('Sanitation Data'!D123)))</f>
        <v/>
      </c>
      <c r="CM129" s="378" t="str">
        <f ca="1">+IF(OFFSET('Sanitation Data'!$D$30,0,10*ROW('Sanitation Data'!D123))="","",OFFSET('Sanitation Data'!$D$30,0,10*ROW('Sanitation Data'!D123)))</f>
        <v/>
      </c>
      <c r="CN129" s="378" t="str">
        <f ca="1">+IF(OFFSET('Sanitation Data'!$D$31,0,10*ROW('Sanitation Data'!D123))="","",OFFSET('Sanitation Data'!$D$31,0,10*ROW('Sanitation Data'!D123)))</f>
        <v/>
      </c>
      <c r="CO129" s="378" t="str">
        <f ca="1">+IF(OFFSET('Sanitation Data'!$D$32,0,10*ROW('Sanitation Data'!D123))="","",OFFSET('Sanitation Data'!$D$32,0,10*ROW('Sanitation Data'!D123)))</f>
        <v/>
      </c>
      <c r="CP129" s="378" t="str">
        <f ca="1">+IF(OFFSET('Sanitation Data'!$E$28,0,10*ROW('Sanitation Data'!E123))="","",OFFSET('Sanitation Data'!$E$28,0,10*ROW('Sanitation Data'!E123)))</f>
        <v/>
      </c>
      <c r="CQ129" s="378" t="str">
        <f ca="1">+IF(OFFSET('Sanitation Data'!$E$29,0,10*ROW('Sanitation Data'!E123))="","",OFFSET('Sanitation Data'!$E$29,0,10*ROW('Sanitation Data'!E123)))</f>
        <v/>
      </c>
      <c r="CR129" s="378" t="str">
        <f ca="1">+IF(OFFSET('Sanitation Data'!$E$30,0,10*ROW('Sanitation Data'!E123))="","",OFFSET('Sanitation Data'!$E$30,0,10*ROW('Sanitation Data'!E123)))</f>
        <v/>
      </c>
      <c r="CS129" s="378" t="str">
        <f ca="1">+IF(OFFSET('Sanitation Data'!$E$31,0,10*ROW('Sanitation Data'!E123))="","",OFFSET('Sanitation Data'!$E$31,0,10*ROW('Sanitation Data'!E123)))</f>
        <v/>
      </c>
      <c r="CT129" s="378" t="str">
        <f ca="1">+IF(OFFSET('Sanitation Data'!$E$32,0,10*ROW('Sanitation Data'!E123))="","",OFFSET('Sanitation Data'!$E$32,0,10*ROW('Sanitation Data'!E123)))</f>
        <v/>
      </c>
      <c r="CU129" s="378" t="str">
        <f ca="1">+IF(OFFSET('Sanitation Data'!$F$28,0,10*ROW('Sanitation Data'!F123))="","",OFFSET('Sanitation Data'!$F$28,0,10*ROW('Sanitation Data'!F123)))</f>
        <v/>
      </c>
      <c r="CV129" s="378" t="str">
        <f ca="1">+IF(OFFSET('Sanitation Data'!$F$29,0,10*ROW('Sanitation Data'!F123))="","",OFFSET('Sanitation Data'!$F$29,0,10*ROW('Sanitation Data'!F123)))</f>
        <v/>
      </c>
      <c r="CW129" s="378" t="str">
        <f ca="1">+IF(OFFSET('Sanitation Data'!$F$30,0,10*ROW('Sanitation Data'!F123))="","",OFFSET('Sanitation Data'!$F$30,0,10*ROW('Sanitation Data'!F123)))</f>
        <v/>
      </c>
      <c r="CX129" s="378" t="str">
        <f ca="1">+IF(OFFSET('Sanitation Data'!$F$31,0,10*ROW('Sanitation Data'!F123))="","",OFFSET('Sanitation Data'!$F$31,0,10*ROW('Sanitation Data'!F123)))</f>
        <v/>
      </c>
      <c r="CY129" s="378" t="str">
        <f ca="1">+IF(OFFSET('Sanitation Data'!$F$32,0,10*ROW('Sanitation Data'!F123))="","",OFFSET('Sanitation Data'!$F$32,0,10*ROW('Sanitation Data'!F123)))</f>
        <v/>
      </c>
      <c r="CZ129" s="378" t="str">
        <f ca="1">+IF(OFFSET('Sanitation Data'!$G$28,0,10*ROW('Sanitation Data'!G123))="","",OFFSET('Sanitation Data'!$G$28,0,10*ROW('Sanitation Data'!G123)))</f>
        <v/>
      </c>
      <c r="DA129" s="378" t="str">
        <f ca="1">+IF(OFFSET('Sanitation Data'!$G$29,0,10*ROW('Sanitation Data'!G123))="","",OFFSET('Sanitation Data'!$G$29,0,10*ROW('Sanitation Data'!G123)))</f>
        <v/>
      </c>
      <c r="DB129" s="378" t="str">
        <f ca="1">+IF(OFFSET('Sanitation Data'!$G$30,0,10*ROW('Sanitation Data'!G123))="","",OFFSET('Sanitation Data'!$G$30,0,10*ROW('Sanitation Data'!G123)))</f>
        <v/>
      </c>
      <c r="DC129" s="378" t="str">
        <f ca="1">+IF(OFFSET('Sanitation Data'!$G$31,0,10*ROW('Sanitation Data'!G123))="","",OFFSET('Sanitation Data'!$G$31,0,10*ROW('Sanitation Data'!G123)))</f>
        <v/>
      </c>
      <c r="DD129" s="378" t="str">
        <f ca="1">+IF(OFFSET('Sanitation Data'!$G$32,0,10*ROW('Sanitation Data'!G123))="","",OFFSET('Sanitation Data'!$G$32,0,10*ROW('Sanitation Data'!G123)))</f>
        <v/>
      </c>
      <c r="DE129" s="378" t="str">
        <f ca="1">+IF(OFFSET('Sanitation Data'!$H$28,0,10*ROW('Sanitation Data'!H123))="","",OFFSET('Sanitation Data'!$H$28,0,10*ROW('Sanitation Data'!H123)))</f>
        <v/>
      </c>
      <c r="DF129" s="378" t="str">
        <f ca="1">+IF(OFFSET('Sanitation Data'!$H$29,0,10*ROW('Sanitation Data'!H123))="","",OFFSET('Sanitation Data'!$H$29,0,10*ROW('Sanitation Data'!H123)))</f>
        <v/>
      </c>
      <c r="DG129" s="378" t="str">
        <f ca="1">+IF(OFFSET('Sanitation Data'!$H$30,0,10*ROW('Sanitation Data'!H123))="","",OFFSET('Sanitation Data'!$H$30,0,10*ROW('Sanitation Data'!H123)))</f>
        <v/>
      </c>
      <c r="DH129" s="378" t="str">
        <f ca="1">+IF(OFFSET('Sanitation Data'!$H$31,0,10*ROW('Sanitation Data'!H123))="","",OFFSET('Sanitation Data'!$H$31,0,10*ROW('Sanitation Data'!H123)))</f>
        <v/>
      </c>
      <c r="DI129" s="378" t="str">
        <f ca="1">+IF(OFFSET('Sanitation Data'!$H$32,0,10*ROW('Sanitation Data'!H123))="","",OFFSET('Sanitation Data'!$H$32,0,10*ROW('Sanitation Data'!H123)))</f>
        <v/>
      </c>
      <c r="DJ129" s="378" t="str">
        <f ca="1">+IF(OFFSET('Sanitation Data'!$I$28,0,10*ROW('Sanitation Data'!I123))="","",OFFSET('Sanitation Data'!$I$28,0,10*ROW('Sanitation Data'!I123)))</f>
        <v/>
      </c>
      <c r="DK129" s="378" t="str">
        <f ca="1">+IF(OFFSET('Sanitation Data'!$I$29,0,10*ROW('Sanitation Data'!I123))="","",OFFSET('Sanitation Data'!$I$29,0,10*ROW('Sanitation Data'!I123)))</f>
        <v/>
      </c>
      <c r="DL129" s="378" t="str">
        <f ca="1">+IF(OFFSET('Sanitation Data'!$I$30,0,10*ROW('Sanitation Data'!I123))="","",OFFSET('Sanitation Data'!$I$30,0,10*ROW('Sanitation Data'!I123)))</f>
        <v/>
      </c>
      <c r="DM129" s="378" t="str">
        <f ca="1">+IF(OFFSET('Sanitation Data'!$I$31,0,10*ROW('Sanitation Data'!I123))="","",OFFSET('Sanitation Data'!$I$31,0,10*ROW('Sanitation Data'!I123)))</f>
        <v/>
      </c>
      <c r="DN129" s="378" t="str">
        <f ca="1">+IF(OFFSET('Sanitation Data'!$I$32,0,10*ROW('Sanitation Data'!I123))="","",OFFSET('Sanitation Data'!$I$32,0,10*ROW('Sanitation Data'!I123)))</f>
        <v/>
      </c>
      <c r="DO129" s="378" t="str">
        <f ca="1">+IF(OFFSET('Hygiene Data'!$D$11,0,10*ROW('Hygiene Data'!D123))="","",OFFSET('Hygiene Data'!$D$11,0,10*ROW('Hygiene Data'!D123)))</f>
        <v/>
      </c>
      <c r="DP129" s="378" t="str">
        <f ca="1">+IF(OFFSET('Hygiene Data'!$D$12,0,10*ROW('Hygiene Data'!D123))="","",OFFSET('Hygiene Data'!$D$12,0,10*ROW('Hygiene Data'!D123)))</f>
        <v/>
      </c>
      <c r="DQ129" s="378" t="str">
        <f ca="1">+IF(OFFSET('Hygiene Data'!$D$13,0,10*ROW('Hygiene Data'!D123))="","",OFFSET('Hygiene Data'!$D$13,0,10*ROW('Hygiene Data'!D123)))</f>
        <v/>
      </c>
      <c r="DR129" s="378" t="str">
        <f ca="1">+IF(OFFSET('Hygiene Data'!$E$11,0,10*ROW('Hygiene Data'!E123))="","",OFFSET('Hygiene Data'!$E$11,0,10*ROW('Hygiene Data'!E123)))</f>
        <v/>
      </c>
      <c r="DS129" s="378" t="str">
        <f ca="1">+IF(OFFSET('Hygiene Data'!$E$12,0,10*ROW('Hygiene Data'!E123))="","",OFFSET('Hygiene Data'!$E$12,0,10*ROW('Hygiene Data'!E123)))</f>
        <v/>
      </c>
      <c r="DT129" s="378" t="str">
        <f ca="1">+IF(OFFSET('Hygiene Data'!$E$13,0,10*ROW('Hygiene Data'!E123))="","",OFFSET('Hygiene Data'!$E$13,0,10*ROW('Hygiene Data'!E123)))</f>
        <v/>
      </c>
      <c r="DU129" s="378" t="str">
        <f ca="1">+IF(OFFSET('Hygiene Data'!$F$11,0,10*ROW('Hygiene Data'!F123))="","",OFFSET('Hygiene Data'!$F$11,0,10*ROW('Hygiene Data'!F123)))</f>
        <v/>
      </c>
      <c r="DV129" s="378" t="str">
        <f ca="1">+IF(OFFSET('Hygiene Data'!$F$12,0,10*ROW('Hygiene Data'!F123))="","",OFFSET('Hygiene Data'!$F$12,0,10*ROW('Hygiene Data'!F123)))</f>
        <v/>
      </c>
      <c r="DW129" s="378" t="str">
        <f ca="1">+IF(OFFSET('Hygiene Data'!$F$13,0,10*ROW('Hygiene Data'!F123))="","",OFFSET('Hygiene Data'!$F$13,0,10*ROW('Hygiene Data'!F123)))</f>
        <v/>
      </c>
      <c r="DX129" s="378" t="str">
        <f ca="1">+IF(OFFSET('Hygiene Data'!$G$11,0,10*ROW('Hygiene Data'!G123))="","",OFFSET('Hygiene Data'!$G$11,0,10*ROW('Hygiene Data'!G123)))</f>
        <v/>
      </c>
      <c r="DY129" s="378" t="str">
        <f ca="1">+IF(OFFSET('Hygiene Data'!$G$12,0,10*ROW('Hygiene Data'!G123))="","",OFFSET('Hygiene Data'!$G$12,0,10*ROW('Hygiene Data'!G123)))</f>
        <v/>
      </c>
      <c r="DZ129" s="378" t="str">
        <f ca="1">+IF(OFFSET('Hygiene Data'!$G$13,0,10*ROW('Hygiene Data'!G123))="","",OFFSET('Hygiene Data'!$G$13,0,10*ROW('Hygiene Data'!G123)))</f>
        <v/>
      </c>
      <c r="EA129" s="378" t="str">
        <f ca="1">+IF(OFFSET('Hygiene Data'!$H$11,0,10*ROW('Hygiene Data'!H123))="","",OFFSET('Hygiene Data'!$H$11,0,10*ROW('Hygiene Data'!H123)))</f>
        <v/>
      </c>
      <c r="EB129" s="378" t="str">
        <f ca="1">+IF(OFFSET('Hygiene Data'!$H$12,0,10*ROW('Hygiene Data'!H123))="","",OFFSET('Hygiene Data'!$H$12,0,10*ROW('Hygiene Data'!H123)))</f>
        <v/>
      </c>
      <c r="EC129" s="378" t="str">
        <f ca="1">+IF(OFFSET('Hygiene Data'!$H$13,0,10*ROW('Hygiene Data'!H123))="","",OFFSET('Hygiene Data'!$H$13,0,10*ROW('Hygiene Data'!H123)))</f>
        <v/>
      </c>
      <c r="ED129" s="378" t="str">
        <f ca="1">+IF(OFFSET('Hygiene Data'!$I$11,0,10*ROW('Hygiene Data'!I123))="","",OFFSET('Hygiene Data'!$I$11,0,10*ROW('Hygiene Data'!I123)))</f>
        <v/>
      </c>
      <c r="EE129" s="378" t="str">
        <f ca="1">+IF(OFFSET('Hygiene Data'!$I$12,0,10*ROW('Hygiene Data'!I123))="","",OFFSET('Hygiene Data'!$I$12,0,10*ROW('Hygiene Data'!I123)))</f>
        <v/>
      </c>
      <c r="EF129" s="378" t="str">
        <f ca="1">+IF(OFFSET('Hygiene Data'!$I$13,0,10*ROW('Hygiene Data'!I123))="","",OFFSET('Hygiene Data'!$I$13,0,10*ROW('Hygiene Data'!I123)))</f>
        <v/>
      </c>
    </row>
    <row r="130" spans="1:136" x14ac:dyDescent="0.25">
      <c r="A130" s="487" t="str">
        <f ca="1">+IF(OFFSET('Water Data'!$B$2,0,10*ROW('Water Data'!E124))="","",OFFSET('Water Data'!$B$2,0,10*ROW('Water Data'!E124)))</f>
        <v/>
      </c>
      <c r="B130" s="487"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4" t="str">
        <f t="shared" ca="1" si="1"/>
        <v/>
      </c>
      <c r="D130" s="515"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5"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5"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5"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5"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5"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5"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5"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5"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5"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5"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5"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5"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5"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5"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5"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5"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5"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6"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6"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6"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6"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6"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6"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6"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6"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6"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6"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6"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6"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6"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6"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6"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6"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6"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6"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6"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6"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6"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6"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6"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6"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6"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6"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6"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6"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6"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6"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7"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3"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7"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7"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7"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7"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7"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7"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7"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7"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7"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7"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7"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7"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7"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7"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7"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7"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8" t="str">
        <f ca="1">+IF(OFFSET('Water Data'!$D$27,0,10*ROW('Water Data'!D124))="","",OFFSET('Water Data'!$D$27,0,10*ROW('Water Data'!D124)))</f>
        <v/>
      </c>
      <c r="BT130" s="378" t="str">
        <f ca="1">+IF(OFFSET('Water Data'!$D$28,0,10*ROW('Water Data'!D124))="","",OFFSET('Water Data'!$D$28,0,10*ROW('Water Data'!D124)))</f>
        <v/>
      </c>
      <c r="BU130" s="378" t="str">
        <f ca="1">+IF(OFFSET('Water Data'!$D$29,0,10*ROW('Water Data'!D124))="","",OFFSET('Water Data'!$D$29,0,10*ROW('Water Data'!D124)))</f>
        <v/>
      </c>
      <c r="BV130" s="378" t="str">
        <f ca="1">+IF(OFFSET('Water Data'!$E$27,0,10*ROW('Water Data'!E124))="","",OFFSET('Water Data'!$E$27,0,10*ROW('Water Data'!E124)))</f>
        <v/>
      </c>
      <c r="BW130" s="378" t="str">
        <f ca="1">+IF(OFFSET('Water Data'!$E$28,0,10*ROW('Water Data'!E124))="","",OFFSET('Water Data'!$E$28,0,10*ROW('Water Data'!E124)))</f>
        <v/>
      </c>
      <c r="BX130" s="378" t="str">
        <f ca="1">+IF(OFFSET('Water Data'!$E$29,0,10*ROW('Water Data'!E124))="","",OFFSET('Water Data'!$E$29,0,10*ROW('Water Data'!E124)))</f>
        <v/>
      </c>
      <c r="BY130" s="378" t="str">
        <f ca="1">+IF(OFFSET('Water Data'!$F$27,0,10*ROW('Water Data'!F124))="","",OFFSET('Water Data'!$F$27,0,10*ROW('Water Data'!F124)))</f>
        <v/>
      </c>
      <c r="BZ130" s="378" t="str">
        <f ca="1">+IF(OFFSET('Water Data'!$F$28,0,10*ROW('Water Data'!F124))="","",OFFSET('Water Data'!$F$28,0,10*ROW('Water Data'!F124)))</f>
        <v/>
      </c>
      <c r="CA130" s="378" t="str">
        <f ca="1">+IF(OFFSET('Water Data'!$F$29,0,10*ROW('Water Data'!F124))="","",OFFSET('Water Data'!$F$29,0,10*ROW('Water Data'!F124)))</f>
        <v/>
      </c>
      <c r="CB130" s="378" t="str">
        <f ca="1">+IF(OFFSET('Water Data'!$G$27,0,10*ROW('Water Data'!G124))="","",OFFSET('Water Data'!$G$27,0,10*ROW('Water Data'!G124)))</f>
        <v/>
      </c>
      <c r="CC130" s="378" t="str">
        <f ca="1">+IF(OFFSET('Water Data'!$G$28,0,10*ROW('Water Data'!G124))="","",OFFSET('Water Data'!$G$28,0,10*ROW('Water Data'!G124)))</f>
        <v/>
      </c>
      <c r="CD130" s="378" t="str">
        <f ca="1">+IF(OFFSET('Water Data'!$G$29,0,10*ROW('Water Data'!G124))="","",OFFSET('Water Data'!$G$29,0,10*ROW('Water Data'!G124)))</f>
        <v/>
      </c>
      <c r="CE130" s="378" t="str">
        <f ca="1">+IF(OFFSET('Water Data'!$H$27,0,10*ROW('Water Data'!H124))="","",OFFSET('Water Data'!$H$27,0,10*ROW('Water Data'!H124)))</f>
        <v/>
      </c>
      <c r="CF130" s="378" t="str">
        <f ca="1">+IF(OFFSET('Water Data'!$H$28,0,10*ROW('Water Data'!H124))="","",OFFSET('Water Data'!$H$28,0,10*ROW('Water Data'!H124)))</f>
        <v/>
      </c>
      <c r="CG130" s="378" t="str">
        <f ca="1">+IF(OFFSET('Water Data'!$H$29,0,10*ROW('Water Data'!H124))="","",OFFSET('Water Data'!$H$29,0,10*ROW('Water Data'!H124)))</f>
        <v/>
      </c>
      <c r="CH130" s="378" t="str">
        <f ca="1">+IF(OFFSET('Water Data'!$I$27,0,10*ROW('Water Data'!I124))="","",OFFSET('Water Data'!$I$27,0,10*ROW('Water Data'!I124)))</f>
        <v/>
      </c>
      <c r="CI130" s="378" t="str">
        <f ca="1">+IF(OFFSET('Water Data'!$I$28,0,10*ROW('Water Data'!I124))="","",OFFSET('Water Data'!$I$28,0,10*ROW('Water Data'!I124)))</f>
        <v/>
      </c>
      <c r="CJ130" s="378" t="str">
        <f ca="1">+IF(OFFSET('Water Data'!$I$29,0,10*ROW('Water Data'!I124))="","",OFFSET('Water Data'!$I$29,0,10*ROW('Water Data'!I124)))</f>
        <v/>
      </c>
      <c r="CK130" s="378" t="str">
        <f ca="1">+IF(OFFSET('Sanitation Data'!$D$28,0,10*ROW('Sanitation Data'!D124))="","",OFFSET('Sanitation Data'!$D$28,0,10*ROW('Sanitation Data'!D124)))</f>
        <v/>
      </c>
      <c r="CL130" s="378" t="str">
        <f ca="1">+IF(OFFSET('Sanitation Data'!$D$29,0,10*ROW('Sanitation Data'!D124))="","",OFFSET('Sanitation Data'!$D$29,0,10*ROW('Sanitation Data'!D124)))</f>
        <v/>
      </c>
      <c r="CM130" s="378" t="str">
        <f ca="1">+IF(OFFSET('Sanitation Data'!$D$30,0,10*ROW('Sanitation Data'!D124))="","",OFFSET('Sanitation Data'!$D$30,0,10*ROW('Sanitation Data'!D124)))</f>
        <v/>
      </c>
      <c r="CN130" s="378" t="str">
        <f ca="1">+IF(OFFSET('Sanitation Data'!$D$31,0,10*ROW('Sanitation Data'!D124))="","",OFFSET('Sanitation Data'!$D$31,0,10*ROW('Sanitation Data'!D124)))</f>
        <v/>
      </c>
      <c r="CO130" s="378" t="str">
        <f ca="1">+IF(OFFSET('Sanitation Data'!$D$32,0,10*ROW('Sanitation Data'!D124))="","",OFFSET('Sanitation Data'!$D$32,0,10*ROW('Sanitation Data'!D124)))</f>
        <v/>
      </c>
      <c r="CP130" s="378" t="str">
        <f ca="1">+IF(OFFSET('Sanitation Data'!$E$28,0,10*ROW('Sanitation Data'!E124))="","",OFFSET('Sanitation Data'!$E$28,0,10*ROW('Sanitation Data'!E124)))</f>
        <v/>
      </c>
      <c r="CQ130" s="378" t="str">
        <f ca="1">+IF(OFFSET('Sanitation Data'!$E$29,0,10*ROW('Sanitation Data'!E124))="","",OFFSET('Sanitation Data'!$E$29,0,10*ROW('Sanitation Data'!E124)))</f>
        <v/>
      </c>
      <c r="CR130" s="378" t="str">
        <f ca="1">+IF(OFFSET('Sanitation Data'!$E$30,0,10*ROW('Sanitation Data'!E124))="","",OFFSET('Sanitation Data'!$E$30,0,10*ROW('Sanitation Data'!E124)))</f>
        <v/>
      </c>
      <c r="CS130" s="378" t="str">
        <f ca="1">+IF(OFFSET('Sanitation Data'!$E$31,0,10*ROW('Sanitation Data'!E124))="","",OFFSET('Sanitation Data'!$E$31,0,10*ROW('Sanitation Data'!E124)))</f>
        <v/>
      </c>
      <c r="CT130" s="378" t="str">
        <f ca="1">+IF(OFFSET('Sanitation Data'!$E$32,0,10*ROW('Sanitation Data'!E124))="","",OFFSET('Sanitation Data'!$E$32,0,10*ROW('Sanitation Data'!E124)))</f>
        <v/>
      </c>
      <c r="CU130" s="378" t="str">
        <f ca="1">+IF(OFFSET('Sanitation Data'!$F$28,0,10*ROW('Sanitation Data'!F124))="","",OFFSET('Sanitation Data'!$F$28,0,10*ROW('Sanitation Data'!F124)))</f>
        <v/>
      </c>
      <c r="CV130" s="378" t="str">
        <f ca="1">+IF(OFFSET('Sanitation Data'!$F$29,0,10*ROW('Sanitation Data'!F124))="","",OFFSET('Sanitation Data'!$F$29,0,10*ROW('Sanitation Data'!F124)))</f>
        <v/>
      </c>
      <c r="CW130" s="378" t="str">
        <f ca="1">+IF(OFFSET('Sanitation Data'!$F$30,0,10*ROW('Sanitation Data'!F124))="","",OFFSET('Sanitation Data'!$F$30,0,10*ROW('Sanitation Data'!F124)))</f>
        <v/>
      </c>
      <c r="CX130" s="378" t="str">
        <f ca="1">+IF(OFFSET('Sanitation Data'!$F$31,0,10*ROW('Sanitation Data'!F124))="","",OFFSET('Sanitation Data'!$F$31,0,10*ROW('Sanitation Data'!F124)))</f>
        <v/>
      </c>
      <c r="CY130" s="378" t="str">
        <f ca="1">+IF(OFFSET('Sanitation Data'!$F$32,0,10*ROW('Sanitation Data'!F124))="","",OFFSET('Sanitation Data'!$F$32,0,10*ROW('Sanitation Data'!F124)))</f>
        <v/>
      </c>
      <c r="CZ130" s="378" t="str">
        <f ca="1">+IF(OFFSET('Sanitation Data'!$G$28,0,10*ROW('Sanitation Data'!G124))="","",OFFSET('Sanitation Data'!$G$28,0,10*ROW('Sanitation Data'!G124)))</f>
        <v/>
      </c>
      <c r="DA130" s="378" t="str">
        <f ca="1">+IF(OFFSET('Sanitation Data'!$G$29,0,10*ROW('Sanitation Data'!G124))="","",OFFSET('Sanitation Data'!$G$29,0,10*ROW('Sanitation Data'!G124)))</f>
        <v/>
      </c>
      <c r="DB130" s="378" t="str">
        <f ca="1">+IF(OFFSET('Sanitation Data'!$G$30,0,10*ROW('Sanitation Data'!G124))="","",OFFSET('Sanitation Data'!$G$30,0,10*ROW('Sanitation Data'!G124)))</f>
        <v/>
      </c>
      <c r="DC130" s="378" t="str">
        <f ca="1">+IF(OFFSET('Sanitation Data'!$G$31,0,10*ROW('Sanitation Data'!G124))="","",OFFSET('Sanitation Data'!$G$31,0,10*ROW('Sanitation Data'!G124)))</f>
        <v/>
      </c>
      <c r="DD130" s="378" t="str">
        <f ca="1">+IF(OFFSET('Sanitation Data'!$G$32,0,10*ROW('Sanitation Data'!G124))="","",OFFSET('Sanitation Data'!$G$32,0,10*ROW('Sanitation Data'!G124)))</f>
        <v/>
      </c>
      <c r="DE130" s="378" t="str">
        <f ca="1">+IF(OFFSET('Sanitation Data'!$H$28,0,10*ROW('Sanitation Data'!H124))="","",OFFSET('Sanitation Data'!$H$28,0,10*ROW('Sanitation Data'!H124)))</f>
        <v/>
      </c>
      <c r="DF130" s="378" t="str">
        <f ca="1">+IF(OFFSET('Sanitation Data'!$H$29,0,10*ROW('Sanitation Data'!H124))="","",OFFSET('Sanitation Data'!$H$29,0,10*ROW('Sanitation Data'!H124)))</f>
        <v/>
      </c>
      <c r="DG130" s="378" t="str">
        <f ca="1">+IF(OFFSET('Sanitation Data'!$H$30,0,10*ROW('Sanitation Data'!H124))="","",OFFSET('Sanitation Data'!$H$30,0,10*ROW('Sanitation Data'!H124)))</f>
        <v/>
      </c>
      <c r="DH130" s="378" t="str">
        <f ca="1">+IF(OFFSET('Sanitation Data'!$H$31,0,10*ROW('Sanitation Data'!H124))="","",OFFSET('Sanitation Data'!$H$31,0,10*ROW('Sanitation Data'!H124)))</f>
        <v/>
      </c>
      <c r="DI130" s="378" t="str">
        <f ca="1">+IF(OFFSET('Sanitation Data'!$H$32,0,10*ROW('Sanitation Data'!H124))="","",OFFSET('Sanitation Data'!$H$32,0,10*ROW('Sanitation Data'!H124)))</f>
        <v/>
      </c>
      <c r="DJ130" s="378" t="str">
        <f ca="1">+IF(OFFSET('Sanitation Data'!$I$28,0,10*ROW('Sanitation Data'!I124))="","",OFFSET('Sanitation Data'!$I$28,0,10*ROW('Sanitation Data'!I124)))</f>
        <v/>
      </c>
      <c r="DK130" s="378" t="str">
        <f ca="1">+IF(OFFSET('Sanitation Data'!$I$29,0,10*ROW('Sanitation Data'!I124))="","",OFFSET('Sanitation Data'!$I$29,0,10*ROW('Sanitation Data'!I124)))</f>
        <v/>
      </c>
      <c r="DL130" s="378" t="str">
        <f ca="1">+IF(OFFSET('Sanitation Data'!$I$30,0,10*ROW('Sanitation Data'!I124))="","",OFFSET('Sanitation Data'!$I$30,0,10*ROW('Sanitation Data'!I124)))</f>
        <v/>
      </c>
      <c r="DM130" s="378" t="str">
        <f ca="1">+IF(OFFSET('Sanitation Data'!$I$31,0,10*ROW('Sanitation Data'!I124))="","",OFFSET('Sanitation Data'!$I$31,0,10*ROW('Sanitation Data'!I124)))</f>
        <v/>
      </c>
      <c r="DN130" s="378" t="str">
        <f ca="1">+IF(OFFSET('Sanitation Data'!$I$32,0,10*ROW('Sanitation Data'!I124))="","",OFFSET('Sanitation Data'!$I$32,0,10*ROW('Sanitation Data'!I124)))</f>
        <v/>
      </c>
      <c r="DO130" s="378" t="str">
        <f ca="1">+IF(OFFSET('Hygiene Data'!$D$11,0,10*ROW('Hygiene Data'!D124))="","",OFFSET('Hygiene Data'!$D$11,0,10*ROW('Hygiene Data'!D124)))</f>
        <v/>
      </c>
      <c r="DP130" s="378" t="str">
        <f ca="1">+IF(OFFSET('Hygiene Data'!$D$12,0,10*ROW('Hygiene Data'!D124))="","",OFFSET('Hygiene Data'!$D$12,0,10*ROW('Hygiene Data'!D124)))</f>
        <v/>
      </c>
      <c r="DQ130" s="378" t="str">
        <f ca="1">+IF(OFFSET('Hygiene Data'!$D$13,0,10*ROW('Hygiene Data'!D124))="","",OFFSET('Hygiene Data'!$D$13,0,10*ROW('Hygiene Data'!D124)))</f>
        <v/>
      </c>
      <c r="DR130" s="378" t="str">
        <f ca="1">+IF(OFFSET('Hygiene Data'!$E$11,0,10*ROW('Hygiene Data'!E124))="","",OFFSET('Hygiene Data'!$E$11,0,10*ROW('Hygiene Data'!E124)))</f>
        <v/>
      </c>
      <c r="DS130" s="378" t="str">
        <f ca="1">+IF(OFFSET('Hygiene Data'!$E$12,0,10*ROW('Hygiene Data'!E124))="","",OFFSET('Hygiene Data'!$E$12,0,10*ROW('Hygiene Data'!E124)))</f>
        <v/>
      </c>
      <c r="DT130" s="378" t="str">
        <f ca="1">+IF(OFFSET('Hygiene Data'!$E$13,0,10*ROW('Hygiene Data'!E124))="","",OFFSET('Hygiene Data'!$E$13,0,10*ROW('Hygiene Data'!E124)))</f>
        <v/>
      </c>
      <c r="DU130" s="378" t="str">
        <f ca="1">+IF(OFFSET('Hygiene Data'!$F$11,0,10*ROW('Hygiene Data'!F124))="","",OFFSET('Hygiene Data'!$F$11,0,10*ROW('Hygiene Data'!F124)))</f>
        <v/>
      </c>
      <c r="DV130" s="378" t="str">
        <f ca="1">+IF(OFFSET('Hygiene Data'!$F$12,0,10*ROW('Hygiene Data'!F124))="","",OFFSET('Hygiene Data'!$F$12,0,10*ROW('Hygiene Data'!F124)))</f>
        <v/>
      </c>
      <c r="DW130" s="378" t="str">
        <f ca="1">+IF(OFFSET('Hygiene Data'!$F$13,0,10*ROW('Hygiene Data'!F124))="","",OFFSET('Hygiene Data'!$F$13,0,10*ROW('Hygiene Data'!F124)))</f>
        <v/>
      </c>
      <c r="DX130" s="378" t="str">
        <f ca="1">+IF(OFFSET('Hygiene Data'!$G$11,0,10*ROW('Hygiene Data'!G124))="","",OFFSET('Hygiene Data'!$G$11,0,10*ROW('Hygiene Data'!G124)))</f>
        <v/>
      </c>
      <c r="DY130" s="378" t="str">
        <f ca="1">+IF(OFFSET('Hygiene Data'!$G$12,0,10*ROW('Hygiene Data'!G124))="","",OFFSET('Hygiene Data'!$G$12,0,10*ROW('Hygiene Data'!G124)))</f>
        <v/>
      </c>
      <c r="DZ130" s="378" t="str">
        <f ca="1">+IF(OFFSET('Hygiene Data'!$G$13,0,10*ROW('Hygiene Data'!G124))="","",OFFSET('Hygiene Data'!$G$13,0,10*ROW('Hygiene Data'!G124)))</f>
        <v/>
      </c>
      <c r="EA130" s="378" t="str">
        <f ca="1">+IF(OFFSET('Hygiene Data'!$H$11,0,10*ROW('Hygiene Data'!H124))="","",OFFSET('Hygiene Data'!$H$11,0,10*ROW('Hygiene Data'!H124)))</f>
        <v/>
      </c>
      <c r="EB130" s="378" t="str">
        <f ca="1">+IF(OFFSET('Hygiene Data'!$H$12,0,10*ROW('Hygiene Data'!H124))="","",OFFSET('Hygiene Data'!$H$12,0,10*ROW('Hygiene Data'!H124)))</f>
        <v/>
      </c>
      <c r="EC130" s="378" t="str">
        <f ca="1">+IF(OFFSET('Hygiene Data'!$H$13,0,10*ROW('Hygiene Data'!H124))="","",OFFSET('Hygiene Data'!$H$13,0,10*ROW('Hygiene Data'!H124)))</f>
        <v/>
      </c>
      <c r="ED130" s="378" t="str">
        <f ca="1">+IF(OFFSET('Hygiene Data'!$I$11,0,10*ROW('Hygiene Data'!I124))="","",OFFSET('Hygiene Data'!$I$11,0,10*ROW('Hygiene Data'!I124)))</f>
        <v/>
      </c>
      <c r="EE130" s="378" t="str">
        <f ca="1">+IF(OFFSET('Hygiene Data'!$I$12,0,10*ROW('Hygiene Data'!I124))="","",OFFSET('Hygiene Data'!$I$12,0,10*ROW('Hygiene Data'!I124)))</f>
        <v/>
      </c>
      <c r="EF130" s="378" t="str">
        <f ca="1">+IF(OFFSET('Hygiene Data'!$I$13,0,10*ROW('Hygiene Data'!I124))="","",OFFSET('Hygiene Data'!$I$13,0,10*ROW('Hygiene Data'!I124)))</f>
        <v/>
      </c>
    </row>
    <row r="131" spans="1:136" x14ac:dyDescent="0.25">
      <c r="A131" s="487" t="str">
        <f ca="1">+IF(OFFSET('Water Data'!$B$2,0,10*ROW('Water Data'!E125))="","",OFFSET('Water Data'!$B$2,0,10*ROW('Water Data'!E125)))</f>
        <v/>
      </c>
      <c r="B131" s="487"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4" t="str">
        <f t="shared" ca="1" si="1"/>
        <v/>
      </c>
      <c r="D131" s="515"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5"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5"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5"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5"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5"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5"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5"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5"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5"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5"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5"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5"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5"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5"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5"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5"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5"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6"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6"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6"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6"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6"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6"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6"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6"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6"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6"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6"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6"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6"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6"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6"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6"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6"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6"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6"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6"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6"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6"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6"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6"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6"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6"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6"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6"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6"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6"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7"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3"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7"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7"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7"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7"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7"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7"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7"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7"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7"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7"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7"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7"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7"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7"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7"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7"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8" t="str">
        <f ca="1">+IF(OFFSET('Water Data'!$D$27,0,10*ROW('Water Data'!D125))="","",OFFSET('Water Data'!$D$27,0,10*ROW('Water Data'!D125)))</f>
        <v/>
      </c>
      <c r="BT131" s="378" t="str">
        <f ca="1">+IF(OFFSET('Water Data'!$D$28,0,10*ROW('Water Data'!D125))="","",OFFSET('Water Data'!$D$28,0,10*ROW('Water Data'!D125)))</f>
        <v/>
      </c>
      <c r="BU131" s="378" t="str">
        <f ca="1">+IF(OFFSET('Water Data'!$D$29,0,10*ROW('Water Data'!D125))="","",OFFSET('Water Data'!$D$29,0,10*ROW('Water Data'!D125)))</f>
        <v/>
      </c>
      <c r="BV131" s="378" t="str">
        <f ca="1">+IF(OFFSET('Water Data'!$E$27,0,10*ROW('Water Data'!E125))="","",OFFSET('Water Data'!$E$27,0,10*ROW('Water Data'!E125)))</f>
        <v/>
      </c>
      <c r="BW131" s="378" t="str">
        <f ca="1">+IF(OFFSET('Water Data'!$E$28,0,10*ROW('Water Data'!E125))="","",OFFSET('Water Data'!$E$28,0,10*ROW('Water Data'!E125)))</f>
        <v/>
      </c>
      <c r="BX131" s="378" t="str">
        <f ca="1">+IF(OFFSET('Water Data'!$E$29,0,10*ROW('Water Data'!E125))="","",OFFSET('Water Data'!$E$29,0,10*ROW('Water Data'!E125)))</f>
        <v/>
      </c>
      <c r="BY131" s="378" t="str">
        <f ca="1">+IF(OFFSET('Water Data'!$F$27,0,10*ROW('Water Data'!F125))="","",OFFSET('Water Data'!$F$27,0,10*ROW('Water Data'!F125)))</f>
        <v/>
      </c>
      <c r="BZ131" s="378" t="str">
        <f ca="1">+IF(OFFSET('Water Data'!$F$28,0,10*ROW('Water Data'!F125))="","",OFFSET('Water Data'!$F$28,0,10*ROW('Water Data'!F125)))</f>
        <v/>
      </c>
      <c r="CA131" s="378" t="str">
        <f ca="1">+IF(OFFSET('Water Data'!$F$29,0,10*ROW('Water Data'!F125))="","",OFFSET('Water Data'!$F$29,0,10*ROW('Water Data'!F125)))</f>
        <v/>
      </c>
      <c r="CB131" s="378" t="str">
        <f ca="1">+IF(OFFSET('Water Data'!$G$27,0,10*ROW('Water Data'!G125))="","",OFFSET('Water Data'!$G$27,0,10*ROW('Water Data'!G125)))</f>
        <v/>
      </c>
      <c r="CC131" s="378" t="str">
        <f ca="1">+IF(OFFSET('Water Data'!$G$28,0,10*ROW('Water Data'!G125))="","",OFFSET('Water Data'!$G$28,0,10*ROW('Water Data'!G125)))</f>
        <v/>
      </c>
      <c r="CD131" s="378" t="str">
        <f ca="1">+IF(OFFSET('Water Data'!$G$29,0,10*ROW('Water Data'!G125))="","",OFFSET('Water Data'!$G$29,0,10*ROW('Water Data'!G125)))</f>
        <v/>
      </c>
      <c r="CE131" s="378" t="str">
        <f ca="1">+IF(OFFSET('Water Data'!$H$27,0,10*ROW('Water Data'!H125))="","",OFFSET('Water Data'!$H$27,0,10*ROW('Water Data'!H125)))</f>
        <v/>
      </c>
      <c r="CF131" s="378" t="str">
        <f ca="1">+IF(OFFSET('Water Data'!$H$28,0,10*ROW('Water Data'!H125))="","",OFFSET('Water Data'!$H$28,0,10*ROW('Water Data'!H125)))</f>
        <v/>
      </c>
      <c r="CG131" s="378" t="str">
        <f ca="1">+IF(OFFSET('Water Data'!$H$29,0,10*ROW('Water Data'!H125))="","",OFFSET('Water Data'!$H$29,0,10*ROW('Water Data'!H125)))</f>
        <v/>
      </c>
      <c r="CH131" s="378" t="str">
        <f ca="1">+IF(OFFSET('Water Data'!$I$27,0,10*ROW('Water Data'!I125))="","",OFFSET('Water Data'!$I$27,0,10*ROW('Water Data'!I125)))</f>
        <v/>
      </c>
      <c r="CI131" s="378" t="str">
        <f ca="1">+IF(OFFSET('Water Data'!$I$28,0,10*ROW('Water Data'!I125))="","",OFFSET('Water Data'!$I$28,0,10*ROW('Water Data'!I125)))</f>
        <v/>
      </c>
      <c r="CJ131" s="378" t="str">
        <f ca="1">+IF(OFFSET('Water Data'!$I$29,0,10*ROW('Water Data'!I125))="","",OFFSET('Water Data'!$I$29,0,10*ROW('Water Data'!I125)))</f>
        <v/>
      </c>
      <c r="CK131" s="378" t="str">
        <f ca="1">+IF(OFFSET('Sanitation Data'!$D$28,0,10*ROW('Sanitation Data'!D125))="","",OFFSET('Sanitation Data'!$D$28,0,10*ROW('Sanitation Data'!D125)))</f>
        <v/>
      </c>
      <c r="CL131" s="378" t="str">
        <f ca="1">+IF(OFFSET('Sanitation Data'!$D$29,0,10*ROW('Sanitation Data'!D125))="","",OFFSET('Sanitation Data'!$D$29,0,10*ROW('Sanitation Data'!D125)))</f>
        <v/>
      </c>
      <c r="CM131" s="378" t="str">
        <f ca="1">+IF(OFFSET('Sanitation Data'!$D$30,0,10*ROW('Sanitation Data'!D125))="","",OFFSET('Sanitation Data'!$D$30,0,10*ROW('Sanitation Data'!D125)))</f>
        <v/>
      </c>
      <c r="CN131" s="378" t="str">
        <f ca="1">+IF(OFFSET('Sanitation Data'!$D$31,0,10*ROW('Sanitation Data'!D125))="","",OFFSET('Sanitation Data'!$D$31,0,10*ROW('Sanitation Data'!D125)))</f>
        <v/>
      </c>
      <c r="CO131" s="378" t="str">
        <f ca="1">+IF(OFFSET('Sanitation Data'!$D$32,0,10*ROW('Sanitation Data'!D125))="","",OFFSET('Sanitation Data'!$D$32,0,10*ROW('Sanitation Data'!D125)))</f>
        <v/>
      </c>
      <c r="CP131" s="378" t="str">
        <f ca="1">+IF(OFFSET('Sanitation Data'!$E$28,0,10*ROW('Sanitation Data'!E125))="","",OFFSET('Sanitation Data'!$E$28,0,10*ROW('Sanitation Data'!E125)))</f>
        <v/>
      </c>
      <c r="CQ131" s="378" t="str">
        <f ca="1">+IF(OFFSET('Sanitation Data'!$E$29,0,10*ROW('Sanitation Data'!E125))="","",OFFSET('Sanitation Data'!$E$29,0,10*ROW('Sanitation Data'!E125)))</f>
        <v/>
      </c>
      <c r="CR131" s="378" t="str">
        <f ca="1">+IF(OFFSET('Sanitation Data'!$E$30,0,10*ROW('Sanitation Data'!E125))="","",OFFSET('Sanitation Data'!$E$30,0,10*ROW('Sanitation Data'!E125)))</f>
        <v/>
      </c>
      <c r="CS131" s="378" t="str">
        <f ca="1">+IF(OFFSET('Sanitation Data'!$E$31,0,10*ROW('Sanitation Data'!E125))="","",OFFSET('Sanitation Data'!$E$31,0,10*ROW('Sanitation Data'!E125)))</f>
        <v/>
      </c>
      <c r="CT131" s="378" t="str">
        <f ca="1">+IF(OFFSET('Sanitation Data'!$E$32,0,10*ROW('Sanitation Data'!E125))="","",OFFSET('Sanitation Data'!$E$32,0,10*ROW('Sanitation Data'!E125)))</f>
        <v/>
      </c>
      <c r="CU131" s="378" t="str">
        <f ca="1">+IF(OFFSET('Sanitation Data'!$F$28,0,10*ROW('Sanitation Data'!F125))="","",OFFSET('Sanitation Data'!$F$28,0,10*ROW('Sanitation Data'!F125)))</f>
        <v/>
      </c>
      <c r="CV131" s="378" t="str">
        <f ca="1">+IF(OFFSET('Sanitation Data'!$F$29,0,10*ROW('Sanitation Data'!F125))="","",OFFSET('Sanitation Data'!$F$29,0,10*ROW('Sanitation Data'!F125)))</f>
        <v/>
      </c>
      <c r="CW131" s="378" t="str">
        <f ca="1">+IF(OFFSET('Sanitation Data'!$F$30,0,10*ROW('Sanitation Data'!F125))="","",OFFSET('Sanitation Data'!$F$30,0,10*ROW('Sanitation Data'!F125)))</f>
        <v/>
      </c>
      <c r="CX131" s="378" t="str">
        <f ca="1">+IF(OFFSET('Sanitation Data'!$F$31,0,10*ROW('Sanitation Data'!F125))="","",OFFSET('Sanitation Data'!$F$31,0,10*ROW('Sanitation Data'!F125)))</f>
        <v/>
      </c>
      <c r="CY131" s="378" t="str">
        <f ca="1">+IF(OFFSET('Sanitation Data'!$F$32,0,10*ROW('Sanitation Data'!F125))="","",OFFSET('Sanitation Data'!$F$32,0,10*ROW('Sanitation Data'!F125)))</f>
        <v/>
      </c>
      <c r="CZ131" s="378" t="str">
        <f ca="1">+IF(OFFSET('Sanitation Data'!$G$28,0,10*ROW('Sanitation Data'!G125))="","",OFFSET('Sanitation Data'!$G$28,0,10*ROW('Sanitation Data'!G125)))</f>
        <v/>
      </c>
      <c r="DA131" s="378" t="str">
        <f ca="1">+IF(OFFSET('Sanitation Data'!$G$29,0,10*ROW('Sanitation Data'!G125))="","",OFFSET('Sanitation Data'!$G$29,0,10*ROW('Sanitation Data'!G125)))</f>
        <v/>
      </c>
      <c r="DB131" s="378" t="str">
        <f ca="1">+IF(OFFSET('Sanitation Data'!$G$30,0,10*ROW('Sanitation Data'!G125))="","",OFFSET('Sanitation Data'!$G$30,0,10*ROW('Sanitation Data'!G125)))</f>
        <v/>
      </c>
      <c r="DC131" s="378" t="str">
        <f ca="1">+IF(OFFSET('Sanitation Data'!$G$31,0,10*ROW('Sanitation Data'!G125))="","",OFFSET('Sanitation Data'!$G$31,0,10*ROW('Sanitation Data'!G125)))</f>
        <v/>
      </c>
      <c r="DD131" s="378" t="str">
        <f ca="1">+IF(OFFSET('Sanitation Data'!$G$32,0,10*ROW('Sanitation Data'!G125))="","",OFFSET('Sanitation Data'!$G$32,0,10*ROW('Sanitation Data'!G125)))</f>
        <v/>
      </c>
      <c r="DE131" s="378" t="str">
        <f ca="1">+IF(OFFSET('Sanitation Data'!$H$28,0,10*ROW('Sanitation Data'!H125))="","",OFFSET('Sanitation Data'!$H$28,0,10*ROW('Sanitation Data'!H125)))</f>
        <v/>
      </c>
      <c r="DF131" s="378" t="str">
        <f ca="1">+IF(OFFSET('Sanitation Data'!$H$29,0,10*ROW('Sanitation Data'!H125))="","",OFFSET('Sanitation Data'!$H$29,0,10*ROW('Sanitation Data'!H125)))</f>
        <v/>
      </c>
      <c r="DG131" s="378" t="str">
        <f ca="1">+IF(OFFSET('Sanitation Data'!$H$30,0,10*ROW('Sanitation Data'!H125))="","",OFFSET('Sanitation Data'!$H$30,0,10*ROW('Sanitation Data'!H125)))</f>
        <v/>
      </c>
      <c r="DH131" s="378" t="str">
        <f ca="1">+IF(OFFSET('Sanitation Data'!$H$31,0,10*ROW('Sanitation Data'!H125))="","",OFFSET('Sanitation Data'!$H$31,0,10*ROW('Sanitation Data'!H125)))</f>
        <v/>
      </c>
      <c r="DI131" s="378" t="str">
        <f ca="1">+IF(OFFSET('Sanitation Data'!$H$32,0,10*ROW('Sanitation Data'!H125))="","",OFFSET('Sanitation Data'!$H$32,0,10*ROW('Sanitation Data'!H125)))</f>
        <v/>
      </c>
      <c r="DJ131" s="378" t="str">
        <f ca="1">+IF(OFFSET('Sanitation Data'!$I$28,0,10*ROW('Sanitation Data'!I125))="","",OFFSET('Sanitation Data'!$I$28,0,10*ROW('Sanitation Data'!I125)))</f>
        <v/>
      </c>
      <c r="DK131" s="378" t="str">
        <f ca="1">+IF(OFFSET('Sanitation Data'!$I$29,0,10*ROW('Sanitation Data'!I125))="","",OFFSET('Sanitation Data'!$I$29,0,10*ROW('Sanitation Data'!I125)))</f>
        <v/>
      </c>
      <c r="DL131" s="378" t="str">
        <f ca="1">+IF(OFFSET('Sanitation Data'!$I$30,0,10*ROW('Sanitation Data'!I125))="","",OFFSET('Sanitation Data'!$I$30,0,10*ROW('Sanitation Data'!I125)))</f>
        <v/>
      </c>
      <c r="DM131" s="378" t="str">
        <f ca="1">+IF(OFFSET('Sanitation Data'!$I$31,0,10*ROW('Sanitation Data'!I125))="","",OFFSET('Sanitation Data'!$I$31,0,10*ROW('Sanitation Data'!I125)))</f>
        <v/>
      </c>
      <c r="DN131" s="378" t="str">
        <f ca="1">+IF(OFFSET('Sanitation Data'!$I$32,0,10*ROW('Sanitation Data'!I125))="","",OFFSET('Sanitation Data'!$I$32,0,10*ROW('Sanitation Data'!I125)))</f>
        <v/>
      </c>
      <c r="DO131" s="378" t="str">
        <f ca="1">+IF(OFFSET('Hygiene Data'!$D$11,0,10*ROW('Hygiene Data'!D125))="","",OFFSET('Hygiene Data'!$D$11,0,10*ROW('Hygiene Data'!D125)))</f>
        <v/>
      </c>
      <c r="DP131" s="378" t="str">
        <f ca="1">+IF(OFFSET('Hygiene Data'!$D$12,0,10*ROW('Hygiene Data'!D125))="","",OFFSET('Hygiene Data'!$D$12,0,10*ROW('Hygiene Data'!D125)))</f>
        <v/>
      </c>
      <c r="DQ131" s="378" t="str">
        <f ca="1">+IF(OFFSET('Hygiene Data'!$D$13,0,10*ROW('Hygiene Data'!D125))="","",OFFSET('Hygiene Data'!$D$13,0,10*ROW('Hygiene Data'!D125)))</f>
        <v/>
      </c>
      <c r="DR131" s="378" t="str">
        <f ca="1">+IF(OFFSET('Hygiene Data'!$E$11,0,10*ROW('Hygiene Data'!E125))="","",OFFSET('Hygiene Data'!$E$11,0,10*ROW('Hygiene Data'!E125)))</f>
        <v/>
      </c>
      <c r="DS131" s="378" t="str">
        <f ca="1">+IF(OFFSET('Hygiene Data'!$E$12,0,10*ROW('Hygiene Data'!E125))="","",OFFSET('Hygiene Data'!$E$12,0,10*ROW('Hygiene Data'!E125)))</f>
        <v/>
      </c>
      <c r="DT131" s="378" t="str">
        <f ca="1">+IF(OFFSET('Hygiene Data'!$E$13,0,10*ROW('Hygiene Data'!E125))="","",OFFSET('Hygiene Data'!$E$13,0,10*ROW('Hygiene Data'!E125)))</f>
        <v/>
      </c>
      <c r="DU131" s="378" t="str">
        <f ca="1">+IF(OFFSET('Hygiene Data'!$F$11,0,10*ROW('Hygiene Data'!F125))="","",OFFSET('Hygiene Data'!$F$11,0,10*ROW('Hygiene Data'!F125)))</f>
        <v/>
      </c>
      <c r="DV131" s="378" t="str">
        <f ca="1">+IF(OFFSET('Hygiene Data'!$F$12,0,10*ROW('Hygiene Data'!F125))="","",OFFSET('Hygiene Data'!$F$12,0,10*ROW('Hygiene Data'!F125)))</f>
        <v/>
      </c>
      <c r="DW131" s="378" t="str">
        <f ca="1">+IF(OFFSET('Hygiene Data'!$F$13,0,10*ROW('Hygiene Data'!F125))="","",OFFSET('Hygiene Data'!$F$13,0,10*ROW('Hygiene Data'!F125)))</f>
        <v/>
      </c>
      <c r="DX131" s="378" t="str">
        <f ca="1">+IF(OFFSET('Hygiene Data'!$G$11,0,10*ROW('Hygiene Data'!G125))="","",OFFSET('Hygiene Data'!$G$11,0,10*ROW('Hygiene Data'!G125)))</f>
        <v/>
      </c>
      <c r="DY131" s="378" t="str">
        <f ca="1">+IF(OFFSET('Hygiene Data'!$G$12,0,10*ROW('Hygiene Data'!G125))="","",OFFSET('Hygiene Data'!$G$12,0,10*ROW('Hygiene Data'!G125)))</f>
        <v/>
      </c>
      <c r="DZ131" s="378" t="str">
        <f ca="1">+IF(OFFSET('Hygiene Data'!$G$13,0,10*ROW('Hygiene Data'!G125))="","",OFFSET('Hygiene Data'!$G$13,0,10*ROW('Hygiene Data'!G125)))</f>
        <v/>
      </c>
      <c r="EA131" s="378" t="str">
        <f ca="1">+IF(OFFSET('Hygiene Data'!$H$11,0,10*ROW('Hygiene Data'!H125))="","",OFFSET('Hygiene Data'!$H$11,0,10*ROW('Hygiene Data'!H125)))</f>
        <v/>
      </c>
      <c r="EB131" s="378" t="str">
        <f ca="1">+IF(OFFSET('Hygiene Data'!$H$12,0,10*ROW('Hygiene Data'!H125))="","",OFFSET('Hygiene Data'!$H$12,0,10*ROW('Hygiene Data'!H125)))</f>
        <v/>
      </c>
      <c r="EC131" s="378" t="str">
        <f ca="1">+IF(OFFSET('Hygiene Data'!$H$13,0,10*ROW('Hygiene Data'!H125))="","",OFFSET('Hygiene Data'!$H$13,0,10*ROW('Hygiene Data'!H125)))</f>
        <v/>
      </c>
      <c r="ED131" s="378" t="str">
        <f ca="1">+IF(OFFSET('Hygiene Data'!$I$11,0,10*ROW('Hygiene Data'!I125))="","",OFFSET('Hygiene Data'!$I$11,0,10*ROW('Hygiene Data'!I125)))</f>
        <v/>
      </c>
      <c r="EE131" s="378" t="str">
        <f ca="1">+IF(OFFSET('Hygiene Data'!$I$12,0,10*ROW('Hygiene Data'!I125))="","",OFFSET('Hygiene Data'!$I$12,0,10*ROW('Hygiene Data'!I125)))</f>
        <v/>
      </c>
      <c r="EF131" s="378" t="str">
        <f ca="1">+IF(OFFSET('Hygiene Data'!$I$13,0,10*ROW('Hygiene Data'!I125))="","",OFFSET('Hygiene Data'!$I$13,0,10*ROW('Hygiene Data'!I125)))</f>
        <v/>
      </c>
    </row>
    <row r="132" spans="1:136" x14ac:dyDescent="0.25">
      <c r="A132" s="487" t="str">
        <f ca="1">+IF(OFFSET('Water Data'!$B$2,0,10*ROW('Water Data'!E126))="","",OFFSET('Water Data'!$B$2,0,10*ROW('Water Data'!E126)))</f>
        <v/>
      </c>
      <c r="B132" s="487"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4" t="str">
        <f t="shared" ca="1" si="1"/>
        <v/>
      </c>
      <c r="D132" s="515"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5"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5"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5"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5"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5"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5"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5"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5"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5"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5"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5"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5"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5"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5"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5"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5"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5"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6"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6"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6"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6"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6"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6"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6"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6"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6"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6"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6"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6"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6"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6"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6"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6"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6"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6"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6"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6"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6"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6"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6"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6"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6"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6"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6"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6"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6"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6"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7"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3"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7"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7"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7"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7"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7"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7"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7"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7"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7"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7"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7"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7"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7"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7"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7"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7"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8" t="str">
        <f ca="1">+IF(OFFSET('Water Data'!$D$27,0,10*ROW('Water Data'!D126))="","",OFFSET('Water Data'!$D$27,0,10*ROW('Water Data'!D126)))</f>
        <v/>
      </c>
      <c r="BT132" s="378" t="str">
        <f ca="1">+IF(OFFSET('Water Data'!$D$28,0,10*ROW('Water Data'!D126))="","",OFFSET('Water Data'!$D$28,0,10*ROW('Water Data'!D126)))</f>
        <v/>
      </c>
      <c r="BU132" s="378" t="str">
        <f ca="1">+IF(OFFSET('Water Data'!$D$29,0,10*ROW('Water Data'!D126))="","",OFFSET('Water Data'!$D$29,0,10*ROW('Water Data'!D126)))</f>
        <v/>
      </c>
      <c r="BV132" s="378" t="str">
        <f ca="1">+IF(OFFSET('Water Data'!$E$27,0,10*ROW('Water Data'!E126))="","",OFFSET('Water Data'!$E$27,0,10*ROW('Water Data'!E126)))</f>
        <v/>
      </c>
      <c r="BW132" s="378" t="str">
        <f ca="1">+IF(OFFSET('Water Data'!$E$28,0,10*ROW('Water Data'!E126))="","",OFFSET('Water Data'!$E$28,0,10*ROW('Water Data'!E126)))</f>
        <v/>
      </c>
      <c r="BX132" s="378" t="str">
        <f ca="1">+IF(OFFSET('Water Data'!$E$29,0,10*ROW('Water Data'!E126))="","",OFFSET('Water Data'!$E$29,0,10*ROW('Water Data'!E126)))</f>
        <v/>
      </c>
      <c r="BY132" s="378" t="str">
        <f ca="1">+IF(OFFSET('Water Data'!$F$27,0,10*ROW('Water Data'!F126))="","",OFFSET('Water Data'!$F$27,0,10*ROW('Water Data'!F126)))</f>
        <v/>
      </c>
      <c r="BZ132" s="378" t="str">
        <f ca="1">+IF(OFFSET('Water Data'!$F$28,0,10*ROW('Water Data'!F126))="","",OFFSET('Water Data'!$F$28,0,10*ROW('Water Data'!F126)))</f>
        <v/>
      </c>
      <c r="CA132" s="378" t="str">
        <f ca="1">+IF(OFFSET('Water Data'!$F$29,0,10*ROW('Water Data'!F126))="","",OFFSET('Water Data'!$F$29,0,10*ROW('Water Data'!F126)))</f>
        <v/>
      </c>
      <c r="CB132" s="378" t="str">
        <f ca="1">+IF(OFFSET('Water Data'!$G$27,0,10*ROW('Water Data'!G126))="","",OFFSET('Water Data'!$G$27,0,10*ROW('Water Data'!G126)))</f>
        <v/>
      </c>
      <c r="CC132" s="378" t="str">
        <f ca="1">+IF(OFFSET('Water Data'!$G$28,0,10*ROW('Water Data'!G126))="","",OFFSET('Water Data'!$G$28,0,10*ROW('Water Data'!G126)))</f>
        <v/>
      </c>
      <c r="CD132" s="378" t="str">
        <f ca="1">+IF(OFFSET('Water Data'!$G$29,0,10*ROW('Water Data'!G126))="","",OFFSET('Water Data'!$G$29,0,10*ROW('Water Data'!G126)))</f>
        <v/>
      </c>
      <c r="CE132" s="378" t="str">
        <f ca="1">+IF(OFFSET('Water Data'!$H$27,0,10*ROW('Water Data'!H126))="","",OFFSET('Water Data'!$H$27,0,10*ROW('Water Data'!H126)))</f>
        <v/>
      </c>
      <c r="CF132" s="378" t="str">
        <f ca="1">+IF(OFFSET('Water Data'!$H$28,0,10*ROW('Water Data'!H126))="","",OFFSET('Water Data'!$H$28,0,10*ROW('Water Data'!H126)))</f>
        <v/>
      </c>
      <c r="CG132" s="378" t="str">
        <f ca="1">+IF(OFFSET('Water Data'!$H$29,0,10*ROW('Water Data'!H126))="","",OFFSET('Water Data'!$H$29,0,10*ROW('Water Data'!H126)))</f>
        <v/>
      </c>
      <c r="CH132" s="378" t="str">
        <f ca="1">+IF(OFFSET('Water Data'!$I$27,0,10*ROW('Water Data'!I126))="","",OFFSET('Water Data'!$I$27,0,10*ROW('Water Data'!I126)))</f>
        <v/>
      </c>
      <c r="CI132" s="378" t="str">
        <f ca="1">+IF(OFFSET('Water Data'!$I$28,0,10*ROW('Water Data'!I126))="","",OFFSET('Water Data'!$I$28,0,10*ROW('Water Data'!I126)))</f>
        <v/>
      </c>
      <c r="CJ132" s="378" t="str">
        <f ca="1">+IF(OFFSET('Water Data'!$I$29,0,10*ROW('Water Data'!I126))="","",OFFSET('Water Data'!$I$29,0,10*ROW('Water Data'!I126)))</f>
        <v/>
      </c>
      <c r="CK132" s="378" t="str">
        <f ca="1">+IF(OFFSET('Sanitation Data'!$D$28,0,10*ROW('Sanitation Data'!D126))="","",OFFSET('Sanitation Data'!$D$28,0,10*ROW('Sanitation Data'!D126)))</f>
        <v/>
      </c>
      <c r="CL132" s="378" t="str">
        <f ca="1">+IF(OFFSET('Sanitation Data'!$D$29,0,10*ROW('Sanitation Data'!D126))="","",OFFSET('Sanitation Data'!$D$29,0,10*ROW('Sanitation Data'!D126)))</f>
        <v/>
      </c>
      <c r="CM132" s="378" t="str">
        <f ca="1">+IF(OFFSET('Sanitation Data'!$D$30,0,10*ROW('Sanitation Data'!D126))="","",OFFSET('Sanitation Data'!$D$30,0,10*ROW('Sanitation Data'!D126)))</f>
        <v/>
      </c>
      <c r="CN132" s="378" t="str">
        <f ca="1">+IF(OFFSET('Sanitation Data'!$D$31,0,10*ROW('Sanitation Data'!D126))="","",OFFSET('Sanitation Data'!$D$31,0,10*ROW('Sanitation Data'!D126)))</f>
        <v/>
      </c>
      <c r="CO132" s="378" t="str">
        <f ca="1">+IF(OFFSET('Sanitation Data'!$D$32,0,10*ROW('Sanitation Data'!D126))="","",OFFSET('Sanitation Data'!$D$32,0,10*ROW('Sanitation Data'!D126)))</f>
        <v/>
      </c>
      <c r="CP132" s="378" t="str">
        <f ca="1">+IF(OFFSET('Sanitation Data'!$E$28,0,10*ROW('Sanitation Data'!E126))="","",OFFSET('Sanitation Data'!$E$28,0,10*ROW('Sanitation Data'!E126)))</f>
        <v/>
      </c>
      <c r="CQ132" s="378" t="str">
        <f ca="1">+IF(OFFSET('Sanitation Data'!$E$29,0,10*ROW('Sanitation Data'!E126))="","",OFFSET('Sanitation Data'!$E$29,0,10*ROW('Sanitation Data'!E126)))</f>
        <v/>
      </c>
      <c r="CR132" s="378" t="str">
        <f ca="1">+IF(OFFSET('Sanitation Data'!$E$30,0,10*ROW('Sanitation Data'!E126))="","",OFFSET('Sanitation Data'!$E$30,0,10*ROW('Sanitation Data'!E126)))</f>
        <v/>
      </c>
      <c r="CS132" s="378" t="str">
        <f ca="1">+IF(OFFSET('Sanitation Data'!$E$31,0,10*ROW('Sanitation Data'!E126))="","",OFFSET('Sanitation Data'!$E$31,0,10*ROW('Sanitation Data'!E126)))</f>
        <v/>
      </c>
      <c r="CT132" s="378" t="str">
        <f ca="1">+IF(OFFSET('Sanitation Data'!$E$32,0,10*ROW('Sanitation Data'!E126))="","",OFFSET('Sanitation Data'!$E$32,0,10*ROW('Sanitation Data'!E126)))</f>
        <v/>
      </c>
      <c r="CU132" s="378" t="str">
        <f ca="1">+IF(OFFSET('Sanitation Data'!$F$28,0,10*ROW('Sanitation Data'!F126))="","",OFFSET('Sanitation Data'!$F$28,0,10*ROW('Sanitation Data'!F126)))</f>
        <v/>
      </c>
      <c r="CV132" s="378" t="str">
        <f ca="1">+IF(OFFSET('Sanitation Data'!$F$29,0,10*ROW('Sanitation Data'!F126))="","",OFFSET('Sanitation Data'!$F$29,0,10*ROW('Sanitation Data'!F126)))</f>
        <v/>
      </c>
      <c r="CW132" s="378" t="str">
        <f ca="1">+IF(OFFSET('Sanitation Data'!$F$30,0,10*ROW('Sanitation Data'!F126))="","",OFFSET('Sanitation Data'!$F$30,0,10*ROW('Sanitation Data'!F126)))</f>
        <v/>
      </c>
      <c r="CX132" s="378" t="str">
        <f ca="1">+IF(OFFSET('Sanitation Data'!$F$31,0,10*ROW('Sanitation Data'!F126))="","",OFFSET('Sanitation Data'!$F$31,0,10*ROW('Sanitation Data'!F126)))</f>
        <v/>
      </c>
      <c r="CY132" s="378" t="str">
        <f ca="1">+IF(OFFSET('Sanitation Data'!$F$32,0,10*ROW('Sanitation Data'!F126))="","",OFFSET('Sanitation Data'!$F$32,0,10*ROW('Sanitation Data'!F126)))</f>
        <v/>
      </c>
      <c r="CZ132" s="378" t="str">
        <f ca="1">+IF(OFFSET('Sanitation Data'!$G$28,0,10*ROW('Sanitation Data'!G126))="","",OFFSET('Sanitation Data'!$G$28,0,10*ROW('Sanitation Data'!G126)))</f>
        <v/>
      </c>
      <c r="DA132" s="378" t="str">
        <f ca="1">+IF(OFFSET('Sanitation Data'!$G$29,0,10*ROW('Sanitation Data'!G126))="","",OFFSET('Sanitation Data'!$G$29,0,10*ROW('Sanitation Data'!G126)))</f>
        <v/>
      </c>
      <c r="DB132" s="378" t="str">
        <f ca="1">+IF(OFFSET('Sanitation Data'!$G$30,0,10*ROW('Sanitation Data'!G126))="","",OFFSET('Sanitation Data'!$G$30,0,10*ROW('Sanitation Data'!G126)))</f>
        <v/>
      </c>
      <c r="DC132" s="378" t="str">
        <f ca="1">+IF(OFFSET('Sanitation Data'!$G$31,0,10*ROW('Sanitation Data'!G126))="","",OFFSET('Sanitation Data'!$G$31,0,10*ROW('Sanitation Data'!G126)))</f>
        <v/>
      </c>
      <c r="DD132" s="378" t="str">
        <f ca="1">+IF(OFFSET('Sanitation Data'!$G$32,0,10*ROW('Sanitation Data'!G126))="","",OFFSET('Sanitation Data'!$G$32,0,10*ROW('Sanitation Data'!G126)))</f>
        <v/>
      </c>
      <c r="DE132" s="378" t="str">
        <f ca="1">+IF(OFFSET('Sanitation Data'!$H$28,0,10*ROW('Sanitation Data'!H126))="","",OFFSET('Sanitation Data'!$H$28,0,10*ROW('Sanitation Data'!H126)))</f>
        <v/>
      </c>
      <c r="DF132" s="378" t="str">
        <f ca="1">+IF(OFFSET('Sanitation Data'!$H$29,0,10*ROW('Sanitation Data'!H126))="","",OFFSET('Sanitation Data'!$H$29,0,10*ROW('Sanitation Data'!H126)))</f>
        <v/>
      </c>
      <c r="DG132" s="378" t="str">
        <f ca="1">+IF(OFFSET('Sanitation Data'!$H$30,0,10*ROW('Sanitation Data'!H126))="","",OFFSET('Sanitation Data'!$H$30,0,10*ROW('Sanitation Data'!H126)))</f>
        <v/>
      </c>
      <c r="DH132" s="378" t="str">
        <f ca="1">+IF(OFFSET('Sanitation Data'!$H$31,0,10*ROW('Sanitation Data'!H126))="","",OFFSET('Sanitation Data'!$H$31,0,10*ROW('Sanitation Data'!H126)))</f>
        <v/>
      </c>
      <c r="DI132" s="378" t="str">
        <f ca="1">+IF(OFFSET('Sanitation Data'!$H$32,0,10*ROW('Sanitation Data'!H126))="","",OFFSET('Sanitation Data'!$H$32,0,10*ROW('Sanitation Data'!H126)))</f>
        <v/>
      </c>
      <c r="DJ132" s="378" t="str">
        <f ca="1">+IF(OFFSET('Sanitation Data'!$I$28,0,10*ROW('Sanitation Data'!I126))="","",OFFSET('Sanitation Data'!$I$28,0,10*ROW('Sanitation Data'!I126)))</f>
        <v/>
      </c>
      <c r="DK132" s="378" t="str">
        <f ca="1">+IF(OFFSET('Sanitation Data'!$I$29,0,10*ROW('Sanitation Data'!I126))="","",OFFSET('Sanitation Data'!$I$29,0,10*ROW('Sanitation Data'!I126)))</f>
        <v/>
      </c>
      <c r="DL132" s="378" t="str">
        <f ca="1">+IF(OFFSET('Sanitation Data'!$I$30,0,10*ROW('Sanitation Data'!I126))="","",OFFSET('Sanitation Data'!$I$30,0,10*ROW('Sanitation Data'!I126)))</f>
        <v/>
      </c>
      <c r="DM132" s="378" t="str">
        <f ca="1">+IF(OFFSET('Sanitation Data'!$I$31,0,10*ROW('Sanitation Data'!I126))="","",OFFSET('Sanitation Data'!$I$31,0,10*ROW('Sanitation Data'!I126)))</f>
        <v/>
      </c>
      <c r="DN132" s="378" t="str">
        <f ca="1">+IF(OFFSET('Sanitation Data'!$I$32,0,10*ROW('Sanitation Data'!I126))="","",OFFSET('Sanitation Data'!$I$32,0,10*ROW('Sanitation Data'!I126)))</f>
        <v/>
      </c>
      <c r="DO132" s="378" t="str">
        <f ca="1">+IF(OFFSET('Hygiene Data'!$D$11,0,10*ROW('Hygiene Data'!D126))="","",OFFSET('Hygiene Data'!$D$11,0,10*ROW('Hygiene Data'!D126)))</f>
        <v/>
      </c>
      <c r="DP132" s="378" t="str">
        <f ca="1">+IF(OFFSET('Hygiene Data'!$D$12,0,10*ROW('Hygiene Data'!D126))="","",OFFSET('Hygiene Data'!$D$12,0,10*ROW('Hygiene Data'!D126)))</f>
        <v/>
      </c>
      <c r="DQ132" s="378" t="str">
        <f ca="1">+IF(OFFSET('Hygiene Data'!$D$13,0,10*ROW('Hygiene Data'!D126))="","",OFFSET('Hygiene Data'!$D$13,0,10*ROW('Hygiene Data'!D126)))</f>
        <v/>
      </c>
      <c r="DR132" s="378" t="str">
        <f ca="1">+IF(OFFSET('Hygiene Data'!$E$11,0,10*ROW('Hygiene Data'!E126))="","",OFFSET('Hygiene Data'!$E$11,0,10*ROW('Hygiene Data'!E126)))</f>
        <v/>
      </c>
      <c r="DS132" s="378" t="str">
        <f ca="1">+IF(OFFSET('Hygiene Data'!$E$12,0,10*ROW('Hygiene Data'!E126))="","",OFFSET('Hygiene Data'!$E$12,0,10*ROW('Hygiene Data'!E126)))</f>
        <v/>
      </c>
      <c r="DT132" s="378" t="str">
        <f ca="1">+IF(OFFSET('Hygiene Data'!$E$13,0,10*ROW('Hygiene Data'!E126))="","",OFFSET('Hygiene Data'!$E$13,0,10*ROW('Hygiene Data'!E126)))</f>
        <v/>
      </c>
      <c r="DU132" s="378" t="str">
        <f ca="1">+IF(OFFSET('Hygiene Data'!$F$11,0,10*ROW('Hygiene Data'!F126))="","",OFFSET('Hygiene Data'!$F$11,0,10*ROW('Hygiene Data'!F126)))</f>
        <v/>
      </c>
      <c r="DV132" s="378" t="str">
        <f ca="1">+IF(OFFSET('Hygiene Data'!$F$12,0,10*ROW('Hygiene Data'!F126))="","",OFFSET('Hygiene Data'!$F$12,0,10*ROW('Hygiene Data'!F126)))</f>
        <v/>
      </c>
      <c r="DW132" s="378" t="str">
        <f ca="1">+IF(OFFSET('Hygiene Data'!$F$13,0,10*ROW('Hygiene Data'!F126))="","",OFFSET('Hygiene Data'!$F$13,0,10*ROW('Hygiene Data'!F126)))</f>
        <v/>
      </c>
      <c r="DX132" s="378" t="str">
        <f ca="1">+IF(OFFSET('Hygiene Data'!$G$11,0,10*ROW('Hygiene Data'!G126))="","",OFFSET('Hygiene Data'!$G$11,0,10*ROW('Hygiene Data'!G126)))</f>
        <v/>
      </c>
      <c r="DY132" s="378" t="str">
        <f ca="1">+IF(OFFSET('Hygiene Data'!$G$12,0,10*ROW('Hygiene Data'!G126))="","",OFFSET('Hygiene Data'!$G$12,0,10*ROW('Hygiene Data'!G126)))</f>
        <v/>
      </c>
      <c r="DZ132" s="378" t="str">
        <f ca="1">+IF(OFFSET('Hygiene Data'!$G$13,0,10*ROW('Hygiene Data'!G126))="","",OFFSET('Hygiene Data'!$G$13,0,10*ROW('Hygiene Data'!G126)))</f>
        <v/>
      </c>
      <c r="EA132" s="378" t="str">
        <f ca="1">+IF(OFFSET('Hygiene Data'!$H$11,0,10*ROW('Hygiene Data'!H126))="","",OFFSET('Hygiene Data'!$H$11,0,10*ROW('Hygiene Data'!H126)))</f>
        <v/>
      </c>
      <c r="EB132" s="378" t="str">
        <f ca="1">+IF(OFFSET('Hygiene Data'!$H$12,0,10*ROW('Hygiene Data'!H126))="","",OFFSET('Hygiene Data'!$H$12,0,10*ROW('Hygiene Data'!H126)))</f>
        <v/>
      </c>
      <c r="EC132" s="378" t="str">
        <f ca="1">+IF(OFFSET('Hygiene Data'!$H$13,0,10*ROW('Hygiene Data'!H126))="","",OFFSET('Hygiene Data'!$H$13,0,10*ROW('Hygiene Data'!H126)))</f>
        <v/>
      </c>
      <c r="ED132" s="378" t="str">
        <f ca="1">+IF(OFFSET('Hygiene Data'!$I$11,0,10*ROW('Hygiene Data'!I126))="","",OFFSET('Hygiene Data'!$I$11,0,10*ROW('Hygiene Data'!I126)))</f>
        <v/>
      </c>
      <c r="EE132" s="378" t="str">
        <f ca="1">+IF(OFFSET('Hygiene Data'!$I$12,0,10*ROW('Hygiene Data'!I126))="","",OFFSET('Hygiene Data'!$I$12,0,10*ROW('Hygiene Data'!I126)))</f>
        <v/>
      </c>
      <c r="EF132" s="378" t="str">
        <f ca="1">+IF(OFFSET('Hygiene Data'!$I$13,0,10*ROW('Hygiene Data'!I126))="","",OFFSET('Hygiene Data'!$I$13,0,10*ROW('Hygiene Data'!I126)))</f>
        <v/>
      </c>
    </row>
    <row r="133" spans="1:136" x14ac:dyDescent="0.25">
      <c r="A133" s="487" t="str">
        <f ca="1">+IF(OFFSET('Water Data'!$B$2,0,10*ROW('Water Data'!E127))="","",OFFSET('Water Data'!$B$2,0,10*ROW('Water Data'!E127)))</f>
        <v/>
      </c>
      <c r="B133" s="487"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4" t="str">
        <f t="shared" ca="1" si="1"/>
        <v/>
      </c>
      <c r="D133" s="515"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5"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5"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5"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5"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5"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5"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5"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5"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5"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5"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5"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5"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5"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5"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5"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5"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5"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6"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6"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6"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6"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6"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6"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6"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6"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6"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6"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6"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6"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6"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6"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6"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6"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6"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6"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6"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6"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6"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6"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6"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6"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6"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6"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6"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6"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6"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6"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7"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3"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7"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7"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7"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7"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7"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7"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7"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7"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7"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7"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7"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7"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7"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7"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7"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7"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8" t="str">
        <f ca="1">+IF(OFFSET('Water Data'!$D$27,0,10*ROW('Water Data'!D127))="","",OFFSET('Water Data'!$D$27,0,10*ROW('Water Data'!D127)))</f>
        <v/>
      </c>
      <c r="BT133" s="378" t="str">
        <f ca="1">+IF(OFFSET('Water Data'!$D$28,0,10*ROW('Water Data'!D127))="","",OFFSET('Water Data'!$D$28,0,10*ROW('Water Data'!D127)))</f>
        <v/>
      </c>
      <c r="BU133" s="378" t="str">
        <f ca="1">+IF(OFFSET('Water Data'!$D$29,0,10*ROW('Water Data'!D127))="","",OFFSET('Water Data'!$D$29,0,10*ROW('Water Data'!D127)))</f>
        <v/>
      </c>
      <c r="BV133" s="378" t="str">
        <f ca="1">+IF(OFFSET('Water Data'!$E$27,0,10*ROW('Water Data'!E127))="","",OFFSET('Water Data'!$E$27,0,10*ROW('Water Data'!E127)))</f>
        <v/>
      </c>
      <c r="BW133" s="378" t="str">
        <f ca="1">+IF(OFFSET('Water Data'!$E$28,0,10*ROW('Water Data'!E127))="","",OFFSET('Water Data'!$E$28,0,10*ROW('Water Data'!E127)))</f>
        <v/>
      </c>
      <c r="BX133" s="378" t="str">
        <f ca="1">+IF(OFFSET('Water Data'!$E$29,0,10*ROW('Water Data'!E127))="","",OFFSET('Water Data'!$E$29,0,10*ROW('Water Data'!E127)))</f>
        <v/>
      </c>
      <c r="BY133" s="378" t="str">
        <f ca="1">+IF(OFFSET('Water Data'!$F$27,0,10*ROW('Water Data'!F127))="","",OFFSET('Water Data'!$F$27,0,10*ROW('Water Data'!F127)))</f>
        <v/>
      </c>
      <c r="BZ133" s="378" t="str">
        <f ca="1">+IF(OFFSET('Water Data'!$F$28,0,10*ROW('Water Data'!F127))="","",OFFSET('Water Data'!$F$28,0,10*ROW('Water Data'!F127)))</f>
        <v/>
      </c>
      <c r="CA133" s="378" t="str">
        <f ca="1">+IF(OFFSET('Water Data'!$F$29,0,10*ROW('Water Data'!F127))="","",OFFSET('Water Data'!$F$29,0,10*ROW('Water Data'!F127)))</f>
        <v/>
      </c>
      <c r="CB133" s="378" t="str">
        <f ca="1">+IF(OFFSET('Water Data'!$G$27,0,10*ROW('Water Data'!G127))="","",OFFSET('Water Data'!$G$27,0,10*ROW('Water Data'!G127)))</f>
        <v/>
      </c>
      <c r="CC133" s="378" t="str">
        <f ca="1">+IF(OFFSET('Water Data'!$G$28,0,10*ROW('Water Data'!G127))="","",OFFSET('Water Data'!$G$28,0,10*ROW('Water Data'!G127)))</f>
        <v/>
      </c>
      <c r="CD133" s="378" t="str">
        <f ca="1">+IF(OFFSET('Water Data'!$G$29,0,10*ROW('Water Data'!G127))="","",OFFSET('Water Data'!$G$29,0,10*ROW('Water Data'!G127)))</f>
        <v/>
      </c>
      <c r="CE133" s="378" t="str">
        <f ca="1">+IF(OFFSET('Water Data'!$H$27,0,10*ROW('Water Data'!H127))="","",OFFSET('Water Data'!$H$27,0,10*ROW('Water Data'!H127)))</f>
        <v/>
      </c>
      <c r="CF133" s="378" t="str">
        <f ca="1">+IF(OFFSET('Water Data'!$H$28,0,10*ROW('Water Data'!H127))="","",OFFSET('Water Data'!$H$28,0,10*ROW('Water Data'!H127)))</f>
        <v/>
      </c>
      <c r="CG133" s="378" t="str">
        <f ca="1">+IF(OFFSET('Water Data'!$H$29,0,10*ROW('Water Data'!H127))="","",OFFSET('Water Data'!$H$29,0,10*ROW('Water Data'!H127)))</f>
        <v/>
      </c>
      <c r="CH133" s="378" t="str">
        <f ca="1">+IF(OFFSET('Water Data'!$I$27,0,10*ROW('Water Data'!I127))="","",OFFSET('Water Data'!$I$27,0,10*ROW('Water Data'!I127)))</f>
        <v/>
      </c>
      <c r="CI133" s="378" t="str">
        <f ca="1">+IF(OFFSET('Water Data'!$I$28,0,10*ROW('Water Data'!I127))="","",OFFSET('Water Data'!$I$28,0,10*ROW('Water Data'!I127)))</f>
        <v/>
      </c>
      <c r="CJ133" s="378" t="str">
        <f ca="1">+IF(OFFSET('Water Data'!$I$29,0,10*ROW('Water Data'!I127))="","",OFFSET('Water Data'!$I$29,0,10*ROW('Water Data'!I127)))</f>
        <v/>
      </c>
      <c r="CK133" s="378" t="str">
        <f ca="1">+IF(OFFSET('Sanitation Data'!$D$28,0,10*ROW('Sanitation Data'!D127))="","",OFFSET('Sanitation Data'!$D$28,0,10*ROW('Sanitation Data'!D127)))</f>
        <v/>
      </c>
      <c r="CL133" s="378" t="str">
        <f ca="1">+IF(OFFSET('Sanitation Data'!$D$29,0,10*ROW('Sanitation Data'!D127))="","",OFFSET('Sanitation Data'!$D$29,0,10*ROW('Sanitation Data'!D127)))</f>
        <v/>
      </c>
      <c r="CM133" s="378" t="str">
        <f ca="1">+IF(OFFSET('Sanitation Data'!$D$30,0,10*ROW('Sanitation Data'!D127))="","",OFFSET('Sanitation Data'!$D$30,0,10*ROW('Sanitation Data'!D127)))</f>
        <v/>
      </c>
      <c r="CN133" s="378" t="str">
        <f ca="1">+IF(OFFSET('Sanitation Data'!$D$31,0,10*ROW('Sanitation Data'!D127))="","",OFFSET('Sanitation Data'!$D$31,0,10*ROW('Sanitation Data'!D127)))</f>
        <v/>
      </c>
      <c r="CO133" s="378" t="str">
        <f ca="1">+IF(OFFSET('Sanitation Data'!$D$32,0,10*ROW('Sanitation Data'!D127))="","",OFFSET('Sanitation Data'!$D$32,0,10*ROW('Sanitation Data'!D127)))</f>
        <v/>
      </c>
      <c r="CP133" s="378" t="str">
        <f ca="1">+IF(OFFSET('Sanitation Data'!$E$28,0,10*ROW('Sanitation Data'!E127))="","",OFFSET('Sanitation Data'!$E$28,0,10*ROW('Sanitation Data'!E127)))</f>
        <v/>
      </c>
      <c r="CQ133" s="378" t="str">
        <f ca="1">+IF(OFFSET('Sanitation Data'!$E$29,0,10*ROW('Sanitation Data'!E127))="","",OFFSET('Sanitation Data'!$E$29,0,10*ROW('Sanitation Data'!E127)))</f>
        <v/>
      </c>
      <c r="CR133" s="378" t="str">
        <f ca="1">+IF(OFFSET('Sanitation Data'!$E$30,0,10*ROW('Sanitation Data'!E127))="","",OFFSET('Sanitation Data'!$E$30,0,10*ROW('Sanitation Data'!E127)))</f>
        <v/>
      </c>
      <c r="CS133" s="378" t="str">
        <f ca="1">+IF(OFFSET('Sanitation Data'!$E$31,0,10*ROW('Sanitation Data'!E127))="","",OFFSET('Sanitation Data'!$E$31,0,10*ROW('Sanitation Data'!E127)))</f>
        <v/>
      </c>
      <c r="CT133" s="378" t="str">
        <f ca="1">+IF(OFFSET('Sanitation Data'!$E$32,0,10*ROW('Sanitation Data'!E127))="","",OFFSET('Sanitation Data'!$E$32,0,10*ROW('Sanitation Data'!E127)))</f>
        <v/>
      </c>
      <c r="CU133" s="378" t="str">
        <f ca="1">+IF(OFFSET('Sanitation Data'!$F$28,0,10*ROW('Sanitation Data'!F127))="","",OFFSET('Sanitation Data'!$F$28,0,10*ROW('Sanitation Data'!F127)))</f>
        <v/>
      </c>
      <c r="CV133" s="378" t="str">
        <f ca="1">+IF(OFFSET('Sanitation Data'!$F$29,0,10*ROW('Sanitation Data'!F127))="","",OFFSET('Sanitation Data'!$F$29,0,10*ROW('Sanitation Data'!F127)))</f>
        <v/>
      </c>
      <c r="CW133" s="378" t="str">
        <f ca="1">+IF(OFFSET('Sanitation Data'!$F$30,0,10*ROW('Sanitation Data'!F127))="","",OFFSET('Sanitation Data'!$F$30,0,10*ROW('Sanitation Data'!F127)))</f>
        <v/>
      </c>
      <c r="CX133" s="378" t="str">
        <f ca="1">+IF(OFFSET('Sanitation Data'!$F$31,0,10*ROW('Sanitation Data'!F127))="","",OFFSET('Sanitation Data'!$F$31,0,10*ROW('Sanitation Data'!F127)))</f>
        <v/>
      </c>
      <c r="CY133" s="378" t="str">
        <f ca="1">+IF(OFFSET('Sanitation Data'!$F$32,0,10*ROW('Sanitation Data'!F127))="","",OFFSET('Sanitation Data'!$F$32,0,10*ROW('Sanitation Data'!F127)))</f>
        <v/>
      </c>
      <c r="CZ133" s="378" t="str">
        <f ca="1">+IF(OFFSET('Sanitation Data'!$G$28,0,10*ROW('Sanitation Data'!G127))="","",OFFSET('Sanitation Data'!$G$28,0,10*ROW('Sanitation Data'!G127)))</f>
        <v/>
      </c>
      <c r="DA133" s="378" t="str">
        <f ca="1">+IF(OFFSET('Sanitation Data'!$G$29,0,10*ROW('Sanitation Data'!G127))="","",OFFSET('Sanitation Data'!$G$29,0,10*ROW('Sanitation Data'!G127)))</f>
        <v/>
      </c>
      <c r="DB133" s="378" t="str">
        <f ca="1">+IF(OFFSET('Sanitation Data'!$G$30,0,10*ROW('Sanitation Data'!G127))="","",OFFSET('Sanitation Data'!$G$30,0,10*ROW('Sanitation Data'!G127)))</f>
        <v/>
      </c>
      <c r="DC133" s="378" t="str">
        <f ca="1">+IF(OFFSET('Sanitation Data'!$G$31,0,10*ROW('Sanitation Data'!G127))="","",OFFSET('Sanitation Data'!$G$31,0,10*ROW('Sanitation Data'!G127)))</f>
        <v/>
      </c>
      <c r="DD133" s="378" t="str">
        <f ca="1">+IF(OFFSET('Sanitation Data'!$G$32,0,10*ROW('Sanitation Data'!G127))="","",OFFSET('Sanitation Data'!$G$32,0,10*ROW('Sanitation Data'!G127)))</f>
        <v/>
      </c>
      <c r="DE133" s="378" t="str">
        <f ca="1">+IF(OFFSET('Sanitation Data'!$H$28,0,10*ROW('Sanitation Data'!H127))="","",OFFSET('Sanitation Data'!$H$28,0,10*ROW('Sanitation Data'!H127)))</f>
        <v/>
      </c>
      <c r="DF133" s="378" t="str">
        <f ca="1">+IF(OFFSET('Sanitation Data'!$H$29,0,10*ROW('Sanitation Data'!H127))="","",OFFSET('Sanitation Data'!$H$29,0,10*ROW('Sanitation Data'!H127)))</f>
        <v/>
      </c>
      <c r="DG133" s="378" t="str">
        <f ca="1">+IF(OFFSET('Sanitation Data'!$H$30,0,10*ROW('Sanitation Data'!H127))="","",OFFSET('Sanitation Data'!$H$30,0,10*ROW('Sanitation Data'!H127)))</f>
        <v/>
      </c>
      <c r="DH133" s="378" t="str">
        <f ca="1">+IF(OFFSET('Sanitation Data'!$H$31,0,10*ROW('Sanitation Data'!H127))="","",OFFSET('Sanitation Data'!$H$31,0,10*ROW('Sanitation Data'!H127)))</f>
        <v/>
      </c>
      <c r="DI133" s="378" t="str">
        <f ca="1">+IF(OFFSET('Sanitation Data'!$H$32,0,10*ROW('Sanitation Data'!H127))="","",OFFSET('Sanitation Data'!$H$32,0,10*ROW('Sanitation Data'!H127)))</f>
        <v/>
      </c>
      <c r="DJ133" s="378" t="str">
        <f ca="1">+IF(OFFSET('Sanitation Data'!$I$28,0,10*ROW('Sanitation Data'!I127))="","",OFFSET('Sanitation Data'!$I$28,0,10*ROW('Sanitation Data'!I127)))</f>
        <v/>
      </c>
      <c r="DK133" s="378" t="str">
        <f ca="1">+IF(OFFSET('Sanitation Data'!$I$29,0,10*ROW('Sanitation Data'!I127))="","",OFFSET('Sanitation Data'!$I$29,0,10*ROW('Sanitation Data'!I127)))</f>
        <v/>
      </c>
      <c r="DL133" s="378" t="str">
        <f ca="1">+IF(OFFSET('Sanitation Data'!$I$30,0,10*ROW('Sanitation Data'!I127))="","",OFFSET('Sanitation Data'!$I$30,0,10*ROW('Sanitation Data'!I127)))</f>
        <v/>
      </c>
      <c r="DM133" s="378" t="str">
        <f ca="1">+IF(OFFSET('Sanitation Data'!$I$31,0,10*ROW('Sanitation Data'!I127))="","",OFFSET('Sanitation Data'!$I$31,0,10*ROW('Sanitation Data'!I127)))</f>
        <v/>
      </c>
      <c r="DN133" s="378" t="str">
        <f ca="1">+IF(OFFSET('Sanitation Data'!$I$32,0,10*ROW('Sanitation Data'!I127))="","",OFFSET('Sanitation Data'!$I$32,0,10*ROW('Sanitation Data'!I127)))</f>
        <v/>
      </c>
      <c r="DO133" s="378" t="str">
        <f ca="1">+IF(OFFSET('Hygiene Data'!$D$11,0,10*ROW('Hygiene Data'!D127))="","",OFFSET('Hygiene Data'!$D$11,0,10*ROW('Hygiene Data'!D127)))</f>
        <v/>
      </c>
      <c r="DP133" s="378" t="str">
        <f ca="1">+IF(OFFSET('Hygiene Data'!$D$12,0,10*ROW('Hygiene Data'!D127))="","",OFFSET('Hygiene Data'!$D$12,0,10*ROW('Hygiene Data'!D127)))</f>
        <v/>
      </c>
      <c r="DQ133" s="378" t="str">
        <f ca="1">+IF(OFFSET('Hygiene Data'!$D$13,0,10*ROW('Hygiene Data'!D127))="","",OFFSET('Hygiene Data'!$D$13,0,10*ROW('Hygiene Data'!D127)))</f>
        <v/>
      </c>
      <c r="DR133" s="378" t="str">
        <f ca="1">+IF(OFFSET('Hygiene Data'!$E$11,0,10*ROW('Hygiene Data'!E127))="","",OFFSET('Hygiene Data'!$E$11,0,10*ROW('Hygiene Data'!E127)))</f>
        <v/>
      </c>
      <c r="DS133" s="378" t="str">
        <f ca="1">+IF(OFFSET('Hygiene Data'!$E$12,0,10*ROW('Hygiene Data'!E127))="","",OFFSET('Hygiene Data'!$E$12,0,10*ROW('Hygiene Data'!E127)))</f>
        <v/>
      </c>
      <c r="DT133" s="378" t="str">
        <f ca="1">+IF(OFFSET('Hygiene Data'!$E$13,0,10*ROW('Hygiene Data'!E127))="","",OFFSET('Hygiene Data'!$E$13,0,10*ROW('Hygiene Data'!E127)))</f>
        <v/>
      </c>
      <c r="DU133" s="378" t="str">
        <f ca="1">+IF(OFFSET('Hygiene Data'!$F$11,0,10*ROW('Hygiene Data'!F127))="","",OFFSET('Hygiene Data'!$F$11,0,10*ROW('Hygiene Data'!F127)))</f>
        <v/>
      </c>
      <c r="DV133" s="378" t="str">
        <f ca="1">+IF(OFFSET('Hygiene Data'!$F$12,0,10*ROW('Hygiene Data'!F127))="","",OFFSET('Hygiene Data'!$F$12,0,10*ROW('Hygiene Data'!F127)))</f>
        <v/>
      </c>
      <c r="DW133" s="378" t="str">
        <f ca="1">+IF(OFFSET('Hygiene Data'!$F$13,0,10*ROW('Hygiene Data'!F127))="","",OFFSET('Hygiene Data'!$F$13,0,10*ROW('Hygiene Data'!F127)))</f>
        <v/>
      </c>
      <c r="DX133" s="378" t="str">
        <f ca="1">+IF(OFFSET('Hygiene Data'!$G$11,0,10*ROW('Hygiene Data'!G127))="","",OFFSET('Hygiene Data'!$G$11,0,10*ROW('Hygiene Data'!G127)))</f>
        <v/>
      </c>
      <c r="DY133" s="378" t="str">
        <f ca="1">+IF(OFFSET('Hygiene Data'!$G$12,0,10*ROW('Hygiene Data'!G127))="","",OFFSET('Hygiene Data'!$G$12,0,10*ROW('Hygiene Data'!G127)))</f>
        <v/>
      </c>
      <c r="DZ133" s="378" t="str">
        <f ca="1">+IF(OFFSET('Hygiene Data'!$G$13,0,10*ROW('Hygiene Data'!G127))="","",OFFSET('Hygiene Data'!$G$13,0,10*ROW('Hygiene Data'!G127)))</f>
        <v/>
      </c>
      <c r="EA133" s="378" t="str">
        <f ca="1">+IF(OFFSET('Hygiene Data'!$H$11,0,10*ROW('Hygiene Data'!H127))="","",OFFSET('Hygiene Data'!$H$11,0,10*ROW('Hygiene Data'!H127)))</f>
        <v/>
      </c>
      <c r="EB133" s="378" t="str">
        <f ca="1">+IF(OFFSET('Hygiene Data'!$H$12,0,10*ROW('Hygiene Data'!H127))="","",OFFSET('Hygiene Data'!$H$12,0,10*ROW('Hygiene Data'!H127)))</f>
        <v/>
      </c>
      <c r="EC133" s="378" t="str">
        <f ca="1">+IF(OFFSET('Hygiene Data'!$H$13,0,10*ROW('Hygiene Data'!H127))="","",OFFSET('Hygiene Data'!$H$13,0,10*ROW('Hygiene Data'!H127)))</f>
        <v/>
      </c>
      <c r="ED133" s="378" t="str">
        <f ca="1">+IF(OFFSET('Hygiene Data'!$I$11,0,10*ROW('Hygiene Data'!I127))="","",OFFSET('Hygiene Data'!$I$11,0,10*ROW('Hygiene Data'!I127)))</f>
        <v/>
      </c>
      <c r="EE133" s="378" t="str">
        <f ca="1">+IF(OFFSET('Hygiene Data'!$I$12,0,10*ROW('Hygiene Data'!I127))="","",OFFSET('Hygiene Data'!$I$12,0,10*ROW('Hygiene Data'!I127)))</f>
        <v/>
      </c>
      <c r="EF133" s="378" t="str">
        <f ca="1">+IF(OFFSET('Hygiene Data'!$I$13,0,10*ROW('Hygiene Data'!I127))="","",OFFSET('Hygiene Data'!$I$13,0,10*ROW('Hygiene Data'!I127)))</f>
        <v/>
      </c>
    </row>
    <row r="134" spans="1:136" x14ac:dyDescent="0.25">
      <c r="A134" s="487" t="str">
        <f ca="1">+IF(OFFSET('Water Data'!$B$2,0,10*ROW('Water Data'!E128))="","",OFFSET('Water Data'!$B$2,0,10*ROW('Water Data'!E128)))</f>
        <v/>
      </c>
      <c r="B134" s="487"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4" t="str">
        <f t="shared" ca="1" si="1"/>
        <v/>
      </c>
      <c r="D134" s="515"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5"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5"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5"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5"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5"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5"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5"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5"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5"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5"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5"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5"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5"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5"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5"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5"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5"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6"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6"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6"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6"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6"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6"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6"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6"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6"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6"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6"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6"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6"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6"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6"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6"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6"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6"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6"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6"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6"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6"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6"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6"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6"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6"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6"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6"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6"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6"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7"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3"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7"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7"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7"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7"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7"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7"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7"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7"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7"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7"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7"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7"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7"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7"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7"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7"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8" t="str">
        <f ca="1">+IF(OFFSET('Water Data'!$D$27,0,10*ROW('Water Data'!D128))="","",OFFSET('Water Data'!$D$27,0,10*ROW('Water Data'!D128)))</f>
        <v/>
      </c>
      <c r="BT134" s="378" t="str">
        <f ca="1">+IF(OFFSET('Water Data'!$D$28,0,10*ROW('Water Data'!D128))="","",OFFSET('Water Data'!$D$28,0,10*ROW('Water Data'!D128)))</f>
        <v/>
      </c>
      <c r="BU134" s="378" t="str">
        <f ca="1">+IF(OFFSET('Water Data'!$D$29,0,10*ROW('Water Data'!D128))="","",OFFSET('Water Data'!$D$29,0,10*ROW('Water Data'!D128)))</f>
        <v/>
      </c>
      <c r="BV134" s="378" t="str">
        <f ca="1">+IF(OFFSET('Water Data'!$E$27,0,10*ROW('Water Data'!E128))="","",OFFSET('Water Data'!$E$27,0,10*ROW('Water Data'!E128)))</f>
        <v/>
      </c>
      <c r="BW134" s="378" t="str">
        <f ca="1">+IF(OFFSET('Water Data'!$E$28,0,10*ROW('Water Data'!E128))="","",OFFSET('Water Data'!$E$28,0,10*ROW('Water Data'!E128)))</f>
        <v/>
      </c>
      <c r="BX134" s="378" t="str">
        <f ca="1">+IF(OFFSET('Water Data'!$E$29,0,10*ROW('Water Data'!E128))="","",OFFSET('Water Data'!$E$29,0,10*ROW('Water Data'!E128)))</f>
        <v/>
      </c>
      <c r="BY134" s="378" t="str">
        <f ca="1">+IF(OFFSET('Water Data'!$F$27,0,10*ROW('Water Data'!F128))="","",OFFSET('Water Data'!$F$27,0,10*ROW('Water Data'!F128)))</f>
        <v/>
      </c>
      <c r="BZ134" s="378" t="str">
        <f ca="1">+IF(OFFSET('Water Data'!$F$28,0,10*ROW('Water Data'!F128))="","",OFFSET('Water Data'!$F$28,0,10*ROW('Water Data'!F128)))</f>
        <v/>
      </c>
      <c r="CA134" s="378" t="str">
        <f ca="1">+IF(OFFSET('Water Data'!$F$29,0,10*ROW('Water Data'!F128))="","",OFFSET('Water Data'!$F$29,0,10*ROW('Water Data'!F128)))</f>
        <v/>
      </c>
      <c r="CB134" s="378" t="str">
        <f ca="1">+IF(OFFSET('Water Data'!$G$27,0,10*ROW('Water Data'!G128))="","",OFFSET('Water Data'!$G$27,0,10*ROW('Water Data'!G128)))</f>
        <v/>
      </c>
      <c r="CC134" s="378" t="str">
        <f ca="1">+IF(OFFSET('Water Data'!$G$28,0,10*ROW('Water Data'!G128))="","",OFFSET('Water Data'!$G$28,0,10*ROW('Water Data'!G128)))</f>
        <v/>
      </c>
      <c r="CD134" s="378" t="str">
        <f ca="1">+IF(OFFSET('Water Data'!$G$29,0,10*ROW('Water Data'!G128))="","",OFFSET('Water Data'!$G$29,0,10*ROW('Water Data'!G128)))</f>
        <v/>
      </c>
      <c r="CE134" s="378" t="str">
        <f ca="1">+IF(OFFSET('Water Data'!$H$27,0,10*ROW('Water Data'!H128))="","",OFFSET('Water Data'!$H$27,0,10*ROW('Water Data'!H128)))</f>
        <v/>
      </c>
      <c r="CF134" s="378" t="str">
        <f ca="1">+IF(OFFSET('Water Data'!$H$28,0,10*ROW('Water Data'!H128))="","",OFFSET('Water Data'!$H$28,0,10*ROW('Water Data'!H128)))</f>
        <v/>
      </c>
      <c r="CG134" s="378" t="str">
        <f ca="1">+IF(OFFSET('Water Data'!$H$29,0,10*ROW('Water Data'!H128))="","",OFFSET('Water Data'!$H$29,0,10*ROW('Water Data'!H128)))</f>
        <v/>
      </c>
      <c r="CH134" s="378" t="str">
        <f ca="1">+IF(OFFSET('Water Data'!$I$27,0,10*ROW('Water Data'!I128))="","",OFFSET('Water Data'!$I$27,0,10*ROW('Water Data'!I128)))</f>
        <v/>
      </c>
      <c r="CI134" s="378" t="str">
        <f ca="1">+IF(OFFSET('Water Data'!$I$28,0,10*ROW('Water Data'!I128))="","",OFFSET('Water Data'!$I$28,0,10*ROW('Water Data'!I128)))</f>
        <v/>
      </c>
      <c r="CJ134" s="378" t="str">
        <f ca="1">+IF(OFFSET('Water Data'!$I$29,0,10*ROW('Water Data'!I128))="","",OFFSET('Water Data'!$I$29,0,10*ROW('Water Data'!I128)))</f>
        <v/>
      </c>
      <c r="CK134" s="378" t="str">
        <f ca="1">+IF(OFFSET('Sanitation Data'!$D$28,0,10*ROW('Sanitation Data'!D128))="","",OFFSET('Sanitation Data'!$D$28,0,10*ROW('Sanitation Data'!D128)))</f>
        <v/>
      </c>
      <c r="CL134" s="378" t="str">
        <f ca="1">+IF(OFFSET('Sanitation Data'!$D$29,0,10*ROW('Sanitation Data'!D128))="","",OFFSET('Sanitation Data'!$D$29,0,10*ROW('Sanitation Data'!D128)))</f>
        <v/>
      </c>
      <c r="CM134" s="378" t="str">
        <f ca="1">+IF(OFFSET('Sanitation Data'!$D$30,0,10*ROW('Sanitation Data'!D128))="","",OFFSET('Sanitation Data'!$D$30,0,10*ROW('Sanitation Data'!D128)))</f>
        <v/>
      </c>
      <c r="CN134" s="378" t="str">
        <f ca="1">+IF(OFFSET('Sanitation Data'!$D$31,0,10*ROW('Sanitation Data'!D128))="","",OFFSET('Sanitation Data'!$D$31,0,10*ROW('Sanitation Data'!D128)))</f>
        <v/>
      </c>
      <c r="CO134" s="378" t="str">
        <f ca="1">+IF(OFFSET('Sanitation Data'!$D$32,0,10*ROW('Sanitation Data'!D128))="","",OFFSET('Sanitation Data'!$D$32,0,10*ROW('Sanitation Data'!D128)))</f>
        <v/>
      </c>
      <c r="CP134" s="378" t="str">
        <f ca="1">+IF(OFFSET('Sanitation Data'!$E$28,0,10*ROW('Sanitation Data'!E128))="","",OFFSET('Sanitation Data'!$E$28,0,10*ROW('Sanitation Data'!E128)))</f>
        <v/>
      </c>
      <c r="CQ134" s="378" t="str">
        <f ca="1">+IF(OFFSET('Sanitation Data'!$E$29,0,10*ROW('Sanitation Data'!E128))="","",OFFSET('Sanitation Data'!$E$29,0,10*ROW('Sanitation Data'!E128)))</f>
        <v/>
      </c>
      <c r="CR134" s="378" t="str">
        <f ca="1">+IF(OFFSET('Sanitation Data'!$E$30,0,10*ROW('Sanitation Data'!E128))="","",OFFSET('Sanitation Data'!$E$30,0,10*ROW('Sanitation Data'!E128)))</f>
        <v/>
      </c>
      <c r="CS134" s="378" t="str">
        <f ca="1">+IF(OFFSET('Sanitation Data'!$E$31,0,10*ROW('Sanitation Data'!E128))="","",OFFSET('Sanitation Data'!$E$31,0,10*ROW('Sanitation Data'!E128)))</f>
        <v/>
      </c>
      <c r="CT134" s="378" t="str">
        <f ca="1">+IF(OFFSET('Sanitation Data'!$E$32,0,10*ROW('Sanitation Data'!E128))="","",OFFSET('Sanitation Data'!$E$32,0,10*ROW('Sanitation Data'!E128)))</f>
        <v/>
      </c>
      <c r="CU134" s="378" t="str">
        <f ca="1">+IF(OFFSET('Sanitation Data'!$F$28,0,10*ROW('Sanitation Data'!F128))="","",OFFSET('Sanitation Data'!$F$28,0,10*ROW('Sanitation Data'!F128)))</f>
        <v/>
      </c>
      <c r="CV134" s="378" t="str">
        <f ca="1">+IF(OFFSET('Sanitation Data'!$F$29,0,10*ROW('Sanitation Data'!F128))="","",OFFSET('Sanitation Data'!$F$29,0,10*ROW('Sanitation Data'!F128)))</f>
        <v/>
      </c>
      <c r="CW134" s="378" t="str">
        <f ca="1">+IF(OFFSET('Sanitation Data'!$F$30,0,10*ROW('Sanitation Data'!F128))="","",OFFSET('Sanitation Data'!$F$30,0,10*ROW('Sanitation Data'!F128)))</f>
        <v/>
      </c>
      <c r="CX134" s="378" t="str">
        <f ca="1">+IF(OFFSET('Sanitation Data'!$F$31,0,10*ROW('Sanitation Data'!F128))="","",OFFSET('Sanitation Data'!$F$31,0,10*ROW('Sanitation Data'!F128)))</f>
        <v/>
      </c>
      <c r="CY134" s="378" t="str">
        <f ca="1">+IF(OFFSET('Sanitation Data'!$F$32,0,10*ROW('Sanitation Data'!F128))="","",OFFSET('Sanitation Data'!$F$32,0,10*ROW('Sanitation Data'!F128)))</f>
        <v/>
      </c>
      <c r="CZ134" s="378" t="str">
        <f ca="1">+IF(OFFSET('Sanitation Data'!$G$28,0,10*ROW('Sanitation Data'!G128))="","",OFFSET('Sanitation Data'!$G$28,0,10*ROW('Sanitation Data'!G128)))</f>
        <v/>
      </c>
      <c r="DA134" s="378" t="str">
        <f ca="1">+IF(OFFSET('Sanitation Data'!$G$29,0,10*ROW('Sanitation Data'!G128))="","",OFFSET('Sanitation Data'!$G$29,0,10*ROW('Sanitation Data'!G128)))</f>
        <v/>
      </c>
      <c r="DB134" s="378" t="str">
        <f ca="1">+IF(OFFSET('Sanitation Data'!$G$30,0,10*ROW('Sanitation Data'!G128))="","",OFFSET('Sanitation Data'!$G$30,0,10*ROW('Sanitation Data'!G128)))</f>
        <v/>
      </c>
      <c r="DC134" s="378" t="str">
        <f ca="1">+IF(OFFSET('Sanitation Data'!$G$31,0,10*ROW('Sanitation Data'!G128))="","",OFFSET('Sanitation Data'!$G$31,0,10*ROW('Sanitation Data'!G128)))</f>
        <v/>
      </c>
      <c r="DD134" s="378" t="str">
        <f ca="1">+IF(OFFSET('Sanitation Data'!$G$32,0,10*ROW('Sanitation Data'!G128))="","",OFFSET('Sanitation Data'!$G$32,0,10*ROW('Sanitation Data'!G128)))</f>
        <v/>
      </c>
      <c r="DE134" s="378" t="str">
        <f ca="1">+IF(OFFSET('Sanitation Data'!$H$28,0,10*ROW('Sanitation Data'!H128))="","",OFFSET('Sanitation Data'!$H$28,0,10*ROW('Sanitation Data'!H128)))</f>
        <v/>
      </c>
      <c r="DF134" s="378" t="str">
        <f ca="1">+IF(OFFSET('Sanitation Data'!$H$29,0,10*ROW('Sanitation Data'!H128))="","",OFFSET('Sanitation Data'!$H$29,0,10*ROW('Sanitation Data'!H128)))</f>
        <v/>
      </c>
      <c r="DG134" s="378" t="str">
        <f ca="1">+IF(OFFSET('Sanitation Data'!$H$30,0,10*ROW('Sanitation Data'!H128))="","",OFFSET('Sanitation Data'!$H$30,0,10*ROW('Sanitation Data'!H128)))</f>
        <v/>
      </c>
      <c r="DH134" s="378" t="str">
        <f ca="1">+IF(OFFSET('Sanitation Data'!$H$31,0,10*ROW('Sanitation Data'!H128))="","",OFFSET('Sanitation Data'!$H$31,0,10*ROW('Sanitation Data'!H128)))</f>
        <v/>
      </c>
      <c r="DI134" s="378" t="str">
        <f ca="1">+IF(OFFSET('Sanitation Data'!$H$32,0,10*ROW('Sanitation Data'!H128))="","",OFFSET('Sanitation Data'!$H$32,0,10*ROW('Sanitation Data'!H128)))</f>
        <v/>
      </c>
      <c r="DJ134" s="378" t="str">
        <f ca="1">+IF(OFFSET('Sanitation Data'!$I$28,0,10*ROW('Sanitation Data'!I128))="","",OFFSET('Sanitation Data'!$I$28,0,10*ROW('Sanitation Data'!I128)))</f>
        <v/>
      </c>
      <c r="DK134" s="378" t="str">
        <f ca="1">+IF(OFFSET('Sanitation Data'!$I$29,0,10*ROW('Sanitation Data'!I128))="","",OFFSET('Sanitation Data'!$I$29,0,10*ROW('Sanitation Data'!I128)))</f>
        <v/>
      </c>
      <c r="DL134" s="378" t="str">
        <f ca="1">+IF(OFFSET('Sanitation Data'!$I$30,0,10*ROW('Sanitation Data'!I128))="","",OFFSET('Sanitation Data'!$I$30,0,10*ROW('Sanitation Data'!I128)))</f>
        <v/>
      </c>
      <c r="DM134" s="378" t="str">
        <f ca="1">+IF(OFFSET('Sanitation Data'!$I$31,0,10*ROW('Sanitation Data'!I128))="","",OFFSET('Sanitation Data'!$I$31,0,10*ROW('Sanitation Data'!I128)))</f>
        <v/>
      </c>
      <c r="DN134" s="378" t="str">
        <f ca="1">+IF(OFFSET('Sanitation Data'!$I$32,0,10*ROW('Sanitation Data'!I128))="","",OFFSET('Sanitation Data'!$I$32,0,10*ROW('Sanitation Data'!I128)))</f>
        <v/>
      </c>
      <c r="DO134" s="378" t="str">
        <f ca="1">+IF(OFFSET('Hygiene Data'!$D$11,0,10*ROW('Hygiene Data'!D128))="","",OFFSET('Hygiene Data'!$D$11,0,10*ROW('Hygiene Data'!D128)))</f>
        <v/>
      </c>
      <c r="DP134" s="378" t="str">
        <f ca="1">+IF(OFFSET('Hygiene Data'!$D$12,0,10*ROW('Hygiene Data'!D128))="","",OFFSET('Hygiene Data'!$D$12,0,10*ROW('Hygiene Data'!D128)))</f>
        <v/>
      </c>
      <c r="DQ134" s="378" t="str">
        <f ca="1">+IF(OFFSET('Hygiene Data'!$D$13,0,10*ROW('Hygiene Data'!D128))="","",OFFSET('Hygiene Data'!$D$13,0,10*ROW('Hygiene Data'!D128)))</f>
        <v/>
      </c>
      <c r="DR134" s="378" t="str">
        <f ca="1">+IF(OFFSET('Hygiene Data'!$E$11,0,10*ROW('Hygiene Data'!E128))="","",OFFSET('Hygiene Data'!$E$11,0,10*ROW('Hygiene Data'!E128)))</f>
        <v/>
      </c>
      <c r="DS134" s="378" t="str">
        <f ca="1">+IF(OFFSET('Hygiene Data'!$E$12,0,10*ROW('Hygiene Data'!E128))="","",OFFSET('Hygiene Data'!$E$12,0,10*ROW('Hygiene Data'!E128)))</f>
        <v/>
      </c>
      <c r="DT134" s="378" t="str">
        <f ca="1">+IF(OFFSET('Hygiene Data'!$E$13,0,10*ROW('Hygiene Data'!E128))="","",OFFSET('Hygiene Data'!$E$13,0,10*ROW('Hygiene Data'!E128)))</f>
        <v/>
      </c>
      <c r="DU134" s="378" t="str">
        <f ca="1">+IF(OFFSET('Hygiene Data'!$F$11,0,10*ROW('Hygiene Data'!F128))="","",OFFSET('Hygiene Data'!$F$11,0,10*ROW('Hygiene Data'!F128)))</f>
        <v/>
      </c>
      <c r="DV134" s="378" t="str">
        <f ca="1">+IF(OFFSET('Hygiene Data'!$F$12,0,10*ROW('Hygiene Data'!F128))="","",OFFSET('Hygiene Data'!$F$12,0,10*ROW('Hygiene Data'!F128)))</f>
        <v/>
      </c>
      <c r="DW134" s="378" t="str">
        <f ca="1">+IF(OFFSET('Hygiene Data'!$F$13,0,10*ROW('Hygiene Data'!F128))="","",OFFSET('Hygiene Data'!$F$13,0,10*ROW('Hygiene Data'!F128)))</f>
        <v/>
      </c>
      <c r="DX134" s="378" t="str">
        <f ca="1">+IF(OFFSET('Hygiene Data'!$G$11,0,10*ROW('Hygiene Data'!G128))="","",OFFSET('Hygiene Data'!$G$11,0,10*ROW('Hygiene Data'!G128)))</f>
        <v/>
      </c>
      <c r="DY134" s="378" t="str">
        <f ca="1">+IF(OFFSET('Hygiene Data'!$G$12,0,10*ROW('Hygiene Data'!G128))="","",OFFSET('Hygiene Data'!$G$12,0,10*ROW('Hygiene Data'!G128)))</f>
        <v/>
      </c>
      <c r="DZ134" s="378" t="str">
        <f ca="1">+IF(OFFSET('Hygiene Data'!$G$13,0,10*ROW('Hygiene Data'!G128))="","",OFFSET('Hygiene Data'!$G$13,0,10*ROW('Hygiene Data'!G128)))</f>
        <v/>
      </c>
      <c r="EA134" s="378" t="str">
        <f ca="1">+IF(OFFSET('Hygiene Data'!$H$11,0,10*ROW('Hygiene Data'!H128))="","",OFFSET('Hygiene Data'!$H$11,0,10*ROW('Hygiene Data'!H128)))</f>
        <v/>
      </c>
      <c r="EB134" s="378" t="str">
        <f ca="1">+IF(OFFSET('Hygiene Data'!$H$12,0,10*ROW('Hygiene Data'!H128))="","",OFFSET('Hygiene Data'!$H$12,0,10*ROW('Hygiene Data'!H128)))</f>
        <v/>
      </c>
      <c r="EC134" s="378" t="str">
        <f ca="1">+IF(OFFSET('Hygiene Data'!$H$13,0,10*ROW('Hygiene Data'!H128))="","",OFFSET('Hygiene Data'!$H$13,0,10*ROW('Hygiene Data'!H128)))</f>
        <v/>
      </c>
      <c r="ED134" s="378" t="str">
        <f ca="1">+IF(OFFSET('Hygiene Data'!$I$11,0,10*ROW('Hygiene Data'!I128))="","",OFFSET('Hygiene Data'!$I$11,0,10*ROW('Hygiene Data'!I128)))</f>
        <v/>
      </c>
      <c r="EE134" s="378" t="str">
        <f ca="1">+IF(OFFSET('Hygiene Data'!$I$12,0,10*ROW('Hygiene Data'!I128))="","",OFFSET('Hygiene Data'!$I$12,0,10*ROW('Hygiene Data'!I128)))</f>
        <v/>
      </c>
      <c r="EF134" s="378" t="str">
        <f ca="1">+IF(OFFSET('Hygiene Data'!$I$13,0,10*ROW('Hygiene Data'!I128))="","",OFFSET('Hygiene Data'!$I$13,0,10*ROW('Hygiene Data'!I128)))</f>
        <v/>
      </c>
    </row>
    <row r="135" spans="1:136" x14ac:dyDescent="0.25">
      <c r="A135" s="487" t="str">
        <f ca="1">+IF(OFFSET('Water Data'!$B$2,0,10*ROW('Water Data'!E129))="","",OFFSET('Water Data'!$B$2,0,10*ROW('Water Data'!E129)))</f>
        <v/>
      </c>
      <c r="B135" s="487"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4" t="str">
        <f t="shared" ref="C135:C198" ca="1" si="2">+IF(ISNUMBER(VALUE(MID(A135,5,4))), VALUE(MID(A135, 5,4)),"")</f>
        <v/>
      </c>
      <c r="D135" s="515"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5"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5"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5"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5"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5"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5"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5"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5"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5"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5"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5"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5"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5"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5"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5"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5"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5"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6"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6"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6"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6"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6"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6"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6"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6"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6"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6"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6"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6"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6"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6"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6"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6"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6"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6"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6"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6"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6"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6"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6"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6"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6"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6"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6"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6"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6"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6"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7"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3"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7"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7"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7"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7"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7"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7"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7"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7"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7"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7"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7"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7"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7"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7"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7"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7"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8" t="str">
        <f ca="1">+IF(OFFSET('Water Data'!$D$27,0,10*ROW('Water Data'!D129))="","",OFFSET('Water Data'!$D$27,0,10*ROW('Water Data'!D129)))</f>
        <v/>
      </c>
      <c r="BT135" s="378" t="str">
        <f ca="1">+IF(OFFSET('Water Data'!$D$28,0,10*ROW('Water Data'!D129))="","",OFFSET('Water Data'!$D$28,0,10*ROW('Water Data'!D129)))</f>
        <v/>
      </c>
      <c r="BU135" s="378" t="str">
        <f ca="1">+IF(OFFSET('Water Data'!$D$29,0,10*ROW('Water Data'!D129))="","",OFFSET('Water Data'!$D$29,0,10*ROW('Water Data'!D129)))</f>
        <v/>
      </c>
      <c r="BV135" s="378" t="str">
        <f ca="1">+IF(OFFSET('Water Data'!$E$27,0,10*ROW('Water Data'!E129))="","",OFFSET('Water Data'!$E$27,0,10*ROW('Water Data'!E129)))</f>
        <v/>
      </c>
      <c r="BW135" s="378" t="str">
        <f ca="1">+IF(OFFSET('Water Data'!$E$28,0,10*ROW('Water Data'!E129))="","",OFFSET('Water Data'!$E$28,0,10*ROW('Water Data'!E129)))</f>
        <v/>
      </c>
      <c r="BX135" s="378" t="str">
        <f ca="1">+IF(OFFSET('Water Data'!$E$29,0,10*ROW('Water Data'!E129))="","",OFFSET('Water Data'!$E$29,0,10*ROW('Water Data'!E129)))</f>
        <v/>
      </c>
      <c r="BY135" s="378" t="str">
        <f ca="1">+IF(OFFSET('Water Data'!$F$27,0,10*ROW('Water Data'!F129))="","",OFFSET('Water Data'!$F$27,0,10*ROW('Water Data'!F129)))</f>
        <v/>
      </c>
      <c r="BZ135" s="378" t="str">
        <f ca="1">+IF(OFFSET('Water Data'!$F$28,0,10*ROW('Water Data'!F129))="","",OFFSET('Water Data'!$F$28,0,10*ROW('Water Data'!F129)))</f>
        <v/>
      </c>
      <c r="CA135" s="378" t="str">
        <f ca="1">+IF(OFFSET('Water Data'!$F$29,0,10*ROW('Water Data'!F129))="","",OFFSET('Water Data'!$F$29,0,10*ROW('Water Data'!F129)))</f>
        <v/>
      </c>
      <c r="CB135" s="378" t="str">
        <f ca="1">+IF(OFFSET('Water Data'!$G$27,0,10*ROW('Water Data'!G129))="","",OFFSET('Water Data'!$G$27,0,10*ROW('Water Data'!G129)))</f>
        <v/>
      </c>
      <c r="CC135" s="378" t="str">
        <f ca="1">+IF(OFFSET('Water Data'!$G$28,0,10*ROW('Water Data'!G129))="","",OFFSET('Water Data'!$G$28,0,10*ROW('Water Data'!G129)))</f>
        <v/>
      </c>
      <c r="CD135" s="378" t="str">
        <f ca="1">+IF(OFFSET('Water Data'!$G$29,0,10*ROW('Water Data'!G129))="","",OFFSET('Water Data'!$G$29,0,10*ROW('Water Data'!G129)))</f>
        <v/>
      </c>
      <c r="CE135" s="378" t="str">
        <f ca="1">+IF(OFFSET('Water Data'!$H$27,0,10*ROW('Water Data'!H129))="","",OFFSET('Water Data'!$H$27,0,10*ROW('Water Data'!H129)))</f>
        <v/>
      </c>
      <c r="CF135" s="378" t="str">
        <f ca="1">+IF(OFFSET('Water Data'!$H$28,0,10*ROW('Water Data'!H129))="","",OFFSET('Water Data'!$H$28,0,10*ROW('Water Data'!H129)))</f>
        <v/>
      </c>
      <c r="CG135" s="378" t="str">
        <f ca="1">+IF(OFFSET('Water Data'!$H$29,0,10*ROW('Water Data'!H129))="","",OFFSET('Water Data'!$H$29,0,10*ROW('Water Data'!H129)))</f>
        <v/>
      </c>
      <c r="CH135" s="378" t="str">
        <f ca="1">+IF(OFFSET('Water Data'!$I$27,0,10*ROW('Water Data'!I129))="","",OFFSET('Water Data'!$I$27,0,10*ROW('Water Data'!I129)))</f>
        <v/>
      </c>
      <c r="CI135" s="378" t="str">
        <f ca="1">+IF(OFFSET('Water Data'!$I$28,0,10*ROW('Water Data'!I129))="","",OFFSET('Water Data'!$I$28,0,10*ROW('Water Data'!I129)))</f>
        <v/>
      </c>
      <c r="CJ135" s="378" t="str">
        <f ca="1">+IF(OFFSET('Water Data'!$I$29,0,10*ROW('Water Data'!I129))="","",OFFSET('Water Data'!$I$29,0,10*ROW('Water Data'!I129)))</f>
        <v/>
      </c>
      <c r="CK135" s="378" t="str">
        <f ca="1">+IF(OFFSET('Sanitation Data'!$D$28,0,10*ROW('Sanitation Data'!D129))="","",OFFSET('Sanitation Data'!$D$28,0,10*ROW('Sanitation Data'!D129)))</f>
        <v/>
      </c>
      <c r="CL135" s="378" t="str">
        <f ca="1">+IF(OFFSET('Sanitation Data'!$D$29,0,10*ROW('Sanitation Data'!D129))="","",OFFSET('Sanitation Data'!$D$29,0,10*ROW('Sanitation Data'!D129)))</f>
        <v/>
      </c>
      <c r="CM135" s="378" t="str">
        <f ca="1">+IF(OFFSET('Sanitation Data'!$D$30,0,10*ROW('Sanitation Data'!D129))="","",OFFSET('Sanitation Data'!$D$30,0,10*ROW('Sanitation Data'!D129)))</f>
        <v/>
      </c>
      <c r="CN135" s="378" t="str">
        <f ca="1">+IF(OFFSET('Sanitation Data'!$D$31,0,10*ROW('Sanitation Data'!D129))="","",OFFSET('Sanitation Data'!$D$31,0,10*ROW('Sanitation Data'!D129)))</f>
        <v/>
      </c>
      <c r="CO135" s="378" t="str">
        <f ca="1">+IF(OFFSET('Sanitation Data'!$D$32,0,10*ROW('Sanitation Data'!D129))="","",OFFSET('Sanitation Data'!$D$32,0,10*ROW('Sanitation Data'!D129)))</f>
        <v/>
      </c>
      <c r="CP135" s="378" t="str">
        <f ca="1">+IF(OFFSET('Sanitation Data'!$E$28,0,10*ROW('Sanitation Data'!E129))="","",OFFSET('Sanitation Data'!$E$28,0,10*ROW('Sanitation Data'!E129)))</f>
        <v/>
      </c>
      <c r="CQ135" s="378" t="str">
        <f ca="1">+IF(OFFSET('Sanitation Data'!$E$29,0,10*ROW('Sanitation Data'!E129))="","",OFFSET('Sanitation Data'!$E$29,0,10*ROW('Sanitation Data'!E129)))</f>
        <v/>
      </c>
      <c r="CR135" s="378" t="str">
        <f ca="1">+IF(OFFSET('Sanitation Data'!$E$30,0,10*ROW('Sanitation Data'!E129))="","",OFFSET('Sanitation Data'!$E$30,0,10*ROW('Sanitation Data'!E129)))</f>
        <v/>
      </c>
      <c r="CS135" s="378" t="str">
        <f ca="1">+IF(OFFSET('Sanitation Data'!$E$31,0,10*ROW('Sanitation Data'!E129))="","",OFFSET('Sanitation Data'!$E$31,0,10*ROW('Sanitation Data'!E129)))</f>
        <v/>
      </c>
      <c r="CT135" s="378" t="str">
        <f ca="1">+IF(OFFSET('Sanitation Data'!$E$32,0,10*ROW('Sanitation Data'!E129))="","",OFFSET('Sanitation Data'!$E$32,0,10*ROW('Sanitation Data'!E129)))</f>
        <v/>
      </c>
      <c r="CU135" s="378" t="str">
        <f ca="1">+IF(OFFSET('Sanitation Data'!$F$28,0,10*ROW('Sanitation Data'!F129))="","",OFFSET('Sanitation Data'!$F$28,0,10*ROW('Sanitation Data'!F129)))</f>
        <v/>
      </c>
      <c r="CV135" s="378" t="str">
        <f ca="1">+IF(OFFSET('Sanitation Data'!$F$29,0,10*ROW('Sanitation Data'!F129))="","",OFFSET('Sanitation Data'!$F$29,0,10*ROW('Sanitation Data'!F129)))</f>
        <v/>
      </c>
      <c r="CW135" s="378" t="str">
        <f ca="1">+IF(OFFSET('Sanitation Data'!$F$30,0,10*ROW('Sanitation Data'!F129))="","",OFFSET('Sanitation Data'!$F$30,0,10*ROW('Sanitation Data'!F129)))</f>
        <v/>
      </c>
      <c r="CX135" s="378" t="str">
        <f ca="1">+IF(OFFSET('Sanitation Data'!$F$31,0,10*ROW('Sanitation Data'!F129))="","",OFFSET('Sanitation Data'!$F$31,0,10*ROW('Sanitation Data'!F129)))</f>
        <v/>
      </c>
      <c r="CY135" s="378" t="str">
        <f ca="1">+IF(OFFSET('Sanitation Data'!$F$32,0,10*ROW('Sanitation Data'!F129))="","",OFFSET('Sanitation Data'!$F$32,0,10*ROW('Sanitation Data'!F129)))</f>
        <v/>
      </c>
      <c r="CZ135" s="378" t="str">
        <f ca="1">+IF(OFFSET('Sanitation Data'!$G$28,0,10*ROW('Sanitation Data'!G129))="","",OFFSET('Sanitation Data'!$G$28,0,10*ROW('Sanitation Data'!G129)))</f>
        <v/>
      </c>
      <c r="DA135" s="378" t="str">
        <f ca="1">+IF(OFFSET('Sanitation Data'!$G$29,0,10*ROW('Sanitation Data'!G129))="","",OFFSET('Sanitation Data'!$G$29,0,10*ROW('Sanitation Data'!G129)))</f>
        <v/>
      </c>
      <c r="DB135" s="378" t="str">
        <f ca="1">+IF(OFFSET('Sanitation Data'!$G$30,0,10*ROW('Sanitation Data'!G129))="","",OFFSET('Sanitation Data'!$G$30,0,10*ROW('Sanitation Data'!G129)))</f>
        <v/>
      </c>
      <c r="DC135" s="378" t="str">
        <f ca="1">+IF(OFFSET('Sanitation Data'!$G$31,0,10*ROW('Sanitation Data'!G129))="","",OFFSET('Sanitation Data'!$G$31,0,10*ROW('Sanitation Data'!G129)))</f>
        <v/>
      </c>
      <c r="DD135" s="378" t="str">
        <f ca="1">+IF(OFFSET('Sanitation Data'!$G$32,0,10*ROW('Sanitation Data'!G129))="","",OFFSET('Sanitation Data'!$G$32,0,10*ROW('Sanitation Data'!G129)))</f>
        <v/>
      </c>
      <c r="DE135" s="378" t="str">
        <f ca="1">+IF(OFFSET('Sanitation Data'!$H$28,0,10*ROW('Sanitation Data'!H129))="","",OFFSET('Sanitation Data'!$H$28,0,10*ROW('Sanitation Data'!H129)))</f>
        <v/>
      </c>
      <c r="DF135" s="378" t="str">
        <f ca="1">+IF(OFFSET('Sanitation Data'!$H$29,0,10*ROW('Sanitation Data'!H129))="","",OFFSET('Sanitation Data'!$H$29,0,10*ROW('Sanitation Data'!H129)))</f>
        <v/>
      </c>
      <c r="DG135" s="378" t="str">
        <f ca="1">+IF(OFFSET('Sanitation Data'!$H$30,0,10*ROW('Sanitation Data'!H129))="","",OFFSET('Sanitation Data'!$H$30,0,10*ROW('Sanitation Data'!H129)))</f>
        <v/>
      </c>
      <c r="DH135" s="378" t="str">
        <f ca="1">+IF(OFFSET('Sanitation Data'!$H$31,0,10*ROW('Sanitation Data'!H129))="","",OFFSET('Sanitation Data'!$H$31,0,10*ROW('Sanitation Data'!H129)))</f>
        <v/>
      </c>
      <c r="DI135" s="378" t="str">
        <f ca="1">+IF(OFFSET('Sanitation Data'!$H$32,0,10*ROW('Sanitation Data'!H129))="","",OFFSET('Sanitation Data'!$H$32,0,10*ROW('Sanitation Data'!H129)))</f>
        <v/>
      </c>
      <c r="DJ135" s="378" t="str">
        <f ca="1">+IF(OFFSET('Sanitation Data'!$I$28,0,10*ROW('Sanitation Data'!I129))="","",OFFSET('Sanitation Data'!$I$28,0,10*ROW('Sanitation Data'!I129)))</f>
        <v/>
      </c>
      <c r="DK135" s="378" t="str">
        <f ca="1">+IF(OFFSET('Sanitation Data'!$I$29,0,10*ROW('Sanitation Data'!I129))="","",OFFSET('Sanitation Data'!$I$29,0,10*ROW('Sanitation Data'!I129)))</f>
        <v/>
      </c>
      <c r="DL135" s="378" t="str">
        <f ca="1">+IF(OFFSET('Sanitation Data'!$I$30,0,10*ROW('Sanitation Data'!I129))="","",OFFSET('Sanitation Data'!$I$30,0,10*ROW('Sanitation Data'!I129)))</f>
        <v/>
      </c>
      <c r="DM135" s="378" t="str">
        <f ca="1">+IF(OFFSET('Sanitation Data'!$I$31,0,10*ROW('Sanitation Data'!I129))="","",OFFSET('Sanitation Data'!$I$31,0,10*ROW('Sanitation Data'!I129)))</f>
        <v/>
      </c>
      <c r="DN135" s="378" t="str">
        <f ca="1">+IF(OFFSET('Sanitation Data'!$I$32,0,10*ROW('Sanitation Data'!I129))="","",OFFSET('Sanitation Data'!$I$32,0,10*ROW('Sanitation Data'!I129)))</f>
        <v/>
      </c>
      <c r="DO135" s="378" t="str">
        <f ca="1">+IF(OFFSET('Hygiene Data'!$D$11,0,10*ROW('Hygiene Data'!D129))="","",OFFSET('Hygiene Data'!$D$11,0,10*ROW('Hygiene Data'!D129)))</f>
        <v/>
      </c>
      <c r="DP135" s="378" t="str">
        <f ca="1">+IF(OFFSET('Hygiene Data'!$D$12,0,10*ROW('Hygiene Data'!D129))="","",OFFSET('Hygiene Data'!$D$12,0,10*ROW('Hygiene Data'!D129)))</f>
        <v/>
      </c>
      <c r="DQ135" s="378" t="str">
        <f ca="1">+IF(OFFSET('Hygiene Data'!$D$13,0,10*ROW('Hygiene Data'!D129))="","",OFFSET('Hygiene Data'!$D$13,0,10*ROW('Hygiene Data'!D129)))</f>
        <v/>
      </c>
      <c r="DR135" s="378" t="str">
        <f ca="1">+IF(OFFSET('Hygiene Data'!$E$11,0,10*ROW('Hygiene Data'!E129))="","",OFFSET('Hygiene Data'!$E$11,0,10*ROW('Hygiene Data'!E129)))</f>
        <v/>
      </c>
      <c r="DS135" s="378" t="str">
        <f ca="1">+IF(OFFSET('Hygiene Data'!$E$12,0,10*ROW('Hygiene Data'!E129))="","",OFFSET('Hygiene Data'!$E$12,0,10*ROW('Hygiene Data'!E129)))</f>
        <v/>
      </c>
      <c r="DT135" s="378" t="str">
        <f ca="1">+IF(OFFSET('Hygiene Data'!$E$13,0,10*ROW('Hygiene Data'!E129))="","",OFFSET('Hygiene Data'!$E$13,0,10*ROW('Hygiene Data'!E129)))</f>
        <v/>
      </c>
      <c r="DU135" s="378" t="str">
        <f ca="1">+IF(OFFSET('Hygiene Data'!$F$11,0,10*ROW('Hygiene Data'!F129))="","",OFFSET('Hygiene Data'!$F$11,0,10*ROW('Hygiene Data'!F129)))</f>
        <v/>
      </c>
      <c r="DV135" s="378" t="str">
        <f ca="1">+IF(OFFSET('Hygiene Data'!$F$12,0,10*ROW('Hygiene Data'!F129))="","",OFFSET('Hygiene Data'!$F$12,0,10*ROW('Hygiene Data'!F129)))</f>
        <v/>
      </c>
      <c r="DW135" s="378" t="str">
        <f ca="1">+IF(OFFSET('Hygiene Data'!$F$13,0,10*ROW('Hygiene Data'!F129))="","",OFFSET('Hygiene Data'!$F$13,0,10*ROW('Hygiene Data'!F129)))</f>
        <v/>
      </c>
      <c r="DX135" s="378" t="str">
        <f ca="1">+IF(OFFSET('Hygiene Data'!$G$11,0,10*ROW('Hygiene Data'!G129))="","",OFFSET('Hygiene Data'!$G$11,0,10*ROW('Hygiene Data'!G129)))</f>
        <v/>
      </c>
      <c r="DY135" s="378" t="str">
        <f ca="1">+IF(OFFSET('Hygiene Data'!$G$12,0,10*ROW('Hygiene Data'!G129))="","",OFFSET('Hygiene Data'!$G$12,0,10*ROW('Hygiene Data'!G129)))</f>
        <v/>
      </c>
      <c r="DZ135" s="378" t="str">
        <f ca="1">+IF(OFFSET('Hygiene Data'!$G$13,0,10*ROW('Hygiene Data'!G129))="","",OFFSET('Hygiene Data'!$G$13,0,10*ROW('Hygiene Data'!G129)))</f>
        <v/>
      </c>
      <c r="EA135" s="378" t="str">
        <f ca="1">+IF(OFFSET('Hygiene Data'!$H$11,0,10*ROW('Hygiene Data'!H129))="","",OFFSET('Hygiene Data'!$H$11,0,10*ROW('Hygiene Data'!H129)))</f>
        <v/>
      </c>
      <c r="EB135" s="378" t="str">
        <f ca="1">+IF(OFFSET('Hygiene Data'!$H$12,0,10*ROW('Hygiene Data'!H129))="","",OFFSET('Hygiene Data'!$H$12,0,10*ROW('Hygiene Data'!H129)))</f>
        <v/>
      </c>
      <c r="EC135" s="378" t="str">
        <f ca="1">+IF(OFFSET('Hygiene Data'!$H$13,0,10*ROW('Hygiene Data'!H129))="","",OFFSET('Hygiene Data'!$H$13,0,10*ROW('Hygiene Data'!H129)))</f>
        <v/>
      </c>
      <c r="ED135" s="378" t="str">
        <f ca="1">+IF(OFFSET('Hygiene Data'!$I$11,0,10*ROW('Hygiene Data'!I129))="","",OFFSET('Hygiene Data'!$I$11,0,10*ROW('Hygiene Data'!I129)))</f>
        <v/>
      </c>
      <c r="EE135" s="378" t="str">
        <f ca="1">+IF(OFFSET('Hygiene Data'!$I$12,0,10*ROW('Hygiene Data'!I129))="","",OFFSET('Hygiene Data'!$I$12,0,10*ROW('Hygiene Data'!I129)))</f>
        <v/>
      </c>
      <c r="EF135" s="378" t="str">
        <f ca="1">+IF(OFFSET('Hygiene Data'!$I$13,0,10*ROW('Hygiene Data'!I129))="","",OFFSET('Hygiene Data'!$I$13,0,10*ROW('Hygiene Data'!I129)))</f>
        <v/>
      </c>
    </row>
    <row r="136" spans="1:136" x14ac:dyDescent="0.25">
      <c r="A136" s="487" t="str">
        <f ca="1">+IF(OFFSET('Water Data'!$B$2,0,10*ROW('Water Data'!E130))="","",OFFSET('Water Data'!$B$2,0,10*ROW('Water Data'!E130)))</f>
        <v/>
      </c>
      <c r="B136" s="487"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4" t="str">
        <f t="shared" ca="1" si="2"/>
        <v/>
      </c>
      <c r="D136" s="515"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5"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5"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5"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5"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5"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5"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5"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5"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5"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5"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5"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5"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5"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5"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5"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5"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5"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6"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6"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6"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6"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6"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6"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6"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6"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6"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6"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6"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6"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6"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6"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6"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6"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6"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6"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6"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6"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6"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6"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6"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6"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6"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6"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6"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6"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6"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6"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7"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3"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7"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7"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7"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7"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7"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7"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7"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7"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7"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7"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7"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7"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7"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7"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7"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7"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8" t="str">
        <f ca="1">+IF(OFFSET('Water Data'!$D$27,0,10*ROW('Water Data'!D130))="","",OFFSET('Water Data'!$D$27,0,10*ROW('Water Data'!D130)))</f>
        <v/>
      </c>
      <c r="BT136" s="378" t="str">
        <f ca="1">+IF(OFFSET('Water Data'!$D$28,0,10*ROW('Water Data'!D130))="","",OFFSET('Water Data'!$D$28,0,10*ROW('Water Data'!D130)))</f>
        <v/>
      </c>
      <c r="BU136" s="378" t="str">
        <f ca="1">+IF(OFFSET('Water Data'!$D$29,0,10*ROW('Water Data'!D130))="","",OFFSET('Water Data'!$D$29,0,10*ROW('Water Data'!D130)))</f>
        <v/>
      </c>
      <c r="BV136" s="378" t="str">
        <f ca="1">+IF(OFFSET('Water Data'!$E$27,0,10*ROW('Water Data'!E130))="","",OFFSET('Water Data'!$E$27,0,10*ROW('Water Data'!E130)))</f>
        <v/>
      </c>
      <c r="BW136" s="378" t="str">
        <f ca="1">+IF(OFFSET('Water Data'!$E$28,0,10*ROW('Water Data'!E130))="","",OFFSET('Water Data'!$E$28,0,10*ROW('Water Data'!E130)))</f>
        <v/>
      </c>
      <c r="BX136" s="378" t="str">
        <f ca="1">+IF(OFFSET('Water Data'!$E$29,0,10*ROW('Water Data'!E130))="","",OFFSET('Water Data'!$E$29,0,10*ROW('Water Data'!E130)))</f>
        <v/>
      </c>
      <c r="BY136" s="378" t="str">
        <f ca="1">+IF(OFFSET('Water Data'!$F$27,0,10*ROW('Water Data'!F130))="","",OFFSET('Water Data'!$F$27,0,10*ROW('Water Data'!F130)))</f>
        <v/>
      </c>
      <c r="BZ136" s="378" t="str">
        <f ca="1">+IF(OFFSET('Water Data'!$F$28,0,10*ROW('Water Data'!F130))="","",OFFSET('Water Data'!$F$28,0,10*ROW('Water Data'!F130)))</f>
        <v/>
      </c>
      <c r="CA136" s="378" t="str">
        <f ca="1">+IF(OFFSET('Water Data'!$F$29,0,10*ROW('Water Data'!F130))="","",OFFSET('Water Data'!$F$29,0,10*ROW('Water Data'!F130)))</f>
        <v/>
      </c>
      <c r="CB136" s="378" t="str">
        <f ca="1">+IF(OFFSET('Water Data'!$G$27,0,10*ROW('Water Data'!G130))="","",OFFSET('Water Data'!$G$27,0,10*ROW('Water Data'!G130)))</f>
        <v/>
      </c>
      <c r="CC136" s="378" t="str">
        <f ca="1">+IF(OFFSET('Water Data'!$G$28,0,10*ROW('Water Data'!G130))="","",OFFSET('Water Data'!$G$28,0,10*ROW('Water Data'!G130)))</f>
        <v/>
      </c>
      <c r="CD136" s="378" t="str">
        <f ca="1">+IF(OFFSET('Water Data'!$G$29,0,10*ROW('Water Data'!G130))="","",OFFSET('Water Data'!$G$29,0,10*ROW('Water Data'!G130)))</f>
        <v/>
      </c>
      <c r="CE136" s="378" t="str">
        <f ca="1">+IF(OFFSET('Water Data'!$H$27,0,10*ROW('Water Data'!H130))="","",OFFSET('Water Data'!$H$27,0,10*ROW('Water Data'!H130)))</f>
        <v/>
      </c>
      <c r="CF136" s="378" t="str">
        <f ca="1">+IF(OFFSET('Water Data'!$H$28,0,10*ROW('Water Data'!H130))="","",OFFSET('Water Data'!$H$28,0,10*ROW('Water Data'!H130)))</f>
        <v/>
      </c>
      <c r="CG136" s="378" t="str">
        <f ca="1">+IF(OFFSET('Water Data'!$H$29,0,10*ROW('Water Data'!H130))="","",OFFSET('Water Data'!$H$29,0,10*ROW('Water Data'!H130)))</f>
        <v/>
      </c>
      <c r="CH136" s="378" t="str">
        <f ca="1">+IF(OFFSET('Water Data'!$I$27,0,10*ROW('Water Data'!I130))="","",OFFSET('Water Data'!$I$27,0,10*ROW('Water Data'!I130)))</f>
        <v/>
      </c>
      <c r="CI136" s="378" t="str">
        <f ca="1">+IF(OFFSET('Water Data'!$I$28,0,10*ROW('Water Data'!I130))="","",OFFSET('Water Data'!$I$28,0,10*ROW('Water Data'!I130)))</f>
        <v/>
      </c>
      <c r="CJ136" s="378" t="str">
        <f ca="1">+IF(OFFSET('Water Data'!$I$29,0,10*ROW('Water Data'!I130))="","",OFFSET('Water Data'!$I$29,0,10*ROW('Water Data'!I130)))</f>
        <v/>
      </c>
      <c r="CK136" s="378" t="str">
        <f ca="1">+IF(OFFSET('Sanitation Data'!$D$28,0,10*ROW('Sanitation Data'!D130))="","",OFFSET('Sanitation Data'!$D$28,0,10*ROW('Sanitation Data'!D130)))</f>
        <v/>
      </c>
      <c r="CL136" s="378" t="str">
        <f ca="1">+IF(OFFSET('Sanitation Data'!$D$29,0,10*ROW('Sanitation Data'!D130))="","",OFFSET('Sanitation Data'!$D$29,0,10*ROW('Sanitation Data'!D130)))</f>
        <v/>
      </c>
      <c r="CM136" s="378" t="str">
        <f ca="1">+IF(OFFSET('Sanitation Data'!$D$30,0,10*ROW('Sanitation Data'!D130))="","",OFFSET('Sanitation Data'!$D$30,0,10*ROW('Sanitation Data'!D130)))</f>
        <v/>
      </c>
      <c r="CN136" s="378" t="str">
        <f ca="1">+IF(OFFSET('Sanitation Data'!$D$31,0,10*ROW('Sanitation Data'!D130))="","",OFFSET('Sanitation Data'!$D$31,0,10*ROW('Sanitation Data'!D130)))</f>
        <v/>
      </c>
      <c r="CO136" s="378" t="str">
        <f ca="1">+IF(OFFSET('Sanitation Data'!$D$32,0,10*ROW('Sanitation Data'!D130))="","",OFFSET('Sanitation Data'!$D$32,0,10*ROW('Sanitation Data'!D130)))</f>
        <v/>
      </c>
      <c r="CP136" s="378" t="str">
        <f ca="1">+IF(OFFSET('Sanitation Data'!$E$28,0,10*ROW('Sanitation Data'!E130))="","",OFFSET('Sanitation Data'!$E$28,0,10*ROW('Sanitation Data'!E130)))</f>
        <v/>
      </c>
      <c r="CQ136" s="378" t="str">
        <f ca="1">+IF(OFFSET('Sanitation Data'!$E$29,0,10*ROW('Sanitation Data'!E130))="","",OFFSET('Sanitation Data'!$E$29,0,10*ROW('Sanitation Data'!E130)))</f>
        <v/>
      </c>
      <c r="CR136" s="378" t="str">
        <f ca="1">+IF(OFFSET('Sanitation Data'!$E$30,0,10*ROW('Sanitation Data'!E130))="","",OFFSET('Sanitation Data'!$E$30,0,10*ROW('Sanitation Data'!E130)))</f>
        <v/>
      </c>
      <c r="CS136" s="378" t="str">
        <f ca="1">+IF(OFFSET('Sanitation Data'!$E$31,0,10*ROW('Sanitation Data'!E130))="","",OFFSET('Sanitation Data'!$E$31,0,10*ROW('Sanitation Data'!E130)))</f>
        <v/>
      </c>
      <c r="CT136" s="378" t="str">
        <f ca="1">+IF(OFFSET('Sanitation Data'!$E$32,0,10*ROW('Sanitation Data'!E130))="","",OFFSET('Sanitation Data'!$E$32,0,10*ROW('Sanitation Data'!E130)))</f>
        <v/>
      </c>
      <c r="CU136" s="378" t="str">
        <f ca="1">+IF(OFFSET('Sanitation Data'!$F$28,0,10*ROW('Sanitation Data'!F130))="","",OFFSET('Sanitation Data'!$F$28,0,10*ROW('Sanitation Data'!F130)))</f>
        <v/>
      </c>
      <c r="CV136" s="378" t="str">
        <f ca="1">+IF(OFFSET('Sanitation Data'!$F$29,0,10*ROW('Sanitation Data'!F130))="","",OFFSET('Sanitation Data'!$F$29,0,10*ROW('Sanitation Data'!F130)))</f>
        <v/>
      </c>
      <c r="CW136" s="378" t="str">
        <f ca="1">+IF(OFFSET('Sanitation Data'!$F$30,0,10*ROW('Sanitation Data'!F130))="","",OFFSET('Sanitation Data'!$F$30,0,10*ROW('Sanitation Data'!F130)))</f>
        <v/>
      </c>
      <c r="CX136" s="378" t="str">
        <f ca="1">+IF(OFFSET('Sanitation Data'!$F$31,0,10*ROW('Sanitation Data'!F130))="","",OFFSET('Sanitation Data'!$F$31,0,10*ROW('Sanitation Data'!F130)))</f>
        <v/>
      </c>
      <c r="CY136" s="378" t="str">
        <f ca="1">+IF(OFFSET('Sanitation Data'!$F$32,0,10*ROW('Sanitation Data'!F130))="","",OFFSET('Sanitation Data'!$F$32,0,10*ROW('Sanitation Data'!F130)))</f>
        <v/>
      </c>
      <c r="CZ136" s="378" t="str">
        <f ca="1">+IF(OFFSET('Sanitation Data'!$G$28,0,10*ROW('Sanitation Data'!G130))="","",OFFSET('Sanitation Data'!$G$28,0,10*ROW('Sanitation Data'!G130)))</f>
        <v/>
      </c>
      <c r="DA136" s="378" t="str">
        <f ca="1">+IF(OFFSET('Sanitation Data'!$G$29,0,10*ROW('Sanitation Data'!G130))="","",OFFSET('Sanitation Data'!$G$29,0,10*ROW('Sanitation Data'!G130)))</f>
        <v/>
      </c>
      <c r="DB136" s="378" t="str">
        <f ca="1">+IF(OFFSET('Sanitation Data'!$G$30,0,10*ROW('Sanitation Data'!G130))="","",OFFSET('Sanitation Data'!$G$30,0,10*ROW('Sanitation Data'!G130)))</f>
        <v/>
      </c>
      <c r="DC136" s="378" t="str">
        <f ca="1">+IF(OFFSET('Sanitation Data'!$G$31,0,10*ROW('Sanitation Data'!G130))="","",OFFSET('Sanitation Data'!$G$31,0,10*ROW('Sanitation Data'!G130)))</f>
        <v/>
      </c>
      <c r="DD136" s="378" t="str">
        <f ca="1">+IF(OFFSET('Sanitation Data'!$G$32,0,10*ROW('Sanitation Data'!G130))="","",OFFSET('Sanitation Data'!$G$32,0,10*ROW('Sanitation Data'!G130)))</f>
        <v/>
      </c>
      <c r="DE136" s="378" t="str">
        <f ca="1">+IF(OFFSET('Sanitation Data'!$H$28,0,10*ROW('Sanitation Data'!H130))="","",OFFSET('Sanitation Data'!$H$28,0,10*ROW('Sanitation Data'!H130)))</f>
        <v/>
      </c>
      <c r="DF136" s="378" t="str">
        <f ca="1">+IF(OFFSET('Sanitation Data'!$H$29,0,10*ROW('Sanitation Data'!H130))="","",OFFSET('Sanitation Data'!$H$29,0,10*ROW('Sanitation Data'!H130)))</f>
        <v/>
      </c>
      <c r="DG136" s="378" t="str">
        <f ca="1">+IF(OFFSET('Sanitation Data'!$H$30,0,10*ROW('Sanitation Data'!H130))="","",OFFSET('Sanitation Data'!$H$30,0,10*ROW('Sanitation Data'!H130)))</f>
        <v/>
      </c>
      <c r="DH136" s="378" t="str">
        <f ca="1">+IF(OFFSET('Sanitation Data'!$H$31,0,10*ROW('Sanitation Data'!H130))="","",OFFSET('Sanitation Data'!$H$31,0,10*ROW('Sanitation Data'!H130)))</f>
        <v/>
      </c>
      <c r="DI136" s="378" t="str">
        <f ca="1">+IF(OFFSET('Sanitation Data'!$H$32,0,10*ROW('Sanitation Data'!H130))="","",OFFSET('Sanitation Data'!$H$32,0,10*ROW('Sanitation Data'!H130)))</f>
        <v/>
      </c>
      <c r="DJ136" s="378" t="str">
        <f ca="1">+IF(OFFSET('Sanitation Data'!$I$28,0,10*ROW('Sanitation Data'!I130))="","",OFFSET('Sanitation Data'!$I$28,0,10*ROW('Sanitation Data'!I130)))</f>
        <v/>
      </c>
      <c r="DK136" s="378" t="str">
        <f ca="1">+IF(OFFSET('Sanitation Data'!$I$29,0,10*ROW('Sanitation Data'!I130))="","",OFFSET('Sanitation Data'!$I$29,0,10*ROW('Sanitation Data'!I130)))</f>
        <v/>
      </c>
      <c r="DL136" s="378" t="str">
        <f ca="1">+IF(OFFSET('Sanitation Data'!$I$30,0,10*ROW('Sanitation Data'!I130))="","",OFFSET('Sanitation Data'!$I$30,0,10*ROW('Sanitation Data'!I130)))</f>
        <v/>
      </c>
      <c r="DM136" s="378" t="str">
        <f ca="1">+IF(OFFSET('Sanitation Data'!$I$31,0,10*ROW('Sanitation Data'!I130))="","",OFFSET('Sanitation Data'!$I$31,0,10*ROW('Sanitation Data'!I130)))</f>
        <v/>
      </c>
      <c r="DN136" s="378" t="str">
        <f ca="1">+IF(OFFSET('Sanitation Data'!$I$32,0,10*ROW('Sanitation Data'!I130))="","",OFFSET('Sanitation Data'!$I$32,0,10*ROW('Sanitation Data'!I130)))</f>
        <v/>
      </c>
      <c r="DO136" s="378" t="str">
        <f ca="1">+IF(OFFSET('Hygiene Data'!$D$11,0,10*ROW('Hygiene Data'!D130))="","",OFFSET('Hygiene Data'!$D$11,0,10*ROW('Hygiene Data'!D130)))</f>
        <v/>
      </c>
      <c r="DP136" s="378" t="str">
        <f ca="1">+IF(OFFSET('Hygiene Data'!$D$12,0,10*ROW('Hygiene Data'!D130))="","",OFFSET('Hygiene Data'!$D$12,0,10*ROW('Hygiene Data'!D130)))</f>
        <v/>
      </c>
      <c r="DQ136" s="378" t="str">
        <f ca="1">+IF(OFFSET('Hygiene Data'!$D$13,0,10*ROW('Hygiene Data'!D130))="","",OFFSET('Hygiene Data'!$D$13,0,10*ROW('Hygiene Data'!D130)))</f>
        <v/>
      </c>
      <c r="DR136" s="378" t="str">
        <f ca="1">+IF(OFFSET('Hygiene Data'!$E$11,0,10*ROW('Hygiene Data'!E130))="","",OFFSET('Hygiene Data'!$E$11,0,10*ROW('Hygiene Data'!E130)))</f>
        <v/>
      </c>
      <c r="DS136" s="378" t="str">
        <f ca="1">+IF(OFFSET('Hygiene Data'!$E$12,0,10*ROW('Hygiene Data'!E130))="","",OFFSET('Hygiene Data'!$E$12,0,10*ROW('Hygiene Data'!E130)))</f>
        <v/>
      </c>
      <c r="DT136" s="378" t="str">
        <f ca="1">+IF(OFFSET('Hygiene Data'!$E$13,0,10*ROW('Hygiene Data'!E130))="","",OFFSET('Hygiene Data'!$E$13,0,10*ROW('Hygiene Data'!E130)))</f>
        <v/>
      </c>
      <c r="DU136" s="378" t="str">
        <f ca="1">+IF(OFFSET('Hygiene Data'!$F$11,0,10*ROW('Hygiene Data'!F130))="","",OFFSET('Hygiene Data'!$F$11,0,10*ROW('Hygiene Data'!F130)))</f>
        <v/>
      </c>
      <c r="DV136" s="378" t="str">
        <f ca="1">+IF(OFFSET('Hygiene Data'!$F$12,0,10*ROW('Hygiene Data'!F130))="","",OFFSET('Hygiene Data'!$F$12,0,10*ROW('Hygiene Data'!F130)))</f>
        <v/>
      </c>
      <c r="DW136" s="378" t="str">
        <f ca="1">+IF(OFFSET('Hygiene Data'!$F$13,0,10*ROW('Hygiene Data'!F130))="","",OFFSET('Hygiene Data'!$F$13,0,10*ROW('Hygiene Data'!F130)))</f>
        <v/>
      </c>
      <c r="DX136" s="378" t="str">
        <f ca="1">+IF(OFFSET('Hygiene Data'!$G$11,0,10*ROW('Hygiene Data'!G130))="","",OFFSET('Hygiene Data'!$G$11,0,10*ROW('Hygiene Data'!G130)))</f>
        <v/>
      </c>
      <c r="DY136" s="378" t="str">
        <f ca="1">+IF(OFFSET('Hygiene Data'!$G$12,0,10*ROW('Hygiene Data'!G130))="","",OFFSET('Hygiene Data'!$G$12,0,10*ROW('Hygiene Data'!G130)))</f>
        <v/>
      </c>
      <c r="DZ136" s="378" t="str">
        <f ca="1">+IF(OFFSET('Hygiene Data'!$G$13,0,10*ROW('Hygiene Data'!G130))="","",OFFSET('Hygiene Data'!$G$13,0,10*ROW('Hygiene Data'!G130)))</f>
        <v/>
      </c>
      <c r="EA136" s="378" t="str">
        <f ca="1">+IF(OFFSET('Hygiene Data'!$H$11,0,10*ROW('Hygiene Data'!H130))="","",OFFSET('Hygiene Data'!$H$11,0,10*ROW('Hygiene Data'!H130)))</f>
        <v/>
      </c>
      <c r="EB136" s="378" t="str">
        <f ca="1">+IF(OFFSET('Hygiene Data'!$H$12,0,10*ROW('Hygiene Data'!H130))="","",OFFSET('Hygiene Data'!$H$12,0,10*ROW('Hygiene Data'!H130)))</f>
        <v/>
      </c>
      <c r="EC136" s="378" t="str">
        <f ca="1">+IF(OFFSET('Hygiene Data'!$H$13,0,10*ROW('Hygiene Data'!H130))="","",OFFSET('Hygiene Data'!$H$13,0,10*ROW('Hygiene Data'!H130)))</f>
        <v/>
      </c>
      <c r="ED136" s="378" t="str">
        <f ca="1">+IF(OFFSET('Hygiene Data'!$I$11,0,10*ROW('Hygiene Data'!I130))="","",OFFSET('Hygiene Data'!$I$11,0,10*ROW('Hygiene Data'!I130)))</f>
        <v/>
      </c>
      <c r="EE136" s="378" t="str">
        <f ca="1">+IF(OFFSET('Hygiene Data'!$I$12,0,10*ROW('Hygiene Data'!I130))="","",OFFSET('Hygiene Data'!$I$12,0,10*ROW('Hygiene Data'!I130)))</f>
        <v/>
      </c>
      <c r="EF136" s="378" t="str">
        <f ca="1">+IF(OFFSET('Hygiene Data'!$I$13,0,10*ROW('Hygiene Data'!I130))="","",OFFSET('Hygiene Data'!$I$13,0,10*ROW('Hygiene Data'!I130)))</f>
        <v/>
      </c>
    </row>
    <row r="137" spans="1:136" x14ac:dyDescent="0.25">
      <c r="A137" s="487" t="str">
        <f ca="1">+IF(OFFSET('Water Data'!$B$2,0,10*ROW('Water Data'!E131))="","",OFFSET('Water Data'!$B$2,0,10*ROW('Water Data'!E131)))</f>
        <v/>
      </c>
      <c r="B137" s="487"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4" t="str">
        <f t="shared" ca="1" si="2"/>
        <v/>
      </c>
      <c r="D137" s="515"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5"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5"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5"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5"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5"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5"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5"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5"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5"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5"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5"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5"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5"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5"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5"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5"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5"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6"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6"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6"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6"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6"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6"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6"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6"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6"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6"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6"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6"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6"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6"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6"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6"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6"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6"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6"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6"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6"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6"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6"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6"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6"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6"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6"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6"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6"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6"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7"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3"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7"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7"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7"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7"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7"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7"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7"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7"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7"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7"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7"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7"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7"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7"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7"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7"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8" t="str">
        <f ca="1">+IF(OFFSET('Water Data'!$D$27,0,10*ROW('Water Data'!D131))="","",OFFSET('Water Data'!$D$27,0,10*ROW('Water Data'!D131)))</f>
        <v/>
      </c>
      <c r="BT137" s="378" t="str">
        <f ca="1">+IF(OFFSET('Water Data'!$D$28,0,10*ROW('Water Data'!D131))="","",OFFSET('Water Data'!$D$28,0,10*ROW('Water Data'!D131)))</f>
        <v/>
      </c>
      <c r="BU137" s="378" t="str">
        <f ca="1">+IF(OFFSET('Water Data'!$D$29,0,10*ROW('Water Data'!D131))="","",OFFSET('Water Data'!$D$29,0,10*ROW('Water Data'!D131)))</f>
        <v/>
      </c>
      <c r="BV137" s="378" t="str">
        <f ca="1">+IF(OFFSET('Water Data'!$E$27,0,10*ROW('Water Data'!E131))="","",OFFSET('Water Data'!$E$27,0,10*ROW('Water Data'!E131)))</f>
        <v/>
      </c>
      <c r="BW137" s="378" t="str">
        <f ca="1">+IF(OFFSET('Water Data'!$E$28,0,10*ROW('Water Data'!E131))="","",OFFSET('Water Data'!$E$28,0,10*ROW('Water Data'!E131)))</f>
        <v/>
      </c>
      <c r="BX137" s="378" t="str">
        <f ca="1">+IF(OFFSET('Water Data'!$E$29,0,10*ROW('Water Data'!E131))="","",OFFSET('Water Data'!$E$29,0,10*ROW('Water Data'!E131)))</f>
        <v/>
      </c>
      <c r="BY137" s="378" t="str">
        <f ca="1">+IF(OFFSET('Water Data'!$F$27,0,10*ROW('Water Data'!F131))="","",OFFSET('Water Data'!$F$27,0,10*ROW('Water Data'!F131)))</f>
        <v/>
      </c>
      <c r="BZ137" s="378" t="str">
        <f ca="1">+IF(OFFSET('Water Data'!$F$28,0,10*ROW('Water Data'!F131))="","",OFFSET('Water Data'!$F$28,0,10*ROW('Water Data'!F131)))</f>
        <v/>
      </c>
      <c r="CA137" s="378" t="str">
        <f ca="1">+IF(OFFSET('Water Data'!$F$29,0,10*ROW('Water Data'!F131))="","",OFFSET('Water Data'!$F$29,0,10*ROW('Water Data'!F131)))</f>
        <v/>
      </c>
      <c r="CB137" s="378" t="str">
        <f ca="1">+IF(OFFSET('Water Data'!$G$27,0,10*ROW('Water Data'!G131))="","",OFFSET('Water Data'!$G$27,0,10*ROW('Water Data'!G131)))</f>
        <v/>
      </c>
      <c r="CC137" s="378" t="str">
        <f ca="1">+IF(OFFSET('Water Data'!$G$28,0,10*ROW('Water Data'!G131))="","",OFFSET('Water Data'!$G$28,0,10*ROW('Water Data'!G131)))</f>
        <v/>
      </c>
      <c r="CD137" s="378" t="str">
        <f ca="1">+IF(OFFSET('Water Data'!$G$29,0,10*ROW('Water Data'!G131))="","",OFFSET('Water Data'!$G$29,0,10*ROW('Water Data'!G131)))</f>
        <v/>
      </c>
      <c r="CE137" s="378" t="str">
        <f ca="1">+IF(OFFSET('Water Data'!$H$27,0,10*ROW('Water Data'!H131))="","",OFFSET('Water Data'!$H$27,0,10*ROW('Water Data'!H131)))</f>
        <v/>
      </c>
      <c r="CF137" s="378" t="str">
        <f ca="1">+IF(OFFSET('Water Data'!$H$28,0,10*ROW('Water Data'!H131))="","",OFFSET('Water Data'!$H$28,0,10*ROW('Water Data'!H131)))</f>
        <v/>
      </c>
      <c r="CG137" s="378" t="str">
        <f ca="1">+IF(OFFSET('Water Data'!$H$29,0,10*ROW('Water Data'!H131))="","",OFFSET('Water Data'!$H$29,0,10*ROW('Water Data'!H131)))</f>
        <v/>
      </c>
      <c r="CH137" s="378" t="str">
        <f ca="1">+IF(OFFSET('Water Data'!$I$27,0,10*ROW('Water Data'!I131))="","",OFFSET('Water Data'!$I$27,0,10*ROW('Water Data'!I131)))</f>
        <v/>
      </c>
      <c r="CI137" s="378" t="str">
        <f ca="1">+IF(OFFSET('Water Data'!$I$28,0,10*ROW('Water Data'!I131))="","",OFFSET('Water Data'!$I$28,0,10*ROW('Water Data'!I131)))</f>
        <v/>
      </c>
      <c r="CJ137" s="378" t="str">
        <f ca="1">+IF(OFFSET('Water Data'!$I$29,0,10*ROW('Water Data'!I131))="","",OFFSET('Water Data'!$I$29,0,10*ROW('Water Data'!I131)))</f>
        <v/>
      </c>
      <c r="CK137" s="378" t="str">
        <f ca="1">+IF(OFFSET('Sanitation Data'!$D$28,0,10*ROW('Sanitation Data'!D131))="","",OFFSET('Sanitation Data'!$D$28,0,10*ROW('Sanitation Data'!D131)))</f>
        <v/>
      </c>
      <c r="CL137" s="378" t="str">
        <f ca="1">+IF(OFFSET('Sanitation Data'!$D$29,0,10*ROW('Sanitation Data'!D131))="","",OFFSET('Sanitation Data'!$D$29,0,10*ROW('Sanitation Data'!D131)))</f>
        <v/>
      </c>
      <c r="CM137" s="378" t="str">
        <f ca="1">+IF(OFFSET('Sanitation Data'!$D$30,0,10*ROW('Sanitation Data'!D131))="","",OFFSET('Sanitation Data'!$D$30,0,10*ROW('Sanitation Data'!D131)))</f>
        <v/>
      </c>
      <c r="CN137" s="378" t="str">
        <f ca="1">+IF(OFFSET('Sanitation Data'!$D$31,0,10*ROW('Sanitation Data'!D131))="","",OFFSET('Sanitation Data'!$D$31,0,10*ROW('Sanitation Data'!D131)))</f>
        <v/>
      </c>
      <c r="CO137" s="378" t="str">
        <f ca="1">+IF(OFFSET('Sanitation Data'!$D$32,0,10*ROW('Sanitation Data'!D131))="","",OFFSET('Sanitation Data'!$D$32,0,10*ROW('Sanitation Data'!D131)))</f>
        <v/>
      </c>
      <c r="CP137" s="378" t="str">
        <f ca="1">+IF(OFFSET('Sanitation Data'!$E$28,0,10*ROW('Sanitation Data'!E131))="","",OFFSET('Sanitation Data'!$E$28,0,10*ROW('Sanitation Data'!E131)))</f>
        <v/>
      </c>
      <c r="CQ137" s="378" t="str">
        <f ca="1">+IF(OFFSET('Sanitation Data'!$E$29,0,10*ROW('Sanitation Data'!E131))="","",OFFSET('Sanitation Data'!$E$29,0,10*ROW('Sanitation Data'!E131)))</f>
        <v/>
      </c>
      <c r="CR137" s="378" t="str">
        <f ca="1">+IF(OFFSET('Sanitation Data'!$E$30,0,10*ROW('Sanitation Data'!E131))="","",OFFSET('Sanitation Data'!$E$30,0,10*ROW('Sanitation Data'!E131)))</f>
        <v/>
      </c>
      <c r="CS137" s="378" t="str">
        <f ca="1">+IF(OFFSET('Sanitation Data'!$E$31,0,10*ROW('Sanitation Data'!E131))="","",OFFSET('Sanitation Data'!$E$31,0,10*ROW('Sanitation Data'!E131)))</f>
        <v/>
      </c>
      <c r="CT137" s="378" t="str">
        <f ca="1">+IF(OFFSET('Sanitation Data'!$E$32,0,10*ROW('Sanitation Data'!E131))="","",OFFSET('Sanitation Data'!$E$32,0,10*ROW('Sanitation Data'!E131)))</f>
        <v/>
      </c>
      <c r="CU137" s="378" t="str">
        <f ca="1">+IF(OFFSET('Sanitation Data'!$F$28,0,10*ROW('Sanitation Data'!F131))="","",OFFSET('Sanitation Data'!$F$28,0,10*ROW('Sanitation Data'!F131)))</f>
        <v/>
      </c>
      <c r="CV137" s="378" t="str">
        <f ca="1">+IF(OFFSET('Sanitation Data'!$F$29,0,10*ROW('Sanitation Data'!F131))="","",OFFSET('Sanitation Data'!$F$29,0,10*ROW('Sanitation Data'!F131)))</f>
        <v/>
      </c>
      <c r="CW137" s="378" t="str">
        <f ca="1">+IF(OFFSET('Sanitation Data'!$F$30,0,10*ROW('Sanitation Data'!F131))="","",OFFSET('Sanitation Data'!$F$30,0,10*ROW('Sanitation Data'!F131)))</f>
        <v/>
      </c>
      <c r="CX137" s="378" t="str">
        <f ca="1">+IF(OFFSET('Sanitation Data'!$F$31,0,10*ROW('Sanitation Data'!F131))="","",OFFSET('Sanitation Data'!$F$31,0,10*ROW('Sanitation Data'!F131)))</f>
        <v/>
      </c>
      <c r="CY137" s="378" t="str">
        <f ca="1">+IF(OFFSET('Sanitation Data'!$F$32,0,10*ROW('Sanitation Data'!F131))="","",OFFSET('Sanitation Data'!$F$32,0,10*ROW('Sanitation Data'!F131)))</f>
        <v/>
      </c>
      <c r="CZ137" s="378" t="str">
        <f ca="1">+IF(OFFSET('Sanitation Data'!$G$28,0,10*ROW('Sanitation Data'!G131))="","",OFFSET('Sanitation Data'!$G$28,0,10*ROW('Sanitation Data'!G131)))</f>
        <v/>
      </c>
      <c r="DA137" s="378" t="str">
        <f ca="1">+IF(OFFSET('Sanitation Data'!$G$29,0,10*ROW('Sanitation Data'!G131))="","",OFFSET('Sanitation Data'!$G$29,0,10*ROW('Sanitation Data'!G131)))</f>
        <v/>
      </c>
      <c r="DB137" s="378" t="str">
        <f ca="1">+IF(OFFSET('Sanitation Data'!$G$30,0,10*ROW('Sanitation Data'!G131))="","",OFFSET('Sanitation Data'!$G$30,0,10*ROW('Sanitation Data'!G131)))</f>
        <v/>
      </c>
      <c r="DC137" s="378" t="str">
        <f ca="1">+IF(OFFSET('Sanitation Data'!$G$31,0,10*ROW('Sanitation Data'!G131))="","",OFFSET('Sanitation Data'!$G$31,0,10*ROW('Sanitation Data'!G131)))</f>
        <v/>
      </c>
      <c r="DD137" s="378" t="str">
        <f ca="1">+IF(OFFSET('Sanitation Data'!$G$32,0,10*ROW('Sanitation Data'!G131))="","",OFFSET('Sanitation Data'!$G$32,0,10*ROW('Sanitation Data'!G131)))</f>
        <v/>
      </c>
      <c r="DE137" s="378" t="str">
        <f ca="1">+IF(OFFSET('Sanitation Data'!$H$28,0,10*ROW('Sanitation Data'!H131))="","",OFFSET('Sanitation Data'!$H$28,0,10*ROW('Sanitation Data'!H131)))</f>
        <v/>
      </c>
      <c r="DF137" s="378" t="str">
        <f ca="1">+IF(OFFSET('Sanitation Data'!$H$29,0,10*ROW('Sanitation Data'!H131))="","",OFFSET('Sanitation Data'!$H$29,0,10*ROW('Sanitation Data'!H131)))</f>
        <v/>
      </c>
      <c r="DG137" s="378" t="str">
        <f ca="1">+IF(OFFSET('Sanitation Data'!$H$30,0,10*ROW('Sanitation Data'!H131))="","",OFFSET('Sanitation Data'!$H$30,0,10*ROW('Sanitation Data'!H131)))</f>
        <v/>
      </c>
      <c r="DH137" s="378" t="str">
        <f ca="1">+IF(OFFSET('Sanitation Data'!$H$31,0,10*ROW('Sanitation Data'!H131))="","",OFFSET('Sanitation Data'!$H$31,0,10*ROW('Sanitation Data'!H131)))</f>
        <v/>
      </c>
      <c r="DI137" s="378" t="str">
        <f ca="1">+IF(OFFSET('Sanitation Data'!$H$32,0,10*ROW('Sanitation Data'!H131))="","",OFFSET('Sanitation Data'!$H$32,0,10*ROW('Sanitation Data'!H131)))</f>
        <v/>
      </c>
      <c r="DJ137" s="378" t="str">
        <f ca="1">+IF(OFFSET('Sanitation Data'!$I$28,0,10*ROW('Sanitation Data'!I131))="","",OFFSET('Sanitation Data'!$I$28,0,10*ROW('Sanitation Data'!I131)))</f>
        <v/>
      </c>
      <c r="DK137" s="378" t="str">
        <f ca="1">+IF(OFFSET('Sanitation Data'!$I$29,0,10*ROW('Sanitation Data'!I131))="","",OFFSET('Sanitation Data'!$I$29,0,10*ROW('Sanitation Data'!I131)))</f>
        <v/>
      </c>
      <c r="DL137" s="378" t="str">
        <f ca="1">+IF(OFFSET('Sanitation Data'!$I$30,0,10*ROW('Sanitation Data'!I131))="","",OFFSET('Sanitation Data'!$I$30,0,10*ROW('Sanitation Data'!I131)))</f>
        <v/>
      </c>
      <c r="DM137" s="378" t="str">
        <f ca="1">+IF(OFFSET('Sanitation Data'!$I$31,0,10*ROW('Sanitation Data'!I131))="","",OFFSET('Sanitation Data'!$I$31,0,10*ROW('Sanitation Data'!I131)))</f>
        <v/>
      </c>
      <c r="DN137" s="378" t="str">
        <f ca="1">+IF(OFFSET('Sanitation Data'!$I$32,0,10*ROW('Sanitation Data'!I131))="","",OFFSET('Sanitation Data'!$I$32,0,10*ROW('Sanitation Data'!I131)))</f>
        <v/>
      </c>
      <c r="DO137" s="378" t="str">
        <f ca="1">+IF(OFFSET('Hygiene Data'!$D$11,0,10*ROW('Hygiene Data'!D131))="","",OFFSET('Hygiene Data'!$D$11,0,10*ROW('Hygiene Data'!D131)))</f>
        <v/>
      </c>
      <c r="DP137" s="378" t="str">
        <f ca="1">+IF(OFFSET('Hygiene Data'!$D$12,0,10*ROW('Hygiene Data'!D131))="","",OFFSET('Hygiene Data'!$D$12,0,10*ROW('Hygiene Data'!D131)))</f>
        <v/>
      </c>
      <c r="DQ137" s="378" t="str">
        <f ca="1">+IF(OFFSET('Hygiene Data'!$D$13,0,10*ROW('Hygiene Data'!D131))="","",OFFSET('Hygiene Data'!$D$13,0,10*ROW('Hygiene Data'!D131)))</f>
        <v/>
      </c>
      <c r="DR137" s="378" t="str">
        <f ca="1">+IF(OFFSET('Hygiene Data'!$E$11,0,10*ROW('Hygiene Data'!E131))="","",OFFSET('Hygiene Data'!$E$11,0,10*ROW('Hygiene Data'!E131)))</f>
        <v/>
      </c>
      <c r="DS137" s="378" t="str">
        <f ca="1">+IF(OFFSET('Hygiene Data'!$E$12,0,10*ROW('Hygiene Data'!E131))="","",OFFSET('Hygiene Data'!$E$12,0,10*ROW('Hygiene Data'!E131)))</f>
        <v/>
      </c>
      <c r="DT137" s="378" t="str">
        <f ca="1">+IF(OFFSET('Hygiene Data'!$E$13,0,10*ROW('Hygiene Data'!E131))="","",OFFSET('Hygiene Data'!$E$13,0,10*ROW('Hygiene Data'!E131)))</f>
        <v/>
      </c>
      <c r="DU137" s="378" t="str">
        <f ca="1">+IF(OFFSET('Hygiene Data'!$F$11,0,10*ROW('Hygiene Data'!F131))="","",OFFSET('Hygiene Data'!$F$11,0,10*ROW('Hygiene Data'!F131)))</f>
        <v/>
      </c>
      <c r="DV137" s="378" t="str">
        <f ca="1">+IF(OFFSET('Hygiene Data'!$F$12,0,10*ROW('Hygiene Data'!F131))="","",OFFSET('Hygiene Data'!$F$12,0,10*ROW('Hygiene Data'!F131)))</f>
        <v/>
      </c>
      <c r="DW137" s="378" t="str">
        <f ca="1">+IF(OFFSET('Hygiene Data'!$F$13,0,10*ROW('Hygiene Data'!F131))="","",OFFSET('Hygiene Data'!$F$13,0,10*ROW('Hygiene Data'!F131)))</f>
        <v/>
      </c>
      <c r="DX137" s="378" t="str">
        <f ca="1">+IF(OFFSET('Hygiene Data'!$G$11,0,10*ROW('Hygiene Data'!G131))="","",OFFSET('Hygiene Data'!$G$11,0,10*ROW('Hygiene Data'!G131)))</f>
        <v/>
      </c>
      <c r="DY137" s="378" t="str">
        <f ca="1">+IF(OFFSET('Hygiene Data'!$G$12,0,10*ROW('Hygiene Data'!G131))="","",OFFSET('Hygiene Data'!$G$12,0,10*ROW('Hygiene Data'!G131)))</f>
        <v/>
      </c>
      <c r="DZ137" s="378" t="str">
        <f ca="1">+IF(OFFSET('Hygiene Data'!$G$13,0,10*ROW('Hygiene Data'!G131))="","",OFFSET('Hygiene Data'!$G$13,0,10*ROW('Hygiene Data'!G131)))</f>
        <v/>
      </c>
      <c r="EA137" s="378" t="str">
        <f ca="1">+IF(OFFSET('Hygiene Data'!$H$11,0,10*ROW('Hygiene Data'!H131))="","",OFFSET('Hygiene Data'!$H$11,0,10*ROW('Hygiene Data'!H131)))</f>
        <v/>
      </c>
      <c r="EB137" s="378" t="str">
        <f ca="1">+IF(OFFSET('Hygiene Data'!$H$12,0,10*ROW('Hygiene Data'!H131))="","",OFFSET('Hygiene Data'!$H$12,0,10*ROW('Hygiene Data'!H131)))</f>
        <v/>
      </c>
      <c r="EC137" s="378" t="str">
        <f ca="1">+IF(OFFSET('Hygiene Data'!$H$13,0,10*ROW('Hygiene Data'!H131))="","",OFFSET('Hygiene Data'!$H$13,0,10*ROW('Hygiene Data'!H131)))</f>
        <v/>
      </c>
      <c r="ED137" s="378" t="str">
        <f ca="1">+IF(OFFSET('Hygiene Data'!$I$11,0,10*ROW('Hygiene Data'!I131))="","",OFFSET('Hygiene Data'!$I$11,0,10*ROW('Hygiene Data'!I131)))</f>
        <v/>
      </c>
      <c r="EE137" s="378" t="str">
        <f ca="1">+IF(OFFSET('Hygiene Data'!$I$12,0,10*ROW('Hygiene Data'!I131))="","",OFFSET('Hygiene Data'!$I$12,0,10*ROW('Hygiene Data'!I131)))</f>
        <v/>
      </c>
      <c r="EF137" s="378" t="str">
        <f ca="1">+IF(OFFSET('Hygiene Data'!$I$13,0,10*ROW('Hygiene Data'!I131))="","",OFFSET('Hygiene Data'!$I$13,0,10*ROW('Hygiene Data'!I131)))</f>
        <v/>
      </c>
    </row>
    <row r="138" spans="1:136" x14ac:dyDescent="0.25">
      <c r="A138" s="487" t="str">
        <f ca="1">+IF(OFFSET('Water Data'!$B$2,0,10*ROW('Water Data'!E132))="","",OFFSET('Water Data'!$B$2,0,10*ROW('Water Data'!E132)))</f>
        <v/>
      </c>
      <c r="B138" s="487"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4" t="str">
        <f t="shared" ca="1" si="2"/>
        <v/>
      </c>
      <c r="D138" s="515"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5"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5"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5"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5"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5"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5"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5"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5"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5"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5"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5"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5"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5"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5"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5"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5"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5"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6"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6"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6"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6"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6"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6"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6"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6"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6"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6"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6"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6"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6"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6"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6"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6"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6"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6"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6"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6"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6"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6"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6"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6"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6"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6"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6"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6"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6"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6"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7"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3"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7"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7"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7"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7"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7"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7"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7"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7"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7"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7"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7"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7"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7"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7"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7"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7"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8" t="str">
        <f ca="1">+IF(OFFSET('Water Data'!$D$27,0,10*ROW('Water Data'!D132))="","",OFFSET('Water Data'!$D$27,0,10*ROW('Water Data'!D132)))</f>
        <v/>
      </c>
      <c r="BT138" s="378" t="str">
        <f ca="1">+IF(OFFSET('Water Data'!$D$28,0,10*ROW('Water Data'!D132))="","",OFFSET('Water Data'!$D$28,0,10*ROW('Water Data'!D132)))</f>
        <v/>
      </c>
      <c r="BU138" s="378" t="str">
        <f ca="1">+IF(OFFSET('Water Data'!$D$29,0,10*ROW('Water Data'!D132))="","",OFFSET('Water Data'!$D$29,0,10*ROW('Water Data'!D132)))</f>
        <v/>
      </c>
      <c r="BV138" s="378" t="str">
        <f ca="1">+IF(OFFSET('Water Data'!$E$27,0,10*ROW('Water Data'!E132))="","",OFFSET('Water Data'!$E$27,0,10*ROW('Water Data'!E132)))</f>
        <v/>
      </c>
      <c r="BW138" s="378" t="str">
        <f ca="1">+IF(OFFSET('Water Data'!$E$28,0,10*ROW('Water Data'!E132))="","",OFFSET('Water Data'!$E$28,0,10*ROW('Water Data'!E132)))</f>
        <v/>
      </c>
      <c r="BX138" s="378" t="str">
        <f ca="1">+IF(OFFSET('Water Data'!$E$29,0,10*ROW('Water Data'!E132))="","",OFFSET('Water Data'!$E$29,0,10*ROW('Water Data'!E132)))</f>
        <v/>
      </c>
      <c r="BY138" s="378" t="str">
        <f ca="1">+IF(OFFSET('Water Data'!$F$27,0,10*ROW('Water Data'!F132))="","",OFFSET('Water Data'!$F$27,0,10*ROW('Water Data'!F132)))</f>
        <v/>
      </c>
      <c r="BZ138" s="378" t="str">
        <f ca="1">+IF(OFFSET('Water Data'!$F$28,0,10*ROW('Water Data'!F132))="","",OFFSET('Water Data'!$F$28,0,10*ROW('Water Data'!F132)))</f>
        <v/>
      </c>
      <c r="CA138" s="378" t="str">
        <f ca="1">+IF(OFFSET('Water Data'!$F$29,0,10*ROW('Water Data'!F132))="","",OFFSET('Water Data'!$F$29,0,10*ROW('Water Data'!F132)))</f>
        <v/>
      </c>
      <c r="CB138" s="378" t="str">
        <f ca="1">+IF(OFFSET('Water Data'!$G$27,0,10*ROW('Water Data'!G132))="","",OFFSET('Water Data'!$G$27,0,10*ROW('Water Data'!G132)))</f>
        <v/>
      </c>
      <c r="CC138" s="378" t="str">
        <f ca="1">+IF(OFFSET('Water Data'!$G$28,0,10*ROW('Water Data'!G132))="","",OFFSET('Water Data'!$G$28,0,10*ROW('Water Data'!G132)))</f>
        <v/>
      </c>
      <c r="CD138" s="378" t="str">
        <f ca="1">+IF(OFFSET('Water Data'!$G$29,0,10*ROW('Water Data'!G132))="","",OFFSET('Water Data'!$G$29,0,10*ROW('Water Data'!G132)))</f>
        <v/>
      </c>
      <c r="CE138" s="378" t="str">
        <f ca="1">+IF(OFFSET('Water Data'!$H$27,0,10*ROW('Water Data'!H132))="","",OFFSET('Water Data'!$H$27,0,10*ROW('Water Data'!H132)))</f>
        <v/>
      </c>
      <c r="CF138" s="378" t="str">
        <f ca="1">+IF(OFFSET('Water Data'!$H$28,0,10*ROW('Water Data'!H132))="","",OFFSET('Water Data'!$H$28,0,10*ROW('Water Data'!H132)))</f>
        <v/>
      </c>
      <c r="CG138" s="378" t="str">
        <f ca="1">+IF(OFFSET('Water Data'!$H$29,0,10*ROW('Water Data'!H132))="","",OFFSET('Water Data'!$H$29,0,10*ROW('Water Data'!H132)))</f>
        <v/>
      </c>
      <c r="CH138" s="378" t="str">
        <f ca="1">+IF(OFFSET('Water Data'!$I$27,0,10*ROW('Water Data'!I132))="","",OFFSET('Water Data'!$I$27,0,10*ROW('Water Data'!I132)))</f>
        <v/>
      </c>
      <c r="CI138" s="378" t="str">
        <f ca="1">+IF(OFFSET('Water Data'!$I$28,0,10*ROW('Water Data'!I132))="","",OFFSET('Water Data'!$I$28,0,10*ROW('Water Data'!I132)))</f>
        <v/>
      </c>
      <c r="CJ138" s="378" t="str">
        <f ca="1">+IF(OFFSET('Water Data'!$I$29,0,10*ROW('Water Data'!I132))="","",OFFSET('Water Data'!$I$29,0,10*ROW('Water Data'!I132)))</f>
        <v/>
      </c>
      <c r="CK138" s="378" t="str">
        <f ca="1">+IF(OFFSET('Sanitation Data'!$D$28,0,10*ROW('Sanitation Data'!D132))="","",OFFSET('Sanitation Data'!$D$28,0,10*ROW('Sanitation Data'!D132)))</f>
        <v/>
      </c>
      <c r="CL138" s="378" t="str">
        <f ca="1">+IF(OFFSET('Sanitation Data'!$D$29,0,10*ROW('Sanitation Data'!D132))="","",OFFSET('Sanitation Data'!$D$29,0,10*ROW('Sanitation Data'!D132)))</f>
        <v/>
      </c>
      <c r="CM138" s="378" t="str">
        <f ca="1">+IF(OFFSET('Sanitation Data'!$D$30,0,10*ROW('Sanitation Data'!D132))="","",OFFSET('Sanitation Data'!$D$30,0,10*ROW('Sanitation Data'!D132)))</f>
        <v/>
      </c>
      <c r="CN138" s="378" t="str">
        <f ca="1">+IF(OFFSET('Sanitation Data'!$D$31,0,10*ROW('Sanitation Data'!D132))="","",OFFSET('Sanitation Data'!$D$31,0,10*ROW('Sanitation Data'!D132)))</f>
        <v/>
      </c>
      <c r="CO138" s="378" t="str">
        <f ca="1">+IF(OFFSET('Sanitation Data'!$D$32,0,10*ROW('Sanitation Data'!D132))="","",OFFSET('Sanitation Data'!$D$32,0,10*ROW('Sanitation Data'!D132)))</f>
        <v/>
      </c>
      <c r="CP138" s="378" t="str">
        <f ca="1">+IF(OFFSET('Sanitation Data'!$E$28,0,10*ROW('Sanitation Data'!E132))="","",OFFSET('Sanitation Data'!$E$28,0,10*ROW('Sanitation Data'!E132)))</f>
        <v/>
      </c>
      <c r="CQ138" s="378" t="str">
        <f ca="1">+IF(OFFSET('Sanitation Data'!$E$29,0,10*ROW('Sanitation Data'!E132))="","",OFFSET('Sanitation Data'!$E$29,0,10*ROW('Sanitation Data'!E132)))</f>
        <v/>
      </c>
      <c r="CR138" s="378" t="str">
        <f ca="1">+IF(OFFSET('Sanitation Data'!$E$30,0,10*ROW('Sanitation Data'!E132))="","",OFFSET('Sanitation Data'!$E$30,0,10*ROW('Sanitation Data'!E132)))</f>
        <v/>
      </c>
      <c r="CS138" s="378" t="str">
        <f ca="1">+IF(OFFSET('Sanitation Data'!$E$31,0,10*ROW('Sanitation Data'!E132))="","",OFFSET('Sanitation Data'!$E$31,0,10*ROW('Sanitation Data'!E132)))</f>
        <v/>
      </c>
      <c r="CT138" s="378" t="str">
        <f ca="1">+IF(OFFSET('Sanitation Data'!$E$32,0,10*ROW('Sanitation Data'!E132))="","",OFFSET('Sanitation Data'!$E$32,0,10*ROW('Sanitation Data'!E132)))</f>
        <v/>
      </c>
      <c r="CU138" s="378" t="str">
        <f ca="1">+IF(OFFSET('Sanitation Data'!$F$28,0,10*ROW('Sanitation Data'!F132))="","",OFFSET('Sanitation Data'!$F$28,0,10*ROW('Sanitation Data'!F132)))</f>
        <v/>
      </c>
      <c r="CV138" s="378" t="str">
        <f ca="1">+IF(OFFSET('Sanitation Data'!$F$29,0,10*ROW('Sanitation Data'!F132))="","",OFFSET('Sanitation Data'!$F$29,0,10*ROW('Sanitation Data'!F132)))</f>
        <v/>
      </c>
      <c r="CW138" s="378" t="str">
        <f ca="1">+IF(OFFSET('Sanitation Data'!$F$30,0,10*ROW('Sanitation Data'!F132))="","",OFFSET('Sanitation Data'!$F$30,0,10*ROW('Sanitation Data'!F132)))</f>
        <v/>
      </c>
      <c r="CX138" s="378" t="str">
        <f ca="1">+IF(OFFSET('Sanitation Data'!$F$31,0,10*ROW('Sanitation Data'!F132))="","",OFFSET('Sanitation Data'!$F$31,0,10*ROW('Sanitation Data'!F132)))</f>
        <v/>
      </c>
      <c r="CY138" s="378" t="str">
        <f ca="1">+IF(OFFSET('Sanitation Data'!$F$32,0,10*ROW('Sanitation Data'!F132))="","",OFFSET('Sanitation Data'!$F$32,0,10*ROW('Sanitation Data'!F132)))</f>
        <v/>
      </c>
      <c r="CZ138" s="378" t="str">
        <f ca="1">+IF(OFFSET('Sanitation Data'!$G$28,0,10*ROW('Sanitation Data'!G132))="","",OFFSET('Sanitation Data'!$G$28,0,10*ROW('Sanitation Data'!G132)))</f>
        <v/>
      </c>
      <c r="DA138" s="378" t="str">
        <f ca="1">+IF(OFFSET('Sanitation Data'!$G$29,0,10*ROW('Sanitation Data'!G132))="","",OFFSET('Sanitation Data'!$G$29,0,10*ROW('Sanitation Data'!G132)))</f>
        <v/>
      </c>
      <c r="DB138" s="378" t="str">
        <f ca="1">+IF(OFFSET('Sanitation Data'!$G$30,0,10*ROW('Sanitation Data'!G132))="","",OFFSET('Sanitation Data'!$G$30,0,10*ROW('Sanitation Data'!G132)))</f>
        <v/>
      </c>
      <c r="DC138" s="378" t="str">
        <f ca="1">+IF(OFFSET('Sanitation Data'!$G$31,0,10*ROW('Sanitation Data'!G132))="","",OFFSET('Sanitation Data'!$G$31,0,10*ROW('Sanitation Data'!G132)))</f>
        <v/>
      </c>
      <c r="DD138" s="378" t="str">
        <f ca="1">+IF(OFFSET('Sanitation Data'!$G$32,0,10*ROW('Sanitation Data'!G132))="","",OFFSET('Sanitation Data'!$G$32,0,10*ROW('Sanitation Data'!G132)))</f>
        <v/>
      </c>
      <c r="DE138" s="378" t="str">
        <f ca="1">+IF(OFFSET('Sanitation Data'!$H$28,0,10*ROW('Sanitation Data'!H132))="","",OFFSET('Sanitation Data'!$H$28,0,10*ROW('Sanitation Data'!H132)))</f>
        <v/>
      </c>
      <c r="DF138" s="378" t="str">
        <f ca="1">+IF(OFFSET('Sanitation Data'!$H$29,0,10*ROW('Sanitation Data'!H132))="","",OFFSET('Sanitation Data'!$H$29,0,10*ROW('Sanitation Data'!H132)))</f>
        <v/>
      </c>
      <c r="DG138" s="378" t="str">
        <f ca="1">+IF(OFFSET('Sanitation Data'!$H$30,0,10*ROW('Sanitation Data'!H132))="","",OFFSET('Sanitation Data'!$H$30,0,10*ROW('Sanitation Data'!H132)))</f>
        <v/>
      </c>
      <c r="DH138" s="378" t="str">
        <f ca="1">+IF(OFFSET('Sanitation Data'!$H$31,0,10*ROW('Sanitation Data'!H132))="","",OFFSET('Sanitation Data'!$H$31,0,10*ROW('Sanitation Data'!H132)))</f>
        <v/>
      </c>
      <c r="DI138" s="378" t="str">
        <f ca="1">+IF(OFFSET('Sanitation Data'!$H$32,0,10*ROW('Sanitation Data'!H132))="","",OFFSET('Sanitation Data'!$H$32,0,10*ROW('Sanitation Data'!H132)))</f>
        <v/>
      </c>
      <c r="DJ138" s="378" t="str">
        <f ca="1">+IF(OFFSET('Sanitation Data'!$I$28,0,10*ROW('Sanitation Data'!I132))="","",OFFSET('Sanitation Data'!$I$28,0,10*ROW('Sanitation Data'!I132)))</f>
        <v/>
      </c>
      <c r="DK138" s="378" t="str">
        <f ca="1">+IF(OFFSET('Sanitation Data'!$I$29,0,10*ROW('Sanitation Data'!I132))="","",OFFSET('Sanitation Data'!$I$29,0,10*ROW('Sanitation Data'!I132)))</f>
        <v/>
      </c>
      <c r="DL138" s="378" t="str">
        <f ca="1">+IF(OFFSET('Sanitation Data'!$I$30,0,10*ROW('Sanitation Data'!I132))="","",OFFSET('Sanitation Data'!$I$30,0,10*ROW('Sanitation Data'!I132)))</f>
        <v/>
      </c>
      <c r="DM138" s="378" t="str">
        <f ca="1">+IF(OFFSET('Sanitation Data'!$I$31,0,10*ROW('Sanitation Data'!I132))="","",OFFSET('Sanitation Data'!$I$31,0,10*ROW('Sanitation Data'!I132)))</f>
        <v/>
      </c>
      <c r="DN138" s="378" t="str">
        <f ca="1">+IF(OFFSET('Sanitation Data'!$I$32,0,10*ROW('Sanitation Data'!I132))="","",OFFSET('Sanitation Data'!$I$32,0,10*ROW('Sanitation Data'!I132)))</f>
        <v/>
      </c>
      <c r="DO138" s="378" t="str">
        <f ca="1">+IF(OFFSET('Hygiene Data'!$D$11,0,10*ROW('Hygiene Data'!D132))="","",OFFSET('Hygiene Data'!$D$11,0,10*ROW('Hygiene Data'!D132)))</f>
        <v/>
      </c>
      <c r="DP138" s="378" t="str">
        <f ca="1">+IF(OFFSET('Hygiene Data'!$D$12,0,10*ROW('Hygiene Data'!D132))="","",OFFSET('Hygiene Data'!$D$12,0,10*ROW('Hygiene Data'!D132)))</f>
        <v/>
      </c>
      <c r="DQ138" s="378" t="str">
        <f ca="1">+IF(OFFSET('Hygiene Data'!$D$13,0,10*ROW('Hygiene Data'!D132))="","",OFFSET('Hygiene Data'!$D$13,0,10*ROW('Hygiene Data'!D132)))</f>
        <v/>
      </c>
      <c r="DR138" s="378" t="str">
        <f ca="1">+IF(OFFSET('Hygiene Data'!$E$11,0,10*ROW('Hygiene Data'!E132))="","",OFFSET('Hygiene Data'!$E$11,0,10*ROW('Hygiene Data'!E132)))</f>
        <v/>
      </c>
      <c r="DS138" s="378" t="str">
        <f ca="1">+IF(OFFSET('Hygiene Data'!$E$12,0,10*ROW('Hygiene Data'!E132))="","",OFFSET('Hygiene Data'!$E$12,0,10*ROW('Hygiene Data'!E132)))</f>
        <v/>
      </c>
      <c r="DT138" s="378" t="str">
        <f ca="1">+IF(OFFSET('Hygiene Data'!$E$13,0,10*ROW('Hygiene Data'!E132))="","",OFFSET('Hygiene Data'!$E$13,0,10*ROW('Hygiene Data'!E132)))</f>
        <v/>
      </c>
      <c r="DU138" s="378" t="str">
        <f ca="1">+IF(OFFSET('Hygiene Data'!$F$11,0,10*ROW('Hygiene Data'!F132))="","",OFFSET('Hygiene Data'!$F$11,0,10*ROW('Hygiene Data'!F132)))</f>
        <v/>
      </c>
      <c r="DV138" s="378" t="str">
        <f ca="1">+IF(OFFSET('Hygiene Data'!$F$12,0,10*ROW('Hygiene Data'!F132))="","",OFFSET('Hygiene Data'!$F$12,0,10*ROW('Hygiene Data'!F132)))</f>
        <v/>
      </c>
      <c r="DW138" s="378" t="str">
        <f ca="1">+IF(OFFSET('Hygiene Data'!$F$13,0,10*ROW('Hygiene Data'!F132))="","",OFFSET('Hygiene Data'!$F$13,0,10*ROW('Hygiene Data'!F132)))</f>
        <v/>
      </c>
      <c r="DX138" s="378" t="str">
        <f ca="1">+IF(OFFSET('Hygiene Data'!$G$11,0,10*ROW('Hygiene Data'!G132))="","",OFFSET('Hygiene Data'!$G$11,0,10*ROW('Hygiene Data'!G132)))</f>
        <v/>
      </c>
      <c r="DY138" s="378" t="str">
        <f ca="1">+IF(OFFSET('Hygiene Data'!$G$12,0,10*ROW('Hygiene Data'!G132))="","",OFFSET('Hygiene Data'!$G$12,0,10*ROW('Hygiene Data'!G132)))</f>
        <v/>
      </c>
      <c r="DZ138" s="378" t="str">
        <f ca="1">+IF(OFFSET('Hygiene Data'!$G$13,0,10*ROW('Hygiene Data'!G132))="","",OFFSET('Hygiene Data'!$G$13,0,10*ROW('Hygiene Data'!G132)))</f>
        <v/>
      </c>
      <c r="EA138" s="378" t="str">
        <f ca="1">+IF(OFFSET('Hygiene Data'!$H$11,0,10*ROW('Hygiene Data'!H132))="","",OFFSET('Hygiene Data'!$H$11,0,10*ROW('Hygiene Data'!H132)))</f>
        <v/>
      </c>
      <c r="EB138" s="378" t="str">
        <f ca="1">+IF(OFFSET('Hygiene Data'!$H$12,0,10*ROW('Hygiene Data'!H132))="","",OFFSET('Hygiene Data'!$H$12,0,10*ROW('Hygiene Data'!H132)))</f>
        <v/>
      </c>
      <c r="EC138" s="378" t="str">
        <f ca="1">+IF(OFFSET('Hygiene Data'!$H$13,0,10*ROW('Hygiene Data'!H132))="","",OFFSET('Hygiene Data'!$H$13,0,10*ROW('Hygiene Data'!H132)))</f>
        <v/>
      </c>
      <c r="ED138" s="378" t="str">
        <f ca="1">+IF(OFFSET('Hygiene Data'!$I$11,0,10*ROW('Hygiene Data'!I132))="","",OFFSET('Hygiene Data'!$I$11,0,10*ROW('Hygiene Data'!I132)))</f>
        <v/>
      </c>
      <c r="EE138" s="378" t="str">
        <f ca="1">+IF(OFFSET('Hygiene Data'!$I$12,0,10*ROW('Hygiene Data'!I132))="","",OFFSET('Hygiene Data'!$I$12,0,10*ROW('Hygiene Data'!I132)))</f>
        <v/>
      </c>
      <c r="EF138" s="378" t="str">
        <f ca="1">+IF(OFFSET('Hygiene Data'!$I$13,0,10*ROW('Hygiene Data'!I132))="","",OFFSET('Hygiene Data'!$I$13,0,10*ROW('Hygiene Data'!I132)))</f>
        <v/>
      </c>
    </row>
    <row r="139" spans="1:136" x14ac:dyDescent="0.25">
      <c r="A139" s="487" t="str">
        <f ca="1">+IF(OFFSET('Water Data'!$B$2,0,10*ROW('Water Data'!E133))="","",OFFSET('Water Data'!$B$2,0,10*ROW('Water Data'!E133)))</f>
        <v/>
      </c>
      <c r="B139" s="487"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4" t="str">
        <f t="shared" ca="1" si="2"/>
        <v/>
      </c>
      <c r="D139" s="515"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5"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5"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5"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5"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5"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5"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5"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5"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5"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5"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5"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5"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5"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5"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5"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5"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5"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6"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6"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6"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6"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6"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6"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6"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6"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6"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6"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6"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6"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6"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6"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6"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6"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6"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6"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6"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6"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6"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6"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6"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6"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6"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6"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6"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6"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6"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6"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7"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3"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7"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7"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7"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7"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7"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7"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7"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7"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7"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7"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7"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7"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7"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7"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7"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7"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8" t="str">
        <f ca="1">+IF(OFFSET('Water Data'!$D$27,0,10*ROW('Water Data'!D133))="","",OFFSET('Water Data'!$D$27,0,10*ROW('Water Data'!D133)))</f>
        <v/>
      </c>
      <c r="BT139" s="378" t="str">
        <f ca="1">+IF(OFFSET('Water Data'!$D$28,0,10*ROW('Water Data'!D133))="","",OFFSET('Water Data'!$D$28,0,10*ROW('Water Data'!D133)))</f>
        <v/>
      </c>
      <c r="BU139" s="378" t="str">
        <f ca="1">+IF(OFFSET('Water Data'!$D$29,0,10*ROW('Water Data'!D133))="","",OFFSET('Water Data'!$D$29,0,10*ROW('Water Data'!D133)))</f>
        <v/>
      </c>
      <c r="BV139" s="378" t="str">
        <f ca="1">+IF(OFFSET('Water Data'!$E$27,0,10*ROW('Water Data'!E133))="","",OFFSET('Water Data'!$E$27,0,10*ROW('Water Data'!E133)))</f>
        <v/>
      </c>
      <c r="BW139" s="378" t="str">
        <f ca="1">+IF(OFFSET('Water Data'!$E$28,0,10*ROW('Water Data'!E133))="","",OFFSET('Water Data'!$E$28,0,10*ROW('Water Data'!E133)))</f>
        <v/>
      </c>
      <c r="BX139" s="378" t="str">
        <f ca="1">+IF(OFFSET('Water Data'!$E$29,0,10*ROW('Water Data'!E133))="","",OFFSET('Water Data'!$E$29,0,10*ROW('Water Data'!E133)))</f>
        <v/>
      </c>
      <c r="BY139" s="378" t="str">
        <f ca="1">+IF(OFFSET('Water Data'!$F$27,0,10*ROW('Water Data'!F133))="","",OFFSET('Water Data'!$F$27,0,10*ROW('Water Data'!F133)))</f>
        <v/>
      </c>
      <c r="BZ139" s="378" t="str">
        <f ca="1">+IF(OFFSET('Water Data'!$F$28,0,10*ROW('Water Data'!F133))="","",OFFSET('Water Data'!$F$28,0,10*ROW('Water Data'!F133)))</f>
        <v/>
      </c>
      <c r="CA139" s="378" t="str">
        <f ca="1">+IF(OFFSET('Water Data'!$F$29,0,10*ROW('Water Data'!F133))="","",OFFSET('Water Data'!$F$29,0,10*ROW('Water Data'!F133)))</f>
        <v/>
      </c>
      <c r="CB139" s="378" t="str">
        <f ca="1">+IF(OFFSET('Water Data'!$G$27,0,10*ROW('Water Data'!G133))="","",OFFSET('Water Data'!$G$27,0,10*ROW('Water Data'!G133)))</f>
        <v/>
      </c>
      <c r="CC139" s="378" t="str">
        <f ca="1">+IF(OFFSET('Water Data'!$G$28,0,10*ROW('Water Data'!G133))="","",OFFSET('Water Data'!$G$28,0,10*ROW('Water Data'!G133)))</f>
        <v/>
      </c>
      <c r="CD139" s="378" t="str">
        <f ca="1">+IF(OFFSET('Water Data'!$G$29,0,10*ROW('Water Data'!G133))="","",OFFSET('Water Data'!$G$29,0,10*ROW('Water Data'!G133)))</f>
        <v/>
      </c>
      <c r="CE139" s="378" t="str">
        <f ca="1">+IF(OFFSET('Water Data'!$H$27,0,10*ROW('Water Data'!H133))="","",OFFSET('Water Data'!$H$27,0,10*ROW('Water Data'!H133)))</f>
        <v/>
      </c>
      <c r="CF139" s="378" t="str">
        <f ca="1">+IF(OFFSET('Water Data'!$H$28,0,10*ROW('Water Data'!H133))="","",OFFSET('Water Data'!$H$28,0,10*ROW('Water Data'!H133)))</f>
        <v/>
      </c>
      <c r="CG139" s="378" t="str">
        <f ca="1">+IF(OFFSET('Water Data'!$H$29,0,10*ROW('Water Data'!H133))="","",OFFSET('Water Data'!$H$29,0,10*ROW('Water Data'!H133)))</f>
        <v/>
      </c>
      <c r="CH139" s="378" t="str">
        <f ca="1">+IF(OFFSET('Water Data'!$I$27,0,10*ROW('Water Data'!I133))="","",OFFSET('Water Data'!$I$27,0,10*ROW('Water Data'!I133)))</f>
        <v/>
      </c>
      <c r="CI139" s="378" t="str">
        <f ca="1">+IF(OFFSET('Water Data'!$I$28,0,10*ROW('Water Data'!I133))="","",OFFSET('Water Data'!$I$28,0,10*ROW('Water Data'!I133)))</f>
        <v/>
      </c>
      <c r="CJ139" s="378" t="str">
        <f ca="1">+IF(OFFSET('Water Data'!$I$29,0,10*ROW('Water Data'!I133))="","",OFFSET('Water Data'!$I$29,0,10*ROW('Water Data'!I133)))</f>
        <v/>
      </c>
      <c r="CK139" s="378" t="str">
        <f ca="1">+IF(OFFSET('Sanitation Data'!$D$28,0,10*ROW('Sanitation Data'!D133))="","",OFFSET('Sanitation Data'!$D$28,0,10*ROW('Sanitation Data'!D133)))</f>
        <v/>
      </c>
      <c r="CL139" s="378" t="str">
        <f ca="1">+IF(OFFSET('Sanitation Data'!$D$29,0,10*ROW('Sanitation Data'!D133))="","",OFFSET('Sanitation Data'!$D$29,0,10*ROW('Sanitation Data'!D133)))</f>
        <v/>
      </c>
      <c r="CM139" s="378" t="str">
        <f ca="1">+IF(OFFSET('Sanitation Data'!$D$30,0,10*ROW('Sanitation Data'!D133))="","",OFFSET('Sanitation Data'!$D$30,0,10*ROW('Sanitation Data'!D133)))</f>
        <v/>
      </c>
      <c r="CN139" s="378" t="str">
        <f ca="1">+IF(OFFSET('Sanitation Data'!$D$31,0,10*ROW('Sanitation Data'!D133))="","",OFFSET('Sanitation Data'!$D$31,0,10*ROW('Sanitation Data'!D133)))</f>
        <v/>
      </c>
      <c r="CO139" s="378" t="str">
        <f ca="1">+IF(OFFSET('Sanitation Data'!$D$32,0,10*ROW('Sanitation Data'!D133))="","",OFFSET('Sanitation Data'!$D$32,0,10*ROW('Sanitation Data'!D133)))</f>
        <v/>
      </c>
      <c r="CP139" s="378" t="str">
        <f ca="1">+IF(OFFSET('Sanitation Data'!$E$28,0,10*ROW('Sanitation Data'!E133))="","",OFFSET('Sanitation Data'!$E$28,0,10*ROW('Sanitation Data'!E133)))</f>
        <v/>
      </c>
      <c r="CQ139" s="378" t="str">
        <f ca="1">+IF(OFFSET('Sanitation Data'!$E$29,0,10*ROW('Sanitation Data'!E133))="","",OFFSET('Sanitation Data'!$E$29,0,10*ROW('Sanitation Data'!E133)))</f>
        <v/>
      </c>
      <c r="CR139" s="378" t="str">
        <f ca="1">+IF(OFFSET('Sanitation Data'!$E$30,0,10*ROW('Sanitation Data'!E133))="","",OFFSET('Sanitation Data'!$E$30,0,10*ROW('Sanitation Data'!E133)))</f>
        <v/>
      </c>
      <c r="CS139" s="378" t="str">
        <f ca="1">+IF(OFFSET('Sanitation Data'!$E$31,0,10*ROW('Sanitation Data'!E133))="","",OFFSET('Sanitation Data'!$E$31,0,10*ROW('Sanitation Data'!E133)))</f>
        <v/>
      </c>
      <c r="CT139" s="378" t="str">
        <f ca="1">+IF(OFFSET('Sanitation Data'!$E$32,0,10*ROW('Sanitation Data'!E133))="","",OFFSET('Sanitation Data'!$E$32,0,10*ROW('Sanitation Data'!E133)))</f>
        <v/>
      </c>
      <c r="CU139" s="378" t="str">
        <f ca="1">+IF(OFFSET('Sanitation Data'!$F$28,0,10*ROW('Sanitation Data'!F133))="","",OFFSET('Sanitation Data'!$F$28,0,10*ROW('Sanitation Data'!F133)))</f>
        <v/>
      </c>
      <c r="CV139" s="378" t="str">
        <f ca="1">+IF(OFFSET('Sanitation Data'!$F$29,0,10*ROW('Sanitation Data'!F133))="","",OFFSET('Sanitation Data'!$F$29,0,10*ROW('Sanitation Data'!F133)))</f>
        <v/>
      </c>
      <c r="CW139" s="378" t="str">
        <f ca="1">+IF(OFFSET('Sanitation Data'!$F$30,0,10*ROW('Sanitation Data'!F133))="","",OFFSET('Sanitation Data'!$F$30,0,10*ROW('Sanitation Data'!F133)))</f>
        <v/>
      </c>
      <c r="CX139" s="378" t="str">
        <f ca="1">+IF(OFFSET('Sanitation Data'!$F$31,0,10*ROW('Sanitation Data'!F133))="","",OFFSET('Sanitation Data'!$F$31,0,10*ROW('Sanitation Data'!F133)))</f>
        <v/>
      </c>
      <c r="CY139" s="378" t="str">
        <f ca="1">+IF(OFFSET('Sanitation Data'!$F$32,0,10*ROW('Sanitation Data'!F133))="","",OFFSET('Sanitation Data'!$F$32,0,10*ROW('Sanitation Data'!F133)))</f>
        <v/>
      </c>
      <c r="CZ139" s="378" t="str">
        <f ca="1">+IF(OFFSET('Sanitation Data'!$G$28,0,10*ROW('Sanitation Data'!G133))="","",OFFSET('Sanitation Data'!$G$28,0,10*ROW('Sanitation Data'!G133)))</f>
        <v/>
      </c>
      <c r="DA139" s="378" t="str">
        <f ca="1">+IF(OFFSET('Sanitation Data'!$G$29,0,10*ROW('Sanitation Data'!G133))="","",OFFSET('Sanitation Data'!$G$29,0,10*ROW('Sanitation Data'!G133)))</f>
        <v/>
      </c>
      <c r="DB139" s="378" t="str">
        <f ca="1">+IF(OFFSET('Sanitation Data'!$G$30,0,10*ROW('Sanitation Data'!G133))="","",OFFSET('Sanitation Data'!$G$30,0,10*ROW('Sanitation Data'!G133)))</f>
        <v/>
      </c>
      <c r="DC139" s="378" t="str">
        <f ca="1">+IF(OFFSET('Sanitation Data'!$G$31,0,10*ROW('Sanitation Data'!G133))="","",OFFSET('Sanitation Data'!$G$31,0,10*ROW('Sanitation Data'!G133)))</f>
        <v/>
      </c>
      <c r="DD139" s="378" t="str">
        <f ca="1">+IF(OFFSET('Sanitation Data'!$G$32,0,10*ROW('Sanitation Data'!G133))="","",OFFSET('Sanitation Data'!$G$32,0,10*ROW('Sanitation Data'!G133)))</f>
        <v/>
      </c>
      <c r="DE139" s="378" t="str">
        <f ca="1">+IF(OFFSET('Sanitation Data'!$H$28,0,10*ROW('Sanitation Data'!H133))="","",OFFSET('Sanitation Data'!$H$28,0,10*ROW('Sanitation Data'!H133)))</f>
        <v/>
      </c>
      <c r="DF139" s="378" t="str">
        <f ca="1">+IF(OFFSET('Sanitation Data'!$H$29,0,10*ROW('Sanitation Data'!H133))="","",OFFSET('Sanitation Data'!$H$29,0,10*ROW('Sanitation Data'!H133)))</f>
        <v/>
      </c>
      <c r="DG139" s="378" t="str">
        <f ca="1">+IF(OFFSET('Sanitation Data'!$H$30,0,10*ROW('Sanitation Data'!H133))="","",OFFSET('Sanitation Data'!$H$30,0,10*ROW('Sanitation Data'!H133)))</f>
        <v/>
      </c>
      <c r="DH139" s="378" t="str">
        <f ca="1">+IF(OFFSET('Sanitation Data'!$H$31,0,10*ROW('Sanitation Data'!H133))="","",OFFSET('Sanitation Data'!$H$31,0,10*ROW('Sanitation Data'!H133)))</f>
        <v/>
      </c>
      <c r="DI139" s="378" t="str">
        <f ca="1">+IF(OFFSET('Sanitation Data'!$H$32,0,10*ROW('Sanitation Data'!H133))="","",OFFSET('Sanitation Data'!$H$32,0,10*ROW('Sanitation Data'!H133)))</f>
        <v/>
      </c>
      <c r="DJ139" s="378" t="str">
        <f ca="1">+IF(OFFSET('Sanitation Data'!$I$28,0,10*ROW('Sanitation Data'!I133))="","",OFFSET('Sanitation Data'!$I$28,0,10*ROW('Sanitation Data'!I133)))</f>
        <v/>
      </c>
      <c r="DK139" s="378" t="str">
        <f ca="1">+IF(OFFSET('Sanitation Data'!$I$29,0,10*ROW('Sanitation Data'!I133))="","",OFFSET('Sanitation Data'!$I$29,0,10*ROW('Sanitation Data'!I133)))</f>
        <v/>
      </c>
      <c r="DL139" s="378" t="str">
        <f ca="1">+IF(OFFSET('Sanitation Data'!$I$30,0,10*ROW('Sanitation Data'!I133))="","",OFFSET('Sanitation Data'!$I$30,0,10*ROW('Sanitation Data'!I133)))</f>
        <v/>
      </c>
      <c r="DM139" s="378" t="str">
        <f ca="1">+IF(OFFSET('Sanitation Data'!$I$31,0,10*ROW('Sanitation Data'!I133))="","",OFFSET('Sanitation Data'!$I$31,0,10*ROW('Sanitation Data'!I133)))</f>
        <v/>
      </c>
      <c r="DN139" s="378" t="str">
        <f ca="1">+IF(OFFSET('Sanitation Data'!$I$32,0,10*ROW('Sanitation Data'!I133))="","",OFFSET('Sanitation Data'!$I$32,0,10*ROW('Sanitation Data'!I133)))</f>
        <v/>
      </c>
      <c r="DO139" s="378" t="str">
        <f ca="1">+IF(OFFSET('Hygiene Data'!$D$11,0,10*ROW('Hygiene Data'!D133))="","",OFFSET('Hygiene Data'!$D$11,0,10*ROW('Hygiene Data'!D133)))</f>
        <v/>
      </c>
      <c r="DP139" s="378" t="str">
        <f ca="1">+IF(OFFSET('Hygiene Data'!$D$12,0,10*ROW('Hygiene Data'!D133))="","",OFFSET('Hygiene Data'!$D$12,0,10*ROW('Hygiene Data'!D133)))</f>
        <v/>
      </c>
      <c r="DQ139" s="378" t="str">
        <f ca="1">+IF(OFFSET('Hygiene Data'!$D$13,0,10*ROW('Hygiene Data'!D133))="","",OFFSET('Hygiene Data'!$D$13,0,10*ROW('Hygiene Data'!D133)))</f>
        <v/>
      </c>
      <c r="DR139" s="378" t="str">
        <f ca="1">+IF(OFFSET('Hygiene Data'!$E$11,0,10*ROW('Hygiene Data'!E133))="","",OFFSET('Hygiene Data'!$E$11,0,10*ROW('Hygiene Data'!E133)))</f>
        <v/>
      </c>
      <c r="DS139" s="378" t="str">
        <f ca="1">+IF(OFFSET('Hygiene Data'!$E$12,0,10*ROW('Hygiene Data'!E133))="","",OFFSET('Hygiene Data'!$E$12,0,10*ROW('Hygiene Data'!E133)))</f>
        <v/>
      </c>
      <c r="DT139" s="378" t="str">
        <f ca="1">+IF(OFFSET('Hygiene Data'!$E$13,0,10*ROW('Hygiene Data'!E133))="","",OFFSET('Hygiene Data'!$E$13,0,10*ROW('Hygiene Data'!E133)))</f>
        <v/>
      </c>
      <c r="DU139" s="378" t="str">
        <f ca="1">+IF(OFFSET('Hygiene Data'!$F$11,0,10*ROW('Hygiene Data'!F133))="","",OFFSET('Hygiene Data'!$F$11,0,10*ROW('Hygiene Data'!F133)))</f>
        <v/>
      </c>
      <c r="DV139" s="378" t="str">
        <f ca="1">+IF(OFFSET('Hygiene Data'!$F$12,0,10*ROW('Hygiene Data'!F133))="","",OFFSET('Hygiene Data'!$F$12,0,10*ROW('Hygiene Data'!F133)))</f>
        <v/>
      </c>
      <c r="DW139" s="378" t="str">
        <f ca="1">+IF(OFFSET('Hygiene Data'!$F$13,0,10*ROW('Hygiene Data'!F133))="","",OFFSET('Hygiene Data'!$F$13,0,10*ROW('Hygiene Data'!F133)))</f>
        <v/>
      </c>
      <c r="DX139" s="378" t="str">
        <f ca="1">+IF(OFFSET('Hygiene Data'!$G$11,0,10*ROW('Hygiene Data'!G133))="","",OFFSET('Hygiene Data'!$G$11,0,10*ROW('Hygiene Data'!G133)))</f>
        <v/>
      </c>
      <c r="DY139" s="378" t="str">
        <f ca="1">+IF(OFFSET('Hygiene Data'!$G$12,0,10*ROW('Hygiene Data'!G133))="","",OFFSET('Hygiene Data'!$G$12,0,10*ROW('Hygiene Data'!G133)))</f>
        <v/>
      </c>
      <c r="DZ139" s="378" t="str">
        <f ca="1">+IF(OFFSET('Hygiene Data'!$G$13,0,10*ROW('Hygiene Data'!G133))="","",OFFSET('Hygiene Data'!$G$13,0,10*ROW('Hygiene Data'!G133)))</f>
        <v/>
      </c>
      <c r="EA139" s="378" t="str">
        <f ca="1">+IF(OFFSET('Hygiene Data'!$H$11,0,10*ROW('Hygiene Data'!H133))="","",OFFSET('Hygiene Data'!$H$11,0,10*ROW('Hygiene Data'!H133)))</f>
        <v/>
      </c>
      <c r="EB139" s="378" t="str">
        <f ca="1">+IF(OFFSET('Hygiene Data'!$H$12,0,10*ROW('Hygiene Data'!H133))="","",OFFSET('Hygiene Data'!$H$12,0,10*ROW('Hygiene Data'!H133)))</f>
        <v/>
      </c>
      <c r="EC139" s="378" t="str">
        <f ca="1">+IF(OFFSET('Hygiene Data'!$H$13,0,10*ROW('Hygiene Data'!H133))="","",OFFSET('Hygiene Data'!$H$13,0,10*ROW('Hygiene Data'!H133)))</f>
        <v/>
      </c>
      <c r="ED139" s="378" t="str">
        <f ca="1">+IF(OFFSET('Hygiene Data'!$I$11,0,10*ROW('Hygiene Data'!I133))="","",OFFSET('Hygiene Data'!$I$11,0,10*ROW('Hygiene Data'!I133)))</f>
        <v/>
      </c>
      <c r="EE139" s="378" t="str">
        <f ca="1">+IF(OFFSET('Hygiene Data'!$I$12,0,10*ROW('Hygiene Data'!I133))="","",OFFSET('Hygiene Data'!$I$12,0,10*ROW('Hygiene Data'!I133)))</f>
        <v/>
      </c>
      <c r="EF139" s="378" t="str">
        <f ca="1">+IF(OFFSET('Hygiene Data'!$I$13,0,10*ROW('Hygiene Data'!I133))="","",OFFSET('Hygiene Data'!$I$13,0,10*ROW('Hygiene Data'!I133)))</f>
        <v/>
      </c>
    </row>
    <row r="140" spans="1:136" x14ac:dyDescent="0.25">
      <c r="A140" s="487" t="str">
        <f ca="1">+IF(OFFSET('Water Data'!$B$2,0,10*ROW('Water Data'!E134))="","",OFFSET('Water Data'!$B$2,0,10*ROW('Water Data'!E134)))</f>
        <v/>
      </c>
      <c r="B140" s="487"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4" t="str">
        <f t="shared" ca="1" si="2"/>
        <v/>
      </c>
      <c r="D140" s="515"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5"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5"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5"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5"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5"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5"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5"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5"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5"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5"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5"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5"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5"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5"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5"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5"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5"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6"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6"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6"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6"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6"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6"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6"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6"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6"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6"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6"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6"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6"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6"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6"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6"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6"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6"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6"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6"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6"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6"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6"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6"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6"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6"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6"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6"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6"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6"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7"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3"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7"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7"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7"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7"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7"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7"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7"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7"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7"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7"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7"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7"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7"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7"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7"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7"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8" t="str">
        <f ca="1">+IF(OFFSET('Water Data'!$D$27,0,10*ROW('Water Data'!D134))="","",OFFSET('Water Data'!$D$27,0,10*ROW('Water Data'!D134)))</f>
        <v/>
      </c>
      <c r="BT140" s="378" t="str">
        <f ca="1">+IF(OFFSET('Water Data'!$D$28,0,10*ROW('Water Data'!D134))="","",OFFSET('Water Data'!$D$28,0,10*ROW('Water Data'!D134)))</f>
        <v/>
      </c>
      <c r="BU140" s="378" t="str">
        <f ca="1">+IF(OFFSET('Water Data'!$D$29,0,10*ROW('Water Data'!D134))="","",OFFSET('Water Data'!$D$29,0,10*ROW('Water Data'!D134)))</f>
        <v/>
      </c>
      <c r="BV140" s="378" t="str">
        <f ca="1">+IF(OFFSET('Water Data'!$E$27,0,10*ROW('Water Data'!E134))="","",OFFSET('Water Data'!$E$27,0,10*ROW('Water Data'!E134)))</f>
        <v/>
      </c>
      <c r="BW140" s="378" t="str">
        <f ca="1">+IF(OFFSET('Water Data'!$E$28,0,10*ROW('Water Data'!E134))="","",OFFSET('Water Data'!$E$28,0,10*ROW('Water Data'!E134)))</f>
        <v/>
      </c>
      <c r="BX140" s="378" t="str">
        <f ca="1">+IF(OFFSET('Water Data'!$E$29,0,10*ROW('Water Data'!E134))="","",OFFSET('Water Data'!$E$29,0,10*ROW('Water Data'!E134)))</f>
        <v/>
      </c>
      <c r="BY140" s="378" t="str">
        <f ca="1">+IF(OFFSET('Water Data'!$F$27,0,10*ROW('Water Data'!F134))="","",OFFSET('Water Data'!$F$27,0,10*ROW('Water Data'!F134)))</f>
        <v/>
      </c>
      <c r="BZ140" s="378" t="str">
        <f ca="1">+IF(OFFSET('Water Data'!$F$28,0,10*ROW('Water Data'!F134))="","",OFFSET('Water Data'!$F$28,0,10*ROW('Water Data'!F134)))</f>
        <v/>
      </c>
      <c r="CA140" s="378" t="str">
        <f ca="1">+IF(OFFSET('Water Data'!$F$29,0,10*ROW('Water Data'!F134))="","",OFFSET('Water Data'!$F$29,0,10*ROW('Water Data'!F134)))</f>
        <v/>
      </c>
      <c r="CB140" s="378" t="str">
        <f ca="1">+IF(OFFSET('Water Data'!$G$27,0,10*ROW('Water Data'!G134))="","",OFFSET('Water Data'!$G$27,0,10*ROW('Water Data'!G134)))</f>
        <v/>
      </c>
      <c r="CC140" s="378" t="str">
        <f ca="1">+IF(OFFSET('Water Data'!$G$28,0,10*ROW('Water Data'!G134))="","",OFFSET('Water Data'!$G$28,0,10*ROW('Water Data'!G134)))</f>
        <v/>
      </c>
      <c r="CD140" s="378" t="str">
        <f ca="1">+IF(OFFSET('Water Data'!$G$29,0,10*ROW('Water Data'!G134))="","",OFFSET('Water Data'!$G$29,0,10*ROW('Water Data'!G134)))</f>
        <v/>
      </c>
      <c r="CE140" s="378" t="str">
        <f ca="1">+IF(OFFSET('Water Data'!$H$27,0,10*ROW('Water Data'!H134))="","",OFFSET('Water Data'!$H$27,0,10*ROW('Water Data'!H134)))</f>
        <v/>
      </c>
      <c r="CF140" s="378" t="str">
        <f ca="1">+IF(OFFSET('Water Data'!$H$28,0,10*ROW('Water Data'!H134))="","",OFFSET('Water Data'!$H$28,0,10*ROW('Water Data'!H134)))</f>
        <v/>
      </c>
      <c r="CG140" s="378" t="str">
        <f ca="1">+IF(OFFSET('Water Data'!$H$29,0,10*ROW('Water Data'!H134))="","",OFFSET('Water Data'!$H$29,0,10*ROW('Water Data'!H134)))</f>
        <v/>
      </c>
      <c r="CH140" s="378" t="str">
        <f ca="1">+IF(OFFSET('Water Data'!$I$27,0,10*ROW('Water Data'!I134))="","",OFFSET('Water Data'!$I$27,0,10*ROW('Water Data'!I134)))</f>
        <v/>
      </c>
      <c r="CI140" s="378" t="str">
        <f ca="1">+IF(OFFSET('Water Data'!$I$28,0,10*ROW('Water Data'!I134))="","",OFFSET('Water Data'!$I$28,0,10*ROW('Water Data'!I134)))</f>
        <v/>
      </c>
      <c r="CJ140" s="378" t="str">
        <f ca="1">+IF(OFFSET('Water Data'!$I$29,0,10*ROW('Water Data'!I134))="","",OFFSET('Water Data'!$I$29,0,10*ROW('Water Data'!I134)))</f>
        <v/>
      </c>
      <c r="CK140" s="378" t="str">
        <f ca="1">+IF(OFFSET('Sanitation Data'!$D$28,0,10*ROW('Sanitation Data'!D134))="","",OFFSET('Sanitation Data'!$D$28,0,10*ROW('Sanitation Data'!D134)))</f>
        <v/>
      </c>
      <c r="CL140" s="378" t="str">
        <f ca="1">+IF(OFFSET('Sanitation Data'!$D$29,0,10*ROW('Sanitation Data'!D134))="","",OFFSET('Sanitation Data'!$D$29,0,10*ROW('Sanitation Data'!D134)))</f>
        <v/>
      </c>
      <c r="CM140" s="378" t="str">
        <f ca="1">+IF(OFFSET('Sanitation Data'!$D$30,0,10*ROW('Sanitation Data'!D134))="","",OFFSET('Sanitation Data'!$D$30,0,10*ROW('Sanitation Data'!D134)))</f>
        <v/>
      </c>
      <c r="CN140" s="378" t="str">
        <f ca="1">+IF(OFFSET('Sanitation Data'!$D$31,0,10*ROW('Sanitation Data'!D134))="","",OFFSET('Sanitation Data'!$D$31,0,10*ROW('Sanitation Data'!D134)))</f>
        <v/>
      </c>
      <c r="CO140" s="378" t="str">
        <f ca="1">+IF(OFFSET('Sanitation Data'!$D$32,0,10*ROW('Sanitation Data'!D134))="","",OFFSET('Sanitation Data'!$D$32,0,10*ROW('Sanitation Data'!D134)))</f>
        <v/>
      </c>
      <c r="CP140" s="378" t="str">
        <f ca="1">+IF(OFFSET('Sanitation Data'!$E$28,0,10*ROW('Sanitation Data'!E134))="","",OFFSET('Sanitation Data'!$E$28,0,10*ROW('Sanitation Data'!E134)))</f>
        <v/>
      </c>
      <c r="CQ140" s="378" t="str">
        <f ca="1">+IF(OFFSET('Sanitation Data'!$E$29,0,10*ROW('Sanitation Data'!E134))="","",OFFSET('Sanitation Data'!$E$29,0,10*ROW('Sanitation Data'!E134)))</f>
        <v/>
      </c>
      <c r="CR140" s="378" t="str">
        <f ca="1">+IF(OFFSET('Sanitation Data'!$E$30,0,10*ROW('Sanitation Data'!E134))="","",OFFSET('Sanitation Data'!$E$30,0,10*ROW('Sanitation Data'!E134)))</f>
        <v/>
      </c>
      <c r="CS140" s="378" t="str">
        <f ca="1">+IF(OFFSET('Sanitation Data'!$E$31,0,10*ROW('Sanitation Data'!E134))="","",OFFSET('Sanitation Data'!$E$31,0,10*ROW('Sanitation Data'!E134)))</f>
        <v/>
      </c>
      <c r="CT140" s="378" t="str">
        <f ca="1">+IF(OFFSET('Sanitation Data'!$E$32,0,10*ROW('Sanitation Data'!E134))="","",OFFSET('Sanitation Data'!$E$32,0,10*ROW('Sanitation Data'!E134)))</f>
        <v/>
      </c>
      <c r="CU140" s="378" t="str">
        <f ca="1">+IF(OFFSET('Sanitation Data'!$F$28,0,10*ROW('Sanitation Data'!F134))="","",OFFSET('Sanitation Data'!$F$28,0,10*ROW('Sanitation Data'!F134)))</f>
        <v/>
      </c>
      <c r="CV140" s="378" t="str">
        <f ca="1">+IF(OFFSET('Sanitation Data'!$F$29,0,10*ROW('Sanitation Data'!F134))="","",OFFSET('Sanitation Data'!$F$29,0,10*ROW('Sanitation Data'!F134)))</f>
        <v/>
      </c>
      <c r="CW140" s="378" t="str">
        <f ca="1">+IF(OFFSET('Sanitation Data'!$F$30,0,10*ROW('Sanitation Data'!F134))="","",OFFSET('Sanitation Data'!$F$30,0,10*ROW('Sanitation Data'!F134)))</f>
        <v/>
      </c>
      <c r="CX140" s="378" t="str">
        <f ca="1">+IF(OFFSET('Sanitation Data'!$F$31,0,10*ROW('Sanitation Data'!F134))="","",OFFSET('Sanitation Data'!$F$31,0,10*ROW('Sanitation Data'!F134)))</f>
        <v/>
      </c>
      <c r="CY140" s="378" t="str">
        <f ca="1">+IF(OFFSET('Sanitation Data'!$F$32,0,10*ROW('Sanitation Data'!F134))="","",OFFSET('Sanitation Data'!$F$32,0,10*ROW('Sanitation Data'!F134)))</f>
        <v/>
      </c>
      <c r="CZ140" s="378" t="str">
        <f ca="1">+IF(OFFSET('Sanitation Data'!$G$28,0,10*ROW('Sanitation Data'!G134))="","",OFFSET('Sanitation Data'!$G$28,0,10*ROW('Sanitation Data'!G134)))</f>
        <v/>
      </c>
      <c r="DA140" s="378" t="str">
        <f ca="1">+IF(OFFSET('Sanitation Data'!$G$29,0,10*ROW('Sanitation Data'!G134))="","",OFFSET('Sanitation Data'!$G$29,0,10*ROW('Sanitation Data'!G134)))</f>
        <v/>
      </c>
      <c r="DB140" s="378" t="str">
        <f ca="1">+IF(OFFSET('Sanitation Data'!$G$30,0,10*ROW('Sanitation Data'!G134))="","",OFFSET('Sanitation Data'!$G$30,0,10*ROW('Sanitation Data'!G134)))</f>
        <v/>
      </c>
      <c r="DC140" s="378" t="str">
        <f ca="1">+IF(OFFSET('Sanitation Data'!$G$31,0,10*ROW('Sanitation Data'!G134))="","",OFFSET('Sanitation Data'!$G$31,0,10*ROW('Sanitation Data'!G134)))</f>
        <v/>
      </c>
      <c r="DD140" s="378" t="str">
        <f ca="1">+IF(OFFSET('Sanitation Data'!$G$32,0,10*ROW('Sanitation Data'!G134))="","",OFFSET('Sanitation Data'!$G$32,0,10*ROW('Sanitation Data'!G134)))</f>
        <v/>
      </c>
      <c r="DE140" s="378" t="str">
        <f ca="1">+IF(OFFSET('Sanitation Data'!$H$28,0,10*ROW('Sanitation Data'!H134))="","",OFFSET('Sanitation Data'!$H$28,0,10*ROW('Sanitation Data'!H134)))</f>
        <v/>
      </c>
      <c r="DF140" s="378" t="str">
        <f ca="1">+IF(OFFSET('Sanitation Data'!$H$29,0,10*ROW('Sanitation Data'!H134))="","",OFFSET('Sanitation Data'!$H$29,0,10*ROW('Sanitation Data'!H134)))</f>
        <v/>
      </c>
      <c r="DG140" s="378" t="str">
        <f ca="1">+IF(OFFSET('Sanitation Data'!$H$30,0,10*ROW('Sanitation Data'!H134))="","",OFFSET('Sanitation Data'!$H$30,0,10*ROW('Sanitation Data'!H134)))</f>
        <v/>
      </c>
      <c r="DH140" s="378" t="str">
        <f ca="1">+IF(OFFSET('Sanitation Data'!$H$31,0,10*ROW('Sanitation Data'!H134))="","",OFFSET('Sanitation Data'!$H$31,0,10*ROW('Sanitation Data'!H134)))</f>
        <v/>
      </c>
      <c r="DI140" s="378" t="str">
        <f ca="1">+IF(OFFSET('Sanitation Data'!$H$32,0,10*ROW('Sanitation Data'!H134))="","",OFFSET('Sanitation Data'!$H$32,0,10*ROW('Sanitation Data'!H134)))</f>
        <v/>
      </c>
      <c r="DJ140" s="378" t="str">
        <f ca="1">+IF(OFFSET('Sanitation Data'!$I$28,0,10*ROW('Sanitation Data'!I134))="","",OFFSET('Sanitation Data'!$I$28,0,10*ROW('Sanitation Data'!I134)))</f>
        <v/>
      </c>
      <c r="DK140" s="378" t="str">
        <f ca="1">+IF(OFFSET('Sanitation Data'!$I$29,0,10*ROW('Sanitation Data'!I134))="","",OFFSET('Sanitation Data'!$I$29,0,10*ROW('Sanitation Data'!I134)))</f>
        <v/>
      </c>
      <c r="DL140" s="378" t="str">
        <f ca="1">+IF(OFFSET('Sanitation Data'!$I$30,0,10*ROW('Sanitation Data'!I134))="","",OFFSET('Sanitation Data'!$I$30,0,10*ROW('Sanitation Data'!I134)))</f>
        <v/>
      </c>
      <c r="DM140" s="378" t="str">
        <f ca="1">+IF(OFFSET('Sanitation Data'!$I$31,0,10*ROW('Sanitation Data'!I134))="","",OFFSET('Sanitation Data'!$I$31,0,10*ROW('Sanitation Data'!I134)))</f>
        <v/>
      </c>
      <c r="DN140" s="378" t="str">
        <f ca="1">+IF(OFFSET('Sanitation Data'!$I$32,0,10*ROW('Sanitation Data'!I134))="","",OFFSET('Sanitation Data'!$I$32,0,10*ROW('Sanitation Data'!I134)))</f>
        <v/>
      </c>
      <c r="DO140" s="378" t="str">
        <f ca="1">+IF(OFFSET('Hygiene Data'!$D$11,0,10*ROW('Hygiene Data'!D134))="","",OFFSET('Hygiene Data'!$D$11,0,10*ROW('Hygiene Data'!D134)))</f>
        <v/>
      </c>
      <c r="DP140" s="378" t="str">
        <f ca="1">+IF(OFFSET('Hygiene Data'!$D$12,0,10*ROW('Hygiene Data'!D134))="","",OFFSET('Hygiene Data'!$D$12,0,10*ROW('Hygiene Data'!D134)))</f>
        <v/>
      </c>
      <c r="DQ140" s="378" t="str">
        <f ca="1">+IF(OFFSET('Hygiene Data'!$D$13,0,10*ROW('Hygiene Data'!D134))="","",OFFSET('Hygiene Data'!$D$13,0,10*ROW('Hygiene Data'!D134)))</f>
        <v/>
      </c>
      <c r="DR140" s="378" t="str">
        <f ca="1">+IF(OFFSET('Hygiene Data'!$E$11,0,10*ROW('Hygiene Data'!E134))="","",OFFSET('Hygiene Data'!$E$11,0,10*ROW('Hygiene Data'!E134)))</f>
        <v/>
      </c>
      <c r="DS140" s="378" t="str">
        <f ca="1">+IF(OFFSET('Hygiene Data'!$E$12,0,10*ROW('Hygiene Data'!E134))="","",OFFSET('Hygiene Data'!$E$12,0,10*ROW('Hygiene Data'!E134)))</f>
        <v/>
      </c>
      <c r="DT140" s="378" t="str">
        <f ca="1">+IF(OFFSET('Hygiene Data'!$E$13,0,10*ROW('Hygiene Data'!E134))="","",OFFSET('Hygiene Data'!$E$13,0,10*ROW('Hygiene Data'!E134)))</f>
        <v/>
      </c>
      <c r="DU140" s="378" t="str">
        <f ca="1">+IF(OFFSET('Hygiene Data'!$F$11,0,10*ROW('Hygiene Data'!F134))="","",OFFSET('Hygiene Data'!$F$11,0,10*ROW('Hygiene Data'!F134)))</f>
        <v/>
      </c>
      <c r="DV140" s="378" t="str">
        <f ca="1">+IF(OFFSET('Hygiene Data'!$F$12,0,10*ROW('Hygiene Data'!F134))="","",OFFSET('Hygiene Data'!$F$12,0,10*ROW('Hygiene Data'!F134)))</f>
        <v/>
      </c>
      <c r="DW140" s="378" t="str">
        <f ca="1">+IF(OFFSET('Hygiene Data'!$F$13,0,10*ROW('Hygiene Data'!F134))="","",OFFSET('Hygiene Data'!$F$13,0,10*ROW('Hygiene Data'!F134)))</f>
        <v/>
      </c>
      <c r="DX140" s="378" t="str">
        <f ca="1">+IF(OFFSET('Hygiene Data'!$G$11,0,10*ROW('Hygiene Data'!G134))="","",OFFSET('Hygiene Data'!$G$11,0,10*ROW('Hygiene Data'!G134)))</f>
        <v/>
      </c>
      <c r="DY140" s="378" t="str">
        <f ca="1">+IF(OFFSET('Hygiene Data'!$G$12,0,10*ROW('Hygiene Data'!G134))="","",OFFSET('Hygiene Data'!$G$12,0,10*ROW('Hygiene Data'!G134)))</f>
        <v/>
      </c>
      <c r="DZ140" s="378" t="str">
        <f ca="1">+IF(OFFSET('Hygiene Data'!$G$13,0,10*ROW('Hygiene Data'!G134))="","",OFFSET('Hygiene Data'!$G$13,0,10*ROW('Hygiene Data'!G134)))</f>
        <v/>
      </c>
      <c r="EA140" s="378" t="str">
        <f ca="1">+IF(OFFSET('Hygiene Data'!$H$11,0,10*ROW('Hygiene Data'!H134))="","",OFFSET('Hygiene Data'!$H$11,0,10*ROW('Hygiene Data'!H134)))</f>
        <v/>
      </c>
      <c r="EB140" s="378" t="str">
        <f ca="1">+IF(OFFSET('Hygiene Data'!$H$12,0,10*ROW('Hygiene Data'!H134))="","",OFFSET('Hygiene Data'!$H$12,0,10*ROW('Hygiene Data'!H134)))</f>
        <v/>
      </c>
      <c r="EC140" s="378" t="str">
        <f ca="1">+IF(OFFSET('Hygiene Data'!$H$13,0,10*ROW('Hygiene Data'!H134))="","",OFFSET('Hygiene Data'!$H$13,0,10*ROW('Hygiene Data'!H134)))</f>
        <v/>
      </c>
      <c r="ED140" s="378" t="str">
        <f ca="1">+IF(OFFSET('Hygiene Data'!$I$11,0,10*ROW('Hygiene Data'!I134))="","",OFFSET('Hygiene Data'!$I$11,0,10*ROW('Hygiene Data'!I134)))</f>
        <v/>
      </c>
      <c r="EE140" s="378" t="str">
        <f ca="1">+IF(OFFSET('Hygiene Data'!$I$12,0,10*ROW('Hygiene Data'!I134))="","",OFFSET('Hygiene Data'!$I$12,0,10*ROW('Hygiene Data'!I134)))</f>
        <v/>
      </c>
      <c r="EF140" s="378" t="str">
        <f ca="1">+IF(OFFSET('Hygiene Data'!$I$13,0,10*ROW('Hygiene Data'!I134))="","",OFFSET('Hygiene Data'!$I$13,0,10*ROW('Hygiene Data'!I134)))</f>
        <v/>
      </c>
    </row>
    <row r="141" spans="1:136" x14ac:dyDescent="0.25">
      <c r="A141" s="487" t="str">
        <f ca="1">+IF(OFFSET('Water Data'!$B$2,0,10*ROW('Water Data'!E135))="","",OFFSET('Water Data'!$B$2,0,10*ROW('Water Data'!E135)))</f>
        <v/>
      </c>
      <c r="B141" s="487"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4" t="str">
        <f t="shared" ca="1" si="2"/>
        <v/>
      </c>
      <c r="D141" s="515"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5"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5"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5"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5"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5"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5"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5"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5"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5"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5"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5"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5"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5"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5"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5"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5"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5"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6"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6"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6"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6"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6"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6"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6"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6"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6"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6"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6"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6"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6"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6"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6"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6"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6"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6"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6"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6"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6"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6"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6"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6"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6"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6"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6"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6"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6"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6"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7"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3"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7"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7"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7"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7"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7"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7"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7"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7"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7"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7"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7"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7"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7"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7"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7"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7"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8" t="str">
        <f ca="1">+IF(OFFSET('Water Data'!$D$27,0,10*ROW('Water Data'!D135))="","",OFFSET('Water Data'!$D$27,0,10*ROW('Water Data'!D135)))</f>
        <v/>
      </c>
      <c r="BT141" s="378" t="str">
        <f ca="1">+IF(OFFSET('Water Data'!$D$28,0,10*ROW('Water Data'!D135))="","",OFFSET('Water Data'!$D$28,0,10*ROW('Water Data'!D135)))</f>
        <v/>
      </c>
      <c r="BU141" s="378" t="str">
        <f ca="1">+IF(OFFSET('Water Data'!$D$29,0,10*ROW('Water Data'!D135))="","",OFFSET('Water Data'!$D$29,0,10*ROW('Water Data'!D135)))</f>
        <v/>
      </c>
      <c r="BV141" s="378" t="str">
        <f ca="1">+IF(OFFSET('Water Data'!$E$27,0,10*ROW('Water Data'!E135))="","",OFFSET('Water Data'!$E$27,0,10*ROW('Water Data'!E135)))</f>
        <v/>
      </c>
      <c r="BW141" s="378" t="str">
        <f ca="1">+IF(OFFSET('Water Data'!$E$28,0,10*ROW('Water Data'!E135))="","",OFFSET('Water Data'!$E$28,0,10*ROW('Water Data'!E135)))</f>
        <v/>
      </c>
      <c r="BX141" s="378" t="str">
        <f ca="1">+IF(OFFSET('Water Data'!$E$29,0,10*ROW('Water Data'!E135))="","",OFFSET('Water Data'!$E$29,0,10*ROW('Water Data'!E135)))</f>
        <v/>
      </c>
      <c r="BY141" s="378" t="str">
        <f ca="1">+IF(OFFSET('Water Data'!$F$27,0,10*ROW('Water Data'!F135))="","",OFFSET('Water Data'!$F$27,0,10*ROW('Water Data'!F135)))</f>
        <v/>
      </c>
      <c r="BZ141" s="378" t="str">
        <f ca="1">+IF(OFFSET('Water Data'!$F$28,0,10*ROW('Water Data'!F135))="","",OFFSET('Water Data'!$F$28,0,10*ROW('Water Data'!F135)))</f>
        <v/>
      </c>
      <c r="CA141" s="378" t="str">
        <f ca="1">+IF(OFFSET('Water Data'!$F$29,0,10*ROW('Water Data'!F135))="","",OFFSET('Water Data'!$F$29,0,10*ROW('Water Data'!F135)))</f>
        <v/>
      </c>
      <c r="CB141" s="378" t="str">
        <f ca="1">+IF(OFFSET('Water Data'!$G$27,0,10*ROW('Water Data'!G135))="","",OFFSET('Water Data'!$G$27,0,10*ROW('Water Data'!G135)))</f>
        <v/>
      </c>
      <c r="CC141" s="378" t="str">
        <f ca="1">+IF(OFFSET('Water Data'!$G$28,0,10*ROW('Water Data'!G135))="","",OFFSET('Water Data'!$G$28,0,10*ROW('Water Data'!G135)))</f>
        <v/>
      </c>
      <c r="CD141" s="378" t="str">
        <f ca="1">+IF(OFFSET('Water Data'!$G$29,0,10*ROW('Water Data'!G135))="","",OFFSET('Water Data'!$G$29,0,10*ROW('Water Data'!G135)))</f>
        <v/>
      </c>
      <c r="CE141" s="378" t="str">
        <f ca="1">+IF(OFFSET('Water Data'!$H$27,0,10*ROW('Water Data'!H135))="","",OFFSET('Water Data'!$H$27,0,10*ROW('Water Data'!H135)))</f>
        <v/>
      </c>
      <c r="CF141" s="378" t="str">
        <f ca="1">+IF(OFFSET('Water Data'!$H$28,0,10*ROW('Water Data'!H135))="","",OFFSET('Water Data'!$H$28,0,10*ROW('Water Data'!H135)))</f>
        <v/>
      </c>
      <c r="CG141" s="378" t="str">
        <f ca="1">+IF(OFFSET('Water Data'!$H$29,0,10*ROW('Water Data'!H135))="","",OFFSET('Water Data'!$H$29,0,10*ROW('Water Data'!H135)))</f>
        <v/>
      </c>
      <c r="CH141" s="378" t="str">
        <f ca="1">+IF(OFFSET('Water Data'!$I$27,0,10*ROW('Water Data'!I135))="","",OFFSET('Water Data'!$I$27,0,10*ROW('Water Data'!I135)))</f>
        <v/>
      </c>
      <c r="CI141" s="378" t="str">
        <f ca="1">+IF(OFFSET('Water Data'!$I$28,0,10*ROW('Water Data'!I135))="","",OFFSET('Water Data'!$I$28,0,10*ROW('Water Data'!I135)))</f>
        <v/>
      </c>
      <c r="CJ141" s="378" t="str">
        <f ca="1">+IF(OFFSET('Water Data'!$I$29,0,10*ROW('Water Data'!I135))="","",OFFSET('Water Data'!$I$29,0,10*ROW('Water Data'!I135)))</f>
        <v/>
      </c>
      <c r="CK141" s="378" t="str">
        <f ca="1">+IF(OFFSET('Sanitation Data'!$D$28,0,10*ROW('Sanitation Data'!D135))="","",OFFSET('Sanitation Data'!$D$28,0,10*ROW('Sanitation Data'!D135)))</f>
        <v/>
      </c>
      <c r="CL141" s="378" t="str">
        <f ca="1">+IF(OFFSET('Sanitation Data'!$D$29,0,10*ROW('Sanitation Data'!D135))="","",OFFSET('Sanitation Data'!$D$29,0,10*ROW('Sanitation Data'!D135)))</f>
        <v/>
      </c>
      <c r="CM141" s="378" t="str">
        <f ca="1">+IF(OFFSET('Sanitation Data'!$D$30,0,10*ROW('Sanitation Data'!D135))="","",OFFSET('Sanitation Data'!$D$30,0,10*ROW('Sanitation Data'!D135)))</f>
        <v/>
      </c>
      <c r="CN141" s="378" t="str">
        <f ca="1">+IF(OFFSET('Sanitation Data'!$D$31,0,10*ROW('Sanitation Data'!D135))="","",OFFSET('Sanitation Data'!$D$31,0,10*ROW('Sanitation Data'!D135)))</f>
        <v/>
      </c>
      <c r="CO141" s="378" t="str">
        <f ca="1">+IF(OFFSET('Sanitation Data'!$D$32,0,10*ROW('Sanitation Data'!D135))="","",OFFSET('Sanitation Data'!$D$32,0,10*ROW('Sanitation Data'!D135)))</f>
        <v/>
      </c>
      <c r="CP141" s="378" t="str">
        <f ca="1">+IF(OFFSET('Sanitation Data'!$E$28,0,10*ROW('Sanitation Data'!E135))="","",OFFSET('Sanitation Data'!$E$28,0,10*ROW('Sanitation Data'!E135)))</f>
        <v/>
      </c>
      <c r="CQ141" s="378" t="str">
        <f ca="1">+IF(OFFSET('Sanitation Data'!$E$29,0,10*ROW('Sanitation Data'!E135))="","",OFFSET('Sanitation Data'!$E$29,0,10*ROW('Sanitation Data'!E135)))</f>
        <v/>
      </c>
      <c r="CR141" s="378" t="str">
        <f ca="1">+IF(OFFSET('Sanitation Data'!$E$30,0,10*ROW('Sanitation Data'!E135))="","",OFFSET('Sanitation Data'!$E$30,0,10*ROW('Sanitation Data'!E135)))</f>
        <v/>
      </c>
      <c r="CS141" s="378" t="str">
        <f ca="1">+IF(OFFSET('Sanitation Data'!$E$31,0,10*ROW('Sanitation Data'!E135))="","",OFFSET('Sanitation Data'!$E$31,0,10*ROW('Sanitation Data'!E135)))</f>
        <v/>
      </c>
      <c r="CT141" s="378" t="str">
        <f ca="1">+IF(OFFSET('Sanitation Data'!$E$32,0,10*ROW('Sanitation Data'!E135))="","",OFFSET('Sanitation Data'!$E$32,0,10*ROW('Sanitation Data'!E135)))</f>
        <v/>
      </c>
      <c r="CU141" s="378" t="str">
        <f ca="1">+IF(OFFSET('Sanitation Data'!$F$28,0,10*ROW('Sanitation Data'!F135))="","",OFFSET('Sanitation Data'!$F$28,0,10*ROW('Sanitation Data'!F135)))</f>
        <v/>
      </c>
      <c r="CV141" s="378" t="str">
        <f ca="1">+IF(OFFSET('Sanitation Data'!$F$29,0,10*ROW('Sanitation Data'!F135))="","",OFFSET('Sanitation Data'!$F$29,0,10*ROW('Sanitation Data'!F135)))</f>
        <v/>
      </c>
      <c r="CW141" s="378" t="str">
        <f ca="1">+IF(OFFSET('Sanitation Data'!$F$30,0,10*ROW('Sanitation Data'!F135))="","",OFFSET('Sanitation Data'!$F$30,0,10*ROW('Sanitation Data'!F135)))</f>
        <v/>
      </c>
      <c r="CX141" s="378" t="str">
        <f ca="1">+IF(OFFSET('Sanitation Data'!$F$31,0,10*ROW('Sanitation Data'!F135))="","",OFFSET('Sanitation Data'!$F$31,0,10*ROW('Sanitation Data'!F135)))</f>
        <v/>
      </c>
      <c r="CY141" s="378" t="str">
        <f ca="1">+IF(OFFSET('Sanitation Data'!$F$32,0,10*ROW('Sanitation Data'!F135))="","",OFFSET('Sanitation Data'!$F$32,0,10*ROW('Sanitation Data'!F135)))</f>
        <v/>
      </c>
      <c r="CZ141" s="378" t="str">
        <f ca="1">+IF(OFFSET('Sanitation Data'!$G$28,0,10*ROW('Sanitation Data'!G135))="","",OFFSET('Sanitation Data'!$G$28,0,10*ROW('Sanitation Data'!G135)))</f>
        <v/>
      </c>
      <c r="DA141" s="378" t="str">
        <f ca="1">+IF(OFFSET('Sanitation Data'!$G$29,0,10*ROW('Sanitation Data'!G135))="","",OFFSET('Sanitation Data'!$G$29,0,10*ROW('Sanitation Data'!G135)))</f>
        <v/>
      </c>
      <c r="DB141" s="378" t="str">
        <f ca="1">+IF(OFFSET('Sanitation Data'!$G$30,0,10*ROW('Sanitation Data'!G135))="","",OFFSET('Sanitation Data'!$G$30,0,10*ROW('Sanitation Data'!G135)))</f>
        <v/>
      </c>
      <c r="DC141" s="378" t="str">
        <f ca="1">+IF(OFFSET('Sanitation Data'!$G$31,0,10*ROW('Sanitation Data'!G135))="","",OFFSET('Sanitation Data'!$G$31,0,10*ROW('Sanitation Data'!G135)))</f>
        <v/>
      </c>
      <c r="DD141" s="378" t="str">
        <f ca="1">+IF(OFFSET('Sanitation Data'!$G$32,0,10*ROW('Sanitation Data'!G135))="","",OFFSET('Sanitation Data'!$G$32,0,10*ROW('Sanitation Data'!G135)))</f>
        <v/>
      </c>
      <c r="DE141" s="378" t="str">
        <f ca="1">+IF(OFFSET('Sanitation Data'!$H$28,0,10*ROW('Sanitation Data'!H135))="","",OFFSET('Sanitation Data'!$H$28,0,10*ROW('Sanitation Data'!H135)))</f>
        <v/>
      </c>
      <c r="DF141" s="378" t="str">
        <f ca="1">+IF(OFFSET('Sanitation Data'!$H$29,0,10*ROW('Sanitation Data'!H135))="","",OFFSET('Sanitation Data'!$H$29,0,10*ROW('Sanitation Data'!H135)))</f>
        <v/>
      </c>
      <c r="DG141" s="378" t="str">
        <f ca="1">+IF(OFFSET('Sanitation Data'!$H$30,0,10*ROW('Sanitation Data'!H135))="","",OFFSET('Sanitation Data'!$H$30,0,10*ROW('Sanitation Data'!H135)))</f>
        <v/>
      </c>
      <c r="DH141" s="378" t="str">
        <f ca="1">+IF(OFFSET('Sanitation Data'!$H$31,0,10*ROW('Sanitation Data'!H135))="","",OFFSET('Sanitation Data'!$H$31,0,10*ROW('Sanitation Data'!H135)))</f>
        <v/>
      </c>
      <c r="DI141" s="378" t="str">
        <f ca="1">+IF(OFFSET('Sanitation Data'!$H$32,0,10*ROW('Sanitation Data'!H135))="","",OFFSET('Sanitation Data'!$H$32,0,10*ROW('Sanitation Data'!H135)))</f>
        <v/>
      </c>
      <c r="DJ141" s="378" t="str">
        <f ca="1">+IF(OFFSET('Sanitation Data'!$I$28,0,10*ROW('Sanitation Data'!I135))="","",OFFSET('Sanitation Data'!$I$28,0,10*ROW('Sanitation Data'!I135)))</f>
        <v/>
      </c>
      <c r="DK141" s="378" t="str">
        <f ca="1">+IF(OFFSET('Sanitation Data'!$I$29,0,10*ROW('Sanitation Data'!I135))="","",OFFSET('Sanitation Data'!$I$29,0,10*ROW('Sanitation Data'!I135)))</f>
        <v/>
      </c>
      <c r="DL141" s="378" t="str">
        <f ca="1">+IF(OFFSET('Sanitation Data'!$I$30,0,10*ROW('Sanitation Data'!I135))="","",OFFSET('Sanitation Data'!$I$30,0,10*ROW('Sanitation Data'!I135)))</f>
        <v/>
      </c>
      <c r="DM141" s="378" t="str">
        <f ca="1">+IF(OFFSET('Sanitation Data'!$I$31,0,10*ROW('Sanitation Data'!I135))="","",OFFSET('Sanitation Data'!$I$31,0,10*ROW('Sanitation Data'!I135)))</f>
        <v/>
      </c>
      <c r="DN141" s="378" t="str">
        <f ca="1">+IF(OFFSET('Sanitation Data'!$I$32,0,10*ROW('Sanitation Data'!I135))="","",OFFSET('Sanitation Data'!$I$32,0,10*ROW('Sanitation Data'!I135)))</f>
        <v/>
      </c>
      <c r="DO141" s="378" t="str">
        <f ca="1">+IF(OFFSET('Hygiene Data'!$D$11,0,10*ROW('Hygiene Data'!D135))="","",OFFSET('Hygiene Data'!$D$11,0,10*ROW('Hygiene Data'!D135)))</f>
        <v/>
      </c>
      <c r="DP141" s="378" t="str">
        <f ca="1">+IF(OFFSET('Hygiene Data'!$D$12,0,10*ROW('Hygiene Data'!D135))="","",OFFSET('Hygiene Data'!$D$12,0,10*ROW('Hygiene Data'!D135)))</f>
        <v/>
      </c>
      <c r="DQ141" s="378" t="str">
        <f ca="1">+IF(OFFSET('Hygiene Data'!$D$13,0,10*ROW('Hygiene Data'!D135))="","",OFFSET('Hygiene Data'!$D$13,0,10*ROW('Hygiene Data'!D135)))</f>
        <v/>
      </c>
      <c r="DR141" s="378" t="str">
        <f ca="1">+IF(OFFSET('Hygiene Data'!$E$11,0,10*ROW('Hygiene Data'!E135))="","",OFFSET('Hygiene Data'!$E$11,0,10*ROW('Hygiene Data'!E135)))</f>
        <v/>
      </c>
      <c r="DS141" s="378" t="str">
        <f ca="1">+IF(OFFSET('Hygiene Data'!$E$12,0,10*ROW('Hygiene Data'!E135))="","",OFFSET('Hygiene Data'!$E$12,0,10*ROW('Hygiene Data'!E135)))</f>
        <v/>
      </c>
      <c r="DT141" s="378" t="str">
        <f ca="1">+IF(OFFSET('Hygiene Data'!$E$13,0,10*ROW('Hygiene Data'!E135))="","",OFFSET('Hygiene Data'!$E$13,0,10*ROW('Hygiene Data'!E135)))</f>
        <v/>
      </c>
      <c r="DU141" s="378" t="str">
        <f ca="1">+IF(OFFSET('Hygiene Data'!$F$11,0,10*ROW('Hygiene Data'!F135))="","",OFFSET('Hygiene Data'!$F$11,0,10*ROW('Hygiene Data'!F135)))</f>
        <v/>
      </c>
      <c r="DV141" s="378" t="str">
        <f ca="1">+IF(OFFSET('Hygiene Data'!$F$12,0,10*ROW('Hygiene Data'!F135))="","",OFFSET('Hygiene Data'!$F$12,0,10*ROW('Hygiene Data'!F135)))</f>
        <v/>
      </c>
      <c r="DW141" s="378" t="str">
        <f ca="1">+IF(OFFSET('Hygiene Data'!$F$13,0,10*ROW('Hygiene Data'!F135))="","",OFFSET('Hygiene Data'!$F$13,0,10*ROW('Hygiene Data'!F135)))</f>
        <v/>
      </c>
      <c r="DX141" s="378" t="str">
        <f ca="1">+IF(OFFSET('Hygiene Data'!$G$11,0,10*ROW('Hygiene Data'!G135))="","",OFFSET('Hygiene Data'!$G$11,0,10*ROW('Hygiene Data'!G135)))</f>
        <v/>
      </c>
      <c r="DY141" s="378" t="str">
        <f ca="1">+IF(OFFSET('Hygiene Data'!$G$12,0,10*ROW('Hygiene Data'!G135))="","",OFFSET('Hygiene Data'!$G$12,0,10*ROW('Hygiene Data'!G135)))</f>
        <v/>
      </c>
      <c r="DZ141" s="378" t="str">
        <f ca="1">+IF(OFFSET('Hygiene Data'!$G$13,0,10*ROW('Hygiene Data'!G135))="","",OFFSET('Hygiene Data'!$G$13,0,10*ROW('Hygiene Data'!G135)))</f>
        <v/>
      </c>
      <c r="EA141" s="378" t="str">
        <f ca="1">+IF(OFFSET('Hygiene Data'!$H$11,0,10*ROW('Hygiene Data'!H135))="","",OFFSET('Hygiene Data'!$H$11,0,10*ROW('Hygiene Data'!H135)))</f>
        <v/>
      </c>
      <c r="EB141" s="378" t="str">
        <f ca="1">+IF(OFFSET('Hygiene Data'!$H$12,0,10*ROW('Hygiene Data'!H135))="","",OFFSET('Hygiene Data'!$H$12,0,10*ROW('Hygiene Data'!H135)))</f>
        <v/>
      </c>
      <c r="EC141" s="378" t="str">
        <f ca="1">+IF(OFFSET('Hygiene Data'!$H$13,0,10*ROW('Hygiene Data'!H135))="","",OFFSET('Hygiene Data'!$H$13,0,10*ROW('Hygiene Data'!H135)))</f>
        <v/>
      </c>
      <c r="ED141" s="378" t="str">
        <f ca="1">+IF(OFFSET('Hygiene Data'!$I$11,0,10*ROW('Hygiene Data'!I135))="","",OFFSET('Hygiene Data'!$I$11,0,10*ROW('Hygiene Data'!I135)))</f>
        <v/>
      </c>
      <c r="EE141" s="378" t="str">
        <f ca="1">+IF(OFFSET('Hygiene Data'!$I$12,0,10*ROW('Hygiene Data'!I135))="","",OFFSET('Hygiene Data'!$I$12,0,10*ROW('Hygiene Data'!I135)))</f>
        <v/>
      </c>
      <c r="EF141" s="378" t="str">
        <f ca="1">+IF(OFFSET('Hygiene Data'!$I$13,0,10*ROW('Hygiene Data'!I135))="","",OFFSET('Hygiene Data'!$I$13,0,10*ROW('Hygiene Data'!I135)))</f>
        <v/>
      </c>
    </row>
    <row r="142" spans="1:136" x14ac:dyDescent="0.25">
      <c r="A142" s="487" t="str">
        <f ca="1">+IF(OFFSET('Water Data'!$B$2,0,10*ROW('Water Data'!E136))="","",OFFSET('Water Data'!$B$2,0,10*ROW('Water Data'!E136)))</f>
        <v/>
      </c>
      <c r="B142" s="487"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4" t="str">
        <f t="shared" ca="1" si="2"/>
        <v/>
      </c>
      <c r="D142" s="515"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5"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5"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5"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5"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5"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5"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5"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5"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5"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5"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5"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5"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5"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5"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5"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5"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5"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6"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6"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6"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6"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6"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6"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6"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6"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6"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6"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6"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6"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6"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6"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6"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6"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6"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6"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6"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6"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6"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6"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6"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6"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6"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6"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6"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6"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6"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6"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7"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3"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7"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7"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7"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7"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7"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7"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7"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7"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7"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7"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7"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7"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7"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7"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7"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7"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8" t="str">
        <f ca="1">+IF(OFFSET('Water Data'!$D$27,0,10*ROW('Water Data'!D136))="","",OFFSET('Water Data'!$D$27,0,10*ROW('Water Data'!D136)))</f>
        <v/>
      </c>
      <c r="BT142" s="378" t="str">
        <f ca="1">+IF(OFFSET('Water Data'!$D$28,0,10*ROW('Water Data'!D136))="","",OFFSET('Water Data'!$D$28,0,10*ROW('Water Data'!D136)))</f>
        <v/>
      </c>
      <c r="BU142" s="378" t="str">
        <f ca="1">+IF(OFFSET('Water Data'!$D$29,0,10*ROW('Water Data'!D136))="","",OFFSET('Water Data'!$D$29,0,10*ROW('Water Data'!D136)))</f>
        <v/>
      </c>
      <c r="BV142" s="378" t="str">
        <f ca="1">+IF(OFFSET('Water Data'!$E$27,0,10*ROW('Water Data'!E136))="","",OFFSET('Water Data'!$E$27,0,10*ROW('Water Data'!E136)))</f>
        <v/>
      </c>
      <c r="BW142" s="378" t="str">
        <f ca="1">+IF(OFFSET('Water Data'!$E$28,0,10*ROW('Water Data'!E136))="","",OFFSET('Water Data'!$E$28,0,10*ROW('Water Data'!E136)))</f>
        <v/>
      </c>
      <c r="BX142" s="378" t="str">
        <f ca="1">+IF(OFFSET('Water Data'!$E$29,0,10*ROW('Water Data'!E136))="","",OFFSET('Water Data'!$E$29,0,10*ROW('Water Data'!E136)))</f>
        <v/>
      </c>
      <c r="BY142" s="378" t="str">
        <f ca="1">+IF(OFFSET('Water Data'!$F$27,0,10*ROW('Water Data'!F136))="","",OFFSET('Water Data'!$F$27,0,10*ROW('Water Data'!F136)))</f>
        <v/>
      </c>
      <c r="BZ142" s="378" t="str">
        <f ca="1">+IF(OFFSET('Water Data'!$F$28,0,10*ROW('Water Data'!F136))="","",OFFSET('Water Data'!$F$28,0,10*ROW('Water Data'!F136)))</f>
        <v/>
      </c>
      <c r="CA142" s="378" t="str">
        <f ca="1">+IF(OFFSET('Water Data'!$F$29,0,10*ROW('Water Data'!F136))="","",OFFSET('Water Data'!$F$29,0,10*ROW('Water Data'!F136)))</f>
        <v/>
      </c>
      <c r="CB142" s="378" t="str">
        <f ca="1">+IF(OFFSET('Water Data'!$G$27,0,10*ROW('Water Data'!G136))="","",OFFSET('Water Data'!$G$27,0,10*ROW('Water Data'!G136)))</f>
        <v/>
      </c>
      <c r="CC142" s="378" t="str">
        <f ca="1">+IF(OFFSET('Water Data'!$G$28,0,10*ROW('Water Data'!G136))="","",OFFSET('Water Data'!$G$28,0,10*ROW('Water Data'!G136)))</f>
        <v/>
      </c>
      <c r="CD142" s="378" t="str">
        <f ca="1">+IF(OFFSET('Water Data'!$G$29,0,10*ROW('Water Data'!G136))="","",OFFSET('Water Data'!$G$29,0,10*ROW('Water Data'!G136)))</f>
        <v/>
      </c>
      <c r="CE142" s="378" t="str">
        <f ca="1">+IF(OFFSET('Water Data'!$H$27,0,10*ROW('Water Data'!H136))="","",OFFSET('Water Data'!$H$27,0,10*ROW('Water Data'!H136)))</f>
        <v/>
      </c>
      <c r="CF142" s="378" t="str">
        <f ca="1">+IF(OFFSET('Water Data'!$H$28,0,10*ROW('Water Data'!H136))="","",OFFSET('Water Data'!$H$28,0,10*ROW('Water Data'!H136)))</f>
        <v/>
      </c>
      <c r="CG142" s="378" t="str">
        <f ca="1">+IF(OFFSET('Water Data'!$H$29,0,10*ROW('Water Data'!H136))="","",OFFSET('Water Data'!$H$29,0,10*ROW('Water Data'!H136)))</f>
        <v/>
      </c>
      <c r="CH142" s="378" t="str">
        <f ca="1">+IF(OFFSET('Water Data'!$I$27,0,10*ROW('Water Data'!I136))="","",OFFSET('Water Data'!$I$27,0,10*ROW('Water Data'!I136)))</f>
        <v/>
      </c>
      <c r="CI142" s="378" t="str">
        <f ca="1">+IF(OFFSET('Water Data'!$I$28,0,10*ROW('Water Data'!I136))="","",OFFSET('Water Data'!$I$28,0,10*ROW('Water Data'!I136)))</f>
        <v/>
      </c>
      <c r="CJ142" s="378" t="str">
        <f ca="1">+IF(OFFSET('Water Data'!$I$29,0,10*ROW('Water Data'!I136))="","",OFFSET('Water Data'!$I$29,0,10*ROW('Water Data'!I136)))</f>
        <v/>
      </c>
      <c r="CK142" s="378" t="str">
        <f ca="1">+IF(OFFSET('Sanitation Data'!$D$28,0,10*ROW('Sanitation Data'!D136))="","",OFFSET('Sanitation Data'!$D$28,0,10*ROW('Sanitation Data'!D136)))</f>
        <v/>
      </c>
      <c r="CL142" s="378" t="str">
        <f ca="1">+IF(OFFSET('Sanitation Data'!$D$29,0,10*ROW('Sanitation Data'!D136))="","",OFFSET('Sanitation Data'!$D$29,0,10*ROW('Sanitation Data'!D136)))</f>
        <v/>
      </c>
      <c r="CM142" s="378" t="str">
        <f ca="1">+IF(OFFSET('Sanitation Data'!$D$30,0,10*ROW('Sanitation Data'!D136))="","",OFFSET('Sanitation Data'!$D$30,0,10*ROW('Sanitation Data'!D136)))</f>
        <v/>
      </c>
      <c r="CN142" s="378" t="str">
        <f ca="1">+IF(OFFSET('Sanitation Data'!$D$31,0,10*ROW('Sanitation Data'!D136))="","",OFFSET('Sanitation Data'!$D$31,0,10*ROW('Sanitation Data'!D136)))</f>
        <v/>
      </c>
      <c r="CO142" s="378" t="str">
        <f ca="1">+IF(OFFSET('Sanitation Data'!$D$32,0,10*ROW('Sanitation Data'!D136))="","",OFFSET('Sanitation Data'!$D$32,0,10*ROW('Sanitation Data'!D136)))</f>
        <v/>
      </c>
      <c r="CP142" s="378" t="str">
        <f ca="1">+IF(OFFSET('Sanitation Data'!$E$28,0,10*ROW('Sanitation Data'!E136))="","",OFFSET('Sanitation Data'!$E$28,0,10*ROW('Sanitation Data'!E136)))</f>
        <v/>
      </c>
      <c r="CQ142" s="378" t="str">
        <f ca="1">+IF(OFFSET('Sanitation Data'!$E$29,0,10*ROW('Sanitation Data'!E136))="","",OFFSET('Sanitation Data'!$E$29,0,10*ROW('Sanitation Data'!E136)))</f>
        <v/>
      </c>
      <c r="CR142" s="378" t="str">
        <f ca="1">+IF(OFFSET('Sanitation Data'!$E$30,0,10*ROW('Sanitation Data'!E136))="","",OFFSET('Sanitation Data'!$E$30,0,10*ROW('Sanitation Data'!E136)))</f>
        <v/>
      </c>
      <c r="CS142" s="378" t="str">
        <f ca="1">+IF(OFFSET('Sanitation Data'!$E$31,0,10*ROW('Sanitation Data'!E136))="","",OFFSET('Sanitation Data'!$E$31,0,10*ROW('Sanitation Data'!E136)))</f>
        <v/>
      </c>
      <c r="CT142" s="378" t="str">
        <f ca="1">+IF(OFFSET('Sanitation Data'!$E$32,0,10*ROW('Sanitation Data'!E136))="","",OFFSET('Sanitation Data'!$E$32,0,10*ROW('Sanitation Data'!E136)))</f>
        <v/>
      </c>
      <c r="CU142" s="378" t="str">
        <f ca="1">+IF(OFFSET('Sanitation Data'!$F$28,0,10*ROW('Sanitation Data'!F136))="","",OFFSET('Sanitation Data'!$F$28,0,10*ROW('Sanitation Data'!F136)))</f>
        <v/>
      </c>
      <c r="CV142" s="378" t="str">
        <f ca="1">+IF(OFFSET('Sanitation Data'!$F$29,0,10*ROW('Sanitation Data'!F136))="","",OFFSET('Sanitation Data'!$F$29,0,10*ROW('Sanitation Data'!F136)))</f>
        <v/>
      </c>
      <c r="CW142" s="378" t="str">
        <f ca="1">+IF(OFFSET('Sanitation Data'!$F$30,0,10*ROW('Sanitation Data'!F136))="","",OFFSET('Sanitation Data'!$F$30,0,10*ROW('Sanitation Data'!F136)))</f>
        <v/>
      </c>
      <c r="CX142" s="378" t="str">
        <f ca="1">+IF(OFFSET('Sanitation Data'!$F$31,0,10*ROW('Sanitation Data'!F136))="","",OFFSET('Sanitation Data'!$F$31,0,10*ROW('Sanitation Data'!F136)))</f>
        <v/>
      </c>
      <c r="CY142" s="378" t="str">
        <f ca="1">+IF(OFFSET('Sanitation Data'!$F$32,0,10*ROW('Sanitation Data'!F136))="","",OFFSET('Sanitation Data'!$F$32,0,10*ROW('Sanitation Data'!F136)))</f>
        <v/>
      </c>
      <c r="CZ142" s="378" t="str">
        <f ca="1">+IF(OFFSET('Sanitation Data'!$G$28,0,10*ROW('Sanitation Data'!G136))="","",OFFSET('Sanitation Data'!$G$28,0,10*ROW('Sanitation Data'!G136)))</f>
        <v/>
      </c>
      <c r="DA142" s="378" t="str">
        <f ca="1">+IF(OFFSET('Sanitation Data'!$G$29,0,10*ROW('Sanitation Data'!G136))="","",OFFSET('Sanitation Data'!$G$29,0,10*ROW('Sanitation Data'!G136)))</f>
        <v/>
      </c>
      <c r="DB142" s="378" t="str">
        <f ca="1">+IF(OFFSET('Sanitation Data'!$G$30,0,10*ROW('Sanitation Data'!G136))="","",OFFSET('Sanitation Data'!$G$30,0,10*ROW('Sanitation Data'!G136)))</f>
        <v/>
      </c>
      <c r="DC142" s="378" t="str">
        <f ca="1">+IF(OFFSET('Sanitation Data'!$G$31,0,10*ROW('Sanitation Data'!G136))="","",OFFSET('Sanitation Data'!$G$31,0,10*ROW('Sanitation Data'!G136)))</f>
        <v/>
      </c>
      <c r="DD142" s="378" t="str">
        <f ca="1">+IF(OFFSET('Sanitation Data'!$G$32,0,10*ROW('Sanitation Data'!G136))="","",OFFSET('Sanitation Data'!$G$32,0,10*ROW('Sanitation Data'!G136)))</f>
        <v/>
      </c>
      <c r="DE142" s="378" t="str">
        <f ca="1">+IF(OFFSET('Sanitation Data'!$H$28,0,10*ROW('Sanitation Data'!H136))="","",OFFSET('Sanitation Data'!$H$28,0,10*ROW('Sanitation Data'!H136)))</f>
        <v/>
      </c>
      <c r="DF142" s="378" t="str">
        <f ca="1">+IF(OFFSET('Sanitation Data'!$H$29,0,10*ROW('Sanitation Data'!H136))="","",OFFSET('Sanitation Data'!$H$29,0,10*ROW('Sanitation Data'!H136)))</f>
        <v/>
      </c>
      <c r="DG142" s="378" t="str">
        <f ca="1">+IF(OFFSET('Sanitation Data'!$H$30,0,10*ROW('Sanitation Data'!H136))="","",OFFSET('Sanitation Data'!$H$30,0,10*ROW('Sanitation Data'!H136)))</f>
        <v/>
      </c>
      <c r="DH142" s="378" t="str">
        <f ca="1">+IF(OFFSET('Sanitation Data'!$H$31,0,10*ROW('Sanitation Data'!H136))="","",OFFSET('Sanitation Data'!$H$31,0,10*ROW('Sanitation Data'!H136)))</f>
        <v/>
      </c>
      <c r="DI142" s="378" t="str">
        <f ca="1">+IF(OFFSET('Sanitation Data'!$H$32,0,10*ROW('Sanitation Data'!H136))="","",OFFSET('Sanitation Data'!$H$32,0,10*ROW('Sanitation Data'!H136)))</f>
        <v/>
      </c>
      <c r="DJ142" s="378" t="str">
        <f ca="1">+IF(OFFSET('Sanitation Data'!$I$28,0,10*ROW('Sanitation Data'!I136))="","",OFFSET('Sanitation Data'!$I$28,0,10*ROW('Sanitation Data'!I136)))</f>
        <v/>
      </c>
      <c r="DK142" s="378" t="str">
        <f ca="1">+IF(OFFSET('Sanitation Data'!$I$29,0,10*ROW('Sanitation Data'!I136))="","",OFFSET('Sanitation Data'!$I$29,0,10*ROW('Sanitation Data'!I136)))</f>
        <v/>
      </c>
      <c r="DL142" s="378" t="str">
        <f ca="1">+IF(OFFSET('Sanitation Data'!$I$30,0,10*ROW('Sanitation Data'!I136))="","",OFFSET('Sanitation Data'!$I$30,0,10*ROW('Sanitation Data'!I136)))</f>
        <v/>
      </c>
      <c r="DM142" s="378" t="str">
        <f ca="1">+IF(OFFSET('Sanitation Data'!$I$31,0,10*ROW('Sanitation Data'!I136))="","",OFFSET('Sanitation Data'!$I$31,0,10*ROW('Sanitation Data'!I136)))</f>
        <v/>
      </c>
      <c r="DN142" s="378" t="str">
        <f ca="1">+IF(OFFSET('Sanitation Data'!$I$32,0,10*ROW('Sanitation Data'!I136))="","",OFFSET('Sanitation Data'!$I$32,0,10*ROW('Sanitation Data'!I136)))</f>
        <v/>
      </c>
      <c r="DO142" s="378" t="str">
        <f ca="1">+IF(OFFSET('Hygiene Data'!$D$11,0,10*ROW('Hygiene Data'!D136))="","",OFFSET('Hygiene Data'!$D$11,0,10*ROW('Hygiene Data'!D136)))</f>
        <v/>
      </c>
      <c r="DP142" s="378" t="str">
        <f ca="1">+IF(OFFSET('Hygiene Data'!$D$12,0,10*ROW('Hygiene Data'!D136))="","",OFFSET('Hygiene Data'!$D$12,0,10*ROW('Hygiene Data'!D136)))</f>
        <v/>
      </c>
      <c r="DQ142" s="378" t="str">
        <f ca="1">+IF(OFFSET('Hygiene Data'!$D$13,0,10*ROW('Hygiene Data'!D136))="","",OFFSET('Hygiene Data'!$D$13,0,10*ROW('Hygiene Data'!D136)))</f>
        <v/>
      </c>
      <c r="DR142" s="378" t="str">
        <f ca="1">+IF(OFFSET('Hygiene Data'!$E$11,0,10*ROW('Hygiene Data'!E136))="","",OFFSET('Hygiene Data'!$E$11,0,10*ROW('Hygiene Data'!E136)))</f>
        <v/>
      </c>
      <c r="DS142" s="378" t="str">
        <f ca="1">+IF(OFFSET('Hygiene Data'!$E$12,0,10*ROW('Hygiene Data'!E136))="","",OFFSET('Hygiene Data'!$E$12,0,10*ROW('Hygiene Data'!E136)))</f>
        <v/>
      </c>
      <c r="DT142" s="378" t="str">
        <f ca="1">+IF(OFFSET('Hygiene Data'!$E$13,0,10*ROW('Hygiene Data'!E136))="","",OFFSET('Hygiene Data'!$E$13,0,10*ROW('Hygiene Data'!E136)))</f>
        <v/>
      </c>
      <c r="DU142" s="378" t="str">
        <f ca="1">+IF(OFFSET('Hygiene Data'!$F$11,0,10*ROW('Hygiene Data'!F136))="","",OFFSET('Hygiene Data'!$F$11,0,10*ROW('Hygiene Data'!F136)))</f>
        <v/>
      </c>
      <c r="DV142" s="378" t="str">
        <f ca="1">+IF(OFFSET('Hygiene Data'!$F$12,0,10*ROW('Hygiene Data'!F136))="","",OFFSET('Hygiene Data'!$F$12,0,10*ROW('Hygiene Data'!F136)))</f>
        <v/>
      </c>
      <c r="DW142" s="378" t="str">
        <f ca="1">+IF(OFFSET('Hygiene Data'!$F$13,0,10*ROW('Hygiene Data'!F136))="","",OFFSET('Hygiene Data'!$F$13,0,10*ROW('Hygiene Data'!F136)))</f>
        <v/>
      </c>
      <c r="DX142" s="378" t="str">
        <f ca="1">+IF(OFFSET('Hygiene Data'!$G$11,0,10*ROW('Hygiene Data'!G136))="","",OFFSET('Hygiene Data'!$G$11,0,10*ROW('Hygiene Data'!G136)))</f>
        <v/>
      </c>
      <c r="DY142" s="378" t="str">
        <f ca="1">+IF(OFFSET('Hygiene Data'!$G$12,0,10*ROW('Hygiene Data'!G136))="","",OFFSET('Hygiene Data'!$G$12,0,10*ROW('Hygiene Data'!G136)))</f>
        <v/>
      </c>
      <c r="DZ142" s="378" t="str">
        <f ca="1">+IF(OFFSET('Hygiene Data'!$G$13,0,10*ROW('Hygiene Data'!G136))="","",OFFSET('Hygiene Data'!$G$13,0,10*ROW('Hygiene Data'!G136)))</f>
        <v/>
      </c>
      <c r="EA142" s="378" t="str">
        <f ca="1">+IF(OFFSET('Hygiene Data'!$H$11,0,10*ROW('Hygiene Data'!H136))="","",OFFSET('Hygiene Data'!$H$11,0,10*ROW('Hygiene Data'!H136)))</f>
        <v/>
      </c>
      <c r="EB142" s="378" t="str">
        <f ca="1">+IF(OFFSET('Hygiene Data'!$H$12,0,10*ROW('Hygiene Data'!H136))="","",OFFSET('Hygiene Data'!$H$12,0,10*ROW('Hygiene Data'!H136)))</f>
        <v/>
      </c>
      <c r="EC142" s="378" t="str">
        <f ca="1">+IF(OFFSET('Hygiene Data'!$H$13,0,10*ROW('Hygiene Data'!H136))="","",OFFSET('Hygiene Data'!$H$13,0,10*ROW('Hygiene Data'!H136)))</f>
        <v/>
      </c>
      <c r="ED142" s="378" t="str">
        <f ca="1">+IF(OFFSET('Hygiene Data'!$I$11,0,10*ROW('Hygiene Data'!I136))="","",OFFSET('Hygiene Data'!$I$11,0,10*ROW('Hygiene Data'!I136)))</f>
        <v/>
      </c>
      <c r="EE142" s="378" t="str">
        <f ca="1">+IF(OFFSET('Hygiene Data'!$I$12,0,10*ROW('Hygiene Data'!I136))="","",OFFSET('Hygiene Data'!$I$12,0,10*ROW('Hygiene Data'!I136)))</f>
        <v/>
      </c>
      <c r="EF142" s="378" t="str">
        <f ca="1">+IF(OFFSET('Hygiene Data'!$I$13,0,10*ROW('Hygiene Data'!I136))="","",OFFSET('Hygiene Data'!$I$13,0,10*ROW('Hygiene Data'!I136)))</f>
        <v/>
      </c>
    </row>
    <row r="143" spans="1:136" x14ac:dyDescent="0.25">
      <c r="A143" s="487" t="str">
        <f ca="1">+IF(OFFSET('Water Data'!$B$2,0,10*ROW('Water Data'!E137))="","",OFFSET('Water Data'!$B$2,0,10*ROW('Water Data'!E137)))</f>
        <v/>
      </c>
      <c r="B143" s="487"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4" t="str">
        <f t="shared" ca="1" si="2"/>
        <v/>
      </c>
      <c r="D143" s="515"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5"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5"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5"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5"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5"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5"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5"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5"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5"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5"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5"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5"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5"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5"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5"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5"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5"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6"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6"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6"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6"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6"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6"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6"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6"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6"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6"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6"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6"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6"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6"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6"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6"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6"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6"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6"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6"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6"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6"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6"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6"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6"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6"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6"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6"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6"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6"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7"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3"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7"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7"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7"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7"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7"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7"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7"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7"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7"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7"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7"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7"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7"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7"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7"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7"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8" t="str">
        <f ca="1">+IF(OFFSET('Water Data'!$D$27,0,10*ROW('Water Data'!D137))="","",OFFSET('Water Data'!$D$27,0,10*ROW('Water Data'!D137)))</f>
        <v/>
      </c>
      <c r="BT143" s="378" t="str">
        <f ca="1">+IF(OFFSET('Water Data'!$D$28,0,10*ROW('Water Data'!D137))="","",OFFSET('Water Data'!$D$28,0,10*ROW('Water Data'!D137)))</f>
        <v/>
      </c>
      <c r="BU143" s="378" t="str">
        <f ca="1">+IF(OFFSET('Water Data'!$D$29,0,10*ROW('Water Data'!D137))="","",OFFSET('Water Data'!$D$29,0,10*ROW('Water Data'!D137)))</f>
        <v/>
      </c>
      <c r="BV143" s="378" t="str">
        <f ca="1">+IF(OFFSET('Water Data'!$E$27,0,10*ROW('Water Data'!E137))="","",OFFSET('Water Data'!$E$27,0,10*ROW('Water Data'!E137)))</f>
        <v/>
      </c>
      <c r="BW143" s="378" t="str">
        <f ca="1">+IF(OFFSET('Water Data'!$E$28,0,10*ROW('Water Data'!E137))="","",OFFSET('Water Data'!$E$28,0,10*ROW('Water Data'!E137)))</f>
        <v/>
      </c>
      <c r="BX143" s="378" t="str">
        <f ca="1">+IF(OFFSET('Water Data'!$E$29,0,10*ROW('Water Data'!E137))="","",OFFSET('Water Data'!$E$29,0,10*ROW('Water Data'!E137)))</f>
        <v/>
      </c>
      <c r="BY143" s="378" t="str">
        <f ca="1">+IF(OFFSET('Water Data'!$F$27,0,10*ROW('Water Data'!F137))="","",OFFSET('Water Data'!$F$27,0,10*ROW('Water Data'!F137)))</f>
        <v/>
      </c>
      <c r="BZ143" s="378" t="str">
        <f ca="1">+IF(OFFSET('Water Data'!$F$28,0,10*ROW('Water Data'!F137))="","",OFFSET('Water Data'!$F$28,0,10*ROW('Water Data'!F137)))</f>
        <v/>
      </c>
      <c r="CA143" s="378" t="str">
        <f ca="1">+IF(OFFSET('Water Data'!$F$29,0,10*ROW('Water Data'!F137))="","",OFFSET('Water Data'!$F$29,0,10*ROW('Water Data'!F137)))</f>
        <v/>
      </c>
      <c r="CB143" s="378" t="str">
        <f ca="1">+IF(OFFSET('Water Data'!$G$27,0,10*ROW('Water Data'!G137))="","",OFFSET('Water Data'!$G$27,0,10*ROW('Water Data'!G137)))</f>
        <v/>
      </c>
      <c r="CC143" s="378" t="str">
        <f ca="1">+IF(OFFSET('Water Data'!$G$28,0,10*ROW('Water Data'!G137))="","",OFFSET('Water Data'!$G$28,0,10*ROW('Water Data'!G137)))</f>
        <v/>
      </c>
      <c r="CD143" s="378" t="str">
        <f ca="1">+IF(OFFSET('Water Data'!$G$29,0,10*ROW('Water Data'!G137))="","",OFFSET('Water Data'!$G$29,0,10*ROW('Water Data'!G137)))</f>
        <v/>
      </c>
      <c r="CE143" s="378" t="str">
        <f ca="1">+IF(OFFSET('Water Data'!$H$27,0,10*ROW('Water Data'!H137))="","",OFFSET('Water Data'!$H$27,0,10*ROW('Water Data'!H137)))</f>
        <v/>
      </c>
      <c r="CF143" s="378" t="str">
        <f ca="1">+IF(OFFSET('Water Data'!$H$28,0,10*ROW('Water Data'!H137))="","",OFFSET('Water Data'!$H$28,0,10*ROW('Water Data'!H137)))</f>
        <v/>
      </c>
      <c r="CG143" s="378" t="str">
        <f ca="1">+IF(OFFSET('Water Data'!$H$29,0,10*ROW('Water Data'!H137))="","",OFFSET('Water Data'!$H$29,0,10*ROW('Water Data'!H137)))</f>
        <v/>
      </c>
      <c r="CH143" s="378" t="str">
        <f ca="1">+IF(OFFSET('Water Data'!$I$27,0,10*ROW('Water Data'!I137))="","",OFFSET('Water Data'!$I$27,0,10*ROW('Water Data'!I137)))</f>
        <v/>
      </c>
      <c r="CI143" s="378" t="str">
        <f ca="1">+IF(OFFSET('Water Data'!$I$28,0,10*ROW('Water Data'!I137))="","",OFFSET('Water Data'!$I$28,0,10*ROW('Water Data'!I137)))</f>
        <v/>
      </c>
      <c r="CJ143" s="378" t="str">
        <f ca="1">+IF(OFFSET('Water Data'!$I$29,0,10*ROW('Water Data'!I137))="","",OFFSET('Water Data'!$I$29,0,10*ROW('Water Data'!I137)))</f>
        <v/>
      </c>
      <c r="CK143" s="378" t="str">
        <f ca="1">+IF(OFFSET('Sanitation Data'!$D$28,0,10*ROW('Sanitation Data'!D137))="","",OFFSET('Sanitation Data'!$D$28,0,10*ROW('Sanitation Data'!D137)))</f>
        <v/>
      </c>
      <c r="CL143" s="378" t="str">
        <f ca="1">+IF(OFFSET('Sanitation Data'!$D$29,0,10*ROW('Sanitation Data'!D137))="","",OFFSET('Sanitation Data'!$D$29,0,10*ROW('Sanitation Data'!D137)))</f>
        <v/>
      </c>
      <c r="CM143" s="378" t="str">
        <f ca="1">+IF(OFFSET('Sanitation Data'!$D$30,0,10*ROW('Sanitation Data'!D137))="","",OFFSET('Sanitation Data'!$D$30,0,10*ROW('Sanitation Data'!D137)))</f>
        <v/>
      </c>
      <c r="CN143" s="378" t="str">
        <f ca="1">+IF(OFFSET('Sanitation Data'!$D$31,0,10*ROW('Sanitation Data'!D137))="","",OFFSET('Sanitation Data'!$D$31,0,10*ROW('Sanitation Data'!D137)))</f>
        <v/>
      </c>
      <c r="CO143" s="378" t="str">
        <f ca="1">+IF(OFFSET('Sanitation Data'!$D$32,0,10*ROW('Sanitation Data'!D137))="","",OFFSET('Sanitation Data'!$D$32,0,10*ROW('Sanitation Data'!D137)))</f>
        <v/>
      </c>
      <c r="CP143" s="378" t="str">
        <f ca="1">+IF(OFFSET('Sanitation Data'!$E$28,0,10*ROW('Sanitation Data'!E137))="","",OFFSET('Sanitation Data'!$E$28,0,10*ROW('Sanitation Data'!E137)))</f>
        <v/>
      </c>
      <c r="CQ143" s="378" t="str">
        <f ca="1">+IF(OFFSET('Sanitation Data'!$E$29,0,10*ROW('Sanitation Data'!E137))="","",OFFSET('Sanitation Data'!$E$29,0,10*ROW('Sanitation Data'!E137)))</f>
        <v/>
      </c>
      <c r="CR143" s="378" t="str">
        <f ca="1">+IF(OFFSET('Sanitation Data'!$E$30,0,10*ROW('Sanitation Data'!E137))="","",OFFSET('Sanitation Data'!$E$30,0,10*ROW('Sanitation Data'!E137)))</f>
        <v/>
      </c>
      <c r="CS143" s="378" t="str">
        <f ca="1">+IF(OFFSET('Sanitation Data'!$E$31,0,10*ROW('Sanitation Data'!E137))="","",OFFSET('Sanitation Data'!$E$31,0,10*ROW('Sanitation Data'!E137)))</f>
        <v/>
      </c>
      <c r="CT143" s="378" t="str">
        <f ca="1">+IF(OFFSET('Sanitation Data'!$E$32,0,10*ROW('Sanitation Data'!E137))="","",OFFSET('Sanitation Data'!$E$32,0,10*ROW('Sanitation Data'!E137)))</f>
        <v/>
      </c>
      <c r="CU143" s="378" t="str">
        <f ca="1">+IF(OFFSET('Sanitation Data'!$F$28,0,10*ROW('Sanitation Data'!F137))="","",OFFSET('Sanitation Data'!$F$28,0,10*ROW('Sanitation Data'!F137)))</f>
        <v/>
      </c>
      <c r="CV143" s="378" t="str">
        <f ca="1">+IF(OFFSET('Sanitation Data'!$F$29,0,10*ROW('Sanitation Data'!F137))="","",OFFSET('Sanitation Data'!$F$29,0,10*ROW('Sanitation Data'!F137)))</f>
        <v/>
      </c>
      <c r="CW143" s="378" t="str">
        <f ca="1">+IF(OFFSET('Sanitation Data'!$F$30,0,10*ROW('Sanitation Data'!F137))="","",OFFSET('Sanitation Data'!$F$30,0,10*ROW('Sanitation Data'!F137)))</f>
        <v/>
      </c>
      <c r="CX143" s="378" t="str">
        <f ca="1">+IF(OFFSET('Sanitation Data'!$F$31,0,10*ROW('Sanitation Data'!F137))="","",OFFSET('Sanitation Data'!$F$31,0,10*ROW('Sanitation Data'!F137)))</f>
        <v/>
      </c>
      <c r="CY143" s="378" t="str">
        <f ca="1">+IF(OFFSET('Sanitation Data'!$F$32,0,10*ROW('Sanitation Data'!F137))="","",OFFSET('Sanitation Data'!$F$32,0,10*ROW('Sanitation Data'!F137)))</f>
        <v/>
      </c>
      <c r="CZ143" s="378" t="str">
        <f ca="1">+IF(OFFSET('Sanitation Data'!$G$28,0,10*ROW('Sanitation Data'!G137))="","",OFFSET('Sanitation Data'!$G$28,0,10*ROW('Sanitation Data'!G137)))</f>
        <v/>
      </c>
      <c r="DA143" s="378" t="str">
        <f ca="1">+IF(OFFSET('Sanitation Data'!$G$29,0,10*ROW('Sanitation Data'!G137))="","",OFFSET('Sanitation Data'!$G$29,0,10*ROW('Sanitation Data'!G137)))</f>
        <v/>
      </c>
      <c r="DB143" s="378" t="str">
        <f ca="1">+IF(OFFSET('Sanitation Data'!$G$30,0,10*ROW('Sanitation Data'!G137))="","",OFFSET('Sanitation Data'!$G$30,0,10*ROW('Sanitation Data'!G137)))</f>
        <v/>
      </c>
      <c r="DC143" s="378" t="str">
        <f ca="1">+IF(OFFSET('Sanitation Data'!$G$31,0,10*ROW('Sanitation Data'!G137))="","",OFFSET('Sanitation Data'!$G$31,0,10*ROW('Sanitation Data'!G137)))</f>
        <v/>
      </c>
      <c r="DD143" s="378" t="str">
        <f ca="1">+IF(OFFSET('Sanitation Data'!$G$32,0,10*ROW('Sanitation Data'!G137))="","",OFFSET('Sanitation Data'!$G$32,0,10*ROW('Sanitation Data'!G137)))</f>
        <v/>
      </c>
      <c r="DE143" s="378" t="str">
        <f ca="1">+IF(OFFSET('Sanitation Data'!$H$28,0,10*ROW('Sanitation Data'!H137))="","",OFFSET('Sanitation Data'!$H$28,0,10*ROW('Sanitation Data'!H137)))</f>
        <v/>
      </c>
      <c r="DF143" s="378" t="str">
        <f ca="1">+IF(OFFSET('Sanitation Data'!$H$29,0,10*ROW('Sanitation Data'!H137))="","",OFFSET('Sanitation Data'!$H$29,0,10*ROW('Sanitation Data'!H137)))</f>
        <v/>
      </c>
      <c r="DG143" s="378" t="str">
        <f ca="1">+IF(OFFSET('Sanitation Data'!$H$30,0,10*ROW('Sanitation Data'!H137))="","",OFFSET('Sanitation Data'!$H$30,0,10*ROW('Sanitation Data'!H137)))</f>
        <v/>
      </c>
      <c r="DH143" s="378" t="str">
        <f ca="1">+IF(OFFSET('Sanitation Data'!$H$31,0,10*ROW('Sanitation Data'!H137))="","",OFFSET('Sanitation Data'!$H$31,0,10*ROW('Sanitation Data'!H137)))</f>
        <v/>
      </c>
      <c r="DI143" s="378" t="str">
        <f ca="1">+IF(OFFSET('Sanitation Data'!$H$32,0,10*ROW('Sanitation Data'!H137))="","",OFFSET('Sanitation Data'!$H$32,0,10*ROW('Sanitation Data'!H137)))</f>
        <v/>
      </c>
      <c r="DJ143" s="378" t="str">
        <f ca="1">+IF(OFFSET('Sanitation Data'!$I$28,0,10*ROW('Sanitation Data'!I137))="","",OFFSET('Sanitation Data'!$I$28,0,10*ROW('Sanitation Data'!I137)))</f>
        <v/>
      </c>
      <c r="DK143" s="378" t="str">
        <f ca="1">+IF(OFFSET('Sanitation Data'!$I$29,0,10*ROW('Sanitation Data'!I137))="","",OFFSET('Sanitation Data'!$I$29,0,10*ROW('Sanitation Data'!I137)))</f>
        <v/>
      </c>
      <c r="DL143" s="378" t="str">
        <f ca="1">+IF(OFFSET('Sanitation Data'!$I$30,0,10*ROW('Sanitation Data'!I137))="","",OFFSET('Sanitation Data'!$I$30,0,10*ROW('Sanitation Data'!I137)))</f>
        <v/>
      </c>
      <c r="DM143" s="378" t="str">
        <f ca="1">+IF(OFFSET('Sanitation Data'!$I$31,0,10*ROW('Sanitation Data'!I137))="","",OFFSET('Sanitation Data'!$I$31,0,10*ROW('Sanitation Data'!I137)))</f>
        <v/>
      </c>
      <c r="DN143" s="378" t="str">
        <f ca="1">+IF(OFFSET('Sanitation Data'!$I$32,0,10*ROW('Sanitation Data'!I137))="","",OFFSET('Sanitation Data'!$I$32,0,10*ROW('Sanitation Data'!I137)))</f>
        <v/>
      </c>
      <c r="DO143" s="378" t="str">
        <f ca="1">+IF(OFFSET('Hygiene Data'!$D$11,0,10*ROW('Hygiene Data'!D137))="","",OFFSET('Hygiene Data'!$D$11,0,10*ROW('Hygiene Data'!D137)))</f>
        <v/>
      </c>
      <c r="DP143" s="378" t="str">
        <f ca="1">+IF(OFFSET('Hygiene Data'!$D$12,0,10*ROW('Hygiene Data'!D137))="","",OFFSET('Hygiene Data'!$D$12,0,10*ROW('Hygiene Data'!D137)))</f>
        <v/>
      </c>
      <c r="DQ143" s="378" t="str">
        <f ca="1">+IF(OFFSET('Hygiene Data'!$D$13,0,10*ROW('Hygiene Data'!D137))="","",OFFSET('Hygiene Data'!$D$13,0,10*ROW('Hygiene Data'!D137)))</f>
        <v/>
      </c>
      <c r="DR143" s="378" t="str">
        <f ca="1">+IF(OFFSET('Hygiene Data'!$E$11,0,10*ROW('Hygiene Data'!E137))="","",OFFSET('Hygiene Data'!$E$11,0,10*ROW('Hygiene Data'!E137)))</f>
        <v/>
      </c>
      <c r="DS143" s="378" t="str">
        <f ca="1">+IF(OFFSET('Hygiene Data'!$E$12,0,10*ROW('Hygiene Data'!E137))="","",OFFSET('Hygiene Data'!$E$12,0,10*ROW('Hygiene Data'!E137)))</f>
        <v/>
      </c>
      <c r="DT143" s="378" t="str">
        <f ca="1">+IF(OFFSET('Hygiene Data'!$E$13,0,10*ROW('Hygiene Data'!E137))="","",OFFSET('Hygiene Data'!$E$13,0,10*ROW('Hygiene Data'!E137)))</f>
        <v/>
      </c>
      <c r="DU143" s="378" t="str">
        <f ca="1">+IF(OFFSET('Hygiene Data'!$F$11,0,10*ROW('Hygiene Data'!F137))="","",OFFSET('Hygiene Data'!$F$11,0,10*ROW('Hygiene Data'!F137)))</f>
        <v/>
      </c>
      <c r="DV143" s="378" t="str">
        <f ca="1">+IF(OFFSET('Hygiene Data'!$F$12,0,10*ROW('Hygiene Data'!F137))="","",OFFSET('Hygiene Data'!$F$12,0,10*ROW('Hygiene Data'!F137)))</f>
        <v/>
      </c>
      <c r="DW143" s="378" t="str">
        <f ca="1">+IF(OFFSET('Hygiene Data'!$F$13,0,10*ROW('Hygiene Data'!F137))="","",OFFSET('Hygiene Data'!$F$13,0,10*ROW('Hygiene Data'!F137)))</f>
        <v/>
      </c>
      <c r="DX143" s="378" t="str">
        <f ca="1">+IF(OFFSET('Hygiene Data'!$G$11,0,10*ROW('Hygiene Data'!G137))="","",OFFSET('Hygiene Data'!$G$11,0,10*ROW('Hygiene Data'!G137)))</f>
        <v/>
      </c>
      <c r="DY143" s="378" t="str">
        <f ca="1">+IF(OFFSET('Hygiene Data'!$G$12,0,10*ROW('Hygiene Data'!G137))="","",OFFSET('Hygiene Data'!$G$12,0,10*ROW('Hygiene Data'!G137)))</f>
        <v/>
      </c>
      <c r="DZ143" s="378" t="str">
        <f ca="1">+IF(OFFSET('Hygiene Data'!$G$13,0,10*ROW('Hygiene Data'!G137))="","",OFFSET('Hygiene Data'!$G$13,0,10*ROW('Hygiene Data'!G137)))</f>
        <v/>
      </c>
      <c r="EA143" s="378" t="str">
        <f ca="1">+IF(OFFSET('Hygiene Data'!$H$11,0,10*ROW('Hygiene Data'!H137))="","",OFFSET('Hygiene Data'!$H$11,0,10*ROW('Hygiene Data'!H137)))</f>
        <v/>
      </c>
      <c r="EB143" s="378" t="str">
        <f ca="1">+IF(OFFSET('Hygiene Data'!$H$12,0,10*ROW('Hygiene Data'!H137))="","",OFFSET('Hygiene Data'!$H$12,0,10*ROW('Hygiene Data'!H137)))</f>
        <v/>
      </c>
      <c r="EC143" s="378" t="str">
        <f ca="1">+IF(OFFSET('Hygiene Data'!$H$13,0,10*ROW('Hygiene Data'!H137))="","",OFFSET('Hygiene Data'!$H$13,0,10*ROW('Hygiene Data'!H137)))</f>
        <v/>
      </c>
      <c r="ED143" s="378" t="str">
        <f ca="1">+IF(OFFSET('Hygiene Data'!$I$11,0,10*ROW('Hygiene Data'!I137))="","",OFFSET('Hygiene Data'!$I$11,0,10*ROW('Hygiene Data'!I137)))</f>
        <v/>
      </c>
      <c r="EE143" s="378" t="str">
        <f ca="1">+IF(OFFSET('Hygiene Data'!$I$12,0,10*ROW('Hygiene Data'!I137))="","",OFFSET('Hygiene Data'!$I$12,0,10*ROW('Hygiene Data'!I137)))</f>
        <v/>
      </c>
      <c r="EF143" s="378" t="str">
        <f ca="1">+IF(OFFSET('Hygiene Data'!$I$13,0,10*ROW('Hygiene Data'!I137))="","",OFFSET('Hygiene Data'!$I$13,0,10*ROW('Hygiene Data'!I137)))</f>
        <v/>
      </c>
    </row>
    <row r="144" spans="1:136" x14ac:dyDescent="0.25">
      <c r="A144" s="487" t="str">
        <f ca="1">+IF(OFFSET('Water Data'!$B$2,0,10*ROW('Water Data'!E138))="","",OFFSET('Water Data'!$B$2,0,10*ROW('Water Data'!E138)))</f>
        <v/>
      </c>
      <c r="B144" s="487"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4" t="str">
        <f t="shared" ca="1" si="2"/>
        <v/>
      </c>
      <c r="D144" s="515"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5"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5"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5"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5"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5"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5"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5"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5"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5"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5"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5"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5"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5"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5"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5"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5"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5"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6"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6"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6"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6"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6"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6"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6"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6"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6"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6"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6"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6"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6"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6"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6"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6"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6"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6"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6"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6"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6"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6"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6"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6"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6"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6"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6"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6"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6"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6"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7"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3"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7"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7"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7"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7"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7"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7"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7"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7"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7"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7"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7"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7"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7"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7"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7"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7"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8" t="str">
        <f ca="1">+IF(OFFSET('Water Data'!$D$27,0,10*ROW('Water Data'!D138))="","",OFFSET('Water Data'!$D$27,0,10*ROW('Water Data'!D138)))</f>
        <v/>
      </c>
      <c r="BT144" s="378" t="str">
        <f ca="1">+IF(OFFSET('Water Data'!$D$28,0,10*ROW('Water Data'!D138))="","",OFFSET('Water Data'!$D$28,0,10*ROW('Water Data'!D138)))</f>
        <v/>
      </c>
      <c r="BU144" s="378" t="str">
        <f ca="1">+IF(OFFSET('Water Data'!$D$29,0,10*ROW('Water Data'!D138))="","",OFFSET('Water Data'!$D$29,0,10*ROW('Water Data'!D138)))</f>
        <v/>
      </c>
      <c r="BV144" s="378" t="str">
        <f ca="1">+IF(OFFSET('Water Data'!$E$27,0,10*ROW('Water Data'!E138))="","",OFFSET('Water Data'!$E$27,0,10*ROW('Water Data'!E138)))</f>
        <v/>
      </c>
      <c r="BW144" s="378" t="str">
        <f ca="1">+IF(OFFSET('Water Data'!$E$28,0,10*ROW('Water Data'!E138))="","",OFFSET('Water Data'!$E$28,0,10*ROW('Water Data'!E138)))</f>
        <v/>
      </c>
      <c r="BX144" s="378" t="str">
        <f ca="1">+IF(OFFSET('Water Data'!$E$29,0,10*ROW('Water Data'!E138))="","",OFFSET('Water Data'!$E$29,0,10*ROW('Water Data'!E138)))</f>
        <v/>
      </c>
      <c r="BY144" s="378" t="str">
        <f ca="1">+IF(OFFSET('Water Data'!$F$27,0,10*ROW('Water Data'!F138))="","",OFFSET('Water Data'!$F$27,0,10*ROW('Water Data'!F138)))</f>
        <v/>
      </c>
      <c r="BZ144" s="378" t="str">
        <f ca="1">+IF(OFFSET('Water Data'!$F$28,0,10*ROW('Water Data'!F138))="","",OFFSET('Water Data'!$F$28,0,10*ROW('Water Data'!F138)))</f>
        <v/>
      </c>
      <c r="CA144" s="378" t="str">
        <f ca="1">+IF(OFFSET('Water Data'!$F$29,0,10*ROW('Water Data'!F138))="","",OFFSET('Water Data'!$F$29,0,10*ROW('Water Data'!F138)))</f>
        <v/>
      </c>
      <c r="CB144" s="378" t="str">
        <f ca="1">+IF(OFFSET('Water Data'!$G$27,0,10*ROW('Water Data'!G138))="","",OFFSET('Water Data'!$G$27,0,10*ROW('Water Data'!G138)))</f>
        <v/>
      </c>
      <c r="CC144" s="378" t="str">
        <f ca="1">+IF(OFFSET('Water Data'!$G$28,0,10*ROW('Water Data'!G138))="","",OFFSET('Water Data'!$G$28,0,10*ROW('Water Data'!G138)))</f>
        <v/>
      </c>
      <c r="CD144" s="378" t="str">
        <f ca="1">+IF(OFFSET('Water Data'!$G$29,0,10*ROW('Water Data'!G138))="","",OFFSET('Water Data'!$G$29,0,10*ROW('Water Data'!G138)))</f>
        <v/>
      </c>
      <c r="CE144" s="378" t="str">
        <f ca="1">+IF(OFFSET('Water Data'!$H$27,0,10*ROW('Water Data'!H138))="","",OFFSET('Water Data'!$H$27,0,10*ROW('Water Data'!H138)))</f>
        <v/>
      </c>
      <c r="CF144" s="378" t="str">
        <f ca="1">+IF(OFFSET('Water Data'!$H$28,0,10*ROW('Water Data'!H138))="","",OFFSET('Water Data'!$H$28,0,10*ROW('Water Data'!H138)))</f>
        <v/>
      </c>
      <c r="CG144" s="378" t="str">
        <f ca="1">+IF(OFFSET('Water Data'!$H$29,0,10*ROW('Water Data'!H138))="","",OFFSET('Water Data'!$H$29,0,10*ROW('Water Data'!H138)))</f>
        <v/>
      </c>
      <c r="CH144" s="378" t="str">
        <f ca="1">+IF(OFFSET('Water Data'!$I$27,0,10*ROW('Water Data'!I138))="","",OFFSET('Water Data'!$I$27,0,10*ROW('Water Data'!I138)))</f>
        <v/>
      </c>
      <c r="CI144" s="378" t="str">
        <f ca="1">+IF(OFFSET('Water Data'!$I$28,0,10*ROW('Water Data'!I138))="","",OFFSET('Water Data'!$I$28,0,10*ROW('Water Data'!I138)))</f>
        <v/>
      </c>
      <c r="CJ144" s="378" t="str">
        <f ca="1">+IF(OFFSET('Water Data'!$I$29,0,10*ROW('Water Data'!I138))="","",OFFSET('Water Data'!$I$29,0,10*ROW('Water Data'!I138)))</f>
        <v/>
      </c>
      <c r="CK144" s="378" t="str">
        <f ca="1">+IF(OFFSET('Sanitation Data'!$D$28,0,10*ROW('Sanitation Data'!D138))="","",OFFSET('Sanitation Data'!$D$28,0,10*ROW('Sanitation Data'!D138)))</f>
        <v/>
      </c>
      <c r="CL144" s="378" t="str">
        <f ca="1">+IF(OFFSET('Sanitation Data'!$D$29,0,10*ROW('Sanitation Data'!D138))="","",OFFSET('Sanitation Data'!$D$29,0,10*ROW('Sanitation Data'!D138)))</f>
        <v/>
      </c>
      <c r="CM144" s="378" t="str">
        <f ca="1">+IF(OFFSET('Sanitation Data'!$D$30,0,10*ROW('Sanitation Data'!D138))="","",OFFSET('Sanitation Data'!$D$30,0,10*ROW('Sanitation Data'!D138)))</f>
        <v/>
      </c>
      <c r="CN144" s="378" t="str">
        <f ca="1">+IF(OFFSET('Sanitation Data'!$D$31,0,10*ROW('Sanitation Data'!D138))="","",OFFSET('Sanitation Data'!$D$31,0,10*ROW('Sanitation Data'!D138)))</f>
        <v/>
      </c>
      <c r="CO144" s="378" t="str">
        <f ca="1">+IF(OFFSET('Sanitation Data'!$D$32,0,10*ROW('Sanitation Data'!D138))="","",OFFSET('Sanitation Data'!$D$32,0,10*ROW('Sanitation Data'!D138)))</f>
        <v/>
      </c>
      <c r="CP144" s="378" t="str">
        <f ca="1">+IF(OFFSET('Sanitation Data'!$E$28,0,10*ROW('Sanitation Data'!E138))="","",OFFSET('Sanitation Data'!$E$28,0,10*ROW('Sanitation Data'!E138)))</f>
        <v/>
      </c>
      <c r="CQ144" s="378" t="str">
        <f ca="1">+IF(OFFSET('Sanitation Data'!$E$29,0,10*ROW('Sanitation Data'!E138))="","",OFFSET('Sanitation Data'!$E$29,0,10*ROW('Sanitation Data'!E138)))</f>
        <v/>
      </c>
      <c r="CR144" s="378" t="str">
        <f ca="1">+IF(OFFSET('Sanitation Data'!$E$30,0,10*ROW('Sanitation Data'!E138))="","",OFFSET('Sanitation Data'!$E$30,0,10*ROW('Sanitation Data'!E138)))</f>
        <v/>
      </c>
      <c r="CS144" s="378" t="str">
        <f ca="1">+IF(OFFSET('Sanitation Data'!$E$31,0,10*ROW('Sanitation Data'!E138))="","",OFFSET('Sanitation Data'!$E$31,0,10*ROW('Sanitation Data'!E138)))</f>
        <v/>
      </c>
      <c r="CT144" s="378" t="str">
        <f ca="1">+IF(OFFSET('Sanitation Data'!$E$32,0,10*ROW('Sanitation Data'!E138))="","",OFFSET('Sanitation Data'!$E$32,0,10*ROW('Sanitation Data'!E138)))</f>
        <v/>
      </c>
      <c r="CU144" s="378" t="str">
        <f ca="1">+IF(OFFSET('Sanitation Data'!$F$28,0,10*ROW('Sanitation Data'!F138))="","",OFFSET('Sanitation Data'!$F$28,0,10*ROW('Sanitation Data'!F138)))</f>
        <v/>
      </c>
      <c r="CV144" s="378" t="str">
        <f ca="1">+IF(OFFSET('Sanitation Data'!$F$29,0,10*ROW('Sanitation Data'!F138))="","",OFFSET('Sanitation Data'!$F$29,0,10*ROW('Sanitation Data'!F138)))</f>
        <v/>
      </c>
      <c r="CW144" s="378" t="str">
        <f ca="1">+IF(OFFSET('Sanitation Data'!$F$30,0,10*ROW('Sanitation Data'!F138))="","",OFFSET('Sanitation Data'!$F$30,0,10*ROW('Sanitation Data'!F138)))</f>
        <v/>
      </c>
      <c r="CX144" s="378" t="str">
        <f ca="1">+IF(OFFSET('Sanitation Data'!$F$31,0,10*ROW('Sanitation Data'!F138))="","",OFFSET('Sanitation Data'!$F$31,0,10*ROW('Sanitation Data'!F138)))</f>
        <v/>
      </c>
      <c r="CY144" s="378" t="str">
        <f ca="1">+IF(OFFSET('Sanitation Data'!$F$32,0,10*ROW('Sanitation Data'!F138))="","",OFFSET('Sanitation Data'!$F$32,0,10*ROW('Sanitation Data'!F138)))</f>
        <v/>
      </c>
      <c r="CZ144" s="378" t="str">
        <f ca="1">+IF(OFFSET('Sanitation Data'!$G$28,0,10*ROW('Sanitation Data'!G138))="","",OFFSET('Sanitation Data'!$G$28,0,10*ROW('Sanitation Data'!G138)))</f>
        <v/>
      </c>
      <c r="DA144" s="378" t="str">
        <f ca="1">+IF(OFFSET('Sanitation Data'!$G$29,0,10*ROW('Sanitation Data'!G138))="","",OFFSET('Sanitation Data'!$G$29,0,10*ROW('Sanitation Data'!G138)))</f>
        <v/>
      </c>
      <c r="DB144" s="378" t="str">
        <f ca="1">+IF(OFFSET('Sanitation Data'!$G$30,0,10*ROW('Sanitation Data'!G138))="","",OFFSET('Sanitation Data'!$G$30,0,10*ROW('Sanitation Data'!G138)))</f>
        <v/>
      </c>
      <c r="DC144" s="378" t="str">
        <f ca="1">+IF(OFFSET('Sanitation Data'!$G$31,0,10*ROW('Sanitation Data'!G138))="","",OFFSET('Sanitation Data'!$G$31,0,10*ROW('Sanitation Data'!G138)))</f>
        <v/>
      </c>
      <c r="DD144" s="378" t="str">
        <f ca="1">+IF(OFFSET('Sanitation Data'!$G$32,0,10*ROW('Sanitation Data'!G138))="","",OFFSET('Sanitation Data'!$G$32,0,10*ROW('Sanitation Data'!G138)))</f>
        <v/>
      </c>
      <c r="DE144" s="378" t="str">
        <f ca="1">+IF(OFFSET('Sanitation Data'!$H$28,0,10*ROW('Sanitation Data'!H138))="","",OFFSET('Sanitation Data'!$H$28,0,10*ROW('Sanitation Data'!H138)))</f>
        <v/>
      </c>
      <c r="DF144" s="378" t="str">
        <f ca="1">+IF(OFFSET('Sanitation Data'!$H$29,0,10*ROW('Sanitation Data'!H138))="","",OFFSET('Sanitation Data'!$H$29,0,10*ROW('Sanitation Data'!H138)))</f>
        <v/>
      </c>
      <c r="DG144" s="378" t="str">
        <f ca="1">+IF(OFFSET('Sanitation Data'!$H$30,0,10*ROW('Sanitation Data'!H138))="","",OFFSET('Sanitation Data'!$H$30,0,10*ROW('Sanitation Data'!H138)))</f>
        <v/>
      </c>
      <c r="DH144" s="378" t="str">
        <f ca="1">+IF(OFFSET('Sanitation Data'!$H$31,0,10*ROW('Sanitation Data'!H138))="","",OFFSET('Sanitation Data'!$H$31,0,10*ROW('Sanitation Data'!H138)))</f>
        <v/>
      </c>
      <c r="DI144" s="378" t="str">
        <f ca="1">+IF(OFFSET('Sanitation Data'!$H$32,0,10*ROW('Sanitation Data'!H138))="","",OFFSET('Sanitation Data'!$H$32,0,10*ROW('Sanitation Data'!H138)))</f>
        <v/>
      </c>
      <c r="DJ144" s="378" t="str">
        <f ca="1">+IF(OFFSET('Sanitation Data'!$I$28,0,10*ROW('Sanitation Data'!I138))="","",OFFSET('Sanitation Data'!$I$28,0,10*ROW('Sanitation Data'!I138)))</f>
        <v/>
      </c>
      <c r="DK144" s="378" t="str">
        <f ca="1">+IF(OFFSET('Sanitation Data'!$I$29,0,10*ROW('Sanitation Data'!I138))="","",OFFSET('Sanitation Data'!$I$29,0,10*ROW('Sanitation Data'!I138)))</f>
        <v/>
      </c>
      <c r="DL144" s="378" t="str">
        <f ca="1">+IF(OFFSET('Sanitation Data'!$I$30,0,10*ROW('Sanitation Data'!I138))="","",OFFSET('Sanitation Data'!$I$30,0,10*ROW('Sanitation Data'!I138)))</f>
        <v/>
      </c>
      <c r="DM144" s="378" t="str">
        <f ca="1">+IF(OFFSET('Sanitation Data'!$I$31,0,10*ROW('Sanitation Data'!I138))="","",OFFSET('Sanitation Data'!$I$31,0,10*ROW('Sanitation Data'!I138)))</f>
        <v/>
      </c>
      <c r="DN144" s="378" t="str">
        <f ca="1">+IF(OFFSET('Sanitation Data'!$I$32,0,10*ROW('Sanitation Data'!I138))="","",OFFSET('Sanitation Data'!$I$32,0,10*ROW('Sanitation Data'!I138)))</f>
        <v/>
      </c>
      <c r="DO144" s="378" t="str">
        <f ca="1">+IF(OFFSET('Hygiene Data'!$D$11,0,10*ROW('Hygiene Data'!D138))="","",OFFSET('Hygiene Data'!$D$11,0,10*ROW('Hygiene Data'!D138)))</f>
        <v/>
      </c>
      <c r="DP144" s="378" t="str">
        <f ca="1">+IF(OFFSET('Hygiene Data'!$D$12,0,10*ROW('Hygiene Data'!D138))="","",OFFSET('Hygiene Data'!$D$12,0,10*ROW('Hygiene Data'!D138)))</f>
        <v/>
      </c>
      <c r="DQ144" s="378" t="str">
        <f ca="1">+IF(OFFSET('Hygiene Data'!$D$13,0,10*ROW('Hygiene Data'!D138))="","",OFFSET('Hygiene Data'!$D$13,0,10*ROW('Hygiene Data'!D138)))</f>
        <v/>
      </c>
      <c r="DR144" s="378" t="str">
        <f ca="1">+IF(OFFSET('Hygiene Data'!$E$11,0,10*ROW('Hygiene Data'!E138))="","",OFFSET('Hygiene Data'!$E$11,0,10*ROW('Hygiene Data'!E138)))</f>
        <v/>
      </c>
      <c r="DS144" s="378" t="str">
        <f ca="1">+IF(OFFSET('Hygiene Data'!$E$12,0,10*ROW('Hygiene Data'!E138))="","",OFFSET('Hygiene Data'!$E$12,0,10*ROW('Hygiene Data'!E138)))</f>
        <v/>
      </c>
      <c r="DT144" s="378" t="str">
        <f ca="1">+IF(OFFSET('Hygiene Data'!$E$13,0,10*ROW('Hygiene Data'!E138))="","",OFFSET('Hygiene Data'!$E$13,0,10*ROW('Hygiene Data'!E138)))</f>
        <v/>
      </c>
      <c r="DU144" s="378" t="str">
        <f ca="1">+IF(OFFSET('Hygiene Data'!$F$11,0,10*ROW('Hygiene Data'!F138))="","",OFFSET('Hygiene Data'!$F$11,0,10*ROW('Hygiene Data'!F138)))</f>
        <v/>
      </c>
      <c r="DV144" s="378" t="str">
        <f ca="1">+IF(OFFSET('Hygiene Data'!$F$12,0,10*ROW('Hygiene Data'!F138))="","",OFFSET('Hygiene Data'!$F$12,0,10*ROW('Hygiene Data'!F138)))</f>
        <v/>
      </c>
      <c r="DW144" s="378" t="str">
        <f ca="1">+IF(OFFSET('Hygiene Data'!$F$13,0,10*ROW('Hygiene Data'!F138))="","",OFFSET('Hygiene Data'!$F$13,0,10*ROW('Hygiene Data'!F138)))</f>
        <v/>
      </c>
      <c r="DX144" s="378" t="str">
        <f ca="1">+IF(OFFSET('Hygiene Data'!$G$11,0,10*ROW('Hygiene Data'!G138))="","",OFFSET('Hygiene Data'!$G$11,0,10*ROW('Hygiene Data'!G138)))</f>
        <v/>
      </c>
      <c r="DY144" s="378" t="str">
        <f ca="1">+IF(OFFSET('Hygiene Data'!$G$12,0,10*ROW('Hygiene Data'!G138))="","",OFFSET('Hygiene Data'!$G$12,0,10*ROW('Hygiene Data'!G138)))</f>
        <v/>
      </c>
      <c r="DZ144" s="378" t="str">
        <f ca="1">+IF(OFFSET('Hygiene Data'!$G$13,0,10*ROW('Hygiene Data'!G138))="","",OFFSET('Hygiene Data'!$G$13,0,10*ROW('Hygiene Data'!G138)))</f>
        <v/>
      </c>
      <c r="EA144" s="378" t="str">
        <f ca="1">+IF(OFFSET('Hygiene Data'!$H$11,0,10*ROW('Hygiene Data'!H138))="","",OFFSET('Hygiene Data'!$H$11,0,10*ROW('Hygiene Data'!H138)))</f>
        <v/>
      </c>
      <c r="EB144" s="378" t="str">
        <f ca="1">+IF(OFFSET('Hygiene Data'!$H$12,0,10*ROW('Hygiene Data'!H138))="","",OFFSET('Hygiene Data'!$H$12,0,10*ROW('Hygiene Data'!H138)))</f>
        <v/>
      </c>
      <c r="EC144" s="378" t="str">
        <f ca="1">+IF(OFFSET('Hygiene Data'!$H$13,0,10*ROW('Hygiene Data'!H138))="","",OFFSET('Hygiene Data'!$H$13,0,10*ROW('Hygiene Data'!H138)))</f>
        <v/>
      </c>
      <c r="ED144" s="378" t="str">
        <f ca="1">+IF(OFFSET('Hygiene Data'!$I$11,0,10*ROW('Hygiene Data'!I138))="","",OFFSET('Hygiene Data'!$I$11,0,10*ROW('Hygiene Data'!I138)))</f>
        <v/>
      </c>
      <c r="EE144" s="378" t="str">
        <f ca="1">+IF(OFFSET('Hygiene Data'!$I$12,0,10*ROW('Hygiene Data'!I138))="","",OFFSET('Hygiene Data'!$I$12,0,10*ROW('Hygiene Data'!I138)))</f>
        <v/>
      </c>
      <c r="EF144" s="378" t="str">
        <f ca="1">+IF(OFFSET('Hygiene Data'!$I$13,0,10*ROW('Hygiene Data'!I138))="","",OFFSET('Hygiene Data'!$I$13,0,10*ROW('Hygiene Data'!I138)))</f>
        <v/>
      </c>
    </row>
    <row r="145" spans="1:136" x14ac:dyDescent="0.25">
      <c r="A145" s="487" t="str">
        <f ca="1">+IF(OFFSET('Water Data'!$B$2,0,10*ROW('Water Data'!E139))="","",OFFSET('Water Data'!$B$2,0,10*ROW('Water Data'!E139)))</f>
        <v/>
      </c>
      <c r="B145" s="487"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4" t="str">
        <f t="shared" ca="1" si="2"/>
        <v/>
      </c>
      <c r="D145" s="515"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5"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5"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5"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5"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5"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5"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5"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5"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5"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5"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5"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5"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5"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5"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5"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5"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5"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6"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6"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6"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6"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6"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6"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6"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6"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6"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6"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6"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6"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6"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6"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6"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6"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6"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6"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6"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6"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6"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6"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6"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6"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6"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6"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6"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6"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6"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6"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7"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3"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7"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7"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7"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7"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7"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7"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7"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7"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7"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7"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7"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7"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7"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7"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7"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7"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8" t="str">
        <f ca="1">+IF(OFFSET('Water Data'!$D$27,0,10*ROW('Water Data'!D139))="","",OFFSET('Water Data'!$D$27,0,10*ROW('Water Data'!D139)))</f>
        <v/>
      </c>
      <c r="BT145" s="378" t="str">
        <f ca="1">+IF(OFFSET('Water Data'!$D$28,0,10*ROW('Water Data'!D139))="","",OFFSET('Water Data'!$D$28,0,10*ROW('Water Data'!D139)))</f>
        <v/>
      </c>
      <c r="BU145" s="378" t="str">
        <f ca="1">+IF(OFFSET('Water Data'!$D$29,0,10*ROW('Water Data'!D139))="","",OFFSET('Water Data'!$D$29,0,10*ROW('Water Data'!D139)))</f>
        <v/>
      </c>
      <c r="BV145" s="378" t="str">
        <f ca="1">+IF(OFFSET('Water Data'!$E$27,0,10*ROW('Water Data'!E139))="","",OFFSET('Water Data'!$E$27,0,10*ROW('Water Data'!E139)))</f>
        <v/>
      </c>
      <c r="BW145" s="378" t="str">
        <f ca="1">+IF(OFFSET('Water Data'!$E$28,0,10*ROW('Water Data'!E139))="","",OFFSET('Water Data'!$E$28,0,10*ROW('Water Data'!E139)))</f>
        <v/>
      </c>
      <c r="BX145" s="378" t="str">
        <f ca="1">+IF(OFFSET('Water Data'!$E$29,0,10*ROW('Water Data'!E139))="","",OFFSET('Water Data'!$E$29,0,10*ROW('Water Data'!E139)))</f>
        <v/>
      </c>
      <c r="BY145" s="378" t="str">
        <f ca="1">+IF(OFFSET('Water Data'!$F$27,0,10*ROW('Water Data'!F139))="","",OFFSET('Water Data'!$F$27,0,10*ROW('Water Data'!F139)))</f>
        <v/>
      </c>
      <c r="BZ145" s="378" t="str">
        <f ca="1">+IF(OFFSET('Water Data'!$F$28,0,10*ROW('Water Data'!F139))="","",OFFSET('Water Data'!$F$28,0,10*ROW('Water Data'!F139)))</f>
        <v/>
      </c>
      <c r="CA145" s="378" t="str">
        <f ca="1">+IF(OFFSET('Water Data'!$F$29,0,10*ROW('Water Data'!F139))="","",OFFSET('Water Data'!$F$29,0,10*ROW('Water Data'!F139)))</f>
        <v/>
      </c>
      <c r="CB145" s="378" t="str">
        <f ca="1">+IF(OFFSET('Water Data'!$G$27,0,10*ROW('Water Data'!G139))="","",OFFSET('Water Data'!$G$27,0,10*ROW('Water Data'!G139)))</f>
        <v/>
      </c>
      <c r="CC145" s="378" t="str">
        <f ca="1">+IF(OFFSET('Water Data'!$G$28,0,10*ROW('Water Data'!G139))="","",OFFSET('Water Data'!$G$28,0,10*ROW('Water Data'!G139)))</f>
        <v/>
      </c>
      <c r="CD145" s="378" t="str">
        <f ca="1">+IF(OFFSET('Water Data'!$G$29,0,10*ROW('Water Data'!G139))="","",OFFSET('Water Data'!$G$29,0,10*ROW('Water Data'!G139)))</f>
        <v/>
      </c>
      <c r="CE145" s="378" t="str">
        <f ca="1">+IF(OFFSET('Water Data'!$H$27,0,10*ROW('Water Data'!H139))="","",OFFSET('Water Data'!$H$27,0,10*ROW('Water Data'!H139)))</f>
        <v/>
      </c>
      <c r="CF145" s="378" t="str">
        <f ca="1">+IF(OFFSET('Water Data'!$H$28,0,10*ROW('Water Data'!H139))="","",OFFSET('Water Data'!$H$28,0,10*ROW('Water Data'!H139)))</f>
        <v/>
      </c>
      <c r="CG145" s="378" t="str">
        <f ca="1">+IF(OFFSET('Water Data'!$H$29,0,10*ROW('Water Data'!H139))="","",OFFSET('Water Data'!$H$29,0,10*ROW('Water Data'!H139)))</f>
        <v/>
      </c>
      <c r="CH145" s="378" t="str">
        <f ca="1">+IF(OFFSET('Water Data'!$I$27,0,10*ROW('Water Data'!I139))="","",OFFSET('Water Data'!$I$27,0,10*ROW('Water Data'!I139)))</f>
        <v/>
      </c>
      <c r="CI145" s="378" t="str">
        <f ca="1">+IF(OFFSET('Water Data'!$I$28,0,10*ROW('Water Data'!I139))="","",OFFSET('Water Data'!$I$28,0,10*ROW('Water Data'!I139)))</f>
        <v/>
      </c>
      <c r="CJ145" s="378" t="str">
        <f ca="1">+IF(OFFSET('Water Data'!$I$29,0,10*ROW('Water Data'!I139))="","",OFFSET('Water Data'!$I$29,0,10*ROW('Water Data'!I139)))</f>
        <v/>
      </c>
      <c r="CK145" s="378" t="str">
        <f ca="1">+IF(OFFSET('Sanitation Data'!$D$28,0,10*ROW('Sanitation Data'!D139))="","",OFFSET('Sanitation Data'!$D$28,0,10*ROW('Sanitation Data'!D139)))</f>
        <v/>
      </c>
      <c r="CL145" s="378" t="str">
        <f ca="1">+IF(OFFSET('Sanitation Data'!$D$29,0,10*ROW('Sanitation Data'!D139))="","",OFFSET('Sanitation Data'!$D$29,0,10*ROW('Sanitation Data'!D139)))</f>
        <v/>
      </c>
      <c r="CM145" s="378" t="str">
        <f ca="1">+IF(OFFSET('Sanitation Data'!$D$30,0,10*ROW('Sanitation Data'!D139))="","",OFFSET('Sanitation Data'!$D$30,0,10*ROW('Sanitation Data'!D139)))</f>
        <v/>
      </c>
      <c r="CN145" s="378" t="str">
        <f ca="1">+IF(OFFSET('Sanitation Data'!$D$31,0,10*ROW('Sanitation Data'!D139))="","",OFFSET('Sanitation Data'!$D$31,0,10*ROW('Sanitation Data'!D139)))</f>
        <v/>
      </c>
      <c r="CO145" s="378" t="str">
        <f ca="1">+IF(OFFSET('Sanitation Data'!$D$32,0,10*ROW('Sanitation Data'!D139))="","",OFFSET('Sanitation Data'!$D$32,0,10*ROW('Sanitation Data'!D139)))</f>
        <v/>
      </c>
      <c r="CP145" s="378" t="str">
        <f ca="1">+IF(OFFSET('Sanitation Data'!$E$28,0,10*ROW('Sanitation Data'!E139))="","",OFFSET('Sanitation Data'!$E$28,0,10*ROW('Sanitation Data'!E139)))</f>
        <v/>
      </c>
      <c r="CQ145" s="378" t="str">
        <f ca="1">+IF(OFFSET('Sanitation Data'!$E$29,0,10*ROW('Sanitation Data'!E139))="","",OFFSET('Sanitation Data'!$E$29,0,10*ROW('Sanitation Data'!E139)))</f>
        <v/>
      </c>
      <c r="CR145" s="378" t="str">
        <f ca="1">+IF(OFFSET('Sanitation Data'!$E$30,0,10*ROW('Sanitation Data'!E139))="","",OFFSET('Sanitation Data'!$E$30,0,10*ROW('Sanitation Data'!E139)))</f>
        <v/>
      </c>
      <c r="CS145" s="378" t="str">
        <f ca="1">+IF(OFFSET('Sanitation Data'!$E$31,0,10*ROW('Sanitation Data'!E139))="","",OFFSET('Sanitation Data'!$E$31,0,10*ROW('Sanitation Data'!E139)))</f>
        <v/>
      </c>
      <c r="CT145" s="378" t="str">
        <f ca="1">+IF(OFFSET('Sanitation Data'!$E$32,0,10*ROW('Sanitation Data'!E139))="","",OFFSET('Sanitation Data'!$E$32,0,10*ROW('Sanitation Data'!E139)))</f>
        <v/>
      </c>
      <c r="CU145" s="378" t="str">
        <f ca="1">+IF(OFFSET('Sanitation Data'!$F$28,0,10*ROW('Sanitation Data'!F139))="","",OFFSET('Sanitation Data'!$F$28,0,10*ROW('Sanitation Data'!F139)))</f>
        <v/>
      </c>
      <c r="CV145" s="378" t="str">
        <f ca="1">+IF(OFFSET('Sanitation Data'!$F$29,0,10*ROW('Sanitation Data'!F139))="","",OFFSET('Sanitation Data'!$F$29,0,10*ROW('Sanitation Data'!F139)))</f>
        <v/>
      </c>
      <c r="CW145" s="378" t="str">
        <f ca="1">+IF(OFFSET('Sanitation Data'!$F$30,0,10*ROW('Sanitation Data'!F139))="","",OFFSET('Sanitation Data'!$F$30,0,10*ROW('Sanitation Data'!F139)))</f>
        <v/>
      </c>
      <c r="CX145" s="378" t="str">
        <f ca="1">+IF(OFFSET('Sanitation Data'!$F$31,0,10*ROW('Sanitation Data'!F139))="","",OFFSET('Sanitation Data'!$F$31,0,10*ROW('Sanitation Data'!F139)))</f>
        <v/>
      </c>
      <c r="CY145" s="378" t="str">
        <f ca="1">+IF(OFFSET('Sanitation Data'!$F$32,0,10*ROW('Sanitation Data'!F139))="","",OFFSET('Sanitation Data'!$F$32,0,10*ROW('Sanitation Data'!F139)))</f>
        <v/>
      </c>
      <c r="CZ145" s="378" t="str">
        <f ca="1">+IF(OFFSET('Sanitation Data'!$G$28,0,10*ROW('Sanitation Data'!G139))="","",OFFSET('Sanitation Data'!$G$28,0,10*ROW('Sanitation Data'!G139)))</f>
        <v/>
      </c>
      <c r="DA145" s="378" t="str">
        <f ca="1">+IF(OFFSET('Sanitation Data'!$G$29,0,10*ROW('Sanitation Data'!G139))="","",OFFSET('Sanitation Data'!$G$29,0,10*ROW('Sanitation Data'!G139)))</f>
        <v/>
      </c>
      <c r="DB145" s="378" t="str">
        <f ca="1">+IF(OFFSET('Sanitation Data'!$G$30,0,10*ROW('Sanitation Data'!G139))="","",OFFSET('Sanitation Data'!$G$30,0,10*ROW('Sanitation Data'!G139)))</f>
        <v/>
      </c>
      <c r="DC145" s="378" t="str">
        <f ca="1">+IF(OFFSET('Sanitation Data'!$G$31,0,10*ROW('Sanitation Data'!G139))="","",OFFSET('Sanitation Data'!$G$31,0,10*ROW('Sanitation Data'!G139)))</f>
        <v/>
      </c>
      <c r="DD145" s="378" t="str">
        <f ca="1">+IF(OFFSET('Sanitation Data'!$G$32,0,10*ROW('Sanitation Data'!G139))="","",OFFSET('Sanitation Data'!$G$32,0,10*ROW('Sanitation Data'!G139)))</f>
        <v/>
      </c>
      <c r="DE145" s="378" t="str">
        <f ca="1">+IF(OFFSET('Sanitation Data'!$H$28,0,10*ROW('Sanitation Data'!H139))="","",OFFSET('Sanitation Data'!$H$28,0,10*ROW('Sanitation Data'!H139)))</f>
        <v/>
      </c>
      <c r="DF145" s="378" t="str">
        <f ca="1">+IF(OFFSET('Sanitation Data'!$H$29,0,10*ROW('Sanitation Data'!H139))="","",OFFSET('Sanitation Data'!$H$29,0,10*ROW('Sanitation Data'!H139)))</f>
        <v/>
      </c>
      <c r="DG145" s="378" t="str">
        <f ca="1">+IF(OFFSET('Sanitation Data'!$H$30,0,10*ROW('Sanitation Data'!H139))="","",OFFSET('Sanitation Data'!$H$30,0,10*ROW('Sanitation Data'!H139)))</f>
        <v/>
      </c>
      <c r="DH145" s="378" t="str">
        <f ca="1">+IF(OFFSET('Sanitation Data'!$H$31,0,10*ROW('Sanitation Data'!H139))="","",OFFSET('Sanitation Data'!$H$31,0,10*ROW('Sanitation Data'!H139)))</f>
        <v/>
      </c>
      <c r="DI145" s="378" t="str">
        <f ca="1">+IF(OFFSET('Sanitation Data'!$H$32,0,10*ROW('Sanitation Data'!H139))="","",OFFSET('Sanitation Data'!$H$32,0,10*ROW('Sanitation Data'!H139)))</f>
        <v/>
      </c>
      <c r="DJ145" s="378" t="str">
        <f ca="1">+IF(OFFSET('Sanitation Data'!$I$28,0,10*ROW('Sanitation Data'!I139))="","",OFFSET('Sanitation Data'!$I$28,0,10*ROW('Sanitation Data'!I139)))</f>
        <v/>
      </c>
      <c r="DK145" s="378" t="str">
        <f ca="1">+IF(OFFSET('Sanitation Data'!$I$29,0,10*ROW('Sanitation Data'!I139))="","",OFFSET('Sanitation Data'!$I$29,0,10*ROW('Sanitation Data'!I139)))</f>
        <v/>
      </c>
      <c r="DL145" s="378" t="str">
        <f ca="1">+IF(OFFSET('Sanitation Data'!$I$30,0,10*ROW('Sanitation Data'!I139))="","",OFFSET('Sanitation Data'!$I$30,0,10*ROW('Sanitation Data'!I139)))</f>
        <v/>
      </c>
      <c r="DM145" s="378" t="str">
        <f ca="1">+IF(OFFSET('Sanitation Data'!$I$31,0,10*ROW('Sanitation Data'!I139))="","",OFFSET('Sanitation Data'!$I$31,0,10*ROW('Sanitation Data'!I139)))</f>
        <v/>
      </c>
      <c r="DN145" s="378" t="str">
        <f ca="1">+IF(OFFSET('Sanitation Data'!$I$32,0,10*ROW('Sanitation Data'!I139))="","",OFFSET('Sanitation Data'!$I$32,0,10*ROW('Sanitation Data'!I139)))</f>
        <v/>
      </c>
      <c r="DO145" s="378" t="str">
        <f ca="1">+IF(OFFSET('Hygiene Data'!$D$11,0,10*ROW('Hygiene Data'!D139))="","",OFFSET('Hygiene Data'!$D$11,0,10*ROW('Hygiene Data'!D139)))</f>
        <v/>
      </c>
      <c r="DP145" s="378" t="str">
        <f ca="1">+IF(OFFSET('Hygiene Data'!$D$12,0,10*ROW('Hygiene Data'!D139))="","",OFFSET('Hygiene Data'!$D$12,0,10*ROW('Hygiene Data'!D139)))</f>
        <v/>
      </c>
      <c r="DQ145" s="378" t="str">
        <f ca="1">+IF(OFFSET('Hygiene Data'!$D$13,0,10*ROW('Hygiene Data'!D139))="","",OFFSET('Hygiene Data'!$D$13,0,10*ROW('Hygiene Data'!D139)))</f>
        <v/>
      </c>
      <c r="DR145" s="378" t="str">
        <f ca="1">+IF(OFFSET('Hygiene Data'!$E$11,0,10*ROW('Hygiene Data'!E139))="","",OFFSET('Hygiene Data'!$E$11,0,10*ROW('Hygiene Data'!E139)))</f>
        <v/>
      </c>
      <c r="DS145" s="378" t="str">
        <f ca="1">+IF(OFFSET('Hygiene Data'!$E$12,0,10*ROW('Hygiene Data'!E139))="","",OFFSET('Hygiene Data'!$E$12,0,10*ROW('Hygiene Data'!E139)))</f>
        <v/>
      </c>
      <c r="DT145" s="378" t="str">
        <f ca="1">+IF(OFFSET('Hygiene Data'!$E$13,0,10*ROW('Hygiene Data'!E139))="","",OFFSET('Hygiene Data'!$E$13,0,10*ROW('Hygiene Data'!E139)))</f>
        <v/>
      </c>
      <c r="DU145" s="378" t="str">
        <f ca="1">+IF(OFFSET('Hygiene Data'!$F$11,0,10*ROW('Hygiene Data'!F139))="","",OFFSET('Hygiene Data'!$F$11,0,10*ROW('Hygiene Data'!F139)))</f>
        <v/>
      </c>
      <c r="DV145" s="378" t="str">
        <f ca="1">+IF(OFFSET('Hygiene Data'!$F$12,0,10*ROW('Hygiene Data'!F139))="","",OFFSET('Hygiene Data'!$F$12,0,10*ROW('Hygiene Data'!F139)))</f>
        <v/>
      </c>
      <c r="DW145" s="378" t="str">
        <f ca="1">+IF(OFFSET('Hygiene Data'!$F$13,0,10*ROW('Hygiene Data'!F139))="","",OFFSET('Hygiene Data'!$F$13,0,10*ROW('Hygiene Data'!F139)))</f>
        <v/>
      </c>
      <c r="DX145" s="378" t="str">
        <f ca="1">+IF(OFFSET('Hygiene Data'!$G$11,0,10*ROW('Hygiene Data'!G139))="","",OFFSET('Hygiene Data'!$G$11,0,10*ROW('Hygiene Data'!G139)))</f>
        <v/>
      </c>
      <c r="DY145" s="378" t="str">
        <f ca="1">+IF(OFFSET('Hygiene Data'!$G$12,0,10*ROW('Hygiene Data'!G139))="","",OFFSET('Hygiene Data'!$G$12,0,10*ROW('Hygiene Data'!G139)))</f>
        <v/>
      </c>
      <c r="DZ145" s="378" t="str">
        <f ca="1">+IF(OFFSET('Hygiene Data'!$G$13,0,10*ROW('Hygiene Data'!G139))="","",OFFSET('Hygiene Data'!$G$13,0,10*ROW('Hygiene Data'!G139)))</f>
        <v/>
      </c>
      <c r="EA145" s="378" t="str">
        <f ca="1">+IF(OFFSET('Hygiene Data'!$H$11,0,10*ROW('Hygiene Data'!H139))="","",OFFSET('Hygiene Data'!$H$11,0,10*ROW('Hygiene Data'!H139)))</f>
        <v/>
      </c>
      <c r="EB145" s="378" t="str">
        <f ca="1">+IF(OFFSET('Hygiene Data'!$H$12,0,10*ROW('Hygiene Data'!H139))="","",OFFSET('Hygiene Data'!$H$12,0,10*ROW('Hygiene Data'!H139)))</f>
        <v/>
      </c>
      <c r="EC145" s="378" t="str">
        <f ca="1">+IF(OFFSET('Hygiene Data'!$H$13,0,10*ROW('Hygiene Data'!H139))="","",OFFSET('Hygiene Data'!$H$13,0,10*ROW('Hygiene Data'!H139)))</f>
        <v/>
      </c>
      <c r="ED145" s="378" t="str">
        <f ca="1">+IF(OFFSET('Hygiene Data'!$I$11,0,10*ROW('Hygiene Data'!I139))="","",OFFSET('Hygiene Data'!$I$11,0,10*ROW('Hygiene Data'!I139)))</f>
        <v/>
      </c>
      <c r="EE145" s="378" t="str">
        <f ca="1">+IF(OFFSET('Hygiene Data'!$I$12,0,10*ROW('Hygiene Data'!I139))="","",OFFSET('Hygiene Data'!$I$12,0,10*ROW('Hygiene Data'!I139)))</f>
        <v/>
      </c>
      <c r="EF145" s="378" t="str">
        <f ca="1">+IF(OFFSET('Hygiene Data'!$I$13,0,10*ROW('Hygiene Data'!I139))="","",OFFSET('Hygiene Data'!$I$13,0,10*ROW('Hygiene Data'!I139)))</f>
        <v/>
      </c>
    </row>
    <row r="146" spans="1:136" x14ac:dyDescent="0.25">
      <c r="A146" s="487" t="str">
        <f ca="1">+IF(OFFSET('Water Data'!$B$2,0,10*ROW('Water Data'!E140))="","",OFFSET('Water Data'!$B$2,0,10*ROW('Water Data'!E140)))</f>
        <v/>
      </c>
      <c r="B146" s="487"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4" t="str">
        <f t="shared" ca="1" si="2"/>
        <v/>
      </c>
      <c r="D146" s="515"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5"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5"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5"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5"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5"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5"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5"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5"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5"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5"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5"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5"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5"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5"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5"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5"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5"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6"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6"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6"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6"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6"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6"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6"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6"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6"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6"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6"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6"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6"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6"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6"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6"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6"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6"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6"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6"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6"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6"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6"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6"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6"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6"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6"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6"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6"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6"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7"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3"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7"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7"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7"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7"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7"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7"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7"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7"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7"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7"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7"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7"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7"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7"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7"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7"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8" t="str">
        <f ca="1">+IF(OFFSET('Water Data'!$D$27,0,10*ROW('Water Data'!D140))="","",OFFSET('Water Data'!$D$27,0,10*ROW('Water Data'!D140)))</f>
        <v/>
      </c>
      <c r="BT146" s="378" t="str">
        <f ca="1">+IF(OFFSET('Water Data'!$D$28,0,10*ROW('Water Data'!D140))="","",OFFSET('Water Data'!$D$28,0,10*ROW('Water Data'!D140)))</f>
        <v/>
      </c>
      <c r="BU146" s="378" t="str">
        <f ca="1">+IF(OFFSET('Water Data'!$D$29,0,10*ROW('Water Data'!D140))="","",OFFSET('Water Data'!$D$29,0,10*ROW('Water Data'!D140)))</f>
        <v/>
      </c>
      <c r="BV146" s="378" t="str">
        <f ca="1">+IF(OFFSET('Water Data'!$E$27,0,10*ROW('Water Data'!E140))="","",OFFSET('Water Data'!$E$27,0,10*ROW('Water Data'!E140)))</f>
        <v/>
      </c>
      <c r="BW146" s="378" t="str">
        <f ca="1">+IF(OFFSET('Water Data'!$E$28,0,10*ROW('Water Data'!E140))="","",OFFSET('Water Data'!$E$28,0,10*ROW('Water Data'!E140)))</f>
        <v/>
      </c>
      <c r="BX146" s="378" t="str">
        <f ca="1">+IF(OFFSET('Water Data'!$E$29,0,10*ROW('Water Data'!E140))="","",OFFSET('Water Data'!$E$29,0,10*ROW('Water Data'!E140)))</f>
        <v/>
      </c>
      <c r="BY146" s="378" t="str">
        <f ca="1">+IF(OFFSET('Water Data'!$F$27,0,10*ROW('Water Data'!F140))="","",OFFSET('Water Data'!$F$27,0,10*ROW('Water Data'!F140)))</f>
        <v/>
      </c>
      <c r="BZ146" s="378" t="str">
        <f ca="1">+IF(OFFSET('Water Data'!$F$28,0,10*ROW('Water Data'!F140))="","",OFFSET('Water Data'!$F$28,0,10*ROW('Water Data'!F140)))</f>
        <v/>
      </c>
      <c r="CA146" s="378" t="str">
        <f ca="1">+IF(OFFSET('Water Data'!$F$29,0,10*ROW('Water Data'!F140))="","",OFFSET('Water Data'!$F$29,0,10*ROW('Water Data'!F140)))</f>
        <v/>
      </c>
      <c r="CB146" s="378" t="str">
        <f ca="1">+IF(OFFSET('Water Data'!$G$27,0,10*ROW('Water Data'!G140))="","",OFFSET('Water Data'!$G$27,0,10*ROW('Water Data'!G140)))</f>
        <v/>
      </c>
      <c r="CC146" s="378" t="str">
        <f ca="1">+IF(OFFSET('Water Data'!$G$28,0,10*ROW('Water Data'!G140))="","",OFFSET('Water Data'!$G$28,0,10*ROW('Water Data'!G140)))</f>
        <v/>
      </c>
      <c r="CD146" s="378" t="str">
        <f ca="1">+IF(OFFSET('Water Data'!$G$29,0,10*ROW('Water Data'!G140))="","",OFFSET('Water Data'!$G$29,0,10*ROW('Water Data'!G140)))</f>
        <v/>
      </c>
      <c r="CE146" s="378" t="str">
        <f ca="1">+IF(OFFSET('Water Data'!$H$27,0,10*ROW('Water Data'!H140))="","",OFFSET('Water Data'!$H$27,0,10*ROW('Water Data'!H140)))</f>
        <v/>
      </c>
      <c r="CF146" s="378" t="str">
        <f ca="1">+IF(OFFSET('Water Data'!$H$28,0,10*ROW('Water Data'!H140))="","",OFFSET('Water Data'!$H$28,0,10*ROW('Water Data'!H140)))</f>
        <v/>
      </c>
      <c r="CG146" s="378" t="str">
        <f ca="1">+IF(OFFSET('Water Data'!$H$29,0,10*ROW('Water Data'!H140))="","",OFFSET('Water Data'!$H$29,0,10*ROW('Water Data'!H140)))</f>
        <v/>
      </c>
      <c r="CH146" s="378" t="str">
        <f ca="1">+IF(OFFSET('Water Data'!$I$27,0,10*ROW('Water Data'!I140))="","",OFFSET('Water Data'!$I$27,0,10*ROW('Water Data'!I140)))</f>
        <v/>
      </c>
      <c r="CI146" s="378" t="str">
        <f ca="1">+IF(OFFSET('Water Data'!$I$28,0,10*ROW('Water Data'!I140))="","",OFFSET('Water Data'!$I$28,0,10*ROW('Water Data'!I140)))</f>
        <v/>
      </c>
      <c r="CJ146" s="378" t="str">
        <f ca="1">+IF(OFFSET('Water Data'!$I$29,0,10*ROW('Water Data'!I140))="","",OFFSET('Water Data'!$I$29,0,10*ROW('Water Data'!I140)))</f>
        <v/>
      </c>
      <c r="CK146" s="378" t="str">
        <f ca="1">+IF(OFFSET('Sanitation Data'!$D$28,0,10*ROW('Sanitation Data'!D140))="","",OFFSET('Sanitation Data'!$D$28,0,10*ROW('Sanitation Data'!D140)))</f>
        <v/>
      </c>
      <c r="CL146" s="378" t="str">
        <f ca="1">+IF(OFFSET('Sanitation Data'!$D$29,0,10*ROW('Sanitation Data'!D140))="","",OFFSET('Sanitation Data'!$D$29,0,10*ROW('Sanitation Data'!D140)))</f>
        <v/>
      </c>
      <c r="CM146" s="378" t="str">
        <f ca="1">+IF(OFFSET('Sanitation Data'!$D$30,0,10*ROW('Sanitation Data'!D140))="","",OFFSET('Sanitation Data'!$D$30,0,10*ROW('Sanitation Data'!D140)))</f>
        <v/>
      </c>
      <c r="CN146" s="378" t="str">
        <f ca="1">+IF(OFFSET('Sanitation Data'!$D$31,0,10*ROW('Sanitation Data'!D140))="","",OFFSET('Sanitation Data'!$D$31,0,10*ROW('Sanitation Data'!D140)))</f>
        <v/>
      </c>
      <c r="CO146" s="378" t="str">
        <f ca="1">+IF(OFFSET('Sanitation Data'!$D$32,0,10*ROW('Sanitation Data'!D140))="","",OFFSET('Sanitation Data'!$D$32,0,10*ROW('Sanitation Data'!D140)))</f>
        <v/>
      </c>
      <c r="CP146" s="378" t="str">
        <f ca="1">+IF(OFFSET('Sanitation Data'!$E$28,0,10*ROW('Sanitation Data'!E140))="","",OFFSET('Sanitation Data'!$E$28,0,10*ROW('Sanitation Data'!E140)))</f>
        <v/>
      </c>
      <c r="CQ146" s="378" t="str">
        <f ca="1">+IF(OFFSET('Sanitation Data'!$E$29,0,10*ROW('Sanitation Data'!E140))="","",OFFSET('Sanitation Data'!$E$29,0,10*ROW('Sanitation Data'!E140)))</f>
        <v/>
      </c>
      <c r="CR146" s="378" t="str">
        <f ca="1">+IF(OFFSET('Sanitation Data'!$E$30,0,10*ROW('Sanitation Data'!E140))="","",OFFSET('Sanitation Data'!$E$30,0,10*ROW('Sanitation Data'!E140)))</f>
        <v/>
      </c>
      <c r="CS146" s="378" t="str">
        <f ca="1">+IF(OFFSET('Sanitation Data'!$E$31,0,10*ROW('Sanitation Data'!E140))="","",OFFSET('Sanitation Data'!$E$31,0,10*ROW('Sanitation Data'!E140)))</f>
        <v/>
      </c>
      <c r="CT146" s="378" t="str">
        <f ca="1">+IF(OFFSET('Sanitation Data'!$E$32,0,10*ROW('Sanitation Data'!E140))="","",OFFSET('Sanitation Data'!$E$32,0,10*ROW('Sanitation Data'!E140)))</f>
        <v/>
      </c>
      <c r="CU146" s="378" t="str">
        <f ca="1">+IF(OFFSET('Sanitation Data'!$F$28,0,10*ROW('Sanitation Data'!F140))="","",OFFSET('Sanitation Data'!$F$28,0,10*ROW('Sanitation Data'!F140)))</f>
        <v/>
      </c>
      <c r="CV146" s="378" t="str">
        <f ca="1">+IF(OFFSET('Sanitation Data'!$F$29,0,10*ROW('Sanitation Data'!F140))="","",OFFSET('Sanitation Data'!$F$29,0,10*ROW('Sanitation Data'!F140)))</f>
        <v/>
      </c>
      <c r="CW146" s="378" t="str">
        <f ca="1">+IF(OFFSET('Sanitation Data'!$F$30,0,10*ROW('Sanitation Data'!F140))="","",OFFSET('Sanitation Data'!$F$30,0,10*ROW('Sanitation Data'!F140)))</f>
        <v/>
      </c>
      <c r="CX146" s="378" t="str">
        <f ca="1">+IF(OFFSET('Sanitation Data'!$F$31,0,10*ROW('Sanitation Data'!F140))="","",OFFSET('Sanitation Data'!$F$31,0,10*ROW('Sanitation Data'!F140)))</f>
        <v/>
      </c>
      <c r="CY146" s="378" t="str">
        <f ca="1">+IF(OFFSET('Sanitation Data'!$F$32,0,10*ROW('Sanitation Data'!F140))="","",OFFSET('Sanitation Data'!$F$32,0,10*ROW('Sanitation Data'!F140)))</f>
        <v/>
      </c>
      <c r="CZ146" s="378" t="str">
        <f ca="1">+IF(OFFSET('Sanitation Data'!$G$28,0,10*ROW('Sanitation Data'!G140))="","",OFFSET('Sanitation Data'!$G$28,0,10*ROW('Sanitation Data'!G140)))</f>
        <v/>
      </c>
      <c r="DA146" s="378" t="str">
        <f ca="1">+IF(OFFSET('Sanitation Data'!$G$29,0,10*ROW('Sanitation Data'!G140))="","",OFFSET('Sanitation Data'!$G$29,0,10*ROW('Sanitation Data'!G140)))</f>
        <v/>
      </c>
      <c r="DB146" s="378" t="str">
        <f ca="1">+IF(OFFSET('Sanitation Data'!$G$30,0,10*ROW('Sanitation Data'!G140))="","",OFFSET('Sanitation Data'!$G$30,0,10*ROW('Sanitation Data'!G140)))</f>
        <v/>
      </c>
      <c r="DC146" s="378" t="str">
        <f ca="1">+IF(OFFSET('Sanitation Data'!$G$31,0,10*ROW('Sanitation Data'!G140))="","",OFFSET('Sanitation Data'!$G$31,0,10*ROW('Sanitation Data'!G140)))</f>
        <v/>
      </c>
      <c r="DD146" s="378" t="str">
        <f ca="1">+IF(OFFSET('Sanitation Data'!$G$32,0,10*ROW('Sanitation Data'!G140))="","",OFFSET('Sanitation Data'!$G$32,0,10*ROW('Sanitation Data'!G140)))</f>
        <v/>
      </c>
      <c r="DE146" s="378" t="str">
        <f ca="1">+IF(OFFSET('Sanitation Data'!$H$28,0,10*ROW('Sanitation Data'!H140))="","",OFFSET('Sanitation Data'!$H$28,0,10*ROW('Sanitation Data'!H140)))</f>
        <v/>
      </c>
      <c r="DF146" s="378" t="str">
        <f ca="1">+IF(OFFSET('Sanitation Data'!$H$29,0,10*ROW('Sanitation Data'!H140))="","",OFFSET('Sanitation Data'!$H$29,0,10*ROW('Sanitation Data'!H140)))</f>
        <v/>
      </c>
      <c r="DG146" s="378" t="str">
        <f ca="1">+IF(OFFSET('Sanitation Data'!$H$30,0,10*ROW('Sanitation Data'!H140))="","",OFFSET('Sanitation Data'!$H$30,0,10*ROW('Sanitation Data'!H140)))</f>
        <v/>
      </c>
      <c r="DH146" s="378" t="str">
        <f ca="1">+IF(OFFSET('Sanitation Data'!$H$31,0,10*ROW('Sanitation Data'!H140))="","",OFFSET('Sanitation Data'!$H$31,0,10*ROW('Sanitation Data'!H140)))</f>
        <v/>
      </c>
      <c r="DI146" s="378" t="str">
        <f ca="1">+IF(OFFSET('Sanitation Data'!$H$32,0,10*ROW('Sanitation Data'!H140))="","",OFFSET('Sanitation Data'!$H$32,0,10*ROW('Sanitation Data'!H140)))</f>
        <v/>
      </c>
      <c r="DJ146" s="378" t="str">
        <f ca="1">+IF(OFFSET('Sanitation Data'!$I$28,0,10*ROW('Sanitation Data'!I140))="","",OFFSET('Sanitation Data'!$I$28,0,10*ROW('Sanitation Data'!I140)))</f>
        <v/>
      </c>
      <c r="DK146" s="378" t="str">
        <f ca="1">+IF(OFFSET('Sanitation Data'!$I$29,0,10*ROW('Sanitation Data'!I140))="","",OFFSET('Sanitation Data'!$I$29,0,10*ROW('Sanitation Data'!I140)))</f>
        <v/>
      </c>
      <c r="DL146" s="378" t="str">
        <f ca="1">+IF(OFFSET('Sanitation Data'!$I$30,0,10*ROW('Sanitation Data'!I140))="","",OFFSET('Sanitation Data'!$I$30,0,10*ROW('Sanitation Data'!I140)))</f>
        <v/>
      </c>
      <c r="DM146" s="378" t="str">
        <f ca="1">+IF(OFFSET('Sanitation Data'!$I$31,0,10*ROW('Sanitation Data'!I140))="","",OFFSET('Sanitation Data'!$I$31,0,10*ROW('Sanitation Data'!I140)))</f>
        <v/>
      </c>
      <c r="DN146" s="378" t="str">
        <f ca="1">+IF(OFFSET('Sanitation Data'!$I$32,0,10*ROW('Sanitation Data'!I140))="","",OFFSET('Sanitation Data'!$I$32,0,10*ROW('Sanitation Data'!I140)))</f>
        <v/>
      </c>
      <c r="DO146" s="378" t="str">
        <f ca="1">+IF(OFFSET('Hygiene Data'!$D$11,0,10*ROW('Hygiene Data'!D140))="","",OFFSET('Hygiene Data'!$D$11,0,10*ROW('Hygiene Data'!D140)))</f>
        <v/>
      </c>
      <c r="DP146" s="378" t="str">
        <f ca="1">+IF(OFFSET('Hygiene Data'!$D$12,0,10*ROW('Hygiene Data'!D140))="","",OFFSET('Hygiene Data'!$D$12,0,10*ROW('Hygiene Data'!D140)))</f>
        <v/>
      </c>
      <c r="DQ146" s="378" t="str">
        <f ca="1">+IF(OFFSET('Hygiene Data'!$D$13,0,10*ROW('Hygiene Data'!D140))="","",OFFSET('Hygiene Data'!$D$13,0,10*ROW('Hygiene Data'!D140)))</f>
        <v/>
      </c>
      <c r="DR146" s="378" t="str">
        <f ca="1">+IF(OFFSET('Hygiene Data'!$E$11,0,10*ROW('Hygiene Data'!E140))="","",OFFSET('Hygiene Data'!$E$11,0,10*ROW('Hygiene Data'!E140)))</f>
        <v/>
      </c>
      <c r="DS146" s="378" t="str">
        <f ca="1">+IF(OFFSET('Hygiene Data'!$E$12,0,10*ROW('Hygiene Data'!E140))="","",OFFSET('Hygiene Data'!$E$12,0,10*ROW('Hygiene Data'!E140)))</f>
        <v/>
      </c>
      <c r="DT146" s="378" t="str">
        <f ca="1">+IF(OFFSET('Hygiene Data'!$E$13,0,10*ROW('Hygiene Data'!E140))="","",OFFSET('Hygiene Data'!$E$13,0,10*ROW('Hygiene Data'!E140)))</f>
        <v/>
      </c>
      <c r="DU146" s="378" t="str">
        <f ca="1">+IF(OFFSET('Hygiene Data'!$F$11,0,10*ROW('Hygiene Data'!F140))="","",OFFSET('Hygiene Data'!$F$11,0,10*ROW('Hygiene Data'!F140)))</f>
        <v/>
      </c>
      <c r="DV146" s="378" t="str">
        <f ca="1">+IF(OFFSET('Hygiene Data'!$F$12,0,10*ROW('Hygiene Data'!F140))="","",OFFSET('Hygiene Data'!$F$12,0,10*ROW('Hygiene Data'!F140)))</f>
        <v/>
      </c>
      <c r="DW146" s="378" t="str">
        <f ca="1">+IF(OFFSET('Hygiene Data'!$F$13,0,10*ROW('Hygiene Data'!F140))="","",OFFSET('Hygiene Data'!$F$13,0,10*ROW('Hygiene Data'!F140)))</f>
        <v/>
      </c>
      <c r="DX146" s="378" t="str">
        <f ca="1">+IF(OFFSET('Hygiene Data'!$G$11,0,10*ROW('Hygiene Data'!G140))="","",OFFSET('Hygiene Data'!$G$11,0,10*ROW('Hygiene Data'!G140)))</f>
        <v/>
      </c>
      <c r="DY146" s="378" t="str">
        <f ca="1">+IF(OFFSET('Hygiene Data'!$G$12,0,10*ROW('Hygiene Data'!G140))="","",OFFSET('Hygiene Data'!$G$12,0,10*ROW('Hygiene Data'!G140)))</f>
        <v/>
      </c>
      <c r="DZ146" s="378" t="str">
        <f ca="1">+IF(OFFSET('Hygiene Data'!$G$13,0,10*ROW('Hygiene Data'!G140))="","",OFFSET('Hygiene Data'!$G$13,0,10*ROW('Hygiene Data'!G140)))</f>
        <v/>
      </c>
      <c r="EA146" s="378" t="str">
        <f ca="1">+IF(OFFSET('Hygiene Data'!$H$11,0,10*ROW('Hygiene Data'!H140))="","",OFFSET('Hygiene Data'!$H$11,0,10*ROW('Hygiene Data'!H140)))</f>
        <v/>
      </c>
      <c r="EB146" s="378" t="str">
        <f ca="1">+IF(OFFSET('Hygiene Data'!$H$12,0,10*ROW('Hygiene Data'!H140))="","",OFFSET('Hygiene Data'!$H$12,0,10*ROW('Hygiene Data'!H140)))</f>
        <v/>
      </c>
      <c r="EC146" s="378" t="str">
        <f ca="1">+IF(OFFSET('Hygiene Data'!$H$13,0,10*ROW('Hygiene Data'!H140))="","",OFFSET('Hygiene Data'!$H$13,0,10*ROW('Hygiene Data'!H140)))</f>
        <v/>
      </c>
      <c r="ED146" s="378" t="str">
        <f ca="1">+IF(OFFSET('Hygiene Data'!$I$11,0,10*ROW('Hygiene Data'!I140))="","",OFFSET('Hygiene Data'!$I$11,0,10*ROW('Hygiene Data'!I140)))</f>
        <v/>
      </c>
      <c r="EE146" s="378" t="str">
        <f ca="1">+IF(OFFSET('Hygiene Data'!$I$12,0,10*ROW('Hygiene Data'!I140))="","",OFFSET('Hygiene Data'!$I$12,0,10*ROW('Hygiene Data'!I140)))</f>
        <v/>
      </c>
      <c r="EF146" s="378" t="str">
        <f ca="1">+IF(OFFSET('Hygiene Data'!$I$13,0,10*ROW('Hygiene Data'!I140))="","",OFFSET('Hygiene Data'!$I$13,0,10*ROW('Hygiene Data'!I140)))</f>
        <v/>
      </c>
    </row>
    <row r="147" spans="1:136" x14ac:dyDescent="0.25">
      <c r="A147" s="487" t="str">
        <f ca="1">+IF(OFFSET('Water Data'!$B$2,0,10*ROW('Water Data'!E141))="","",OFFSET('Water Data'!$B$2,0,10*ROW('Water Data'!E141)))</f>
        <v/>
      </c>
      <c r="B147" s="487"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4" t="str">
        <f t="shared" ca="1" si="2"/>
        <v/>
      </c>
      <c r="D147" s="515"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5"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5"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5"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5"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5"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5"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5"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5"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5"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5"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5"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5"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5"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5"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5"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5"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5"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6"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6"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6"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6"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6"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6"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6"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6"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6"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6"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6"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6"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6"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6"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6"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6"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6"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6"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6"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6"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6"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6"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6"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6"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6"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6"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6"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6"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6"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6"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7"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3"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7"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7"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7"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7"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7"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7"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7"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7"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7"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7"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7"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7"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7"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7"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7"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7"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8" t="str">
        <f ca="1">+IF(OFFSET('Water Data'!$D$27,0,10*ROW('Water Data'!D141))="","",OFFSET('Water Data'!$D$27,0,10*ROW('Water Data'!D141)))</f>
        <v/>
      </c>
      <c r="BT147" s="378" t="str">
        <f ca="1">+IF(OFFSET('Water Data'!$D$28,0,10*ROW('Water Data'!D141))="","",OFFSET('Water Data'!$D$28,0,10*ROW('Water Data'!D141)))</f>
        <v/>
      </c>
      <c r="BU147" s="378" t="str">
        <f ca="1">+IF(OFFSET('Water Data'!$D$29,0,10*ROW('Water Data'!D141))="","",OFFSET('Water Data'!$D$29,0,10*ROW('Water Data'!D141)))</f>
        <v/>
      </c>
      <c r="BV147" s="378" t="str">
        <f ca="1">+IF(OFFSET('Water Data'!$E$27,0,10*ROW('Water Data'!E141))="","",OFFSET('Water Data'!$E$27,0,10*ROW('Water Data'!E141)))</f>
        <v/>
      </c>
      <c r="BW147" s="378" t="str">
        <f ca="1">+IF(OFFSET('Water Data'!$E$28,0,10*ROW('Water Data'!E141))="","",OFFSET('Water Data'!$E$28,0,10*ROW('Water Data'!E141)))</f>
        <v/>
      </c>
      <c r="BX147" s="378" t="str">
        <f ca="1">+IF(OFFSET('Water Data'!$E$29,0,10*ROW('Water Data'!E141))="","",OFFSET('Water Data'!$E$29,0,10*ROW('Water Data'!E141)))</f>
        <v/>
      </c>
      <c r="BY147" s="378" t="str">
        <f ca="1">+IF(OFFSET('Water Data'!$F$27,0,10*ROW('Water Data'!F141))="","",OFFSET('Water Data'!$F$27,0,10*ROW('Water Data'!F141)))</f>
        <v/>
      </c>
      <c r="BZ147" s="378" t="str">
        <f ca="1">+IF(OFFSET('Water Data'!$F$28,0,10*ROW('Water Data'!F141))="","",OFFSET('Water Data'!$F$28,0,10*ROW('Water Data'!F141)))</f>
        <v/>
      </c>
      <c r="CA147" s="378" t="str">
        <f ca="1">+IF(OFFSET('Water Data'!$F$29,0,10*ROW('Water Data'!F141))="","",OFFSET('Water Data'!$F$29,0,10*ROW('Water Data'!F141)))</f>
        <v/>
      </c>
      <c r="CB147" s="378" t="str">
        <f ca="1">+IF(OFFSET('Water Data'!$G$27,0,10*ROW('Water Data'!G141))="","",OFFSET('Water Data'!$G$27,0,10*ROW('Water Data'!G141)))</f>
        <v/>
      </c>
      <c r="CC147" s="378" t="str">
        <f ca="1">+IF(OFFSET('Water Data'!$G$28,0,10*ROW('Water Data'!G141))="","",OFFSET('Water Data'!$G$28,0,10*ROW('Water Data'!G141)))</f>
        <v/>
      </c>
      <c r="CD147" s="378" t="str">
        <f ca="1">+IF(OFFSET('Water Data'!$G$29,0,10*ROW('Water Data'!G141))="","",OFFSET('Water Data'!$G$29,0,10*ROW('Water Data'!G141)))</f>
        <v/>
      </c>
      <c r="CE147" s="378" t="str">
        <f ca="1">+IF(OFFSET('Water Data'!$H$27,0,10*ROW('Water Data'!H141))="","",OFFSET('Water Data'!$H$27,0,10*ROW('Water Data'!H141)))</f>
        <v/>
      </c>
      <c r="CF147" s="378" t="str">
        <f ca="1">+IF(OFFSET('Water Data'!$H$28,0,10*ROW('Water Data'!H141))="","",OFFSET('Water Data'!$H$28,0,10*ROW('Water Data'!H141)))</f>
        <v/>
      </c>
      <c r="CG147" s="378" t="str">
        <f ca="1">+IF(OFFSET('Water Data'!$H$29,0,10*ROW('Water Data'!H141))="","",OFFSET('Water Data'!$H$29,0,10*ROW('Water Data'!H141)))</f>
        <v/>
      </c>
      <c r="CH147" s="378" t="str">
        <f ca="1">+IF(OFFSET('Water Data'!$I$27,0,10*ROW('Water Data'!I141))="","",OFFSET('Water Data'!$I$27,0,10*ROW('Water Data'!I141)))</f>
        <v/>
      </c>
      <c r="CI147" s="378" t="str">
        <f ca="1">+IF(OFFSET('Water Data'!$I$28,0,10*ROW('Water Data'!I141))="","",OFFSET('Water Data'!$I$28,0,10*ROW('Water Data'!I141)))</f>
        <v/>
      </c>
      <c r="CJ147" s="378" t="str">
        <f ca="1">+IF(OFFSET('Water Data'!$I$29,0,10*ROW('Water Data'!I141))="","",OFFSET('Water Data'!$I$29,0,10*ROW('Water Data'!I141)))</f>
        <v/>
      </c>
      <c r="CK147" s="378" t="str">
        <f ca="1">+IF(OFFSET('Sanitation Data'!$D$28,0,10*ROW('Sanitation Data'!D141))="","",OFFSET('Sanitation Data'!$D$28,0,10*ROW('Sanitation Data'!D141)))</f>
        <v/>
      </c>
      <c r="CL147" s="378" t="str">
        <f ca="1">+IF(OFFSET('Sanitation Data'!$D$29,0,10*ROW('Sanitation Data'!D141))="","",OFFSET('Sanitation Data'!$D$29,0,10*ROW('Sanitation Data'!D141)))</f>
        <v/>
      </c>
      <c r="CM147" s="378" t="str">
        <f ca="1">+IF(OFFSET('Sanitation Data'!$D$30,0,10*ROW('Sanitation Data'!D141))="","",OFFSET('Sanitation Data'!$D$30,0,10*ROW('Sanitation Data'!D141)))</f>
        <v/>
      </c>
      <c r="CN147" s="378" t="str">
        <f ca="1">+IF(OFFSET('Sanitation Data'!$D$31,0,10*ROW('Sanitation Data'!D141))="","",OFFSET('Sanitation Data'!$D$31,0,10*ROW('Sanitation Data'!D141)))</f>
        <v/>
      </c>
      <c r="CO147" s="378" t="str">
        <f ca="1">+IF(OFFSET('Sanitation Data'!$D$32,0,10*ROW('Sanitation Data'!D141))="","",OFFSET('Sanitation Data'!$D$32,0,10*ROW('Sanitation Data'!D141)))</f>
        <v/>
      </c>
      <c r="CP147" s="378" t="str">
        <f ca="1">+IF(OFFSET('Sanitation Data'!$E$28,0,10*ROW('Sanitation Data'!E141))="","",OFFSET('Sanitation Data'!$E$28,0,10*ROW('Sanitation Data'!E141)))</f>
        <v/>
      </c>
      <c r="CQ147" s="378" t="str">
        <f ca="1">+IF(OFFSET('Sanitation Data'!$E$29,0,10*ROW('Sanitation Data'!E141))="","",OFFSET('Sanitation Data'!$E$29,0,10*ROW('Sanitation Data'!E141)))</f>
        <v/>
      </c>
      <c r="CR147" s="378" t="str">
        <f ca="1">+IF(OFFSET('Sanitation Data'!$E$30,0,10*ROW('Sanitation Data'!E141))="","",OFFSET('Sanitation Data'!$E$30,0,10*ROW('Sanitation Data'!E141)))</f>
        <v/>
      </c>
      <c r="CS147" s="378" t="str">
        <f ca="1">+IF(OFFSET('Sanitation Data'!$E$31,0,10*ROW('Sanitation Data'!E141))="","",OFFSET('Sanitation Data'!$E$31,0,10*ROW('Sanitation Data'!E141)))</f>
        <v/>
      </c>
      <c r="CT147" s="378" t="str">
        <f ca="1">+IF(OFFSET('Sanitation Data'!$E$32,0,10*ROW('Sanitation Data'!E141))="","",OFFSET('Sanitation Data'!$E$32,0,10*ROW('Sanitation Data'!E141)))</f>
        <v/>
      </c>
      <c r="CU147" s="378" t="str">
        <f ca="1">+IF(OFFSET('Sanitation Data'!$F$28,0,10*ROW('Sanitation Data'!F141))="","",OFFSET('Sanitation Data'!$F$28,0,10*ROW('Sanitation Data'!F141)))</f>
        <v/>
      </c>
      <c r="CV147" s="378" t="str">
        <f ca="1">+IF(OFFSET('Sanitation Data'!$F$29,0,10*ROW('Sanitation Data'!F141))="","",OFFSET('Sanitation Data'!$F$29,0,10*ROW('Sanitation Data'!F141)))</f>
        <v/>
      </c>
      <c r="CW147" s="378" t="str">
        <f ca="1">+IF(OFFSET('Sanitation Data'!$F$30,0,10*ROW('Sanitation Data'!F141))="","",OFFSET('Sanitation Data'!$F$30,0,10*ROW('Sanitation Data'!F141)))</f>
        <v/>
      </c>
      <c r="CX147" s="378" t="str">
        <f ca="1">+IF(OFFSET('Sanitation Data'!$F$31,0,10*ROW('Sanitation Data'!F141))="","",OFFSET('Sanitation Data'!$F$31,0,10*ROW('Sanitation Data'!F141)))</f>
        <v/>
      </c>
      <c r="CY147" s="378" t="str">
        <f ca="1">+IF(OFFSET('Sanitation Data'!$F$32,0,10*ROW('Sanitation Data'!F141))="","",OFFSET('Sanitation Data'!$F$32,0,10*ROW('Sanitation Data'!F141)))</f>
        <v/>
      </c>
      <c r="CZ147" s="378" t="str">
        <f ca="1">+IF(OFFSET('Sanitation Data'!$G$28,0,10*ROW('Sanitation Data'!G141))="","",OFFSET('Sanitation Data'!$G$28,0,10*ROW('Sanitation Data'!G141)))</f>
        <v/>
      </c>
      <c r="DA147" s="378" t="str">
        <f ca="1">+IF(OFFSET('Sanitation Data'!$G$29,0,10*ROW('Sanitation Data'!G141))="","",OFFSET('Sanitation Data'!$G$29,0,10*ROW('Sanitation Data'!G141)))</f>
        <v/>
      </c>
      <c r="DB147" s="378" t="str">
        <f ca="1">+IF(OFFSET('Sanitation Data'!$G$30,0,10*ROW('Sanitation Data'!G141))="","",OFFSET('Sanitation Data'!$G$30,0,10*ROW('Sanitation Data'!G141)))</f>
        <v/>
      </c>
      <c r="DC147" s="378" t="str">
        <f ca="1">+IF(OFFSET('Sanitation Data'!$G$31,0,10*ROW('Sanitation Data'!G141))="","",OFFSET('Sanitation Data'!$G$31,0,10*ROW('Sanitation Data'!G141)))</f>
        <v/>
      </c>
      <c r="DD147" s="378" t="str">
        <f ca="1">+IF(OFFSET('Sanitation Data'!$G$32,0,10*ROW('Sanitation Data'!G141))="","",OFFSET('Sanitation Data'!$G$32,0,10*ROW('Sanitation Data'!G141)))</f>
        <v/>
      </c>
      <c r="DE147" s="378" t="str">
        <f ca="1">+IF(OFFSET('Sanitation Data'!$H$28,0,10*ROW('Sanitation Data'!H141))="","",OFFSET('Sanitation Data'!$H$28,0,10*ROW('Sanitation Data'!H141)))</f>
        <v/>
      </c>
      <c r="DF147" s="378" t="str">
        <f ca="1">+IF(OFFSET('Sanitation Data'!$H$29,0,10*ROW('Sanitation Data'!H141))="","",OFFSET('Sanitation Data'!$H$29,0,10*ROW('Sanitation Data'!H141)))</f>
        <v/>
      </c>
      <c r="DG147" s="378" t="str">
        <f ca="1">+IF(OFFSET('Sanitation Data'!$H$30,0,10*ROW('Sanitation Data'!H141))="","",OFFSET('Sanitation Data'!$H$30,0,10*ROW('Sanitation Data'!H141)))</f>
        <v/>
      </c>
      <c r="DH147" s="378" t="str">
        <f ca="1">+IF(OFFSET('Sanitation Data'!$H$31,0,10*ROW('Sanitation Data'!H141))="","",OFFSET('Sanitation Data'!$H$31,0,10*ROW('Sanitation Data'!H141)))</f>
        <v/>
      </c>
      <c r="DI147" s="378" t="str">
        <f ca="1">+IF(OFFSET('Sanitation Data'!$H$32,0,10*ROW('Sanitation Data'!H141))="","",OFFSET('Sanitation Data'!$H$32,0,10*ROW('Sanitation Data'!H141)))</f>
        <v/>
      </c>
      <c r="DJ147" s="378" t="str">
        <f ca="1">+IF(OFFSET('Sanitation Data'!$I$28,0,10*ROW('Sanitation Data'!I141))="","",OFFSET('Sanitation Data'!$I$28,0,10*ROW('Sanitation Data'!I141)))</f>
        <v/>
      </c>
      <c r="DK147" s="378" t="str">
        <f ca="1">+IF(OFFSET('Sanitation Data'!$I$29,0,10*ROW('Sanitation Data'!I141))="","",OFFSET('Sanitation Data'!$I$29,0,10*ROW('Sanitation Data'!I141)))</f>
        <v/>
      </c>
      <c r="DL147" s="378" t="str">
        <f ca="1">+IF(OFFSET('Sanitation Data'!$I$30,0,10*ROW('Sanitation Data'!I141))="","",OFFSET('Sanitation Data'!$I$30,0,10*ROW('Sanitation Data'!I141)))</f>
        <v/>
      </c>
      <c r="DM147" s="378" t="str">
        <f ca="1">+IF(OFFSET('Sanitation Data'!$I$31,0,10*ROW('Sanitation Data'!I141))="","",OFFSET('Sanitation Data'!$I$31,0,10*ROW('Sanitation Data'!I141)))</f>
        <v/>
      </c>
      <c r="DN147" s="378" t="str">
        <f ca="1">+IF(OFFSET('Sanitation Data'!$I$32,0,10*ROW('Sanitation Data'!I141))="","",OFFSET('Sanitation Data'!$I$32,0,10*ROW('Sanitation Data'!I141)))</f>
        <v/>
      </c>
      <c r="DO147" s="378" t="str">
        <f ca="1">+IF(OFFSET('Hygiene Data'!$D$11,0,10*ROW('Hygiene Data'!D141))="","",OFFSET('Hygiene Data'!$D$11,0,10*ROW('Hygiene Data'!D141)))</f>
        <v/>
      </c>
      <c r="DP147" s="378" t="str">
        <f ca="1">+IF(OFFSET('Hygiene Data'!$D$12,0,10*ROW('Hygiene Data'!D141))="","",OFFSET('Hygiene Data'!$D$12,0,10*ROW('Hygiene Data'!D141)))</f>
        <v/>
      </c>
      <c r="DQ147" s="378" t="str">
        <f ca="1">+IF(OFFSET('Hygiene Data'!$D$13,0,10*ROW('Hygiene Data'!D141))="","",OFFSET('Hygiene Data'!$D$13,0,10*ROW('Hygiene Data'!D141)))</f>
        <v/>
      </c>
      <c r="DR147" s="378" t="str">
        <f ca="1">+IF(OFFSET('Hygiene Data'!$E$11,0,10*ROW('Hygiene Data'!E141))="","",OFFSET('Hygiene Data'!$E$11,0,10*ROW('Hygiene Data'!E141)))</f>
        <v/>
      </c>
      <c r="DS147" s="378" t="str">
        <f ca="1">+IF(OFFSET('Hygiene Data'!$E$12,0,10*ROW('Hygiene Data'!E141))="","",OFFSET('Hygiene Data'!$E$12,0,10*ROW('Hygiene Data'!E141)))</f>
        <v/>
      </c>
      <c r="DT147" s="378" t="str">
        <f ca="1">+IF(OFFSET('Hygiene Data'!$E$13,0,10*ROW('Hygiene Data'!E141))="","",OFFSET('Hygiene Data'!$E$13,0,10*ROW('Hygiene Data'!E141)))</f>
        <v/>
      </c>
      <c r="DU147" s="378" t="str">
        <f ca="1">+IF(OFFSET('Hygiene Data'!$F$11,0,10*ROW('Hygiene Data'!F141))="","",OFFSET('Hygiene Data'!$F$11,0,10*ROW('Hygiene Data'!F141)))</f>
        <v/>
      </c>
      <c r="DV147" s="378" t="str">
        <f ca="1">+IF(OFFSET('Hygiene Data'!$F$12,0,10*ROW('Hygiene Data'!F141))="","",OFFSET('Hygiene Data'!$F$12,0,10*ROW('Hygiene Data'!F141)))</f>
        <v/>
      </c>
      <c r="DW147" s="378" t="str">
        <f ca="1">+IF(OFFSET('Hygiene Data'!$F$13,0,10*ROW('Hygiene Data'!F141))="","",OFFSET('Hygiene Data'!$F$13,0,10*ROW('Hygiene Data'!F141)))</f>
        <v/>
      </c>
      <c r="DX147" s="378" t="str">
        <f ca="1">+IF(OFFSET('Hygiene Data'!$G$11,0,10*ROW('Hygiene Data'!G141))="","",OFFSET('Hygiene Data'!$G$11,0,10*ROW('Hygiene Data'!G141)))</f>
        <v/>
      </c>
      <c r="DY147" s="378" t="str">
        <f ca="1">+IF(OFFSET('Hygiene Data'!$G$12,0,10*ROW('Hygiene Data'!G141))="","",OFFSET('Hygiene Data'!$G$12,0,10*ROW('Hygiene Data'!G141)))</f>
        <v/>
      </c>
      <c r="DZ147" s="378" t="str">
        <f ca="1">+IF(OFFSET('Hygiene Data'!$G$13,0,10*ROW('Hygiene Data'!G141))="","",OFFSET('Hygiene Data'!$G$13,0,10*ROW('Hygiene Data'!G141)))</f>
        <v/>
      </c>
      <c r="EA147" s="378" t="str">
        <f ca="1">+IF(OFFSET('Hygiene Data'!$H$11,0,10*ROW('Hygiene Data'!H141))="","",OFFSET('Hygiene Data'!$H$11,0,10*ROW('Hygiene Data'!H141)))</f>
        <v/>
      </c>
      <c r="EB147" s="378" t="str">
        <f ca="1">+IF(OFFSET('Hygiene Data'!$H$12,0,10*ROW('Hygiene Data'!H141))="","",OFFSET('Hygiene Data'!$H$12,0,10*ROW('Hygiene Data'!H141)))</f>
        <v/>
      </c>
      <c r="EC147" s="378" t="str">
        <f ca="1">+IF(OFFSET('Hygiene Data'!$H$13,0,10*ROW('Hygiene Data'!H141))="","",OFFSET('Hygiene Data'!$H$13,0,10*ROW('Hygiene Data'!H141)))</f>
        <v/>
      </c>
      <c r="ED147" s="378" t="str">
        <f ca="1">+IF(OFFSET('Hygiene Data'!$I$11,0,10*ROW('Hygiene Data'!I141))="","",OFFSET('Hygiene Data'!$I$11,0,10*ROW('Hygiene Data'!I141)))</f>
        <v/>
      </c>
      <c r="EE147" s="378" t="str">
        <f ca="1">+IF(OFFSET('Hygiene Data'!$I$12,0,10*ROW('Hygiene Data'!I141))="","",OFFSET('Hygiene Data'!$I$12,0,10*ROW('Hygiene Data'!I141)))</f>
        <v/>
      </c>
      <c r="EF147" s="378" t="str">
        <f ca="1">+IF(OFFSET('Hygiene Data'!$I$13,0,10*ROW('Hygiene Data'!I141))="","",OFFSET('Hygiene Data'!$I$13,0,10*ROW('Hygiene Data'!I141)))</f>
        <v/>
      </c>
    </row>
    <row r="148" spans="1:136" x14ac:dyDescent="0.25">
      <c r="A148" s="487" t="str">
        <f ca="1">+IF(OFFSET('Water Data'!$B$2,0,10*ROW('Water Data'!E142))="","",OFFSET('Water Data'!$B$2,0,10*ROW('Water Data'!E142)))</f>
        <v/>
      </c>
      <c r="B148" s="487"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4" t="str">
        <f t="shared" ca="1" si="2"/>
        <v/>
      </c>
      <c r="D148" s="515"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5"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5"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5"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5"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5"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5"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5"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5"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5"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5"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5"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5"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5"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5"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5"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5"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5"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6"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6"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6"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6"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6"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6"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6"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6"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6"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6"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6"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6"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6"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6"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6"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6"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6"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6"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6"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6"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6"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6"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6"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6"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6"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6"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6"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6"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6"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6"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7"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3"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7"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7"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7"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7"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7"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7"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7"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7"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7"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7"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7"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7"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7"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7"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7"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7"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8" t="str">
        <f ca="1">+IF(OFFSET('Water Data'!$D$27,0,10*ROW('Water Data'!D142))="","",OFFSET('Water Data'!$D$27,0,10*ROW('Water Data'!D142)))</f>
        <v/>
      </c>
      <c r="BT148" s="378" t="str">
        <f ca="1">+IF(OFFSET('Water Data'!$D$28,0,10*ROW('Water Data'!D142))="","",OFFSET('Water Data'!$D$28,0,10*ROW('Water Data'!D142)))</f>
        <v/>
      </c>
      <c r="BU148" s="378" t="str">
        <f ca="1">+IF(OFFSET('Water Data'!$D$29,0,10*ROW('Water Data'!D142))="","",OFFSET('Water Data'!$D$29,0,10*ROW('Water Data'!D142)))</f>
        <v/>
      </c>
      <c r="BV148" s="378" t="str">
        <f ca="1">+IF(OFFSET('Water Data'!$E$27,0,10*ROW('Water Data'!E142))="","",OFFSET('Water Data'!$E$27,0,10*ROW('Water Data'!E142)))</f>
        <v/>
      </c>
      <c r="BW148" s="378" t="str">
        <f ca="1">+IF(OFFSET('Water Data'!$E$28,0,10*ROW('Water Data'!E142))="","",OFFSET('Water Data'!$E$28,0,10*ROW('Water Data'!E142)))</f>
        <v/>
      </c>
      <c r="BX148" s="378" t="str">
        <f ca="1">+IF(OFFSET('Water Data'!$E$29,0,10*ROW('Water Data'!E142))="","",OFFSET('Water Data'!$E$29,0,10*ROW('Water Data'!E142)))</f>
        <v/>
      </c>
      <c r="BY148" s="378" t="str">
        <f ca="1">+IF(OFFSET('Water Data'!$F$27,0,10*ROW('Water Data'!F142))="","",OFFSET('Water Data'!$F$27,0,10*ROW('Water Data'!F142)))</f>
        <v/>
      </c>
      <c r="BZ148" s="378" t="str">
        <f ca="1">+IF(OFFSET('Water Data'!$F$28,0,10*ROW('Water Data'!F142))="","",OFFSET('Water Data'!$F$28,0,10*ROW('Water Data'!F142)))</f>
        <v/>
      </c>
      <c r="CA148" s="378" t="str">
        <f ca="1">+IF(OFFSET('Water Data'!$F$29,0,10*ROW('Water Data'!F142))="","",OFFSET('Water Data'!$F$29,0,10*ROW('Water Data'!F142)))</f>
        <v/>
      </c>
      <c r="CB148" s="378" t="str">
        <f ca="1">+IF(OFFSET('Water Data'!$G$27,0,10*ROW('Water Data'!G142))="","",OFFSET('Water Data'!$G$27,0,10*ROW('Water Data'!G142)))</f>
        <v/>
      </c>
      <c r="CC148" s="378" t="str">
        <f ca="1">+IF(OFFSET('Water Data'!$G$28,0,10*ROW('Water Data'!G142))="","",OFFSET('Water Data'!$G$28,0,10*ROW('Water Data'!G142)))</f>
        <v/>
      </c>
      <c r="CD148" s="378" t="str">
        <f ca="1">+IF(OFFSET('Water Data'!$G$29,0,10*ROW('Water Data'!G142))="","",OFFSET('Water Data'!$G$29,0,10*ROW('Water Data'!G142)))</f>
        <v/>
      </c>
      <c r="CE148" s="378" t="str">
        <f ca="1">+IF(OFFSET('Water Data'!$H$27,0,10*ROW('Water Data'!H142))="","",OFFSET('Water Data'!$H$27,0,10*ROW('Water Data'!H142)))</f>
        <v/>
      </c>
      <c r="CF148" s="378" t="str">
        <f ca="1">+IF(OFFSET('Water Data'!$H$28,0,10*ROW('Water Data'!H142))="","",OFFSET('Water Data'!$H$28,0,10*ROW('Water Data'!H142)))</f>
        <v/>
      </c>
      <c r="CG148" s="378" t="str">
        <f ca="1">+IF(OFFSET('Water Data'!$H$29,0,10*ROW('Water Data'!H142))="","",OFFSET('Water Data'!$H$29,0,10*ROW('Water Data'!H142)))</f>
        <v/>
      </c>
      <c r="CH148" s="378" t="str">
        <f ca="1">+IF(OFFSET('Water Data'!$I$27,0,10*ROW('Water Data'!I142))="","",OFFSET('Water Data'!$I$27,0,10*ROW('Water Data'!I142)))</f>
        <v/>
      </c>
      <c r="CI148" s="378" t="str">
        <f ca="1">+IF(OFFSET('Water Data'!$I$28,0,10*ROW('Water Data'!I142))="","",OFFSET('Water Data'!$I$28,0,10*ROW('Water Data'!I142)))</f>
        <v/>
      </c>
      <c r="CJ148" s="378" t="str">
        <f ca="1">+IF(OFFSET('Water Data'!$I$29,0,10*ROW('Water Data'!I142))="","",OFFSET('Water Data'!$I$29,0,10*ROW('Water Data'!I142)))</f>
        <v/>
      </c>
      <c r="CK148" s="378" t="str">
        <f ca="1">+IF(OFFSET('Sanitation Data'!$D$28,0,10*ROW('Sanitation Data'!D142))="","",OFFSET('Sanitation Data'!$D$28,0,10*ROW('Sanitation Data'!D142)))</f>
        <v/>
      </c>
      <c r="CL148" s="378" t="str">
        <f ca="1">+IF(OFFSET('Sanitation Data'!$D$29,0,10*ROW('Sanitation Data'!D142))="","",OFFSET('Sanitation Data'!$D$29,0,10*ROW('Sanitation Data'!D142)))</f>
        <v/>
      </c>
      <c r="CM148" s="378" t="str">
        <f ca="1">+IF(OFFSET('Sanitation Data'!$D$30,0,10*ROW('Sanitation Data'!D142))="","",OFFSET('Sanitation Data'!$D$30,0,10*ROW('Sanitation Data'!D142)))</f>
        <v/>
      </c>
      <c r="CN148" s="378" t="str">
        <f ca="1">+IF(OFFSET('Sanitation Data'!$D$31,0,10*ROW('Sanitation Data'!D142))="","",OFFSET('Sanitation Data'!$D$31,0,10*ROW('Sanitation Data'!D142)))</f>
        <v/>
      </c>
      <c r="CO148" s="378" t="str">
        <f ca="1">+IF(OFFSET('Sanitation Data'!$D$32,0,10*ROW('Sanitation Data'!D142))="","",OFFSET('Sanitation Data'!$D$32,0,10*ROW('Sanitation Data'!D142)))</f>
        <v/>
      </c>
      <c r="CP148" s="378" t="str">
        <f ca="1">+IF(OFFSET('Sanitation Data'!$E$28,0,10*ROW('Sanitation Data'!E142))="","",OFFSET('Sanitation Data'!$E$28,0,10*ROW('Sanitation Data'!E142)))</f>
        <v/>
      </c>
      <c r="CQ148" s="378" t="str">
        <f ca="1">+IF(OFFSET('Sanitation Data'!$E$29,0,10*ROW('Sanitation Data'!E142))="","",OFFSET('Sanitation Data'!$E$29,0,10*ROW('Sanitation Data'!E142)))</f>
        <v/>
      </c>
      <c r="CR148" s="378" t="str">
        <f ca="1">+IF(OFFSET('Sanitation Data'!$E$30,0,10*ROW('Sanitation Data'!E142))="","",OFFSET('Sanitation Data'!$E$30,0,10*ROW('Sanitation Data'!E142)))</f>
        <v/>
      </c>
      <c r="CS148" s="378" t="str">
        <f ca="1">+IF(OFFSET('Sanitation Data'!$E$31,0,10*ROW('Sanitation Data'!E142))="","",OFFSET('Sanitation Data'!$E$31,0,10*ROW('Sanitation Data'!E142)))</f>
        <v/>
      </c>
      <c r="CT148" s="378" t="str">
        <f ca="1">+IF(OFFSET('Sanitation Data'!$E$32,0,10*ROW('Sanitation Data'!E142))="","",OFFSET('Sanitation Data'!$E$32,0,10*ROW('Sanitation Data'!E142)))</f>
        <v/>
      </c>
      <c r="CU148" s="378" t="str">
        <f ca="1">+IF(OFFSET('Sanitation Data'!$F$28,0,10*ROW('Sanitation Data'!F142))="","",OFFSET('Sanitation Data'!$F$28,0,10*ROW('Sanitation Data'!F142)))</f>
        <v/>
      </c>
      <c r="CV148" s="378" t="str">
        <f ca="1">+IF(OFFSET('Sanitation Data'!$F$29,0,10*ROW('Sanitation Data'!F142))="","",OFFSET('Sanitation Data'!$F$29,0,10*ROW('Sanitation Data'!F142)))</f>
        <v/>
      </c>
      <c r="CW148" s="378" t="str">
        <f ca="1">+IF(OFFSET('Sanitation Data'!$F$30,0,10*ROW('Sanitation Data'!F142))="","",OFFSET('Sanitation Data'!$F$30,0,10*ROW('Sanitation Data'!F142)))</f>
        <v/>
      </c>
      <c r="CX148" s="378" t="str">
        <f ca="1">+IF(OFFSET('Sanitation Data'!$F$31,0,10*ROW('Sanitation Data'!F142))="","",OFFSET('Sanitation Data'!$F$31,0,10*ROW('Sanitation Data'!F142)))</f>
        <v/>
      </c>
      <c r="CY148" s="378" t="str">
        <f ca="1">+IF(OFFSET('Sanitation Data'!$F$32,0,10*ROW('Sanitation Data'!F142))="","",OFFSET('Sanitation Data'!$F$32,0,10*ROW('Sanitation Data'!F142)))</f>
        <v/>
      </c>
      <c r="CZ148" s="378" t="str">
        <f ca="1">+IF(OFFSET('Sanitation Data'!$G$28,0,10*ROW('Sanitation Data'!G142))="","",OFFSET('Sanitation Data'!$G$28,0,10*ROW('Sanitation Data'!G142)))</f>
        <v/>
      </c>
      <c r="DA148" s="378" t="str">
        <f ca="1">+IF(OFFSET('Sanitation Data'!$G$29,0,10*ROW('Sanitation Data'!G142))="","",OFFSET('Sanitation Data'!$G$29,0,10*ROW('Sanitation Data'!G142)))</f>
        <v/>
      </c>
      <c r="DB148" s="378" t="str">
        <f ca="1">+IF(OFFSET('Sanitation Data'!$G$30,0,10*ROW('Sanitation Data'!G142))="","",OFFSET('Sanitation Data'!$G$30,0,10*ROW('Sanitation Data'!G142)))</f>
        <v/>
      </c>
      <c r="DC148" s="378" t="str">
        <f ca="1">+IF(OFFSET('Sanitation Data'!$G$31,0,10*ROW('Sanitation Data'!G142))="","",OFFSET('Sanitation Data'!$G$31,0,10*ROW('Sanitation Data'!G142)))</f>
        <v/>
      </c>
      <c r="DD148" s="378" t="str">
        <f ca="1">+IF(OFFSET('Sanitation Data'!$G$32,0,10*ROW('Sanitation Data'!G142))="","",OFFSET('Sanitation Data'!$G$32,0,10*ROW('Sanitation Data'!G142)))</f>
        <v/>
      </c>
      <c r="DE148" s="378" t="str">
        <f ca="1">+IF(OFFSET('Sanitation Data'!$H$28,0,10*ROW('Sanitation Data'!H142))="","",OFFSET('Sanitation Data'!$H$28,0,10*ROW('Sanitation Data'!H142)))</f>
        <v/>
      </c>
      <c r="DF148" s="378" t="str">
        <f ca="1">+IF(OFFSET('Sanitation Data'!$H$29,0,10*ROW('Sanitation Data'!H142))="","",OFFSET('Sanitation Data'!$H$29,0,10*ROW('Sanitation Data'!H142)))</f>
        <v/>
      </c>
      <c r="DG148" s="378" t="str">
        <f ca="1">+IF(OFFSET('Sanitation Data'!$H$30,0,10*ROW('Sanitation Data'!H142))="","",OFFSET('Sanitation Data'!$H$30,0,10*ROW('Sanitation Data'!H142)))</f>
        <v/>
      </c>
      <c r="DH148" s="378" t="str">
        <f ca="1">+IF(OFFSET('Sanitation Data'!$H$31,0,10*ROW('Sanitation Data'!H142))="","",OFFSET('Sanitation Data'!$H$31,0,10*ROW('Sanitation Data'!H142)))</f>
        <v/>
      </c>
      <c r="DI148" s="378" t="str">
        <f ca="1">+IF(OFFSET('Sanitation Data'!$H$32,0,10*ROW('Sanitation Data'!H142))="","",OFFSET('Sanitation Data'!$H$32,0,10*ROW('Sanitation Data'!H142)))</f>
        <v/>
      </c>
      <c r="DJ148" s="378" t="str">
        <f ca="1">+IF(OFFSET('Sanitation Data'!$I$28,0,10*ROW('Sanitation Data'!I142))="","",OFFSET('Sanitation Data'!$I$28,0,10*ROW('Sanitation Data'!I142)))</f>
        <v/>
      </c>
      <c r="DK148" s="378" t="str">
        <f ca="1">+IF(OFFSET('Sanitation Data'!$I$29,0,10*ROW('Sanitation Data'!I142))="","",OFFSET('Sanitation Data'!$I$29,0,10*ROW('Sanitation Data'!I142)))</f>
        <v/>
      </c>
      <c r="DL148" s="378" t="str">
        <f ca="1">+IF(OFFSET('Sanitation Data'!$I$30,0,10*ROW('Sanitation Data'!I142))="","",OFFSET('Sanitation Data'!$I$30,0,10*ROW('Sanitation Data'!I142)))</f>
        <v/>
      </c>
      <c r="DM148" s="378" t="str">
        <f ca="1">+IF(OFFSET('Sanitation Data'!$I$31,0,10*ROW('Sanitation Data'!I142))="","",OFFSET('Sanitation Data'!$I$31,0,10*ROW('Sanitation Data'!I142)))</f>
        <v/>
      </c>
      <c r="DN148" s="378" t="str">
        <f ca="1">+IF(OFFSET('Sanitation Data'!$I$32,0,10*ROW('Sanitation Data'!I142))="","",OFFSET('Sanitation Data'!$I$32,0,10*ROW('Sanitation Data'!I142)))</f>
        <v/>
      </c>
      <c r="DO148" s="378" t="str">
        <f ca="1">+IF(OFFSET('Hygiene Data'!$D$11,0,10*ROW('Hygiene Data'!D142))="","",OFFSET('Hygiene Data'!$D$11,0,10*ROW('Hygiene Data'!D142)))</f>
        <v/>
      </c>
      <c r="DP148" s="378" t="str">
        <f ca="1">+IF(OFFSET('Hygiene Data'!$D$12,0,10*ROW('Hygiene Data'!D142))="","",OFFSET('Hygiene Data'!$D$12,0,10*ROW('Hygiene Data'!D142)))</f>
        <v/>
      </c>
      <c r="DQ148" s="378" t="str">
        <f ca="1">+IF(OFFSET('Hygiene Data'!$D$13,0,10*ROW('Hygiene Data'!D142))="","",OFFSET('Hygiene Data'!$D$13,0,10*ROW('Hygiene Data'!D142)))</f>
        <v/>
      </c>
      <c r="DR148" s="378" t="str">
        <f ca="1">+IF(OFFSET('Hygiene Data'!$E$11,0,10*ROW('Hygiene Data'!E142))="","",OFFSET('Hygiene Data'!$E$11,0,10*ROW('Hygiene Data'!E142)))</f>
        <v/>
      </c>
      <c r="DS148" s="378" t="str">
        <f ca="1">+IF(OFFSET('Hygiene Data'!$E$12,0,10*ROW('Hygiene Data'!E142))="","",OFFSET('Hygiene Data'!$E$12,0,10*ROW('Hygiene Data'!E142)))</f>
        <v/>
      </c>
      <c r="DT148" s="378" t="str">
        <f ca="1">+IF(OFFSET('Hygiene Data'!$E$13,0,10*ROW('Hygiene Data'!E142))="","",OFFSET('Hygiene Data'!$E$13,0,10*ROW('Hygiene Data'!E142)))</f>
        <v/>
      </c>
      <c r="DU148" s="378" t="str">
        <f ca="1">+IF(OFFSET('Hygiene Data'!$F$11,0,10*ROW('Hygiene Data'!F142))="","",OFFSET('Hygiene Data'!$F$11,0,10*ROW('Hygiene Data'!F142)))</f>
        <v/>
      </c>
      <c r="DV148" s="378" t="str">
        <f ca="1">+IF(OFFSET('Hygiene Data'!$F$12,0,10*ROW('Hygiene Data'!F142))="","",OFFSET('Hygiene Data'!$F$12,0,10*ROW('Hygiene Data'!F142)))</f>
        <v/>
      </c>
      <c r="DW148" s="378" t="str">
        <f ca="1">+IF(OFFSET('Hygiene Data'!$F$13,0,10*ROW('Hygiene Data'!F142))="","",OFFSET('Hygiene Data'!$F$13,0,10*ROW('Hygiene Data'!F142)))</f>
        <v/>
      </c>
      <c r="DX148" s="378" t="str">
        <f ca="1">+IF(OFFSET('Hygiene Data'!$G$11,0,10*ROW('Hygiene Data'!G142))="","",OFFSET('Hygiene Data'!$G$11,0,10*ROW('Hygiene Data'!G142)))</f>
        <v/>
      </c>
      <c r="DY148" s="378" t="str">
        <f ca="1">+IF(OFFSET('Hygiene Data'!$G$12,0,10*ROW('Hygiene Data'!G142))="","",OFFSET('Hygiene Data'!$G$12,0,10*ROW('Hygiene Data'!G142)))</f>
        <v/>
      </c>
      <c r="DZ148" s="378" t="str">
        <f ca="1">+IF(OFFSET('Hygiene Data'!$G$13,0,10*ROW('Hygiene Data'!G142))="","",OFFSET('Hygiene Data'!$G$13,0,10*ROW('Hygiene Data'!G142)))</f>
        <v/>
      </c>
      <c r="EA148" s="378" t="str">
        <f ca="1">+IF(OFFSET('Hygiene Data'!$H$11,0,10*ROW('Hygiene Data'!H142))="","",OFFSET('Hygiene Data'!$H$11,0,10*ROW('Hygiene Data'!H142)))</f>
        <v/>
      </c>
      <c r="EB148" s="378" t="str">
        <f ca="1">+IF(OFFSET('Hygiene Data'!$H$12,0,10*ROW('Hygiene Data'!H142))="","",OFFSET('Hygiene Data'!$H$12,0,10*ROW('Hygiene Data'!H142)))</f>
        <v/>
      </c>
      <c r="EC148" s="378" t="str">
        <f ca="1">+IF(OFFSET('Hygiene Data'!$H$13,0,10*ROW('Hygiene Data'!H142))="","",OFFSET('Hygiene Data'!$H$13,0,10*ROW('Hygiene Data'!H142)))</f>
        <v/>
      </c>
      <c r="ED148" s="378" t="str">
        <f ca="1">+IF(OFFSET('Hygiene Data'!$I$11,0,10*ROW('Hygiene Data'!I142))="","",OFFSET('Hygiene Data'!$I$11,0,10*ROW('Hygiene Data'!I142)))</f>
        <v/>
      </c>
      <c r="EE148" s="378" t="str">
        <f ca="1">+IF(OFFSET('Hygiene Data'!$I$12,0,10*ROW('Hygiene Data'!I142))="","",OFFSET('Hygiene Data'!$I$12,0,10*ROW('Hygiene Data'!I142)))</f>
        <v/>
      </c>
      <c r="EF148" s="378" t="str">
        <f ca="1">+IF(OFFSET('Hygiene Data'!$I$13,0,10*ROW('Hygiene Data'!I142))="","",OFFSET('Hygiene Data'!$I$13,0,10*ROW('Hygiene Data'!I142)))</f>
        <v/>
      </c>
    </row>
    <row r="149" spans="1:136" x14ac:dyDescent="0.25">
      <c r="A149" s="487" t="str">
        <f ca="1">+IF(OFFSET('Water Data'!$B$2,0,10*ROW('Water Data'!E143))="","",OFFSET('Water Data'!$B$2,0,10*ROW('Water Data'!E143)))</f>
        <v/>
      </c>
      <c r="B149" s="487"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4" t="str">
        <f t="shared" ca="1" si="2"/>
        <v/>
      </c>
      <c r="D149" s="515"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5"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5"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5"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5"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5"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5"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5"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5"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5"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5"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5"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5"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5"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5"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5"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5"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5"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6"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6"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6"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6"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6"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6"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6"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6"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6"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6"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6"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6"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6"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6"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6"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6"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6"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6"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6"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6"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6"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6"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6"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6"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6"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6"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6"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6"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6"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6"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7"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3"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7"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7"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7"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7"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7"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7"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7"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7"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7"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7"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7"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7"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7"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7"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7"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7"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8" t="str">
        <f ca="1">+IF(OFFSET('Water Data'!$D$27,0,10*ROW('Water Data'!D143))="","",OFFSET('Water Data'!$D$27,0,10*ROW('Water Data'!D143)))</f>
        <v/>
      </c>
      <c r="BT149" s="378" t="str">
        <f ca="1">+IF(OFFSET('Water Data'!$D$28,0,10*ROW('Water Data'!D143))="","",OFFSET('Water Data'!$D$28,0,10*ROW('Water Data'!D143)))</f>
        <v/>
      </c>
      <c r="BU149" s="378" t="str">
        <f ca="1">+IF(OFFSET('Water Data'!$D$29,0,10*ROW('Water Data'!D143))="","",OFFSET('Water Data'!$D$29,0,10*ROW('Water Data'!D143)))</f>
        <v/>
      </c>
      <c r="BV149" s="378" t="str">
        <f ca="1">+IF(OFFSET('Water Data'!$E$27,0,10*ROW('Water Data'!E143))="","",OFFSET('Water Data'!$E$27,0,10*ROW('Water Data'!E143)))</f>
        <v/>
      </c>
      <c r="BW149" s="378" t="str">
        <f ca="1">+IF(OFFSET('Water Data'!$E$28,0,10*ROW('Water Data'!E143))="","",OFFSET('Water Data'!$E$28,0,10*ROW('Water Data'!E143)))</f>
        <v/>
      </c>
      <c r="BX149" s="378" t="str">
        <f ca="1">+IF(OFFSET('Water Data'!$E$29,0,10*ROW('Water Data'!E143))="","",OFFSET('Water Data'!$E$29,0,10*ROW('Water Data'!E143)))</f>
        <v/>
      </c>
      <c r="BY149" s="378" t="str">
        <f ca="1">+IF(OFFSET('Water Data'!$F$27,0,10*ROW('Water Data'!F143))="","",OFFSET('Water Data'!$F$27,0,10*ROW('Water Data'!F143)))</f>
        <v/>
      </c>
      <c r="BZ149" s="378" t="str">
        <f ca="1">+IF(OFFSET('Water Data'!$F$28,0,10*ROW('Water Data'!F143))="","",OFFSET('Water Data'!$F$28,0,10*ROW('Water Data'!F143)))</f>
        <v/>
      </c>
      <c r="CA149" s="378" t="str">
        <f ca="1">+IF(OFFSET('Water Data'!$F$29,0,10*ROW('Water Data'!F143))="","",OFFSET('Water Data'!$F$29,0,10*ROW('Water Data'!F143)))</f>
        <v/>
      </c>
      <c r="CB149" s="378" t="str">
        <f ca="1">+IF(OFFSET('Water Data'!$G$27,0,10*ROW('Water Data'!G143))="","",OFFSET('Water Data'!$G$27,0,10*ROW('Water Data'!G143)))</f>
        <v/>
      </c>
      <c r="CC149" s="378" t="str">
        <f ca="1">+IF(OFFSET('Water Data'!$G$28,0,10*ROW('Water Data'!G143))="","",OFFSET('Water Data'!$G$28,0,10*ROW('Water Data'!G143)))</f>
        <v/>
      </c>
      <c r="CD149" s="378" t="str">
        <f ca="1">+IF(OFFSET('Water Data'!$G$29,0,10*ROW('Water Data'!G143))="","",OFFSET('Water Data'!$G$29,0,10*ROW('Water Data'!G143)))</f>
        <v/>
      </c>
      <c r="CE149" s="378" t="str">
        <f ca="1">+IF(OFFSET('Water Data'!$H$27,0,10*ROW('Water Data'!H143))="","",OFFSET('Water Data'!$H$27,0,10*ROW('Water Data'!H143)))</f>
        <v/>
      </c>
      <c r="CF149" s="378" t="str">
        <f ca="1">+IF(OFFSET('Water Data'!$H$28,0,10*ROW('Water Data'!H143))="","",OFFSET('Water Data'!$H$28,0,10*ROW('Water Data'!H143)))</f>
        <v/>
      </c>
      <c r="CG149" s="378" t="str">
        <f ca="1">+IF(OFFSET('Water Data'!$H$29,0,10*ROW('Water Data'!H143))="","",OFFSET('Water Data'!$H$29,0,10*ROW('Water Data'!H143)))</f>
        <v/>
      </c>
      <c r="CH149" s="378" t="str">
        <f ca="1">+IF(OFFSET('Water Data'!$I$27,0,10*ROW('Water Data'!I143))="","",OFFSET('Water Data'!$I$27,0,10*ROW('Water Data'!I143)))</f>
        <v/>
      </c>
      <c r="CI149" s="378" t="str">
        <f ca="1">+IF(OFFSET('Water Data'!$I$28,0,10*ROW('Water Data'!I143))="","",OFFSET('Water Data'!$I$28,0,10*ROW('Water Data'!I143)))</f>
        <v/>
      </c>
      <c r="CJ149" s="378" t="str">
        <f ca="1">+IF(OFFSET('Water Data'!$I$29,0,10*ROW('Water Data'!I143))="","",OFFSET('Water Data'!$I$29,0,10*ROW('Water Data'!I143)))</f>
        <v/>
      </c>
      <c r="CK149" s="378" t="str">
        <f ca="1">+IF(OFFSET('Sanitation Data'!$D$28,0,10*ROW('Sanitation Data'!D143))="","",OFFSET('Sanitation Data'!$D$28,0,10*ROW('Sanitation Data'!D143)))</f>
        <v/>
      </c>
      <c r="CL149" s="378" t="str">
        <f ca="1">+IF(OFFSET('Sanitation Data'!$D$29,0,10*ROW('Sanitation Data'!D143))="","",OFFSET('Sanitation Data'!$D$29,0,10*ROW('Sanitation Data'!D143)))</f>
        <v/>
      </c>
      <c r="CM149" s="378" t="str">
        <f ca="1">+IF(OFFSET('Sanitation Data'!$D$30,0,10*ROW('Sanitation Data'!D143))="","",OFFSET('Sanitation Data'!$D$30,0,10*ROW('Sanitation Data'!D143)))</f>
        <v/>
      </c>
      <c r="CN149" s="378" t="str">
        <f ca="1">+IF(OFFSET('Sanitation Data'!$D$31,0,10*ROW('Sanitation Data'!D143))="","",OFFSET('Sanitation Data'!$D$31,0,10*ROW('Sanitation Data'!D143)))</f>
        <v/>
      </c>
      <c r="CO149" s="378" t="str">
        <f ca="1">+IF(OFFSET('Sanitation Data'!$D$32,0,10*ROW('Sanitation Data'!D143))="","",OFFSET('Sanitation Data'!$D$32,0,10*ROW('Sanitation Data'!D143)))</f>
        <v/>
      </c>
      <c r="CP149" s="378" t="str">
        <f ca="1">+IF(OFFSET('Sanitation Data'!$E$28,0,10*ROW('Sanitation Data'!E143))="","",OFFSET('Sanitation Data'!$E$28,0,10*ROW('Sanitation Data'!E143)))</f>
        <v/>
      </c>
      <c r="CQ149" s="378" t="str">
        <f ca="1">+IF(OFFSET('Sanitation Data'!$E$29,0,10*ROW('Sanitation Data'!E143))="","",OFFSET('Sanitation Data'!$E$29,0,10*ROW('Sanitation Data'!E143)))</f>
        <v/>
      </c>
      <c r="CR149" s="378" t="str">
        <f ca="1">+IF(OFFSET('Sanitation Data'!$E$30,0,10*ROW('Sanitation Data'!E143))="","",OFFSET('Sanitation Data'!$E$30,0,10*ROW('Sanitation Data'!E143)))</f>
        <v/>
      </c>
      <c r="CS149" s="378" t="str">
        <f ca="1">+IF(OFFSET('Sanitation Data'!$E$31,0,10*ROW('Sanitation Data'!E143))="","",OFFSET('Sanitation Data'!$E$31,0,10*ROW('Sanitation Data'!E143)))</f>
        <v/>
      </c>
      <c r="CT149" s="378" t="str">
        <f ca="1">+IF(OFFSET('Sanitation Data'!$E$32,0,10*ROW('Sanitation Data'!E143))="","",OFFSET('Sanitation Data'!$E$32,0,10*ROW('Sanitation Data'!E143)))</f>
        <v/>
      </c>
      <c r="CU149" s="378" t="str">
        <f ca="1">+IF(OFFSET('Sanitation Data'!$F$28,0,10*ROW('Sanitation Data'!F143))="","",OFFSET('Sanitation Data'!$F$28,0,10*ROW('Sanitation Data'!F143)))</f>
        <v/>
      </c>
      <c r="CV149" s="378" t="str">
        <f ca="1">+IF(OFFSET('Sanitation Data'!$F$29,0,10*ROW('Sanitation Data'!F143))="","",OFFSET('Sanitation Data'!$F$29,0,10*ROW('Sanitation Data'!F143)))</f>
        <v/>
      </c>
      <c r="CW149" s="378" t="str">
        <f ca="1">+IF(OFFSET('Sanitation Data'!$F$30,0,10*ROW('Sanitation Data'!F143))="","",OFFSET('Sanitation Data'!$F$30,0,10*ROW('Sanitation Data'!F143)))</f>
        <v/>
      </c>
      <c r="CX149" s="378" t="str">
        <f ca="1">+IF(OFFSET('Sanitation Data'!$F$31,0,10*ROW('Sanitation Data'!F143))="","",OFFSET('Sanitation Data'!$F$31,0,10*ROW('Sanitation Data'!F143)))</f>
        <v/>
      </c>
      <c r="CY149" s="378" t="str">
        <f ca="1">+IF(OFFSET('Sanitation Data'!$F$32,0,10*ROW('Sanitation Data'!F143))="","",OFFSET('Sanitation Data'!$F$32,0,10*ROW('Sanitation Data'!F143)))</f>
        <v/>
      </c>
      <c r="CZ149" s="378" t="str">
        <f ca="1">+IF(OFFSET('Sanitation Data'!$G$28,0,10*ROW('Sanitation Data'!G143))="","",OFFSET('Sanitation Data'!$G$28,0,10*ROW('Sanitation Data'!G143)))</f>
        <v/>
      </c>
      <c r="DA149" s="378" t="str">
        <f ca="1">+IF(OFFSET('Sanitation Data'!$G$29,0,10*ROW('Sanitation Data'!G143))="","",OFFSET('Sanitation Data'!$G$29,0,10*ROW('Sanitation Data'!G143)))</f>
        <v/>
      </c>
      <c r="DB149" s="378" t="str">
        <f ca="1">+IF(OFFSET('Sanitation Data'!$G$30,0,10*ROW('Sanitation Data'!G143))="","",OFFSET('Sanitation Data'!$G$30,0,10*ROW('Sanitation Data'!G143)))</f>
        <v/>
      </c>
      <c r="DC149" s="378" t="str">
        <f ca="1">+IF(OFFSET('Sanitation Data'!$G$31,0,10*ROW('Sanitation Data'!G143))="","",OFFSET('Sanitation Data'!$G$31,0,10*ROW('Sanitation Data'!G143)))</f>
        <v/>
      </c>
      <c r="DD149" s="378" t="str">
        <f ca="1">+IF(OFFSET('Sanitation Data'!$G$32,0,10*ROW('Sanitation Data'!G143))="","",OFFSET('Sanitation Data'!$G$32,0,10*ROW('Sanitation Data'!G143)))</f>
        <v/>
      </c>
      <c r="DE149" s="378" t="str">
        <f ca="1">+IF(OFFSET('Sanitation Data'!$H$28,0,10*ROW('Sanitation Data'!H143))="","",OFFSET('Sanitation Data'!$H$28,0,10*ROW('Sanitation Data'!H143)))</f>
        <v/>
      </c>
      <c r="DF149" s="378" t="str">
        <f ca="1">+IF(OFFSET('Sanitation Data'!$H$29,0,10*ROW('Sanitation Data'!H143))="","",OFFSET('Sanitation Data'!$H$29,0,10*ROW('Sanitation Data'!H143)))</f>
        <v/>
      </c>
      <c r="DG149" s="378" t="str">
        <f ca="1">+IF(OFFSET('Sanitation Data'!$H$30,0,10*ROW('Sanitation Data'!H143))="","",OFFSET('Sanitation Data'!$H$30,0,10*ROW('Sanitation Data'!H143)))</f>
        <v/>
      </c>
      <c r="DH149" s="378" t="str">
        <f ca="1">+IF(OFFSET('Sanitation Data'!$H$31,0,10*ROW('Sanitation Data'!H143))="","",OFFSET('Sanitation Data'!$H$31,0,10*ROW('Sanitation Data'!H143)))</f>
        <v/>
      </c>
      <c r="DI149" s="378" t="str">
        <f ca="1">+IF(OFFSET('Sanitation Data'!$H$32,0,10*ROW('Sanitation Data'!H143))="","",OFFSET('Sanitation Data'!$H$32,0,10*ROW('Sanitation Data'!H143)))</f>
        <v/>
      </c>
      <c r="DJ149" s="378" t="str">
        <f ca="1">+IF(OFFSET('Sanitation Data'!$I$28,0,10*ROW('Sanitation Data'!I143))="","",OFFSET('Sanitation Data'!$I$28,0,10*ROW('Sanitation Data'!I143)))</f>
        <v/>
      </c>
      <c r="DK149" s="378" t="str">
        <f ca="1">+IF(OFFSET('Sanitation Data'!$I$29,0,10*ROW('Sanitation Data'!I143))="","",OFFSET('Sanitation Data'!$I$29,0,10*ROW('Sanitation Data'!I143)))</f>
        <v/>
      </c>
      <c r="DL149" s="378" t="str">
        <f ca="1">+IF(OFFSET('Sanitation Data'!$I$30,0,10*ROW('Sanitation Data'!I143))="","",OFFSET('Sanitation Data'!$I$30,0,10*ROW('Sanitation Data'!I143)))</f>
        <v/>
      </c>
      <c r="DM149" s="378" t="str">
        <f ca="1">+IF(OFFSET('Sanitation Data'!$I$31,0,10*ROW('Sanitation Data'!I143))="","",OFFSET('Sanitation Data'!$I$31,0,10*ROW('Sanitation Data'!I143)))</f>
        <v/>
      </c>
      <c r="DN149" s="378" t="str">
        <f ca="1">+IF(OFFSET('Sanitation Data'!$I$32,0,10*ROW('Sanitation Data'!I143))="","",OFFSET('Sanitation Data'!$I$32,0,10*ROW('Sanitation Data'!I143)))</f>
        <v/>
      </c>
      <c r="DO149" s="378" t="str">
        <f ca="1">+IF(OFFSET('Hygiene Data'!$D$11,0,10*ROW('Hygiene Data'!D143))="","",OFFSET('Hygiene Data'!$D$11,0,10*ROW('Hygiene Data'!D143)))</f>
        <v/>
      </c>
      <c r="DP149" s="378" t="str">
        <f ca="1">+IF(OFFSET('Hygiene Data'!$D$12,0,10*ROW('Hygiene Data'!D143))="","",OFFSET('Hygiene Data'!$D$12,0,10*ROW('Hygiene Data'!D143)))</f>
        <v/>
      </c>
      <c r="DQ149" s="378" t="str">
        <f ca="1">+IF(OFFSET('Hygiene Data'!$D$13,0,10*ROW('Hygiene Data'!D143))="","",OFFSET('Hygiene Data'!$D$13,0,10*ROW('Hygiene Data'!D143)))</f>
        <v/>
      </c>
      <c r="DR149" s="378" t="str">
        <f ca="1">+IF(OFFSET('Hygiene Data'!$E$11,0,10*ROW('Hygiene Data'!E143))="","",OFFSET('Hygiene Data'!$E$11,0,10*ROW('Hygiene Data'!E143)))</f>
        <v/>
      </c>
      <c r="DS149" s="378" t="str">
        <f ca="1">+IF(OFFSET('Hygiene Data'!$E$12,0,10*ROW('Hygiene Data'!E143))="","",OFFSET('Hygiene Data'!$E$12,0,10*ROW('Hygiene Data'!E143)))</f>
        <v/>
      </c>
      <c r="DT149" s="378" t="str">
        <f ca="1">+IF(OFFSET('Hygiene Data'!$E$13,0,10*ROW('Hygiene Data'!E143))="","",OFFSET('Hygiene Data'!$E$13,0,10*ROW('Hygiene Data'!E143)))</f>
        <v/>
      </c>
      <c r="DU149" s="378" t="str">
        <f ca="1">+IF(OFFSET('Hygiene Data'!$F$11,0,10*ROW('Hygiene Data'!F143))="","",OFFSET('Hygiene Data'!$F$11,0,10*ROW('Hygiene Data'!F143)))</f>
        <v/>
      </c>
      <c r="DV149" s="378" t="str">
        <f ca="1">+IF(OFFSET('Hygiene Data'!$F$12,0,10*ROW('Hygiene Data'!F143))="","",OFFSET('Hygiene Data'!$F$12,0,10*ROW('Hygiene Data'!F143)))</f>
        <v/>
      </c>
      <c r="DW149" s="378" t="str">
        <f ca="1">+IF(OFFSET('Hygiene Data'!$F$13,0,10*ROW('Hygiene Data'!F143))="","",OFFSET('Hygiene Data'!$F$13,0,10*ROW('Hygiene Data'!F143)))</f>
        <v/>
      </c>
      <c r="DX149" s="378" t="str">
        <f ca="1">+IF(OFFSET('Hygiene Data'!$G$11,0,10*ROW('Hygiene Data'!G143))="","",OFFSET('Hygiene Data'!$G$11,0,10*ROW('Hygiene Data'!G143)))</f>
        <v/>
      </c>
      <c r="DY149" s="378" t="str">
        <f ca="1">+IF(OFFSET('Hygiene Data'!$G$12,0,10*ROW('Hygiene Data'!G143))="","",OFFSET('Hygiene Data'!$G$12,0,10*ROW('Hygiene Data'!G143)))</f>
        <v/>
      </c>
      <c r="DZ149" s="378" t="str">
        <f ca="1">+IF(OFFSET('Hygiene Data'!$G$13,0,10*ROW('Hygiene Data'!G143))="","",OFFSET('Hygiene Data'!$G$13,0,10*ROW('Hygiene Data'!G143)))</f>
        <v/>
      </c>
      <c r="EA149" s="378" t="str">
        <f ca="1">+IF(OFFSET('Hygiene Data'!$H$11,0,10*ROW('Hygiene Data'!H143))="","",OFFSET('Hygiene Data'!$H$11,0,10*ROW('Hygiene Data'!H143)))</f>
        <v/>
      </c>
      <c r="EB149" s="378" t="str">
        <f ca="1">+IF(OFFSET('Hygiene Data'!$H$12,0,10*ROW('Hygiene Data'!H143))="","",OFFSET('Hygiene Data'!$H$12,0,10*ROW('Hygiene Data'!H143)))</f>
        <v/>
      </c>
      <c r="EC149" s="378" t="str">
        <f ca="1">+IF(OFFSET('Hygiene Data'!$H$13,0,10*ROW('Hygiene Data'!H143))="","",OFFSET('Hygiene Data'!$H$13,0,10*ROW('Hygiene Data'!H143)))</f>
        <v/>
      </c>
      <c r="ED149" s="378" t="str">
        <f ca="1">+IF(OFFSET('Hygiene Data'!$I$11,0,10*ROW('Hygiene Data'!I143))="","",OFFSET('Hygiene Data'!$I$11,0,10*ROW('Hygiene Data'!I143)))</f>
        <v/>
      </c>
      <c r="EE149" s="378" t="str">
        <f ca="1">+IF(OFFSET('Hygiene Data'!$I$12,0,10*ROW('Hygiene Data'!I143))="","",OFFSET('Hygiene Data'!$I$12,0,10*ROW('Hygiene Data'!I143)))</f>
        <v/>
      </c>
      <c r="EF149" s="378" t="str">
        <f ca="1">+IF(OFFSET('Hygiene Data'!$I$13,0,10*ROW('Hygiene Data'!I143))="","",OFFSET('Hygiene Data'!$I$13,0,10*ROW('Hygiene Data'!I143)))</f>
        <v/>
      </c>
    </row>
    <row r="150" spans="1:136" x14ac:dyDescent="0.25">
      <c r="A150" s="487" t="str">
        <f ca="1">+IF(OFFSET('Water Data'!$B$2,0,10*ROW('Water Data'!E144))="","",OFFSET('Water Data'!$B$2,0,10*ROW('Water Data'!E144)))</f>
        <v/>
      </c>
      <c r="B150" s="487"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4" t="str">
        <f t="shared" ca="1" si="2"/>
        <v/>
      </c>
      <c r="D150" s="515"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5"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5"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5"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5"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5"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5"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5"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5"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5"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5"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5"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5"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5"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5"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5"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5"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5"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6"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6"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6"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6"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6"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6"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6"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6"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6"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6"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6"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6"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6"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6"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6"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6"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6"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6"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6"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6"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6"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6"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6"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6"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6"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6"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6"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6"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6"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6"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7"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3"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7"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7"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7"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7"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7"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7"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7"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7"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7"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7"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7"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7"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7"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7"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7"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7"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8" t="str">
        <f ca="1">+IF(OFFSET('Water Data'!$D$27,0,10*ROW('Water Data'!D144))="","",OFFSET('Water Data'!$D$27,0,10*ROW('Water Data'!D144)))</f>
        <v/>
      </c>
      <c r="BT150" s="378" t="str">
        <f ca="1">+IF(OFFSET('Water Data'!$D$28,0,10*ROW('Water Data'!D144))="","",OFFSET('Water Data'!$D$28,0,10*ROW('Water Data'!D144)))</f>
        <v/>
      </c>
      <c r="BU150" s="378" t="str">
        <f ca="1">+IF(OFFSET('Water Data'!$D$29,0,10*ROW('Water Data'!D144))="","",OFFSET('Water Data'!$D$29,0,10*ROW('Water Data'!D144)))</f>
        <v/>
      </c>
      <c r="BV150" s="378" t="str">
        <f ca="1">+IF(OFFSET('Water Data'!$E$27,0,10*ROW('Water Data'!E144))="","",OFFSET('Water Data'!$E$27,0,10*ROW('Water Data'!E144)))</f>
        <v/>
      </c>
      <c r="BW150" s="378" t="str">
        <f ca="1">+IF(OFFSET('Water Data'!$E$28,0,10*ROW('Water Data'!E144))="","",OFFSET('Water Data'!$E$28,0,10*ROW('Water Data'!E144)))</f>
        <v/>
      </c>
      <c r="BX150" s="378" t="str">
        <f ca="1">+IF(OFFSET('Water Data'!$E$29,0,10*ROW('Water Data'!E144))="","",OFFSET('Water Data'!$E$29,0,10*ROW('Water Data'!E144)))</f>
        <v/>
      </c>
      <c r="BY150" s="378" t="str">
        <f ca="1">+IF(OFFSET('Water Data'!$F$27,0,10*ROW('Water Data'!F144))="","",OFFSET('Water Data'!$F$27,0,10*ROW('Water Data'!F144)))</f>
        <v/>
      </c>
      <c r="BZ150" s="378" t="str">
        <f ca="1">+IF(OFFSET('Water Data'!$F$28,0,10*ROW('Water Data'!F144))="","",OFFSET('Water Data'!$F$28,0,10*ROW('Water Data'!F144)))</f>
        <v/>
      </c>
      <c r="CA150" s="378" t="str">
        <f ca="1">+IF(OFFSET('Water Data'!$F$29,0,10*ROW('Water Data'!F144))="","",OFFSET('Water Data'!$F$29,0,10*ROW('Water Data'!F144)))</f>
        <v/>
      </c>
      <c r="CB150" s="378" t="str">
        <f ca="1">+IF(OFFSET('Water Data'!$G$27,0,10*ROW('Water Data'!G144))="","",OFFSET('Water Data'!$G$27,0,10*ROW('Water Data'!G144)))</f>
        <v/>
      </c>
      <c r="CC150" s="378" t="str">
        <f ca="1">+IF(OFFSET('Water Data'!$G$28,0,10*ROW('Water Data'!G144))="","",OFFSET('Water Data'!$G$28,0,10*ROW('Water Data'!G144)))</f>
        <v/>
      </c>
      <c r="CD150" s="378" t="str">
        <f ca="1">+IF(OFFSET('Water Data'!$G$29,0,10*ROW('Water Data'!G144))="","",OFFSET('Water Data'!$G$29,0,10*ROW('Water Data'!G144)))</f>
        <v/>
      </c>
      <c r="CE150" s="378" t="str">
        <f ca="1">+IF(OFFSET('Water Data'!$H$27,0,10*ROW('Water Data'!H144))="","",OFFSET('Water Data'!$H$27,0,10*ROW('Water Data'!H144)))</f>
        <v/>
      </c>
      <c r="CF150" s="378" t="str">
        <f ca="1">+IF(OFFSET('Water Data'!$H$28,0,10*ROW('Water Data'!H144))="","",OFFSET('Water Data'!$H$28,0,10*ROW('Water Data'!H144)))</f>
        <v/>
      </c>
      <c r="CG150" s="378" t="str">
        <f ca="1">+IF(OFFSET('Water Data'!$H$29,0,10*ROW('Water Data'!H144))="","",OFFSET('Water Data'!$H$29,0,10*ROW('Water Data'!H144)))</f>
        <v/>
      </c>
      <c r="CH150" s="378" t="str">
        <f ca="1">+IF(OFFSET('Water Data'!$I$27,0,10*ROW('Water Data'!I144))="","",OFFSET('Water Data'!$I$27,0,10*ROW('Water Data'!I144)))</f>
        <v/>
      </c>
      <c r="CI150" s="378" t="str">
        <f ca="1">+IF(OFFSET('Water Data'!$I$28,0,10*ROW('Water Data'!I144))="","",OFFSET('Water Data'!$I$28,0,10*ROW('Water Data'!I144)))</f>
        <v/>
      </c>
      <c r="CJ150" s="378" t="str">
        <f ca="1">+IF(OFFSET('Water Data'!$I$29,0,10*ROW('Water Data'!I144))="","",OFFSET('Water Data'!$I$29,0,10*ROW('Water Data'!I144)))</f>
        <v/>
      </c>
      <c r="CK150" s="378" t="str">
        <f ca="1">+IF(OFFSET('Sanitation Data'!$D$28,0,10*ROW('Sanitation Data'!D144))="","",OFFSET('Sanitation Data'!$D$28,0,10*ROW('Sanitation Data'!D144)))</f>
        <v/>
      </c>
      <c r="CL150" s="378" t="str">
        <f ca="1">+IF(OFFSET('Sanitation Data'!$D$29,0,10*ROW('Sanitation Data'!D144))="","",OFFSET('Sanitation Data'!$D$29,0,10*ROW('Sanitation Data'!D144)))</f>
        <v/>
      </c>
      <c r="CM150" s="378" t="str">
        <f ca="1">+IF(OFFSET('Sanitation Data'!$D$30,0,10*ROW('Sanitation Data'!D144))="","",OFFSET('Sanitation Data'!$D$30,0,10*ROW('Sanitation Data'!D144)))</f>
        <v/>
      </c>
      <c r="CN150" s="378" t="str">
        <f ca="1">+IF(OFFSET('Sanitation Data'!$D$31,0,10*ROW('Sanitation Data'!D144))="","",OFFSET('Sanitation Data'!$D$31,0,10*ROW('Sanitation Data'!D144)))</f>
        <v/>
      </c>
      <c r="CO150" s="378" t="str">
        <f ca="1">+IF(OFFSET('Sanitation Data'!$D$32,0,10*ROW('Sanitation Data'!D144))="","",OFFSET('Sanitation Data'!$D$32,0,10*ROW('Sanitation Data'!D144)))</f>
        <v/>
      </c>
      <c r="CP150" s="378" t="str">
        <f ca="1">+IF(OFFSET('Sanitation Data'!$E$28,0,10*ROW('Sanitation Data'!E144))="","",OFFSET('Sanitation Data'!$E$28,0,10*ROW('Sanitation Data'!E144)))</f>
        <v/>
      </c>
      <c r="CQ150" s="378" t="str">
        <f ca="1">+IF(OFFSET('Sanitation Data'!$E$29,0,10*ROW('Sanitation Data'!E144))="","",OFFSET('Sanitation Data'!$E$29,0,10*ROW('Sanitation Data'!E144)))</f>
        <v/>
      </c>
      <c r="CR150" s="378" t="str">
        <f ca="1">+IF(OFFSET('Sanitation Data'!$E$30,0,10*ROW('Sanitation Data'!E144))="","",OFFSET('Sanitation Data'!$E$30,0,10*ROW('Sanitation Data'!E144)))</f>
        <v/>
      </c>
      <c r="CS150" s="378" t="str">
        <f ca="1">+IF(OFFSET('Sanitation Data'!$E$31,0,10*ROW('Sanitation Data'!E144))="","",OFFSET('Sanitation Data'!$E$31,0,10*ROW('Sanitation Data'!E144)))</f>
        <v/>
      </c>
      <c r="CT150" s="378" t="str">
        <f ca="1">+IF(OFFSET('Sanitation Data'!$E$32,0,10*ROW('Sanitation Data'!E144))="","",OFFSET('Sanitation Data'!$E$32,0,10*ROW('Sanitation Data'!E144)))</f>
        <v/>
      </c>
      <c r="CU150" s="378" t="str">
        <f ca="1">+IF(OFFSET('Sanitation Data'!$F$28,0,10*ROW('Sanitation Data'!F144))="","",OFFSET('Sanitation Data'!$F$28,0,10*ROW('Sanitation Data'!F144)))</f>
        <v/>
      </c>
      <c r="CV150" s="378" t="str">
        <f ca="1">+IF(OFFSET('Sanitation Data'!$F$29,0,10*ROW('Sanitation Data'!F144))="","",OFFSET('Sanitation Data'!$F$29,0,10*ROW('Sanitation Data'!F144)))</f>
        <v/>
      </c>
      <c r="CW150" s="378" t="str">
        <f ca="1">+IF(OFFSET('Sanitation Data'!$F$30,0,10*ROW('Sanitation Data'!F144))="","",OFFSET('Sanitation Data'!$F$30,0,10*ROW('Sanitation Data'!F144)))</f>
        <v/>
      </c>
      <c r="CX150" s="378" t="str">
        <f ca="1">+IF(OFFSET('Sanitation Data'!$F$31,0,10*ROW('Sanitation Data'!F144))="","",OFFSET('Sanitation Data'!$F$31,0,10*ROW('Sanitation Data'!F144)))</f>
        <v/>
      </c>
      <c r="CY150" s="378" t="str">
        <f ca="1">+IF(OFFSET('Sanitation Data'!$F$32,0,10*ROW('Sanitation Data'!F144))="","",OFFSET('Sanitation Data'!$F$32,0,10*ROW('Sanitation Data'!F144)))</f>
        <v/>
      </c>
      <c r="CZ150" s="378" t="str">
        <f ca="1">+IF(OFFSET('Sanitation Data'!$G$28,0,10*ROW('Sanitation Data'!G144))="","",OFFSET('Sanitation Data'!$G$28,0,10*ROW('Sanitation Data'!G144)))</f>
        <v/>
      </c>
      <c r="DA150" s="378" t="str">
        <f ca="1">+IF(OFFSET('Sanitation Data'!$G$29,0,10*ROW('Sanitation Data'!G144))="","",OFFSET('Sanitation Data'!$G$29,0,10*ROW('Sanitation Data'!G144)))</f>
        <v/>
      </c>
      <c r="DB150" s="378" t="str">
        <f ca="1">+IF(OFFSET('Sanitation Data'!$G$30,0,10*ROW('Sanitation Data'!G144))="","",OFFSET('Sanitation Data'!$G$30,0,10*ROW('Sanitation Data'!G144)))</f>
        <v/>
      </c>
      <c r="DC150" s="378" t="str">
        <f ca="1">+IF(OFFSET('Sanitation Data'!$G$31,0,10*ROW('Sanitation Data'!G144))="","",OFFSET('Sanitation Data'!$G$31,0,10*ROW('Sanitation Data'!G144)))</f>
        <v/>
      </c>
      <c r="DD150" s="378" t="str">
        <f ca="1">+IF(OFFSET('Sanitation Data'!$G$32,0,10*ROW('Sanitation Data'!G144))="","",OFFSET('Sanitation Data'!$G$32,0,10*ROW('Sanitation Data'!G144)))</f>
        <v/>
      </c>
      <c r="DE150" s="378" t="str">
        <f ca="1">+IF(OFFSET('Sanitation Data'!$H$28,0,10*ROW('Sanitation Data'!H144))="","",OFFSET('Sanitation Data'!$H$28,0,10*ROW('Sanitation Data'!H144)))</f>
        <v/>
      </c>
      <c r="DF150" s="378" t="str">
        <f ca="1">+IF(OFFSET('Sanitation Data'!$H$29,0,10*ROW('Sanitation Data'!H144))="","",OFFSET('Sanitation Data'!$H$29,0,10*ROW('Sanitation Data'!H144)))</f>
        <v/>
      </c>
      <c r="DG150" s="378" t="str">
        <f ca="1">+IF(OFFSET('Sanitation Data'!$H$30,0,10*ROW('Sanitation Data'!H144))="","",OFFSET('Sanitation Data'!$H$30,0,10*ROW('Sanitation Data'!H144)))</f>
        <v/>
      </c>
      <c r="DH150" s="378" t="str">
        <f ca="1">+IF(OFFSET('Sanitation Data'!$H$31,0,10*ROW('Sanitation Data'!H144))="","",OFFSET('Sanitation Data'!$H$31,0,10*ROW('Sanitation Data'!H144)))</f>
        <v/>
      </c>
      <c r="DI150" s="378" t="str">
        <f ca="1">+IF(OFFSET('Sanitation Data'!$H$32,0,10*ROW('Sanitation Data'!H144))="","",OFFSET('Sanitation Data'!$H$32,0,10*ROW('Sanitation Data'!H144)))</f>
        <v/>
      </c>
      <c r="DJ150" s="378" t="str">
        <f ca="1">+IF(OFFSET('Sanitation Data'!$I$28,0,10*ROW('Sanitation Data'!I144))="","",OFFSET('Sanitation Data'!$I$28,0,10*ROW('Sanitation Data'!I144)))</f>
        <v/>
      </c>
      <c r="DK150" s="378" t="str">
        <f ca="1">+IF(OFFSET('Sanitation Data'!$I$29,0,10*ROW('Sanitation Data'!I144))="","",OFFSET('Sanitation Data'!$I$29,0,10*ROW('Sanitation Data'!I144)))</f>
        <v/>
      </c>
      <c r="DL150" s="378" t="str">
        <f ca="1">+IF(OFFSET('Sanitation Data'!$I$30,0,10*ROW('Sanitation Data'!I144))="","",OFFSET('Sanitation Data'!$I$30,0,10*ROW('Sanitation Data'!I144)))</f>
        <v/>
      </c>
      <c r="DM150" s="378" t="str">
        <f ca="1">+IF(OFFSET('Sanitation Data'!$I$31,0,10*ROW('Sanitation Data'!I144))="","",OFFSET('Sanitation Data'!$I$31,0,10*ROW('Sanitation Data'!I144)))</f>
        <v/>
      </c>
      <c r="DN150" s="378" t="str">
        <f ca="1">+IF(OFFSET('Sanitation Data'!$I$32,0,10*ROW('Sanitation Data'!I144))="","",OFFSET('Sanitation Data'!$I$32,0,10*ROW('Sanitation Data'!I144)))</f>
        <v/>
      </c>
      <c r="DO150" s="378" t="str">
        <f ca="1">+IF(OFFSET('Hygiene Data'!$D$11,0,10*ROW('Hygiene Data'!D144))="","",OFFSET('Hygiene Data'!$D$11,0,10*ROW('Hygiene Data'!D144)))</f>
        <v/>
      </c>
      <c r="DP150" s="378" t="str">
        <f ca="1">+IF(OFFSET('Hygiene Data'!$D$12,0,10*ROW('Hygiene Data'!D144))="","",OFFSET('Hygiene Data'!$D$12,0,10*ROW('Hygiene Data'!D144)))</f>
        <v/>
      </c>
      <c r="DQ150" s="378" t="str">
        <f ca="1">+IF(OFFSET('Hygiene Data'!$D$13,0,10*ROW('Hygiene Data'!D144))="","",OFFSET('Hygiene Data'!$D$13,0,10*ROW('Hygiene Data'!D144)))</f>
        <v/>
      </c>
      <c r="DR150" s="378" t="str">
        <f ca="1">+IF(OFFSET('Hygiene Data'!$E$11,0,10*ROW('Hygiene Data'!E144))="","",OFFSET('Hygiene Data'!$E$11,0,10*ROW('Hygiene Data'!E144)))</f>
        <v/>
      </c>
      <c r="DS150" s="378" t="str">
        <f ca="1">+IF(OFFSET('Hygiene Data'!$E$12,0,10*ROW('Hygiene Data'!E144))="","",OFFSET('Hygiene Data'!$E$12,0,10*ROW('Hygiene Data'!E144)))</f>
        <v/>
      </c>
      <c r="DT150" s="378" t="str">
        <f ca="1">+IF(OFFSET('Hygiene Data'!$E$13,0,10*ROW('Hygiene Data'!E144))="","",OFFSET('Hygiene Data'!$E$13,0,10*ROW('Hygiene Data'!E144)))</f>
        <v/>
      </c>
      <c r="DU150" s="378" t="str">
        <f ca="1">+IF(OFFSET('Hygiene Data'!$F$11,0,10*ROW('Hygiene Data'!F144))="","",OFFSET('Hygiene Data'!$F$11,0,10*ROW('Hygiene Data'!F144)))</f>
        <v/>
      </c>
      <c r="DV150" s="378" t="str">
        <f ca="1">+IF(OFFSET('Hygiene Data'!$F$12,0,10*ROW('Hygiene Data'!F144))="","",OFFSET('Hygiene Data'!$F$12,0,10*ROW('Hygiene Data'!F144)))</f>
        <v/>
      </c>
      <c r="DW150" s="378" t="str">
        <f ca="1">+IF(OFFSET('Hygiene Data'!$F$13,0,10*ROW('Hygiene Data'!F144))="","",OFFSET('Hygiene Data'!$F$13,0,10*ROW('Hygiene Data'!F144)))</f>
        <v/>
      </c>
      <c r="DX150" s="378" t="str">
        <f ca="1">+IF(OFFSET('Hygiene Data'!$G$11,0,10*ROW('Hygiene Data'!G144))="","",OFFSET('Hygiene Data'!$G$11,0,10*ROW('Hygiene Data'!G144)))</f>
        <v/>
      </c>
      <c r="DY150" s="378" t="str">
        <f ca="1">+IF(OFFSET('Hygiene Data'!$G$12,0,10*ROW('Hygiene Data'!G144))="","",OFFSET('Hygiene Data'!$G$12,0,10*ROW('Hygiene Data'!G144)))</f>
        <v/>
      </c>
      <c r="DZ150" s="378" t="str">
        <f ca="1">+IF(OFFSET('Hygiene Data'!$G$13,0,10*ROW('Hygiene Data'!G144))="","",OFFSET('Hygiene Data'!$G$13,0,10*ROW('Hygiene Data'!G144)))</f>
        <v/>
      </c>
      <c r="EA150" s="378" t="str">
        <f ca="1">+IF(OFFSET('Hygiene Data'!$H$11,0,10*ROW('Hygiene Data'!H144))="","",OFFSET('Hygiene Data'!$H$11,0,10*ROW('Hygiene Data'!H144)))</f>
        <v/>
      </c>
      <c r="EB150" s="378" t="str">
        <f ca="1">+IF(OFFSET('Hygiene Data'!$H$12,0,10*ROW('Hygiene Data'!H144))="","",OFFSET('Hygiene Data'!$H$12,0,10*ROW('Hygiene Data'!H144)))</f>
        <v/>
      </c>
      <c r="EC150" s="378" t="str">
        <f ca="1">+IF(OFFSET('Hygiene Data'!$H$13,0,10*ROW('Hygiene Data'!H144))="","",OFFSET('Hygiene Data'!$H$13,0,10*ROW('Hygiene Data'!H144)))</f>
        <v/>
      </c>
      <c r="ED150" s="378" t="str">
        <f ca="1">+IF(OFFSET('Hygiene Data'!$I$11,0,10*ROW('Hygiene Data'!I144))="","",OFFSET('Hygiene Data'!$I$11,0,10*ROW('Hygiene Data'!I144)))</f>
        <v/>
      </c>
      <c r="EE150" s="378" t="str">
        <f ca="1">+IF(OFFSET('Hygiene Data'!$I$12,0,10*ROW('Hygiene Data'!I144))="","",OFFSET('Hygiene Data'!$I$12,0,10*ROW('Hygiene Data'!I144)))</f>
        <v/>
      </c>
      <c r="EF150" s="378" t="str">
        <f ca="1">+IF(OFFSET('Hygiene Data'!$I$13,0,10*ROW('Hygiene Data'!I144))="","",OFFSET('Hygiene Data'!$I$13,0,10*ROW('Hygiene Data'!I144)))</f>
        <v/>
      </c>
    </row>
    <row r="151" spans="1:136" x14ac:dyDescent="0.25">
      <c r="A151" s="487" t="str">
        <f ca="1">+IF(OFFSET('Water Data'!$B$2,0,10*ROW('Water Data'!E145))="","",OFFSET('Water Data'!$B$2,0,10*ROW('Water Data'!E145)))</f>
        <v/>
      </c>
      <c r="B151" s="487"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4" t="str">
        <f t="shared" ca="1" si="2"/>
        <v/>
      </c>
      <c r="D151" s="515"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5"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5"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5"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5"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5"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5"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5"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5"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5"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5"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5"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5"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5"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5"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5"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5"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5"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6"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6"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6"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6"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6"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6"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6"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6"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6"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6"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6"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6"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6"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6"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6"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6"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6"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6"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6"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6"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6"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6"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6"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6"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6"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6"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6"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6"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6"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6"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7"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3"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7"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7"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7"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7"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7"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7"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7"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7"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7"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7"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7"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7"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7"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7"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7"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7"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8" t="str">
        <f ca="1">+IF(OFFSET('Water Data'!$D$27,0,10*ROW('Water Data'!D145))="","",OFFSET('Water Data'!$D$27,0,10*ROW('Water Data'!D145)))</f>
        <v/>
      </c>
      <c r="BT151" s="378" t="str">
        <f ca="1">+IF(OFFSET('Water Data'!$D$28,0,10*ROW('Water Data'!D145))="","",OFFSET('Water Data'!$D$28,0,10*ROW('Water Data'!D145)))</f>
        <v/>
      </c>
      <c r="BU151" s="378" t="str">
        <f ca="1">+IF(OFFSET('Water Data'!$D$29,0,10*ROW('Water Data'!D145))="","",OFFSET('Water Data'!$D$29,0,10*ROW('Water Data'!D145)))</f>
        <v/>
      </c>
      <c r="BV151" s="378" t="str">
        <f ca="1">+IF(OFFSET('Water Data'!$E$27,0,10*ROW('Water Data'!E145))="","",OFFSET('Water Data'!$E$27,0,10*ROW('Water Data'!E145)))</f>
        <v/>
      </c>
      <c r="BW151" s="378" t="str">
        <f ca="1">+IF(OFFSET('Water Data'!$E$28,0,10*ROW('Water Data'!E145))="","",OFFSET('Water Data'!$E$28,0,10*ROW('Water Data'!E145)))</f>
        <v/>
      </c>
      <c r="BX151" s="378" t="str">
        <f ca="1">+IF(OFFSET('Water Data'!$E$29,0,10*ROW('Water Data'!E145))="","",OFFSET('Water Data'!$E$29,0,10*ROW('Water Data'!E145)))</f>
        <v/>
      </c>
      <c r="BY151" s="378" t="str">
        <f ca="1">+IF(OFFSET('Water Data'!$F$27,0,10*ROW('Water Data'!F145))="","",OFFSET('Water Data'!$F$27,0,10*ROW('Water Data'!F145)))</f>
        <v/>
      </c>
      <c r="BZ151" s="378" t="str">
        <f ca="1">+IF(OFFSET('Water Data'!$F$28,0,10*ROW('Water Data'!F145))="","",OFFSET('Water Data'!$F$28,0,10*ROW('Water Data'!F145)))</f>
        <v/>
      </c>
      <c r="CA151" s="378" t="str">
        <f ca="1">+IF(OFFSET('Water Data'!$F$29,0,10*ROW('Water Data'!F145))="","",OFFSET('Water Data'!$F$29,0,10*ROW('Water Data'!F145)))</f>
        <v/>
      </c>
      <c r="CB151" s="378" t="str">
        <f ca="1">+IF(OFFSET('Water Data'!$G$27,0,10*ROW('Water Data'!G145))="","",OFFSET('Water Data'!$G$27,0,10*ROW('Water Data'!G145)))</f>
        <v/>
      </c>
      <c r="CC151" s="378" t="str">
        <f ca="1">+IF(OFFSET('Water Data'!$G$28,0,10*ROW('Water Data'!G145))="","",OFFSET('Water Data'!$G$28,0,10*ROW('Water Data'!G145)))</f>
        <v/>
      </c>
      <c r="CD151" s="378" t="str">
        <f ca="1">+IF(OFFSET('Water Data'!$G$29,0,10*ROW('Water Data'!G145))="","",OFFSET('Water Data'!$G$29,0,10*ROW('Water Data'!G145)))</f>
        <v/>
      </c>
      <c r="CE151" s="378" t="str">
        <f ca="1">+IF(OFFSET('Water Data'!$H$27,0,10*ROW('Water Data'!H145))="","",OFFSET('Water Data'!$H$27,0,10*ROW('Water Data'!H145)))</f>
        <v/>
      </c>
      <c r="CF151" s="378" t="str">
        <f ca="1">+IF(OFFSET('Water Data'!$H$28,0,10*ROW('Water Data'!H145))="","",OFFSET('Water Data'!$H$28,0,10*ROW('Water Data'!H145)))</f>
        <v/>
      </c>
      <c r="CG151" s="378" t="str">
        <f ca="1">+IF(OFFSET('Water Data'!$H$29,0,10*ROW('Water Data'!H145))="","",OFFSET('Water Data'!$H$29,0,10*ROW('Water Data'!H145)))</f>
        <v/>
      </c>
      <c r="CH151" s="378" t="str">
        <f ca="1">+IF(OFFSET('Water Data'!$I$27,0,10*ROW('Water Data'!I145))="","",OFFSET('Water Data'!$I$27,0,10*ROW('Water Data'!I145)))</f>
        <v/>
      </c>
      <c r="CI151" s="378" t="str">
        <f ca="1">+IF(OFFSET('Water Data'!$I$28,0,10*ROW('Water Data'!I145))="","",OFFSET('Water Data'!$I$28,0,10*ROW('Water Data'!I145)))</f>
        <v/>
      </c>
      <c r="CJ151" s="378" t="str">
        <f ca="1">+IF(OFFSET('Water Data'!$I$29,0,10*ROW('Water Data'!I145))="","",OFFSET('Water Data'!$I$29,0,10*ROW('Water Data'!I145)))</f>
        <v/>
      </c>
      <c r="CK151" s="378" t="str">
        <f ca="1">+IF(OFFSET('Sanitation Data'!$D$28,0,10*ROW('Sanitation Data'!D145))="","",OFFSET('Sanitation Data'!$D$28,0,10*ROW('Sanitation Data'!D145)))</f>
        <v/>
      </c>
      <c r="CL151" s="378" t="str">
        <f ca="1">+IF(OFFSET('Sanitation Data'!$D$29,0,10*ROW('Sanitation Data'!D145))="","",OFFSET('Sanitation Data'!$D$29,0,10*ROW('Sanitation Data'!D145)))</f>
        <v/>
      </c>
      <c r="CM151" s="378" t="str">
        <f ca="1">+IF(OFFSET('Sanitation Data'!$D$30,0,10*ROW('Sanitation Data'!D145))="","",OFFSET('Sanitation Data'!$D$30,0,10*ROW('Sanitation Data'!D145)))</f>
        <v/>
      </c>
      <c r="CN151" s="378" t="str">
        <f ca="1">+IF(OFFSET('Sanitation Data'!$D$31,0,10*ROW('Sanitation Data'!D145))="","",OFFSET('Sanitation Data'!$D$31,0,10*ROW('Sanitation Data'!D145)))</f>
        <v/>
      </c>
      <c r="CO151" s="378" t="str">
        <f ca="1">+IF(OFFSET('Sanitation Data'!$D$32,0,10*ROW('Sanitation Data'!D145))="","",OFFSET('Sanitation Data'!$D$32,0,10*ROW('Sanitation Data'!D145)))</f>
        <v/>
      </c>
      <c r="CP151" s="378" t="str">
        <f ca="1">+IF(OFFSET('Sanitation Data'!$E$28,0,10*ROW('Sanitation Data'!E145))="","",OFFSET('Sanitation Data'!$E$28,0,10*ROW('Sanitation Data'!E145)))</f>
        <v/>
      </c>
      <c r="CQ151" s="378" t="str">
        <f ca="1">+IF(OFFSET('Sanitation Data'!$E$29,0,10*ROW('Sanitation Data'!E145))="","",OFFSET('Sanitation Data'!$E$29,0,10*ROW('Sanitation Data'!E145)))</f>
        <v/>
      </c>
      <c r="CR151" s="378" t="str">
        <f ca="1">+IF(OFFSET('Sanitation Data'!$E$30,0,10*ROW('Sanitation Data'!E145))="","",OFFSET('Sanitation Data'!$E$30,0,10*ROW('Sanitation Data'!E145)))</f>
        <v/>
      </c>
      <c r="CS151" s="378" t="str">
        <f ca="1">+IF(OFFSET('Sanitation Data'!$E$31,0,10*ROW('Sanitation Data'!E145))="","",OFFSET('Sanitation Data'!$E$31,0,10*ROW('Sanitation Data'!E145)))</f>
        <v/>
      </c>
      <c r="CT151" s="378" t="str">
        <f ca="1">+IF(OFFSET('Sanitation Data'!$E$32,0,10*ROW('Sanitation Data'!E145))="","",OFFSET('Sanitation Data'!$E$32,0,10*ROW('Sanitation Data'!E145)))</f>
        <v/>
      </c>
      <c r="CU151" s="378" t="str">
        <f ca="1">+IF(OFFSET('Sanitation Data'!$F$28,0,10*ROW('Sanitation Data'!F145))="","",OFFSET('Sanitation Data'!$F$28,0,10*ROW('Sanitation Data'!F145)))</f>
        <v/>
      </c>
      <c r="CV151" s="378" t="str">
        <f ca="1">+IF(OFFSET('Sanitation Data'!$F$29,0,10*ROW('Sanitation Data'!F145))="","",OFFSET('Sanitation Data'!$F$29,0,10*ROW('Sanitation Data'!F145)))</f>
        <v/>
      </c>
      <c r="CW151" s="378" t="str">
        <f ca="1">+IF(OFFSET('Sanitation Data'!$F$30,0,10*ROW('Sanitation Data'!F145))="","",OFFSET('Sanitation Data'!$F$30,0,10*ROW('Sanitation Data'!F145)))</f>
        <v/>
      </c>
      <c r="CX151" s="378" t="str">
        <f ca="1">+IF(OFFSET('Sanitation Data'!$F$31,0,10*ROW('Sanitation Data'!F145))="","",OFFSET('Sanitation Data'!$F$31,0,10*ROW('Sanitation Data'!F145)))</f>
        <v/>
      </c>
      <c r="CY151" s="378" t="str">
        <f ca="1">+IF(OFFSET('Sanitation Data'!$F$32,0,10*ROW('Sanitation Data'!F145))="","",OFFSET('Sanitation Data'!$F$32,0,10*ROW('Sanitation Data'!F145)))</f>
        <v/>
      </c>
      <c r="CZ151" s="378" t="str">
        <f ca="1">+IF(OFFSET('Sanitation Data'!$G$28,0,10*ROW('Sanitation Data'!G145))="","",OFFSET('Sanitation Data'!$G$28,0,10*ROW('Sanitation Data'!G145)))</f>
        <v/>
      </c>
      <c r="DA151" s="378" t="str">
        <f ca="1">+IF(OFFSET('Sanitation Data'!$G$29,0,10*ROW('Sanitation Data'!G145))="","",OFFSET('Sanitation Data'!$G$29,0,10*ROW('Sanitation Data'!G145)))</f>
        <v/>
      </c>
      <c r="DB151" s="378" t="str">
        <f ca="1">+IF(OFFSET('Sanitation Data'!$G$30,0,10*ROW('Sanitation Data'!G145))="","",OFFSET('Sanitation Data'!$G$30,0,10*ROW('Sanitation Data'!G145)))</f>
        <v/>
      </c>
      <c r="DC151" s="378" t="str">
        <f ca="1">+IF(OFFSET('Sanitation Data'!$G$31,0,10*ROW('Sanitation Data'!G145))="","",OFFSET('Sanitation Data'!$G$31,0,10*ROW('Sanitation Data'!G145)))</f>
        <v/>
      </c>
      <c r="DD151" s="378" t="str">
        <f ca="1">+IF(OFFSET('Sanitation Data'!$G$32,0,10*ROW('Sanitation Data'!G145))="","",OFFSET('Sanitation Data'!$G$32,0,10*ROW('Sanitation Data'!G145)))</f>
        <v/>
      </c>
      <c r="DE151" s="378" t="str">
        <f ca="1">+IF(OFFSET('Sanitation Data'!$H$28,0,10*ROW('Sanitation Data'!H145))="","",OFFSET('Sanitation Data'!$H$28,0,10*ROW('Sanitation Data'!H145)))</f>
        <v/>
      </c>
      <c r="DF151" s="378" t="str">
        <f ca="1">+IF(OFFSET('Sanitation Data'!$H$29,0,10*ROW('Sanitation Data'!H145))="","",OFFSET('Sanitation Data'!$H$29,0,10*ROW('Sanitation Data'!H145)))</f>
        <v/>
      </c>
      <c r="DG151" s="378" t="str">
        <f ca="1">+IF(OFFSET('Sanitation Data'!$H$30,0,10*ROW('Sanitation Data'!H145))="","",OFFSET('Sanitation Data'!$H$30,0,10*ROW('Sanitation Data'!H145)))</f>
        <v/>
      </c>
      <c r="DH151" s="378" t="str">
        <f ca="1">+IF(OFFSET('Sanitation Data'!$H$31,0,10*ROW('Sanitation Data'!H145))="","",OFFSET('Sanitation Data'!$H$31,0,10*ROW('Sanitation Data'!H145)))</f>
        <v/>
      </c>
      <c r="DI151" s="378" t="str">
        <f ca="1">+IF(OFFSET('Sanitation Data'!$H$32,0,10*ROW('Sanitation Data'!H145))="","",OFFSET('Sanitation Data'!$H$32,0,10*ROW('Sanitation Data'!H145)))</f>
        <v/>
      </c>
      <c r="DJ151" s="378" t="str">
        <f ca="1">+IF(OFFSET('Sanitation Data'!$I$28,0,10*ROW('Sanitation Data'!I145))="","",OFFSET('Sanitation Data'!$I$28,0,10*ROW('Sanitation Data'!I145)))</f>
        <v/>
      </c>
      <c r="DK151" s="378" t="str">
        <f ca="1">+IF(OFFSET('Sanitation Data'!$I$29,0,10*ROW('Sanitation Data'!I145))="","",OFFSET('Sanitation Data'!$I$29,0,10*ROW('Sanitation Data'!I145)))</f>
        <v/>
      </c>
      <c r="DL151" s="378" t="str">
        <f ca="1">+IF(OFFSET('Sanitation Data'!$I$30,0,10*ROW('Sanitation Data'!I145))="","",OFFSET('Sanitation Data'!$I$30,0,10*ROW('Sanitation Data'!I145)))</f>
        <v/>
      </c>
      <c r="DM151" s="378" t="str">
        <f ca="1">+IF(OFFSET('Sanitation Data'!$I$31,0,10*ROW('Sanitation Data'!I145))="","",OFFSET('Sanitation Data'!$I$31,0,10*ROW('Sanitation Data'!I145)))</f>
        <v/>
      </c>
      <c r="DN151" s="378" t="str">
        <f ca="1">+IF(OFFSET('Sanitation Data'!$I$32,0,10*ROW('Sanitation Data'!I145))="","",OFFSET('Sanitation Data'!$I$32,0,10*ROW('Sanitation Data'!I145)))</f>
        <v/>
      </c>
      <c r="DO151" s="378" t="str">
        <f ca="1">+IF(OFFSET('Hygiene Data'!$D$11,0,10*ROW('Hygiene Data'!D145))="","",OFFSET('Hygiene Data'!$D$11,0,10*ROW('Hygiene Data'!D145)))</f>
        <v/>
      </c>
      <c r="DP151" s="378" t="str">
        <f ca="1">+IF(OFFSET('Hygiene Data'!$D$12,0,10*ROW('Hygiene Data'!D145))="","",OFFSET('Hygiene Data'!$D$12,0,10*ROW('Hygiene Data'!D145)))</f>
        <v/>
      </c>
      <c r="DQ151" s="378" t="str">
        <f ca="1">+IF(OFFSET('Hygiene Data'!$D$13,0,10*ROW('Hygiene Data'!D145))="","",OFFSET('Hygiene Data'!$D$13,0,10*ROW('Hygiene Data'!D145)))</f>
        <v/>
      </c>
      <c r="DR151" s="378" t="str">
        <f ca="1">+IF(OFFSET('Hygiene Data'!$E$11,0,10*ROW('Hygiene Data'!E145))="","",OFFSET('Hygiene Data'!$E$11,0,10*ROW('Hygiene Data'!E145)))</f>
        <v/>
      </c>
      <c r="DS151" s="378" t="str">
        <f ca="1">+IF(OFFSET('Hygiene Data'!$E$12,0,10*ROW('Hygiene Data'!E145))="","",OFFSET('Hygiene Data'!$E$12,0,10*ROW('Hygiene Data'!E145)))</f>
        <v/>
      </c>
      <c r="DT151" s="378" t="str">
        <f ca="1">+IF(OFFSET('Hygiene Data'!$E$13,0,10*ROW('Hygiene Data'!E145))="","",OFFSET('Hygiene Data'!$E$13,0,10*ROW('Hygiene Data'!E145)))</f>
        <v/>
      </c>
      <c r="DU151" s="378" t="str">
        <f ca="1">+IF(OFFSET('Hygiene Data'!$F$11,0,10*ROW('Hygiene Data'!F145))="","",OFFSET('Hygiene Data'!$F$11,0,10*ROW('Hygiene Data'!F145)))</f>
        <v/>
      </c>
      <c r="DV151" s="378" t="str">
        <f ca="1">+IF(OFFSET('Hygiene Data'!$F$12,0,10*ROW('Hygiene Data'!F145))="","",OFFSET('Hygiene Data'!$F$12,0,10*ROW('Hygiene Data'!F145)))</f>
        <v/>
      </c>
      <c r="DW151" s="378" t="str">
        <f ca="1">+IF(OFFSET('Hygiene Data'!$F$13,0,10*ROW('Hygiene Data'!F145))="","",OFFSET('Hygiene Data'!$F$13,0,10*ROW('Hygiene Data'!F145)))</f>
        <v/>
      </c>
      <c r="DX151" s="378" t="str">
        <f ca="1">+IF(OFFSET('Hygiene Data'!$G$11,0,10*ROW('Hygiene Data'!G145))="","",OFFSET('Hygiene Data'!$G$11,0,10*ROW('Hygiene Data'!G145)))</f>
        <v/>
      </c>
      <c r="DY151" s="378" t="str">
        <f ca="1">+IF(OFFSET('Hygiene Data'!$G$12,0,10*ROW('Hygiene Data'!G145))="","",OFFSET('Hygiene Data'!$G$12,0,10*ROW('Hygiene Data'!G145)))</f>
        <v/>
      </c>
      <c r="DZ151" s="378" t="str">
        <f ca="1">+IF(OFFSET('Hygiene Data'!$G$13,0,10*ROW('Hygiene Data'!G145))="","",OFFSET('Hygiene Data'!$G$13,0,10*ROW('Hygiene Data'!G145)))</f>
        <v/>
      </c>
      <c r="EA151" s="378" t="str">
        <f ca="1">+IF(OFFSET('Hygiene Data'!$H$11,0,10*ROW('Hygiene Data'!H145))="","",OFFSET('Hygiene Data'!$H$11,0,10*ROW('Hygiene Data'!H145)))</f>
        <v/>
      </c>
      <c r="EB151" s="378" t="str">
        <f ca="1">+IF(OFFSET('Hygiene Data'!$H$12,0,10*ROW('Hygiene Data'!H145))="","",OFFSET('Hygiene Data'!$H$12,0,10*ROW('Hygiene Data'!H145)))</f>
        <v/>
      </c>
      <c r="EC151" s="378" t="str">
        <f ca="1">+IF(OFFSET('Hygiene Data'!$H$13,0,10*ROW('Hygiene Data'!H145))="","",OFFSET('Hygiene Data'!$H$13,0,10*ROW('Hygiene Data'!H145)))</f>
        <v/>
      </c>
      <c r="ED151" s="378" t="str">
        <f ca="1">+IF(OFFSET('Hygiene Data'!$I$11,0,10*ROW('Hygiene Data'!I145))="","",OFFSET('Hygiene Data'!$I$11,0,10*ROW('Hygiene Data'!I145)))</f>
        <v/>
      </c>
      <c r="EE151" s="378" t="str">
        <f ca="1">+IF(OFFSET('Hygiene Data'!$I$12,0,10*ROW('Hygiene Data'!I145))="","",OFFSET('Hygiene Data'!$I$12,0,10*ROW('Hygiene Data'!I145)))</f>
        <v/>
      </c>
      <c r="EF151" s="378" t="str">
        <f ca="1">+IF(OFFSET('Hygiene Data'!$I$13,0,10*ROW('Hygiene Data'!I145))="","",OFFSET('Hygiene Data'!$I$13,0,10*ROW('Hygiene Data'!I145)))</f>
        <v/>
      </c>
    </row>
    <row r="152" spans="1:136" x14ac:dyDescent="0.25">
      <c r="A152" s="487" t="str">
        <f ca="1">+IF(OFFSET('Water Data'!$B$2,0,10*ROW('Water Data'!E146))="","",OFFSET('Water Data'!$B$2,0,10*ROW('Water Data'!E146)))</f>
        <v/>
      </c>
      <c r="B152" s="487"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4" t="str">
        <f t="shared" ca="1" si="2"/>
        <v/>
      </c>
      <c r="D152" s="515"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5"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5"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5"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5"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5"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5"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5"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5"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5"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5"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5"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5"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5"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5"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5"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5"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5"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6"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6"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6"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6"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6"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6"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6"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6"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6"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6"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6"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6"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6"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6"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6"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6"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6"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6"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6"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6"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6"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6"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6"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6"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6"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6"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6"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6"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6"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6"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7"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3"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7"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7"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7"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7"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7"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7"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7"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7"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7"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7"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7"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7"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7"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7"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7"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7"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8" t="str">
        <f ca="1">+IF(OFFSET('Water Data'!$D$27,0,10*ROW('Water Data'!D146))="","",OFFSET('Water Data'!$D$27,0,10*ROW('Water Data'!D146)))</f>
        <v/>
      </c>
      <c r="BT152" s="378" t="str">
        <f ca="1">+IF(OFFSET('Water Data'!$D$28,0,10*ROW('Water Data'!D146))="","",OFFSET('Water Data'!$D$28,0,10*ROW('Water Data'!D146)))</f>
        <v/>
      </c>
      <c r="BU152" s="378" t="str">
        <f ca="1">+IF(OFFSET('Water Data'!$D$29,0,10*ROW('Water Data'!D146))="","",OFFSET('Water Data'!$D$29,0,10*ROW('Water Data'!D146)))</f>
        <v/>
      </c>
      <c r="BV152" s="378" t="str">
        <f ca="1">+IF(OFFSET('Water Data'!$E$27,0,10*ROW('Water Data'!E146))="","",OFFSET('Water Data'!$E$27,0,10*ROW('Water Data'!E146)))</f>
        <v/>
      </c>
      <c r="BW152" s="378" t="str">
        <f ca="1">+IF(OFFSET('Water Data'!$E$28,0,10*ROW('Water Data'!E146))="","",OFFSET('Water Data'!$E$28,0,10*ROW('Water Data'!E146)))</f>
        <v/>
      </c>
      <c r="BX152" s="378" t="str">
        <f ca="1">+IF(OFFSET('Water Data'!$E$29,0,10*ROW('Water Data'!E146))="","",OFFSET('Water Data'!$E$29,0,10*ROW('Water Data'!E146)))</f>
        <v/>
      </c>
      <c r="BY152" s="378" t="str">
        <f ca="1">+IF(OFFSET('Water Data'!$F$27,0,10*ROW('Water Data'!F146))="","",OFFSET('Water Data'!$F$27,0,10*ROW('Water Data'!F146)))</f>
        <v/>
      </c>
      <c r="BZ152" s="378" t="str">
        <f ca="1">+IF(OFFSET('Water Data'!$F$28,0,10*ROW('Water Data'!F146))="","",OFFSET('Water Data'!$F$28,0,10*ROW('Water Data'!F146)))</f>
        <v/>
      </c>
      <c r="CA152" s="378" t="str">
        <f ca="1">+IF(OFFSET('Water Data'!$F$29,0,10*ROW('Water Data'!F146))="","",OFFSET('Water Data'!$F$29,0,10*ROW('Water Data'!F146)))</f>
        <v/>
      </c>
      <c r="CB152" s="378" t="str">
        <f ca="1">+IF(OFFSET('Water Data'!$G$27,0,10*ROW('Water Data'!G146))="","",OFFSET('Water Data'!$G$27,0,10*ROW('Water Data'!G146)))</f>
        <v/>
      </c>
      <c r="CC152" s="378" t="str">
        <f ca="1">+IF(OFFSET('Water Data'!$G$28,0,10*ROW('Water Data'!G146))="","",OFFSET('Water Data'!$G$28,0,10*ROW('Water Data'!G146)))</f>
        <v/>
      </c>
      <c r="CD152" s="378" t="str">
        <f ca="1">+IF(OFFSET('Water Data'!$G$29,0,10*ROW('Water Data'!G146))="","",OFFSET('Water Data'!$G$29,0,10*ROW('Water Data'!G146)))</f>
        <v/>
      </c>
      <c r="CE152" s="378" t="str">
        <f ca="1">+IF(OFFSET('Water Data'!$H$27,0,10*ROW('Water Data'!H146))="","",OFFSET('Water Data'!$H$27,0,10*ROW('Water Data'!H146)))</f>
        <v/>
      </c>
      <c r="CF152" s="378" t="str">
        <f ca="1">+IF(OFFSET('Water Data'!$H$28,0,10*ROW('Water Data'!H146))="","",OFFSET('Water Data'!$H$28,0,10*ROW('Water Data'!H146)))</f>
        <v/>
      </c>
      <c r="CG152" s="378" t="str">
        <f ca="1">+IF(OFFSET('Water Data'!$H$29,0,10*ROW('Water Data'!H146))="","",OFFSET('Water Data'!$H$29,0,10*ROW('Water Data'!H146)))</f>
        <v/>
      </c>
      <c r="CH152" s="378" t="str">
        <f ca="1">+IF(OFFSET('Water Data'!$I$27,0,10*ROW('Water Data'!I146))="","",OFFSET('Water Data'!$I$27,0,10*ROW('Water Data'!I146)))</f>
        <v/>
      </c>
      <c r="CI152" s="378" t="str">
        <f ca="1">+IF(OFFSET('Water Data'!$I$28,0,10*ROW('Water Data'!I146))="","",OFFSET('Water Data'!$I$28,0,10*ROW('Water Data'!I146)))</f>
        <v/>
      </c>
      <c r="CJ152" s="378" t="str">
        <f ca="1">+IF(OFFSET('Water Data'!$I$29,0,10*ROW('Water Data'!I146))="","",OFFSET('Water Data'!$I$29,0,10*ROW('Water Data'!I146)))</f>
        <v/>
      </c>
      <c r="CK152" s="378" t="str">
        <f ca="1">+IF(OFFSET('Sanitation Data'!$D$28,0,10*ROW('Sanitation Data'!D146))="","",OFFSET('Sanitation Data'!$D$28,0,10*ROW('Sanitation Data'!D146)))</f>
        <v/>
      </c>
      <c r="CL152" s="378" t="str">
        <f ca="1">+IF(OFFSET('Sanitation Data'!$D$29,0,10*ROW('Sanitation Data'!D146))="","",OFFSET('Sanitation Data'!$D$29,0,10*ROW('Sanitation Data'!D146)))</f>
        <v/>
      </c>
      <c r="CM152" s="378" t="str">
        <f ca="1">+IF(OFFSET('Sanitation Data'!$D$30,0,10*ROW('Sanitation Data'!D146))="","",OFFSET('Sanitation Data'!$D$30,0,10*ROW('Sanitation Data'!D146)))</f>
        <v/>
      </c>
      <c r="CN152" s="378" t="str">
        <f ca="1">+IF(OFFSET('Sanitation Data'!$D$31,0,10*ROW('Sanitation Data'!D146))="","",OFFSET('Sanitation Data'!$D$31,0,10*ROW('Sanitation Data'!D146)))</f>
        <v/>
      </c>
      <c r="CO152" s="378" t="str">
        <f ca="1">+IF(OFFSET('Sanitation Data'!$D$32,0,10*ROW('Sanitation Data'!D146))="","",OFFSET('Sanitation Data'!$D$32,0,10*ROW('Sanitation Data'!D146)))</f>
        <v/>
      </c>
      <c r="CP152" s="378" t="str">
        <f ca="1">+IF(OFFSET('Sanitation Data'!$E$28,0,10*ROW('Sanitation Data'!E146))="","",OFFSET('Sanitation Data'!$E$28,0,10*ROW('Sanitation Data'!E146)))</f>
        <v/>
      </c>
      <c r="CQ152" s="378" t="str">
        <f ca="1">+IF(OFFSET('Sanitation Data'!$E$29,0,10*ROW('Sanitation Data'!E146))="","",OFFSET('Sanitation Data'!$E$29,0,10*ROW('Sanitation Data'!E146)))</f>
        <v/>
      </c>
      <c r="CR152" s="378" t="str">
        <f ca="1">+IF(OFFSET('Sanitation Data'!$E$30,0,10*ROW('Sanitation Data'!E146))="","",OFFSET('Sanitation Data'!$E$30,0,10*ROW('Sanitation Data'!E146)))</f>
        <v/>
      </c>
      <c r="CS152" s="378" t="str">
        <f ca="1">+IF(OFFSET('Sanitation Data'!$E$31,0,10*ROW('Sanitation Data'!E146))="","",OFFSET('Sanitation Data'!$E$31,0,10*ROW('Sanitation Data'!E146)))</f>
        <v/>
      </c>
      <c r="CT152" s="378" t="str">
        <f ca="1">+IF(OFFSET('Sanitation Data'!$E$32,0,10*ROW('Sanitation Data'!E146))="","",OFFSET('Sanitation Data'!$E$32,0,10*ROW('Sanitation Data'!E146)))</f>
        <v/>
      </c>
      <c r="CU152" s="378" t="str">
        <f ca="1">+IF(OFFSET('Sanitation Data'!$F$28,0,10*ROW('Sanitation Data'!F146))="","",OFFSET('Sanitation Data'!$F$28,0,10*ROW('Sanitation Data'!F146)))</f>
        <v/>
      </c>
      <c r="CV152" s="378" t="str">
        <f ca="1">+IF(OFFSET('Sanitation Data'!$F$29,0,10*ROW('Sanitation Data'!F146))="","",OFFSET('Sanitation Data'!$F$29,0,10*ROW('Sanitation Data'!F146)))</f>
        <v/>
      </c>
      <c r="CW152" s="378" t="str">
        <f ca="1">+IF(OFFSET('Sanitation Data'!$F$30,0,10*ROW('Sanitation Data'!F146))="","",OFFSET('Sanitation Data'!$F$30,0,10*ROW('Sanitation Data'!F146)))</f>
        <v/>
      </c>
      <c r="CX152" s="378" t="str">
        <f ca="1">+IF(OFFSET('Sanitation Data'!$F$31,0,10*ROW('Sanitation Data'!F146))="","",OFFSET('Sanitation Data'!$F$31,0,10*ROW('Sanitation Data'!F146)))</f>
        <v/>
      </c>
      <c r="CY152" s="378" t="str">
        <f ca="1">+IF(OFFSET('Sanitation Data'!$F$32,0,10*ROW('Sanitation Data'!F146))="","",OFFSET('Sanitation Data'!$F$32,0,10*ROW('Sanitation Data'!F146)))</f>
        <v/>
      </c>
      <c r="CZ152" s="378" t="str">
        <f ca="1">+IF(OFFSET('Sanitation Data'!$G$28,0,10*ROW('Sanitation Data'!G146))="","",OFFSET('Sanitation Data'!$G$28,0,10*ROW('Sanitation Data'!G146)))</f>
        <v/>
      </c>
      <c r="DA152" s="378" t="str">
        <f ca="1">+IF(OFFSET('Sanitation Data'!$G$29,0,10*ROW('Sanitation Data'!G146))="","",OFFSET('Sanitation Data'!$G$29,0,10*ROW('Sanitation Data'!G146)))</f>
        <v/>
      </c>
      <c r="DB152" s="378" t="str">
        <f ca="1">+IF(OFFSET('Sanitation Data'!$G$30,0,10*ROW('Sanitation Data'!G146))="","",OFFSET('Sanitation Data'!$G$30,0,10*ROW('Sanitation Data'!G146)))</f>
        <v/>
      </c>
      <c r="DC152" s="378" t="str">
        <f ca="1">+IF(OFFSET('Sanitation Data'!$G$31,0,10*ROW('Sanitation Data'!G146))="","",OFFSET('Sanitation Data'!$G$31,0,10*ROW('Sanitation Data'!G146)))</f>
        <v/>
      </c>
      <c r="DD152" s="378" t="str">
        <f ca="1">+IF(OFFSET('Sanitation Data'!$G$32,0,10*ROW('Sanitation Data'!G146))="","",OFFSET('Sanitation Data'!$G$32,0,10*ROW('Sanitation Data'!G146)))</f>
        <v/>
      </c>
      <c r="DE152" s="378" t="str">
        <f ca="1">+IF(OFFSET('Sanitation Data'!$H$28,0,10*ROW('Sanitation Data'!H146))="","",OFFSET('Sanitation Data'!$H$28,0,10*ROW('Sanitation Data'!H146)))</f>
        <v/>
      </c>
      <c r="DF152" s="378" t="str">
        <f ca="1">+IF(OFFSET('Sanitation Data'!$H$29,0,10*ROW('Sanitation Data'!H146))="","",OFFSET('Sanitation Data'!$H$29,0,10*ROW('Sanitation Data'!H146)))</f>
        <v/>
      </c>
      <c r="DG152" s="378" t="str">
        <f ca="1">+IF(OFFSET('Sanitation Data'!$H$30,0,10*ROW('Sanitation Data'!H146))="","",OFFSET('Sanitation Data'!$H$30,0,10*ROW('Sanitation Data'!H146)))</f>
        <v/>
      </c>
      <c r="DH152" s="378" t="str">
        <f ca="1">+IF(OFFSET('Sanitation Data'!$H$31,0,10*ROW('Sanitation Data'!H146))="","",OFFSET('Sanitation Data'!$H$31,0,10*ROW('Sanitation Data'!H146)))</f>
        <v/>
      </c>
      <c r="DI152" s="378" t="str">
        <f ca="1">+IF(OFFSET('Sanitation Data'!$H$32,0,10*ROW('Sanitation Data'!H146))="","",OFFSET('Sanitation Data'!$H$32,0,10*ROW('Sanitation Data'!H146)))</f>
        <v/>
      </c>
      <c r="DJ152" s="378" t="str">
        <f ca="1">+IF(OFFSET('Sanitation Data'!$I$28,0,10*ROW('Sanitation Data'!I146))="","",OFFSET('Sanitation Data'!$I$28,0,10*ROW('Sanitation Data'!I146)))</f>
        <v/>
      </c>
      <c r="DK152" s="378" t="str">
        <f ca="1">+IF(OFFSET('Sanitation Data'!$I$29,0,10*ROW('Sanitation Data'!I146))="","",OFFSET('Sanitation Data'!$I$29,0,10*ROW('Sanitation Data'!I146)))</f>
        <v/>
      </c>
      <c r="DL152" s="378" t="str">
        <f ca="1">+IF(OFFSET('Sanitation Data'!$I$30,0,10*ROW('Sanitation Data'!I146))="","",OFFSET('Sanitation Data'!$I$30,0,10*ROW('Sanitation Data'!I146)))</f>
        <v/>
      </c>
      <c r="DM152" s="378" t="str">
        <f ca="1">+IF(OFFSET('Sanitation Data'!$I$31,0,10*ROW('Sanitation Data'!I146))="","",OFFSET('Sanitation Data'!$I$31,0,10*ROW('Sanitation Data'!I146)))</f>
        <v/>
      </c>
      <c r="DN152" s="378" t="str">
        <f ca="1">+IF(OFFSET('Sanitation Data'!$I$32,0,10*ROW('Sanitation Data'!I146))="","",OFFSET('Sanitation Data'!$I$32,0,10*ROW('Sanitation Data'!I146)))</f>
        <v/>
      </c>
      <c r="DO152" s="378" t="str">
        <f ca="1">+IF(OFFSET('Hygiene Data'!$D$11,0,10*ROW('Hygiene Data'!D146))="","",OFFSET('Hygiene Data'!$D$11,0,10*ROW('Hygiene Data'!D146)))</f>
        <v/>
      </c>
      <c r="DP152" s="378" t="str">
        <f ca="1">+IF(OFFSET('Hygiene Data'!$D$12,0,10*ROW('Hygiene Data'!D146))="","",OFFSET('Hygiene Data'!$D$12,0,10*ROW('Hygiene Data'!D146)))</f>
        <v/>
      </c>
      <c r="DQ152" s="378" t="str">
        <f ca="1">+IF(OFFSET('Hygiene Data'!$D$13,0,10*ROW('Hygiene Data'!D146))="","",OFFSET('Hygiene Data'!$D$13,0,10*ROW('Hygiene Data'!D146)))</f>
        <v/>
      </c>
      <c r="DR152" s="378" t="str">
        <f ca="1">+IF(OFFSET('Hygiene Data'!$E$11,0,10*ROW('Hygiene Data'!E146))="","",OFFSET('Hygiene Data'!$E$11,0,10*ROW('Hygiene Data'!E146)))</f>
        <v/>
      </c>
      <c r="DS152" s="378" t="str">
        <f ca="1">+IF(OFFSET('Hygiene Data'!$E$12,0,10*ROW('Hygiene Data'!E146))="","",OFFSET('Hygiene Data'!$E$12,0,10*ROW('Hygiene Data'!E146)))</f>
        <v/>
      </c>
      <c r="DT152" s="378" t="str">
        <f ca="1">+IF(OFFSET('Hygiene Data'!$E$13,0,10*ROW('Hygiene Data'!E146))="","",OFFSET('Hygiene Data'!$E$13,0,10*ROW('Hygiene Data'!E146)))</f>
        <v/>
      </c>
      <c r="DU152" s="378" t="str">
        <f ca="1">+IF(OFFSET('Hygiene Data'!$F$11,0,10*ROW('Hygiene Data'!F146))="","",OFFSET('Hygiene Data'!$F$11,0,10*ROW('Hygiene Data'!F146)))</f>
        <v/>
      </c>
      <c r="DV152" s="378" t="str">
        <f ca="1">+IF(OFFSET('Hygiene Data'!$F$12,0,10*ROW('Hygiene Data'!F146))="","",OFFSET('Hygiene Data'!$F$12,0,10*ROW('Hygiene Data'!F146)))</f>
        <v/>
      </c>
      <c r="DW152" s="378" t="str">
        <f ca="1">+IF(OFFSET('Hygiene Data'!$F$13,0,10*ROW('Hygiene Data'!F146))="","",OFFSET('Hygiene Data'!$F$13,0,10*ROW('Hygiene Data'!F146)))</f>
        <v/>
      </c>
      <c r="DX152" s="378" t="str">
        <f ca="1">+IF(OFFSET('Hygiene Data'!$G$11,0,10*ROW('Hygiene Data'!G146))="","",OFFSET('Hygiene Data'!$G$11,0,10*ROW('Hygiene Data'!G146)))</f>
        <v/>
      </c>
      <c r="DY152" s="378" t="str">
        <f ca="1">+IF(OFFSET('Hygiene Data'!$G$12,0,10*ROW('Hygiene Data'!G146))="","",OFFSET('Hygiene Data'!$G$12,0,10*ROW('Hygiene Data'!G146)))</f>
        <v/>
      </c>
      <c r="DZ152" s="378" t="str">
        <f ca="1">+IF(OFFSET('Hygiene Data'!$G$13,0,10*ROW('Hygiene Data'!G146))="","",OFFSET('Hygiene Data'!$G$13,0,10*ROW('Hygiene Data'!G146)))</f>
        <v/>
      </c>
      <c r="EA152" s="378" t="str">
        <f ca="1">+IF(OFFSET('Hygiene Data'!$H$11,0,10*ROW('Hygiene Data'!H146))="","",OFFSET('Hygiene Data'!$H$11,0,10*ROW('Hygiene Data'!H146)))</f>
        <v/>
      </c>
      <c r="EB152" s="378" t="str">
        <f ca="1">+IF(OFFSET('Hygiene Data'!$H$12,0,10*ROW('Hygiene Data'!H146))="","",OFFSET('Hygiene Data'!$H$12,0,10*ROW('Hygiene Data'!H146)))</f>
        <v/>
      </c>
      <c r="EC152" s="378" t="str">
        <f ca="1">+IF(OFFSET('Hygiene Data'!$H$13,0,10*ROW('Hygiene Data'!H146))="","",OFFSET('Hygiene Data'!$H$13,0,10*ROW('Hygiene Data'!H146)))</f>
        <v/>
      </c>
      <c r="ED152" s="378" t="str">
        <f ca="1">+IF(OFFSET('Hygiene Data'!$I$11,0,10*ROW('Hygiene Data'!I146))="","",OFFSET('Hygiene Data'!$I$11,0,10*ROW('Hygiene Data'!I146)))</f>
        <v/>
      </c>
      <c r="EE152" s="378" t="str">
        <f ca="1">+IF(OFFSET('Hygiene Data'!$I$12,0,10*ROW('Hygiene Data'!I146))="","",OFFSET('Hygiene Data'!$I$12,0,10*ROW('Hygiene Data'!I146)))</f>
        <v/>
      </c>
      <c r="EF152" s="378" t="str">
        <f ca="1">+IF(OFFSET('Hygiene Data'!$I$13,0,10*ROW('Hygiene Data'!I146))="","",OFFSET('Hygiene Data'!$I$13,0,10*ROW('Hygiene Data'!I146)))</f>
        <v/>
      </c>
    </row>
    <row r="153" spans="1:136" x14ac:dyDescent="0.25">
      <c r="A153" s="487" t="str">
        <f ca="1">+IF(OFFSET('Water Data'!$B$2,0,10*ROW('Water Data'!E147))="","",OFFSET('Water Data'!$B$2,0,10*ROW('Water Data'!E147)))</f>
        <v/>
      </c>
      <c r="B153" s="487"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4" t="str">
        <f t="shared" ca="1" si="2"/>
        <v/>
      </c>
      <c r="D153" s="515"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5"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5"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5"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5"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5"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5"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5"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5"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5"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5"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5"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5"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5"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5"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5"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5"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5"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6"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6"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6"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6"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6"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6"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6"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6"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6"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6"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6"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6"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6"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6"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6"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6"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6"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6"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6"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6"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6"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6"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6"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6"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6"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6"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6"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6"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6"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6"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7"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3"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7"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7"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7"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7"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7"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7"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7"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7"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7"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7"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7"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7"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7"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7"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7"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7"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8" t="str">
        <f ca="1">+IF(OFFSET('Water Data'!$D$27,0,10*ROW('Water Data'!D147))="","",OFFSET('Water Data'!$D$27,0,10*ROW('Water Data'!D147)))</f>
        <v/>
      </c>
      <c r="BT153" s="378" t="str">
        <f ca="1">+IF(OFFSET('Water Data'!$D$28,0,10*ROW('Water Data'!D147))="","",OFFSET('Water Data'!$D$28,0,10*ROW('Water Data'!D147)))</f>
        <v/>
      </c>
      <c r="BU153" s="378" t="str">
        <f ca="1">+IF(OFFSET('Water Data'!$D$29,0,10*ROW('Water Data'!D147))="","",OFFSET('Water Data'!$D$29,0,10*ROW('Water Data'!D147)))</f>
        <v/>
      </c>
      <c r="BV153" s="378" t="str">
        <f ca="1">+IF(OFFSET('Water Data'!$E$27,0,10*ROW('Water Data'!E147))="","",OFFSET('Water Data'!$E$27,0,10*ROW('Water Data'!E147)))</f>
        <v/>
      </c>
      <c r="BW153" s="378" t="str">
        <f ca="1">+IF(OFFSET('Water Data'!$E$28,0,10*ROW('Water Data'!E147))="","",OFFSET('Water Data'!$E$28,0,10*ROW('Water Data'!E147)))</f>
        <v/>
      </c>
      <c r="BX153" s="378" t="str">
        <f ca="1">+IF(OFFSET('Water Data'!$E$29,0,10*ROW('Water Data'!E147))="","",OFFSET('Water Data'!$E$29,0,10*ROW('Water Data'!E147)))</f>
        <v/>
      </c>
      <c r="BY153" s="378" t="str">
        <f ca="1">+IF(OFFSET('Water Data'!$F$27,0,10*ROW('Water Data'!F147))="","",OFFSET('Water Data'!$F$27,0,10*ROW('Water Data'!F147)))</f>
        <v/>
      </c>
      <c r="BZ153" s="378" t="str">
        <f ca="1">+IF(OFFSET('Water Data'!$F$28,0,10*ROW('Water Data'!F147))="","",OFFSET('Water Data'!$F$28,0,10*ROW('Water Data'!F147)))</f>
        <v/>
      </c>
      <c r="CA153" s="378" t="str">
        <f ca="1">+IF(OFFSET('Water Data'!$F$29,0,10*ROW('Water Data'!F147))="","",OFFSET('Water Data'!$F$29,0,10*ROW('Water Data'!F147)))</f>
        <v/>
      </c>
      <c r="CB153" s="378" t="str">
        <f ca="1">+IF(OFFSET('Water Data'!$G$27,0,10*ROW('Water Data'!G147))="","",OFFSET('Water Data'!$G$27,0,10*ROW('Water Data'!G147)))</f>
        <v/>
      </c>
      <c r="CC153" s="378" t="str">
        <f ca="1">+IF(OFFSET('Water Data'!$G$28,0,10*ROW('Water Data'!G147))="","",OFFSET('Water Data'!$G$28,0,10*ROW('Water Data'!G147)))</f>
        <v/>
      </c>
      <c r="CD153" s="378" t="str">
        <f ca="1">+IF(OFFSET('Water Data'!$G$29,0,10*ROW('Water Data'!G147))="","",OFFSET('Water Data'!$G$29,0,10*ROW('Water Data'!G147)))</f>
        <v/>
      </c>
      <c r="CE153" s="378" t="str">
        <f ca="1">+IF(OFFSET('Water Data'!$H$27,0,10*ROW('Water Data'!H147))="","",OFFSET('Water Data'!$H$27,0,10*ROW('Water Data'!H147)))</f>
        <v/>
      </c>
      <c r="CF153" s="378" t="str">
        <f ca="1">+IF(OFFSET('Water Data'!$H$28,0,10*ROW('Water Data'!H147))="","",OFFSET('Water Data'!$H$28,0,10*ROW('Water Data'!H147)))</f>
        <v/>
      </c>
      <c r="CG153" s="378" t="str">
        <f ca="1">+IF(OFFSET('Water Data'!$H$29,0,10*ROW('Water Data'!H147))="","",OFFSET('Water Data'!$H$29,0,10*ROW('Water Data'!H147)))</f>
        <v/>
      </c>
      <c r="CH153" s="378" t="str">
        <f ca="1">+IF(OFFSET('Water Data'!$I$27,0,10*ROW('Water Data'!I147))="","",OFFSET('Water Data'!$I$27,0,10*ROW('Water Data'!I147)))</f>
        <v/>
      </c>
      <c r="CI153" s="378" t="str">
        <f ca="1">+IF(OFFSET('Water Data'!$I$28,0,10*ROW('Water Data'!I147))="","",OFFSET('Water Data'!$I$28,0,10*ROW('Water Data'!I147)))</f>
        <v/>
      </c>
      <c r="CJ153" s="378" t="str">
        <f ca="1">+IF(OFFSET('Water Data'!$I$29,0,10*ROW('Water Data'!I147))="","",OFFSET('Water Data'!$I$29,0,10*ROW('Water Data'!I147)))</f>
        <v/>
      </c>
      <c r="CK153" s="378" t="str">
        <f ca="1">+IF(OFFSET('Sanitation Data'!$D$28,0,10*ROW('Sanitation Data'!D147))="","",OFFSET('Sanitation Data'!$D$28,0,10*ROW('Sanitation Data'!D147)))</f>
        <v/>
      </c>
      <c r="CL153" s="378" t="str">
        <f ca="1">+IF(OFFSET('Sanitation Data'!$D$29,0,10*ROW('Sanitation Data'!D147))="","",OFFSET('Sanitation Data'!$D$29,0,10*ROW('Sanitation Data'!D147)))</f>
        <v/>
      </c>
      <c r="CM153" s="378" t="str">
        <f ca="1">+IF(OFFSET('Sanitation Data'!$D$30,0,10*ROW('Sanitation Data'!D147))="","",OFFSET('Sanitation Data'!$D$30,0,10*ROW('Sanitation Data'!D147)))</f>
        <v/>
      </c>
      <c r="CN153" s="378" t="str">
        <f ca="1">+IF(OFFSET('Sanitation Data'!$D$31,0,10*ROW('Sanitation Data'!D147))="","",OFFSET('Sanitation Data'!$D$31,0,10*ROW('Sanitation Data'!D147)))</f>
        <v/>
      </c>
      <c r="CO153" s="378" t="str">
        <f ca="1">+IF(OFFSET('Sanitation Data'!$D$32,0,10*ROW('Sanitation Data'!D147))="","",OFFSET('Sanitation Data'!$D$32,0,10*ROW('Sanitation Data'!D147)))</f>
        <v/>
      </c>
      <c r="CP153" s="378" t="str">
        <f ca="1">+IF(OFFSET('Sanitation Data'!$E$28,0,10*ROW('Sanitation Data'!E147))="","",OFFSET('Sanitation Data'!$E$28,0,10*ROW('Sanitation Data'!E147)))</f>
        <v/>
      </c>
      <c r="CQ153" s="378" t="str">
        <f ca="1">+IF(OFFSET('Sanitation Data'!$E$29,0,10*ROW('Sanitation Data'!E147))="","",OFFSET('Sanitation Data'!$E$29,0,10*ROW('Sanitation Data'!E147)))</f>
        <v/>
      </c>
      <c r="CR153" s="378" t="str">
        <f ca="1">+IF(OFFSET('Sanitation Data'!$E$30,0,10*ROW('Sanitation Data'!E147))="","",OFFSET('Sanitation Data'!$E$30,0,10*ROW('Sanitation Data'!E147)))</f>
        <v/>
      </c>
      <c r="CS153" s="378" t="str">
        <f ca="1">+IF(OFFSET('Sanitation Data'!$E$31,0,10*ROW('Sanitation Data'!E147))="","",OFFSET('Sanitation Data'!$E$31,0,10*ROW('Sanitation Data'!E147)))</f>
        <v/>
      </c>
      <c r="CT153" s="378" t="str">
        <f ca="1">+IF(OFFSET('Sanitation Data'!$E$32,0,10*ROW('Sanitation Data'!E147))="","",OFFSET('Sanitation Data'!$E$32,0,10*ROW('Sanitation Data'!E147)))</f>
        <v/>
      </c>
      <c r="CU153" s="378" t="str">
        <f ca="1">+IF(OFFSET('Sanitation Data'!$F$28,0,10*ROW('Sanitation Data'!F147))="","",OFFSET('Sanitation Data'!$F$28,0,10*ROW('Sanitation Data'!F147)))</f>
        <v/>
      </c>
      <c r="CV153" s="378" t="str">
        <f ca="1">+IF(OFFSET('Sanitation Data'!$F$29,0,10*ROW('Sanitation Data'!F147))="","",OFFSET('Sanitation Data'!$F$29,0,10*ROW('Sanitation Data'!F147)))</f>
        <v/>
      </c>
      <c r="CW153" s="378" t="str">
        <f ca="1">+IF(OFFSET('Sanitation Data'!$F$30,0,10*ROW('Sanitation Data'!F147))="","",OFFSET('Sanitation Data'!$F$30,0,10*ROW('Sanitation Data'!F147)))</f>
        <v/>
      </c>
      <c r="CX153" s="378" t="str">
        <f ca="1">+IF(OFFSET('Sanitation Data'!$F$31,0,10*ROW('Sanitation Data'!F147))="","",OFFSET('Sanitation Data'!$F$31,0,10*ROW('Sanitation Data'!F147)))</f>
        <v/>
      </c>
      <c r="CY153" s="378" t="str">
        <f ca="1">+IF(OFFSET('Sanitation Data'!$F$32,0,10*ROW('Sanitation Data'!F147))="","",OFFSET('Sanitation Data'!$F$32,0,10*ROW('Sanitation Data'!F147)))</f>
        <v/>
      </c>
      <c r="CZ153" s="378" t="str">
        <f ca="1">+IF(OFFSET('Sanitation Data'!$G$28,0,10*ROW('Sanitation Data'!G147))="","",OFFSET('Sanitation Data'!$G$28,0,10*ROW('Sanitation Data'!G147)))</f>
        <v/>
      </c>
      <c r="DA153" s="378" t="str">
        <f ca="1">+IF(OFFSET('Sanitation Data'!$G$29,0,10*ROW('Sanitation Data'!G147))="","",OFFSET('Sanitation Data'!$G$29,0,10*ROW('Sanitation Data'!G147)))</f>
        <v/>
      </c>
      <c r="DB153" s="378" t="str">
        <f ca="1">+IF(OFFSET('Sanitation Data'!$G$30,0,10*ROW('Sanitation Data'!G147))="","",OFFSET('Sanitation Data'!$G$30,0,10*ROW('Sanitation Data'!G147)))</f>
        <v/>
      </c>
      <c r="DC153" s="378" t="str">
        <f ca="1">+IF(OFFSET('Sanitation Data'!$G$31,0,10*ROW('Sanitation Data'!G147))="","",OFFSET('Sanitation Data'!$G$31,0,10*ROW('Sanitation Data'!G147)))</f>
        <v/>
      </c>
      <c r="DD153" s="378" t="str">
        <f ca="1">+IF(OFFSET('Sanitation Data'!$G$32,0,10*ROW('Sanitation Data'!G147))="","",OFFSET('Sanitation Data'!$G$32,0,10*ROW('Sanitation Data'!G147)))</f>
        <v/>
      </c>
      <c r="DE153" s="378" t="str">
        <f ca="1">+IF(OFFSET('Sanitation Data'!$H$28,0,10*ROW('Sanitation Data'!H147))="","",OFFSET('Sanitation Data'!$H$28,0,10*ROW('Sanitation Data'!H147)))</f>
        <v/>
      </c>
      <c r="DF153" s="378" t="str">
        <f ca="1">+IF(OFFSET('Sanitation Data'!$H$29,0,10*ROW('Sanitation Data'!H147))="","",OFFSET('Sanitation Data'!$H$29,0,10*ROW('Sanitation Data'!H147)))</f>
        <v/>
      </c>
      <c r="DG153" s="378" t="str">
        <f ca="1">+IF(OFFSET('Sanitation Data'!$H$30,0,10*ROW('Sanitation Data'!H147))="","",OFFSET('Sanitation Data'!$H$30,0,10*ROW('Sanitation Data'!H147)))</f>
        <v/>
      </c>
      <c r="DH153" s="378" t="str">
        <f ca="1">+IF(OFFSET('Sanitation Data'!$H$31,0,10*ROW('Sanitation Data'!H147))="","",OFFSET('Sanitation Data'!$H$31,0,10*ROW('Sanitation Data'!H147)))</f>
        <v/>
      </c>
      <c r="DI153" s="378" t="str">
        <f ca="1">+IF(OFFSET('Sanitation Data'!$H$32,0,10*ROW('Sanitation Data'!H147))="","",OFFSET('Sanitation Data'!$H$32,0,10*ROW('Sanitation Data'!H147)))</f>
        <v/>
      </c>
      <c r="DJ153" s="378" t="str">
        <f ca="1">+IF(OFFSET('Sanitation Data'!$I$28,0,10*ROW('Sanitation Data'!I147))="","",OFFSET('Sanitation Data'!$I$28,0,10*ROW('Sanitation Data'!I147)))</f>
        <v/>
      </c>
      <c r="DK153" s="378" t="str">
        <f ca="1">+IF(OFFSET('Sanitation Data'!$I$29,0,10*ROW('Sanitation Data'!I147))="","",OFFSET('Sanitation Data'!$I$29,0,10*ROW('Sanitation Data'!I147)))</f>
        <v/>
      </c>
      <c r="DL153" s="378" t="str">
        <f ca="1">+IF(OFFSET('Sanitation Data'!$I$30,0,10*ROW('Sanitation Data'!I147))="","",OFFSET('Sanitation Data'!$I$30,0,10*ROW('Sanitation Data'!I147)))</f>
        <v/>
      </c>
      <c r="DM153" s="378" t="str">
        <f ca="1">+IF(OFFSET('Sanitation Data'!$I$31,0,10*ROW('Sanitation Data'!I147))="","",OFFSET('Sanitation Data'!$I$31,0,10*ROW('Sanitation Data'!I147)))</f>
        <v/>
      </c>
      <c r="DN153" s="378" t="str">
        <f ca="1">+IF(OFFSET('Sanitation Data'!$I$32,0,10*ROW('Sanitation Data'!I147))="","",OFFSET('Sanitation Data'!$I$32,0,10*ROW('Sanitation Data'!I147)))</f>
        <v/>
      </c>
      <c r="DO153" s="378" t="str">
        <f ca="1">+IF(OFFSET('Hygiene Data'!$D$11,0,10*ROW('Hygiene Data'!D147))="","",OFFSET('Hygiene Data'!$D$11,0,10*ROW('Hygiene Data'!D147)))</f>
        <v/>
      </c>
      <c r="DP153" s="378" t="str">
        <f ca="1">+IF(OFFSET('Hygiene Data'!$D$12,0,10*ROW('Hygiene Data'!D147))="","",OFFSET('Hygiene Data'!$D$12,0,10*ROW('Hygiene Data'!D147)))</f>
        <v/>
      </c>
      <c r="DQ153" s="378" t="str">
        <f ca="1">+IF(OFFSET('Hygiene Data'!$D$13,0,10*ROW('Hygiene Data'!D147))="","",OFFSET('Hygiene Data'!$D$13,0,10*ROW('Hygiene Data'!D147)))</f>
        <v/>
      </c>
      <c r="DR153" s="378" t="str">
        <f ca="1">+IF(OFFSET('Hygiene Data'!$E$11,0,10*ROW('Hygiene Data'!E147))="","",OFFSET('Hygiene Data'!$E$11,0,10*ROW('Hygiene Data'!E147)))</f>
        <v/>
      </c>
      <c r="DS153" s="378" t="str">
        <f ca="1">+IF(OFFSET('Hygiene Data'!$E$12,0,10*ROW('Hygiene Data'!E147))="","",OFFSET('Hygiene Data'!$E$12,0,10*ROW('Hygiene Data'!E147)))</f>
        <v/>
      </c>
      <c r="DT153" s="378" t="str">
        <f ca="1">+IF(OFFSET('Hygiene Data'!$E$13,0,10*ROW('Hygiene Data'!E147))="","",OFFSET('Hygiene Data'!$E$13,0,10*ROW('Hygiene Data'!E147)))</f>
        <v/>
      </c>
      <c r="DU153" s="378" t="str">
        <f ca="1">+IF(OFFSET('Hygiene Data'!$F$11,0,10*ROW('Hygiene Data'!F147))="","",OFFSET('Hygiene Data'!$F$11,0,10*ROW('Hygiene Data'!F147)))</f>
        <v/>
      </c>
      <c r="DV153" s="378" t="str">
        <f ca="1">+IF(OFFSET('Hygiene Data'!$F$12,0,10*ROW('Hygiene Data'!F147))="","",OFFSET('Hygiene Data'!$F$12,0,10*ROW('Hygiene Data'!F147)))</f>
        <v/>
      </c>
      <c r="DW153" s="378" t="str">
        <f ca="1">+IF(OFFSET('Hygiene Data'!$F$13,0,10*ROW('Hygiene Data'!F147))="","",OFFSET('Hygiene Data'!$F$13,0,10*ROW('Hygiene Data'!F147)))</f>
        <v/>
      </c>
      <c r="DX153" s="378" t="str">
        <f ca="1">+IF(OFFSET('Hygiene Data'!$G$11,0,10*ROW('Hygiene Data'!G147))="","",OFFSET('Hygiene Data'!$G$11,0,10*ROW('Hygiene Data'!G147)))</f>
        <v/>
      </c>
      <c r="DY153" s="378" t="str">
        <f ca="1">+IF(OFFSET('Hygiene Data'!$G$12,0,10*ROW('Hygiene Data'!G147))="","",OFFSET('Hygiene Data'!$G$12,0,10*ROW('Hygiene Data'!G147)))</f>
        <v/>
      </c>
      <c r="DZ153" s="378" t="str">
        <f ca="1">+IF(OFFSET('Hygiene Data'!$G$13,0,10*ROW('Hygiene Data'!G147))="","",OFFSET('Hygiene Data'!$G$13,0,10*ROW('Hygiene Data'!G147)))</f>
        <v/>
      </c>
      <c r="EA153" s="378" t="str">
        <f ca="1">+IF(OFFSET('Hygiene Data'!$H$11,0,10*ROW('Hygiene Data'!H147))="","",OFFSET('Hygiene Data'!$H$11,0,10*ROW('Hygiene Data'!H147)))</f>
        <v/>
      </c>
      <c r="EB153" s="378" t="str">
        <f ca="1">+IF(OFFSET('Hygiene Data'!$H$12,0,10*ROW('Hygiene Data'!H147))="","",OFFSET('Hygiene Data'!$H$12,0,10*ROW('Hygiene Data'!H147)))</f>
        <v/>
      </c>
      <c r="EC153" s="378" t="str">
        <f ca="1">+IF(OFFSET('Hygiene Data'!$H$13,0,10*ROW('Hygiene Data'!H147))="","",OFFSET('Hygiene Data'!$H$13,0,10*ROW('Hygiene Data'!H147)))</f>
        <v/>
      </c>
      <c r="ED153" s="378" t="str">
        <f ca="1">+IF(OFFSET('Hygiene Data'!$I$11,0,10*ROW('Hygiene Data'!I147))="","",OFFSET('Hygiene Data'!$I$11,0,10*ROW('Hygiene Data'!I147)))</f>
        <v/>
      </c>
      <c r="EE153" s="378" t="str">
        <f ca="1">+IF(OFFSET('Hygiene Data'!$I$12,0,10*ROW('Hygiene Data'!I147))="","",OFFSET('Hygiene Data'!$I$12,0,10*ROW('Hygiene Data'!I147)))</f>
        <v/>
      </c>
      <c r="EF153" s="378" t="str">
        <f ca="1">+IF(OFFSET('Hygiene Data'!$I$13,0,10*ROW('Hygiene Data'!I147))="","",OFFSET('Hygiene Data'!$I$13,0,10*ROW('Hygiene Data'!I147)))</f>
        <v/>
      </c>
    </row>
    <row r="154" spans="1:136" x14ac:dyDescent="0.25">
      <c r="A154" s="487" t="str">
        <f ca="1">+IF(OFFSET('Water Data'!$B$2,0,10*ROW('Water Data'!E148))="","",OFFSET('Water Data'!$B$2,0,10*ROW('Water Data'!E148)))</f>
        <v/>
      </c>
      <c r="B154" s="487"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4" t="str">
        <f t="shared" ca="1" si="2"/>
        <v/>
      </c>
      <c r="D154" s="515"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5"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5"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5"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5"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5"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5"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5"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5"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5"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5"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5"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5"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5"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5"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5"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5"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5"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6"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6"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6"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6"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6"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6"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6"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6"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6"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6"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6"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6"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6"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6"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6"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6"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6"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6"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6"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6"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6"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6"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6"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6"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6"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6"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6"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6"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6"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6"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7"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3"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7"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7"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7"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7"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7"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7"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7"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7"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7"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7"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7"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7"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7"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7"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7"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7"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8" t="str">
        <f ca="1">+IF(OFFSET('Water Data'!$D$27,0,10*ROW('Water Data'!D148))="","",OFFSET('Water Data'!$D$27,0,10*ROW('Water Data'!D148)))</f>
        <v/>
      </c>
      <c r="BT154" s="378" t="str">
        <f ca="1">+IF(OFFSET('Water Data'!$D$28,0,10*ROW('Water Data'!D148))="","",OFFSET('Water Data'!$D$28,0,10*ROW('Water Data'!D148)))</f>
        <v/>
      </c>
      <c r="BU154" s="378" t="str">
        <f ca="1">+IF(OFFSET('Water Data'!$D$29,0,10*ROW('Water Data'!D148))="","",OFFSET('Water Data'!$D$29,0,10*ROW('Water Data'!D148)))</f>
        <v/>
      </c>
      <c r="BV154" s="378" t="str">
        <f ca="1">+IF(OFFSET('Water Data'!$E$27,0,10*ROW('Water Data'!E148))="","",OFFSET('Water Data'!$E$27,0,10*ROW('Water Data'!E148)))</f>
        <v/>
      </c>
      <c r="BW154" s="378" t="str">
        <f ca="1">+IF(OFFSET('Water Data'!$E$28,0,10*ROW('Water Data'!E148))="","",OFFSET('Water Data'!$E$28,0,10*ROW('Water Data'!E148)))</f>
        <v/>
      </c>
      <c r="BX154" s="378" t="str">
        <f ca="1">+IF(OFFSET('Water Data'!$E$29,0,10*ROW('Water Data'!E148))="","",OFFSET('Water Data'!$E$29,0,10*ROW('Water Data'!E148)))</f>
        <v/>
      </c>
      <c r="BY154" s="378" t="str">
        <f ca="1">+IF(OFFSET('Water Data'!$F$27,0,10*ROW('Water Data'!F148))="","",OFFSET('Water Data'!$F$27,0,10*ROW('Water Data'!F148)))</f>
        <v/>
      </c>
      <c r="BZ154" s="378" t="str">
        <f ca="1">+IF(OFFSET('Water Data'!$F$28,0,10*ROW('Water Data'!F148))="","",OFFSET('Water Data'!$F$28,0,10*ROW('Water Data'!F148)))</f>
        <v/>
      </c>
      <c r="CA154" s="378" t="str">
        <f ca="1">+IF(OFFSET('Water Data'!$F$29,0,10*ROW('Water Data'!F148))="","",OFFSET('Water Data'!$F$29,0,10*ROW('Water Data'!F148)))</f>
        <v/>
      </c>
      <c r="CB154" s="378" t="str">
        <f ca="1">+IF(OFFSET('Water Data'!$G$27,0,10*ROW('Water Data'!G148))="","",OFFSET('Water Data'!$G$27,0,10*ROW('Water Data'!G148)))</f>
        <v/>
      </c>
      <c r="CC154" s="378" t="str">
        <f ca="1">+IF(OFFSET('Water Data'!$G$28,0,10*ROW('Water Data'!G148))="","",OFFSET('Water Data'!$G$28,0,10*ROW('Water Data'!G148)))</f>
        <v/>
      </c>
      <c r="CD154" s="378" t="str">
        <f ca="1">+IF(OFFSET('Water Data'!$G$29,0,10*ROW('Water Data'!G148))="","",OFFSET('Water Data'!$G$29,0,10*ROW('Water Data'!G148)))</f>
        <v/>
      </c>
      <c r="CE154" s="378" t="str">
        <f ca="1">+IF(OFFSET('Water Data'!$H$27,0,10*ROW('Water Data'!H148))="","",OFFSET('Water Data'!$H$27,0,10*ROW('Water Data'!H148)))</f>
        <v/>
      </c>
      <c r="CF154" s="378" t="str">
        <f ca="1">+IF(OFFSET('Water Data'!$H$28,0,10*ROW('Water Data'!H148))="","",OFFSET('Water Data'!$H$28,0,10*ROW('Water Data'!H148)))</f>
        <v/>
      </c>
      <c r="CG154" s="378" t="str">
        <f ca="1">+IF(OFFSET('Water Data'!$H$29,0,10*ROW('Water Data'!H148))="","",OFFSET('Water Data'!$H$29,0,10*ROW('Water Data'!H148)))</f>
        <v/>
      </c>
      <c r="CH154" s="378" t="str">
        <f ca="1">+IF(OFFSET('Water Data'!$I$27,0,10*ROW('Water Data'!I148))="","",OFFSET('Water Data'!$I$27,0,10*ROW('Water Data'!I148)))</f>
        <v/>
      </c>
      <c r="CI154" s="378" t="str">
        <f ca="1">+IF(OFFSET('Water Data'!$I$28,0,10*ROW('Water Data'!I148))="","",OFFSET('Water Data'!$I$28,0,10*ROW('Water Data'!I148)))</f>
        <v/>
      </c>
      <c r="CJ154" s="378" t="str">
        <f ca="1">+IF(OFFSET('Water Data'!$I$29,0,10*ROW('Water Data'!I148))="","",OFFSET('Water Data'!$I$29,0,10*ROW('Water Data'!I148)))</f>
        <v/>
      </c>
      <c r="CK154" s="378" t="str">
        <f ca="1">+IF(OFFSET('Sanitation Data'!$D$28,0,10*ROW('Sanitation Data'!D148))="","",OFFSET('Sanitation Data'!$D$28,0,10*ROW('Sanitation Data'!D148)))</f>
        <v/>
      </c>
      <c r="CL154" s="378" t="str">
        <f ca="1">+IF(OFFSET('Sanitation Data'!$D$29,0,10*ROW('Sanitation Data'!D148))="","",OFFSET('Sanitation Data'!$D$29,0,10*ROW('Sanitation Data'!D148)))</f>
        <v/>
      </c>
      <c r="CM154" s="378" t="str">
        <f ca="1">+IF(OFFSET('Sanitation Data'!$D$30,0,10*ROW('Sanitation Data'!D148))="","",OFFSET('Sanitation Data'!$D$30,0,10*ROW('Sanitation Data'!D148)))</f>
        <v/>
      </c>
      <c r="CN154" s="378" t="str">
        <f ca="1">+IF(OFFSET('Sanitation Data'!$D$31,0,10*ROW('Sanitation Data'!D148))="","",OFFSET('Sanitation Data'!$D$31,0,10*ROW('Sanitation Data'!D148)))</f>
        <v/>
      </c>
      <c r="CO154" s="378" t="str">
        <f ca="1">+IF(OFFSET('Sanitation Data'!$D$32,0,10*ROW('Sanitation Data'!D148))="","",OFFSET('Sanitation Data'!$D$32,0,10*ROW('Sanitation Data'!D148)))</f>
        <v/>
      </c>
      <c r="CP154" s="378" t="str">
        <f ca="1">+IF(OFFSET('Sanitation Data'!$E$28,0,10*ROW('Sanitation Data'!E148))="","",OFFSET('Sanitation Data'!$E$28,0,10*ROW('Sanitation Data'!E148)))</f>
        <v/>
      </c>
      <c r="CQ154" s="378" t="str">
        <f ca="1">+IF(OFFSET('Sanitation Data'!$E$29,0,10*ROW('Sanitation Data'!E148))="","",OFFSET('Sanitation Data'!$E$29,0,10*ROW('Sanitation Data'!E148)))</f>
        <v/>
      </c>
      <c r="CR154" s="378" t="str">
        <f ca="1">+IF(OFFSET('Sanitation Data'!$E$30,0,10*ROW('Sanitation Data'!E148))="","",OFFSET('Sanitation Data'!$E$30,0,10*ROW('Sanitation Data'!E148)))</f>
        <v/>
      </c>
      <c r="CS154" s="378" t="str">
        <f ca="1">+IF(OFFSET('Sanitation Data'!$E$31,0,10*ROW('Sanitation Data'!E148))="","",OFFSET('Sanitation Data'!$E$31,0,10*ROW('Sanitation Data'!E148)))</f>
        <v/>
      </c>
      <c r="CT154" s="378" t="str">
        <f ca="1">+IF(OFFSET('Sanitation Data'!$E$32,0,10*ROW('Sanitation Data'!E148))="","",OFFSET('Sanitation Data'!$E$32,0,10*ROW('Sanitation Data'!E148)))</f>
        <v/>
      </c>
      <c r="CU154" s="378" t="str">
        <f ca="1">+IF(OFFSET('Sanitation Data'!$F$28,0,10*ROW('Sanitation Data'!F148))="","",OFFSET('Sanitation Data'!$F$28,0,10*ROW('Sanitation Data'!F148)))</f>
        <v/>
      </c>
      <c r="CV154" s="378" t="str">
        <f ca="1">+IF(OFFSET('Sanitation Data'!$F$29,0,10*ROW('Sanitation Data'!F148))="","",OFFSET('Sanitation Data'!$F$29,0,10*ROW('Sanitation Data'!F148)))</f>
        <v/>
      </c>
      <c r="CW154" s="378" t="str">
        <f ca="1">+IF(OFFSET('Sanitation Data'!$F$30,0,10*ROW('Sanitation Data'!F148))="","",OFFSET('Sanitation Data'!$F$30,0,10*ROW('Sanitation Data'!F148)))</f>
        <v/>
      </c>
      <c r="CX154" s="378" t="str">
        <f ca="1">+IF(OFFSET('Sanitation Data'!$F$31,0,10*ROW('Sanitation Data'!F148))="","",OFFSET('Sanitation Data'!$F$31,0,10*ROW('Sanitation Data'!F148)))</f>
        <v/>
      </c>
      <c r="CY154" s="378" t="str">
        <f ca="1">+IF(OFFSET('Sanitation Data'!$F$32,0,10*ROW('Sanitation Data'!F148))="","",OFFSET('Sanitation Data'!$F$32,0,10*ROW('Sanitation Data'!F148)))</f>
        <v/>
      </c>
      <c r="CZ154" s="378" t="str">
        <f ca="1">+IF(OFFSET('Sanitation Data'!$G$28,0,10*ROW('Sanitation Data'!G148))="","",OFFSET('Sanitation Data'!$G$28,0,10*ROW('Sanitation Data'!G148)))</f>
        <v/>
      </c>
      <c r="DA154" s="378" t="str">
        <f ca="1">+IF(OFFSET('Sanitation Data'!$G$29,0,10*ROW('Sanitation Data'!G148))="","",OFFSET('Sanitation Data'!$G$29,0,10*ROW('Sanitation Data'!G148)))</f>
        <v/>
      </c>
      <c r="DB154" s="378" t="str">
        <f ca="1">+IF(OFFSET('Sanitation Data'!$G$30,0,10*ROW('Sanitation Data'!G148))="","",OFFSET('Sanitation Data'!$G$30,0,10*ROW('Sanitation Data'!G148)))</f>
        <v/>
      </c>
      <c r="DC154" s="378" t="str">
        <f ca="1">+IF(OFFSET('Sanitation Data'!$G$31,0,10*ROW('Sanitation Data'!G148))="","",OFFSET('Sanitation Data'!$G$31,0,10*ROW('Sanitation Data'!G148)))</f>
        <v/>
      </c>
      <c r="DD154" s="378" t="str">
        <f ca="1">+IF(OFFSET('Sanitation Data'!$G$32,0,10*ROW('Sanitation Data'!G148))="","",OFFSET('Sanitation Data'!$G$32,0,10*ROW('Sanitation Data'!G148)))</f>
        <v/>
      </c>
      <c r="DE154" s="378" t="str">
        <f ca="1">+IF(OFFSET('Sanitation Data'!$H$28,0,10*ROW('Sanitation Data'!H148))="","",OFFSET('Sanitation Data'!$H$28,0,10*ROW('Sanitation Data'!H148)))</f>
        <v/>
      </c>
      <c r="DF154" s="378" t="str">
        <f ca="1">+IF(OFFSET('Sanitation Data'!$H$29,0,10*ROW('Sanitation Data'!H148))="","",OFFSET('Sanitation Data'!$H$29,0,10*ROW('Sanitation Data'!H148)))</f>
        <v/>
      </c>
      <c r="DG154" s="378" t="str">
        <f ca="1">+IF(OFFSET('Sanitation Data'!$H$30,0,10*ROW('Sanitation Data'!H148))="","",OFFSET('Sanitation Data'!$H$30,0,10*ROW('Sanitation Data'!H148)))</f>
        <v/>
      </c>
      <c r="DH154" s="378" t="str">
        <f ca="1">+IF(OFFSET('Sanitation Data'!$H$31,0,10*ROW('Sanitation Data'!H148))="","",OFFSET('Sanitation Data'!$H$31,0,10*ROW('Sanitation Data'!H148)))</f>
        <v/>
      </c>
      <c r="DI154" s="378" t="str">
        <f ca="1">+IF(OFFSET('Sanitation Data'!$H$32,0,10*ROW('Sanitation Data'!H148))="","",OFFSET('Sanitation Data'!$H$32,0,10*ROW('Sanitation Data'!H148)))</f>
        <v/>
      </c>
      <c r="DJ154" s="378" t="str">
        <f ca="1">+IF(OFFSET('Sanitation Data'!$I$28,0,10*ROW('Sanitation Data'!I148))="","",OFFSET('Sanitation Data'!$I$28,0,10*ROW('Sanitation Data'!I148)))</f>
        <v/>
      </c>
      <c r="DK154" s="378" t="str">
        <f ca="1">+IF(OFFSET('Sanitation Data'!$I$29,0,10*ROW('Sanitation Data'!I148))="","",OFFSET('Sanitation Data'!$I$29,0,10*ROW('Sanitation Data'!I148)))</f>
        <v/>
      </c>
      <c r="DL154" s="378" t="str">
        <f ca="1">+IF(OFFSET('Sanitation Data'!$I$30,0,10*ROW('Sanitation Data'!I148))="","",OFFSET('Sanitation Data'!$I$30,0,10*ROW('Sanitation Data'!I148)))</f>
        <v/>
      </c>
      <c r="DM154" s="378" t="str">
        <f ca="1">+IF(OFFSET('Sanitation Data'!$I$31,0,10*ROW('Sanitation Data'!I148))="","",OFFSET('Sanitation Data'!$I$31,0,10*ROW('Sanitation Data'!I148)))</f>
        <v/>
      </c>
      <c r="DN154" s="378" t="str">
        <f ca="1">+IF(OFFSET('Sanitation Data'!$I$32,0,10*ROW('Sanitation Data'!I148))="","",OFFSET('Sanitation Data'!$I$32,0,10*ROW('Sanitation Data'!I148)))</f>
        <v/>
      </c>
      <c r="DO154" s="378" t="str">
        <f ca="1">+IF(OFFSET('Hygiene Data'!$D$11,0,10*ROW('Hygiene Data'!D148))="","",OFFSET('Hygiene Data'!$D$11,0,10*ROW('Hygiene Data'!D148)))</f>
        <v/>
      </c>
      <c r="DP154" s="378" t="str">
        <f ca="1">+IF(OFFSET('Hygiene Data'!$D$12,0,10*ROW('Hygiene Data'!D148))="","",OFFSET('Hygiene Data'!$D$12,0,10*ROW('Hygiene Data'!D148)))</f>
        <v/>
      </c>
      <c r="DQ154" s="378" t="str">
        <f ca="1">+IF(OFFSET('Hygiene Data'!$D$13,0,10*ROW('Hygiene Data'!D148))="","",OFFSET('Hygiene Data'!$D$13,0,10*ROW('Hygiene Data'!D148)))</f>
        <v/>
      </c>
      <c r="DR154" s="378" t="str">
        <f ca="1">+IF(OFFSET('Hygiene Data'!$E$11,0,10*ROW('Hygiene Data'!E148))="","",OFFSET('Hygiene Data'!$E$11,0,10*ROW('Hygiene Data'!E148)))</f>
        <v/>
      </c>
      <c r="DS154" s="378" t="str">
        <f ca="1">+IF(OFFSET('Hygiene Data'!$E$12,0,10*ROW('Hygiene Data'!E148))="","",OFFSET('Hygiene Data'!$E$12,0,10*ROW('Hygiene Data'!E148)))</f>
        <v/>
      </c>
      <c r="DT154" s="378" t="str">
        <f ca="1">+IF(OFFSET('Hygiene Data'!$E$13,0,10*ROW('Hygiene Data'!E148))="","",OFFSET('Hygiene Data'!$E$13,0,10*ROW('Hygiene Data'!E148)))</f>
        <v/>
      </c>
      <c r="DU154" s="378" t="str">
        <f ca="1">+IF(OFFSET('Hygiene Data'!$F$11,0,10*ROW('Hygiene Data'!F148))="","",OFFSET('Hygiene Data'!$F$11,0,10*ROW('Hygiene Data'!F148)))</f>
        <v/>
      </c>
      <c r="DV154" s="378" t="str">
        <f ca="1">+IF(OFFSET('Hygiene Data'!$F$12,0,10*ROW('Hygiene Data'!F148))="","",OFFSET('Hygiene Data'!$F$12,0,10*ROW('Hygiene Data'!F148)))</f>
        <v/>
      </c>
      <c r="DW154" s="378" t="str">
        <f ca="1">+IF(OFFSET('Hygiene Data'!$F$13,0,10*ROW('Hygiene Data'!F148))="","",OFFSET('Hygiene Data'!$F$13,0,10*ROW('Hygiene Data'!F148)))</f>
        <v/>
      </c>
      <c r="DX154" s="378" t="str">
        <f ca="1">+IF(OFFSET('Hygiene Data'!$G$11,0,10*ROW('Hygiene Data'!G148))="","",OFFSET('Hygiene Data'!$G$11,0,10*ROW('Hygiene Data'!G148)))</f>
        <v/>
      </c>
      <c r="DY154" s="378" t="str">
        <f ca="1">+IF(OFFSET('Hygiene Data'!$G$12,0,10*ROW('Hygiene Data'!G148))="","",OFFSET('Hygiene Data'!$G$12,0,10*ROW('Hygiene Data'!G148)))</f>
        <v/>
      </c>
      <c r="DZ154" s="378" t="str">
        <f ca="1">+IF(OFFSET('Hygiene Data'!$G$13,0,10*ROW('Hygiene Data'!G148))="","",OFFSET('Hygiene Data'!$G$13,0,10*ROW('Hygiene Data'!G148)))</f>
        <v/>
      </c>
      <c r="EA154" s="378" t="str">
        <f ca="1">+IF(OFFSET('Hygiene Data'!$H$11,0,10*ROW('Hygiene Data'!H148))="","",OFFSET('Hygiene Data'!$H$11,0,10*ROW('Hygiene Data'!H148)))</f>
        <v/>
      </c>
      <c r="EB154" s="378" t="str">
        <f ca="1">+IF(OFFSET('Hygiene Data'!$H$12,0,10*ROW('Hygiene Data'!H148))="","",OFFSET('Hygiene Data'!$H$12,0,10*ROW('Hygiene Data'!H148)))</f>
        <v/>
      </c>
      <c r="EC154" s="378" t="str">
        <f ca="1">+IF(OFFSET('Hygiene Data'!$H$13,0,10*ROW('Hygiene Data'!H148))="","",OFFSET('Hygiene Data'!$H$13,0,10*ROW('Hygiene Data'!H148)))</f>
        <v/>
      </c>
      <c r="ED154" s="378" t="str">
        <f ca="1">+IF(OFFSET('Hygiene Data'!$I$11,0,10*ROW('Hygiene Data'!I148))="","",OFFSET('Hygiene Data'!$I$11,0,10*ROW('Hygiene Data'!I148)))</f>
        <v/>
      </c>
      <c r="EE154" s="378" t="str">
        <f ca="1">+IF(OFFSET('Hygiene Data'!$I$12,0,10*ROW('Hygiene Data'!I148))="","",OFFSET('Hygiene Data'!$I$12,0,10*ROW('Hygiene Data'!I148)))</f>
        <v/>
      </c>
      <c r="EF154" s="378" t="str">
        <f ca="1">+IF(OFFSET('Hygiene Data'!$I$13,0,10*ROW('Hygiene Data'!I148))="","",OFFSET('Hygiene Data'!$I$13,0,10*ROW('Hygiene Data'!I148)))</f>
        <v/>
      </c>
    </row>
    <row r="155" spans="1:136" x14ac:dyDescent="0.25">
      <c r="A155" s="487" t="str">
        <f ca="1">+IF(OFFSET('Water Data'!$B$2,0,10*ROW('Water Data'!E149))="","",OFFSET('Water Data'!$B$2,0,10*ROW('Water Data'!E149)))</f>
        <v/>
      </c>
      <c r="B155" s="487"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4" t="str">
        <f t="shared" ca="1" si="2"/>
        <v/>
      </c>
      <c r="D155" s="515"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5"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5"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5"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5"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5"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5"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5"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5"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5"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5"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5"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5"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5"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5"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5"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5"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5"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6"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6"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6"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6"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6"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6"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6"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6"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6"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6"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6"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6"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6"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6"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6"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6"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6"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6"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6"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6"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6"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6"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6"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6"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6"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6"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6"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6"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6"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6"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7"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3"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7"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7"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7"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7"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7"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7"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7"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7"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7"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7"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7"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7"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7"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7"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7"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7"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8" t="str">
        <f ca="1">+IF(OFFSET('Water Data'!$D$27,0,10*ROW('Water Data'!D149))="","",OFFSET('Water Data'!$D$27,0,10*ROW('Water Data'!D149)))</f>
        <v/>
      </c>
      <c r="BT155" s="378" t="str">
        <f ca="1">+IF(OFFSET('Water Data'!$D$28,0,10*ROW('Water Data'!D149))="","",OFFSET('Water Data'!$D$28,0,10*ROW('Water Data'!D149)))</f>
        <v/>
      </c>
      <c r="BU155" s="378" t="str">
        <f ca="1">+IF(OFFSET('Water Data'!$D$29,0,10*ROW('Water Data'!D149))="","",OFFSET('Water Data'!$D$29,0,10*ROW('Water Data'!D149)))</f>
        <v/>
      </c>
      <c r="BV155" s="378" t="str">
        <f ca="1">+IF(OFFSET('Water Data'!$E$27,0,10*ROW('Water Data'!E149))="","",OFFSET('Water Data'!$E$27,0,10*ROW('Water Data'!E149)))</f>
        <v/>
      </c>
      <c r="BW155" s="378" t="str">
        <f ca="1">+IF(OFFSET('Water Data'!$E$28,0,10*ROW('Water Data'!E149))="","",OFFSET('Water Data'!$E$28,0,10*ROW('Water Data'!E149)))</f>
        <v/>
      </c>
      <c r="BX155" s="378" t="str">
        <f ca="1">+IF(OFFSET('Water Data'!$E$29,0,10*ROW('Water Data'!E149))="","",OFFSET('Water Data'!$E$29,0,10*ROW('Water Data'!E149)))</f>
        <v/>
      </c>
      <c r="BY155" s="378" t="str">
        <f ca="1">+IF(OFFSET('Water Data'!$F$27,0,10*ROW('Water Data'!F149))="","",OFFSET('Water Data'!$F$27,0,10*ROW('Water Data'!F149)))</f>
        <v/>
      </c>
      <c r="BZ155" s="378" t="str">
        <f ca="1">+IF(OFFSET('Water Data'!$F$28,0,10*ROW('Water Data'!F149))="","",OFFSET('Water Data'!$F$28,0,10*ROW('Water Data'!F149)))</f>
        <v/>
      </c>
      <c r="CA155" s="378" t="str">
        <f ca="1">+IF(OFFSET('Water Data'!$F$29,0,10*ROW('Water Data'!F149))="","",OFFSET('Water Data'!$F$29,0,10*ROW('Water Data'!F149)))</f>
        <v/>
      </c>
      <c r="CB155" s="378" t="str">
        <f ca="1">+IF(OFFSET('Water Data'!$G$27,0,10*ROW('Water Data'!G149))="","",OFFSET('Water Data'!$G$27,0,10*ROW('Water Data'!G149)))</f>
        <v/>
      </c>
      <c r="CC155" s="378" t="str">
        <f ca="1">+IF(OFFSET('Water Data'!$G$28,0,10*ROW('Water Data'!G149))="","",OFFSET('Water Data'!$G$28,0,10*ROW('Water Data'!G149)))</f>
        <v/>
      </c>
      <c r="CD155" s="378" t="str">
        <f ca="1">+IF(OFFSET('Water Data'!$G$29,0,10*ROW('Water Data'!G149))="","",OFFSET('Water Data'!$G$29,0,10*ROW('Water Data'!G149)))</f>
        <v/>
      </c>
      <c r="CE155" s="378" t="str">
        <f ca="1">+IF(OFFSET('Water Data'!$H$27,0,10*ROW('Water Data'!H149))="","",OFFSET('Water Data'!$H$27,0,10*ROW('Water Data'!H149)))</f>
        <v/>
      </c>
      <c r="CF155" s="378" t="str">
        <f ca="1">+IF(OFFSET('Water Data'!$H$28,0,10*ROW('Water Data'!H149))="","",OFFSET('Water Data'!$H$28,0,10*ROW('Water Data'!H149)))</f>
        <v/>
      </c>
      <c r="CG155" s="378" t="str">
        <f ca="1">+IF(OFFSET('Water Data'!$H$29,0,10*ROW('Water Data'!H149))="","",OFFSET('Water Data'!$H$29,0,10*ROW('Water Data'!H149)))</f>
        <v/>
      </c>
      <c r="CH155" s="378" t="str">
        <f ca="1">+IF(OFFSET('Water Data'!$I$27,0,10*ROW('Water Data'!I149))="","",OFFSET('Water Data'!$I$27,0,10*ROW('Water Data'!I149)))</f>
        <v/>
      </c>
      <c r="CI155" s="378" t="str">
        <f ca="1">+IF(OFFSET('Water Data'!$I$28,0,10*ROW('Water Data'!I149))="","",OFFSET('Water Data'!$I$28,0,10*ROW('Water Data'!I149)))</f>
        <v/>
      </c>
      <c r="CJ155" s="378" t="str">
        <f ca="1">+IF(OFFSET('Water Data'!$I$29,0,10*ROW('Water Data'!I149))="","",OFFSET('Water Data'!$I$29,0,10*ROW('Water Data'!I149)))</f>
        <v/>
      </c>
      <c r="CK155" s="378" t="str">
        <f ca="1">+IF(OFFSET('Sanitation Data'!$D$28,0,10*ROW('Sanitation Data'!D149))="","",OFFSET('Sanitation Data'!$D$28,0,10*ROW('Sanitation Data'!D149)))</f>
        <v/>
      </c>
      <c r="CL155" s="378" t="str">
        <f ca="1">+IF(OFFSET('Sanitation Data'!$D$29,0,10*ROW('Sanitation Data'!D149))="","",OFFSET('Sanitation Data'!$D$29,0,10*ROW('Sanitation Data'!D149)))</f>
        <v/>
      </c>
      <c r="CM155" s="378" t="str">
        <f ca="1">+IF(OFFSET('Sanitation Data'!$D$30,0,10*ROW('Sanitation Data'!D149))="","",OFFSET('Sanitation Data'!$D$30,0,10*ROW('Sanitation Data'!D149)))</f>
        <v/>
      </c>
      <c r="CN155" s="378" t="str">
        <f ca="1">+IF(OFFSET('Sanitation Data'!$D$31,0,10*ROW('Sanitation Data'!D149))="","",OFFSET('Sanitation Data'!$D$31,0,10*ROW('Sanitation Data'!D149)))</f>
        <v/>
      </c>
      <c r="CO155" s="378" t="str">
        <f ca="1">+IF(OFFSET('Sanitation Data'!$D$32,0,10*ROW('Sanitation Data'!D149))="","",OFFSET('Sanitation Data'!$D$32,0,10*ROW('Sanitation Data'!D149)))</f>
        <v/>
      </c>
      <c r="CP155" s="378" t="str">
        <f ca="1">+IF(OFFSET('Sanitation Data'!$E$28,0,10*ROW('Sanitation Data'!E149))="","",OFFSET('Sanitation Data'!$E$28,0,10*ROW('Sanitation Data'!E149)))</f>
        <v/>
      </c>
      <c r="CQ155" s="378" t="str">
        <f ca="1">+IF(OFFSET('Sanitation Data'!$E$29,0,10*ROW('Sanitation Data'!E149))="","",OFFSET('Sanitation Data'!$E$29,0,10*ROW('Sanitation Data'!E149)))</f>
        <v/>
      </c>
      <c r="CR155" s="378" t="str">
        <f ca="1">+IF(OFFSET('Sanitation Data'!$E$30,0,10*ROW('Sanitation Data'!E149))="","",OFFSET('Sanitation Data'!$E$30,0,10*ROW('Sanitation Data'!E149)))</f>
        <v/>
      </c>
      <c r="CS155" s="378" t="str">
        <f ca="1">+IF(OFFSET('Sanitation Data'!$E$31,0,10*ROW('Sanitation Data'!E149))="","",OFFSET('Sanitation Data'!$E$31,0,10*ROW('Sanitation Data'!E149)))</f>
        <v/>
      </c>
      <c r="CT155" s="378" t="str">
        <f ca="1">+IF(OFFSET('Sanitation Data'!$E$32,0,10*ROW('Sanitation Data'!E149))="","",OFFSET('Sanitation Data'!$E$32,0,10*ROW('Sanitation Data'!E149)))</f>
        <v/>
      </c>
      <c r="CU155" s="378" t="str">
        <f ca="1">+IF(OFFSET('Sanitation Data'!$F$28,0,10*ROW('Sanitation Data'!F149))="","",OFFSET('Sanitation Data'!$F$28,0,10*ROW('Sanitation Data'!F149)))</f>
        <v/>
      </c>
      <c r="CV155" s="378" t="str">
        <f ca="1">+IF(OFFSET('Sanitation Data'!$F$29,0,10*ROW('Sanitation Data'!F149))="","",OFFSET('Sanitation Data'!$F$29,0,10*ROW('Sanitation Data'!F149)))</f>
        <v/>
      </c>
      <c r="CW155" s="378" t="str">
        <f ca="1">+IF(OFFSET('Sanitation Data'!$F$30,0,10*ROW('Sanitation Data'!F149))="","",OFFSET('Sanitation Data'!$F$30,0,10*ROW('Sanitation Data'!F149)))</f>
        <v/>
      </c>
      <c r="CX155" s="378" t="str">
        <f ca="1">+IF(OFFSET('Sanitation Data'!$F$31,0,10*ROW('Sanitation Data'!F149))="","",OFFSET('Sanitation Data'!$F$31,0,10*ROW('Sanitation Data'!F149)))</f>
        <v/>
      </c>
      <c r="CY155" s="378" t="str">
        <f ca="1">+IF(OFFSET('Sanitation Data'!$F$32,0,10*ROW('Sanitation Data'!F149))="","",OFFSET('Sanitation Data'!$F$32,0,10*ROW('Sanitation Data'!F149)))</f>
        <v/>
      </c>
      <c r="CZ155" s="378" t="str">
        <f ca="1">+IF(OFFSET('Sanitation Data'!$G$28,0,10*ROW('Sanitation Data'!G149))="","",OFFSET('Sanitation Data'!$G$28,0,10*ROW('Sanitation Data'!G149)))</f>
        <v/>
      </c>
      <c r="DA155" s="378" t="str">
        <f ca="1">+IF(OFFSET('Sanitation Data'!$G$29,0,10*ROW('Sanitation Data'!G149))="","",OFFSET('Sanitation Data'!$G$29,0,10*ROW('Sanitation Data'!G149)))</f>
        <v/>
      </c>
      <c r="DB155" s="378" t="str">
        <f ca="1">+IF(OFFSET('Sanitation Data'!$G$30,0,10*ROW('Sanitation Data'!G149))="","",OFFSET('Sanitation Data'!$G$30,0,10*ROW('Sanitation Data'!G149)))</f>
        <v/>
      </c>
      <c r="DC155" s="378" t="str">
        <f ca="1">+IF(OFFSET('Sanitation Data'!$G$31,0,10*ROW('Sanitation Data'!G149))="","",OFFSET('Sanitation Data'!$G$31,0,10*ROW('Sanitation Data'!G149)))</f>
        <v/>
      </c>
      <c r="DD155" s="378" t="str">
        <f ca="1">+IF(OFFSET('Sanitation Data'!$G$32,0,10*ROW('Sanitation Data'!G149))="","",OFFSET('Sanitation Data'!$G$32,0,10*ROW('Sanitation Data'!G149)))</f>
        <v/>
      </c>
      <c r="DE155" s="378" t="str">
        <f ca="1">+IF(OFFSET('Sanitation Data'!$H$28,0,10*ROW('Sanitation Data'!H149))="","",OFFSET('Sanitation Data'!$H$28,0,10*ROW('Sanitation Data'!H149)))</f>
        <v/>
      </c>
      <c r="DF155" s="378" t="str">
        <f ca="1">+IF(OFFSET('Sanitation Data'!$H$29,0,10*ROW('Sanitation Data'!H149))="","",OFFSET('Sanitation Data'!$H$29,0,10*ROW('Sanitation Data'!H149)))</f>
        <v/>
      </c>
      <c r="DG155" s="378" t="str">
        <f ca="1">+IF(OFFSET('Sanitation Data'!$H$30,0,10*ROW('Sanitation Data'!H149))="","",OFFSET('Sanitation Data'!$H$30,0,10*ROW('Sanitation Data'!H149)))</f>
        <v/>
      </c>
      <c r="DH155" s="378" t="str">
        <f ca="1">+IF(OFFSET('Sanitation Data'!$H$31,0,10*ROW('Sanitation Data'!H149))="","",OFFSET('Sanitation Data'!$H$31,0,10*ROW('Sanitation Data'!H149)))</f>
        <v/>
      </c>
      <c r="DI155" s="378" t="str">
        <f ca="1">+IF(OFFSET('Sanitation Data'!$H$32,0,10*ROW('Sanitation Data'!H149))="","",OFFSET('Sanitation Data'!$H$32,0,10*ROW('Sanitation Data'!H149)))</f>
        <v/>
      </c>
      <c r="DJ155" s="378" t="str">
        <f ca="1">+IF(OFFSET('Sanitation Data'!$I$28,0,10*ROW('Sanitation Data'!I149))="","",OFFSET('Sanitation Data'!$I$28,0,10*ROW('Sanitation Data'!I149)))</f>
        <v/>
      </c>
      <c r="DK155" s="378" t="str">
        <f ca="1">+IF(OFFSET('Sanitation Data'!$I$29,0,10*ROW('Sanitation Data'!I149))="","",OFFSET('Sanitation Data'!$I$29,0,10*ROW('Sanitation Data'!I149)))</f>
        <v/>
      </c>
      <c r="DL155" s="378" t="str">
        <f ca="1">+IF(OFFSET('Sanitation Data'!$I$30,0,10*ROW('Sanitation Data'!I149))="","",OFFSET('Sanitation Data'!$I$30,0,10*ROW('Sanitation Data'!I149)))</f>
        <v/>
      </c>
      <c r="DM155" s="378" t="str">
        <f ca="1">+IF(OFFSET('Sanitation Data'!$I$31,0,10*ROW('Sanitation Data'!I149))="","",OFFSET('Sanitation Data'!$I$31,0,10*ROW('Sanitation Data'!I149)))</f>
        <v/>
      </c>
      <c r="DN155" s="378" t="str">
        <f ca="1">+IF(OFFSET('Sanitation Data'!$I$32,0,10*ROW('Sanitation Data'!I149))="","",OFFSET('Sanitation Data'!$I$32,0,10*ROW('Sanitation Data'!I149)))</f>
        <v/>
      </c>
      <c r="DO155" s="378" t="str">
        <f ca="1">+IF(OFFSET('Hygiene Data'!$D$11,0,10*ROW('Hygiene Data'!D149))="","",OFFSET('Hygiene Data'!$D$11,0,10*ROW('Hygiene Data'!D149)))</f>
        <v/>
      </c>
      <c r="DP155" s="378" t="str">
        <f ca="1">+IF(OFFSET('Hygiene Data'!$D$12,0,10*ROW('Hygiene Data'!D149))="","",OFFSET('Hygiene Data'!$D$12,0,10*ROW('Hygiene Data'!D149)))</f>
        <v/>
      </c>
      <c r="DQ155" s="378" t="str">
        <f ca="1">+IF(OFFSET('Hygiene Data'!$D$13,0,10*ROW('Hygiene Data'!D149))="","",OFFSET('Hygiene Data'!$D$13,0,10*ROW('Hygiene Data'!D149)))</f>
        <v/>
      </c>
      <c r="DR155" s="378" t="str">
        <f ca="1">+IF(OFFSET('Hygiene Data'!$E$11,0,10*ROW('Hygiene Data'!E149))="","",OFFSET('Hygiene Data'!$E$11,0,10*ROW('Hygiene Data'!E149)))</f>
        <v/>
      </c>
      <c r="DS155" s="378" t="str">
        <f ca="1">+IF(OFFSET('Hygiene Data'!$E$12,0,10*ROW('Hygiene Data'!E149))="","",OFFSET('Hygiene Data'!$E$12,0,10*ROW('Hygiene Data'!E149)))</f>
        <v/>
      </c>
      <c r="DT155" s="378" t="str">
        <f ca="1">+IF(OFFSET('Hygiene Data'!$E$13,0,10*ROW('Hygiene Data'!E149))="","",OFFSET('Hygiene Data'!$E$13,0,10*ROW('Hygiene Data'!E149)))</f>
        <v/>
      </c>
      <c r="DU155" s="378" t="str">
        <f ca="1">+IF(OFFSET('Hygiene Data'!$F$11,0,10*ROW('Hygiene Data'!F149))="","",OFFSET('Hygiene Data'!$F$11,0,10*ROW('Hygiene Data'!F149)))</f>
        <v/>
      </c>
      <c r="DV155" s="378" t="str">
        <f ca="1">+IF(OFFSET('Hygiene Data'!$F$12,0,10*ROW('Hygiene Data'!F149))="","",OFFSET('Hygiene Data'!$F$12,0,10*ROW('Hygiene Data'!F149)))</f>
        <v/>
      </c>
      <c r="DW155" s="378" t="str">
        <f ca="1">+IF(OFFSET('Hygiene Data'!$F$13,0,10*ROW('Hygiene Data'!F149))="","",OFFSET('Hygiene Data'!$F$13,0,10*ROW('Hygiene Data'!F149)))</f>
        <v/>
      </c>
      <c r="DX155" s="378" t="str">
        <f ca="1">+IF(OFFSET('Hygiene Data'!$G$11,0,10*ROW('Hygiene Data'!G149))="","",OFFSET('Hygiene Data'!$G$11,0,10*ROW('Hygiene Data'!G149)))</f>
        <v/>
      </c>
      <c r="DY155" s="378" t="str">
        <f ca="1">+IF(OFFSET('Hygiene Data'!$G$12,0,10*ROW('Hygiene Data'!G149))="","",OFFSET('Hygiene Data'!$G$12,0,10*ROW('Hygiene Data'!G149)))</f>
        <v/>
      </c>
      <c r="DZ155" s="378" t="str">
        <f ca="1">+IF(OFFSET('Hygiene Data'!$G$13,0,10*ROW('Hygiene Data'!G149))="","",OFFSET('Hygiene Data'!$G$13,0,10*ROW('Hygiene Data'!G149)))</f>
        <v/>
      </c>
      <c r="EA155" s="378" t="str">
        <f ca="1">+IF(OFFSET('Hygiene Data'!$H$11,0,10*ROW('Hygiene Data'!H149))="","",OFFSET('Hygiene Data'!$H$11,0,10*ROW('Hygiene Data'!H149)))</f>
        <v/>
      </c>
      <c r="EB155" s="378" t="str">
        <f ca="1">+IF(OFFSET('Hygiene Data'!$H$12,0,10*ROW('Hygiene Data'!H149))="","",OFFSET('Hygiene Data'!$H$12,0,10*ROW('Hygiene Data'!H149)))</f>
        <v/>
      </c>
      <c r="EC155" s="378" t="str">
        <f ca="1">+IF(OFFSET('Hygiene Data'!$H$13,0,10*ROW('Hygiene Data'!H149))="","",OFFSET('Hygiene Data'!$H$13,0,10*ROW('Hygiene Data'!H149)))</f>
        <v/>
      </c>
      <c r="ED155" s="378" t="str">
        <f ca="1">+IF(OFFSET('Hygiene Data'!$I$11,0,10*ROW('Hygiene Data'!I149))="","",OFFSET('Hygiene Data'!$I$11,0,10*ROW('Hygiene Data'!I149)))</f>
        <v/>
      </c>
      <c r="EE155" s="378" t="str">
        <f ca="1">+IF(OFFSET('Hygiene Data'!$I$12,0,10*ROW('Hygiene Data'!I149))="","",OFFSET('Hygiene Data'!$I$12,0,10*ROW('Hygiene Data'!I149)))</f>
        <v/>
      </c>
      <c r="EF155" s="378" t="str">
        <f ca="1">+IF(OFFSET('Hygiene Data'!$I$13,0,10*ROW('Hygiene Data'!I149))="","",OFFSET('Hygiene Data'!$I$13,0,10*ROW('Hygiene Data'!I149)))</f>
        <v/>
      </c>
    </row>
    <row r="156" spans="1:136" x14ac:dyDescent="0.25">
      <c r="A156" s="487" t="str">
        <f ca="1">+IF(OFFSET('Water Data'!$B$2,0,10*ROW('Water Data'!E150))="","",OFFSET('Water Data'!$B$2,0,10*ROW('Water Data'!E150)))</f>
        <v/>
      </c>
      <c r="B156" s="487"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4" t="str">
        <f t="shared" ca="1" si="2"/>
        <v/>
      </c>
      <c r="D156" s="515"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5"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5"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5"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5"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5"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5"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5"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5"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5"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5"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5"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5"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5"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5"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5"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5"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5"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6"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6"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6"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6"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6"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6"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6"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6"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6"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6"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6"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6"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6"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6"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6"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6"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6"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6"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6"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6"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6"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6"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6"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6"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6"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6"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6"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6"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6"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6"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7"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3"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7"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7"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7"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7"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7"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7"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7"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7"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7"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7"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7"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7"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7"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7"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7"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7"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8" t="str">
        <f ca="1">+IF(OFFSET('Water Data'!$D$27,0,10*ROW('Water Data'!D150))="","",OFFSET('Water Data'!$D$27,0,10*ROW('Water Data'!D150)))</f>
        <v/>
      </c>
      <c r="BT156" s="378" t="str">
        <f ca="1">+IF(OFFSET('Water Data'!$D$28,0,10*ROW('Water Data'!D150))="","",OFFSET('Water Data'!$D$28,0,10*ROW('Water Data'!D150)))</f>
        <v/>
      </c>
      <c r="BU156" s="378" t="str">
        <f ca="1">+IF(OFFSET('Water Data'!$D$29,0,10*ROW('Water Data'!D150))="","",OFFSET('Water Data'!$D$29,0,10*ROW('Water Data'!D150)))</f>
        <v/>
      </c>
      <c r="BV156" s="378" t="str">
        <f ca="1">+IF(OFFSET('Water Data'!$E$27,0,10*ROW('Water Data'!E150))="","",OFFSET('Water Data'!$E$27,0,10*ROW('Water Data'!E150)))</f>
        <v/>
      </c>
      <c r="BW156" s="378" t="str">
        <f ca="1">+IF(OFFSET('Water Data'!$E$28,0,10*ROW('Water Data'!E150))="","",OFFSET('Water Data'!$E$28,0,10*ROW('Water Data'!E150)))</f>
        <v/>
      </c>
      <c r="BX156" s="378" t="str">
        <f ca="1">+IF(OFFSET('Water Data'!$E$29,0,10*ROW('Water Data'!E150))="","",OFFSET('Water Data'!$E$29,0,10*ROW('Water Data'!E150)))</f>
        <v/>
      </c>
      <c r="BY156" s="378" t="str">
        <f ca="1">+IF(OFFSET('Water Data'!$F$27,0,10*ROW('Water Data'!F150))="","",OFFSET('Water Data'!$F$27,0,10*ROW('Water Data'!F150)))</f>
        <v/>
      </c>
      <c r="BZ156" s="378" t="str">
        <f ca="1">+IF(OFFSET('Water Data'!$F$28,0,10*ROW('Water Data'!F150))="","",OFFSET('Water Data'!$F$28,0,10*ROW('Water Data'!F150)))</f>
        <v/>
      </c>
      <c r="CA156" s="378" t="str">
        <f ca="1">+IF(OFFSET('Water Data'!$F$29,0,10*ROW('Water Data'!F150))="","",OFFSET('Water Data'!$F$29,0,10*ROW('Water Data'!F150)))</f>
        <v/>
      </c>
      <c r="CB156" s="378" t="str">
        <f ca="1">+IF(OFFSET('Water Data'!$G$27,0,10*ROW('Water Data'!G150))="","",OFFSET('Water Data'!$G$27,0,10*ROW('Water Data'!G150)))</f>
        <v/>
      </c>
      <c r="CC156" s="378" t="str">
        <f ca="1">+IF(OFFSET('Water Data'!$G$28,0,10*ROW('Water Data'!G150))="","",OFFSET('Water Data'!$G$28,0,10*ROW('Water Data'!G150)))</f>
        <v/>
      </c>
      <c r="CD156" s="378" t="str">
        <f ca="1">+IF(OFFSET('Water Data'!$G$29,0,10*ROW('Water Data'!G150))="","",OFFSET('Water Data'!$G$29,0,10*ROW('Water Data'!G150)))</f>
        <v/>
      </c>
      <c r="CE156" s="378" t="str">
        <f ca="1">+IF(OFFSET('Water Data'!$H$27,0,10*ROW('Water Data'!H150))="","",OFFSET('Water Data'!$H$27,0,10*ROW('Water Data'!H150)))</f>
        <v/>
      </c>
      <c r="CF156" s="378" t="str">
        <f ca="1">+IF(OFFSET('Water Data'!$H$28,0,10*ROW('Water Data'!H150))="","",OFFSET('Water Data'!$H$28,0,10*ROW('Water Data'!H150)))</f>
        <v/>
      </c>
      <c r="CG156" s="378" t="str">
        <f ca="1">+IF(OFFSET('Water Data'!$H$29,0,10*ROW('Water Data'!H150))="","",OFFSET('Water Data'!$H$29,0,10*ROW('Water Data'!H150)))</f>
        <v/>
      </c>
      <c r="CH156" s="378" t="str">
        <f ca="1">+IF(OFFSET('Water Data'!$I$27,0,10*ROW('Water Data'!I150))="","",OFFSET('Water Data'!$I$27,0,10*ROW('Water Data'!I150)))</f>
        <v/>
      </c>
      <c r="CI156" s="378" t="str">
        <f ca="1">+IF(OFFSET('Water Data'!$I$28,0,10*ROW('Water Data'!I150))="","",OFFSET('Water Data'!$I$28,0,10*ROW('Water Data'!I150)))</f>
        <v/>
      </c>
      <c r="CJ156" s="378" t="str">
        <f ca="1">+IF(OFFSET('Water Data'!$I$29,0,10*ROW('Water Data'!I150))="","",OFFSET('Water Data'!$I$29,0,10*ROW('Water Data'!I150)))</f>
        <v/>
      </c>
      <c r="CK156" s="378" t="str">
        <f ca="1">+IF(OFFSET('Sanitation Data'!$D$28,0,10*ROW('Sanitation Data'!D150))="","",OFFSET('Sanitation Data'!$D$28,0,10*ROW('Sanitation Data'!D150)))</f>
        <v/>
      </c>
      <c r="CL156" s="378" t="str">
        <f ca="1">+IF(OFFSET('Sanitation Data'!$D$29,0,10*ROW('Sanitation Data'!D150))="","",OFFSET('Sanitation Data'!$D$29,0,10*ROW('Sanitation Data'!D150)))</f>
        <v/>
      </c>
      <c r="CM156" s="378" t="str">
        <f ca="1">+IF(OFFSET('Sanitation Data'!$D$30,0,10*ROW('Sanitation Data'!D150))="","",OFFSET('Sanitation Data'!$D$30,0,10*ROW('Sanitation Data'!D150)))</f>
        <v/>
      </c>
      <c r="CN156" s="378" t="str">
        <f ca="1">+IF(OFFSET('Sanitation Data'!$D$31,0,10*ROW('Sanitation Data'!D150))="","",OFFSET('Sanitation Data'!$D$31,0,10*ROW('Sanitation Data'!D150)))</f>
        <v/>
      </c>
      <c r="CO156" s="378" t="str">
        <f ca="1">+IF(OFFSET('Sanitation Data'!$D$32,0,10*ROW('Sanitation Data'!D150))="","",OFFSET('Sanitation Data'!$D$32,0,10*ROW('Sanitation Data'!D150)))</f>
        <v/>
      </c>
      <c r="CP156" s="378" t="str">
        <f ca="1">+IF(OFFSET('Sanitation Data'!$E$28,0,10*ROW('Sanitation Data'!E150))="","",OFFSET('Sanitation Data'!$E$28,0,10*ROW('Sanitation Data'!E150)))</f>
        <v/>
      </c>
      <c r="CQ156" s="378" t="str">
        <f ca="1">+IF(OFFSET('Sanitation Data'!$E$29,0,10*ROW('Sanitation Data'!E150))="","",OFFSET('Sanitation Data'!$E$29,0,10*ROW('Sanitation Data'!E150)))</f>
        <v/>
      </c>
      <c r="CR156" s="378" t="str">
        <f ca="1">+IF(OFFSET('Sanitation Data'!$E$30,0,10*ROW('Sanitation Data'!E150))="","",OFFSET('Sanitation Data'!$E$30,0,10*ROW('Sanitation Data'!E150)))</f>
        <v/>
      </c>
      <c r="CS156" s="378" t="str">
        <f ca="1">+IF(OFFSET('Sanitation Data'!$E$31,0,10*ROW('Sanitation Data'!E150))="","",OFFSET('Sanitation Data'!$E$31,0,10*ROW('Sanitation Data'!E150)))</f>
        <v/>
      </c>
      <c r="CT156" s="378" t="str">
        <f ca="1">+IF(OFFSET('Sanitation Data'!$E$32,0,10*ROW('Sanitation Data'!E150))="","",OFFSET('Sanitation Data'!$E$32,0,10*ROW('Sanitation Data'!E150)))</f>
        <v/>
      </c>
      <c r="CU156" s="378" t="str">
        <f ca="1">+IF(OFFSET('Sanitation Data'!$F$28,0,10*ROW('Sanitation Data'!F150))="","",OFFSET('Sanitation Data'!$F$28,0,10*ROW('Sanitation Data'!F150)))</f>
        <v/>
      </c>
      <c r="CV156" s="378" t="str">
        <f ca="1">+IF(OFFSET('Sanitation Data'!$F$29,0,10*ROW('Sanitation Data'!F150))="","",OFFSET('Sanitation Data'!$F$29,0,10*ROW('Sanitation Data'!F150)))</f>
        <v/>
      </c>
      <c r="CW156" s="378" t="str">
        <f ca="1">+IF(OFFSET('Sanitation Data'!$F$30,0,10*ROW('Sanitation Data'!F150))="","",OFFSET('Sanitation Data'!$F$30,0,10*ROW('Sanitation Data'!F150)))</f>
        <v/>
      </c>
      <c r="CX156" s="378" t="str">
        <f ca="1">+IF(OFFSET('Sanitation Data'!$F$31,0,10*ROW('Sanitation Data'!F150))="","",OFFSET('Sanitation Data'!$F$31,0,10*ROW('Sanitation Data'!F150)))</f>
        <v/>
      </c>
      <c r="CY156" s="378" t="str">
        <f ca="1">+IF(OFFSET('Sanitation Data'!$F$32,0,10*ROW('Sanitation Data'!F150))="","",OFFSET('Sanitation Data'!$F$32,0,10*ROW('Sanitation Data'!F150)))</f>
        <v/>
      </c>
      <c r="CZ156" s="378" t="str">
        <f ca="1">+IF(OFFSET('Sanitation Data'!$G$28,0,10*ROW('Sanitation Data'!G150))="","",OFFSET('Sanitation Data'!$G$28,0,10*ROW('Sanitation Data'!G150)))</f>
        <v/>
      </c>
      <c r="DA156" s="378" t="str">
        <f ca="1">+IF(OFFSET('Sanitation Data'!$G$29,0,10*ROW('Sanitation Data'!G150))="","",OFFSET('Sanitation Data'!$G$29,0,10*ROW('Sanitation Data'!G150)))</f>
        <v/>
      </c>
      <c r="DB156" s="378" t="str">
        <f ca="1">+IF(OFFSET('Sanitation Data'!$G$30,0,10*ROW('Sanitation Data'!G150))="","",OFFSET('Sanitation Data'!$G$30,0,10*ROW('Sanitation Data'!G150)))</f>
        <v/>
      </c>
      <c r="DC156" s="378" t="str">
        <f ca="1">+IF(OFFSET('Sanitation Data'!$G$31,0,10*ROW('Sanitation Data'!G150))="","",OFFSET('Sanitation Data'!$G$31,0,10*ROW('Sanitation Data'!G150)))</f>
        <v/>
      </c>
      <c r="DD156" s="378" t="str">
        <f ca="1">+IF(OFFSET('Sanitation Data'!$G$32,0,10*ROW('Sanitation Data'!G150))="","",OFFSET('Sanitation Data'!$G$32,0,10*ROW('Sanitation Data'!G150)))</f>
        <v/>
      </c>
      <c r="DE156" s="378" t="str">
        <f ca="1">+IF(OFFSET('Sanitation Data'!$H$28,0,10*ROW('Sanitation Data'!H150))="","",OFFSET('Sanitation Data'!$H$28,0,10*ROW('Sanitation Data'!H150)))</f>
        <v/>
      </c>
      <c r="DF156" s="378" t="str">
        <f ca="1">+IF(OFFSET('Sanitation Data'!$H$29,0,10*ROW('Sanitation Data'!H150))="","",OFFSET('Sanitation Data'!$H$29,0,10*ROW('Sanitation Data'!H150)))</f>
        <v/>
      </c>
      <c r="DG156" s="378" t="str">
        <f ca="1">+IF(OFFSET('Sanitation Data'!$H$30,0,10*ROW('Sanitation Data'!H150))="","",OFFSET('Sanitation Data'!$H$30,0,10*ROW('Sanitation Data'!H150)))</f>
        <v/>
      </c>
      <c r="DH156" s="378" t="str">
        <f ca="1">+IF(OFFSET('Sanitation Data'!$H$31,0,10*ROW('Sanitation Data'!H150))="","",OFFSET('Sanitation Data'!$H$31,0,10*ROW('Sanitation Data'!H150)))</f>
        <v/>
      </c>
      <c r="DI156" s="378" t="str">
        <f ca="1">+IF(OFFSET('Sanitation Data'!$H$32,0,10*ROW('Sanitation Data'!H150))="","",OFFSET('Sanitation Data'!$H$32,0,10*ROW('Sanitation Data'!H150)))</f>
        <v/>
      </c>
      <c r="DJ156" s="378" t="str">
        <f ca="1">+IF(OFFSET('Sanitation Data'!$I$28,0,10*ROW('Sanitation Data'!I150))="","",OFFSET('Sanitation Data'!$I$28,0,10*ROW('Sanitation Data'!I150)))</f>
        <v/>
      </c>
      <c r="DK156" s="378" t="str">
        <f ca="1">+IF(OFFSET('Sanitation Data'!$I$29,0,10*ROW('Sanitation Data'!I150))="","",OFFSET('Sanitation Data'!$I$29,0,10*ROW('Sanitation Data'!I150)))</f>
        <v/>
      </c>
      <c r="DL156" s="378" t="str">
        <f ca="1">+IF(OFFSET('Sanitation Data'!$I$30,0,10*ROW('Sanitation Data'!I150))="","",OFFSET('Sanitation Data'!$I$30,0,10*ROW('Sanitation Data'!I150)))</f>
        <v/>
      </c>
      <c r="DM156" s="378" t="str">
        <f ca="1">+IF(OFFSET('Sanitation Data'!$I$31,0,10*ROW('Sanitation Data'!I150))="","",OFFSET('Sanitation Data'!$I$31,0,10*ROW('Sanitation Data'!I150)))</f>
        <v/>
      </c>
      <c r="DN156" s="378" t="str">
        <f ca="1">+IF(OFFSET('Sanitation Data'!$I$32,0,10*ROW('Sanitation Data'!I150))="","",OFFSET('Sanitation Data'!$I$32,0,10*ROW('Sanitation Data'!I150)))</f>
        <v/>
      </c>
      <c r="DO156" s="378" t="str">
        <f ca="1">+IF(OFFSET('Hygiene Data'!$D$11,0,10*ROW('Hygiene Data'!D150))="","",OFFSET('Hygiene Data'!$D$11,0,10*ROW('Hygiene Data'!D150)))</f>
        <v/>
      </c>
      <c r="DP156" s="378" t="str">
        <f ca="1">+IF(OFFSET('Hygiene Data'!$D$12,0,10*ROW('Hygiene Data'!D150))="","",OFFSET('Hygiene Data'!$D$12,0,10*ROW('Hygiene Data'!D150)))</f>
        <v/>
      </c>
      <c r="DQ156" s="378" t="str">
        <f ca="1">+IF(OFFSET('Hygiene Data'!$D$13,0,10*ROW('Hygiene Data'!D150))="","",OFFSET('Hygiene Data'!$D$13,0,10*ROW('Hygiene Data'!D150)))</f>
        <v/>
      </c>
      <c r="DR156" s="378" t="str">
        <f ca="1">+IF(OFFSET('Hygiene Data'!$E$11,0,10*ROW('Hygiene Data'!E150))="","",OFFSET('Hygiene Data'!$E$11,0,10*ROW('Hygiene Data'!E150)))</f>
        <v/>
      </c>
      <c r="DS156" s="378" t="str">
        <f ca="1">+IF(OFFSET('Hygiene Data'!$E$12,0,10*ROW('Hygiene Data'!E150))="","",OFFSET('Hygiene Data'!$E$12,0,10*ROW('Hygiene Data'!E150)))</f>
        <v/>
      </c>
      <c r="DT156" s="378" t="str">
        <f ca="1">+IF(OFFSET('Hygiene Data'!$E$13,0,10*ROW('Hygiene Data'!E150))="","",OFFSET('Hygiene Data'!$E$13,0,10*ROW('Hygiene Data'!E150)))</f>
        <v/>
      </c>
      <c r="DU156" s="378" t="str">
        <f ca="1">+IF(OFFSET('Hygiene Data'!$F$11,0,10*ROW('Hygiene Data'!F150))="","",OFFSET('Hygiene Data'!$F$11,0,10*ROW('Hygiene Data'!F150)))</f>
        <v/>
      </c>
      <c r="DV156" s="378" t="str">
        <f ca="1">+IF(OFFSET('Hygiene Data'!$F$12,0,10*ROW('Hygiene Data'!F150))="","",OFFSET('Hygiene Data'!$F$12,0,10*ROW('Hygiene Data'!F150)))</f>
        <v/>
      </c>
      <c r="DW156" s="378" t="str">
        <f ca="1">+IF(OFFSET('Hygiene Data'!$F$13,0,10*ROW('Hygiene Data'!F150))="","",OFFSET('Hygiene Data'!$F$13,0,10*ROW('Hygiene Data'!F150)))</f>
        <v/>
      </c>
      <c r="DX156" s="378" t="str">
        <f ca="1">+IF(OFFSET('Hygiene Data'!$G$11,0,10*ROW('Hygiene Data'!G150))="","",OFFSET('Hygiene Data'!$G$11,0,10*ROW('Hygiene Data'!G150)))</f>
        <v/>
      </c>
      <c r="DY156" s="378" t="str">
        <f ca="1">+IF(OFFSET('Hygiene Data'!$G$12,0,10*ROW('Hygiene Data'!G150))="","",OFFSET('Hygiene Data'!$G$12,0,10*ROW('Hygiene Data'!G150)))</f>
        <v/>
      </c>
      <c r="DZ156" s="378" t="str">
        <f ca="1">+IF(OFFSET('Hygiene Data'!$G$13,0,10*ROW('Hygiene Data'!G150))="","",OFFSET('Hygiene Data'!$G$13,0,10*ROW('Hygiene Data'!G150)))</f>
        <v/>
      </c>
      <c r="EA156" s="378" t="str">
        <f ca="1">+IF(OFFSET('Hygiene Data'!$H$11,0,10*ROW('Hygiene Data'!H150))="","",OFFSET('Hygiene Data'!$H$11,0,10*ROW('Hygiene Data'!H150)))</f>
        <v/>
      </c>
      <c r="EB156" s="378" t="str">
        <f ca="1">+IF(OFFSET('Hygiene Data'!$H$12,0,10*ROW('Hygiene Data'!H150))="","",OFFSET('Hygiene Data'!$H$12,0,10*ROW('Hygiene Data'!H150)))</f>
        <v/>
      </c>
      <c r="EC156" s="378" t="str">
        <f ca="1">+IF(OFFSET('Hygiene Data'!$H$13,0,10*ROW('Hygiene Data'!H150))="","",OFFSET('Hygiene Data'!$H$13,0,10*ROW('Hygiene Data'!H150)))</f>
        <v/>
      </c>
      <c r="ED156" s="378" t="str">
        <f ca="1">+IF(OFFSET('Hygiene Data'!$I$11,0,10*ROW('Hygiene Data'!I150))="","",OFFSET('Hygiene Data'!$I$11,0,10*ROW('Hygiene Data'!I150)))</f>
        <v/>
      </c>
      <c r="EE156" s="378" t="str">
        <f ca="1">+IF(OFFSET('Hygiene Data'!$I$12,0,10*ROW('Hygiene Data'!I150))="","",OFFSET('Hygiene Data'!$I$12,0,10*ROW('Hygiene Data'!I150)))</f>
        <v/>
      </c>
      <c r="EF156" s="378" t="str">
        <f ca="1">+IF(OFFSET('Hygiene Data'!$I$13,0,10*ROW('Hygiene Data'!I150))="","",OFFSET('Hygiene Data'!$I$13,0,10*ROW('Hygiene Data'!I150)))</f>
        <v/>
      </c>
    </row>
    <row r="157" spans="1:136" x14ac:dyDescent="0.25">
      <c r="A157" s="487" t="str">
        <f ca="1">+IF(OFFSET('Water Data'!$B$2,0,10*ROW('Water Data'!E151))="","",OFFSET('Water Data'!$B$2,0,10*ROW('Water Data'!E151)))</f>
        <v/>
      </c>
      <c r="B157" s="487"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4" t="str">
        <f t="shared" ca="1" si="2"/>
        <v/>
      </c>
      <c r="D157" s="515"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5"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5"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5"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5"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5"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5"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5"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5"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5"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5"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5"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5"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5"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5"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5"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5"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5"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6"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6"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6"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6"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6"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6"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6"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6"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6"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6"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6"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6"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6"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6"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6"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6"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6"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6"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6"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6"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6"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6"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6"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6"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6"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6"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6"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6"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6"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6"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7"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3"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7"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7"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7"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7"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7"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7"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7"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7"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7"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7"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7"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7"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7"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7"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7"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7"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8" t="str">
        <f ca="1">+IF(OFFSET('Water Data'!$D$27,0,10*ROW('Water Data'!D151))="","",OFFSET('Water Data'!$D$27,0,10*ROW('Water Data'!D151)))</f>
        <v/>
      </c>
      <c r="BT157" s="378" t="str">
        <f ca="1">+IF(OFFSET('Water Data'!$D$28,0,10*ROW('Water Data'!D151))="","",OFFSET('Water Data'!$D$28,0,10*ROW('Water Data'!D151)))</f>
        <v/>
      </c>
      <c r="BU157" s="378" t="str">
        <f ca="1">+IF(OFFSET('Water Data'!$D$29,0,10*ROW('Water Data'!D151))="","",OFFSET('Water Data'!$D$29,0,10*ROW('Water Data'!D151)))</f>
        <v/>
      </c>
      <c r="BV157" s="378" t="str">
        <f ca="1">+IF(OFFSET('Water Data'!$E$27,0,10*ROW('Water Data'!E151))="","",OFFSET('Water Data'!$E$27,0,10*ROW('Water Data'!E151)))</f>
        <v/>
      </c>
      <c r="BW157" s="378" t="str">
        <f ca="1">+IF(OFFSET('Water Data'!$E$28,0,10*ROW('Water Data'!E151))="","",OFFSET('Water Data'!$E$28,0,10*ROW('Water Data'!E151)))</f>
        <v/>
      </c>
      <c r="BX157" s="378" t="str">
        <f ca="1">+IF(OFFSET('Water Data'!$E$29,0,10*ROW('Water Data'!E151))="","",OFFSET('Water Data'!$E$29,0,10*ROW('Water Data'!E151)))</f>
        <v/>
      </c>
      <c r="BY157" s="378" t="str">
        <f ca="1">+IF(OFFSET('Water Data'!$F$27,0,10*ROW('Water Data'!F151))="","",OFFSET('Water Data'!$F$27,0,10*ROW('Water Data'!F151)))</f>
        <v/>
      </c>
      <c r="BZ157" s="378" t="str">
        <f ca="1">+IF(OFFSET('Water Data'!$F$28,0,10*ROW('Water Data'!F151))="","",OFFSET('Water Data'!$F$28,0,10*ROW('Water Data'!F151)))</f>
        <v/>
      </c>
      <c r="CA157" s="378" t="str">
        <f ca="1">+IF(OFFSET('Water Data'!$F$29,0,10*ROW('Water Data'!F151))="","",OFFSET('Water Data'!$F$29,0,10*ROW('Water Data'!F151)))</f>
        <v/>
      </c>
      <c r="CB157" s="378" t="str">
        <f ca="1">+IF(OFFSET('Water Data'!$G$27,0,10*ROW('Water Data'!G151))="","",OFFSET('Water Data'!$G$27,0,10*ROW('Water Data'!G151)))</f>
        <v/>
      </c>
      <c r="CC157" s="378" t="str">
        <f ca="1">+IF(OFFSET('Water Data'!$G$28,0,10*ROW('Water Data'!G151))="","",OFFSET('Water Data'!$G$28,0,10*ROW('Water Data'!G151)))</f>
        <v/>
      </c>
      <c r="CD157" s="378" t="str">
        <f ca="1">+IF(OFFSET('Water Data'!$G$29,0,10*ROW('Water Data'!G151))="","",OFFSET('Water Data'!$G$29,0,10*ROW('Water Data'!G151)))</f>
        <v/>
      </c>
      <c r="CE157" s="378" t="str">
        <f ca="1">+IF(OFFSET('Water Data'!$H$27,0,10*ROW('Water Data'!H151))="","",OFFSET('Water Data'!$H$27,0,10*ROW('Water Data'!H151)))</f>
        <v/>
      </c>
      <c r="CF157" s="378" t="str">
        <f ca="1">+IF(OFFSET('Water Data'!$H$28,0,10*ROW('Water Data'!H151))="","",OFFSET('Water Data'!$H$28,0,10*ROW('Water Data'!H151)))</f>
        <v/>
      </c>
      <c r="CG157" s="378" t="str">
        <f ca="1">+IF(OFFSET('Water Data'!$H$29,0,10*ROW('Water Data'!H151))="","",OFFSET('Water Data'!$H$29,0,10*ROW('Water Data'!H151)))</f>
        <v/>
      </c>
      <c r="CH157" s="378" t="str">
        <f ca="1">+IF(OFFSET('Water Data'!$I$27,0,10*ROW('Water Data'!I151))="","",OFFSET('Water Data'!$I$27,0,10*ROW('Water Data'!I151)))</f>
        <v/>
      </c>
      <c r="CI157" s="378" t="str">
        <f ca="1">+IF(OFFSET('Water Data'!$I$28,0,10*ROW('Water Data'!I151))="","",OFFSET('Water Data'!$I$28,0,10*ROW('Water Data'!I151)))</f>
        <v/>
      </c>
      <c r="CJ157" s="378" t="str">
        <f ca="1">+IF(OFFSET('Water Data'!$I$29,0,10*ROW('Water Data'!I151))="","",OFFSET('Water Data'!$I$29,0,10*ROW('Water Data'!I151)))</f>
        <v/>
      </c>
      <c r="CK157" s="378" t="str">
        <f ca="1">+IF(OFFSET('Sanitation Data'!$D$28,0,10*ROW('Sanitation Data'!D151))="","",OFFSET('Sanitation Data'!$D$28,0,10*ROW('Sanitation Data'!D151)))</f>
        <v/>
      </c>
      <c r="CL157" s="378" t="str">
        <f ca="1">+IF(OFFSET('Sanitation Data'!$D$29,0,10*ROW('Sanitation Data'!D151))="","",OFFSET('Sanitation Data'!$D$29,0,10*ROW('Sanitation Data'!D151)))</f>
        <v/>
      </c>
      <c r="CM157" s="378" t="str">
        <f ca="1">+IF(OFFSET('Sanitation Data'!$D$30,0,10*ROW('Sanitation Data'!D151))="","",OFFSET('Sanitation Data'!$D$30,0,10*ROW('Sanitation Data'!D151)))</f>
        <v/>
      </c>
      <c r="CN157" s="378" t="str">
        <f ca="1">+IF(OFFSET('Sanitation Data'!$D$31,0,10*ROW('Sanitation Data'!D151))="","",OFFSET('Sanitation Data'!$D$31,0,10*ROW('Sanitation Data'!D151)))</f>
        <v/>
      </c>
      <c r="CO157" s="378" t="str">
        <f ca="1">+IF(OFFSET('Sanitation Data'!$D$32,0,10*ROW('Sanitation Data'!D151))="","",OFFSET('Sanitation Data'!$D$32,0,10*ROW('Sanitation Data'!D151)))</f>
        <v/>
      </c>
      <c r="CP157" s="378" t="str">
        <f ca="1">+IF(OFFSET('Sanitation Data'!$E$28,0,10*ROW('Sanitation Data'!E151))="","",OFFSET('Sanitation Data'!$E$28,0,10*ROW('Sanitation Data'!E151)))</f>
        <v/>
      </c>
      <c r="CQ157" s="378" t="str">
        <f ca="1">+IF(OFFSET('Sanitation Data'!$E$29,0,10*ROW('Sanitation Data'!E151))="","",OFFSET('Sanitation Data'!$E$29,0,10*ROW('Sanitation Data'!E151)))</f>
        <v/>
      </c>
      <c r="CR157" s="378" t="str">
        <f ca="1">+IF(OFFSET('Sanitation Data'!$E$30,0,10*ROW('Sanitation Data'!E151))="","",OFFSET('Sanitation Data'!$E$30,0,10*ROW('Sanitation Data'!E151)))</f>
        <v/>
      </c>
      <c r="CS157" s="378" t="str">
        <f ca="1">+IF(OFFSET('Sanitation Data'!$E$31,0,10*ROW('Sanitation Data'!E151))="","",OFFSET('Sanitation Data'!$E$31,0,10*ROW('Sanitation Data'!E151)))</f>
        <v/>
      </c>
      <c r="CT157" s="378" t="str">
        <f ca="1">+IF(OFFSET('Sanitation Data'!$E$32,0,10*ROW('Sanitation Data'!E151))="","",OFFSET('Sanitation Data'!$E$32,0,10*ROW('Sanitation Data'!E151)))</f>
        <v/>
      </c>
      <c r="CU157" s="378" t="str">
        <f ca="1">+IF(OFFSET('Sanitation Data'!$F$28,0,10*ROW('Sanitation Data'!F151))="","",OFFSET('Sanitation Data'!$F$28,0,10*ROW('Sanitation Data'!F151)))</f>
        <v/>
      </c>
      <c r="CV157" s="378" t="str">
        <f ca="1">+IF(OFFSET('Sanitation Data'!$F$29,0,10*ROW('Sanitation Data'!F151))="","",OFFSET('Sanitation Data'!$F$29,0,10*ROW('Sanitation Data'!F151)))</f>
        <v/>
      </c>
      <c r="CW157" s="378" t="str">
        <f ca="1">+IF(OFFSET('Sanitation Data'!$F$30,0,10*ROW('Sanitation Data'!F151))="","",OFFSET('Sanitation Data'!$F$30,0,10*ROW('Sanitation Data'!F151)))</f>
        <v/>
      </c>
      <c r="CX157" s="378" t="str">
        <f ca="1">+IF(OFFSET('Sanitation Data'!$F$31,0,10*ROW('Sanitation Data'!F151))="","",OFFSET('Sanitation Data'!$F$31,0,10*ROW('Sanitation Data'!F151)))</f>
        <v/>
      </c>
      <c r="CY157" s="378" t="str">
        <f ca="1">+IF(OFFSET('Sanitation Data'!$F$32,0,10*ROW('Sanitation Data'!F151))="","",OFFSET('Sanitation Data'!$F$32,0,10*ROW('Sanitation Data'!F151)))</f>
        <v/>
      </c>
      <c r="CZ157" s="378" t="str">
        <f ca="1">+IF(OFFSET('Sanitation Data'!$G$28,0,10*ROW('Sanitation Data'!G151))="","",OFFSET('Sanitation Data'!$G$28,0,10*ROW('Sanitation Data'!G151)))</f>
        <v/>
      </c>
      <c r="DA157" s="378" t="str">
        <f ca="1">+IF(OFFSET('Sanitation Data'!$G$29,0,10*ROW('Sanitation Data'!G151))="","",OFFSET('Sanitation Data'!$G$29,0,10*ROW('Sanitation Data'!G151)))</f>
        <v/>
      </c>
      <c r="DB157" s="378" t="str">
        <f ca="1">+IF(OFFSET('Sanitation Data'!$G$30,0,10*ROW('Sanitation Data'!G151))="","",OFFSET('Sanitation Data'!$G$30,0,10*ROW('Sanitation Data'!G151)))</f>
        <v/>
      </c>
      <c r="DC157" s="378" t="str">
        <f ca="1">+IF(OFFSET('Sanitation Data'!$G$31,0,10*ROW('Sanitation Data'!G151))="","",OFFSET('Sanitation Data'!$G$31,0,10*ROW('Sanitation Data'!G151)))</f>
        <v/>
      </c>
      <c r="DD157" s="378" t="str">
        <f ca="1">+IF(OFFSET('Sanitation Data'!$G$32,0,10*ROW('Sanitation Data'!G151))="","",OFFSET('Sanitation Data'!$G$32,0,10*ROW('Sanitation Data'!G151)))</f>
        <v/>
      </c>
      <c r="DE157" s="378" t="str">
        <f ca="1">+IF(OFFSET('Sanitation Data'!$H$28,0,10*ROW('Sanitation Data'!H151))="","",OFFSET('Sanitation Data'!$H$28,0,10*ROW('Sanitation Data'!H151)))</f>
        <v/>
      </c>
      <c r="DF157" s="378" t="str">
        <f ca="1">+IF(OFFSET('Sanitation Data'!$H$29,0,10*ROW('Sanitation Data'!H151))="","",OFFSET('Sanitation Data'!$H$29,0,10*ROW('Sanitation Data'!H151)))</f>
        <v/>
      </c>
      <c r="DG157" s="378" t="str">
        <f ca="1">+IF(OFFSET('Sanitation Data'!$H$30,0,10*ROW('Sanitation Data'!H151))="","",OFFSET('Sanitation Data'!$H$30,0,10*ROW('Sanitation Data'!H151)))</f>
        <v/>
      </c>
      <c r="DH157" s="378" t="str">
        <f ca="1">+IF(OFFSET('Sanitation Data'!$H$31,0,10*ROW('Sanitation Data'!H151))="","",OFFSET('Sanitation Data'!$H$31,0,10*ROW('Sanitation Data'!H151)))</f>
        <v/>
      </c>
      <c r="DI157" s="378" t="str">
        <f ca="1">+IF(OFFSET('Sanitation Data'!$H$32,0,10*ROW('Sanitation Data'!H151))="","",OFFSET('Sanitation Data'!$H$32,0,10*ROW('Sanitation Data'!H151)))</f>
        <v/>
      </c>
      <c r="DJ157" s="378" t="str">
        <f ca="1">+IF(OFFSET('Sanitation Data'!$I$28,0,10*ROW('Sanitation Data'!I151))="","",OFFSET('Sanitation Data'!$I$28,0,10*ROW('Sanitation Data'!I151)))</f>
        <v/>
      </c>
      <c r="DK157" s="378" t="str">
        <f ca="1">+IF(OFFSET('Sanitation Data'!$I$29,0,10*ROW('Sanitation Data'!I151))="","",OFFSET('Sanitation Data'!$I$29,0,10*ROW('Sanitation Data'!I151)))</f>
        <v/>
      </c>
      <c r="DL157" s="378" t="str">
        <f ca="1">+IF(OFFSET('Sanitation Data'!$I$30,0,10*ROW('Sanitation Data'!I151))="","",OFFSET('Sanitation Data'!$I$30,0,10*ROW('Sanitation Data'!I151)))</f>
        <v/>
      </c>
      <c r="DM157" s="378" t="str">
        <f ca="1">+IF(OFFSET('Sanitation Data'!$I$31,0,10*ROW('Sanitation Data'!I151))="","",OFFSET('Sanitation Data'!$I$31,0,10*ROW('Sanitation Data'!I151)))</f>
        <v/>
      </c>
      <c r="DN157" s="378" t="str">
        <f ca="1">+IF(OFFSET('Sanitation Data'!$I$32,0,10*ROW('Sanitation Data'!I151))="","",OFFSET('Sanitation Data'!$I$32,0,10*ROW('Sanitation Data'!I151)))</f>
        <v/>
      </c>
      <c r="DO157" s="378" t="str">
        <f ca="1">+IF(OFFSET('Hygiene Data'!$D$11,0,10*ROW('Hygiene Data'!D151))="","",OFFSET('Hygiene Data'!$D$11,0,10*ROW('Hygiene Data'!D151)))</f>
        <v/>
      </c>
      <c r="DP157" s="378" t="str">
        <f ca="1">+IF(OFFSET('Hygiene Data'!$D$12,0,10*ROW('Hygiene Data'!D151))="","",OFFSET('Hygiene Data'!$D$12,0,10*ROW('Hygiene Data'!D151)))</f>
        <v/>
      </c>
      <c r="DQ157" s="378" t="str">
        <f ca="1">+IF(OFFSET('Hygiene Data'!$D$13,0,10*ROW('Hygiene Data'!D151))="","",OFFSET('Hygiene Data'!$D$13,0,10*ROW('Hygiene Data'!D151)))</f>
        <v/>
      </c>
      <c r="DR157" s="378" t="str">
        <f ca="1">+IF(OFFSET('Hygiene Data'!$E$11,0,10*ROW('Hygiene Data'!E151))="","",OFFSET('Hygiene Data'!$E$11,0,10*ROW('Hygiene Data'!E151)))</f>
        <v/>
      </c>
      <c r="DS157" s="378" t="str">
        <f ca="1">+IF(OFFSET('Hygiene Data'!$E$12,0,10*ROW('Hygiene Data'!E151))="","",OFFSET('Hygiene Data'!$E$12,0,10*ROW('Hygiene Data'!E151)))</f>
        <v/>
      </c>
      <c r="DT157" s="378" t="str">
        <f ca="1">+IF(OFFSET('Hygiene Data'!$E$13,0,10*ROW('Hygiene Data'!E151))="","",OFFSET('Hygiene Data'!$E$13,0,10*ROW('Hygiene Data'!E151)))</f>
        <v/>
      </c>
      <c r="DU157" s="378" t="str">
        <f ca="1">+IF(OFFSET('Hygiene Data'!$F$11,0,10*ROW('Hygiene Data'!F151))="","",OFFSET('Hygiene Data'!$F$11,0,10*ROW('Hygiene Data'!F151)))</f>
        <v/>
      </c>
      <c r="DV157" s="378" t="str">
        <f ca="1">+IF(OFFSET('Hygiene Data'!$F$12,0,10*ROW('Hygiene Data'!F151))="","",OFFSET('Hygiene Data'!$F$12,0,10*ROW('Hygiene Data'!F151)))</f>
        <v/>
      </c>
      <c r="DW157" s="378" t="str">
        <f ca="1">+IF(OFFSET('Hygiene Data'!$F$13,0,10*ROW('Hygiene Data'!F151))="","",OFFSET('Hygiene Data'!$F$13,0,10*ROW('Hygiene Data'!F151)))</f>
        <v/>
      </c>
      <c r="DX157" s="378" t="str">
        <f ca="1">+IF(OFFSET('Hygiene Data'!$G$11,0,10*ROW('Hygiene Data'!G151))="","",OFFSET('Hygiene Data'!$G$11,0,10*ROW('Hygiene Data'!G151)))</f>
        <v/>
      </c>
      <c r="DY157" s="378" t="str">
        <f ca="1">+IF(OFFSET('Hygiene Data'!$G$12,0,10*ROW('Hygiene Data'!G151))="","",OFFSET('Hygiene Data'!$G$12,0,10*ROW('Hygiene Data'!G151)))</f>
        <v/>
      </c>
      <c r="DZ157" s="378" t="str">
        <f ca="1">+IF(OFFSET('Hygiene Data'!$G$13,0,10*ROW('Hygiene Data'!G151))="","",OFFSET('Hygiene Data'!$G$13,0,10*ROW('Hygiene Data'!G151)))</f>
        <v/>
      </c>
      <c r="EA157" s="378" t="str">
        <f ca="1">+IF(OFFSET('Hygiene Data'!$H$11,0,10*ROW('Hygiene Data'!H151))="","",OFFSET('Hygiene Data'!$H$11,0,10*ROW('Hygiene Data'!H151)))</f>
        <v/>
      </c>
      <c r="EB157" s="378" t="str">
        <f ca="1">+IF(OFFSET('Hygiene Data'!$H$12,0,10*ROW('Hygiene Data'!H151))="","",OFFSET('Hygiene Data'!$H$12,0,10*ROW('Hygiene Data'!H151)))</f>
        <v/>
      </c>
      <c r="EC157" s="378" t="str">
        <f ca="1">+IF(OFFSET('Hygiene Data'!$H$13,0,10*ROW('Hygiene Data'!H151))="","",OFFSET('Hygiene Data'!$H$13,0,10*ROW('Hygiene Data'!H151)))</f>
        <v/>
      </c>
      <c r="ED157" s="378" t="str">
        <f ca="1">+IF(OFFSET('Hygiene Data'!$I$11,0,10*ROW('Hygiene Data'!I151))="","",OFFSET('Hygiene Data'!$I$11,0,10*ROW('Hygiene Data'!I151)))</f>
        <v/>
      </c>
      <c r="EE157" s="378" t="str">
        <f ca="1">+IF(OFFSET('Hygiene Data'!$I$12,0,10*ROW('Hygiene Data'!I151))="","",OFFSET('Hygiene Data'!$I$12,0,10*ROW('Hygiene Data'!I151)))</f>
        <v/>
      </c>
      <c r="EF157" s="378" t="str">
        <f ca="1">+IF(OFFSET('Hygiene Data'!$I$13,0,10*ROW('Hygiene Data'!I151))="","",OFFSET('Hygiene Data'!$I$13,0,10*ROW('Hygiene Data'!I151)))</f>
        <v/>
      </c>
    </row>
    <row r="158" spans="1:136" x14ac:dyDescent="0.25">
      <c r="A158" s="487" t="str">
        <f ca="1">+IF(OFFSET('Water Data'!$B$2,0,10*ROW('Water Data'!E152))="","",OFFSET('Water Data'!$B$2,0,10*ROW('Water Data'!E152)))</f>
        <v/>
      </c>
      <c r="B158" s="487"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4" t="str">
        <f t="shared" ca="1" si="2"/>
        <v/>
      </c>
      <c r="D158" s="515"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5"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5"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5"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5"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5"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5"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5"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5"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5"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5"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5"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5"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5"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5"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5"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5"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5"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6"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6"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6"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6"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6"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6"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6"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6"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6"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6"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6"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6"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6"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6"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6"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6"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6"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6"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6"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6"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6"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6"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6"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6"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6"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6"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6"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6"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6"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6"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7"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3"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7"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7"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7"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7"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7"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7"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7"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7"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7"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7"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7"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7"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7"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7"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7"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7"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8" t="str">
        <f ca="1">+IF(OFFSET('Water Data'!$D$27,0,10*ROW('Water Data'!D152))="","",OFFSET('Water Data'!$D$27,0,10*ROW('Water Data'!D152)))</f>
        <v/>
      </c>
      <c r="BT158" s="378" t="str">
        <f ca="1">+IF(OFFSET('Water Data'!$D$28,0,10*ROW('Water Data'!D152))="","",OFFSET('Water Data'!$D$28,0,10*ROW('Water Data'!D152)))</f>
        <v/>
      </c>
      <c r="BU158" s="378" t="str">
        <f ca="1">+IF(OFFSET('Water Data'!$D$29,0,10*ROW('Water Data'!D152))="","",OFFSET('Water Data'!$D$29,0,10*ROW('Water Data'!D152)))</f>
        <v/>
      </c>
      <c r="BV158" s="378" t="str">
        <f ca="1">+IF(OFFSET('Water Data'!$E$27,0,10*ROW('Water Data'!E152))="","",OFFSET('Water Data'!$E$27,0,10*ROW('Water Data'!E152)))</f>
        <v/>
      </c>
      <c r="BW158" s="378" t="str">
        <f ca="1">+IF(OFFSET('Water Data'!$E$28,0,10*ROW('Water Data'!E152))="","",OFFSET('Water Data'!$E$28,0,10*ROW('Water Data'!E152)))</f>
        <v/>
      </c>
      <c r="BX158" s="378" t="str">
        <f ca="1">+IF(OFFSET('Water Data'!$E$29,0,10*ROW('Water Data'!E152))="","",OFFSET('Water Data'!$E$29,0,10*ROW('Water Data'!E152)))</f>
        <v/>
      </c>
      <c r="BY158" s="378" t="str">
        <f ca="1">+IF(OFFSET('Water Data'!$F$27,0,10*ROW('Water Data'!F152))="","",OFFSET('Water Data'!$F$27,0,10*ROW('Water Data'!F152)))</f>
        <v/>
      </c>
      <c r="BZ158" s="378" t="str">
        <f ca="1">+IF(OFFSET('Water Data'!$F$28,0,10*ROW('Water Data'!F152))="","",OFFSET('Water Data'!$F$28,0,10*ROW('Water Data'!F152)))</f>
        <v/>
      </c>
      <c r="CA158" s="378" t="str">
        <f ca="1">+IF(OFFSET('Water Data'!$F$29,0,10*ROW('Water Data'!F152))="","",OFFSET('Water Data'!$F$29,0,10*ROW('Water Data'!F152)))</f>
        <v/>
      </c>
      <c r="CB158" s="378" t="str">
        <f ca="1">+IF(OFFSET('Water Data'!$G$27,0,10*ROW('Water Data'!G152))="","",OFFSET('Water Data'!$G$27,0,10*ROW('Water Data'!G152)))</f>
        <v/>
      </c>
      <c r="CC158" s="378" t="str">
        <f ca="1">+IF(OFFSET('Water Data'!$G$28,0,10*ROW('Water Data'!G152))="","",OFFSET('Water Data'!$G$28,0,10*ROW('Water Data'!G152)))</f>
        <v/>
      </c>
      <c r="CD158" s="378" t="str">
        <f ca="1">+IF(OFFSET('Water Data'!$G$29,0,10*ROW('Water Data'!G152))="","",OFFSET('Water Data'!$G$29,0,10*ROW('Water Data'!G152)))</f>
        <v/>
      </c>
      <c r="CE158" s="378" t="str">
        <f ca="1">+IF(OFFSET('Water Data'!$H$27,0,10*ROW('Water Data'!H152))="","",OFFSET('Water Data'!$H$27,0,10*ROW('Water Data'!H152)))</f>
        <v/>
      </c>
      <c r="CF158" s="378" t="str">
        <f ca="1">+IF(OFFSET('Water Data'!$H$28,0,10*ROW('Water Data'!H152))="","",OFFSET('Water Data'!$H$28,0,10*ROW('Water Data'!H152)))</f>
        <v/>
      </c>
      <c r="CG158" s="378" t="str">
        <f ca="1">+IF(OFFSET('Water Data'!$H$29,0,10*ROW('Water Data'!H152))="","",OFFSET('Water Data'!$H$29,0,10*ROW('Water Data'!H152)))</f>
        <v/>
      </c>
      <c r="CH158" s="378" t="str">
        <f ca="1">+IF(OFFSET('Water Data'!$I$27,0,10*ROW('Water Data'!I152))="","",OFFSET('Water Data'!$I$27,0,10*ROW('Water Data'!I152)))</f>
        <v/>
      </c>
      <c r="CI158" s="378" t="str">
        <f ca="1">+IF(OFFSET('Water Data'!$I$28,0,10*ROW('Water Data'!I152))="","",OFFSET('Water Data'!$I$28,0,10*ROW('Water Data'!I152)))</f>
        <v/>
      </c>
      <c r="CJ158" s="378" t="str">
        <f ca="1">+IF(OFFSET('Water Data'!$I$29,0,10*ROW('Water Data'!I152))="","",OFFSET('Water Data'!$I$29,0,10*ROW('Water Data'!I152)))</f>
        <v/>
      </c>
      <c r="CK158" s="378" t="str">
        <f ca="1">+IF(OFFSET('Sanitation Data'!$D$28,0,10*ROW('Sanitation Data'!D152))="","",OFFSET('Sanitation Data'!$D$28,0,10*ROW('Sanitation Data'!D152)))</f>
        <v/>
      </c>
      <c r="CL158" s="378" t="str">
        <f ca="1">+IF(OFFSET('Sanitation Data'!$D$29,0,10*ROW('Sanitation Data'!D152))="","",OFFSET('Sanitation Data'!$D$29,0,10*ROW('Sanitation Data'!D152)))</f>
        <v/>
      </c>
      <c r="CM158" s="378" t="str">
        <f ca="1">+IF(OFFSET('Sanitation Data'!$D$30,0,10*ROW('Sanitation Data'!D152))="","",OFFSET('Sanitation Data'!$D$30,0,10*ROW('Sanitation Data'!D152)))</f>
        <v/>
      </c>
      <c r="CN158" s="378" t="str">
        <f ca="1">+IF(OFFSET('Sanitation Data'!$D$31,0,10*ROW('Sanitation Data'!D152))="","",OFFSET('Sanitation Data'!$D$31,0,10*ROW('Sanitation Data'!D152)))</f>
        <v/>
      </c>
      <c r="CO158" s="378" t="str">
        <f ca="1">+IF(OFFSET('Sanitation Data'!$D$32,0,10*ROW('Sanitation Data'!D152))="","",OFFSET('Sanitation Data'!$D$32,0,10*ROW('Sanitation Data'!D152)))</f>
        <v/>
      </c>
      <c r="CP158" s="378" t="str">
        <f ca="1">+IF(OFFSET('Sanitation Data'!$E$28,0,10*ROW('Sanitation Data'!E152))="","",OFFSET('Sanitation Data'!$E$28,0,10*ROW('Sanitation Data'!E152)))</f>
        <v/>
      </c>
      <c r="CQ158" s="378" t="str">
        <f ca="1">+IF(OFFSET('Sanitation Data'!$E$29,0,10*ROW('Sanitation Data'!E152))="","",OFFSET('Sanitation Data'!$E$29,0,10*ROW('Sanitation Data'!E152)))</f>
        <v/>
      </c>
      <c r="CR158" s="378" t="str">
        <f ca="1">+IF(OFFSET('Sanitation Data'!$E$30,0,10*ROW('Sanitation Data'!E152))="","",OFFSET('Sanitation Data'!$E$30,0,10*ROW('Sanitation Data'!E152)))</f>
        <v/>
      </c>
      <c r="CS158" s="378" t="str">
        <f ca="1">+IF(OFFSET('Sanitation Data'!$E$31,0,10*ROW('Sanitation Data'!E152))="","",OFFSET('Sanitation Data'!$E$31,0,10*ROW('Sanitation Data'!E152)))</f>
        <v/>
      </c>
      <c r="CT158" s="378" t="str">
        <f ca="1">+IF(OFFSET('Sanitation Data'!$E$32,0,10*ROW('Sanitation Data'!E152))="","",OFFSET('Sanitation Data'!$E$32,0,10*ROW('Sanitation Data'!E152)))</f>
        <v/>
      </c>
      <c r="CU158" s="378" t="str">
        <f ca="1">+IF(OFFSET('Sanitation Data'!$F$28,0,10*ROW('Sanitation Data'!F152))="","",OFFSET('Sanitation Data'!$F$28,0,10*ROW('Sanitation Data'!F152)))</f>
        <v/>
      </c>
      <c r="CV158" s="378" t="str">
        <f ca="1">+IF(OFFSET('Sanitation Data'!$F$29,0,10*ROW('Sanitation Data'!F152))="","",OFFSET('Sanitation Data'!$F$29,0,10*ROW('Sanitation Data'!F152)))</f>
        <v/>
      </c>
      <c r="CW158" s="378" t="str">
        <f ca="1">+IF(OFFSET('Sanitation Data'!$F$30,0,10*ROW('Sanitation Data'!F152))="","",OFFSET('Sanitation Data'!$F$30,0,10*ROW('Sanitation Data'!F152)))</f>
        <v/>
      </c>
      <c r="CX158" s="378" t="str">
        <f ca="1">+IF(OFFSET('Sanitation Data'!$F$31,0,10*ROW('Sanitation Data'!F152))="","",OFFSET('Sanitation Data'!$F$31,0,10*ROW('Sanitation Data'!F152)))</f>
        <v/>
      </c>
      <c r="CY158" s="378" t="str">
        <f ca="1">+IF(OFFSET('Sanitation Data'!$F$32,0,10*ROW('Sanitation Data'!F152))="","",OFFSET('Sanitation Data'!$F$32,0,10*ROW('Sanitation Data'!F152)))</f>
        <v/>
      </c>
      <c r="CZ158" s="378" t="str">
        <f ca="1">+IF(OFFSET('Sanitation Data'!$G$28,0,10*ROW('Sanitation Data'!G152))="","",OFFSET('Sanitation Data'!$G$28,0,10*ROW('Sanitation Data'!G152)))</f>
        <v/>
      </c>
      <c r="DA158" s="378" t="str">
        <f ca="1">+IF(OFFSET('Sanitation Data'!$G$29,0,10*ROW('Sanitation Data'!G152))="","",OFFSET('Sanitation Data'!$G$29,0,10*ROW('Sanitation Data'!G152)))</f>
        <v/>
      </c>
      <c r="DB158" s="378" t="str">
        <f ca="1">+IF(OFFSET('Sanitation Data'!$G$30,0,10*ROW('Sanitation Data'!G152))="","",OFFSET('Sanitation Data'!$G$30,0,10*ROW('Sanitation Data'!G152)))</f>
        <v/>
      </c>
      <c r="DC158" s="378" t="str">
        <f ca="1">+IF(OFFSET('Sanitation Data'!$G$31,0,10*ROW('Sanitation Data'!G152))="","",OFFSET('Sanitation Data'!$G$31,0,10*ROW('Sanitation Data'!G152)))</f>
        <v/>
      </c>
      <c r="DD158" s="378" t="str">
        <f ca="1">+IF(OFFSET('Sanitation Data'!$G$32,0,10*ROW('Sanitation Data'!G152))="","",OFFSET('Sanitation Data'!$G$32,0,10*ROW('Sanitation Data'!G152)))</f>
        <v/>
      </c>
      <c r="DE158" s="378" t="str">
        <f ca="1">+IF(OFFSET('Sanitation Data'!$H$28,0,10*ROW('Sanitation Data'!H152))="","",OFFSET('Sanitation Data'!$H$28,0,10*ROW('Sanitation Data'!H152)))</f>
        <v/>
      </c>
      <c r="DF158" s="378" t="str">
        <f ca="1">+IF(OFFSET('Sanitation Data'!$H$29,0,10*ROW('Sanitation Data'!H152))="","",OFFSET('Sanitation Data'!$H$29,0,10*ROW('Sanitation Data'!H152)))</f>
        <v/>
      </c>
      <c r="DG158" s="378" t="str">
        <f ca="1">+IF(OFFSET('Sanitation Data'!$H$30,0,10*ROW('Sanitation Data'!H152))="","",OFFSET('Sanitation Data'!$H$30,0,10*ROW('Sanitation Data'!H152)))</f>
        <v/>
      </c>
      <c r="DH158" s="378" t="str">
        <f ca="1">+IF(OFFSET('Sanitation Data'!$H$31,0,10*ROW('Sanitation Data'!H152))="","",OFFSET('Sanitation Data'!$H$31,0,10*ROW('Sanitation Data'!H152)))</f>
        <v/>
      </c>
      <c r="DI158" s="378" t="str">
        <f ca="1">+IF(OFFSET('Sanitation Data'!$H$32,0,10*ROW('Sanitation Data'!H152))="","",OFFSET('Sanitation Data'!$H$32,0,10*ROW('Sanitation Data'!H152)))</f>
        <v/>
      </c>
      <c r="DJ158" s="378" t="str">
        <f ca="1">+IF(OFFSET('Sanitation Data'!$I$28,0,10*ROW('Sanitation Data'!I152))="","",OFFSET('Sanitation Data'!$I$28,0,10*ROW('Sanitation Data'!I152)))</f>
        <v/>
      </c>
      <c r="DK158" s="378" t="str">
        <f ca="1">+IF(OFFSET('Sanitation Data'!$I$29,0,10*ROW('Sanitation Data'!I152))="","",OFFSET('Sanitation Data'!$I$29,0,10*ROW('Sanitation Data'!I152)))</f>
        <v/>
      </c>
      <c r="DL158" s="378" t="str">
        <f ca="1">+IF(OFFSET('Sanitation Data'!$I$30,0,10*ROW('Sanitation Data'!I152))="","",OFFSET('Sanitation Data'!$I$30,0,10*ROW('Sanitation Data'!I152)))</f>
        <v/>
      </c>
      <c r="DM158" s="378" t="str">
        <f ca="1">+IF(OFFSET('Sanitation Data'!$I$31,0,10*ROW('Sanitation Data'!I152))="","",OFFSET('Sanitation Data'!$I$31,0,10*ROW('Sanitation Data'!I152)))</f>
        <v/>
      </c>
      <c r="DN158" s="378" t="str">
        <f ca="1">+IF(OFFSET('Sanitation Data'!$I$32,0,10*ROW('Sanitation Data'!I152))="","",OFFSET('Sanitation Data'!$I$32,0,10*ROW('Sanitation Data'!I152)))</f>
        <v/>
      </c>
      <c r="DO158" s="378" t="str">
        <f ca="1">+IF(OFFSET('Hygiene Data'!$D$11,0,10*ROW('Hygiene Data'!D152))="","",OFFSET('Hygiene Data'!$D$11,0,10*ROW('Hygiene Data'!D152)))</f>
        <v/>
      </c>
      <c r="DP158" s="378" t="str">
        <f ca="1">+IF(OFFSET('Hygiene Data'!$D$12,0,10*ROW('Hygiene Data'!D152))="","",OFFSET('Hygiene Data'!$D$12,0,10*ROW('Hygiene Data'!D152)))</f>
        <v/>
      </c>
      <c r="DQ158" s="378" t="str">
        <f ca="1">+IF(OFFSET('Hygiene Data'!$D$13,0,10*ROW('Hygiene Data'!D152))="","",OFFSET('Hygiene Data'!$D$13,0,10*ROW('Hygiene Data'!D152)))</f>
        <v/>
      </c>
      <c r="DR158" s="378" t="str">
        <f ca="1">+IF(OFFSET('Hygiene Data'!$E$11,0,10*ROW('Hygiene Data'!E152))="","",OFFSET('Hygiene Data'!$E$11,0,10*ROW('Hygiene Data'!E152)))</f>
        <v/>
      </c>
      <c r="DS158" s="378" t="str">
        <f ca="1">+IF(OFFSET('Hygiene Data'!$E$12,0,10*ROW('Hygiene Data'!E152))="","",OFFSET('Hygiene Data'!$E$12,0,10*ROW('Hygiene Data'!E152)))</f>
        <v/>
      </c>
      <c r="DT158" s="378" t="str">
        <f ca="1">+IF(OFFSET('Hygiene Data'!$E$13,0,10*ROW('Hygiene Data'!E152))="","",OFFSET('Hygiene Data'!$E$13,0,10*ROW('Hygiene Data'!E152)))</f>
        <v/>
      </c>
      <c r="DU158" s="378" t="str">
        <f ca="1">+IF(OFFSET('Hygiene Data'!$F$11,0,10*ROW('Hygiene Data'!F152))="","",OFFSET('Hygiene Data'!$F$11,0,10*ROW('Hygiene Data'!F152)))</f>
        <v/>
      </c>
      <c r="DV158" s="378" t="str">
        <f ca="1">+IF(OFFSET('Hygiene Data'!$F$12,0,10*ROW('Hygiene Data'!F152))="","",OFFSET('Hygiene Data'!$F$12,0,10*ROW('Hygiene Data'!F152)))</f>
        <v/>
      </c>
      <c r="DW158" s="378" t="str">
        <f ca="1">+IF(OFFSET('Hygiene Data'!$F$13,0,10*ROW('Hygiene Data'!F152))="","",OFFSET('Hygiene Data'!$F$13,0,10*ROW('Hygiene Data'!F152)))</f>
        <v/>
      </c>
      <c r="DX158" s="378" t="str">
        <f ca="1">+IF(OFFSET('Hygiene Data'!$G$11,0,10*ROW('Hygiene Data'!G152))="","",OFFSET('Hygiene Data'!$G$11,0,10*ROW('Hygiene Data'!G152)))</f>
        <v/>
      </c>
      <c r="DY158" s="378" t="str">
        <f ca="1">+IF(OFFSET('Hygiene Data'!$G$12,0,10*ROW('Hygiene Data'!G152))="","",OFFSET('Hygiene Data'!$G$12,0,10*ROW('Hygiene Data'!G152)))</f>
        <v/>
      </c>
      <c r="DZ158" s="378" t="str">
        <f ca="1">+IF(OFFSET('Hygiene Data'!$G$13,0,10*ROW('Hygiene Data'!G152))="","",OFFSET('Hygiene Data'!$G$13,0,10*ROW('Hygiene Data'!G152)))</f>
        <v/>
      </c>
      <c r="EA158" s="378" t="str">
        <f ca="1">+IF(OFFSET('Hygiene Data'!$H$11,0,10*ROW('Hygiene Data'!H152))="","",OFFSET('Hygiene Data'!$H$11,0,10*ROW('Hygiene Data'!H152)))</f>
        <v/>
      </c>
      <c r="EB158" s="378" t="str">
        <f ca="1">+IF(OFFSET('Hygiene Data'!$H$12,0,10*ROW('Hygiene Data'!H152))="","",OFFSET('Hygiene Data'!$H$12,0,10*ROW('Hygiene Data'!H152)))</f>
        <v/>
      </c>
      <c r="EC158" s="378" t="str">
        <f ca="1">+IF(OFFSET('Hygiene Data'!$H$13,0,10*ROW('Hygiene Data'!H152))="","",OFFSET('Hygiene Data'!$H$13,0,10*ROW('Hygiene Data'!H152)))</f>
        <v/>
      </c>
      <c r="ED158" s="378" t="str">
        <f ca="1">+IF(OFFSET('Hygiene Data'!$I$11,0,10*ROW('Hygiene Data'!I152))="","",OFFSET('Hygiene Data'!$I$11,0,10*ROW('Hygiene Data'!I152)))</f>
        <v/>
      </c>
      <c r="EE158" s="378" t="str">
        <f ca="1">+IF(OFFSET('Hygiene Data'!$I$12,0,10*ROW('Hygiene Data'!I152))="","",OFFSET('Hygiene Data'!$I$12,0,10*ROW('Hygiene Data'!I152)))</f>
        <v/>
      </c>
      <c r="EF158" s="378" t="str">
        <f ca="1">+IF(OFFSET('Hygiene Data'!$I$13,0,10*ROW('Hygiene Data'!I152))="","",OFFSET('Hygiene Data'!$I$13,0,10*ROW('Hygiene Data'!I152)))</f>
        <v/>
      </c>
    </row>
    <row r="159" spans="1:136" x14ac:dyDescent="0.25">
      <c r="A159" s="487" t="str">
        <f ca="1">+IF(OFFSET('Water Data'!$B$2,0,10*ROW('Water Data'!E153))="","",OFFSET('Water Data'!$B$2,0,10*ROW('Water Data'!E153)))</f>
        <v/>
      </c>
      <c r="B159" s="487"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4" t="str">
        <f t="shared" ca="1" si="2"/>
        <v/>
      </c>
      <c r="D159" s="515"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5"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5"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5"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5"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5"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5"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5"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5"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5"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5"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5"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5"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5"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5"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5"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5"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5"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6"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6"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6"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6"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6"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6"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6"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6"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6"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6"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6"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6"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6"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6"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6"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6"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6"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6"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6"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6"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6"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6"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6"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6"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6"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6"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6"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6"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6"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6"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7"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3"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7"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7"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7"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7"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7"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7"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7"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7"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7"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7"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7"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7"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7"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7"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7"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7"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8" t="str">
        <f ca="1">+IF(OFFSET('Water Data'!$D$27,0,10*ROW('Water Data'!D153))="","",OFFSET('Water Data'!$D$27,0,10*ROW('Water Data'!D153)))</f>
        <v/>
      </c>
      <c r="BT159" s="378" t="str">
        <f ca="1">+IF(OFFSET('Water Data'!$D$28,0,10*ROW('Water Data'!D153))="","",OFFSET('Water Data'!$D$28,0,10*ROW('Water Data'!D153)))</f>
        <v/>
      </c>
      <c r="BU159" s="378" t="str">
        <f ca="1">+IF(OFFSET('Water Data'!$D$29,0,10*ROW('Water Data'!D153))="","",OFFSET('Water Data'!$D$29,0,10*ROW('Water Data'!D153)))</f>
        <v/>
      </c>
      <c r="BV159" s="378" t="str">
        <f ca="1">+IF(OFFSET('Water Data'!$E$27,0,10*ROW('Water Data'!E153))="","",OFFSET('Water Data'!$E$27,0,10*ROW('Water Data'!E153)))</f>
        <v/>
      </c>
      <c r="BW159" s="378" t="str">
        <f ca="1">+IF(OFFSET('Water Data'!$E$28,0,10*ROW('Water Data'!E153))="","",OFFSET('Water Data'!$E$28,0,10*ROW('Water Data'!E153)))</f>
        <v/>
      </c>
      <c r="BX159" s="378" t="str">
        <f ca="1">+IF(OFFSET('Water Data'!$E$29,0,10*ROW('Water Data'!E153))="","",OFFSET('Water Data'!$E$29,0,10*ROW('Water Data'!E153)))</f>
        <v/>
      </c>
      <c r="BY159" s="378" t="str">
        <f ca="1">+IF(OFFSET('Water Data'!$F$27,0,10*ROW('Water Data'!F153))="","",OFFSET('Water Data'!$F$27,0,10*ROW('Water Data'!F153)))</f>
        <v/>
      </c>
      <c r="BZ159" s="378" t="str">
        <f ca="1">+IF(OFFSET('Water Data'!$F$28,0,10*ROW('Water Data'!F153))="","",OFFSET('Water Data'!$F$28,0,10*ROW('Water Data'!F153)))</f>
        <v/>
      </c>
      <c r="CA159" s="378" t="str">
        <f ca="1">+IF(OFFSET('Water Data'!$F$29,0,10*ROW('Water Data'!F153))="","",OFFSET('Water Data'!$F$29,0,10*ROW('Water Data'!F153)))</f>
        <v/>
      </c>
      <c r="CB159" s="378" t="str">
        <f ca="1">+IF(OFFSET('Water Data'!$G$27,0,10*ROW('Water Data'!G153))="","",OFFSET('Water Data'!$G$27,0,10*ROW('Water Data'!G153)))</f>
        <v/>
      </c>
      <c r="CC159" s="378" t="str">
        <f ca="1">+IF(OFFSET('Water Data'!$G$28,0,10*ROW('Water Data'!G153))="","",OFFSET('Water Data'!$G$28,0,10*ROW('Water Data'!G153)))</f>
        <v/>
      </c>
      <c r="CD159" s="378" t="str">
        <f ca="1">+IF(OFFSET('Water Data'!$G$29,0,10*ROW('Water Data'!G153))="","",OFFSET('Water Data'!$G$29,0,10*ROW('Water Data'!G153)))</f>
        <v/>
      </c>
      <c r="CE159" s="378" t="str">
        <f ca="1">+IF(OFFSET('Water Data'!$H$27,0,10*ROW('Water Data'!H153))="","",OFFSET('Water Data'!$H$27,0,10*ROW('Water Data'!H153)))</f>
        <v/>
      </c>
      <c r="CF159" s="378" t="str">
        <f ca="1">+IF(OFFSET('Water Data'!$H$28,0,10*ROW('Water Data'!H153))="","",OFFSET('Water Data'!$H$28,0,10*ROW('Water Data'!H153)))</f>
        <v/>
      </c>
      <c r="CG159" s="378" t="str">
        <f ca="1">+IF(OFFSET('Water Data'!$H$29,0,10*ROW('Water Data'!H153))="","",OFFSET('Water Data'!$H$29,0,10*ROW('Water Data'!H153)))</f>
        <v/>
      </c>
      <c r="CH159" s="378" t="str">
        <f ca="1">+IF(OFFSET('Water Data'!$I$27,0,10*ROW('Water Data'!I153))="","",OFFSET('Water Data'!$I$27,0,10*ROW('Water Data'!I153)))</f>
        <v/>
      </c>
      <c r="CI159" s="378" t="str">
        <f ca="1">+IF(OFFSET('Water Data'!$I$28,0,10*ROW('Water Data'!I153))="","",OFFSET('Water Data'!$I$28,0,10*ROW('Water Data'!I153)))</f>
        <v/>
      </c>
      <c r="CJ159" s="378" t="str">
        <f ca="1">+IF(OFFSET('Water Data'!$I$29,0,10*ROW('Water Data'!I153))="","",OFFSET('Water Data'!$I$29,0,10*ROW('Water Data'!I153)))</f>
        <v/>
      </c>
      <c r="CK159" s="378" t="str">
        <f ca="1">+IF(OFFSET('Sanitation Data'!$D$28,0,10*ROW('Sanitation Data'!D153))="","",OFFSET('Sanitation Data'!$D$28,0,10*ROW('Sanitation Data'!D153)))</f>
        <v/>
      </c>
      <c r="CL159" s="378" t="str">
        <f ca="1">+IF(OFFSET('Sanitation Data'!$D$29,0,10*ROW('Sanitation Data'!D153))="","",OFFSET('Sanitation Data'!$D$29,0,10*ROW('Sanitation Data'!D153)))</f>
        <v/>
      </c>
      <c r="CM159" s="378" t="str">
        <f ca="1">+IF(OFFSET('Sanitation Data'!$D$30,0,10*ROW('Sanitation Data'!D153))="","",OFFSET('Sanitation Data'!$D$30,0,10*ROW('Sanitation Data'!D153)))</f>
        <v/>
      </c>
      <c r="CN159" s="378" t="str">
        <f ca="1">+IF(OFFSET('Sanitation Data'!$D$31,0,10*ROW('Sanitation Data'!D153))="","",OFFSET('Sanitation Data'!$D$31,0,10*ROW('Sanitation Data'!D153)))</f>
        <v/>
      </c>
      <c r="CO159" s="378" t="str">
        <f ca="1">+IF(OFFSET('Sanitation Data'!$D$32,0,10*ROW('Sanitation Data'!D153))="","",OFFSET('Sanitation Data'!$D$32,0,10*ROW('Sanitation Data'!D153)))</f>
        <v/>
      </c>
      <c r="CP159" s="378" t="str">
        <f ca="1">+IF(OFFSET('Sanitation Data'!$E$28,0,10*ROW('Sanitation Data'!E153))="","",OFFSET('Sanitation Data'!$E$28,0,10*ROW('Sanitation Data'!E153)))</f>
        <v/>
      </c>
      <c r="CQ159" s="378" t="str">
        <f ca="1">+IF(OFFSET('Sanitation Data'!$E$29,0,10*ROW('Sanitation Data'!E153))="","",OFFSET('Sanitation Data'!$E$29,0,10*ROW('Sanitation Data'!E153)))</f>
        <v/>
      </c>
      <c r="CR159" s="378" t="str">
        <f ca="1">+IF(OFFSET('Sanitation Data'!$E$30,0,10*ROW('Sanitation Data'!E153))="","",OFFSET('Sanitation Data'!$E$30,0,10*ROW('Sanitation Data'!E153)))</f>
        <v/>
      </c>
      <c r="CS159" s="378" t="str">
        <f ca="1">+IF(OFFSET('Sanitation Data'!$E$31,0,10*ROW('Sanitation Data'!E153))="","",OFFSET('Sanitation Data'!$E$31,0,10*ROW('Sanitation Data'!E153)))</f>
        <v/>
      </c>
      <c r="CT159" s="378" t="str">
        <f ca="1">+IF(OFFSET('Sanitation Data'!$E$32,0,10*ROW('Sanitation Data'!E153))="","",OFFSET('Sanitation Data'!$E$32,0,10*ROW('Sanitation Data'!E153)))</f>
        <v/>
      </c>
      <c r="CU159" s="378" t="str">
        <f ca="1">+IF(OFFSET('Sanitation Data'!$F$28,0,10*ROW('Sanitation Data'!F153))="","",OFFSET('Sanitation Data'!$F$28,0,10*ROW('Sanitation Data'!F153)))</f>
        <v/>
      </c>
      <c r="CV159" s="378" t="str">
        <f ca="1">+IF(OFFSET('Sanitation Data'!$F$29,0,10*ROW('Sanitation Data'!F153))="","",OFFSET('Sanitation Data'!$F$29,0,10*ROW('Sanitation Data'!F153)))</f>
        <v/>
      </c>
      <c r="CW159" s="378" t="str">
        <f ca="1">+IF(OFFSET('Sanitation Data'!$F$30,0,10*ROW('Sanitation Data'!F153))="","",OFFSET('Sanitation Data'!$F$30,0,10*ROW('Sanitation Data'!F153)))</f>
        <v/>
      </c>
      <c r="CX159" s="378" t="str">
        <f ca="1">+IF(OFFSET('Sanitation Data'!$F$31,0,10*ROW('Sanitation Data'!F153))="","",OFFSET('Sanitation Data'!$F$31,0,10*ROW('Sanitation Data'!F153)))</f>
        <v/>
      </c>
      <c r="CY159" s="378" t="str">
        <f ca="1">+IF(OFFSET('Sanitation Data'!$F$32,0,10*ROW('Sanitation Data'!F153))="","",OFFSET('Sanitation Data'!$F$32,0,10*ROW('Sanitation Data'!F153)))</f>
        <v/>
      </c>
      <c r="CZ159" s="378" t="str">
        <f ca="1">+IF(OFFSET('Sanitation Data'!$G$28,0,10*ROW('Sanitation Data'!G153))="","",OFFSET('Sanitation Data'!$G$28,0,10*ROW('Sanitation Data'!G153)))</f>
        <v/>
      </c>
      <c r="DA159" s="378" t="str">
        <f ca="1">+IF(OFFSET('Sanitation Data'!$G$29,0,10*ROW('Sanitation Data'!G153))="","",OFFSET('Sanitation Data'!$G$29,0,10*ROW('Sanitation Data'!G153)))</f>
        <v/>
      </c>
      <c r="DB159" s="378" t="str">
        <f ca="1">+IF(OFFSET('Sanitation Data'!$G$30,0,10*ROW('Sanitation Data'!G153))="","",OFFSET('Sanitation Data'!$G$30,0,10*ROW('Sanitation Data'!G153)))</f>
        <v/>
      </c>
      <c r="DC159" s="378" t="str">
        <f ca="1">+IF(OFFSET('Sanitation Data'!$G$31,0,10*ROW('Sanitation Data'!G153))="","",OFFSET('Sanitation Data'!$G$31,0,10*ROW('Sanitation Data'!G153)))</f>
        <v/>
      </c>
      <c r="DD159" s="378" t="str">
        <f ca="1">+IF(OFFSET('Sanitation Data'!$G$32,0,10*ROW('Sanitation Data'!G153))="","",OFFSET('Sanitation Data'!$G$32,0,10*ROW('Sanitation Data'!G153)))</f>
        <v/>
      </c>
      <c r="DE159" s="378" t="str">
        <f ca="1">+IF(OFFSET('Sanitation Data'!$H$28,0,10*ROW('Sanitation Data'!H153))="","",OFFSET('Sanitation Data'!$H$28,0,10*ROW('Sanitation Data'!H153)))</f>
        <v/>
      </c>
      <c r="DF159" s="378" t="str">
        <f ca="1">+IF(OFFSET('Sanitation Data'!$H$29,0,10*ROW('Sanitation Data'!H153))="","",OFFSET('Sanitation Data'!$H$29,0,10*ROW('Sanitation Data'!H153)))</f>
        <v/>
      </c>
      <c r="DG159" s="378" t="str">
        <f ca="1">+IF(OFFSET('Sanitation Data'!$H$30,0,10*ROW('Sanitation Data'!H153))="","",OFFSET('Sanitation Data'!$H$30,0,10*ROW('Sanitation Data'!H153)))</f>
        <v/>
      </c>
      <c r="DH159" s="378" t="str">
        <f ca="1">+IF(OFFSET('Sanitation Data'!$H$31,0,10*ROW('Sanitation Data'!H153))="","",OFFSET('Sanitation Data'!$H$31,0,10*ROW('Sanitation Data'!H153)))</f>
        <v/>
      </c>
      <c r="DI159" s="378" t="str">
        <f ca="1">+IF(OFFSET('Sanitation Data'!$H$32,0,10*ROW('Sanitation Data'!H153))="","",OFFSET('Sanitation Data'!$H$32,0,10*ROW('Sanitation Data'!H153)))</f>
        <v/>
      </c>
      <c r="DJ159" s="378" t="str">
        <f ca="1">+IF(OFFSET('Sanitation Data'!$I$28,0,10*ROW('Sanitation Data'!I153))="","",OFFSET('Sanitation Data'!$I$28,0,10*ROW('Sanitation Data'!I153)))</f>
        <v/>
      </c>
      <c r="DK159" s="378" t="str">
        <f ca="1">+IF(OFFSET('Sanitation Data'!$I$29,0,10*ROW('Sanitation Data'!I153))="","",OFFSET('Sanitation Data'!$I$29,0,10*ROW('Sanitation Data'!I153)))</f>
        <v/>
      </c>
      <c r="DL159" s="378" t="str">
        <f ca="1">+IF(OFFSET('Sanitation Data'!$I$30,0,10*ROW('Sanitation Data'!I153))="","",OFFSET('Sanitation Data'!$I$30,0,10*ROW('Sanitation Data'!I153)))</f>
        <v/>
      </c>
      <c r="DM159" s="378" t="str">
        <f ca="1">+IF(OFFSET('Sanitation Data'!$I$31,0,10*ROW('Sanitation Data'!I153))="","",OFFSET('Sanitation Data'!$I$31,0,10*ROW('Sanitation Data'!I153)))</f>
        <v/>
      </c>
      <c r="DN159" s="378" t="str">
        <f ca="1">+IF(OFFSET('Sanitation Data'!$I$32,0,10*ROW('Sanitation Data'!I153))="","",OFFSET('Sanitation Data'!$I$32,0,10*ROW('Sanitation Data'!I153)))</f>
        <v/>
      </c>
      <c r="DO159" s="378" t="str">
        <f ca="1">+IF(OFFSET('Hygiene Data'!$D$11,0,10*ROW('Hygiene Data'!D153))="","",OFFSET('Hygiene Data'!$D$11,0,10*ROW('Hygiene Data'!D153)))</f>
        <v/>
      </c>
      <c r="DP159" s="378" t="str">
        <f ca="1">+IF(OFFSET('Hygiene Data'!$D$12,0,10*ROW('Hygiene Data'!D153))="","",OFFSET('Hygiene Data'!$D$12,0,10*ROW('Hygiene Data'!D153)))</f>
        <v/>
      </c>
      <c r="DQ159" s="378" t="str">
        <f ca="1">+IF(OFFSET('Hygiene Data'!$D$13,0,10*ROW('Hygiene Data'!D153))="","",OFFSET('Hygiene Data'!$D$13,0,10*ROW('Hygiene Data'!D153)))</f>
        <v/>
      </c>
      <c r="DR159" s="378" t="str">
        <f ca="1">+IF(OFFSET('Hygiene Data'!$E$11,0,10*ROW('Hygiene Data'!E153))="","",OFFSET('Hygiene Data'!$E$11,0,10*ROW('Hygiene Data'!E153)))</f>
        <v/>
      </c>
      <c r="DS159" s="378" t="str">
        <f ca="1">+IF(OFFSET('Hygiene Data'!$E$12,0,10*ROW('Hygiene Data'!E153))="","",OFFSET('Hygiene Data'!$E$12,0,10*ROW('Hygiene Data'!E153)))</f>
        <v/>
      </c>
      <c r="DT159" s="378" t="str">
        <f ca="1">+IF(OFFSET('Hygiene Data'!$E$13,0,10*ROW('Hygiene Data'!E153))="","",OFFSET('Hygiene Data'!$E$13,0,10*ROW('Hygiene Data'!E153)))</f>
        <v/>
      </c>
      <c r="DU159" s="378" t="str">
        <f ca="1">+IF(OFFSET('Hygiene Data'!$F$11,0,10*ROW('Hygiene Data'!F153))="","",OFFSET('Hygiene Data'!$F$11,0,10*ROW('Hygiene Data'!F153)))</f>
        <v/>
      </c>
      <c r="DV159" s="378" t="str">
        <f ca="1">+IF(OFFSET('Hygiene Data'!$F$12,0,10*ROW('Hygiene Data'!F153))="","",OFFSET('Hygiene Data'!$F$12,0,10*ROW('Hygiene Data'!F153)))</f>
        <v/>
      </c>
      <c r="DW159" s="378" t="str">
        <f ca="1">+IF(OFFSET('Hygiene Data'!$F$13,0,10*ROW('Hygiene Data'!F153))="","",OFFSET('Hygiene Data'!$F$13,0,10*ROW('Hygiene Data'!F153)))</f>
        <v/>
      </c>
      <c r="DX159" s="378" t="str">
        <f ca="1">+IF(OFFSET('Hygiene Data'!$G$11,0,10*ROW('Hygiene Data'!G153))="","",OFFSET('Hygiene Data'!$G$11,0,10*ROW('Hygiene Data'!G153)))</f>
        <v/>
      </c>
      <c r="DY159" s="378" t="str">
        <f ca="1">+IF(OFFSET('Hygiene Data'!$G$12,0,10*ROW('Hygiene Data'!G153))="","",OFFSET('Hygiene Data'!$G$12,0,10*ROW('Hygiene Data'!G153)))</f>
        <v/>
      </c>
      <c r="DZ159" s="378" t="str">
        <f ca="1">+IF(OFFSET('Hygiene Data'!$G$13,0,10*ROW('Hygiene Data'!G153))="","",OFFSET('Hygiene Data'!$G$13,0,10*ROW('Hygiene Data'!G153)))</f>
        <v/>
      </c>
      <c r="EA159" s="378" t="str">
        <f ca="1">+IF(OFFSET('Hygiene Data'!$H$11,0,10*ROW('Hygiene Data'!H153))="","",OFFSET('Hygiene Data'!$H$11,0,10*ROW('Hygiene Data'!H153)))</f>
        <v/>
      </c>
      <c r="EB159" s="378" t="str">
        <f ca="1">+IF(OFFSET('Hygiene Data'!$H$12,0,10*ROW('Hygiene Data'!H153))="","",OFFSET('Hygiene Data'!$H$12,0,10*ROW('Hygiene Data'!H153)))</f>
        <v/>
      </c>
      <c r="EC159" s="378" t="str">
        <f ca="1">+IF(OFFSET('Hygiene Data'!$H$13,0,10*ROW('Hygiene Data'!H153))="","",OFFSET('Hygiene Data'!$H$13,0,10*ROW('Hygiene Data'!H153)))</f>
        <v/>
      </c>
      <c r="ED159" s="378" t="str">
        <f ca="1">+IF(OFFSET('Hygiene Data'!$I$11,0,10*ROW('Hygiene Data'!I153))="","",OFFSET('Hygiene Data'!$I$11,0,10*ROW('Hygiene Data'!I153)))</f>
        <v/>
      </c>
      <c r="EE159" s="378" t="str">
        <f ca="1">+IF(OFFSET('Hygiene Data'!$I$12,0,10*ROW('Hygiene Data'!I153))="","",OFFSET('Hygiene Data'!$I$12,0,10*ROW('Hygiene Data'!I153)))</f>
        <v/>
      </c>
      <c r="EF159" s="378" t="str">
        <f ca="1">+IF(OFFSET('Hygiene Data'!$I$13,0,10*ROW('Hygiene Data'!I153))="","",OFFSET('Hygiene Data'!$I$13,0,10*ROW('Hygiene Data'!I153)))</f>
        <v/>
      </c>
    </row>
    <row r="160" spans="1:136" x14ac:dyDescent="0.25">
      <c r="A160" s="487" t="str">
        <f ca="1">+IF(OFFSET('Water Data'!$B$2,0,10*ROW('Water Data'!E154))="","",OFFSET('Water Data'!$B$2,0,10*ROW('Water Data'!E154)))</f>
        <v/>
      </c>
      <c r="B160" s="487"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4" t="str">
        <f t="shared" ca="1" si="2"/>
        <v/>
      </c>
      <c r="D160" s="515"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5"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5"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5"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5"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5"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5"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5"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5"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5"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5"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5"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5"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5"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5"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5"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5"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5"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6"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6"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6"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6"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6"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6"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6"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6"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6"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6"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6"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6"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6"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6"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6"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6"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6"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6"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6"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6"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6"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6"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6"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6"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6"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6"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6"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6"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6"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6"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7"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3"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7"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7"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7"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7"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7"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7"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7"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7"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7"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7"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7"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7"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7"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7"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7"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7"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8" t="str">
        <f ca="1">+IF(OFFSET('Water Data'!$D$27,0,10*ROW('Water Data'!D154))="","",OFFSET('Water Data'!$D$27,0,10*ROW('Water Data'!D154)))</f>
        <v/>
      </c>
      <c r="BT160" s="378" t="str">
        <f ca="1">+IF(OFFSET('Water Data'!$D$28,0,10*ROW('Water Data'!D154))="","",OFFSET('Water Data'!$D$28,0,10*ROW('Water Data'!D154)))</f>
        <v/>
      </c>
      <c r="BU160" s="378" t="str">
        <f ca="1">+IF(OFFSET('Water Data'!$D$29,0,10*ROW('Water Data'!D154))="","",OFFSET('Water Data'!$D$29,0,10*ROW('Water Data'!D154)))</f>
        <v/>
      </c>
      <c r="BV160" s="378" t="str">
        <f ca="1">+IF(OFFSET('Water Data'!$E$27,0,10*ROW('Water Data'!E154))="","",OFFSET('Water Data'!$E$27,0,10*ROW('Water Data'!E154)))</f>
        <v/>
      </c>
      <c r="BW160" s="378" t="str">
        <f ca="1">+IF(OFFSET('Water Data'!$E$28,0,10*ROW('Water Data'!E154))="","",OFFSET('Water Data'!$E$28,0,10*ROW('Water Data'!E154)))</f>
        <v/>
      </c>
      <c r="BX160" s="378" t="str">
        <f ca="1">+IF(OFFSET('Water Data'!$E$29,0,10*ROW('Water Data'!E154))="","",OFFSET('Water Data'!$E$29,0,10*ROW('Water Data'!E154)))</f>
        <v/>
      </c>
      <c r="BY160" s="378" t="str">
        <f ca="1">+IF(OFFSET('Water Data'!$F$27,0,10*ROW('Water Data'!F154))="","",OFFSET('Water Data'!$F$27,0,10*ROW('Water Data'!F154)))</f>
        <v/>
      </c>
      <c r="BZ160" s="378" t="str">
        <f ca="1">+IF(OFFSET('Water Data'!$F$28,0,10*ROW('Water Data'!F154))="","",OFFSET('Water Data'!$F$28,0,10*ROW('Water Data'!F154)))</f>
        <v/>
      </c>
      <c r="CA160" s="378" t="str">
        <f ca="1">+IF(OFFSET('Water Data'!$F$29,0,10*ROW('Water Data'!F154))="","",OFFSET('Water Data'!$F$29,0,10*ROW('Water Data'!F154)))</f>
        <v/>
      </c>
      <c r="CB160" s="378" t="str">
        <f ca="1">+IF(OFFSET('Water Data'!$G$27,0,10*ROW('Water Data'!G154))="","",OFFSET('Water Data'!$G$27,0,10*ROW('Water Data'!G154)))</f>
        <v/>
      </c>
      <c r="CC160" s="378" t="str">
        <f ca="1">+IF(OFFSET('Water Data'!$G$28,0,10*ROW('Water Data'!G154))="","",OFFSET('Water Data'!$G$28,0,10*ROW('Water Data'!G154)))</f>
        <v/>
      </c>
      <c r="CD160" s="378" t="str">
        <f ca="1">+IF(OFFSET('Water Data'!$G$29,0,10*ROW('Water Data'!G154))="","",OFFSET('Water Data'!$G$29,0,10*ROW('Water Data'!G154)))</f>
        <v/>
      </c>
      <c r="CE160" s="378" t="str">
        <f ca="1">+IF(OFFSET('Water Data'!$H$27,0,10*ROW('Water Data'!H154))="","",OFFSET('Water Data'!$H$27,0,10*ROW('Water Data'!H154)))</f>
        <v/>
      </c>
      <c r="CF160" s="378" t="str">
        <f ca="1">+IF(OFFSET('Water Data'!$H$28,0,10*ROW('Water Data'!H154))="","",OFFSET('Water Data'!$H$28,0,10*ROW('Water Data'!H154)))</f>
        <v/>
      </c>
      <c r="CG160" s="378" t="str">
        <f ca="1">+IF(OFFSET('Water Data'!$H$29,0,10*ROW('Water Data'!H154))="","",OFFSET('Water Data'!$H$29,0,10*ROW('Water Data'!H154)))</f>
        <v/>
      </c>
      <c r="CH160" s="378" t="str">
        <f ca="1">+IF(OFFSET('Water Data'!$I$27,0,10*ROW('Water Data'!I154))="","",OFFSET('Water Data'!$I$27,0,10*ROW('Water Data'!I154)))</f>
        <v/>
      </c>
      <c r="CI160" s="378" t="str">
        <f ca="1">+IF(OFFSET('Water Data'!$I$28,0,10*ROW('Water Data'!I154))="","",OFFSET('Water Data'!$I$28,0,10*ROW('Water Data'!I154)))</f>
        <v/>
      </c>
      <c r="CJ160" s="378" t="str">
        <f ca="1">+IF(OFFSET('Water Data'!$I$29,0,10*ROW('Water Data'!I154))="","",OFFSET('Water Data'!$I$29,0,10*ROW('Water Data'!I154)))</f>
        <v/>
      </c>
      <c r="CK160" s="378" t="str">
        <f ca="1">+IF(OFFSET('Sanitation Data'!$D$28,0,10*ROW('Sanitation Data'!D154))="","",OFFSET('Sanitation Data'!$D$28,0,10*ROW('Sanitation Data'!D154)))</f>
        <v/>
      </c>
      <c r="CL160" s="378" t="str">
        <f ca="1">+IF(OFFSET('Sanitation Data'!$D$29,0,10*ROW('Sanitation Data'!D154))="","",OFFSET('Sanitation Data'!$D$29,0,10*ROW('Sanitation Data'!D154)))</f>
        <v/>
      </c>
      <c r="CM160" s="378" t="str">
        <f ca="1">+IF(OFFSET('Sanitation Data'!$D$30,0,10*ROW('Sanitation Data'!D154))="","",OFFSET('Sanitation Data'!$D$30,0,10*ROW('Sanitation Data'!D154)))</f>
        <v/>
      </c>
      <c r="CN160" s="378" t="str">
        <f ca="1">+IF(OFFSET('Sanitation Data'!$D$31,0,10*ROW('Sanitation Data'!D154))="","",OFFSET('Sanitation Data'!$D$31,0,10*ROW('Sanitation Data'!D154)))</f>
        <v/>
      </c>
      <c r="CO160" s="378" t="str">
        <f ca="1">+IF(OFFSET('Sanitation Data'!$D$32,0,10*ROW('Sanitation Data'!D154))="","",OFFSET('Sanitation Data'!$D$32,0,10*ROW('Sanitation Data'!D154)))</f>
        <v/>
      </c>
      <c r="CP160" s="378" t="str">
        <f ca="1">+IF(OFFSET('Sanitation Data'!$E$28,0,10*ROW('Sanitation Data'!E154))="","",OFFSET('Sanitation Data'!$E$28,0,10*ROW('Sanitation Data'!E154)))</f>
        <v/>
      </c>
      <c r="CQ160" s="378" t="str">
        <f ca="1">+IF(OFFSET('Sanitation Data'!$E$29,0,10*ROW('Sanitation Data'!E154))="","",OFFSET('Sanitation Data'!$E$29,0,10*ROW('Sanitation Data'!E154)))</f>
        <v/>
      </c>
      <c r="CR160" s="378" t="str">
        <f ca="1">+IF(OFFSET('Sanitation Data'!$E$30,0,10*ROW('Sanitation Data'!E154))="","",OFFSET('Sanitation Data'!$E$30,0,10*ROW('Sanitation Data'!E154)))</f>
        <v/>
      </c>
      <c r="CS160" s="378" t="str">
        <f ca="1">+IF(OFFSET('Sanitation Data'!$E$31,0,10*ROW('Sanitation Data'!E154))="","",OFFSET('Sanitation Data'!$E$31,0,10*ROW('Sanitation Data'!E154)))</f>
        <v/>
      </c>
      <c r="CT160" s="378" t="str">
        <f ca="1">+IF(OFFSET('Sanitation Data'!$E$32,0,10*ROW('Sanitation Data'!E154))="","",OFFSET('Sanitation Data'!$E$32,0,10*ROW('Sanitation Data'!E154)))</f>
        <v/>
      </c>
      <c r="CU160" s="378" t="str">
        <f ca="1">+IF(OFFSET('Sanitation Data'!$F$28,0,10*ROW('Sanitation Data'!F154))="","",OFFSET('Sanitation Data'!$F$28,0,10*ROW('Sanitation Data'!F154)))</f>
        <v/>
      </c>
      <c r="CV160" s="378" t="str">
        <f ca="1">+IF(OFFSET('Sanitation Data'!$F$29,0,10*ROW('Sanitation Data'!F154))="","",OFFSET('Sanitation Data'!$F$29,0,10*ROW('Sanitation Data'!F154)))</f>
        <v/>
      </c>
      <c r="CW160" s="378" t="str">
        <f ca="1">+IF(OFFSET('Sanitation Data'!$F$30,0,10*ROW('Sanitation Data'!F154))="","",OFFSET('Sanitation Data'!$F$30,0,10*ROW('Sanitation Data'!F154)))</f>
        <v/>
      </c>
      <c r="CX160" s="378" t="str">
        <f ca="1">+IF(OFFSET('Sanitation Data'!$F$31,0,10*ROW('Sanitation Data'!F154))="","",OFFSET('Sanitation Data'!$F$31,0,10*ROW('Sanitation Data'!F154)))</f>
        <v/>
      </c>
      <c r="CY160" s="378" t="str">
        <f ca="1">+IF(OFFSET('Sanitation Data'!$F$32,0,10*ROW('Sanitation Data'!F154))="","",OFFSET('Sanitation Data'!$F$32,0,10*ROW('Sanitation Data'!F154)))</f>
        <v/>
      </c>
      <c r="CZ160" s="378" t="str">
        <f ca="1">+IF(OFFSET('Sanitation Data'!$G$28,0,10*ROW('Sanitation Data'!G154))="","",OFFSET('Sanitation Data'!$G$28,0,10*ROW('Sanitation Data'!G154)))</f>
        <v/>
      </c>
      <c r="DA160" s="378" t="str">
        <f ca="1">+IF(OFFSET('Sanitation Data'!$G$29,0,10*ROW('Sanitation Data'!G154))="","",OFFSET('Sanitation Data'!$G$29,0,10*ROW('Sanitation Data'!G154)))</f>
        <v/>
      </c>
      <c r="DB160" s="378" t="str">
        <f ca="1">+IF(OFFSET('Sanitation Data'!$G$30,0,10*ROW('Sanitation Data'!G154))="","",OFFSET('Sanitation Data'!$G$30,0,10*ROW('Sanitation Data'!G154)))</f>
        <v/>
      </c>
      <c r="DC160" s="378" t="str">
        <f ca="1">+IF(OFFSET('Sanitation Data'!$G$31,0,10*ROW('Sanitation Data'!G154))="","",OFFSET('Sanitation Data'!$G$31,0,10*ROW('Sanitation Data'!G154)))</f>
        <v/>
      </c>
      <c r="DD160" s="378" t="str">
        <f ca="1">+IF(OFFSET('Sanitation Data'!$G$32,0,10*ROW('Sanitation Data'!G154))="","",OFFSET('Sanitation Data'!$G$32,0,10*ROW('Sanitation Data'!G154)))</f>
        <v/>
      </c>
      <c r="DE160" s="378" t="str">
        <f ca="1">+IF(OFFSET('Sanitation Data'!$H$28,0,10*ROW('Sanitation Data'!H154))="","",OFFSET('Sanitation Data'!$H$28,0,10*ROW('Sanitation Data'!H154)))</f>
        <v/>
      </c>
      <c r="DF160" s="378" t="str">
        <f ca="1">+IF(OFFSET('Sanitation Data'!$H$29,0,10*ROW('Sanitation Data'!H154))="","",OFFSET('Sanitation Data'!$H$29,0,10*ROW('Sanitation Data'!H154)))</f>
        <v/>
      </c>
      <c r="DG160" s="378" t="str">
        <f ca="1">+IF(OFFSET('Sanitation Data'!$H$30,0,10*ROW('Sanitation Data'!H154))="","",OFFSET('Sanitation Data'!$H$30,0,10*ROW('Sanitation Data'!H154)))</f>
        <v/>
      </c>
      <c r="DH160" s="378" t="str">
        <f ca="1">+IF(OFFSET('Sanitation Data'!$H$31,0,10*ROW('Sanitation Data'!H154))="","",OFFSET('Sanitation Data'!$H$31,0,10*ROW('Sanitation Data'!H154)))</f>
        <v/>
      </c>
      <c r="DI160" s="378" t="str">
        <f ca="1">+IF(OFFSET('Sanitation Data'!$H$32,0,10*ROW('Sanitation Data'!H154))="","",OFFSET('Sanitation Data'!$H$32,0,10*ROW('Sanitation Data'!H154)))</f>
        <v/>
      </c>
      <c r="DJ160" s="378" t="str">
        <f ca="1">+IF(OFFSET('Sanitation Data'!$I$28,0,10*ROW('Sanitation Data'!I154))="","",OFFSET('Sanitation Data'!$I$28,0,10*ROW('Sanitation Data'!I154)))</f>
        <v/>
      </c>
      <c r="DK160" s="378" t="str">
        <f ca="1">+IF(OFFSET('Sanitation Data'!$I$29,0,10*ROW('Sanitation Data'!I154))="","",OFFSET('Sanitation Data'!$I$29,0,10*ROW('Sanitation Data'!I154)))</f>
        <v/>
      </c>
      <c r="DL160" s="378" t="str">
        <f ca="1">+IF(OFFSET('Sanitation Data'!$I$30,0,10*ROW('Sanitation Data'!I154))="","",OFFSET('Sanitation Data'!$I$30,0,10*ROW('Sanitation Data'!I154)))</f>
        <v/>
      </c>
      <c r="DM160" s="378" t="str">
        <f ca="1">+IF(OFFSET('Sanitation Data'!$I$31,0,10*ROW('Sanitation Data'!I154))="","",OFFSET('Sanitation Data'!$I$31,0,10*ROW('Sanitation Data'!I154)))</f>
        <v/>
      </c>
      <c r="DN160" s="378" t="str">
        <f ca="1">+IF(OFFSET('Sanitation Data'!$I$32,0,10*ROW('Sanitation Data'!I154))="","",OFFSET('Sanitation Data'!$I$32,0,10*ROW('Sanitation Data'!I154)))</f>
        <v/>
      </c>
      <c r="DO160" s="378" t="str">
        <f ca="1">+IF(OFFSET('Hygiene Data'!$D$11,0,10*ROW('Hygiene Data'!D154))="","",OFFSET('Hygiene Data'!$D$11,0,10*ROW('Hygiene Data'!D154)))</f>
        <v/>
      </c>
      <c r="DP160" s="378" t="str">
        <f ca="1">+IF(OFFSET('Hygiene Data'!$D$12,0,10*ROW('Hygiene Data'!D154))="","",OFFSET('Hygiene Data'!$D$12,0,10*ROW('Hygiene Data'!D154)))</f>
        <v/>
      </c>
      <c r="DQ160" s="378" t="str">
        <f ca="1">+IF(OFFSET('Hygiene Data'!$D$13,0,10*ROW('Hygiene Data'!D154))="","",OFFSET('Hygiene Data'!$D$13,0,10*ROW('Hygiene Data'!D154)))</f>
        <v/>
      </c>
      <c r="DR160" s="378" t="str">
        <f ca="1">+IF(OFFSET('Hygiene Data'!$E$11,0,10*ROW('Hygiene Data'!E154))="","",OFFSET('Hygiene Data'!$E$11,0,10*ROW('Hygiene Data'!E154)))</f>
        <v/>
      </c>
      <c r="DS160" s="378" t="str">
        <f ca="1">+IF(OFFSET('Hygiene Data'!$E$12,0,10*ROW('Hygiene Data'!E154))="","",OFFSET('Hygiene Data'!$E$12,0,10*ROW('Hygiene Data'!E154)))</f>
        <v/>
      </c>
      <c r="DT160" s="378" t="str">
        <f ca="1">+IF(OFFSET('Hygiene Data'!$E$13,0,10*ROW('Hygiene Data'!E154))="","",OFFSET('Hygiene Data'!$E$13,0,10*ROW('Hygiene Data'!E154)))</f>
        <v/>
      </c>
      <c r="DU160" s="378" t="str">
        <f ca="1">+IF(OFFSET('Hygiene Data'!$F$11,0,10*ROW('Hygiene Data'!F154))="","",OFFSET('Hygiene Data'!$F$11,0,10*ROW('Hygiene Data'!F154)))</f>
        <v/>
      </c>
      <c r="DV160" s="378" t="str">
        <f ca="1">+IF(OFFSET('Hygiene Data'!$F$12,0,10*ROW('Hygiene Data'!F154))="","",OFFSET('Hygiene Data'!$F$12,0,10*ROW('Hygiene Data'!F154)))</f>
        <v/>
      </c>
      <c r="DW160" s="378" t="str">
        <f ca="1">+IF(OFFSET('Hygiene Data'!$F$13,0,10*ROW('Hygiene Data'!F154))="","",OFFSET('Hygiene Data'!$F$13,0,10*ROW('Hygiene Data'!F154)))</f>
        <v/>
      </c>
      <c r="DX160" s="378" t="str">
        <f ca="1">+IF(OFFSET('Hygiene Data'!$G$11,0,10*ROW('Hygiene Data'!G154))="","",OFFSET('Hygiene Data'!$G$11,0,10*ROW('Hygiene Data'!G154)))</f>
        <v/>
      </c>
      <c r="DY160" s="378" t="str">
        <f ca="1">+IF(OFFSET('Hygiene Data'!$G$12,0,10*ROW('Hygiene Data'!G154))="","",OFFSET('Hygiene Data'!$G$12,0,10*ROW('Hygiene Data'!G154)))</f>
        <v/>
      </c>
      <c r="DZ160" s="378" t="str">
        <f ca="1">+IF(OFFSET('Hygiene Data'!$G$13,0,10*ROW('Hygiene Data'!G154))="","",OFFSET('Hygiene Data'!$G$13,0,10*ROW('Hygiene Data'!G154)))</f>
        <v/>
      </c>
      <c r="EA160" s="378" t="str">
        <f ca="1">+IF(OFFSET('Hygiene Data'!$H$11,0,10*ROW('Hygiene Data'!H154))="","",OFFSET('Hygiene Data'!$H$11,0,10*ROW('Hygiene Data'!H154)))</f>
        <v/>
      </c>
      <c r="EB160" s="378" t="str">
        <f ca="1">+IF(OFFSET('Hygiene Data'!$H$12,0,10*ROW('Hygiene Data'!H154))="","",OFFSET('Hygiene Data'!$H$12,0,10*ROW('Hygiene Data'!H154)))</f>
        <v/>
      </c>
      <c r="EC160" s="378" t="str">
        <f ca="1">+IF(OFFSET('Hygiene Data'!$H$13,0,10*ROW('Hygiene Data'!H154))="","",OFFSET('Hygiene Data'!$H$13,0,10*ROW('Hygiene Data'!H154)))</f>
        <v/>
      </c>
      <c r="ED160" s="378" t="str">
        <f ca="1">+IF(OFFSET('Hygiene Data'!$I$11,0,10*ROW('Hygiene Data'!I154))="","",OFFSET('Hygiene Data'!$I$11,0,10*ROW('Hygiene Data'!I154)))</f>
        <v/>
      </c>
      <c r="EE160" s="378" t="str">
        <f ca="1">+IF(OFFSET('Hygiene Data'!$I$12,0,10*ROW('Hygiene Data'!I154))="","",OFFSET('Hygiene Data'!$I$12,0,10*ROW('Hygiene Data'!I154)))</f>
        <v/>
      </c>
      <c r="EF160" s="378" t="str">
        <f ca="1">+IF(OFFSET('Hygiene Data'!$I$13,0,10*ROW('Hygiene Data'!I154))="","",OFFSET('Hygiene Data'!$I$13,0,10*ROW('Hygiene Data'!I154)))</f>
        <v/>
      </c>
    </row>
    <row r="161" spans="1:136" x14ac:dyDescent="0.25">
      <c r="A161" s="487" t="str">
        <f ca="1">+IF(OFFSET('Water Data'!$B$2,0,10*ROW('Water Data'!E155))="","",OFFSET('Water Data'!$B$2,0,10*ROW('Water Data'!E155)))</f>
        <v/>
      </c>
      <c r="B161" s="487"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4" t="str">
        <f t="shared" ca="1" si="2"/>
        <v/>
      </c>
      <c r="D161" s="515"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5"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5"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5"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5"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5"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5"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5"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5"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5"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5"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5"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5"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5"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5"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5"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5"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5"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6"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6"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6"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6"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6"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6"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6"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6"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6"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6"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6"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6"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6"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6"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6"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6"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6"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6"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6"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6"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6"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6"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6"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6"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6"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6"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6"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6"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6"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6"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7"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3"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7"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7"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7"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7"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7"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7"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7"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7"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7"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7"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7"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7"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7"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7"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7"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7"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8" t="str">
        <f ca="1">+IF(OFFSET('Water Data'!$D$27,0,10*ROW('Water Data'!D155))="","",OFFSET('Water Data'!$D$27,0,10*ROW('Water Data'!D155)))</f>
        <v/>
      </c>
      <c r="BT161" s="378" t="str">
        <f ca="1">+IF(OFFSET('Water Data'!$D$28,0,10*ROW('Water Data'!D155))="","",OFFSET('Water Data'!$D$28,0,10*ROW('Water Data'!D155)))</f>
        <v/>
      </c>
      <c r="BU161" s="378" t="str">
        <f ca="1">+IF(OFFSET('Water Data'!$D$29,0,10*ROW('Water Data'!D155))="","",OFFSET('Water Data'!$D$29,0,10*ROW('Water Data'!D155)))</f>
        <v/>
      </c>
      <c r="BV161" s="378" t="str">
        <f ca="1">+IF(OFFSET('Water Data'!$E$27,0,10*ROW('Water Data'!E155))="","",OFFSET('Water Data'!$E$27,0,10*ROW('Water Data'!E155)))</f>
        <v/>
      </c>
      <c r="BW161" s="378" t="str">
        <f ca="1">+IF(OFFSET('Water Data'!$E$28,0,10*ROW('Water Data'!E155))="","",OFFSET('Water Data'!$E$28,0,10*ROW('Water Data'!E155)))</f>
        <v/>
      </c>
      <c r="BX161" s="378" t="str">
        <f ca="1">+IF(OFFSET('Water Data'!$E$29,0,10*ROW('Water Data'!E155))="","",OFFSET('Water Data'!$E$29,0,10*ROW('Water Data'!E155)))</f>
        <v/>
      </c>
      <c r="BY161" s="378" t="str">
        <f ca="1">+IF(OFFSET('Water Data'!$F$27,0,10*ROW('Water Data'!F155))="","",OFFSET('Water Data'!$F$27,0,10*ROW('Water Data'!F155)))</f>
        <v/>
      </c>
      <c r="BZ161" s="378" t="str">
        <f ca="1">+IF(OFFSET('Water Data'!$F$28,0,10*ROW('Water Data'!F155))="","",OFFSET('Water Data'!$F$28,0,10*ROW('Water Data'!F155)))</f>
        <v/>
      </c>
      <c r="CA161" s="378" t="str">
        <f ca="1">+IF(OFFSET('Water Data'!$F$29,0,10*ROW('Water Data'!F155))="","",OFFSET('Water Data'!$F$29,0,10*ROW('Water Data'!F155)))</f>
        <v/>
      </c>
      <c r="CB161" s="378" t="str">
        <f ca="1">+IF(OFFSET('Water Data'!$G$27,0,10*ROW('Water Data'!G155))="","",OFFSET('Water Data'!$G$27,0,10*ROW('Water Data'!G155)))</f>
        <v/>
      </c>
      <c r="CC161" s="378" t="str">
        <f ca="1">+IF(OFFSET('Water Data'!$G$28,0,10*ROW('Water Data'!G155))="","",OFFSET('Water Data'!$G$28,0,10*ROW('Water Data'!G155)))</f>
        <v/>
      </c>
      <c r="CD161" s="378" t="str">
        <f ca="1">+IF(OFFSET('Water Data'!$G$29,0,10*ROW('Water Data'!G155))="","",OFFSET('Water Data'!$G$29,0,10*ROW('Water Data'!G155)))</f>
        <v/>
      </c>
      <c r="CE161" s="378" t="str">
        <f ca="1">+IF(OFFSET('Water Data'!$H$27,0,10*ROW('Water Data'!H155))="","",OFFSET('Water Data'!$H$27,0,10*ROW('Water Data'!H155)))</f>
        <v/>
      </c>
      <c r="CF161" s="378" t="str">
        <f ca="1">+IF(OFFSET('Water Data'!$H$28,0,10*ROW('Water Data'!H155))="","",OFFSET('Water Data'!$H$28,0,10*ROW('Water Data'!H155)))</f>
        <v/>
      </c>
      <c r="CG161" s="378" t="str">
        <f ca="1">+IF(OFFSET('Water Data'!$H$29,0,10*ROW('Water Data'!H155))="","",OFFSET('Water Data'!$H$29,0,10*ROW('Water Data'!H155)))</f>
        <v/>
      </c>
      <c r="CH161" s="378" t="str">
        <f ca="1">+IF(OFFSET('Water Data'!$I$27,0,10*ROW('Water Data'!I155))="","",OFFSET('Water Data'!$I$27,0,10*ROW('Water Data'!I155)))</f>
        <v/>
      </c>
      <c r="CI161" s="378" t="str">
        <f ca="1">+IF(OFFSET('Water Data'!$I$28,0,10*ROW('Water Data'!I155))="","",OFFSET('Water Data'!$I$28,0,10*ROW('Water Data'!I155)))</f>
        <v/>
      </c>
      <c r="CJ161" s="378" t="str">
        <f ca="1">+IF(OFFSET('Water Data'!$I$29,0,10*ROW('Water Data'!I155))="","",OFFSET('Water Data'!$I$29,0,10*ROW('Water Data'!I155)))</f>
        <v/>
      </c>
      <c r="CK161" s="378" t="str">
        <f ca="1">+IF(OFFSET('Sanitation Data'!$D$28,0,10*ROW('Sanitation Data'!D155))="","",OFFSET('Sanitation Data'!$D$28,0,10*ROW('Sanitation Data'!D155)))</f>
        <v/>
      </c>
      <c r="CL161" s="378" t="str">
        <f ca="1">+IF(OFFSET('Sanitation Data'!$D$29,0,10*ROW('Sanitation Data'!D155))="","",OFFSET('Sanitation Data'!$D$29,0,10*ROW('Sanitation Data'!D155)))</f>
        <v/>
      </c>
      <c r="CM161" s="378" t="str">
        <f ca="1">+IF(OFFSET('Sanitation Data'!$D$30,0,10*ROW('Sanitation Data'!D155))="","",OFFSET('Sanitation Data'!$D$30,0,10*ROW('Sanitation Data'!D155)))</f>
        <v/>
      </c>
      <c r="CN161" s="378" t="str">
        <f ca="1">+IF(OFFSET('Sanitation Data'!$D$31,0,10*ROW('Sanitation Data'!D155))="","",OFFSET('Sanitation Data'!$D$31,0,10*ROW('Sanitation Data'!D155)))</f>
        <v/>
      </c>
      <c r="CO161" s="378" t="str">
        <f ca="1">+IF(OFFSET('Sanitation Data'!$D$32,0,10*ROW('Sanitation Data'!D155))="","",OFFSET('Sanitation Data'!$D$32,0,10*ROW('Sanitation Data'!D155)))</f>
        <v/>
      </c>
      <c r="CP161" s="378" t="str">
        <f ca="1">+IF(OFFSET('Sanitation Data'!$E$28,0,10*ROW('Sanitation Data'!E155))="","",OFFSET('Sanitation Data'!$E$28,0,10*ROW('Sanitation Data'!E155)))</f>
        <v/>
      </c>
      <c r="CQ161" s="378" t="str">
        <f ca="1">+IF(OFFSET('Sanitation Data'!$E$29,0,10*ROW('Sanitation Data'!E155))="","",OFFSET('Sanitation Data'!$E$29,0,10*ROW('Sanitation Data'!E155)))</f>
        <v/>
      </c>
      <c r="CR161" s="378" t="str">
        <f ca="1">+IF(OFFSET('Sanitation Data'!$E$30,0,10*ROW('Sanitation Data'!E155))="","",OFFSET('Sanitation Data'!$E$30,0,10*ROW('Sanitation Data'!E155)))</f>
        <v/>
      </c>
      <c r="CS161" s="378" t="str">
        <f ca="1">+IF(OFFSET('Sanitation Data'!$E$31,0,10*ROW('Sanitation Data'!E155))="","",OFFSET('Sanitation Data'!$E$31,0,10*ROW('Sanitation Data'!E155)))</f>
        <v/>
      </c>
      <c r="CT161" s="378" t="str">
        <f ca="1">+IF(OFFSET('Sanitation Data'!$E$32,0,10*ROW('Sanitation Data'!E155))="","",OFFSET('Sanitation Data'!$E$32,0,10*ROW('Sanitation Data'!E155)))</f>
        <v/>
      </c>
      <c r="CU161" s="378" t="str">
        <f ca="1">+IF(OFFSET('Sanitation Data'!$F$28,0,10*ROW('Sanitation Data'!F155))="","",OFFSET('Sanitation Data'!$F$28,0,10*ROW('Sanitation Data'!F155)))</f>
        <v/>
      </c>
      <c r="CV161" s="378" t="str">
        <f ca="1">+IF(OFFSET('Sanitation Data'!$F$29,0,10*ROW('Sanitation Data'!F155))="","",OFFSET('Sanitation Data'!$F$29,0,10*ROW('Sanitation Data'!F155)))</f>
        <v/>
      </c>
      <c r="CW161" s="378" t="str">
        <f ca="1">+IF(OFFSET('Sanitation Data'!$F$30,0,10*ROW('Sanitation Data'!F155))="","",OFFSET('Sanitation Data'!$F$30,0,10*ROW('Sanitation Data'!F155)))</f>
        <v/>
      </c>
      <c r="CX161" s="378" t="str">
        <f ca="1">+IF(OFFSET('Sanitation Data'!$F$31,0,10*ROW('Sanitation Data'!F155))="","",OFFSET('Sanitation Data'!$F$31,0,10*ROW('Sanitation Data'!F155)))</f>
        <v/>
      </c>
      <c r="CY161" s="378" t="str">
        <f ca="1">+IF(OFFSET('Sanitation Data'!$F$32,0,10*ROW('Sanitation Data'!F155))="","",OFFSET('Sanitation Data'!$F$32,0,10*ROW('Sanitation Data'!F155)))</f>
        <v/>
      </c>
      <c r="CZ161" s="378" t="str">
        <f ca="1">+IF(OFFSET('Sanitation Data'!$G$28,0,10*ROW('Sanitation Data'!G155))="","",OFFSET('Sanitation Data'!$G$28,0,10*ROW('Sanitation Data'!G155)))</f>
        <v/>
      </c>
      <c r="DA161" s="378" t="str">
        <f ca="1">+IF(OFFSET('Sanitation Data'!$G$29,0,10*ROW('Sanitation Data'!G155))="","",OFFSET('Sanitation Data'!$G$29,0,10*ROW('Sanitation Data'!G155)))</f>
        <v/>
      </c>
      <c r="DB161" s="378" t="str">
        <f ca="1">+IF(OFFSET('Sanitation Data'!$G$30,0,10*ROW('Sanitation Data'!G155))="","",OFFSET('Sanitation Data'!$G$30,0,10*ROW('Sanitation Data'!G155)))</f>
        <v/>
      </c>
      <c r="DC161" s="378" t="str">
        <f ca="1">+IF(OFFSET('Sanitation Data'!$G$31,0,10*ROW('Sanitation Data'!G155))="","",OFFSET('Sanitation Data'!$G$31,0,10*ROW('Sanitation Data'!G155)))</f>
        <v/>
      </c>
      <c r="DD161" s="378" t="str">
        <f ca="1">+IF(OFFSET('Sanitation Data'!$G$32,0,10*ROW('Sanitation Data'!G155))="","",OFFSET('Sanitation Data'!$G$32,0,10*ROW('Sanitation Data'!G155)))</f>
        <v/>
      </c>
      <c r="DE161" s="378" t="str">
        <f ca="1">+IF(OFFSET('Sanitation Data'!$H$28,0,10*ROW('Sanitation Data'!H155))="","",OFFSET('Sanitation Data'!$H$28,0,10*ROW('Sanitation Data'!H155)))</f>
        <v/>
      </c>
      <c r="DF161" s="378" t="str">
        <f ca="1">+IF(OFFSET('Sanitation Data'!$H$29,0,10*ROW('Sanitation Data'!H155))="","",OFFSET('Sanitation Data'!$H$29,0,10*ROW('Sanitation Data'!H155)))</f>
        <v/>
      </c>
      <c r="DG161" s="378" t="str">
        <f ca="1">+IF(OFFSET('Sanitation Data'!$H$30,0,10*ROW('Sanitation Data'!H155))="","",OFFSET('Sanitation Data'!$H$30,0,10*ROW('Sanitation Data'!H155)))</f>
        <v/>
      </c>
      <c r="DH161" s="378" t="str">
        <f ca="1">+IF(OFFSET('Sanitation Data'!$H$31,0,10*ROW('Sanitation Data'!H155))="","",OFFSET('Sanitation Data'!$H$31,0,10*ROW('Sanitation Data'!H155)))</f>
        <v/>
      </c>
      <c r="DI161" s="378" t="str">
        <f ca="1">+IF(OFFSET('Sanitation Data'!$H$32,0,10*ROW('Sanitation Data'!H155))="","",OFFSET('Sanitation Data'!$H$32,0,10*ROW('Sanitation Data'!H155)))</f>
        <v/>
      </c>
      <c r="DJ161" s="378" t="str">
        <f ca="1">+IF(OFFSET('Sanitation Data'!$I$28,0,10*ROW('Sanitation Data'!I155))="","",OFFSET('Sanitation Data'!$I$28,0,10*ROW('Sanitation Data'!I155)))</f>
        <v/>
      </c>
      <c r="DK161" s="378" t="str">
        <f ca="1">+IF(OFFSET('Sanitation Data'!$I$29,0,10*ROW('Sanitation Data'!I155))="","",OFFSET('Sanitation Data'!$I$29,0,10*ROW('Sanitation Data'!I155)))</f>
        <v/>
      </c>
      <c r="DL161" s="378" t="str">
        <f ca="1">+IF(OFFSET('Sanitation Data'!$I$30,0,10*ROW('Sanitation Data'!I155))="","",OFFSET('Sanitation Data'!$I$30,0,10*ROW('Sanitation Data'!I155)))</f>
        <v/>
      </c>
      <c r="DM161" s="378" t="str">
        <f ca="1">+IF(OFFSET('Sanitation Data'!$I$31,0,10*ROW('Sanitation Data'!I155))="","",OFFSET('Sanitation Data'!$I$31,0,10*ROW('Sanitation Data'!I155)))</f>
        <v/>
      </c>
      <c r="DN161" s="378" t="str">
        <f ca="1">+IF(OFFSET('Sanitation Data'!$I$32,0,10*ROW('Sanitation Data'!I155))="","",OFFSET('Sanitation Data'!$I$32,0,10*ROW('Sanitation Data'!I155)))</f>
        <v/>
      </c>
      <c r="DO161" s="378" t="str">
        <f ca="1">+IF(OFFSET('Hygiene Data'!$D$11,0,10*ROW('Hygiene Data'!D155))="","",OFFSET('Hygiene Data'!$D$11,0,10*ROW('Hygiene Data'!D155)))</f>
        <v/>
      </c>
      <c r="DP161" s="378" t="str">
        <f ca="1">+IF(OFFSET('Hygiene Data'!$D$12,0,10*ROW('Hygiene Data'!D155))="","",OFFSET('Hygiene Data'!$D$12,0,10*ROW('Hygiene Data'!D155)))</f>
        <v/>
      </c>
      <c r="DQ161" s="378" t="str">
        <f ca="1">+IF(OFFSET('Hygiene Data'!$D$13,0,10*ROW('Hygiene Data'!D155))="","",OFFSET('Hygiene Data'!$D$13,0,10*ROW('Hygiene Data'!D155)))</f>
        <v/>
      </c>
      <c r="DR161" s="378" t="str">
        <f ca="1">+IF(OFFSET('Hygiene Data'!$E$11,0,10*ROW('Hygiene Data'!E155))="","",OFFSET('Hygiene Data'!$E$11,0,10*ROW('Hygiene Data'!E155)))</f>
        <v/>
      </c>
      <c r="DS161" s="378" t="str">
        <f ca="1">+IF(OFFSET('Hygiene Data'!$E$12,0,10*ROW('Hygiene Data'!E155))="","",OFFSET('Hygiene Data'!$E$12,0,10*ROW('Hygiene Data'!E155)))</f>
        <v/>
      </c>
      <c r="DT161" s="378" t="str">
        <f ca="1">+IF(OFFSET('Hygiene Data'!$E$13,0,10*ROW('Hygiene Data'!E155))="","",OFFSET('Hygiene Data'!$E$13,0,10*ROW('Hygiene Data'!E155)))</f>
        <v/>
      </c>
      <c r="DU161" s="378" t="str">
        <f ca="1">+IF(OFFSET('Hygiene Data'!$F$11,0,10*ROW('Hygiene Data'!F155))="","",OFFSET('Hygiene Data'!$F$11,0,10*ROW('Hygiene Data'!F155)))</f>
        <v/>
      </c>
      <c r="DV161" s="378" t="str">
        <f ca="1">+IF(OFFSET('Hygiene Data'!$F$12,0,10*ROW('Hygiene Data'!F155))="","",OFFSET('Hygiene Data'!$F$12,0,10*ROW('Hygiene Data'!F155)))</f>
        <v/>
      </c>
      <c r="DW161" s="378" t="str">
        <f ca="1">+IF(OFFSET('Hygiene Data'!$F$13,0,10*ROW('Hygiene Data'!F155))="","",OFFSET('Hygiene Data'!$F$13,0,10*ROW('Hygiene Data'!F155)))</f>
        <v/>
      </c>
      <c r="DX161" s="378" t="str">
        <f ca="1">+IF(OFFSET('Hygiene Data'!$G$11,0,10*ROW('Hygiene Data'!G155))="","",OFFSET('Hygiene Data'!$G$11,0,10*ROW('Hygiene Data'!G155)))</f>
        <v/>
      </c>
      <c r="DY161" s="378" t="str">
        <f ca="1">+IF(OFFSET('Hygiene Data'!$G$12,0,10*ROW('Hygiene Data'!G155))="","",OFFSET('Hygiene Data'!$G$12,0,10*ROW('Hygiene Data'!G155)))</f>
        <v/>
      </c>
      <c r="DZ161" s="378" t="str">
        <f ca="1">+IF(OFFSET('Hygiene Data'!$G$13,0,10*ROW('Hygiene Data'!G155))="","",OFFSET('Hygiene Data'!$G$13,0,10*ROW('Hygiene Data'!G155)))</f>
        <v/>
      </c>
      <c r="EA161" s="378" t="str">
        <f ca="1">+IF(OFFSET('Hygiene Data'!$H$11,0,10*ROW('Hygiene Data'!H155))="","",OFFSET('Hygiene Data'!$H$11,0,10*ROW('Hygiene Data'!H155)))</f>
        <v/>
      </c>
      <c r="EB161" s="378" t="str">
        <f ca="1">+IF(OFFSET('Hygiene Data'!$H$12,0,10*ROW('Hygiene Data'!H155))="","",OFFSET('Hygiene Data'!$H$12,0,10*ROW('Hygiene Data'!H155)))</f>
        <v/>
      </c>
      <c r="EC161" s="378" t="str">
        <f ca="1">+IF(OFFSET('Hygiene Data'!$H$13,0,10*ROW('Hygiene Data'!H155))="","",OFFSET('Hygiene Data'!$H$13,0,10*ROW('Hygiene Data'!H155)))</f>
        <v/>
      </c>
      <c r="ED161" s="378" t="str">
        <f ca="1">+IF(OFFSET('Hygiene Data'!$I$11,0,10*ROW('Hygiene Data'!I155))="","",OFFSET('Hygiene Data'!$I$11,0,10*ROW('Hygiene Data'!I155)))</f>
        <v/>
      </c>
      <c r="EE161" s="378" t="str">
        <f ca="1">+IF(OFFSET('Hygiene Data'!$I$12,0,10*ROW('Hygiene Data'!I155))="","",OFFSET('Hygiene Data'!$I$12,0,10*ROW('Hygiene Data'!I155)))</f>
        <v/>
      </c>
      <c r="EF161" s="378" t="str">
        <f ca="1">+IF(OFFSET('Hygiene Data'!$I$13,0,10*ROW('Hygiene Data'!I155))="","",OFFSET('Hygiene Data'!$I$13,0,10*ROW('Hygiene Data'!I155)))</f>
        <v/>
      </c>
    </row>
    <row r="162" spans="1:136" x14ac:dyDescent="0.25">
      <c r="A162" s="487" t="str">
        <f ca="1">+IF(OFFSET('Water Data'!$B$2,0,10*ROW('Water Data'!E156))="","",OFFSET('Water Data'!$B$2,0,10*ROW('Water Data'!E156)))</f>
        <v/>
      </c>
      <c r="B162" s="487"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4" t="str">
        <f t="shared" ca="1" si="2"/>
        <v/>
      </c>
      <c r="D162" s="515"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5"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5"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5"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5"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5"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5"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5"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5"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5"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5"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5"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5"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5"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5"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5"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5"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5"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6"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6"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6"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6"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6"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6"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6"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6"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6"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6"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6"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6"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6"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6"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6"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6"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6"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6"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6"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6"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6"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6"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6"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6"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6"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6"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6"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6"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6"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6"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7"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3"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7"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7"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7"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7"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7"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7"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7"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7"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7"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7"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7"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7"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7"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7"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7"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7"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8" t="str">
        <f ca="1">+IF(OFFSET('Water Data'!$D$27,0,10*ROW('Water Data'!D156))="","",OFFSET('Water Data'!$D$27,0,10*ROW('Water Data'!D156)))</f>
        <v/>
      </c>
      <c r="BT162" s="378" t="str">
        <f ca="1">+IF(OFFSET('Water Data'!$D$28,0,10*ROW('Water Data'!D156))="","",OFFSET('Water Data'!$D$28,0,10*ROW('Water Data'!D156)))</f>
        <v/>
      </c>
      <c r="BU162" s="378" t="str">
        <f ca="1">+IF(OFFSET('Water Data'!$D$29,0,10*ROW('Water Data'!D156))="","",OFFSET('Water Data'!$D$29,0,10*ROW('Water Data'!D156)))</f>
        <v/>
      </c>
      <c r="BV162" s="378" t="str">
        <f ca="1">+IF(OFFSET('Water Data'!$E$27,0,10*ROW('Water Data'!E156))="","",OFFSET('Water Data'!$E$27,0,10*ROW('Water Data'!E156)))</f>
        <v/>
      </c>
      <c r="BW162" s="378" t="str">
        <f ca="1">+IF(OFFSET('Water Data'!$E$28,0,10*ROW('Water Data'!E156))="","",OFFSET('Water Data'!$E$28,0,10*ROW('Water Data'!E156)))</f>
        <v/>
      </c>
      <c r="BX162" s="378" t="str">
        <f ca="1">+IF(OFFSET('Water Data'!$E$29,0,10*ROW('Water Data'!E156))="","",OFFSET('Water Data'!$E$29,0,10*ROW('Water Data'!E156)))</f>
        <v/>
      </c>
      <c r="BY162" s="378" t="str">
        <f ca="1">+IF(OFFSET('Water Data'!$F$27,0,10*ROW('Water Data'!F156))="","",OFFSET('Water Data'!$F$27,0,10*ROW('Water Data'!F156)))</f>
        <v/>
      </c>
      <c r="BZ162" s="378" t="str">
        <f ca="1">+IF(OFFSET('Water Data'!$F$28,0,10*ROW('Water Data'!F156))="","",OFFSET('Water Data'!$F$28,0,10*ROW('Water Data'!F156)))</f>
        <v/>
      </c>
      <c r="CA162" s="378" t="str">
        <f ca="1">+IF(OFFSET('Water Data'!$F$29,0,10*ROW('Water Data'!F156))="","",OFFSET('Water Data'!$F$29,0,10*ROW('Water Data'!F156)))</f>
        <v/>
      </c>
      <c r="CB162" s="378" t="str">
        <f ca="1">+IF(OFFSET('Water Data'!$G$27,0,10*ROW('Water Data'!G156))="","",OFFSET('Water Data'!$G$27,0,10*ROW('Water Data'!G156)))</f>
        <v/>
      </c>
      <c r="CC162" s="378" t="str">
        <f ca="1">+IF(OFFSET('Water Data'!$G$28,0,10*ROW('Water Data'!G156))="","",OFFSET('Water Data'!$G$28,0,10*ROW('Water Data'!G156)))</f>
        <v/>
      </c>
      <c r="CD162" s="378" t="str">
        <f ca="1">+IF(OFFSET('Water Data'!$G$29,0,10*ROW('Water Data'!G156))="","",OFFSET('Water Data'!$G$29,0,10*ROW('Water Data'!G156)))</f>
        <v/>
      </c>
      <c r="CE162" s="378" t="str">
        <f ca="1">+IF(OFFSET('Water Data'!$H$27,0,10*ROW('Water Data'!H156))="","",OFFSET('Water Data'!$H$27,0,10*ROW('Water Data'!H156)))</f>
        <v/>
      </c>
      <c r="CF162" s="378" t="str">
        <f ca="1">+IF(OFFSET('Water Data'!$H$28,0,10*ROW('Water Data'!H156))="","",OFFSET('Water Data'!$H$28,0,10*ROW('Water Data'!H156)))</f>
        <v/>
      </c>
      <c r="CG162" s="378" t="str">
        <f ca="1">+IF(OFFSET('Water Data'!$H$29,0,10*ROW('Water Data'!H156))="","",OFFSET('Water Data'!$H$29,0,10*ROW('Water Data'!H156)))</f>
        <v/>
      </c>
      <c r="CH162" s="378" t="str">
        <f ca="1">+IF(OFFSET('Water Data'!$I$27,0,10*ROW('Water Data'!I156))="","",OFFSET('Water Data'!$I$27,0,10*ROW('Water Data'!I156)))</f>
        <v/>
      </c>
      <c r="CI162" s="378" t="str">
        <f ca="1">+IF(OFFSET('Water Data'!$I$28,0,10*ROW('Water Data'!I156))="","",OFFSET('Water Data'!$I$28,0,10*ROW('Water Data'!I156)))</f>
        <v/>
      </c>
      <c r="CJ162" s="378" t="str">
        <f ca="1">+IF(OFFSET('Water Data'!$I$29,0,10*ROW('Water Data'!I156))="","",OFFSET('Water Data'!$I$29,0,10*ROW('Water Data'!I156)))</f>
        <v/>
      </c>
      <c r="CK162" s="378" t="str">
        <f ca="1">+IF(OFFSET('Sanitation Data'!$D$28,0,10*ROW('Sanitation Data'!D156))="","",OFFSET('Sanitation Data'!$D$28,0,10*ROW('Sanitation Data'!D156)))</f>
        <v/>
      </c>
      <c r="CL162" s="378" t="str">
        <f ca="1">+IF(OFFSET('Sanitation Data'!$D$29,0,10*ROW('Sanitation Data'!D156))="","",OFFSET('Sanitation Data'!$D$29,0,10*ROW('Sanitation Data'!D156)))</f>
        <v/>
      </c>
      <c r="CM162" s="378" t="str">
        <f ca="1">+IF(OFFSET('Sanitation Data'!$D$30,0,10*ROW('Sanitation Data'!D156))="","",OFFSET('Sanitation Data'!$D$30,0,10*ROW('Sanitation Data'!D156)))</f>
        <v/>
      </c>
      <c r="CN162" s="378" t="str">
        <f ca="1">+IF(OFFSET('Sanitation Data'!$D$31,0,10*ROW('Sanitation Data'!D156))="","",OFFSET('Sanitation Data'!$D$31,0,10*ROW('Sanitation Data'!D156)))</f>
        <v/>
      </c>
      <c r="CO162" s="378" t="str">
        <f ca="1">+IF(OFFSET('Sanitation Data'!$D$32,0,10*ROW('Sanitation Data'!D156))="","",OFFSET('Sanitation Data'!$D$32,0,10*ROW('Sanitation Data'!D156)))</f>
        <v/>
      </c>
      <c r="CP162" s="378" t="str">
        <f ca="1">+IF(OFFSET('Sanitation Data'!$E$28,0,10*ROW('Sanitation Data'!E156))="","",OFFSET('Sanitation Data'!$E$28,0,10*ROW('Sanitation Data'!E156)))</f>
        <v/>
      </c>
      <c r="CQ162" s="378" t="str">
        <f ca="1">+IF(OFFSET('Sanitation Data'!$E$29,0,10*ROW('Sanitation Data'!E156))="","",OFFSET('Sanitation Data'!$E$29,0,10*ROW('Sanitation Data'!E156)))</f>
        <v/>
      </c>
      <c r="CR162" s="378" t="str">
        <f ca="1">+IF(OFFSET('Sanitation Data'!$E$30,0,10*ROW('Sanitation Data'!E156))="","",OFFSET('Sanitation Data'!$E$30,0,10*ROW('Sanitation Data'!E156)))</f>
        <v/>
      </c>
      <c r="CS162" s="378" t="str">
        <f ca="1">+IF(OFFSET('Sanitation Data'!$E$31,0,10*ROW('Sanitation Data'!E156))="","",OFFSET('Sanitation Data'!$E$31,0,10*ROW('Sanitation Data'!E156)))</f>
        <v/>
      </c>
      <c r="CT162" s="378" t="str">
        <f ca="1">+IF(OFFSET('Sanitation Data'!$E$32,0,10*ROW('Sanitation Data'!E156))="","",OFFSET('Sanitation Data'!$E$32,0,10*ROW('Sanitation Data'!E156)))</f>
        <v/>
      </c>
      <c r="CU162" s="378" t="str">
        <f ca="1">+IF(OFFSET('Sanitation Data'!$F$28,0,10*ROW('Sanitation Data'!F156))="","",OFFSET('Sanitation Data'!$F$28,0,10*ROW('Sanitation Data'!F156)))</f>
        <v/>
      </c>
      <c r="CV162" s="378" t="str">
        <f ca="1">+IF(OFFSET('Sanitation Data'!$F$29,0,10*ROW('Sanitation Data'!F156))="","",OFFSET('Sanitation Data'!$F$29,0,10*ROW('Sanitation Data'!F156)))</f>
        <v/>
      </c>
      <c r="CW162" s="378" t="str">
        <f ca="1">+IF(OFFSET('Sanitation Data'!$F$30,0,10*ROW('Sanitation Data'!F156))="","",OFFSET('Sanitation Data'!$F$30,0,10*ROW('Sanitation Data'!F156)))</f>
        <v/>
      </c>
      <c r="CX162" s="378" t="str">
        <f ca="1">+IF(OFFSET('Sanitation Data'!$F$31,0,10*ROW('Sanitation Data'!F156))="","",OFFSET('Sanitation Data'!$F$31,0,10*ROW('Sanitation Data'!F156)))</f>
        <v/>
      </c>
      <c r="CY162" s="378" t="str">
        <f ca="1">+IF(OFFSET('Sanitation Data'!$F$32,0,10*ROW('Sanitation Data'!F156))="","",OFFSET('Sanitation Data'!$F$32,0,10*ROW('Sanitation Data'!F156)))</f>
        <v/>
      </c>
      <c r="CZ162" s="378" t="str">
        <f ca="1">+IF(OFFSET('Sanitation Data'!$G$28,0,10*ROW('Sanitation Data'!G156))="","",OFFSET('Sanitation Data'!$G$28,0,10*ROW('Sanitation Data'!G156)))</f>
        <v/>
      </c>
      <c r="DA162" s="378" t="str">
        <f ca="1">+IF(OFFSET('Sanitation Data'!$G$29,0,10*ROW('Sanitation Data'!G156))="","",OFFSET('Sanitation Data'!$G$29,0,10*ROW('Sanitation Data'!G156)))</f>
        <v/>
      </c>
      <c r="DB162" s="378" t="str">
        <f ca="1">+IF(OFFSET('Sanitation Data'!$G$30,0,10*ROW('Sanitation Data'!G156))="","",OFFSET('Sanitation Data'!$G$30,0,10*ROW('Sanitation Data'!G156)))</f>
        <v/>
      </c>
      <c r="DC162" s="378" t="str">
        <f ca="1">+IF(OFFSET('Sanitation Data'!$G$31,0,10*ROW('Sanitation Data'!G156))="","",OFFSET('Sanitation Data'!$G$31,0,10*ROW('Sanitation Data'!G156)))</f>
        <v/>
      </c>
      <c r="DD162" s="378" t="str">
        <f ca="1">+IF(OFFSET('Sanitation Data'!$G$32,0,10*ROW('Sanitation Data'!G156))="","",OFFSET('Sanitation Data'!$G$32,0,10*ROW('Sanitation Data'!G156)))</f>
        <v/>
      </c>
      <c r="DE162" s="378" t="str">
        <f ca="1">+IF(OFFSET('Sanitation Data'!$H$28,0,10*ROW('Sanitation Data'!H156))="","",OFFSET('Sanitation Data'!$H$28,0,10*ROW('Sanitation Data'!H156)))</f>
        <v/>
      </c>
      <c r="DF162" s="378" t="str">
        <f ca="1">+IF(OFFSET('Sanitation Data'!$H$29,0,10*ROW('Sanitation Data'!H156))="","",OFFSET('Sanitation Data'!$H$29,0,10*ROW('Sanitation Data'!H156)))</f>
        <v/>
      </c>
      <c r="DG162" s="378" t="str">
        <f ca="1">+IF(OFFSET('Sanitation Data'!$H$30,0,10*ROW('Sanitation Data'!H156))="","",OFFSET('Sanitation Data'!$H$30,0,10*ROW('Sanitation Data'!H156)))</f>
        <v/>
      </c>
      <c r="DH162" s="378" t="str">
        <f ca="1">+IF(OFFSET('Sanitation Data'!$H$31,0,10*ROW('Sanitation Data'!H156))="","",OFFSET('Sanitation Data'!$H$31,0,10*ROW('Sanitation Data'!H156)))</f>
        <v/>
      </c>
      <c r="DI162" s="378" t="str">
        <f ca="1">+IF(OFFSET('Sanitation Data'!$H$32,0,10*ROW('Sanitation Data'!H156))="","",OFFSET('Sanitation Data'!$H$32,0,10*ROW('Sanitation Data'!H156)))</f>
        <v/>
      </c>
      <c r="DJ162" s="378" t="str">
        <f ca="1">+IF(OFFSET('Sanitation Data'!$I$28,0,10*ROW('Sanitation Data'!I156))="","",OFFSET('Sanitation Data'!$I$28,0,10*ROW('Sanitation Data'!I156)))</f>
        <v/>
      </c>
      <c r="DK162" s="378" t="str">
        <f ca="1">+IF(OFFSET('Sanitation Data'!$I$29,0,10*ROW('Sanitation Data'!I156))="","",OFFSET('Sanitation Data'!$I$29,0,10*ROW('Sanitation Data'!I156)))</f>
        <v/>
      </c>
      <c r="DL162" s="378" t="str">
        <f ca="1">+IF(OFFSET('Sanitation Data'!$I$30,0,10*ROW('Sanitation Data'!I156))="","",OFFSET('Sanitation Data'!$I$30,0,10*ROW('Sanitation Data'!I156)))</f>
        <v/>
      </c>
      <c r="DM162" s="378" t="str">
        <f ca="1">+IF(OFFSET('Sanitation Data'!$I$31,0,10*ROW('Sanitation Data'!I156))="","",OFFSET('Sanitation Data'!$I$31,0,10*ROW('Sanitation Data'!I156)))</f>
        <v/>
      </c>
      <c r="DN162" s="378" t="str">
        <f ca="1">+IF(OFFSET('Sanitation Data'!$I$32,0,10*ROW('Sanitation Data'!I156))="","",OFFSET('Sanitation Data'!$I$32,0,10*ROW('Sanitation Data'!I156)))</f>
        <v/>
      </c>
      <c r="DO162" s="378" t="str">
        <f ca="1">+IF(OFFSET('Hygiene Data'!$D$11,0,10*ROW('Hygiene Data'!D156))="","",OFFSET('Hygiene Data'!$D$11,0,10*ROW('Hygiene Data'!D156)))</f>
        <v/>
      </c>
      <c r="DP162" s="378" t="str">
        <f ca="1">+IF(OFFSET('Hygiene Data'!$D$12,0,10*ROW('Hygiene Data'!D156))="","",OFFSET('Hygiene Data'!$D$12,0,10*ROW('Hygiene Data'!D156)))</f>
        <v/>
      </c>
      <c r="DQ162" s="378" t="str">
        <f ca="1">+IF(OFFSET('Hygiene Data'!$D$13,0,10*ROW('Hygiene Data'!D156))="","",OFFSET('Hygiene Data'!$D$13,0,10*ROW('Hygiene Data'!D156)))</f>
        <v/>
      </c>
      <c r="DR162" s="378" t="str">
        <f ca="1">+IF(OFFSET('Hygiene Data'!$E$11,0,10*ROW('Hygiene Data'!E156))="","",OFFSET('Hygiene Data'!$E$11,0,10*ROW('Hygiene Data'!E156)))</f>
        <v/>
      </c>
      <c r="DS162" s="378" t="str">
        <f ca="1">+IF(OFFSET('Hygiene Data'!$E$12,0,10*ROW('Hygiene Data'!E156))="","",OFFSET('Hygiene Data'!$E$12,0,10*ROW('Hygiene Data'!E156)))</f>
        <v/>
      </c>
      <c r="DT162" s="378" t="str">
        <f ca="1">+IF(OFFSET('Hygiene Data'!$E$13,0,10*ROW('Hygiene Data'!E156))="","",OFFSET('Hygiene Data'!$E$13,0,10*ROW('Hygiene Data'!E156)))</f>
        <v/>
      </c>
      <c r="DU162" s="378" t="str">
        <f ca="1">+IF(OFFSET('Hygiene Data'!$F$11,0,10*ROW('Hygiene Data'!F156))="","",OFFSET('Hygiene Data'!$F$11,0,10*ROW('Hygiene Data'!F156)))</f>
        <v/>
      </c>
      <c r="DV162" s="378" t="str">
        <f ca="1">+IF(OFFSET('Hygiene Data'!$F$12,0,10*ROW('Hygiene Data'!F156))="","",OFFSET('Hygiene Data'!$F$12,0,10*ROW('Hygiene Data'!F156)))</f>
        <v/>
      </c>
      <c r="DW162" s="378" t="str">
        <f ca="1">+IF(OFFSET('Hygiene Data'!$F$13,0,10*ROW('Hygiene Data'!F156))="","",OFFSET('Hygiene Data'!$F$13,0,10*ROW('Hygiene Data'!F156)))</f>
        <v/>
      </c>
      <c r="DX162" s="378" t="str">
        <f ca="1">+IF(OFFSET('Hygiene Data'!$G$11,0,10*ROW('Hygiene Data'!G156))="","",OFFSET('Hygiene Data'!$G$11,0,10*ROW('Hygiene Data'!G156)))</f>
        <v/>
      </c>
      <c r="DY162" s="378" t="str">
        <f ca="1">+IF(OFFSET('Hygiene Data'!$G$12,0,10*ROW('Hygiene Data'!G156))="","",OFFSET('Hygiene Data'!$G$12,0,10*ROW('Hygiene Data'!G156)))</f>
        <v/>
      </c>
      <c r="DZ162" s="378" t="str">
        <f ca="1">+IF(OFFSET('Hygiene Data'!$G$13,0,10*ROW('Hygiene Data'!G156))="","",OFFSET('Hygiene Data'!$G$13,0,10*ROW('Hygiene Data'!G156)))</f>
        <v/>
      </c>
      <c r="EA162" s="378" t="str">
        <f ca="1">+IF(OFFSET('Hygiene Data'!$H$11,0,10*ROW('Hygiene Data'!H156))="","",OFFSET('Hygiene Data'!$H$11,0,10*ROW('Hygiene Data'!H156)))</f>
        <v/>
      </c>
      <c r="EB162" s="378" t="str">
        <f ca="1">+IF(OFFSET('Hygiene Data'!$H$12,0,10*ROW('Hygiene Data'!H156))="","",OFFSET('Hygiene Data'!$H$12,0,10*ROW('Hygiene Data'!H156)))</f>
        <v/>
      </c>
      <c r="EC162" s="378" t="str">
        <f ca="1">+IF(OFFSET('Hygiene Data'!$H$13,0,10*ROW('Hygiene Data'!H156))="","",OFFSET('Hygiene Data'!$H$13,0,10*ROW('Hygiene Data'!H156)))</f>
        <v/>
      </c>
      <c r="ED162" s="378" t="str">
        <f ca="1">+IF(OFFSET('Hygiene Data'!$I$11,0,10*ROW('Hygiene Data'!I156))="","",OFFSET('Hygiene Data'!$I$11,0,10*ROW('Hygiene Data'!I156)))</f>
        <v/>
      </c>
      <c r="EE162" s="378" t="str">
        <f ca="1">+IF(OFFSET('Hygiene Data'!$I$12,0,10*ROW('Hygiene Data'!I156))="","",OFFSET('Hygiene Data'!$I$12,0,10*ROW('Hygiene Data'!I156)))</f>
        <v/>
      </c>
      <c r="EF162" s="378" t="str">
        <f ca="1">+IF(OFFSET('Hygiene Data'!$I$13,0,10*ROW('Hygiene Data'!I156))="","",OFFSET('Hygiene Data'!$I$13,0,10*ROW('Hygiene Data'!I156)))</f>
        <v/>
      </c>
    </row>
    <row r="163" spans="1:136" x14ac:dyDescent="0.25">
      <c r="A163" s="487" t="str">
        <f ca="1">+IF(OFFSET('Water Data'!$B$2,0,10*ROW('Water Data'!E157))="","",OFFSET('Water Data'!$B$2,0,10*ROW('Water Data'!E157)))</f>
        <v/>
      </c>
      <c r="B163" s="487"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4" t="str">
        <f t="shared" ca="1" si="2"/>
        <v/>
      </c>
      <c r="D163" s="515"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5"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5"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5"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5"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5"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5"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5"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5"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5"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5"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5"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5"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5"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5"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5"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5"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5"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6"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6"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6"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6"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6"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6"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6"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6"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6"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6"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6"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6"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6"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6"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6"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6"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6"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6"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6"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6"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6"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6"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6"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6"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6"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6"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6"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6"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6"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6"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7"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3"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7"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7"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7"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7"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7"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7"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7"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7"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7"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7"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7"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7"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7"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7"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7"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7"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8" t="str">
        <f ca="1">+IF(OFFSET('Water Data'!$D$27,0,10*ROW('Water Data'!D157))="","",OFFSET('Water Data'!$D$27,0,10*ROW('Water Data'!D157)))</f>
        <v/>
      </c>
      <c r="BT163" s="378" t="str">
        <f ca="1">+IF(OFFSET('Water Data'!$D$28,0,10*ROW('Water Data'!D157))="","",OFFSET('Water Data'!$D$28,0,10*ROW('Water Data'!D157)))</f>
        <v/>
      </c>
      <c r="BU163" s="378" t="str">
        <f ca="1">+IF(OFFSET('Water Data'!$D$29,0,10*ROW('Water Data'!D157))="","",OFFSET('Water Data'!$D$29,0,10*ROW('Water Data'!D157)))</f>
        <v/>
      </c>
      <c r="BV163" s="378" t="str">
        <f ca="1">+IF(OFFSET('Water Data'!$E$27,0,10*ROW('Water Data'!E157))="","",OFFSET('Water Data'!$E$27,0,10*ROW('Water Data'!E157)))</f>
        <v/>
      </c>
      <c r="BW163" s="378" t="str">
        <f ca="1">+IF(OFFSET('Water Data'!$E$28,0,10*ROW('Water Data'!E157))="","",OFFSET('Water Data'!$E$28,0,10*ROW('Water Data'!E157)))</f>
        <v/>
      </c>
      <c r="BX163" s="378" t="str">
        <f ca="1">+IF(OFFSET('Water Data'!$E$29,0,10*ROW('Water Data'!E157))="","",OFFSET('Water Data'!$E$29,0,10*ROW('Water Data'!E157)))</f>
        <v/>
      </c>
      <c r="BY163" s="378" t="str">
        <f ca="1">+IF(OFFSET('Water Data'!$F$27,0,10*ROW('Water Data'!F157))="","",OFFSET('Water Data'!$F$27,0,10*ROW('Water Data'!F157)))</f>
        <v/>
      </c>
      <c r="BZ163" s="378" t="str">
        <f ca="1">+IF(OFFSET('Water Data'!$F$28,0,10*ROW('Water Data'!F157))="","",OFFSET('Water Data'!$F$28,0,10*ROW('Water Data'!F157)))</f>
        <v/>
      </c>
      <c r="CA163" s="378" t="str">
        <f ca="1">+IF(OFFSET('Water Data'!$F$29,0,10*ROW('Water Data'!F157))="","",OFFSET('Water Data'!$F$29,0,10*ROW('Water Data'!F157)))</f>
        <v/>
      </c>
      <c r="CB163" s="378" t="str">
        <f ca="1">+IF(OFFSET('Water Data'!$G$27,0,10*ROW('Water Data'!G157))="","",OFFSET('Water Data'!$G$27,0,10*ROW('Water Data'!G157)))</f>
        <v/>
      </c>
      <c r="CC163" s="378" t="str">
        <f ca="1">+IF(OFFSET('Water Data'!$G$28,0,10*ROW('Water Data'!G157))="","",OFFSET('Water Data'!$G$28,0,10*ROW('Water Data'!G157)))</f>
        <v/>
      </c>
      <c r="CD163" s="378" t="str">
        <f ca="1">+IF(OFFSET('Water Data'!$G$29,0,10*ROW('Water Data'!G157))="","",OFFSET('Water Data'!$G$29,0,10*ROW('Water Data'!G157)))</f>
        <v/>
      </c>
      <c r="CE163" s="378" t="str">
        <f ca="1">+IF(OFFSET('Water Data'!$H$27,0,10*ROW('Water Data'!H157))="","",OFFSET('Water Data'!$H$27,0,10*ROW('Water Data'!H157)))</f>
        <v/>
      </c>
      <c r="CF163" s="378" t="str">
        <f ca="1">+IF(OFFSET('Water Data'!$H$28,0,10*ROW('Water Data'!H157))="","",OFFSET('Water Data'!$H$28,0,10*ROW('Water Data'!H157)))</f>
        <v/>
      </c>
      <c r="CG163" s="378" t="str">
        <f ca="1">+IF(OFFSET('Water Data'!$H$29,0,10*ROW('Water Data'!H157))="","",OFFSET('Water Data'!$H$29,0,10*ROW('Water Data'!H157)))</f>
        <v/>
      </c>
      <c r="CH163" s="378" t="str">
        <f ca="1">+IF(OFFSET('Water Data'!$I$27,0,10*ROW('Water Data'!I157))="","",OFFSET('Water Data'!$I$27,0,10*ROW('Water Data'!I157)))</f>
        <v/>
      </c>
      <c r="CI163" s="378" t="str">
        <f ca="1">+IF(OFFSET('Water Data'!$I$28,0,10*ROW('Water Data'!I157))="","",OFFSET('Water Data'!$I$28,0,10*ROW('Water Data'!I157)))</f>
        <v/>
      </c>
      <c r="CJ163" s="378" t="str">
        <f ca="1">+IF(OFFSET('Water Data'!$I$29,0,10*ROW('Water Data'!I157))="","",OFFSET('Water Data'!$I$29,0,10*ROW('Water Data'!I157)))</f>
        <v/>
      </c>
      <c r="CK163" s="378" t="str">
        <f ca="1">+IF(OFFSET('Sanitation Data'!$D$28,0,10*ROW('Sanitation Data'!D157))="","",OFFSET('Sanitation Data'!$D$28,0,10*ROW('Sanitation Data'!D157)))</f>
        <v/>
      </c>
      <c r="CL163" s="378" t="str">
        <f ca="1">+IF(OFFSET('Sanitation Data'!$D$29,0,10*ROW('Sanitation Data'!D157))="","",OFFSET('Sanitation Data'!$D$29,0,10*ROW('Sanitation Data'!D157)))</f>
        <v/>
      </c>
      <c r="CM163" s="378" t="str">
        <f ca="1">+IF(OFFSET('Sanitation Data'!$D$30,0,10*ROW('Sanitation Data'!D157))="","",OFFSET('Sanitation Data'!$D$30,0,10*ROW('Sanitation Data'!D157)))</f>
        <v/>
      </c>
      <c r="CN163" s="378" t="str">
        <f ca="1">+IF(OFFSET('Sanitation Data'!$D$31,0,10*ROW('Sanitation Data'!D157))="","",OFFSET('Sanitation Data'!$D$31,0,10*ROW('Sanitation Data'!D157)))</f>
        <v/>
      </c>
      <c r="CO163" s="378" t="str">
        <f ca="1">+IF(OFFSET('Sanitation Data'!$D$32,0,10*ROW('Sanitation Data'!D157))="","",OFFSET('Sanitation Data'!$D$32,0,10*ROW('Sanitation Data'!D157)))</f>
        <v/>
      </c>
      <c r="CP163" s="378" t="str">
        <f ca="1">+IF(OFFSET('Sanitation Data'!$E$28,0,10*ROW('Sanitation Data'!E157))="","",OFFSET('Sanitation Data'!$E$28,0,10*ROW('Sanitation Data'!E157)))</f>
        <v/>
      </c>
      <c r="CQ163" s="378" t="str">
        <f ca="1">+IF(OFFSET('Sanitation Data'!$E$29,0,10*ROW('Sanitation Data'!E157))="","",OFFSET('Sanitation Data'!$E$29,0,10*ROW('Sanitation Data'!E157)))</f>
        <v/>
      </c>
      <c r="CR163" s="378" t="str">
        <f ca="1">+IF(OFFSET('Sanitation Data'!$E$30,0,10*ROW('Sanitation Data'!E157))="","",OFFSET('Sanitation Data'!$E$30,0,10*ROW('Sanitation Data'!E157)))</f>
        <v/>
      </c>
      <c r="CS163" s="378" t="str">
        <f ca="1">+IF(OFFSET('Sanitation Data'!$E$31,0,10*ROW('Sanitation Data'!E157))="","",OFFSET('Sanitation Data'!$E$31,0,10*ROW('Sanitation Data'!E157)))</f>
        <v/>
      </c>
      <c r="CT163" s="378" t="str">
        <f ca="1">+IF(OFFSET('Sanitation Data'!$E$32,0,10*ROW('Sanitation Data'!E157))="","",OFFSET('Sanitation Data'!$E$32,0,10*ROW('Sanitation Data'!E157)))</f>
        <v/>
      </c>
      <c r="CU163" s="378" t="str">
        <f ca="1">+IF(OFFSET('Sanitation Data'!$F$28,0,10*ROW('Sanitation Data'!F157))="","",OFFSET('Sanitation Data'!$F$28,0,10*ROW('Sanitation Data'!F157)))</f>
        <v/>
      </c>
      <c r="CV163" s="378" t="str">
        <f ca="1">+IF(OFFSET('Sanitation Data'!$F$29,0,10*ROW('Sanitation Data'!F157))="","",OFFSET('Sanitation Data'!$F$29,0,10*ROW('Sanitation Data'!F157)))</f>
        <v/>
      </c>
      <c r="CW163" s="378" t="str">
        <f ca="1">+IF(OFFSET('Sanitation Data'!$F$30,0,10*ROW('Sanitation Data'!F157))="","",OFFSET('Sanitation Data'!$F$30,0,10*ROW('Sanitation Data'!F157)))</f>
        <v/>
      </c>
      <c r="CX163" s="378" t="str">
        <f ca="1">+IF(OFFSET('Sanitation Data'!$F$31,0,10*ROW('Sanitation Data'!F157))="","",OFFSET('Sanitation Data'!$F$31,0,10*ROW('Sanitation Data'!F157)))</f>
        <v/>
      </c>
      <c r="CY163" s="378" t="str">
        <f ca="1">+IF(OFFSET('Sanitation Data'!$F$32,0,10*ROW('Sanitation Data'!F157))="","",OFFSET('Sanitation Data'!$F$32,0,10*ROW('Sanitation Data'!F157)))</f>
        <v/>
      </c>
      <c r="CZ163" s="378" t="str">
        <f ca="1">+IF(OFFSET('Sanitation Data'!$G$28,0,10*ROW('Sanitation Data'!G157))="","",OFFSET('Sanitation Data'!$G$28,0,10*ROW('Sanitation Data'!G157)))</f>
        <v/>
      </c>
      <c r="DA163" s="378" t="str">
        <f ca="1">+IF(OFFSET('Sanitation Data'!$G$29,0,10*ROW('Sanitation Data'!G157))="","",OFFSET('Sanitation Data'!$G$29,0,10*ROW('Sanitation Data'!G157)))</f>
        <v/>
      </c>
      <c r="DB163" s="378" t="str">
        <f ca="1">+IF(OFFSET('Sanitation Data'!$G$30,0,10*ROW('Sanitation Data'!G157))="","",OFFSET('Sanitation Data'!$G$30,0,10*ROW('Sanitation Data'!G157)))</f>
        <v/>
      </c>
      <c r="DC163" s="378" t="str">
        <f ca="1">+IF(OFFSET('Sanitation Data'!$G$31,0,10*ROW('Sanitation Data'!G157))="","",OFFSET('Sanitation Data'!$G$31,0,10*ROW('Sanitation Data'!G157)))</f>
        <v/>
      </c>
      <c r="DD163" s="378" t="str">
        <f ca="1">+IF(OFFSET('Sanitation Data'!$G$32,0,10*ROW('Sanitation Data'!G157))="","",OFFSET('Sanitation Data'!$G$32,0,10*ROW('Sanitation Data'!G157)))</f>
        <v/>
      </c>
      <c r="DE163" s="378" t="str">
        <f ca="1">+IF(OFFSET('Sanitation Data'!$H$28,0,10*ROW('Sanitation Data'!H157))="","",OFFSET('Sanitation Data'!$H$28,0,10*ROW('Sanitation Data'!H157)))</f>
        <v/>
      </c>
      <c r="DF163" s="378" t="str">
        <f ca="1">+IF(OFFSET('Sanitation Data'!$H$29,0,10*ROW('Sanitation Data'!H157))="","",OFFSET('Sanitation Data'!$H$29,0,10*ROW('Sanitation Data'!H157)))</f>
        <v/>
      </c>
      <c r="DG163" s="378" t="str">
        <f ca="1">+IF(OFFSET('Sanitation Data'!$H$30,0,10*ROW('Sanitation Data'!H157))="","",OFFSET('Sanitation Data'!$H$30,0,10*ROW('Sanitation Data'!H157)))</f>
        <v/>
      </c>
      <c r="DH163" s="378" t="str">
        <f ca="1">+IF(OFFSET('Sanitation Data'!$H$31,0,10*ROW('Sanitation Data'!H157))="","",OFFSET('Sanitation Data'!$H$31,0,10*ROW('Sanitation Data'!H157)))</f>
        <v/>
      </c>
      <c r="DI163" s="378" t="str">
        <f ca="1">+IF(OFFSET('Sanitation Data'!$H$32,0,10*ROW('Sanitation Data'!H157))="","",OFFSET('Sanitation Data'!$H$32,0,10*ROW('Sanitation Data'!H157)))</f>
        <v/>
      </c>
      <c r="DJ163" s="378" t="str">
        <f ca="1">+IF(OFFSET('Sanitation Data'!$I$28,0,10*ROW('Sanitation Data'!I157))="","",OFFSET('Sanitation Data'!$I$28,0,10*ROW('Sanitation Data'!I157)))</f>
        <v/>
      </c>
      <c r="DK163" s="378" t="str">
        <f ca="1">+IF(OFFSET('Sanitation Data'!$I$29,0,10*ROW('Sanitation Data'!I157))="","",OFFSET('Sanitation Data'!$I$29,0,10*ROW('Sanitation Data'!I157)))</f>
        <v/>
      </c>
      <c r="DL163" s="378" t="str">
        <f ca="1">+IF(OFFSET('Sanitation Data'!$I$30,0,10*ROW('Sanitation Data'!I157))="","",OFFSET('Sanitation Data'!$I$30,0,10*ROW('Sanitation Data'!I157)))</f>
        <v/>
      </c>
      <c r="DM163" s="378" t="str">
        <f ca="1">+IF(OFFSET('Sanitation Data'!$I$31,0,10*ROW('Sanitation Data'!I157))="","",OFFSET('Sanitation Data'!$I$31,0,10*ROW('Sanitation Data'!I157)))</f>
        <v/>
      </c>
      <c r="DN163" s="378" t="str">
        <f ca="1">+IF(OFFSET('Sanitation Data'!$I$32,0,10*ROW('Sanitation Data'!I157))="","",OFFSET('Sanitation Data'!$I$32,0,10*ROW('Sanitation Data'!I157)))</f>
        <v/>
      </c>
      <c r="DO163" s="378" t="str">
        <f ca="1">+IF(OFFSET('Hygiene Data'!$D$11,0,10*ROW('Hygiene Data'!D157))="","",OFFSET('Hygiene Data'!$D$11,0,10*ROW('Hygiene Data'!D157)))</f>
        <v/>
      </c>
      <c r="DP163" s="378" t="str">
        <f ca="1">+IF(OFFSET('Hygiene Data'!$D$12,0,10*ROW('Hygiene Data'!D157))="","",OFFSET('Hygiene Data'!$D$12,0,10*ROW('Hygiene Data'!D157)))</f>
        <v/>
      </c>
      <c r="DQ163" s="378" t="str">
        <f ca="1">+IF(OFFSET('Hygiene Data'!$D$13,0,10*ROW('Hygiene Data'!D157))="","",OFFSET('Hygiene Data'!$D$13,0,10*ROW('Hygiene Data'!D157)))</f>
        <v/>
      </c>
      <c r="DR163" s="378" t="str">
        <f ca="1">+IF(OFFSET('Hygiene Data'!$E$11,0,10*ROW('Hygiene Data'!E157))="","",OFFSET('Hygiene Data'!$E$11,0,10*ROW('Hygiene Data'!E157)))</f>
        <v/>
      </c>
      <c r="DS163" s="378" t="str">
        <f ca="1">+IF(OFFSET('Hygiene Data'!$E$12,0,10*ROW('Hygiene Data'!E157))="","",OFFSET('Hygiene Data'!$E$12,0,10*ROW('Hygiene Data'!E157)))</f>
        <v/>
      </c>
      <c r="DT163" s="378" t="str">
        <f ca="1">+IF(OFFSET('Hygiene Data'!$E$13,0,10*ROW('Hygiene Data'!E157))="","",OFFSET('Hygiene Data'!$E$13,0,10*ROW('Hygiene Data'!E157)))</f>
        <v/>
      </c>
      <c r="DU163" s="378" t="str">
        <f ca="1">+IF(OFFSET('Hygiene Data'!$F$11,0,10*ROW('Hygiene Data'!F157))="","",OFFSET('Hygiene Data'!$F$11,0,10*ROW('Hygiene Data'!F157)))</f>
        <v/>
      </c>
      <c r="DV163" s="378" t="str">
        <f ca="1">+IF(OFFSET('Hygiene Data'!$F$12,0,10*ROW('Hygiene Data'!F157))="","",OFFSET('Hygiene Data'!$F$12,0,10*ROW('Hygiene Data'!F157)))</f>
        <v/>
      </c>
      <c r="DW163" s="378" t="str">
        <f ca="1">+IF(OFFSET('Hygiene Data'!$F$13,0,10*ROW('Hygiene Data'!F157))="","",OFFSET('Hygiene Data'!$F$13,0,10*ROW('Hygiene Data'!F157)))</f>
        <v/>
      </c>
      <c r="DX163" s="378" t="str">
        <f ca="1">+IF(OFFSET('Hygiene Data'!$G$11,0,10*ROW('Hygiene Data'!G157))="","",OFFSET('Hygiene Data'!$G$11,0,10*ROW('Hygiene Data'!G157)))</f>
        <v/>
      </c>
      <c r="DY163" s="378" t="str">
        <f ca="1">+IF(OFFSET('Hygiene Data'!$G$12,0,10*ROW('Hygiene Data'!G157))="","",OFFSET('Hygiene Data'!$G$12,0,10*ROW('Hygiene Data'!G157)))</f>
        <v/>
      </c>
      <c r="DZ163" s="378" t="str">
        <f ca="1">+IF(OFFSET('Hygiene Data'!$G$13,0,10*ROW('Hygiene Data'!G157))="","",OFFSET('Hygiene Data'!$G$13,0,10*ROW('Hygiene Data'!G157)))</f>
        <v/>
      </c>
      <c r="EA163" s="378" t="str">
        <f ca="1">+IF(OFFSET('Hygiene Data'!$H$11,0,10*ROW('Hygiene Data'!H157))="","",OFFSET('Hygiene Data'!$H$11,0,10*ROW('Hygiene Data'!H157)))</f>
        <v/>
      </c>
      <c r="EB163" s="378" t="str">
        <f ca="1">+IF(OFFSET('Hygiene Data'!$H$12,0,10*ROW('Hygiene Data'!H157))="","",OFFSET('Hygiene Data'!$H$12,0,10*ROW('Hygiene Data'!H157)))</f>
        <v/>
      </c>
      <c r="EC163" s="378" t="str">
        <f ca="1">+IF(OFFSET('Hygiene Data'!$H$13,0,10*ROW('Hygiene Data'!H157))="","",OFFSET('Hygiene Data'!$H$13,0,10*ROW('Hygiene Data'!H157)))</f>
        <v/>
      </c>
      <c r="ED163" s="378" t="str">
        <f ca="1">+IF(OFFSET('Hygiene Data'!$I$11,0,10*ROW('Hygiene Data'!I157))="","",OFFSET('Hygiene Data'!$I$11,0,10*ROW('Hygiene Data'!I157)))</f>
        <v/>
      </c>
      <c r="EE163" s="378" t="str">
        <f ca="1">+IF(OFFSET('Hygiene Data'!$I$12,0,10*ROW('Hygiene Data'!I157))="","",OFFSET('Hygiene Data'!$I$12,0,10*ROW('Hygiene Data'!I157)))</f>
        <v/>
      </c>
      <c r="EF163" s="378" t="str">
        <f ca="1">+IF(OFFSET('Hygiene Data'!$I$13,0,10*ROW('Hygiene Data'!I157))="","",OFFSET('Hygiene Data'!$I$13,0,10*ROW('Hygiene Data'!I157)))</f>
        <v/>
      </c>
    </row>
    <row r="164" spans="1:136" x14ac:dyDescent="0.25">
      <c r="A164" s="487" t="str">
        <f ca="1">+IF(OFFSET('Water Data'!$B$2,0,10*ROW('Water Data'!E158))="","",OFFSET('Water Data'!$B$2,0,10*ROW('Water Data'!E158)))</f>
        <v/>
      </c>
      <c r="B164" s="487"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4" t="str">
        <f t="shared" ca="1" si="2"/>
        <v/>
      </c>
      <c r="D164" s="515"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5"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5"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5"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5"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5"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5"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5"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5"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5"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5"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5"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5"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5"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5"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5"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5"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5"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6"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6"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6"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6"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6"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6"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6"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6"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6"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6"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6"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6"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6"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6"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6"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6"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6"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6"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6"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6"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6"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6"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6"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6"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6"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6"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6"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6"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6"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6"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7"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3"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7"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7"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7"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7"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7"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7"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7"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7"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7"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7"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7"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7"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7"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7"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7"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7"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8" t="str">
        <f ca="1">+IF(OFFSET('Water Data'!$D$27,0,10*ROW('Water Data'!D158))="","",OFFSET('Water Data'!$D$27,0,10*ROW('Water Data'!D158)))</f>
        <v/>
      </c>
      <c r="BT164" s="378" t="str">
        <f ca="1">+IF(OFFSET('Water Data'!$D$28,0,10*ROW('Water Data'!D158))="","",OFFSET('Water Data'!$D$28,0,10*ROW('Water Data'!D158)))</f>
        <v/>
      </c>
      <c r="BU164" s="378" t="str">
        <f ca="1">+IF(OFFSET('Water Data'!$D$29,0,10*ROW('Water Data'!D158))="","",OFFSET('Water Data'!$D$29,0,10*ROW('Water Data'!D158)))</f>
        <v/>
      </c>
      <c r="BV164" s="378" t="str">
        <f ca="1">+IF(OFFSET('Water Data'!$E$27,0,10*ROW('Water Data'!E158))="","",OFFSET('Water Data'!$E$27,0,10*ROW('Water Data'!E158)))</f>
        <v/>
      </c>
      <c r="BW164" s="378" t="str">
        <f ca="1">+IF(OFFSET('Water Data'!$E$28,0,10*ROW('Water Data'!E158))="","",OFFSET('Water Data'!$E$28,0,10*ROW('Water Data'!E158)))</f>
        <v/>
      </c>
      <c r="BX164" s="378" t="str">
        <f ca="1">+IF(OFFSET('Water Data'!$E$29,0,10*ROW('Water Data'!E158))="","",OFFSET('Water Data'!$E$29,0,10*ROW('Water Data'!E158)))</f>
        <v/>
      </c>
      <c r="BY164" s="378" t="str">
        <f ca="1">+IF(OFFSET('Water Data'!$F$27,0,10*ROW('Water Data'!F158))="","",OFFSET('Water Data'!$F$27,0,10*ROW('Water Data'!F158)))</f>
        <v/>
      </c>
      <c r="BZ164" s="378" t="str">
        <f ca="1">+IF(OFFSET('Water Data'!$F$28,0,10*ROW('Water Data'!F158))="","",OFFSET('Water Data'!$F$28,0,10*ROW('Water Data'!F158)))</f>
        <v/>
      </c>
      <c r="CA164" s="378" t="str">
        <f ca="1">+IF(OFFSET('Water Data'!$F$29,0,10*ROW('Water Data'!F158))="","",OFFSET('Water Data'!$F$29,0,10*ROW('Water Data'!F158)))</f>
        <v/>
      </c>
      <c r="CB164" s="378" t="str">
        <f ca="1">+IF(OFFSET('Water Data'!$G$27,0,10*ROW('Water Data'!G158))="","",OFFSET('Water Data'!$G$27,0,10*ROW('Water Data'!G158)))</f>
        <v/>
      </c>
      <c r="CC164" s="378" t="str">
        <f ca="1">+IF(OFFSET('Water Data'!$G$28,0,10*ROW('Water Data'!G158))="","",OFFSET('Water Data'!$G$28,0,10*ROW('Water Data'!G158)))</f>
        <v/>
      </c>
      <c r="CD164" s="378" t="str">
        <f ca="1">+IF(OFFSET('Water Data'!$G$29,0,10*ROW('Water Data'!G158))="","",OFFSET('Water Data'!$G$29,0,10*ROW('Water Data'!G158)))</f>
        <v/>
      </c>
      <c r="CE164" s="378" t="str">
        <f ca="1">+IF(OFFSET('Water Data'!$H$27,0,10*ROW('Water Data'!H158))="","",OFFSET('Water Data'!$H$27,0,10*ROW('Water Data'!H158)))</f>
        <v/>
      </c>
      <c r="CF164" s="378" t="str">
        <f ca="1">+IF(OFFSET('Water Data'!$H$28,0,10*ROW('Water Data'!H158))="","",OFFSET('Water Data'!$H$28,0,10*ROW('Water Data'!H158)))</f>
        <v/>
      </c>
      <c r="CG164" s="378" t="str">
        <f ca="1">+IF(OFFSET('Water Data'!$H$29,0,10*ROW('Water Data'!H158))="","",OFFSET('Water Data'!$H$29,0,10*ROW('Water Data'!H158)))</f>
        <v/>
      </c>
      <c r="CH164" s="378" t="str">
        <f ca="1">+IF(OFFSET('Water Data'!$I$27,0,10*ROW('Water Data'!I158))="","",OFFSET('Water Data'!$I$27,0,10*ROW('Water Data'!I158)))</f>
        <v/>
      </c>
      <c r="CI164" s="378" t="str">
        <f ca="1">+IF(OFFSET('Water Data'!$I$28,0,10*ROW('Water Data'!I158))="","",OFFSET('Water Data'!$I$28,0,10*ROW('Water Data'!I158)))</f>
        <v/>
      </c>
      <c r="CJ164" s="378" t="str">
        <f ca="1">+IF(OFFSET('Water Data'!$I$29,0,10*ROW('Water Data'!I158))="","",OFFSET('Water Data'!$I$29,0,10*ROW('Water Data'!I158)))</f>
        <v/>
      </c>
      <c r="CK164" s="378" t="str">
        <f ca="1">+IF(OFFSET('Sanitation Data'!$D$28,0,10*ROW('Sanitation Data'!D158))="","",OFFSET('Sanitation Data'!$D$28,0,10*ROW('Sanitation Data'!D158)))</f>
        <v/>
      </c>
      <c r="CL164" s="378" t="str">
        <f ca="1">+IF(OFFSET('Sanitation Data'!$D$29,0,10*ROW('Sanitation Data'!D158))="","",OFFSET('Sanitation Data'!$D$29,0,10*ROW('Sanitation Data'!D158)))</f>
        <v/>
      </c>
      <c r="CM164" s="378" t="str">
        <f ca="1">+IF(OFFSET('Sanitation Data'!$D$30,0,10*ROW('Sanitation Data'!D158))="","",OFFSET('Sanitation Data'!$D$30,0,10*ROW('Sanitation Data'!D158)))</f>
        <v/>
      </c>
      <c r="CN164" s="378" t="str">
        <f ca="1">+IF(OFFSET('Sanitation Data'!$D$31,0,10*ROW('Sanitation Data'!D158))="","",OFFSET('Sanitation Data'!$D$31,0,10*ROW('Sanitation Data'!D158)))</f>
        <v/>
      </c>
      <c r="CO164" s="378" t="str">
        <f ca="1">+IF(OFFSET('Sanitation Data'!$D$32,0,10*ROW('Sanitation Data'!D158))="","",OFFSET('Sanitation Data'!$D$32,0,10*ROW('Sanitation Data'!D158)))</f>
        <v/>
      </c>
      <c r="CP164" s="378" t="str">
        <f ca="1">+IF(OFFSET('Sanitation Data'!$E$28,0,10*ROW('Sanitation Data'!E158))="","",OFFSET('Sanitation Data'!$E$28,0,10*ROW('Sanitation Data'!E158)))</f>
        <v/>
      </c>
      <c r="CQ164" s="378" t="str">
        <f ca="1">+IF(OFFSET('Sanitation Data'!$E$29,0,10*ROW('Sanitation Data'!E158))="","",OFFSET('Sanitation Data'!$E$29,0,10*ROW('Sanitation Data'!E158)))</f>
        <v/>
      </c>
      <c r="CR164" s="378" t="str">
        <f ca="1">+IF(OFFSET('Sanitation Data'!$E$30,0,10*ROW('Sanitation Data'!E158))="","",OFFSET('Sanitation Data'!$E$30,0,10*ROW('Sanitation Data'!E158)))</f>
        <v/>
      </c>
      <c r="CS164" s="378" t="str">
        <f ca="1">+IF(OFFSET('Sanitation Data'!$E$31,0,10*ROW('Sanitation Data'!E158))="","",OFFSET('Sanitation Data'!$E$31,0,10*ROW('Sanitation Data'!E158)))</f>
        <v/>
      </c>
      <c r="CT164" s="378" t="str">
        <f ca="1">+IF(OFFSET('Sanitation Data'!$E$32,0,10*ROW('Sanitation Data'!E158))="","",OFFSET('Sanitation Data'!$E$32,0,10*ROW('Sanitation Data'!E158)))</f>
        <v/>
      </c>
      <c r="CU164" s="378" t="str">
        <f ca="1">+IF(OFFSET('Sanitation Data'!$F$28,0,10*ROW('Sanitation Data'!F158))="","",OFFSET('Sanitation Data'!$F$28,0,10*ROW('Sanitation Data'!F158)))</f>
        <v/>
      </c>
      <c r="CV164" s="378" t="str">
        <f ca="1">+IF(OFFSET('Sanitation Data'!$F$29,0,10*ROW('Sanitation Data'!F158))="","",OFFSET('Sanitation Data'!$F$29,0,10*ROW('Sanitation Data'!F158)))</f>
        <v/>
      </c>
      <c r="CW164" s="378" t="str">
        <f ca="1">+IF(OFFSET('Sanitation Data'!$F$30,0,10*ROW('Sanitation Data'!F158))="","",OFFSET('Sanitation Data'!$F$30,0,10*ROW('Sanitation Data'!F158)))</f>
        <v/>
      </c>
      <c r="CX164" s="378" t="str">
        <f ca="1">+IF(OFFSET('Sanitation Data'!$F$31,0,10*ROW('Sanitation Data'!F158))="","",OFFSET('Sanitation Data'!$F$31,0,10*ROW('Sanitation Data'!F158)))</f>
        <v/>
      </c>
      <c r="CY164" s="378" t="str">
        <f ca="1">+IF(OFFSET('Sanitation Data'!$F$32,0,10*ROW('Sanitation Data'!F158))="","",OFFSET('Sanitation Data'!$F$32,0,10*ROW('Sanitation Data'!F158)))</f>
        <v/>
      </c>
      <c r="CZ164" s="378" t="str">
        <f ca="1">+IF(OFFSET('Sanitation Data'!$G$28,0,10*ROW('Sanitation Data'!G158))="","",OFFSET('Sanitation Data'!$G$28,0,10*ROW('Sanitation Data'!G158)))</f>
        <v/>
      </c>
      <c r="DA164" s="378" t="str">
        <f ca="1">+IF(OFFSET('Sanitation Data'!$G$29,0,10*ROW('Sanitation Data'!G158))="","",OFFSET('Sanitation Data'!$G$29,0,10*ROW('Sanitation Data'!G158)))</f>
        <v/>
      </c>
      <c r="DB164" s="378" t="str">
        <f ca="1">+IF(OFFSET('Sanitation Data'!$G$30,0,10*ROW('Sanitation Data'!G158))="","",OFFSET('Sanitation Data'!$G$30,0,10*ROW('Sanitation Data'!G158)))</f>
        <v/>
      </c>
      <c r="DC164" s="378" t="str">
        <f ca="1">+IF(OFFSET('Sanitation Data'!$G$31,0,10*ROW('Sanitation Data'!G158))="","",OFFSET('Sanitation Data'!$G$31,0,10*ROW('Sanitation Data'!G158)))</f>
        <v/>
      </c>
      <c r="DD164" s="378" t="str">
        <f ca="1">+IF(OFFSET('Sanitation Data'!$G$32,0,10*ROW('Sanitation Data'!G158))="","",OFFSET('Sanitation Data'!$G$32,0,10*ROW('Sanitation Data'!G158)))</f>
        <v/>
      </c>
      <c r="DE164" s="378" t="str">
        <f ca="1">+IF(OFFSET('Sanitation Data'!$H$28,0,10*ROW('Sanitation Data'!H158))="","",OFFSET('Sanitation Data'!$H$28,0,10*ROW('Sanitation Data'!H158)))</f>
        <v/>
      </c>
      <c r="DF164" s="378" t="str">
        <f ca="1">+IF(OFFSET('Sanitation Data'!$H$29,0,10*ROW('Sanitation Data'!H158))="","",OFFSET('Sanitation Data'!$H$29,0,10*ROW('Sanitation Data'!H158)))</f>
        <v/>
      </c>
      <c r="DG164" s="378" t="str">
        <f ca="1">+IF(OFFSET('Sanitation Data'!$H$30,0,10*ROW('Sanitation Data'!H158))="","",OFFSET('Sanitation Data'!$H$30,0,10*ROW('Sanitation Data'!H158)))</f>
        <v/>
      </c>
      <c r="DH164" s="378" t="str">
        <f ca="1">+IF(OFFSET('Sanitation Data'!$H$31,0,10*ROW('Sanitation Data'!H158))="","",OFFSET('Sanitation Data'!$H$31,0,10*ROW('Sanitation Data'!H158)))</f>
        <v/>
      </c>
      <c r="DI164" s="378" t="str">
        <f ca="1">+IF(OFFSET('Sanitation Data'!$H$32,0,10*ROW('Sanitation Data'!H158))="","",OFFSET('Sanitation Data'!$H$32,0,10*ROW('Sanitation Data'!H158)))</f>
        <v/>
      </c>
      <c r="DJ164" s="378" t="str">
        <f ca="1">+IF(OFFSET('Sanitation Data'!$I$28,0,10*ROW('Sanitation Data'!I158))="","",OFFSET('Sanitation Data'!$I$28,0,10*ROW('Sanitation Data'!I158)))</f>
        <v/>
      </c>
      <c r="DK164" s="378" t="str">
        <f ca="1">+IF(OFFSET('Sanitation Data'!$I$29,0,10*ROW('Sanitation Data'!I158))="","",OFFSET('Sanitation Data'!$I$29,0,10*ROW('Sanitation Data'!I158)))</f>
        <v/>
      </c>
      <c r="DL164" s="378" t="str">
        <f ca="1">+IF(OFFSET('Sanitation Data'!$I$30,0,10*ROW('Sanitation Data'!I158))="","",OFFSET('Sanitation Data'!$I$30,0,10*ROW('Sanitation Data'!I158)))</f>
        <v/>
      </c>
      <c r="DM164" s="378" t="str">
        <f ca="1">+IF(OFFSET('Sanitation Data'!$I$31,0,10*ROW('Sanitation Data'!I158))="","",OFFSET('Sanitation Data'!$I$31,0,10*ROW('Sanitation Data'!I158)))</f>
        <v/>
      </c>
      <c r="DN164" s="378" t="str">
        <f ca="1">+IF(OFFSET('Sanitation Data'!$I$32,0,10*ROW('Sanitation Data'!I158))="","",OFFSET('Sanitation Data'!$I$32,0,10*ROW('Sanitation Data'!I158)))</f>
        <v/>
      </c>
      <c r="DO164" s="378" t="str">
        <f ca="1">+IF(OFFSET('Hygiene Data'!$D$11,0,10*ROW('Hygiene Data'!D158))="","",OFFSET('Hygiene Data'!$D$11,0,10*ROW('Hygiene Data'!D158)))</f>
        <v/>
      </c>
      <c r="DP164" s="378" t="str">
        <f ca="1">+IF(OFFSET('Hygiene Data'!$D$12,0,10*ROW('Hygiene Data'!D158))="","",OFFSET('Hygiene Data'!$D$12,0,10*ROW('Hygiene Data'!D158)))</f>
        <v/>
      </c>
      <c r="DQ164" s="378" t="str">
        <f ca="1">+IF(OFFSET('Hygiene Data'!$D$13,0,10*ROW('Hygiene Data'!D158))="","",OFFSET('Hygiene Data'!$D$13,0,10*ROW('Hygiene Data'!D158)))</f>
        <v/>
      </c>
      <c r="DR164" s="378" t="str">
        <f ca="1">+IF(OFFSET('Hygiene Data'!$E$11,0,10*ROW('Hygiene Data'!E158))="","",OFFSET('Hygiene Data'!$E$11,0,10*ROW('Hygiene Data'!E158)))</f>
        <v/>
      </c>
      <c r="DS164" s="378" t="str">
        <f ca="1">+IF(OFFSET('Hygiene Data'!$E$12,0,10*ROW('Hygiene Data'!E158))="","",OFFSET('Hygiene Data'!$E$12,0,10*ROW('Hygiene Data'!E158)))</f>
        <v/>
      </c>
      <c r="DT164" s="378" t="str">
        <f ca="1">+IF(OFFSET('Hygiene Data'!$E$13,0,10*ROW('Hygiene Data'!E158))="","",OFFSET('Hygiene Data'!$E$13,0,10*ROW('Hygiene Data'!E158)))</f>
        <v/>
      </c>
      <c r="DU164" s="378" t="str">
        <f ca="1">+IF(OFFSET('Hygiene Data'!$F$11,0,10*ROW('Hygiene Data'!F158))="","",OFFSET('Hygiene Data'!$F$11,0,10*ROW('Hygiene Data'!F158)))</f>
        <v/>
      </c>
      <c r="DV164" s="378" t="str">
        <f ca="1">+IF(OFFSET('Hygiene Data'!$F$12,0,10*ROW('Hygiene Data'!F158))="","",OFFSET('Hygiene Data'!$F$12,0,10*ROW('Hygiene Data'!F158)))</f>
        <v/>
      </c>
      <c r="DW164" s="378" t="str">
        <f ca="1">+IF(OFFSET('Hygiene Data'!$F$13,0,10*ROW('Hygiene Data'!F158))="","",OFFSET('Hygiene Data'!$F$13,0,10*ROW('Hygiene Data'!F158)))</f>
        <v/>
      </c>
      <c r="DX164" s="378" t="str">
        <f ca="1">+IF(OFFSET('Hygiene Data'!$G$11,0,10*ROW('Hygiene Data'!G158))="","",OFFSET('Hygiene Data'!$G$11,0,10*ROW('Hygiene Data'!G158)))</f>
        <v/>
      </c>
      <c r="DY164" s="378" t="str">
        <f ca="1">+IF(OFFSET('Hygiene Data'!$G$12,0,10*ROW('Hygiene Data'!G158))="","",OFFSET('Hygiene Data'!$G$12,0,10*ROW('Hygiene Data'!G158)))</f>
        <v/>
      </c>
      <c r="DZ164" s="378" t="str">
        <f ca="1">+IF(OFFSET('Hygiene Data'!$G$13,0,10*ROW('Hygiene Data'!G158))="","",OFFSET('Hygiene Data'!$G$13,0,10*ROW('Hygiene Data'!G158)))</f>
        <v/>
      </c>
      <c r="EA164" s="378" t="str">
        <f ca="1">+IF(OFFSET('Hygiene Data'!$H$11,0,10*ROW('Hygiene Data'!H158))="","",OFFSET('Hygiene Data'!$H$11,0,10*ROW('Hygiene Data'!H158)))</f>
        <v/>
      </c>
      <c r="EB164" s="378" t="str">
        <f ca="1">+IF(OFFSET('Hygiene Data'!$H$12,0,10*ROW('Hygiene Data'!H158))="","",OFFSET('Hygiene Data'!$H$12,0,10*ROW('Hygiene Data'!H158)))</f>
        <v/>
      </c>
      <c r="EC164" s="378" t="str">
        <f ca="1">+IF(OFFSET('Hygiene Data'!$H$13,0,10*ROW('Hygiene Data'!H158))="","",OFFSET('Hygiene Data'!$H$13,0,10*ROW('Hygiene Data'!H158)))</f>
        <v/>
      </c>
      <c r="ED164" s="378" t="str">
        <f ca="1">+IF(OFFSET('Hygiene Data'!$I$11,0,10*ROW('Hygiene Data'!I158))="","",OFFSET('Hygiene Data'!$I$11,0,10*ROW('Hygiene Data'!I158)))</f>
        <v/>
      </c>
      <c r="EE164" s="378" t="str">
        <f ca="1">+IF(OFFSET('Hygiene Data'!$I$12,0,10*ROW('Hygiene Data'!I158))="","",OFFSET('Hygiene Data'!$I$12,0,10*ROW('Hygiene Data'!I158)))</f>
        <v/>
      </c>
      <c r="EF164" s="378" t="str">
        <f ca="1">+IF(OFFSET('Hygiene Data'!$I$13,0,10*ROW('Hygiene Data'!I158))="","",OFFSET('Hygiene Data'!$I$13,0,10*ROW('Hygiene Data'!I158)))</f>
        <v/>
      </c>
    </row>
    <row r="165" spans="1:136" x14ac:dyDescent="0.25">
      <c r="A165" s="487" t="str">
        <f ca="1">+IF(OFFSET('Water Data'!$B$2,0,10*ROW('Water Data'!E159))="","",OFFSET('Water Data'!$B$2,0,10*ROW('Water Data'!E159)))</f>
        <v/>
      </c>
      <c r="B165" s="487"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4" t="str">
        <f t="shared" ca="1" si="2"/>
        <v/>
      </c>
      <c r="D165" s="515"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5"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5"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5"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5"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5"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5"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5"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5"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5"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5"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5"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5"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5"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5"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5"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5"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5"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6"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6"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6"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6"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6"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6"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6"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6"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6"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6"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6"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6"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6"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6"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6"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6"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6"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6"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6"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6"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6"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6"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6"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6"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6"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6"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6"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6"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6"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6"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7"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3"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7"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7"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7"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7"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7"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7"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7"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7"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7"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7"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7"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7"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7"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7"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7"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7"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8" t="str">
        <f ca="1">+IF(OFFSET('Water Data'!$D$27,0,10*ROW('Water Data'!D159))="","",OFFSET('Water Data'!$D$27,0,10*ROW('Water Data'!D159)))</f>
        <v/>
      </c>
      <c r="BT165" s="378" t="str">
        <f ca="1">+IF(OFFSET('Water Data'!$D$28,0,10*ROW('Water Data'!D159))="","",OFFSET('Water Data'!$D$28,0,10*ROW('Water Data'!D159)))</f>
        <v/>
      </c>
      <c r="BU165" s="378" t="str">
        <f ca="1">+IF(OFFSET('Water Data'!$D$29,0,10*ROW('Water Data'!D159))="","",OFFSET('Water Data'!$D$29,0,10*ROW('Water Data'!D159)))</f>
        <v/>
      </c>
      <c r="BV165" s="378" t="str">
        <f ca="1">+IF(OFFSET('Water Data'!$E$27,0,10*ROW('Water Data'!E159))="","",OFFSET('Water Data'!$E$27,0,10*ROW('Water Data'!E159)))</f>
        <v/>
      </c>
      <c r="BW165" s="378" t="str">
        <f ca="1">+IF(OFFSET('Water Data'!$E$28,0,10*ROW('Water Data'!E159))="","",OFFSET('Water Data'!$E$28,0,10*ROW('Water Data'!E159)))</f>
        <v/>
      </c>
      <c r="BX165" s="378" t="str">
        <f ca="1">+IF(OFFSET('Water Data'!$E$29,0,10*ROW('Water Data'!E159))="","",OFFSET('Water Data'!$E$29,0,10*ROW('Water Data'!E159)))</f>
        <v/>
      </c>
      <c r="BY165" s="378" t="str">
        <f ca="1">+IF(OFFSET('Water Data'!$F$27,0,10*ROW('Water Data'!F159))="","",OFFSET('Water Data'!$F$27,0,10*ROW('Water Data'!F159)))</f>
        <v/>
      </c>
      <c r="BZ165" s="378" t="str">
        <f ca="1">+IF(OFFSET('Water Data'!$F$28,0,10*ROW('Water Data'!F159))="","",OFFSET('Water Data'!$F$28,0,10*ROW('Water Data'!F159)))</f>
        <v/>
      </c>
      <c r="CA165" s="378" t="str">
        <f ca="1">+IF(OFFSET('Water Data'!$F$29,0,10*ROW('Water Data'!F159))="","",OFFSET('Water Data'!$F$29,0,10*ROW('Water Data'!F159)))</f>
        <v/>
      </c>
      <c r="CB165" s="378" t="str">
        <f ca="1">+IF(OFFSET('Water Data'!$G$27,0,10*ROW('Water Data'!G159))="","",OFFSET('Water Data'!$G$27,0,10*ROW('Water Data'!G159)))</f>
        <v/>
      </c>
      <c r="CC165" s="378" t="str">
        <f ca="1">+IF(OFFSET('Water Data'!$G$28,0,10*ROW('Water Data'!G159))="","",OFFSET('Water Data'!$G$28,0,10*ROW('Water Data'!G159)))</f>
        <v/>
      </c>
      <c r="CD165" s="378" t="str">
        <f ca="1">+IF(OFFSET('Water Data'!$G$29,0,10*ROW('Water Data'!G159))="","",OFFSET('Water Data'!$G$29,0,10*ROW('Water Data'!G159)))</f>
        <v/>
      </c>
      <c r="CE165" s="378" t="str">
        <f ca="1">+IF(OFFSET('Water Data'!$H$27,0,10*ROW('Water Data'!H159))="","",OFFSET('Water Data'!$H$27,0,10*ROW('Water Data'!H159)))</f>
        <v/>
      </c>
      <c r="CF165" s="378" t="str">
        <f ca="1">+IF(OFFSET('Water Data'!$H$28,0,10*ROW('Water Data'!H159))="","",OFFSET('Water Data'!$H$28,0,10*ROW('Water Data'!H159)))</f>
        <v/>
      </c>
      <c r="CG165" s="378" t="str">
        <f ca="1">+IF(OFFSET('Water Data'!$H$29,0,10*ROW('Water Data'!H159))="","",OFFSET('Water Data'!$H$29,0,10*ROW('Water Data'!H159)))</f>
        <v/>
      </c>
      <c r="CH165" s="378" t="str">
        <f ca="1">+IF(OFFSET('Water Data'!$I$27,0,10*ROW('Water Data'!I159))="","",OFFSET('Water Data'!$I$27,0,10*ROW('Water Data'!I159)))</f>
        <v/>
      </c>
      <c r="CI165" s="378" t="str">
        <f ca="1">+IF(OFFSET('Water Data'!$I$28,0,10*ROW('Water Data'!I159))="","",OFFSET('Water Data'!$I$28,0,10*ROW('Water Data'!I159)))</f>
        <v/>
      </c>
      <c r="CJ165" s="378" t="str">
        <f ca="1">+IF(OFFSET('Water Data'!$I$29,0,10*ROW('Water Data'!I159))="","",OFFSET('Water Data'!$I$29,0,10*ROW('Water Data'!I159)))</f>
        <v/>
      </c>
      <c r="CK165" s="378" t="str">
        <f ca="1">+IF(OFFSET('Sanitation Data'!$D$28,0,10*ROW('Sanitation Data'!D159))="","",OFFSET('Sanitation Data'!$D$28,0,10*ROW('Sanitation Data'!D159)))</f>
        <v/>
      </c>
      <c r="CL165" s="378" t="str">
        <f ca="1">+IF(OFFSET('Sanitation Data'!$D$29,0,10*ROW('Sanitation Data'!D159))="","",OFFSET('Sanitation Data'!$D$29,0,10*ROW('Sanitation Data'!D159)))</f>
        <v/>
      </c>
      <c r="CM165" s="378" t="str">
        <f ca="1">+IF(OFFSET('Sanitation Data'!$D$30,0,10*ROW('Sanitation Data'!D159))="","",OFFSET('Sanitation Data'!$D$30,0,10*ROW('Sanitation Data'!D159)))</f>
        <v/>
      </c>
      <c r="CN165" s="378" t="str">
        <f ca="1">+IF(OFFSET('Sanitation Data'!$D$31,0,10*ROW('Sanitation Data'!D159))="","",OFFSET('Sanitation Data'!$D$31,0,10*ROW('Sanitation Data'!D159)))</f>
        <v/>
      </c>
      <c r="CO165" s="378" t="str">
        <f ca="1">+IF(OFFSET('Sanitation Data'!$D$32,0,10*ROW('Sanitation Data'!D159))="","",OFFSET('Sanitation Data'!$D$32,0,10*ROW('Sanitation Data'!D159)))</f>
        <v/>
      </c>
      <c r="CP165" s="378" t="str">
        <f ca="1">+IF(OFFSET('Sanitation Data'!$E$28,0,10*ROW('Sanitation Data'!E159))="","",OFFSET('Sanitation Data'!$E$28,0,10*ROW('Sanitation Data'!E159)))</f>
        <v/>
      </c>
      <c r="CQ165" s="378" t="str">
        <f ca="1">+IF(OFFSET('Sanitation Data'!$E$29,0,10*ROW('Sanitation Data'!E159))="","",OFFSET('Sanitation Data'!$E$29,0,10*ROW('Sanitation Data'!E159)))</f>
        <v/>
      </c>
      <c r="CR165" s="378" t="str">
        <f ca="1">+IF(OFFSET('Sanitation Data'!$E$30,0,10*ROW('Sanitation Data'!E159))="","",OFFSET('Sanitation Data'!$E$30,0,10*ROW('Sanitation Data'!E159)))</f>
        <v/>
      </c>
      <c r="CS165" s="378" t="str">
        <f ca="1">+IF(OFFSET('Sanitation Data'!$E$31,0,10*ROW('Sanitation Data'!E159))="","",OFFSET('Sanitation Data'!$E$31,0,10*ROW('Sanitation Data'!E159)))</f>
        <v/>
      </c>
      <c r="CT165" s="378" t="str">
        <f ca="1">+IF(OFFSET('Sanitation Data'!$E$32,0,10*ROW('Sanitation Data'!E159))="","",OFFSET('Sanitation Data'!$E$32,0,10*ROW('Sanitation Data'!E159)))</f>
        <v/>
      </c>
      <c r="CU165" s="378" t="str">
        <f ca="1">+IF(OFFSET('Sanitation Data'!$F$28,0,10*ROW('Sanitation Data'!F159))="","",OFFSET('Sanitation Data'!$F$28,0,10*ROW('Sanitation Data'!F159)))</f>
        <v/>
      </c>
      <c r="CV165" s="378" t="str">
        <f ca="1">+IF(OFFSET('Sanitation Data'!$F$29,0,10*ROW('Sanitation Data'!F159))="","",OFFSET('Sanitation Data'!$F$29,0,10*ROW('Sanitation Data'!F159)))</f>
        <v/>
      </c>
      <c r="CW165" s="378" t="str">
        <f ca="1">+IF(OFFSET('Sanitation Data'!$F$30,0,10*ROW('Sanitation Data'!F159))="","",OFFSET('Sanitation Data'!$F$30,0,10*ROW('Sanitation Data'!F159)))</f>
        <v/>
      </c>
      <c r="CX165" s="378" t="str">
        <f ca="1">+IF(OFFSET('Sanitation Data'!$F$31,0,10*ROW('Sanitation Data'!F159))="","",OFFSET('Sanitation Data'!$F$31,0,10*ROW('Sanitation Data'!F159)))</f>
        <v/>
      </c>
      <c r="CY165" s="378" t="str">
        <f ca="1">+IF(OFFSET('Sanitation Data'!$F$32,0,10*ROW('Sanitation Data'!F159))="","",OFFSET('Sanitation Data'!$F$32,0,10*ROW('Sanitation Data'!F159)))</f>
        <v/>
      </c>
      <c r="CZ165" s="378" t="str">
        <f ca="1">+IF(OFFSET('Sanitation Data'!$G$28,0,10*ROW('Sanitation Data'!G159))="","",OFFSET('Sanitation Data'!$G$28,0,10*ROW('Sanitation Data'!G159)))</f>
        <v/>
      </c>
      <c r="DA165" s="378" t="str">
        <f ca="1">+IF(OFFSET('Sanitation Data'!$G$29,0,10*ROW('Sanitation Data'!G159))="","",OFFSET('Sanitation Data'!$G$29,0,10*ROW('Sanitation Data'!G159)))</f>
        <v/>
      </c>
      <c r="DB165" s="378" t="str">
        <f ca="1">+IF(OFFSET('Sanitation Data'!$G$30,0,10*ROW('Sanitation Data'!G159))="","",OFFSET('Sanitation Data'!$G$30,0,10*ROW('Sanitation Data'!G159)))</f>
        <v/>
      </c>
      <c r="DC165" s="378" t="str">
        <f ca="1">+IF(OFFSET('Sanitation Data'!$G$31,0,10*ROW('Sanitation Data'!G159))="","",OFFSET('Sanitation Data'!$G$31,0,10*ROW('Sanitation Data'!G159)))</f>
        <v/>
      </c>
      <c r="DD165" s="378" t="str">
        <f ca="1">+IF(OFFSET('Sanitation Data'!$G$32,0,10*ROW('Sanitation Data'!G159))="","",OFFSET('Sanitation Data'!$G$32,0,10*ROW('Sanitation Data'!G159)))</f>
        <v/>
      </c>
      <c r="DE165" s="378" t="str">
        <f ca="1">+IF(OFFSET('Sanitation Data'!$H$28,0,10*ROW('Sanitation Data'!H159))="","",OFFSET('Sanitation Data'!$H$28,0,10*ROW('Sanitation Data'!H159)))</f>
        <v/>
      </c>
      <c r="DF165" s="378" t="str">
        <f ca="1">+IF(OFFSET('Sanitation Data'!$H$29,0,10*ROW('Sanitation Data'!H159))="","",OFFSET('Sanitation Data'!$H$29,0,10*ROW('Sanitation Data'!H159)))</f>
        <v/>
      </c>
      <c r="DG165" s="378" t="str">
        <f ca="1">+IF(OFFSET('Sanitation Data'!$H$30,0,10*ROW('Sanitation Data'!H159))="","",OFFSET('Sanitation Data'!$H$30,0,10*ROW('Sanitation Data'!H159)))</f>
        <v/>
      </c>
      <c r="DH165" s="378" t="str">
        <f ca="1">+IF(OFFSET('Sanitation Data'!$H$31,0,10*ROW('Sanitation Data'!H159))="","",OFFSET('Sanitation Data'!$H$31,0,10*ROW('Sanitation Data'!H159)))</f>
        <v/>
      </c>
      <c r="DI165" s="378" t="str">
        <f ca="1">+IF(OFFSET('Sanitation Data'!$H$32,0,10*ROW('Sanitation Data'!H159))="","",OFFSET('Sanitation Data'!$H$32,0,10*ROW('Sanitation Data'!H159)))</f>
        <v/>
      </c>
      <c r="DJ165" s="378" t="str">
        <f ca="1">+IF(OFFSET('Sanitation Data'!$I$28,0,10*ROW('Sanitation Data'!I159))="","",OFFSET('Sanitation Data'!$I$28,0,10*ROW('Sanitation Data'!I159)))</f>
        <v/>
      </c>
      <c r="DK165" s="378" t="str">
        <f ca="1">+IF(OFFSET('Sanitation Data'!$I$29,0,10*ROW('Sanitation Data'!I159))="","",OFFSET('Sanitation Data'!$I$29,0,10*ROW('Sanitation Data'!I159)))</f>
        <v/>
      </c>
      <c r="DL165" s="378" t="str">
        <f ca="1">+IF(OFFSET('Sanitation Data'!$I$30,0,10*ROW('Sanitation Data'!I159))="","",OFFSET('Sanitation Data'!$I$30,0,10*ROW('Sanitation Data'!I159)))</f>
        <v/>
      </c>
      <c r="DM165" s="378" t="str">
        <f ca="1">+IF(OFFSET('Sanitation Data'!$I$31,0,10*ROW('Sanitation Data'!I159))="","",OFFSET('Sanitation Data'!$I$31,0,10*ROW('Sanitation Data'!I159)))</f>
        <v/>
      </c>
      <c r="DN165" s="378" t="str">
        <f ca="1">+IF(OFFSET('Sanitation Data'!$I$32,0,10*ROW('Sanitation Data'!I159))="","",OFFSET('Sanitation Data'!$I$32,0,10*ROW('Sanitation Data'!I159)))</f>
        <v/>
      </c>
      <c r="DO165" s="378" t="str">
        <f ca="1">+IF(OFFSET('Hygiene Data'!$D$11,0,10*ROW('Hygiene Data'!D159))="","",OFFSET('Hygiene Data'!$D$11,0,10*ROW('Hygiene Data'!D159)))</f>
        <v/>
      </c>
      <c r="DP165" s="378" t="str">
        <f ca="1">+IF(OFFSET('Hygiene Data'!$D$12,0,10*ROW('Hygiene Data'!D159))="","",OFFSET('Hygiene Data'!$D$12,0,10*ROW('Hygiene Data'!D159)))</f>
        <v/>
      </c>
      <c r="DQ165" s="378" t="str">
        <f ca="1">+IF(OFFSET('Hygiene Data'!$D$13,0,10*ROW('Hygiene Data'!D159))="","",OFFSET('Hygiene Data'!$D$13,0,10*ROW('Hygiene Data'!D159)))</f>
        <v/>
      </c>
      <c r="DR165" s="378" t="str">
        <f ca="1">+IF(OFFSET('Hygiene Data'!$E$11,0,10*ROW('Hygiene Data'!E159))="","",OFFSET('Hygiene Data'!$E$11,0,10*ROW('Hygiene Data'!E159)))</f>
        <v/>
      </c>
      <c r="DS165" s="378" t="str">
        <f ca="1">+IF(OFFSET('Hygiene Data'!$E$12,0,10*ROW('Hygiene Data'!E159))="","",OFFSET('Hygiene Data'!$E$12,0,10*ROW('Hygiene Data'!E159)))</f>
        <v/>
      </c>
      <c r="DT165" s="378" t="str">
        <f ca="1">+IF(OFFSET('Hygiene Data'!$E$13,0,10*ROW('Hygiene Data'!E159))="","",OFFSET('Hygiene Data'!$E$13,0,10*ROW('Hygiene Data'!E159)))</f>
        <v/>
      </c>
      <c r="DU165" s="378" t="str">
        <f ca="1">+IF(OFFSET('Hygiene Data'!$F$11,0,10*ROW('Hygiene Data'!F159))="","",OFFSET('Hygiene Data'!$F$11,0,10*ROW('Hygiene Data'!F159)))</f>
        <v/>
      </c>
      <c r="DV165" s="378" t="str">
        <f ca="1">+IF(OFFSET('Hygiene Data'!$F$12,0,10*ROW('Hygiene Data'!F159))="","",OFFSET('Hygiene Data'!$F$12,0,10*ROW('Hygiene Data'!F159)))</f>
        <v/>
      </c>
      <c r="DW165" s="378" t="str">
        <f ca="1">+IF(OFFSET('Hygiene Data'!$F$13,0,10*ROW('Hygiene Data'!F159))="","",OFFSET('Hygiene Data'!$F$13,0,10*ROW('Hygiene Data'!F159)))</f>
        <v/>
      </c>
      <c r="DX165" s="378" t="str">
        <f ca="1">+IF(OFFSET('Hygiene Data'!$G$11,0,10*ROW('Hygiene Data'!G159))="","",OFFSET('Hygiene Data'!$G$11,0,10*ROW('Hygiene Data'!G159)))</f>
        <v/>
      </c>
      <c r="DY165" s="378" t="str">
        <f ca="1">+IF(OFFSET('Hygiene Data'!$G$12,0,10*ROW('Hygiene Data'!G159))="","",OFFSET('Hygiene Data'!$G$12,0,10*ROW('Hygiene Data'!G159)))</f>
        <v/>
      </c>
      <c r="DZ165" s="378" t="str">
        <f ca="1">+IF(OFFSET('Hygiene Data'!$G$13,0,10*ROW('Hygiene Data'!G159))="","",OFFSET('Hygiene Data'!$G$13,0,10*ROW('Hygiene Data'!G159)))</f>
        <v/>
      </c>
      <c r="EA165" s="378" t="str">
        <f ca="1">+IF(OFFSET('Hygiene Data'!$H$11,0,10*ROW('Hygiene Data'!H159))="","",OFFSET('Hygiene Data'!$H$11,0,10*ROW('Hygiene Data'!H159)))</f>
        <v/>
      </c>
      <c r="EB165" s="378" t="str">
        <f ca="1">+IF(OFFSET('Hygiene Data'!$H$12,0,10*ROW('Hygiene Data'!H159))="","",OFFSET('Hygiene Data'!$H$12,0,10*ROW('Hygiene Data'!H159)))</f>
        <v/>
      </c>
      <c r="EC165" s="378" t="str">
        <f ca="1">+IF(OFFSET('Hygiene Data'!$H$13,0,10*ROW('Hygiene Data'!H159))="","",OFFSET('Hygiene Data'!$H$13,0,10*ROW('Hygiene Data'!H159)))</f>
        <v/>
      </c>
      <c r="ED165" s="378" t="str">
        <f ca="1">+IF(OFFSET('Hygiene Data'!$I$11,0,10*ROW('Hygiene Data'!I159))="","",OFFSET('Hygiene Data'!$I$11,0,10*ROW('Hygiene Data'!I159)))</f>
        <v/>
      </c>
      <c r="EE165" s="378" t="str">
        <f ca="1">+IF(OFFSET('Hygiene Data'!$I$12,0,10*ROW('Hygiene Data'!I159))="","",OFFSET('Hygiene Data'!$I$12,0,10*ROW('Hygiene Data'!I159)))</f>
        <v/>
      </c>
      <c r="EF165" s="378" t="str">
        <f ca="1">+IF(OFFSET('Hygiene Data'!$I$13,0,10*ROW('Hygiene Data'!I159))="","",OFFSET('Hygiene Data'!$I$13,0,10*ROW('Hygiene Data'!I159)))</f>
        <v/>
      </c>
    </row>
    <row r="166" spans="1:136" x14ac:dyDescent="0.25">
      <c r="A166" s="487" t="str">
        <f ca="1">+IF(OFFSET('Water Data'!$B$2,0,10*ROW('Water Data'!E160))="","",OFFSET('Water Data'!$B$2,0,10*ROW('Water Data'!E160)))</f>
        <v/>
      </c>
      <c r="B166" s="487"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4" t="str">
        <f t="shared" ca="1" si="2"/>
        <v/>
      </c>
      <c r="D166" s="515"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5"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5"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5"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5"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5"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5"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5"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5"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5"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5"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5"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5"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5"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5"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5"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5"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5"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6"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6"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6"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6"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6"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6"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6"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6"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6"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6"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6"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6"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6"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6"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6"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6"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6"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6"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6"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6"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6"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6"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6"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6"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6"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6"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6"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6"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6"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6"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7"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3"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7"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7"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7"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7"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7"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7"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7"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7"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7"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7"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7"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7"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7"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7"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7"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7"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8" t="str">
        <f ca="1">+IF(OFFSET('Water Data'!$D$27,0,10*ROW('Water Data'!D160))="","",OFFSET('Water Data'!$D$27,0,10*ROW('Water Data'!D160)))</f>
        <v/>
      </c>
      <c r="BT166" s="378" t="str">
        <f ca="1">+IF(OFFSET('Water Data'!$D$28,0,10*ROW('Water Data'!D160))="","",OFFSET('Water Data'!$D$28,0,10*ROW('Water Data'!D160)))</f>
        <v/>
      </c>
      <c r="BU166" s="378" t="str">
        <f ca="1">+IF(OFFSET('Water Data'!$D$29,0,10*ROW('Water Data'!D160))="","",OFFSET('Water Data'!$D$29,0,10*ROW('Water Data'!D160)))</f>
        <v/>
      </c>
      <c r="BV166" s="378" t="str">
        <f ca="1">+IF(OFFSET('Water Data'!$E$27,0,10*ROW('Water Data'!E160))="","",OFFSET('Water Data'!$E$27,0,10*ROW('Water Data'!E160)))</f>
        <v/>
      </c>
      <c r="BW166" s="378" t="str">
        <f ca="1">+IF(OFFSET('Water Data'!$E$28,0,10*ROW('Water Data'!E160))="","",OFFSET('Water Data'!$E$28,0,10*ROW('Water Data'!E160)))</f>
        <v/>
      </c>
      <c r="BX166" s="378" t="str">
        <f ca="1">+IF(OFFSET('Water Data'!$E$29,0,10*ROW('Water Data'!E160))="","",OFFSET('Water Data'!$E$29,0,10*ROW('Water Data'!E160)))</f>
        <v/>
      </c>
      <c r="BY166" s="378" t="str">
        <f ca="1">+IF(OFFSET('Water Data'!$F$27,0,10*ROW('Water Data'!F160))="","",OFFSET('Water Data'!$F$27,0,10*ROW('Water Data'!F160)))</f>
        <v/>
      </c>
      <c r="BZ166" s="378" t="str">
        <f ca="1">+IF(OFFSET('Water Data'!$F$28,0,10*ROW('Water Data'!F160))="","",OFFSET('Water Data'!$F$28,0,10*ROW('Water Data'!F160)))</f>
        <v/>
      </c>
      <c r="CA166" s="378" t="str">
        <f ca="1">+IF(OFFSET('Water Data'!$F$29,0,10*ROW('Water Data'!F160))="","",OFFSET('Water Data'!$F$29,0,10*ROW('Water Data'!F160)))</f>
        <v/>
      </c>
      <c r="CB166" s="378" t="str">
        <f ca="1">+IF(OFFSET('Water Data'!$G$27,0,10*ROW('Water Data'!G160))="","",OFFSET('Water Data'!$G$27,0,10*ROW('Water Data'!G160)))</f>
        <v/>
      </c>
      <c r="CC166" s="378" t="str">
        <f ca="1">+IF(OFFSET('Water Data'!$G$28,0,10*ROW('Water Data'!G160))="","",OFFSET('Water Data'!$G$28,0,10*ROW('Water Data'!G160)))</f>
        <v/>
      </c>
      <c r="CD166" s="378" t="str">
        <f ca="1">+IF(OFFSET('Water Data'!$G$29,0,10*ROW('Water Data'!G160))="","",OFFSET('Water Data'!$G$29,0,10*ROW('Water Data'!G160)))</f>
        <v/>
      </c>
      <c r="CE166" s="378" t="str">
        <f ca="1">+IF(OFFSET('Water Data'!$H$27,0,10*ROW('Water Data'!H160))="","",OFFSET('Water Data'!$H$27,0,10*ROW('Water Data'!H160)))</f>
        <v/>
      </c>
      <c r="CF166" s="378" t="str">
        <f ca="1">+IF(OFFSET('Water Data'!$H$28,0,10*ROW('Water Data'!H160))="","",OFFSET('Water Data'!$H$28,0,10*ROW('Water Data'!H160)))</f>
        <v/>
      </c>
      <c r="CG166" s="378" t="str">
        <f ca="1">+IF(OFFSET('Water Data'!$H$29,0,10*ROW('Water Data'!H160))="","",OFFSET('Water Data'!$H$29,0,10*ROW('Water Data'!H160)))</f>
        <v/>
      </c>
      <c r="CH166" s="378" t="str">
        <f ca="1">+IF(OFFSET('Water Data'!$I$27,0,10*ROW('Water Data'!I160))="","",OFFSET('Water Data'!$I$27,0,10*ROW('Water Data'!I160)))</f>
        <v/>
      </c>
      <c r="CI166" s="378" t="str">
        <f ca="1">+IF(OFFSET('Water Data'!$I$28,0,10*ROW('Water Data'!I160))="","",OFFSET('Water Data'!$I$28,0,10*ROW('Water Data'!I160)))</f>
        <v/>
      </c>
      <c r="CJ166" s="378" t="str">
        <f ca="1">+IF(OFFSET('Water Data'!$I$29,0,10*ROW('Water Data'!I160))="","",OFFSET('Water Data'!$I$29,0,10*ROW('Water Data'!I160)))</f>
        <v/>
      </c>
      <c r="CK166" s="378" t="str">
        <f ca="1">+IF(OFFSET('Sanitation Data'!$D$28,0,10*ROW('Sanitation Data'!D160))="","",OFFSET('Sanitation Data'!$D$28,0,10*ROW('Sanitation Data'!D160)))</f>
        <v/>
      </c>
      <c r="CL166" s="378" t="str">
        <f ca="1">+IF(OFFSET('Sanitation Data'!$D$29,0,10*ROW('Sanitation Data'!D160))="","",OFFSET('Sanitation Data'!$D$29,0,10*ROW('Sanitation Data'!D160)))</f>
        <v/>
      </c>
      <c r="CM166" s="378" t="str">
        <f ca="1">+IF(OFFSET('Sanitation Data'!$D$30,0,10*ROW('Sanitation Data'!D160))="","",OFFSET('Sanitation Data'!$D$30,0,10*ROW('Sanitation Data'!D160)))</f>
        <v/>
      </c>
      <c r="CN166" s="378" t="str">
        <f ca="1">+IF(OFFSET('Sanitation Data'!$D$31,0,10*ROW('Sanitation Data'!D160))="","",OFFSET('Sanitation Data'!$D$31,0,10*ROW('Sanitation Data'!D160)))</f>
        <v/>
      </c>
      <c r="CO166" s="378" t="str">
        <f ca="1">+IF(OFFSET('Sanitation Data'!$D$32,0,10*ROW('Sanitation Data'!D160))="","",OFFSET('Sanitation Data'!$D$32,0,10*ROW('Sanitation Data'!D160)))</f>
        <v/>
      </c>
      <c r="CP166" s="378" t="str">
        <f ca="1">+IF(OFFSET('Sanitation Data'!$E$28,0,10*ROW('Sanitation Data'!E160))="","",OFFSET('Sanitation Data'!$E$28,0,10*ROW('Sanitation Data'!E160)))</f>
        <v/>
      </c>
      <c r="CQ166" s="378" t="str">
        <f ca="1">+IF(OFFSET('Sanitation Data'!$E$29,0,10*ROW('Sanitation Data'!E160))="","",OFFSET('Sanitation Data'!$E$29,0,10*ROW('Sanitation Data'!E160)))</f>
        <v/>
      </c>
      <c r="CR166" s="378" t="str">
        <f ca="1">+IF(OFFSET('Sanitation Data'!$E$30,0,10*ROW('Sanitation Data'!E160))="","",OFFSET('Sanitation Data'!$E$30,0,10*ROW('Sanitation Data'!E160)))</f>
        <v/>
      </c>
      <c r="CS166" s="378" t="str">
        <f ca="1">+IF(OFFSET('Sanitation Data'!$E$31,0,10*ROW('Sanitation Data'!E160))="","",OFFSET('Sanitation Data'!$E$31,0,10*ROW('Sanitation Data'!E160)))</f>
        <v/>
      </c>
      <c r="CT166" s="378" t="str">
        <f ca="1">+IF(OFFSET('Sanitation Data'!$E$32,0,10*ROW('Sanitation Data'!E160))="","",OFFSET('Sanitation Data'!$E$32,0,10*ROW('Sanitation Data'!E160)))</f>
        <v/>
      </c>
      <c r="CU166" s="378" t="str">
        <f ca="1">+IF(OFFSET('Sanitation Data'!$F$28,0,10*ROW('Sanitation Data'!F160))="","",OFFSET('Sanitation Data'!$F$28,0,10*ROW('Sanitation Data'!F160)))</f>
        <v/>
      </c>
      <c r="CV166" s="378" t="str">
        <f ca="1">+IF(OFFSET('Sanitation Data'!$F$29,0,10*ROW('Sanitation Data'!F160))="","",OFFSET('Sanitation Data'!$F$29,0,10*ROW('Sanitation Data'!F160)))</f>
        <v/>
      </c>
      <c r="CW166" s="378" t="str">
        <f ca="1">+IF(OFFSET('Sanitation Data'!$F$30,0,10*ROW('Sanitation Data'!F160))="","",OFFSET('Sanitation Data'!$F$30,0,10*ROW('Sanitation Data'!F160)))</f>
        <v/>
      </c>
      <c r="CX166" s="378" t="str">
        <f ca="1">+IF(OFFSET('Sanitation Data'!$F$31,0,10*ROW('Sanitation Data'!F160))="","",OFFSET('Sanitation Data'!$F$31,0,10*ROW('Sanitation Data'!F160)))</f>
        <v/>
      </c>
      <c r="CY166" s="378" t="str">
        <f ca="1">+IF(OFFSET('Sanitation Data'!$F$32,0,10*ROW('Sanitation Data'!F160))="","",OFFSET('Sanitation Data'!$F$32,0,10*ROW('Sanitation Data'!F160)))</f>
        <v/>
      </c>
      <c r="CZ166" s="378" t="str">
        <f ca="1">+IF(OFFSET('Sanitation Data'!$G$28,0,10*ROW('Sanitation Data'!G160))="","",OFFSET('Sanitation Data'!$G$28,0,10*ROW('Sanitation Data'!G160)))</f>
        <v/>
      </c>
      <c r="DA166" s="378" t="str">
        <f ca="1">+IF(OFFSET('Sanitation Data'!$G$29,0,10*ROW('Sanitation Data'!G160))="","",OFFSET('Sanitation Data'!$G$29,0,10*ROW('Sanitation Data'!G160)))</f>
        <v/>
      </c>
      <c r="DB166" s="378" t="str">
        <f ca="1">+IF(OFFSET('Sanitation Data'!$G$30,0,10*ROW('Sanitation Data'!G160))="","",OFFSET('Sanitation Data'!$G$30,0,10*ROW('Sanitation Data'!G160)))</f>
        <v/>
      </c>
      <c r="DC166" s="378" t="str">
        <f ca="1">+IF(OFFSET('Sanitation Data'!$G$31,0,10*ROW('Sanitation Data'!G160))="","",OFFSET('Sanitation Data'!$G$31,0,10*ROW('Sanitation Data'!G160)))</f>
        <v/>
      </c>
      <c r="DD166" s="378" t="str">
        <f ca="1">+IF(OFFSET('Sanitation Data'!$G$32,0,10*ROW('Sanitation Data'!G160))="","",OFFSET('Sanitation Data'!$G$32,0,10*ROW('Sanitation Data'!G160)))</f>
        <v/>
      </c>
      <c r="DE166" s="378" t="str">
        <f ca="1">+IF(OFFSET('Sanitation Data'!$H$28,0,10*ROW('Sanitation Data'!H160))="","",OFFSET('Sanitation Data'!$H$28,0,10*ROW('Sanitation Data'!H160)))</f>
        <v/>
      </c>
      <c r="DF166" s="378" t="str">
        <f ca="1">+IF(OFFSET('Sanitation Data'!$H$29,0,10*ROW('Sanitation Data'!H160))="","",OFFSET('Sanitation Data'!$H$29,0,10*ROW('Sanitation Data'!H160)))</f>
        <v/>
      </c>
      <c r="DG166" s="378" t="str">
        <f ca="1">+IF(OFFSET('Sanitation Data'!$H$30,0,10*ROW('Sanitation Data'!H160))="","",OFFSET('Sanitation Data'!$H$30,0,10*ROW('Sanitation Data'!H160)))</f>
        <v/>
      </c>
      <c r="DH166" s="378" t="str">
        <f ca="1">+IF(OFFSET('Sanitation Data'!$H$31,0,10*ROW('Sanitation Data'!H160))="","",OFFSET('Sanitation Data'!$H$31,0,10*ROW('Sanitation Data'!H160)))</f>
        <v/>
      </c>
      <c r="DI166" s="378" t="str">
        <f ca="1">+IF(OFFSET('Sanitation Data'!$H$32,0,10*ROW('Sanitation Data'!H160))="","",OFFSET('Sanitation Data'!$H$32,0,10*ROW('Sanitation Data'!H160)))</f>
        <v/>
      </c>
      <c r="DJ166" s="378" t="str">
        <f ca="1">+IF(OFFSET('Sanitation Data'!$I$28,0,10*ROW('Sanitation Data'!I160))="","",OFFSET('Sanitation Data'!$I$28,0,10*ROW('Sanitation Data'!I160)))</f>
        <v/>
      </c>
      <c r="DK166" s="378" t="str">
        <f ca="1">+IF(OFFSET('Sanitation Data'!$I$29,0,10*ROW('Sanitation Data'!I160))="","",OFFSET('Sanitation Data'!$I$29,0,10*ROW('Sanitation Data'!I160)))</f>
        <v/>
      </c>
      <c r="DL166" s="378" t="str">
        <f ca="1">+IF(OFFSET('Sanitation Data'!$I$30,0,10*ROW('Sanitation Data'!I160))="","",OFFSET('Sanitation Data'!$I$30,0,10*ROW('Sanitation Data'!I160)))</f>
        <v/>
      </c>
      <c r="DM166" s="378" t="str">
        <f ca="1">+IF(OFFSET('Sanitation Data'!$I$31,0,10*ROW('Sanitation Data'!I160))="","",OFFSET('Sanitation Data'!$I$31,0,10*ROW('Sanitation Data'!I160)))</f>
        <v/>
      </c>
      <c r="DN166" s="378" t="str">
        <f ca="1">+IF(OFFSET('Sanitation Data'!$I$32,0,10*ROW('Sanitation Data'!I160))="","",OFFSET('Sanitation Data'!$I$32,0,10*ROW('Sanitation Data'!I160)))</f>
        <v/>
      </c>
      <c r="DO166" s="378" t="str">
        <f ca="1">+IF(OFFSET('Hygiene Data'!$D$11,0,10*ROW('Hygiene Data'!D160))="","",OFFSET('Hygiene Data'!$D$11,0,10*ROW('Hygiene Data'!D160)))</f>
        <v/>
      </c>
      <c r="DP166" s="378" t="str">
        <f ca="1">+IF(OFFSET('Hygiene Data'!$D$12,0,10*ROW('Hygiene Data'!D160))="","",OFFSET('Hygiene Data'!$D$12,0,10*ROW('Hygiene Data'!D160)))</f>
        <v/>
      </c>
      <c r="DQ166" s="378" t="str">
        <f ca="1">+IF(OFFSET('Hygiene Data'!$D$13,0,10*ROW('Hygiene Data'!D160))="","",OFFSET('Hygiene Data'!$D$13,0,10*ROW('Hygiene Data'!D160)))</f>
        <v/>
      </c>
      <c r="DR166" s="378" t="str">
        <f ca="1">+IF(OFFSET('Hygiene Data'!$E$11,0,10*ROW('Hygiene Data'!E160))="","",OFFSET('Hygiene Data'!$E$11,0,10*ROW('Hygiene Data'!E160)))</f>
        <v/>
      </c>
      <c r="DS166" s="378" t="str">
        <f ca="1">+IF(OFFSET('Hygiene Data'!$E$12,0,10*ROW('Hygiene Data'!E160))="","",OFFSET('Hygiene Data'!$E$12,0,10*ROW('Hygiene Data'!E160)))</f>
        <v/>
      </c>
      <c r="DT166" s="378" t="str">
        <f ca="1">+IF(OFFSET('Hygiene Data'!$E$13,0,10*ROW('Hygiene Data'!E160))="","",OFFSET('Hygiene Data'!$E$13,0,10*ROW('Hygiene Data'!E160)))</f>
        <v/>
      </c>
      <c r="DU166" s="378" t="str">
        <f ca="1">+IF(OFFSET('Hygiene Data'!$F$11,0,10*ROW('Hygiene Data'!F160))="","",OFFSET('Hygiene Data'!$F$11,0,10*ROW('Hygiene Data'!F160)))</f>
        <v/>
      </c>
      <c r="DV166" s="378" t="str">
        <f ca="1">+IF(OFFSET('Hygiene Data'!$F$12,0,10*ROW('Hygiene Data'!F160))="","",OFFSET('Hygiene Data'!$F$12,0,10*ROW('Hygiene Data'!F160)))</f>
        <v/>
      </c>
      <c r="DW166" s="378" t="str">
        <f ca="1">+IF(OFFSET('Hygiene Data'!$F$13,0,10*ROW('Hygiene Data'!F160))="","",OFFSET('Hygiene Data'!$F$13,0,10*ROW('Hygiene Data'!F160)))</f>
        <v/>
      </c>
      <c r="DX166" s="378" t="str">
        <f ca="1">+IF(OFFSET('Hygiene Data'!$G$11,0,10*ROW('Hygiene Data'!G160))="","",OFFSET('Hygiene Data'!$G$11,0,10*ROW('Hygiene Data'!G160)))</f>
        <v/>
      </c>
      <c r="DY166" s="378" t="str">
        <f ca="1">+IF(OFFSET('Hygiene Data'!$G$12,0,10*ROW('Hygiene Data'!G160))="","",OFFSET('Hygiene Data'!$G$12,0,10*ROW('Hygiene Data'!G160)))</f>
        <v/>
      </c>
      <c r="DZ166" s="378" t="str">
        <f ca="1">+IF(OFFSET('Hygiene Data'!$G$13,0,10*ROW('Hygiene Data'!G160))="","",OFFSET('Hygiene Data'!$G$13,0,10*ROW('Hygiene Data'!G160)))</f>
        <v/>
      </c>
      <c r="EA166" s="378" t="str">
        <f ca="1">+IF(OFFSET('Hygiene Data'!$H$11,0,10*ROW('Hygiene Data'!H160))="","",OFFSET('Hygiene Data'!$H$11,0,10*ROW('Hygiene Data'!H160)))</f>
        <v/>
      </c>
      <c r="EB166" s="378" t="str">
        <f ca="1">+IF(OFFSET('Hygiene Data'!$H$12,0,10*ROW('Hygiene Data'!H160))="","",OFFSET('Hygiene Data'!$H$12,0,10*ROW('Hygiene Data'!H160)))</f>
        <v/>
      </c>
      <c r="EC166" s="378" t="str">
        <f ca="1">+IF(OFFSET('Hygiene Data'!$H$13,0,10*ROW('Hygiene Data'!H160))="","",OFFSET('Hygiene Data'!$H$13,0,10*ROW('Hygiene Data'!H160)))</f>
        <v/>
      </c>
      <c r="ED166" s="378" t="str">
        <f ca="1">+IF(OFFSET('Hygiene Data'!$I$11,0,10*ROW('Hygiene Data'!I160))="","",OFFSET('Hygiene Data'!$I$11,0,10*ROW('Hygiene Data'!I160)))</f>
        <v/>
      </c>
      <c r="EE166" s="378" t="str">
        <f ca="1">+IF(OFFSET('Hygiene Data'!$I$12,0,10*ROW('Hygiene Data'!I160))="","",OFFSET('Hygiene Data'!$I$12,0,10*ROW('Hygiene Data'!I160)))</f>
        <v/>
      </c>
      <c r="EF166" s="378" t="str">
        <f ca="1">+IF(OFFSET('Hygiene Data'!$I$13,0,10*ROW('Hygiene Data'!I160))="","",OFFSET('Hygiene Data'!$I$13,0,10*ROW('Hygiene Data'!I160)))</f>
        <v/>
      </c>
    </row>
    <row r="167" spans="1:136" x14ac:dyDescent="0.25">
      <c r="A167" s="487" t="str">
        <f ca="1">+IF(OFFSET('Water Data'!$B$2,0,10*ROW('Water Data'!E161))="","",OFFSET('Water Data'!$B$2,0,10*ROW('Water Data'!E161)))</f>
        <v/>
      </c>
      <c r="B167" s="487"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4" t="str">
        <f t="shared" ca="1" si="2"/>
        <v/>
      </c>
      <c r="D167" s="515"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5"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5"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5"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5"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5"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5"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5"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5"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5"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5"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5"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5"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5"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5"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5"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5"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5"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6"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6"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6"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6"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6"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6"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6"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6"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6"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6"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6"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6"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6"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6"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6"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6"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6"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6"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6"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6"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6"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6"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6"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6"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6"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6"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6"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6"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6"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6"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7"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3"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7"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7"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7"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7"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7"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7"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7"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7"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7"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7"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7"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7"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7"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7"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7"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7"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8" t="str">
        <f ca="1">+IF(OFFSET('Water Data'!$D$27,0,10*ROW('Water Data'!D161))="","",OFFSET('Water Data'!$D$27,0,10*ROW('Water Data'!D161)))</f>
        <v/>
      </c>
      <c r="BT167" s="378" t="str">
        <f ca="1">+IF(OFFSET('Water Data'!$D$28,0,10*ROW('Water Data'!D161))="","",OFFSET('Water Data'!$D$28,0,10*ROW('Water Data'!D161)))</f>
        <v/>
      </c>
      <c r="BU167" s="378" t="str">
        <f ca="1">+IF(OFFSET('Water Data'!$D$29,0,10*ROW('Water Data'!D161))="","",OFFSET('Water Data'!$D$29,0,10*ROW('Water Data'!D161)))</f>
        <v/>
      </c>
      <c r="BV167" s="378" t="str">
        <f ca="1">+IF(OFFSET('Water Data'!$E$27,0,10*ROW('Water Data'!E161))="","",OFFSET('Water Data'!$E$27,0,10*ROW('Water Data'!E161)))</f>
        <v/>
      </c>
      <c r="BW167" s="378" t="str">
        <f ca="1">+IF(OFFSET('Water Data'!$E$28,0,10*ROW('Water Data'!E161))="","",OFFSET('Water Data'!$E$28,0,10*ROW('Water Data'!E161)))</f>
        <v/>
      </c>
      <c r="BX167" s="378" t="str">
        <f ca="1">+IF(OFFSET('Water Data'!$E$29,0,10*ROW('Water Data'!E161))="","",OFFSET('Water Data'!$E$29,0,10*ROW('Water Data'!E161)))</f>
        <v/>
      </c>
      <c r="BY167" s="378" t="str">
        <f ca="1">+IF(OFFSET('Water Data'!$F$27,0,10*ROW('Water Data'!F161))="","",OFFSET('Water Data'!$F$27,0,10*ROW('Water Data'!F161)))</f>
        <v/>
      </c>
      <c r="BZ167" s="378" t="str">
        <f ca="1">+IF(OFFSET('Water Data'!$F$28,0,10*ROW('Water Data'!F161))="","",OFFSET('Water Data'!$F$28,0,10*ROW('Water Data'!F161)))</f>
        <v/>
      </c>
      <c r="CA167" s="378" t="str">
        <f ca="1">+IF(OFFSET('Water Data'!$F$29,0,10*ROW('Water Data'!F161))="","",OFFSET('Water Data'!$F$29,0,10*ROW('Water Data'!F161)))</f>
        <v/>
      </c>
      <c r="CB167" s="378" t="str">
        <f ca="1">+IF(OFFSET('Water Data'!$G$27,0,10*ROW('Water Data'!G161))="","",OFFSET('Water Data'!$G$27,0,10*ROW('Water Data'!G161)))</f>
        <v/>
      </c>
      <c r="CC167" s="378" t="str">
        <f ca="1">+IF(OFFSET('Water Data'!$G$28,0,10*ROW('Water Data'!G161))="","",OFFSET('Water Data'!$G$28,0,10*ROW('Water Data'!G161)))</f>
        <v/>
      </c>
      <c r="CD167" s="378" t="str">
        <f ca="1">+IF(OFFSET('Water Data'!$G$29,0,10*ROW('Water Data'!G161))="","",OFFSET('Water Data'!$G$29,0,10*ROW('Water Data'!G161)))</f>
        <v/>
      </c>
      <c r="CE167" s="378" t="str">
        <f ca="1">+IF(OFFSET('Water Data'!$H$27,0,10*ROW('Water Data'!H161))="","",OFFSET('Water Data'!$H$27,0,10*ROW('Water Data'!H161)))</f>
        <v/>
      </c>
      <c r="CF167" s="378" t="str">
        <f ca="1">+IF(OFFSET('Water Data'!$H$28,0,10*ROW('Water Data'!H161))="","",OFFSET('Water Data'!$H$28,0,10*ROW('Water Data'!H161)))</f>
        <v/>
      </c>
      <c r="CG167" s="378" t="str">
        <f ca="1">+IF(OFFSET('Water Data'!$H$29,0,10*ROW('Water Data'!H161))="","",OFFSET('Water Data'!$H$29,0,10*ROW('Water Data'!H161)))</f>
        <v/>
      </c>
      <c r="CH167" s="378" t="str">
        <f ca="1">+IF(OFFSET('Water Data'!$I$27,0,10*ROW('Water Data'!I161))="","",OFFSET('Water Data'!$I$27,0,10*ROW('Water Data'!I161)))</f>
        <v/>
      </c>
      <c r="CI167" s="378" t="str">
        <f ca="1">+IF(OFFSET('Water Data'!$I$28,0,10*ROW('Water Data'!I161))="","",OFFSET('Water Data'!$I$28,0,10*ROW('Water Data'!I161)))</f>
        <v/>
      </c>
      <c r="CJ167" s="378" t="str">
        <f ca="1">+IF(OFFSET('Water Data'!$I$29,0,10*ROW('Water Data'!I161))="","",OFFSET('Water Data'!$I$29,0,10*ROW('Water Data'!I161)))</f>
        <v/>
      </c>
      <c r="CK167" s="378" t="str">
        <f ca="1">+IF(OFFSET('Sanitation Data'!$D$28,0,10*ROW('Sanitation Data'!D161))="","",OFFSET('Sanitation Data'!$D$28,0,10*ROW('Sanitation Data'!D161)))</f>
        <v/>
      </c>
      <c r="CL167" s="378" t="str">
        <f ca="1">+IF(OFFSET('Sanitation Data'!$D$29,0,10*ROW('Sanitation Data'!D161))="","",OFFSET('Sanitation Data'!$D$29,0,10*ROW('Sanitation Data'!D161)))</f>
        <v/>
      </c>
      <c r="CM167" s="378" t="str">
        <f ca="1">+IF(OFFSET('Sanitation Data'!$D$30,0,10*ROW('Sanitation Data'!D161))="","",OFFSET('Sanitation Data'!$D$30,0,10*ROW('Sanitation Data'!D161)))</f>
        <v/>
      </c>
      <c r="CN167" s="378" t="str">
        <f ca="1">+IF(OFFSET('Sanitation Data'!$D$31,0,10*ROW('Sanitation Data'!D161))="","",OFFSET('Sanitation Data'!$D$31,0,10*ROW('Sanitation Data'!D161)))</f>
        <v/>
      </c>
      <c r="CO167" s="378" t="str">
        <f ca="1">+IF(OFFSET('Sanitation Data'!$D$32,0,10*ROW('Sanitation Data'!D161))="","",OFFSET('Sanitation Data'!$D$32,0,10*ROW('Sanitation Data'!D161)))</f>
        <v/>
      </c>
      <c r="CP167" s="378" t="str">
        <f ca="1">+IF(OFFSET('Sanitation Data'!$E$28,0,10*ROW('Sanitation Data'!E161))="","",OFFSET('Sanitation Data'!$E$28,0,10*ROW('Sanitation Data'!E161)))</f>
        <v/>
      </c>
      <c r="CQ167" s="378" t="str">
        <f ca="1">+IF(OFFSET('Sanitation Data'!$E$29,0,10*ROW('Sanitation Data'!E161))="","",OFFSET('Sanitation Data'!$E$29,0,10*ROW('Sanitation Data'!E161)))</f>
        <v/>
      </c>
      <c r="CR167" s="378" t="str">
        <f ca="1">+IF(OFFSET('Sanitation Data'!$E$30,0,10*ROW('Sanitation Data'!E161))="","",OFFSET('Sanitation Data'!$E$30,0,10*ROW('Sanitation Data'!E161)))</f>
        <v/>
      </c>
      <c r="CS167" s="378" t="str">
        <f ca="1">+IF(OFFSET('Sanitation Data'!$E$31,0,10*ROW('Sanitation Data'!E161))="","",OFFSET('Sanitation Data'!$E$31,0,10*ROW('Sanitation Data'!E161)))</f>
        <v/>
      </c>
      <c r="CT167" s="378" t="str">
        <f ca="1">+IF(OFFSET('Sanitation Data'!$E$32,0,10*ROW('Sanitation Data'!E161))="","",OFFSET('Sanitation Data'!$E$32,0,10*ROW('Sanitation Data'!E161)))</f>
        <v/>
      </c>
      <c r="CU167" s="378" t="str">
        <f ca="1">+IF(OFFSET('Sanitation Data'!$F$28,0,10*ROW('Sanitation Data'!F161))="","",OFFSET('Sanitation Data'!$F$28,0,10*ROW('Sanitation Data'!F161)))</f>
        <v/>
      </c>
      <c r="CV167" s="378" t="str">
        <f ca="1">+IF(OFFSET('Sanitation Data'!$F$29,0,10*ROW('Sanitation Data'!F161))="","",OFFSET('Sanitation Data'!$F$29,0,10*ROW('Sanitation Data'!F161)))</f>
        <v/>
      </c>
      <c r="CW167" s="378" t="str">
        <f ca="1">+IF(OFFSET('Sanitation Data'!$F$30,0,10*ROW('Sanitation Data'!F161))="","",OFFSET('Sanitation Data'!$F$30,0,10*ROW('Sanitation Data'!F161)))</f>
        <v/>
      </c>
      <c r="CX167" s="378" t="str">
        <f ca="1">+IF(OFFSET('Sanitation Data'!$F$31,0,10*ROW('Sanitation Data'!F161))="","",OFFSET('Sanitation Data'!$F$31,0,10*ROW('Sanitation Data'!F161)))</f>
        <v/>
      </c>
      <c r="CY167" s="378" t="str">
        <f ca="1">+IF(OFFSET('Sanitation Data'!$F$32,0,10*ROW('Sanitation Data'!F161))="","",OFFSET('Sanitation Data'!$F$32,0,10*ROW('Sanitation Data'!F161)))</f>
        <v/>
      </c>
      <c r="CZ167" s="378" t="str">
        <f ca="1">+IF(OFFSET('Sanitation Data'!$G$28,0,10*ROW('Sanitation Data'!G161))="","",OFFSET('Sanitation Data'!$G$28,0,10*ROW('Sanitation Data'!G161)))</f>
        <v/>
      </c>
      <c r="DA167" s="378" t="str">
        <f ca="1">+IF(OFFSET('Sanitation Data'!$G$29,0,10*ROW('Sanitation Data'!G161))="","",OFFSET('Sanitation Data'!$G$29,0,10*ROW('Sanitation Data'!G161)))</f>
        <v/>
      </c>
      <c r="DB167" s="378" t="str">
        <f ca="1">+IF(OFFSET('Sanitation Data'!$G$30,0,10*ROW('Sanitation Data'!G161))="","",OFFSET('Sanitation Data'!$G$30,0,10*ROW('Sanitation Data'!G161)))</f>
        <v/>
      </c>
      <c r="DC167" s="378" t="str">
        <f ca="1">+IF(OFFSET('Sanitation Data'!$G$31,0,10*ROW('Sanitation Data'!G161))="","",OFFSET('Sanitation Data'!$G$31,0,10*ROW('Sanitation Data'!G161)))</f>
        <v/>
      </c>
      <c r="DD167" s="378" t="str">
        <f ca="1">+IF(OFFSET('Sanitation Data'!$G$32,0,10*ROW('Sanitation Data'!G161))="","",OFFSET('Sanitation Data'!$G$32,0,10*ROW('Sanitation Data'!G161)))</f>
        <v/>
      </c>
      <c r="DE167" s="378" t="str">
        <f ca="1">+IF(OFFSET('Sanitation Data'!$H$28,0,10*ROW('Sanitation Data'!H161))="","",OFFSET('Sanitation Data'!$H$28,0,10*ROW('Sanitation Data'!H161)))</f>
        <v/>
      </c>
      <c r="DF167" s="378" t="str">
        <f ca="1">+IF(OFFSET('Sanitation Data'!$H$29,0,10*ROW('Sanitation Data'!H161))="","",OFFSET('Sanitation Data'!$H$29,0,10*ROW('Sanitation Data'!H161)))</f>
        <v/>
      </c>
      <c r="DG167" s="378" t="str">
        <f ca="1">+IF(OFFSET('Sanitation Data'!$H$30,0,10*ROW('Sanitation Data'!H161))="","",OFFSET('Sanitation Data'!$H$30,0,10*ROW('Sanitation Data'!H161)))</f>
        <v/>
      </c>
      <c r="DH167" s="378" t="str">
        <f ca="1">+IF(OFFSET('Sanitation Data'!$H$31,0,10*ROW('Sanitation Data'!H161))="","",OFFSET('Sanitation Data'!$H$31,0,10*ROW('Sanitation Data'!H161)))</f>
        <v/>
      </c>
      <c r="DI167" s="378" t="str">
        <f ca="1">+IF(OFFSET('Sanitation Data'!$H$32,0,10*ROW('Sanitation Data'!H161))="","",OFFSET('Sanitation Data'!$H$32,0,10*ROW('Sanitation Data'!H161)))</f>
        <v/>
      </c>
      <c r="DJ167" s="378" t="str">
        <f ca="1">+IF(OFFSET('Sanitation Data'!$I$28,0,10*ROW('Sanitation Data'!I161))="","",OFFSET('Sanitation Data'!$I$28,0,10*ROW('Sanitation Data'!I161)))</f>
        <v/>
      </c>
      <c r="DK167" s="378" t="str">
        <f ca="1">+IF(OFFSET('Sanitation Data'!$I$29,0,10*ROW('Sanitation Data'!I161))="","",OFFSET('Sanitation Data'!$I$29,0,10*ROW('Sanitation Data'!I161)))</f>
        <v/>
      </c>
      <c r="DL167" s="378" t="str">
        <f ca="1">+IF(OFFSET('Sanitation Data'!$I$30,0,10*ROW('Sanitation Data'!I161))="","",OFFSET('Sanitation Data'!$I$30,0,10*ROW('Sanitation Data'!I161)))</f>
        <v/>
      </c>
      <c r="DM167" s="378" t="str">
        <f ca="1">+IF(OFFSET('Sanitation Data'!$I$31,0,10*ROW('Sanitation Data'!I161))="","",OFFSET('Sanitation Data'!$I$31,0,10*ROW('Sanitation Data'!I161)))</f>
        <v/>
      </c>
      <c r="DN167" s="378" t="str">
        <f ca="1">+IF(OFFSET('Sanitation Data'!$I$32,0,10*ROW('Sanitation Data'!I161))="","",OFFSET('Sanitation Data'!$I$32,0,10*ROW('Sanitation Data'!I161)))</f>
        <v/>
      </c>
      <c r="DO167" s="378" t="str">
        <f ca="1">+IF(OFFSET('Hygiene Data'!$D$11,0,10*ROW('Hygiene Data'!D161))="","",OFFSET('Hygiene Data'!$D$11,0,10*ROW('Hygiene Data'!D161)))</f>
        <v/>
      </c>
      <c r="DP167" s="378" t="str">
        <f ca="1">+IF(OFFSET('Hygiene Data'!$D$12,0,10*ROW('Hygiene Data'!D161))="","",OFFSET('Hygiene Data'!$D$12,0,10*ROW('Hygiene Data'!D161)))</f>
        <v/>
      </c>
      <c r="DQ167" s="378" t="str">
        <f ca="1">+IF(OFFSET('Hygiene Data'!$D$13,0,10*ROW('Hygiene Data'!D161))="","",OFFSET('Hygiene Data'!$D$13,0,10*ROW('Hygiene Data'!D161)))</f>
        <v/>
      </c>
      <c r="DR167" s="378" t="str">
        <f ca="1">+IF(OFFSET('Hygiene Data'!$E$11,0,10*ROW('Hygiene Data'!E161))="","",OFFSET('Hygiene Data'!$E$11,0,10*ROW('Hygiene Data'!E161)))</f>
        <v/>
      </c>
      <c r="DS167" s="378" t="str">
        <f ca="1">+IF(OFFSET('Hygiene Data'!$E$12,0,10*ROW('Hygiene Data'!E161))="","",OFFSET('Hygiene Data'!$E$12,0,10*ROW('Hygiene Data'!E161)))</f>
        <v/>
      </c>
      <c r="DT167" s="378" t="str">
        <f ca="1">+IF(OFFSET('Hygiene Data'!$E$13,0,10*ROW('Hygiene Data'!E161))="","",OFFSET('Hygiene Data'!$E$13,0,10*ROW('Hygiene Data'!E161)))</f>
        <v/>
      </c>
      <c r="DU167" s="378" t="str">
        <f ca="1">+IF(OFFSET('Hygiene Data'!$F$11,0,10*ROW('Hygiene Data'!F161))="","",OFFSET('Hygiene Data'!$F$11,0,10*ROW('Hygiene Data'!F161)))</f>
        <v/>
      </c>
      <c r="DV167" s="378" t="str">
        <f ca="1">+IF(OFFSET('Hygiene Data'!$F$12,0,10*ROW('Hygiene Data'!F161))="","",OFFSET('Hygiene Data'!$F$12,0,10*ROW('Hygiene Data'!F161)))</f>
        <v/>
      </c>
      <c r="DW167" s="378" t="str">
        <f ca="1">+IF(OFFSET('Hygiene Data'!$F$13,0,10*ROW('Hygiene Data'!F161))="","",OFFSET('Hygiene Data'!$F$13,0,10*ROW('Hygiene Data'!F161)))</f>
        <v/>
      </c>
      <c r="DX167" s="378" t="str">
        <f ca="1">+IF(OFFSET('Hygiene Data'!$G$11,0,10*ROW('Hygiene Data'!G161))="","",OFFSET('Hygiene Data'!$G$11,0,10*ROW('Hygiene Data'!G161)))</f>
        <v/>
      </c>
      <c r="DY167" s="378" t="str">
        <f ca="1">+IF(OFFSET('Hygiene Data'!$G$12,0,10*ROW('Hygiene Data'!G161))="","",OFFSET('Hygiene Data'!$G$12,0,10*ROW('Hygiene Data'!G161)))</f>
        <v/>
      </c>
      <c r="DZ167" s="378" t="str">
        <f ca="1">+IF(OFFSET('Hygiene Data'!$G$13,0,10*ROW('Hygiene Data'!G161))="","",OFFSET('Hygiene Data'!$G$13,0,10*ROW('Hygiene Data'!G161)))</f>
        <v/>
      </c>
      <c r="EA167" s="378" t="str">
        <f ca="1">+IF(OFFSET('Hygiene Data'!$H$11,0,10*ROW('Hygiene Data'!H161))="","",OFFSET('Hygiene Data'!$H$11,0,10*ROW('Hygiene Data'!H161)))</f>
        <v/>
      </c>
      <c r="EB167" s="378" t="str">
        <f ca="1">+IF(OFFSET('Hygiene Data'!$H$12,0,10*ROW('Hygiene Data'!H161))="","",OFFSET('Hygiene Data'!$H$12,0,10*ROW('Hygiene Data'!H161)))</f>
        <v/>
      </c>
      <c r="EC167" s="378" t="str">
        <f ca="1">+IF(OFFSET('Hygiene Data'!$H$13,0,10*ROW('Hygiene Data'!H161))="","",OFFSET('Hygiene Data'!$H$13,0,10*ROW('Hygiene Data'!H161)))</f>
        <v/>
      </c>
      <c r="ED167" s="378" t="str">
        <f ca="1">+IF(OFFSET('Hygiene Data'!$I$11,0,10*ROW('Hygiene Data'!I161))="","",OFFSET('Hygiene Data'!$I$11,0,10*ROW('Hygiene Data'!I161)))</f>
        <v/>
      </c>
      <c r="EE167" s="378" t="str">
        <f ca="1">+IF(OFFSET('Hygiene Data'!$I$12,0,10*ROW('Hygiene Data'!I161))="","",OFFSET('Hygiene Data'!$I$12,0,10*ROW('Hygiene Data'!I161)))</f>
        <v/>
      </c>
      <c r="EF167" s="378" t="str">
        <f ca="1">+IF(OFFSET('Hygiene Data'!$I$13,0,10*ROW('Hygiene Data'!I161))="","",OFFSET('Hygiene Data'!$I$13,0,10*ROW('Hygiene Data'!I161)))</f>
        <v/>
      </c>
    </row>
    <row r="168" spans="1:136" x14ac:dyDescent="0.25">
      <c r="A168" s="487" t="str">
        <f ca="1">+IF(OFFSET('Water Data'!$B$2,0,10*ROW('Water Data'!E162))="","",OFFSET('Water Data'!$B$2,0,10*ROW('Water Data'!E162)))</f>
        <v/>
      </c>
      <c r="B168" s="487"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4" t="str">
        <f t="shared" ca="1" si="2"/>
        <v/>
      </c>
      <c r="D168" s="515"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5"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5"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5"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5"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5"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5"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5"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5"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5"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5"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5"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5"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5"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5"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5"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5"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5"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6"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6"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6"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6"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6"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6"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6"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6"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6"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6"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6"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6"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6"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6"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6"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6"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6"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6"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6"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6"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6"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6"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6"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6"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6"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6"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6"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6"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6"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6"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7"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3"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7"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7"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7"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7"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7"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7"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7"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7"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7"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7"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7"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7"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7"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7"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7"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7"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8" t="str">
        <f ca="1">+IF(OFFSET('Water Data'!$D$27,0,10*ROW('Water Data'!D162))="","",OFFSET('Water Data'!$D$27,0,10*ROW('Water Data'!D162)))</f>
        <v/>
      </c>
      <c r="BT168" s="378" t="str">
        <f ca="1">+IF(OFFSET('Water Data'!$D$28,0,10*ROW('Water Data'!D162))="","",OFFSET('Water Data'!$D$28,0,10*ROW('Water Data'!D162)))</f>
        <v/>
      </c>
      <c r="BU168" s="378" t="str">
        <f ca="1">+IF(OFFSET('Water Data'!$D$29,0,10*ROW('Water Data'!D162))="","",OFFSET('Water Data'!$D$29,0,10*ROW('Water Data'!D162)))</f>
        <v/>
      </c>
      <c r="BV168" s="378" t="str">
        <f ca="1">+IF(OFFSET('Water Data'!$E$27,0,10*ROW('Water Data'!E162))="","",OFFSET('Water Data'!$E$27,0,10*ROW('Water Data'!E162)))</f>
        <v/>
      </c>
      <c r="BW168" s="378" t="str">
        <f ca="1">+IF(OFFSET('Water Data'!$E$28,0,10*ROW('Water Data'!E162))="","",OFFSET('Water Data'!$E$28,0,10*ROW('Water Data'!E162)))</f>
        <v/>
      </c>
      <c r="BX168" s="378" t="str">
        <f ca="1">+IF(OFFSET('Water Data'!$E$29,0,10*ROW('Water Data'!E162))="","",OFFSET('Water Data'!$E$29,0,10*ROW('Water Data'!E162)))</f>
        <v/>
      </c>
      <c r="BY168" s="378" t="str">
        <f ca="1">+IF(OFFSET('Water Data'!$F$27,0,10*ROW('Water Data'!F162))="","",OFFSET('Water Data'!$F$27,0,10*ROW('Water Data'!F162)))</f>
        <v/>
      </c>
      <c r="BZ168" s="378" t="str">
        <f ca="1">+IF(OFFSET('Water Data'!$F$28,0,10*ROW('Water Data'!F162))="","",OFFSET('Water Data'!$F$28,0,10*ROW('Water Data'!F162)))</f>
        <v/>
      </c>
      <c r="CA168" s="378" t="str">
        <f ca="1">+IF(OFFSET('Water Data'!$F$29,0,10*ROW('Water Data'!F162))="","",OFFSET('Water Data'!$F$29,0,10*ROW('Water Data'!F162)))</f>
        <v/>
      </c>
      <c r="CB168" s="378" t="str">
        <f ca="1">+IF(OFFSET('Water Data'!$G$27,0,10*ROW('Water Data'!G162))="","",OFFSET('Water Data'!$G$27,0,10*ROW('Water Data'!G162)))</f>
        <v/>
      </c>
      <c r="CC168" s="378" t="str">
        <f ca="1">+IF(OFFSET('Water Data'!$G$28,0,10*ROW('Water Data'!G162))="","",OFFSET('Water Data'!$G$28,0,10*ROW('Water Data'!G162)))</f>
        <v/>
      </c>
      <c r="CD168" s="378" t="str">
        <f ca="1">+IF(OFFSET('Water Data'!$G$29,0,10*ROW('Water Data'!G162))="","",OFFSET('Water Data'!$G$29,0,10*ROW('Water Data'!G162)))</f>
        <v/>
      </c>
      <c r="CE168" s="378" t="str">
        <f ca="1">+IF(OFFSET('Water Data'!$H$27,0,10*ROW('Water Data'!H162))="","",OFFSET('Water Data'!$H$27,0,10*ROW('Water Data'!H162)))</f>
        <v/>
      </c>
      <c r="CF168" s="378" t="str">
        <f ca="1">+IF(OFFSET('Water Data'!$H$28,0,10*ROW('Water Data'!H162))="","",OFFSET('Water Data'!$H$28,0,10*ROW('Water Data'!H162)))</f>
        <v/>
      </c>
      <c r="CG168" s="378" t="str">
        <f ca="1">+IF(OFFSET('Water Data'!$H$29,0,10*ROW('Water Data'!H162))="","",OFFSET('Water Data'!$H$29,0,10*ROW('Water Data'!H162)))</f>
        <v/>
      </c>
      <c r="CH168" s="378" t="str">
        <f ca="1">+IF(OFFSET('Water Data'!$I$27,0,10*ROW('Water Data'!I162))="","",OFFSET('Water Data'!$I$27,0,10*ROW('Water Data'!I162)))</f>
        <v/>
      </c>
      <c r="CI168" s="378" t="str">
        <f ca="1">+IF(OFFSET('Water Data'!$I$28,0,10*ROW('Water Data'!I162))="","",OFFSET('Water Data'!$I$28,0,10*ROW('Water Data'!I162)))</f>
        <v/>
      </c>
      <c r="CJ168" s="378" t="str">
        <f ca="1">+IF(OFFSET('Water Data'!$I$29,0,10*ROW('Water Data'!I162))="","",OFFSET('Water Data'!$I$29,0,10*ROW('Water Data'!I162)))</f>
        <v/>
      </c>
      <c r="CK168" s="378" t="str">
        <f ca="1">+IF(OFFSET('Sanitation Data'!$D$28,0,10*ROW('Sanitation Data'!D162))="","",OFFSET('Sanitation Data'!$D$28,0,10*ROW('Sanitation Data'!D162)))</f>
        <v/>
      </c>
      <c r="CL168" s="378" t="str">
        <f ca="1">+IF(OFFSET('Sanitation Data'!$D$29,0,10*ROW('Sanitation Data'!D162))="","",OFFSET('Sanitation Data'!$D$29,0,10*ROW('Sanitation Data'!D162)))</f>
        <v/>
      </c>
      <c r="CM168" s="378" t="str">
        <f ca="1">+IF(OFFSET('Sanitation Data'!$D$30,0,10*ROW('Sanitation Data'!D162))="","",OFFSET('Sanitation Data'!$D$30,0,10*ROW('Sanitation Data'!D162)))</f>
        <v/>
      </c>
      <c r="CN168" s="378" t="str">
        <f ca="1">+IF(OFFSET('Sanitation Data'!$D$31,0,10*ROW('Sanitation Data'!D162))="","",OFFSET('Sanitation Data'!$D$31,0,10*ROW('Sanitation Data'!D162)))</f>
        <v/>
      </c>
      <c r="CO168" s="378" t="str">
        <f ca="1">+IF(OFFSET('Sanitation Data'!$D$32,0,10*ROW('Sanitation Data'!D162))="","",OFFSET('Sanitation Data'!$D$32,0,10*ROW('Sanitation Data'!D162)))</f>
        <v/>
      </c>
      <c r="CP168" s="378" t="str">
        <f ca="1">+IF(OFFSET('Sanitation Data'!$E$28,0,10*ROW('Sanitation Data'!E162))="","",OFFSET('Sanitation Data'!$E$28,0,10*ROW('Sanitation Data'!E162)))</f>
        <v/>
      </c>
      <c r="CQ168" s="378" t="str">
        <f ca="1">+IF(OFFSET('Sanitation Data'!$E$29,0,10*ROW('Sanitation Data'!E162))="","",OFFSET('Sanitation Data'!$E$29,0,10*ROW('Sanitation Data'!E162)))</f>
        <v/>
      </c>
      <c r="CR168" s="378" t="str">
        <f ca="1">+IF(OFFSET('Sanitation Data'!$E$30,0,10*ROW('Sanitation Data'!E162))="","",OFFSET('Sanitation Data'!$E$30,0,10*ROW('Sanitation Data'!E162)))</f>
        <v/>
      </c>
      <c r="CS168" s="378" t="str">
        <f ca="1">+IF(OFFSET('Sanitation Data'!$E$31,0,10*ROW('Sanitation Data'!E162))="","",OFFSET('Sanitation Data'!$E$31,0,10*ROW('Sanitation Data'!E162)))</f>
        <v/>
      </c>
      <c r="CT168" s="378" t="str">
        <f ca="1">+IF(OFFSET('Sanitation Data'!$E$32,0,10*ROW('Sanitation Data'!E162))="","",OFFSET('Sanitation Data'!$E$32,0,10*ROW('Sanitation Data'!E162)))</f>
        <v/>
      </c>
      <c r="CU168" s="378" t="str">
        <f ca="1">+IF(OFFSET('Sanitation Data'!$F$28,0,10*ROW('Sanitation Data'!F162))="","",OFFSET('Sanitation Data'!$F$28,0,10*ROW('Sanitation Data'!F162)))</f>
        <v/>
      </c>
      <c r="CV168" s="378" t="str">
        <f ca="1">+IF(OFFSET('Sanitation Data'!$F$29,0,10*ROW('Sanitation Data'!F162))="","",OFFSET('Sanitation Data'!$F$29,0,10*ROW('Sanitation Data'!F162)))</f>
        <v/>
      </c>
      <c r="CW168" s="378" t="str">
        <f ca="1">+IF(OFFSET('Sanitation Data'!$F$30,0,10*ROW('Sanitation Data'!F162))="","",OFFSET('Sanitation Data'!$F$30,0,10*ROW('Sanitation Data'!F162)))</f>
        <v/>
      </c>
      <c r="CX168" s="378" t="str">
        <f ca="1">+IF(OFFSET('Sanitation Data'!$F$31,0,10*ROW('Sanitation Data'!F162))="","",OFFSET('Sanitation Data'!$F$31,0,10*ROW('Sanitation Data'!F162)))</f>
        <v/>
      </c>
      <c r="CY168" s="378" t="str">
        <f ca="1">+IF(OFFSET('Sanitation Data'!$F$32,0,10*ROW('Sanitation Data'!F162))="","",OFFSET('Sanitation Data'!$F$32,0,10*ROW('Sanitation Data'!F162)))</f>
        <v/>
      </c>
      <c r="CZ168" s="378" t="str">
        <f ca="1">+IF(OFFSET('Sanitation Data'!$G$28,0,10*ROW('Sanitation Data'!G162))="","",OFFSET('Sanitation Data'!$G$28,0,10*ROW('Sanitation Data'!G162)))</f>
        <v/>
      </c>
      <c r="DA168" s="378" t="str">
        <f ca="1">+IF(OFFSET('Sanitation Data'!$G$29,0,10*ROW('Sanitation Data'!G162))="","",OFFSET('Sanitation Data'!$G$29,0,10*ROW('Sanitation Data'!G162)))</f>
        <v/>
      </c>
      <c r="DB168" s="378" t="str">
        <f ca="1">+IF(OFFSET('Sanitation Data'!$G$30,0,10*ROW('Sanitation Data'!G162))="","",OFFSET('Sanitation Data'!$G$30,0,10*ROW('Sanitation Data'!G162)))</f>
        <v/>
      </c>
      <c r="DC168" s="378" t="str">
        <f ca="1">+IF(OFFSET('Sanitation Data'!$G$31,0,10*ROW('Sanitation Data'!G162))="","",OFFSET('Sanitation Data'!$G$31,0,10*ROW('Sanitation Data'!G162)))</f>
        <v/>
      </c>
      <c r="DD168" s="378" t="str">
        <f ca="1">+IF(OFFSET('Sanitation Data'!$G$32,0,10*ROW('Sanitation Data'!G162))="","",OFFSET('Sanitation Data'!$G$32,0,10*ROW('Sanitation Data'!G162)))</f>
        <v/>
      </c>
      <c r="DE168" s="378" t="str">
        <f ca="1">+IF(OFFSET('Sanitation Data'!$H$28,0,10*ROW('Sanitation Data'!H162))="","",OFFSET('Sanitation Data'!$H$28,0,10*ROW('Sanitation Data'!H162)))</f>
        <v/>
      </c>
      <c r="DF168" s="378" t="str">
        <f ca="1">+IF(OFFSET('Sanitation Data'!$H$29,0,10*ROW('Sanitation Data'!H162))="","",OFFSET('Sanitation Data'!$H$29,0,10*ROW('Sanitation Data'!H162)))</f>
        <v/>
      </c>
      <c r="DG168" s="378" t="str">
        <f ca="1">+IF(OFFSET('Sanitation Data'!$H$30,0,10*ROW('Sanitation Data'!H162))="","",OFFSET('Sanitation Data'!$H$30,0,10*ROW('Sanitation Data'!H162)))</f>
        <v/>
      </c>
      <c r="DH168" s="378" t="str">
        <f ca="1">+IF(OFFSET('Sanitation Data'!$H$31,0,10*ROW('Sanitation Data'!H162))="","",OFFSET('Sanitation Data'!$H$31,0,10*ROW('Sanitation Data'!H162)))</f>
        <v/>
      </c>
      <c r="DI168" s="378" t="str">
        <f ca="1">+IF(OFFSET('Sanitation Data'!$H$32,0,10*ROW('Sanitation Data'!H162))="","",OFFSET('Sanitation Data'!$H$32,0,10*ROW('Sanitation Data'!H162)))</f>
        <v/>
      </c>
      <c r="DJ168" s="378" t="str">
        <f ca="1">+IF(OFFSET('Sanitation Data'!$I$28,0,10*ROW('Sanitation Data'!I162))="","",OFFSET('Sanitation Data'!$I$28,0,10*ROW('Sanitation Data'!I162)))</f>
        <v/>
      </c>
      <c r="DK168" s="378" t="str">
        <f ca="1">+IF(OFFSET('Sanitation Data'!$I$29,0,10*ROW('Sanitation Data'!I162))="","",OFFSET('Sanitation Data'!$I$29,0,10*ROW('Sanitation Data'!I162)))</f>
        <v/>
      </c>
      <c r="DL168" s="378" t="str">
        <f ca="1">+IF(OFFSET('Sanitation Data'!$I$30,0,10*ROW('Sanitation Data'!I162))="","",OFFSET('Sanitation Data'!$I$30,0,10*ROW('Sanitation Data'!I162)))</f>
        <v/>
      </c>
      <c r="DM168" s="378" t="str">
        <f ca="1">+IF(OFFSET('Sanitation Data'!$I$31,0,10*ROW('Sanitation Data'!I162))="","",OFFSET('Sanitation Data'!$I$31,0,10*ROW('Sanitation Data'!I162)))</f>
        <v/>
      </c>
      <c r="DN168" s="378" t="str">
        <f ca="1">+IF(OFFSET('Sanitation Data'!$I$32,0,10*ROW('Sanitation Data'!I162))="","",OFFSET('Sanitation Data'!$I$32,0,10*ROW('Sanitation Data'!I162)))</f>
        <v/>
      </c>
      <c r="DO168" s="378" t="str">
        <f ca="1">+IF(OFFSET('Hygiene Data'!$D$11,0,10*ROW('Hygiene Data'!D162))="","",OFFSET('Hygiene Data'!$D$11,0,10*ROW('Hygiene Data'!D162)))</f>
        <v/>
      </c>
      <c r="DP168" s="378" t="str">
        <f ca="1">+IF(OFFSET('Hygiene Data'!$D$12,0,10*ROW('Hygiene Data'!D162))="","",OFFSET('Hygiene Data'!$D$12,0,10*ROW('Hygiene Data'!D162)))</f>
        <v/>
      </c>
      <c r="DQ168" s="378" t="str">
        <f ca="1">+IF(OFFSET('Hygiene Data'!$D$13,0,10*ROW('Hygiene Data'!D162))="","",OFFSET('Hygiene Data'!$D$13,0,10*ROW('Hygiene Data'!D162)))</f>
        <v/>
      </c>
      <c r="DR168" s="378" t="str">
        <f ca="1">+IF(OFFSET('Hygiene Data'!$E$11,0,10*ROW('Hygiene Data'!E162))="","",OFFSET('Hygiene Data'!$E$11,0,10*ROW('Hygiene Data'!E162)))</f>
        <v/>
      </c>
      <c r="DS168" s="378" t="str">
        <f ca="1">+IF(OFFSET('Hygiene Data'!$E$12,0,10*ROW('Hygiene Data'!E162))="","",OFFSET('Hygiene Data'!$E$12,0,10*ROW('Hygiene Data'!E162)))</f>
        <v/>
      </c>
      <c r="DT168" s="378" t="str">
        <f ca="1">+IF(OFFSET('Hygiene Data'!$E$13,0,10*ROW('Hygiene Data'!E162))="","",OFFSET('Hygiene Data'!$E$13,0,10*ROW('Hygiene Data'!E162)))</f>
        <v/>
      </c>
      <c r="DU168" s="378" t="str">
        <f ca="1">+IF(OFFSET('Hygiene Data'!$F$11,0,10*ROW('Hygiene Data'!F162))="","",OFFSET('Hygiene Data'!$F$11,0,10*ROW('Hygiene Data'!F162)))</f>
        <v/>
      </c>
      <c r="DV168" s="378" t="str">
        <f ca="1">+IF(OFFSET('Hygiene Data'!$F$12,0,10*ROW('Hygiene Data'!F162))="","",OFFSET('Hygiene Data'!$F$12,0,10*ROW('Hygiene Data'!F162)))</f>
        <v/>
      </c>
      <c r="DW168" s="378" t="str">
        <f ca="1">+IF(OFFSET('Hygiene Data'!$F$13,0,10*ROW('Hygiene Data'!F162))="","",OFFSET('Hygiene Data'!$F$13,0,10*ROW('Hygiene Data'!F162)))</f>
        <v/>
      </c>
      <c r="DX168" s="378" t="str">
        <f ca="1">+IF(OFFSET('Hygiene Data'!$G$11,0,10*ROW('Hygiene Data'!G162))="","",OFFSET('Hygiene Data'!$G$11,0,10*ROW('Hygiene Data'!G162)))</f>
        <v/>
      </c>
      <c r="DY168" s="378" t="str">
        <f ca="1">+IF(OFFSET('Hygiene Data'!$G$12,0,10*ROW('Hygiene Data'!G162))="","",OFFSET('Hygiene Data'!$G$12,0,10*ROW('Hygiene Data'!G162)))</f>
        <v/>
      </c>
      <c r="DZ168" s="378" t="str">
        <f ca="1">+IF(OFFSET('Hygiene Data'!$G$13,0,10*ROW('Hygiene Data'!G162))="","",OFFSET('Hygiene Data'!$G$13,0,10*ROW('Hygiene Data'!G162)))</f>
        <v/>
      </c>
      <c r="EA168" s="378" t="str">
        <f ca="1">+IF(OFFSET('Hygiene Data'!$H$11,0,10*ROW('Hygiene Data'!H162))="","",OFFSET('Hygiene Data'!$H$11,0,10*ROW('Hygiene Data'!H162)))</f>
        <v/>
      </c>
      <c r="EB168" s="378" t="str">
        <f ca="1">+IF(OFFSET('Hygiene Data'!$H$12,0,10*ROW('Hygiene Data'!H162))="","",OFFSET('Hygiene Data'!$H$12,0,10*ROW('Hygiene Data'!H162)))</f>
        <v/>
      </c>
      <c r="EC168" s="378" t="str">
        <f ca="1">+IF(OFFSET('Hygiene Data'!$H$13,0,10*ROW('Hygiene Data'!H162))="","",OFFSET('Hygiene Data'!$H$13,0,10*ROW('Hygiene Data'!H162)))</f>
        <v/>
      </c>
      <c r="ED168" s="378" t="str">
        <f ca="1">+IF(OFFSET('Hygiene Data'!$I$11,0,10*ROW('Hygiene Data'!I162))="","",OFFSET('Hygiene Data'!$I$11,0,10*ROW('Hygiene Data'!I162)))</f>
        <v/>
      </c>
      <c r="EE168" s="378" t="str">
        <f ca="1">+IF(OFFSET('Hygiene Data'!$I$12,0,10*ROW('Hygiene Data'!I162))="","",OFFSET('Hygiene Data'!$I$12,0,10*ROW('Hygiene Data'!I162)))</f>
        <v/>
      </c>
      <c r="EF168" s="378" t="str">
        <f ca="1">+IF(OFFSET('Hygiene Data'!$I$13,0,10*ROW('Hygiene Data'!I162))="","",OFFSET('Hygiene Data'!$I$13,0,10*ROW('Hygiene Data'!I162)))</f>
        <v/>
      </c>
    </row>
    <row r="169" spans="1:136" x14ac:dyDescent="0.25">
      <c r="A169" s="487" t="str">
        <f ca="1">+IF(OFFSET('Water Data'!$B$2,0,10*ROW('Water Data'!E163))="","",OFFSET('Water Data'!$B$2,0,10*ROW('Water Data'!E163)))</f>
        <v/>
      </c>
      <c r="B169" s="487"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4" t="str">
        <f t="shared" ca="1" si="2"/>
        <v/>
      </c>
      <c r="D169" s="515"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5"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5"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5"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5"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5"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5"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5"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5"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5"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5"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5"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5"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5"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5"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5"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5"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5"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6"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6"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6"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6"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6"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6"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6"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6"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6"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6"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6"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6"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6"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6"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6"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6"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6"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6"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6"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6"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6"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6"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6"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6"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6"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6"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6"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6"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6"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6"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7"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3"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7"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7"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7"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7"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7"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7"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7"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7"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7"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7"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7"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7"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7"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7"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7"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7"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8" t="str">
        <f ca="1">+IF(OFFSET('Water Data'!$D$27,0,10*ROW('Water Data'!D163))="","",OFFSET('Water Data'!$D$27,0,10*ROW('Water Data'!D163)))</f>
        <v/>
      </c>
      <c r="BT169" s="378" t="str">
        <f ca="1">+IF(OFFSET('Water Data'!$D$28,0,10*ROW('Water Data'!D163))="","",OFFSET('Water Data'!$D$28,0,10*ROW('Water Data'!D163)))</f>
        <v/>
      </c>
      <c r="BU169" s="378" t="str">
        <f ca="1">+IF(OFFSET('Water Data'!$D$29,0,10*ROW('Water Data'!D163))="","",OFFSET('Water Data'!$D$29,0,10*ROW('Water Data'!D163)))</f>
        <v/>
      </c>
      <c r="BV169" s="378" t="str">
        <f ca="1">+IF(OFFSET('Water Data'!$E$27,0,10*ROW('Water Data'!E163))="","",OFFSET('Water Data'!$E$27,0,10*ROW('Water Data'!E163)))</f>
        <v/>
      </c>
      <c r="BW169" s="378" t="str">
        <f ca="1">+IF(OFFSET('Water Data'!$E$28,0,10*ROW('Water Data'!E163))="","",OFFSET('Water Data'!$E$28,0,10*ROW('Water Data'!E163)))</f>
        <v/>
      </c>
      <c r="BX169" s="378" t="str">
        <f ca="1">+IF(OFFSET('Water Data'!$E$29,0,10*ROW('Water Data'!E163))="","",OFFSET('Water Data'!$E$29,0,10*ROW('Water Data'!E163)))</f>
        <v/>
      </c>
      <c r="BY169" s="378" t="str">
        <f ca="1">+IF(OFFSET('Water Data'!$F$27,0,10*ROW('Water Data'!F163))="","",OFFSET('Water Data'!$F$27,0,10*ROW('Water Data'!F163)))</f>
        <v/>
      </c>
      <c r="BZ169" s="378" t="str">
        <f ca="1">+IF(OFFSET('Water Data'!$F$28,0,10*ROW('Water Data'!F163))="","",OFFSET('Water Data'!$F$28,0,10*ROW('Water Data'!F163)))</f>
        <v/>
      </c>
      <c r="CA169" s="378" t="str">
        <f ca="1">+IF(OFFSET('Water Data'!$F$29,0,10*ROW('Water Data'!F163))="","",OFFSET('Water Data'!$F$29,0,10*ROW('Water Data'!F163)))</f>
        <v/>
      </c>
      <c r="CB169" s="378" t="str">
        <f ca="1">+IF(OFFSET('Water Data'!$G$27,0,10*ROW('Water Data'!G163))="","",OFFSET('Water Data'!$G$27,0,10*ROW('Water Data'!G163)))</f>
        <v/>
      </c>
      <c r="CC169" s="378" t="str">
        <f ca="1">+IF(OFFSET('Water Data'!$G$28,0,10*ROW('Water Data'!G163))="","",OFFSET('Water Data'!$G$28,0,10*ROW('Water Data'!G163)))</f>
        <v/>
      </c>
      <c r="CD169" s="378" t="str">
        <f ca="1">+IF(OFFSET('Water Data'!$G$29,0,10*ROW('Water Data'!G163))="","",OFFSET('Water Data'!$G$29,0,10*ROW('Water Data'!G163)))</f>
        <v/>
      </c>
      <c r="CE169" s="378" t="str">
        <f ca="1">+IF(OFFSET('Water Data'!$H$27,0,10*ROW('Water Data'!H163))="","",OFFSET('Water Data'!$H$27,0,10*ROW('Water Data'!H163)))</f>
        <v/>
      </c>
      <c r="CF169" s="378" t="str">
        <f ca="1">+IF(OFFSET('Water Data'!$H$28,0,10*ROW('Water Data'!H163))="","",OFFSET('Water Data'!$H$28,0,10*ROW('Water Data'!H163)))</f>
        <v/>
      </c>
      <c r="CG169" s="378" t="str">
        <f ca="1">+IF(OFFSET('Water Data'!$H$29,0,10*ROW('Water Data'!H163))="","",OFFSET('Water Data'!$H$29,0,10*ROW('Water Data'!H163)))</f>
        <v/>
      </c>
      <c r="CH169" s="378" t="str">
        <f ca="1">+IF(OFFSET('Water Data'!$I$27,0,10*ROW('Water Data'!I163))="","",OFFSET('Water Data'!$I$27,0,10*ROW('Water Data'!I163)))</f>
        <v/>
      </c>
      <c r="CI169" s="378" t="str">
        <f ca="1">+IF(OFFSET('Water Data'!$I$28,0,10*ROW('Water Data'!I163))="","",OFFSET('Water Data'!$I$28,0,10*ROW('Water Data'!I163)))</f>
        <v/>
      </c>
      <c r="CJ169" s="378" t="str">
        <f ca="1">+IF(OFFSET('Water Data'!$I$29,0,10*ROW('Water Data'!I163))="","",OFFSET('Water Data'!$I$29,0,10*ROW('Water Data'!I163)))</f>
        <v/>
      </c>
      <c r="CK169" s="378" t="str">
        <f ca="1">+IF(OFFSET('Sanitation Data'!$D$28,0,10*ROW('Sanitation Data'!D163))="","",OFFSET('Sanitation Data'!$D$28,0,10*ROW('Sanitation Data'!D163)))</f>
        <v/>
      </c>
      <c r="CL169" s="378" t="str">
        <f ca="1">+IF(OFFSET('Sanitation Data'!$D$29,0,10*ROW('Sanitation Data'!D163))="","",OFFSET('Sanitation Data'!$D$29,0,10*ROW('Sanitation Data'!D163)))</f>
        <v/>
      </c>
      <c r="CM169" s="378" t="str">
        <f ca="1">+IF(OFFSET('Sanitation Data'!$D$30,0,10*ROW('Sanitation Data'!D163))="","",OFFSET('Sanitation Data'!$D$30,0,10*ROW('Sanitation Data'!D163)))</f>
        <v/>
      </c>
      <c r="CN169" s="378" t="str">
        <f ca="1">+IF(OFFSET('Sanitation Data'!$D$31,0,10*ROW('Sanitation Data'!D163))="","",OFFSET('Sanitation Data'!$D$31,0,10*ROW('Sanitation Data'!D163)))</f>
        <v/>
      </c>
      <c r="CO169" s="378" t="str">
        <f ca="1">+IF(OFFSET('Sanitation Data'!$D$32,0,10*ROW('Sanitation Data'!D163))="","",OFFSET('Sanitation Data'!$D$32,0,10*ROW('Sanitation Data'!D163)))</f>
        <v/>
      </c>
      <c r="CP169" s="378" t="str">
        <f ca="1">+IF(OFFSET('Sanitation Data'!$E$28,0,10*ROW('Sanitation Data'!E163))="","",OFFSET('Sanitation Data'!$E$28,0,10*ROW('Sanitation Data'!E163)))</f>
        <v/>
      </c>
      <c r="CQ169" s="378" t="str">
        <f ca="1">+IF(OFFSET('Sanitation Data'!$E$29,0,10*ROW('Sanitation Data'!E163))="","",OFFSET('Sanitation Data'!$E$29,0,10*ROW('Sanitation Data'!E163)))</f>
        <v/>
      </c>
      <c r="CR169" s="378" t="str">
        <f ca="1">+IF(OFFSET('Sanitation Data'!$E$30,0,10*ROW('Sanitation Data'!E163))="","",OFFSET('Sanitation Data'!$E$30,0,10*ROW('Sanitation Data'!E163)))</f>
        <v/>
      </c>
      <c r="CS169" s="378" t="str">
        <f ca="1">+IF(OFFSET('Sanitation Data'!$E$31,0,10*ROW('Sanitation Data'!E163))="","",OFFSET('Sanitation Data'!$E$31,0,10*ROW('Sanitation Data'!E163)))</f>
        <v/>
      </c>
      <c r="CT169" s="378" t="str">
        <f ca="1">+IF(OFFSET('Sanitation Data'!$E$32,0,10*ROW('Sanitation Data'!E163))="","",OFFSET('Sanitation Data'!$E$32,0,10*ROW('Sanitation Data'!E163)))</f>
        <v/>
      </c>
      <c r="CU169" s="378" t="str">
        <f ca="1">+IF(OFFSET('Sanitation Data'!$F$28,0,10*ROW('Sanitation Data'!F163))="","",OFFSET('Sanitation Data'!$F$28,0,10*ROW('Sanitation Data'!F163)))</f>
        <v/>
      </c>
      <c r="CV169" s="378" t="str">
        <f ca="1">+IF(OFFSET('Sanitation Data'!$F$29,0,10*ROW('Sanitation Data'!F163))="","",OFFSET('Sanitation Data'!$F$29,0,10*ROW('Sanitation Data'!F163)))</f>
        <v/>
      </c>
      <c r="CW169" s="378" t="str">
        <f ca="1">+IF(OFFSET('Sanitation Data'!$F$30,0,10*ROW('Sanitation Data'!F163))="","",OFFSET('Sanitation Data'!$F$30,0,10*ROW('Sanitation Data'!F163)))</f>
        <v/>
      </c>
      <c r="CX169" s="378" t="str">
        <f ca="1">+IF(OFFSET('Sanitation Data'!$F$31,0,10*ROW('Sanitation Data'!F163))="","",OFFSET('Sanitation Data'!$F$31,0,10*ROW('Sanitation Data'!F163)))</f>
        <v/>
      </c>
      <c r="CY169" s="378" t="str">
        <f ca="1">+IF(OFFSET('Sanitation Data'!$F$32,0,10*ROW('Sanitation Data'!F163))="","",OFFSET('Sanitation Data'!$F$32,0,10*ROW('Sanitation Data'!F163)))</f>
        <v/>
      </c>
      <c r="CZ169" s="378" t="str">
        <f ca="1">+IF(OFFSET('Sanitation Data'!$G$28,0,10*ROW('Sanitation Data'!G163))="","",OFFSET('Sanitation Data'!$G$28,0,10*ROW('Sanitation Data'!G163)))</f>
        <v/>
      </c>
      <c r="DA169" s="378" t="str">
        <f ca="1">+IF(OFFSET('Sanitation Data'!$G$29,0,10*ROW('Sanitation Data'!G163))="","",OFFSET('Sanitation Data'!$G$29,0,10*ROW('Sanitation Data'!G163)))</f>
        <v/>
      </c>
      <c r="DB169" s="378" t="str">
        <f ca="1">+IF(OFFSET('Sanitation Data'!$G$30,0,10*ROW('Sanitation Data'!G163))="","",OFFSET('Sanitation Data'!$G$30,0,10*ROW('Sanitation Data'!G163)))</f>
        <v/>
      </c>
      <c r="DC169" s="378" t="str">
        <f ca="1">+IF(OFFSET('Sanitation Data'!$G$31,0,10*ROW('Sanitation Data'!G163))="","",OFFSET('Sanitation Data'!$G$31,0,10*ROW('Sanitation Data'!G163)))</f>
        <v/>
      </c>
      <c r="DD169" s="378" t="str">
        <f ca="1">+IF(OFFSET('Sanitation Data'!$G$32,0,10*ROW('Sanitation Data'!G163))="","",OFFSET('Sanitation Data'!$G$32,0,10*ROW('Sanitation Data'!G163)))</f>
        <v/>
      </c>
      <c r="DE169" s="378" t="str">
        <f ca="1">+IF(OFFSET('Sanitation Data'!$H$28,0,10*ROW('Sanitation Data'!H163))="","",OFFSET('Sanitation Data'!$H$28,0,10*ROW('Sanitation Data'!H163)))</f>
        <v/>
      </c>
      <c r="DF169" s="378" t="str">
        <f ca="1">+IF(OFFSET('Sanitation Data'!$H$29,0,10*ROW('Sanitation Data'!H163))="","",OFFSET('Sanitation Data'!$H$29,0,10*ROW('Sanitation Data'!H163)))</f>
        <v/>
      </c>
      <c r="DG169" s="378" t="str">
        <f ca="1">+IF(OFFSET('Sanitation Data'!$H$30,0,10*ROW('Sanitation Data'!H163))="","",OFFSET('Sanitation Data'!$H$30,0,10*ROW('Sanitation Data'!H163)))</f>
        <v/>
      </c>
      <c r="DH169" s="378" t="str">
        <f ca="1">+IF(OFFSET('Sanitation Data'!$H$31,0,10*ROW('Sanitation Data'!H163))="","",OFFSET('Sanitation Data'!$H$31,0,10*ROW('Sanitation Data'!H163)))</f>
        <v/>
      </c>
      <c r="DI169" s="378" t="str">
        <f ca="1">+IF(OFFSET('Sanitation Data'!$H$32,0,10*ROW('Sanitation Data'!H163))="","",OFFSET('Sanitation Data'!$H$32,0,10*ROW('Sanitation Data'!H163)))</f>
        <v/>
      </c>
      <c r="DJ169" s="378" t="str">
        <f ca="1">+IF(OFFSET('Sanitation Data'!$I$28,0,10*ROW('Sanitation Data'!I163))="","",OFFSET('Sanitation Data'!$I$28,0,10*ROW('Sanitation Data'!I163)))</f>
        <v/>
      </c>
      <c r="DK169" s="378" t="str">
        <f ca="1">+IF(OFFSET('Sanitation Data'!$I$29,0,10*ROW('Sanitation Data'!I163))="","",OFFSET('Sanitation Data'!$I$29,0,10*ROW('Sanitation Data'!I163)))</f>
        <v/>
      </c>
      <c r="DL169" s="378" t="str">
        <f ca="1">+IF(OFFSET('Sanitation Data'!$I$30,0,10*ROW('Sanitation Data'!I163))="","",OFFSET('Sanitation Data'!$I$30,0,10*ROW('Sanitation Data'!I163)))</f>
        <v/>
      </c>
      <c r="DM169" s="378" t="str">
        <f ca="1">+IF(OFFSET('Sanitation Data'!$I$31,0,10*ROW('Sanitation Data'!I163))="","",OFFSET('Sanitation Data'!$I$31,0,10*ROW('Sanitation Data'!I163)))</f>
        <v/>
      </c>
      <c r="DN169" s="378" t="str">
        <f ca="1">+IF(OFFSET('Sanitation Data'!$I$32,0,10*ROW('Sanitation Data'!I163))="","",OFFSET('Sanitation Data'!$I$32,0,10*ROW('Sanitation Data'!I163)))</f>
        <v/>
      </c>
      <c r="DO169" s="378" t="str">
        <f ca="1">+IF(OFFSET('Hygiene Data'!$D$11,0,10*ROW('Hygiene Data'!D163))="","",OFFSET('Hygiene Data'!$D$11,0,10*ROW('Hygiene Data'!D163)))</f>
        <v/>
      </c>
      <c r="DP169" s="378" t="str">
        <f ca="1">+IF(OFFSET('Hygiene Data'!$D$12,0,10*ROW('Hygiene Data'!D163))="","",OFFSET('Hygiene Data'!$D$12,0,10*ROW('Hygiene Data'!D163)))</f>
        <v/>
      </c>
      <c r="DQ169" s="378" t="str">
        <f ca="1">+IF(OFFSET('Hygiene Data'!$D$13,0,10*ROW('Hygiene Data'!D163))="","",OFFSET('Hygiene Data'!$D$13,0,10*ROW('Hygiene Data'!D163)))</f>
        <v/>
      </c>
      <c r="DR169" s="378" t="str">
        <f ca="1">+IF(OFFSET('Hygiene Data'!$E$11,0,10*ROW('Hygiene Data'!E163))="","",OFFSET('Hygiene Data'!$E$11,0,10*ROW('Hygiene Data'!E163)))</f>
        <v/>
      </c>
      <c r="DS169" s="378" t="str">
        <f ca="1">+IF(OFFSET('Hygiene Data'!$E$12,0,10*ROW('Hygiene Data'!E163))="","",OFFSET('Hygiene Data'!$E$12,0,10*ROW('Hygiene Data'!E163)))</f>
        <v/>
      </c>
      <c r="DT169" s="378" t="str">
        <f ca="1">+IF(OFFSET('Hygiene Data'!$E$13,0,10*ROW('Hygiene Data'!E163))="","",OFFSET('Hygiene Data'!$E$13,0,10*ROW('Hygiene Data'!E163)))</f>
        <v/>
      </c>
      <c r="DU169" s="378" t="str">
        <f ca="1">+IF(OFFSET('Hygiene Data'!$F$11,0,10*ROW('Hygiene Data'!F163))="","",OFFSET('Hygiene Data'!$F$11,0,10*ROW('Hygiene Data'!F163)))</f>
        <v/>
      </c>
      <c r="DV169" s="378" t="str">
        <f ca="1">+IF(OFFSET('Hygiene Data'!$F$12,0,10*ROW('Hygiene Data'!F163))="","",OFFSET('Hygiene Data'!$F$12,0,10*ROW('Hygiene Data'!F163)))</f>
        <v/>
      </c>
      <c r="DW169" s="378" t="str">
        <f ca="1">+IF(OFFSET('Hygiene Data'!$F$13,0,10*ROW('Hygiene Data'!F163))="","",OFFSET('Hygiene Data'!$F$13,0,10*ROW('Hygiene Data'!F163)))</f>
        <v/>
      </c>
      <c r="DX169" s="378" t="str">
        <f ca="1">+IF(OFFSET('Hygiene Data'!$G$11,0,10*ROW('Hygiene Data'!G163))="","",OFFSET('Hygiene Data'!$G$11,0,10*ROW('Hygiene Data'!G163)))</f>
        <v/>
      </c>
      <c r="DY169" s="378" t="str">
        <f ca="1">+IF(OFFSET('Hygiene Data'!$G$12,0,10*ROW('Hygiene Data'!G163))="","",OFFSET('Hygiene Data'!$G$12,0,10*ROW('Hygiene Data'!G163)))</f>
        <v/>
      </c>
      <c r="DZ169" s="378" t="str">
        <f ca="1">+IF(OFFSET('Hygiene Data'!$G$13,0,10*ROW('Hygiene Data'!G163))="","",OFFSET('Hygiene Data'!$G$13,0,10*ROW('Hygiene Data'!G163)))</f>
        <v/>
      </c>
      <c r="EA169" s="378" t="str">
        <f ca="1">+IF(OFFSET('Hygiene Data'!$H$11,0,10*ROW('Hygiene Data'!H163))="","",OFFSET('Hygiene Data'!$H$11,0,10*ROW('Hygiene Data'!H163)))</f>
        <v/>
      </c>
      <c r="EB169" s="378" t="str">
        <f ca="1">+IF(OFFSET('Hygiene Data'!$H$12,0,10*ROW('Hygiene Data'!H163))="","",OFFSET('Hygiene Data'!$H$12,0,10*ROW('Hygiene Data'!H163)))</f>
        <v/>
      </c>
      <c r="EC169" s="378" t="str">
        <f ca="1">+IF(OFFSET('Hygiene Data'!$H$13,0,10*ROW('Hygiene Data'!H163))="","",OFFSET('Hygiene Data'!$H$13,0,10*ROW('Hygiene Data'!H163)))</f>
        <v/>
      </c>
      <c r="ED169" s="378" t="str">
        <f ca="1">+IF(OFFSET('Hygiene Data'!$I$11,0,10*ROW('Hygiene Data'!I163))="","",OFFSET('Hygiene Data'!$I$11,0,10*ROW('Hygiene Data'!I163)))</f>
        <v/>
      </c>
      <c r="EE169" s="378" t="str">
        <f ca="1">+IF(OFFSET('Hygiene Data'!$I$12,0,10*ROW('Hygiene Data'!I163))="","",OFFSET('Hygiene Data'!$I$12,0,10*ROW('Hygiene Data'!I163)))</f>
        <v/>
      </c>
      <c r="EF169" s="378" t="str">
        <f ca="1">+IF(OFFSET('Hygiene Data'!$I$13,0,10*ROW('Hygiene Data'!I163))="","",OFFSET('Hygiene Data'!$I$13,0,10*ROW('Hygiene Data'!I163)))</f>
        <v/>
      </c>
    </row>
    <row r="170" spans="1:136" x14ac:dyDescent="0.25">
      <c r="A170" s="487" t="str">
        <f ca="1">+IF(OFFSET('Water Data'!$B$2,0,10*ROW('Water Data'!E164))="","",OFFSET('Water Data'!$B$2,0,10*ROW('Water Data'!E164)))</f>
        <v/>
      </c>
      <c r="B170" s="487"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4" t="str">
        <f t="shared" ca="1" si="2"/>
        <v/>
      </c>
      <c r="D170" s="515"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5"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5"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5"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5"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5"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5"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5"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5"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5"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5"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5"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5"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5"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5"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5"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5"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5"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6"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6"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6"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6"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6"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6"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6"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6"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6"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6"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6"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6"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6"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6"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6"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6"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6"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6"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6"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6"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6"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6"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6"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6"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6"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6"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6"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6"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6"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6"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7"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3"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7"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7"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7"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7"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7"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7"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7"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7"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7"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7"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7"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7"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7"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7"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7"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7"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8" t="str">
        <f ca="1">+IF(OFFSET('Water Data'!$D$27,0,10*ROW('Water Data'!D164))="","",OFFSET('Water Data'!$D$27,0,10*ROW('Water Data'!D164)))</f>
        <v/>
      </c>
      <c r="BT170" s="378" t="str">
        <f ca="1">+IF(OFFSET('Water Data'!$D$28,0,10*ROW('Water Data'!D164))="","",OFFSET('Water Data'!$D$28,0,10*ROW('Water Data'!D164)))</f>
        <v/>
      </c>
      <c r="BU170" s="378" t="str">
        <f ca="1">+IF(OFFSET('Water Data'!$D$29,0,10*ROW('Water Data'!D164))="","",OFFSET('Water Data'!$D$29,0,10*ROW('Water Data'!D164)))</f>
        <v/>
      </c>
      <c r="BV170" s="378" t="str">
        <f ca="1">+IF(OFFSET('Water Data'!$E$27,0,10*ROW('Water Data'!E164))="","",OFFSET('Water Data'!$E$27,0,10*ROW('Water Data'!E164)))</f>
        <v/>
      </c>
      <c r="BW170" s="378" t="str">
        <f ca="1">+IF(OFFSET('Water Data'!$E$28,0,10*ROW('Water Data'!E164))="","",OFFSET('Water Data'!$E$28,0,10*ROW('Water Data'!E164)))</f>
        <v/>
      </c>
      <c r="BX170" s="378" t="str">
        <f ca="1">+IF(OFFSET('Water Data'!$E$29,0,10*ROW('Water Data'!E164))="","",OFFSET('Water Data'!$E$29,0,10*ROW('Water Data'!E164)))</f>
        <v/>
      </c>
      <c r="BY170" s="378" t="str">
        <f ca="1">+IF(OFFSET('Water Data'!$F$27,0,10*ROW('Water Data'!F164))="","",OFFSET('Water Data'!$F$27,0,10*ROW('Water Data'!F164)))</f>
        <v/>
      </c>
      <c r="BZ170" s="378" t="str">
        <f ca="1">+IF(OFFSET('Water Data'!$F$28,0,10*ROW('Water Data'!F164))="","",OFFSET('Water Data'!$F$28,0,10*ROW('Water Data'!F164)))</f>
        <v/>
      </c>
      <c r="CA170" s="378" t="str">
        <f ca="1">+IF(OFFSET('Water Data'!$F$29,0,10*ROW('Water Data'!F164))="","",OFFSET('Water Data'!$F$29,0,10*ROW('Water Data'!F164)))</f>
        <v/>
      </c>
      <c r="CB170" s="378" t="str">
        <f ca="1">+IF(OFFSET('Water Data'!$G$27,0,10*ROW('Water Data'!G164))="","",OFFSET('Water Data'!$G$27,0,10*ROW('Water Data'!G164)))</f>
        <v/>
      </c>
      <c r="CC170" s="378" t="str">
        <f ca="1">+IF(OFFSET('Water Data'!$G$28,0,10*ROW('Water Data'!G164))="","",OFFSET('Water Data'!$G$28,0,10*ROW('Water Data'!G164)))</f>
        <v/>
      </c>
      <c r="CD170" s="378" t="str">
        <f ca="1">+IF(OFFSET('Water Data'!$G$29,0,10*ROW('Water Data'!G164))="","",OFFSET('Water Data'!$G$29,0,10*ROW('Water Data'!G164)))</f>
        <v/>
      </c>
      <c r="CE170" s="378" t="str">
        <f ca="1">+IF(OFFSET('Water Data'!$H$27,0,10*ROW('Water Data'!H164))="","",OFFSET('Water Data'!$H$27,0,10*ROW('Water Data'!H164)))</f>
        <v/>
      </c>
      <c r="CF170" s="378" t="str">
        <f ca="1">+IF(OFFSET('Water Data'!$H$28,0,10*ROW('Water Data'!H164))="","",OFFSET('Water Data'!$H$28,0,10*ROW('Water Data'!H164)))</f>
        <v/>
      </c>
      <c r="CG170" s="378" t="str">
        <f ca="1">+IF(OFFSET('Water Data'!$H$29,0,10*ROW('Water Data'!H164))="","",OFFSET('Water Data'!$H$29,0,10*ROW('Water Data'!H164)))</f>
        <v/>
      </c>
      <c r="CH170" s="378" t="str">
        <f ca="1">+IF(OFFSET('Water Data'!$I$27,0,10*ROW('Water Data'!I164))="","",OFFSET('Water Data'!$I$27,0,10*ROW('Water Data'!I164)))</f>
        <v/>
      </c>
      <c r="CI170" s="378" t="str">
        <f ca="1">+IF(OFFSET('Water Data'!$I$28,0,10*ROW('Water Data'!I164))="","",OFFSET('Water Data'!$I$28,0,10*ROW('Water Data'!I164)))</f>
        <v/>
      </c>
      <c r="CJ170" s="378" t="str">
        <f ca="1">+IF(OFFSET('Water Data'!$I$29,0,10*ROW('Water Data'!I164))="","",OFFSET('Water Data'!$I$29,0,10*ROW('Water Data'!I164)))</f>
        <v/>
      </c>
      <c r="CK170" s="378" t="str">
        <f ca="1">+IF(OFFSET('Sanitation Data'!$D$28,0,10*ROW('Sanitation Data'!D164))="","",OFFSET('Sanitation Data'!$D$28,0,10*ROW('Sanitation Data'!D164)))</f>
        <v/>
      </c>
      <c r="CL170" s="378" t="str">
        <f ca="1">+IF(OFFSET('Sanitation Data'!$D$29,0,10*ROW('Sanitation Data'!D164))="","",OFFSET('Sanitation Data'!$D$29,0,10*ROW('Sanitation Data'!D164)))</f>
        <v/>
      </c>
      <c r="CM170" s="378" t="str">
        <f ca="1">+IF(OFFSET('Sanitation Data'!$D$30,0,10*ROW('Sanitation Data'!D164))="","",OFFSET('Sanitation Data'!$D$30,0,10*ROW('Sanitation Data'!D164)))</f>
        <v/>
      </c>
      <c r="CN170" s="378" t="str">
        <f ca="1">+IF(OFFSET('Sanitation Data'!$D$31,0,10*ROW('Sanitation Data'!D164))="","",OFFSET('Sanitation Data'!$D$31,0,10*ROW('Sanitation Data'!D164)))</f>
        <v/>
      </c>
      <c r="CO170" s="378" t="str">
        <f ca="1">+IF(OFFSET('Sanitation Data'!$D$32,0,10*ROW('Sanitation Data'!D164))="","",OFFSET('Sanitation Data'!$D$32,0,10*ROW('Sanitation Data'!D164)))</f>
        <v/>
      </c>
      <c r="CP170" s="378" t="str">
        <f ca="1">+IF(OFFSET('Sanitation Data'!$E$28,0,10*ROW('Sanitation Data'!E164))="","",OFFSET('Sanitation Data'!$E$28,0,10*ROW('Sanitation Data'!E164)))</f>
        <v/>
      </c>
      <c r="CQ170" s="378" t="str">
        <f ca="1">+IF(OFFSET('Sanitation Data'!$E$29,0,10*ROW('Sanitation Data'!E164))="","",OFFSET('Sanitation Data'!$E$29,0,10*ROW('Sanitation Data'!E164)))</f>
        <v/>
      </c>
      <c r="CR170" s="378" t="str">
        <f ca="1">+IF(OFFSET('Sanitation Data'!$E$30,0,10*ROW('Sanitation Data'!E164))="","",OFFSET('Sanitation Data'!$E$30,0,10*ROW('Sanitation Data'!E164)))</f>
        <v/>
      </c>
      <c r="CS170" s="378" t="str">
        <f ca="1">+IF(OFFSET('Sanitation Data'!$E$31,0,10*ROW('Sanitation Data'!E164))="","",OFFSET('Sanitation Data'!$E$31,0,10*ROW('Sanitation Data'!E164)))</f>
        <v/>
      </c>
      <c r="CT170" s="378" t="str">
        <f ca="1">+IF(OFFSET('Sanitation Data'!$E$32,0,10*ROW('Sanitation Data'!E164))="","",OFFSET('Sanitation Data'!$E$32,0,10*ROW('Sanitation Data'!E164)))</f>
        <v/>
      </c>
      <c r="CU170" s="378" t="str">
        <f ca="1">+IF(OFFSET('Sanitation Data'!$F$28,0,10*ROW('Sanitation Data'!F164))="","",OFFSET('Sanitation Data'!$F$28,0,10*ROW('Sanitation Data'!F164)))</f>
        <v/>
      </c>
      <c r="CV170" s="378" t="str">
        <f ca="1">+IF(OFFSET('Sanitation Data'!$F$29,0,10*ROW('Sanitation Data'!F164))="","",OFFSET('Sanitation Data'!$F$29,0,10*ROW('Sanitation Data'!F164)))</f>
        <v/>
      </c>
      <c r="CW170" s="378" t="str">
        <f ca="1">+IF(OFFSET('Sanitation Data'!$F$30,0,10*ROW('Sanitation Data'!F164))="","",OFFSET('Sanitation Data'!$F$30,0,10*ROW('Sanitation Data'!F164)))</f>
        <v/>
      </c>
      <c r="CX170" s="378" t="str">
        <f ca="1">+IF(OFFSET('Sanitation Data'!$F$31,0,10*ROW('Sanitation Data'!F164))="","",OFFSET('Sanitation Data'!$F$31,0,10*ROW('Sanitation Data'!F164)))</f>
        <v/>
      </c>
      <c r="CY170" s="378" t="str">
        <f ca="1">+IF(OFFSET('Sanitation Data'!$F$32,0,10*ROW('Sanitation Data'!F164))="","",OFFSET('Sanitation Data'!$F$32,0,10*ROW('Sanitation Data'!F164)))</f>
        <v/>
      </c>
      <c r="CZ170" s="378" t="str">
        <f ca="1">+IF(OFFSET('Sanitation Data'!$G$28,0,10*ROW('Sanitation Data'!G164))="","",OFFSET('Sanitation Data'!$G$28,0,10*ROW('Sanitation Data'!G164)))</f>
        <v/>
      </c>
      <c r="DA170" s="378" t="str">
        <f ca="1">+IF(OFFSET('Sanitation Data'!$G$29,0,10*ROW('Sanitation Data'!G164))="","",OFFSET('Sanitation Data'!$G$29,0,10*ROW('Sanitation Data'!G164)))</f>
        <v/>
      </c>
      <c r="DB170" s="378" t="str">
        <f ca="1">+IF(OFFSET('Sanitation Data'!$G$30,0,10*ROW('Sanitation Data'!G164))="","",OFFSET('Sanitation Data'!$G$30,0,10*ROW('Sanitation Data'!G164)))</f>
        <v/>
      </c>
      <c r="DC170" s="378" t="str">
        <f ca="1">+IF(OFFSET('Sanitation Data'!$G$31,0,10*ROW('Sanitation Data'!G164))="","",OFFSET('Sanitation Data'!$G$31,0,10*ROW('Sanitation Data'!G164)))</f>
        <v/>
      </c>
      <c r="DD170" s="378" t="str">
        <f ca="1">+IF(OFFSET('Sanitation Data'!$G$32,0,10*ROW('Sanitation Data'!G164))="","",OFFSET('Sanitation Data'!$G$32,0,10*ROW('Sanitation Data'!G164)))</f>
        <v/>
      </c>
      <c r="DE170" s="378" t="str">
        <f ca="1">+IF(OFFSET('Sanitation Data'!$H$28,0,10*ROW('Sanitation Data'!H164))="","",OFFSET('Sanitation Data'!$H$28,0,10*ROW('Sanitation Data'!H164)))</f>
        <v/>
      </c>
      <c r="DF170" s="378" t="str">
        <f ca="1">+IF(OFFSET('Sanitation Data'!$H$29,0,10*ROW('Sanitation Data'!H164))="","",OFFSET('Sanitation Data'!$H$29,0,10*ROW('Sanitation Data'!H164)))</f>
        <v/>
      </c>
      <c r="DG170" s="378" t="str">
        <f ca="1">+IF(OFFSET('Sanitation Data'!$H$30,0,10*ROW('Sanitation Data'!H164))="","",OFFSET('Sanitation Data'!$H$30,0,10*ROW('Sanitation Data'!H164)))</f>
        <v/>
      </c>
      <c r="DH170" s="378" t="str">
        <f ca="1">+IF(OFFSET('Sanitation Data'!$H$31,0,10*ROW('Sanitation Data'!H164))="","",OFFSET('Sanitation Data'!$H$31,0,10*ROW('Sanitation Data'!H164)))</f>
        <v/>
      </c>
      <c r="DI170" s="378" t="str">
        <f ca="1">+IF(OFFSET('Sanitation Data'!$H$32,0,10*ROW('Sanitation Data'!H164))="","",OFFSET('Sanitation Data'!$H$32,0,10*ROW('Sanitation Data'!H164)))</f>
        <v/>
      </c>
      <c r="DJ170" s="378" t="str">
        <f ca="1">+IF(OFFSET('Sanitation Data'!$I$28,0,10*ROW('Sanitation Data'!I164))="","",OFFSET('Sanitation Data'!$I$28,0,10*ROW('Sanitation Data'!I164)))</f>
        <v/>
      </c>
      <c r="DK170" s="378" t="str">
        <f ca="1">+IF(OFFSET('Sanitation Data'!$I$29,0,10*ROW('Sanitation Data'!I164))="","",OFFSET('Sanitation Data'!$I$29,0,10*ROW('Sanitation Data'!I164)))</f>
        <v/>
      </c>
      <c r="DL170" s="378" t="str">
        <f ca="1">+IF(OFFSET('Sanitation Data'!$I$30,0,10*ROW('Sanitation Data'!I164))="","",OFFSET('Sanitation Data'!$I$30,0,10*ROW('Sanitation Data'!I164)))</f>
        <v/>
      </c>
      <c r="DM170" s="378" t="str">
        <f ca="1">+IF(OFFSET('Sanitation Data'!$I$31,0,10*ROW('Sanitation Data'!I164))="","",OFFSET('Sanitation Data'!$I$31,0,10*ROW('Sanitation Data'!I164)))</f>
        <v/>
      </c>
      <c r="DN170" s="378" t="str">
        <f ca="1">+IF(OFFSET('Sanitation Data'!$I$32,0,10*ROW('Sanitation Data'!I164))="","",OFFSET('Sanitation Data'!$I$32,0,10*ROW('Sanitation Data'!I164)))</f>
        <v/>
      </c>
      <c r="DO170" s="378" t="str">
        <f ca="1">+IF(OFFSET('Hygiene Data'!$D$11,0,10*ROW('Hygiene Data'!D164))="","",OFFSET('Hygiene Data'!$D$11,0,10*ROW('Hygiene Data'!D164)))</f>
        <v/>
      </c>
      <c r="DP170" s="378" t="str">
        <f ca="1">+IF(OFFSET('Hygiene Data'!$D$12,0,10*ROW('Hygiene Data'!D164))="","",OFFSET('Hygiene Data'!$D$12,0,10*ROW('Hygiene Data'!D164)))</f>
        <v/>
      </c>
      <c r="DQ170" s="378" t="str">
        <f ca="1">+IF(OFFSET('Hygiene Data'!$D$13,0,10*ROW('Hygiene Data'!D164))="","",OFFSET('Hygiene Data'!$D$13,0,10*ROW('Hygiene Data'!D164)))</f>
        <v/>
      </c>
      <c r="DR170" s="378" t="str">
        <f ca="1">+IF(OFFSET('Hygiene Data'!$E$11,0,10*ROW('Hygiene Data'!E164))="","",OFFSET('Hygiene Data'!$E$11,0,10*ROW('Hygiene Data'!E164)))</f>
        <v/>
      </c>
      <c r="DS170" s="378" t="str">
        <f ca="1">+IF(OFFSET('Hygiene Data'!$E$12,0,10*ROW('Hygiene Data'!E164))="","",OFFSET('Hygiene Data'!$E$12,0,10*ROW('Hygiene Data'!E164)))</f>
        <v/>
      </c>
      <c r="DT170" s="378" t="str">
        <f ca="1">+IF(OFFSET('Hygiene Data'!$E$13,0,10*ROW('Hygiene Data'!E164))="","",OFFSET('Hygiene Data'!$E$13,0,10*ROW('Hygiene Data'!E164)))</f>
        <v/>
      </c>
      <c r="DU170" s="378" t="str">
        <f ca="1">+IF(OFFSET('Hygiene Data'!$F$11,0,10*ROW('Hygiene Data'!F164))="","",OFFSET('Hygiene Data'!$F$11,0,10*ROW('Hygiene Data'!F164)))</f>
        <v/>
      </c>
      <c r="DV170" s="378" t="str">
        <f ca="1">+IF(OFFSET('Hygiene Data'!$F$12,0,10*ROW('Hygiene Data'!F164))="","",OFFSET('Hygiene Data'!$F$12,0,10*ROW('Hygiene Data'!F164)))</f>
        <v/>
      </c>
      <c r="DW170" s="378" t="str">
        <f ca="1">+IF(OFFSET('Hygiene Data'!$F$13,0,10*ROW('Hygiene Data'!F164))="","",OFFSET('Hygiene Data'!$F$13,0,10*ROW('Hygiene Data'!F164)))</f>
        <v/>
      </c>
      <c r="DX170" s="378" t="str">
        <f ca="1">+IF(OFFSET('Hygiene Data'!$G$11,0,10*ROW('Hygiene Data'!G164))="","",OFFSET('Hygiene Data'!$G$11,0,10*ROW('Hygiene Data'!G164)))</f>
        <v/>
      </c>
      <c r="DY170" s="378" t="str">
        <f ca="1">+IF(OFFSET('Hygiene Data'!$G$12,0,10*ROW('Hygiene Data'!G164))="","",OFFSET('Hygiene Data'!$G$12,0,10*ROW('Hygiene Data'!G164)))</f>
        <v/>
      </c>
      <c r="DZ170" s="378" t="str">
        <f ca="1">+IF(OFFSET('Hygiene Data'!$G$13,0,10*ROW('Hygiene Data'!G164))="","",OFFSET('Hygiene Data'!$G$13,0,10*ROW('Hygiene Data'!G164)))</f>
        <v/>
      </c>
      <c r="EA170" s="378" t="str">
        <f ca="1">+IF(OFFSET('Hygiene Data'!$H$11,0,10*ROW('Hygiene Data'!H164))="","",OFFSET('Hygiene Data'!$H$11,0,10*ROW('Hygiene Data'!H164)))</f>
        <v/>
      </c>
      <c r="EB170" s="378" t="str">
        <f ca="1">+IF(OFFSET('Hygiene Data'!$H$12,0,10*ROW('Hygiene Data'!H164))="","",OFFSET('Hygiene Data'!$H$12,0,10*ROW('Hygiene Data'!H164)))</f>
        <v/>
      </c>
      <c r="EC170" s="378" t="str">
        <f ca="1">+IF(OFFSET('Hygiene Data'!$H$13,0,10*ROW('Hygiene Data'!H164))="","",OFFSET('Hygiene Data'!$H$13,0,10*ROW('Hygiene Data'!H164)))</f>
        <v/>
      </c>
      <c r="ED170" s="378" t="str">
        <f ca="1">+IF(OFFSET('Hygiene Data'!$I$11,0,10*ROW('Hygiene Data'!I164))="","",OFFSET('Hygiene Data'!$I$11,0,10*ROW('Hygiene Data'!I164)))</f>
        <v/>
      </c>
      <c r="EE170" s="378" t="str">
        <f ca="1">+IF(OFFSET('Hygiene Data'!$I$12,0,10*ROW('Hygiene Data'!I164))="","",OFFSET('Hygiene Data'!$I$12,0,10*ROW('Hygiene Data'!I164)))</f>
        <v/>
      </c>
      <c r="EF170" s="378" t="str">
        <f ca="1">+IF(OFFSET('Hygiene Data'!$I$13,0,10*ROW('Hygiene Data'!I164))="","",OFFSET('Hygiene Data'!$I$13,0,10*ROW('Hygiene Data'!I164)))</f>
        <v/>
      </c>
    </row>
    <row r="171" spans="1:136" x14ac:dyDescent="0.25">
      <c r="A171" s="487" t="str">
        <f ca="1">+IF(OFFSET('Water Data'!$B$2,0,10*ROW('Water Data'!E165))="","",OFFSET('Water Data'!$B$2,0,10*ROW('Water Data'!E165)))</f>
        <v/>
      </c>
      <c r="B171" s="487"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4" t="str">
        <f t="shared" ca="1" si="2"/>
        <v/>
      </c>
      <c r="D171" s="515"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5"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5"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5"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5"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5"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5"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5"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5"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5"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5"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5"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5"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5"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5"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5"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5"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5"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6"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6"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6"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6"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6"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6"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6"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6"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6"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6"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6"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6"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6"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6"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6"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6"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6"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6"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6"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6"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6"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6"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6"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6"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6"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6"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6"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6"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6"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6"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7"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3"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7"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7"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7"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7"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7"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7"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7"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7"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7"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7"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7"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7"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7"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7"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7"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7"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8" t="str">
        <f ca="1">+IF(OFFSET('Water Data'!$D$27,0,10*ROW('Water Data'!D165))="","",OFFSET('Water Data'!$D$27,0,10*ROW('Water Data'!D165)))</f>
        <v/>
      </c>
      <c r="BT171" s="378" t="str">
        <f ca="1">+IF(OFFSET('Water Data'!$D$28,0,10*ROW('Water Data'!D165))="","",OFFSET('Water Data'!$D$28,0,10*ROW('Water Data'!D165)))</f>
        <v/>
      </c>
      <c r="BU171" s="378" t="str">
        <f ca="1">+IF(OFFSET('Water Data'!$D$29,0,10*ROW('Water Data'!D165))="","",OFFSET('Water Data'!$D$29,0,10*ROW('Water Data'!D165)))</f>
        <v/>
      </c>
      <c r="BV171" s="378" t="str">
        <f ca="1">+IF(OFFSET('Water Data'!$E$27,0,10*ROW('Water Data'!E165))="","",OFFSET('Water Data'!$E$27,0,10*ROW('Water Data'!E165)))</f>
        <v/>
      </c>
      <c r="BW171" s="378" t="str">
        <f ca="1">+IF(OFFSET('Water Data'!$E$28,0,10*ROW('Water Data'!E165))="","",OFFSET('Water Data'!$E$28,0,10*ROW('Water Data'!E165)))</f>
        <v/>
      </c>
      <c r="BX171" s="378" t="str">
        <f ca="1">+IF(OFFSET('Water Data'!$E$29,0,10*ROW('Water Data'!E165))="","",OFFSET('Water Data'!$E$29,0,10*ROW('Water Data'!E165)))</f>
        <v/>
      </c>
      <c r="BY171" s="378" t="str">
        <f ca="1">+IF(OFFSET('Water Data'!$F$27,0,10*ROW('Water Data'!F165))="","",OFFSET('Water Data'!$F$27,0,10*ROW('Water Data'!F165)))</f>
        <v/>
      </c>
      <c r="BZ171" s="378" t="str">
        <f ca="1">+IF(OFFSET('Water Data'!$F$28,0,10*ROW('Water Data'!F165))="","",OFFSET('Water Data'!$F$28,0,10*ROW('Water Data'!F165)))</f>
        <v/>
      </c>
      <c r="CA171" s="378" t="str">
        <f ca="1">+IF(OFFSET('Water Data'!$F$29,0,10*ROW('Water Data'!F165))="","",OFFSET('Water Data'!$F$29,0,10*ROW('Water Data'!F165)))</f>
        <v/>
      </c>
      <c r="CB171" s="378" t="str">
        <f ca="1">+IF(OFFSET('Water Data'!$G$27,0,10*ROW('Water Data'!G165))="","",OFFSET('Water Data'!$G$27,0,10*ROW('Water Data'!G165)))</f>
        <v/>
      </c>
      <c r="CC171" s="378" t="str">
        <f ca="1">+IF(OFFSET('Water Data'!$G$28,0,10*ROW('Water Data'!G165))="","",OFFSET('Water Data'!$G$28,0,10*ROW('Water Data'!G165)))</f>
        <v/>
      </c>
      <c r="CD171" s="378" t="str">
        <f ca="1">+IF(OFFSET('Water Data'!$G$29,0,10*ROW('Water Data'!G165))="","",OFFSET('Water Data'!$G$29,0,10*ROW('Water Data'!G165)))</f>
        <v/>
      </c>
      <c r="CE171" s="378" t="str">
        <f ca="1">+IF(OFFSET('Water Data'!$H$27,0,10*ROW('Water Data'!H165))="","",OFFSET('Water Data'!$H$27,0,10*ROW('Water Data'!H165)))</f>
        <v/>
      </c>
      <c r="CF171" s="378" t="str">
        <f ca="1">+IF(OFFSET('Water Data'!$H$28,0,10*ROW('Water Data'!H165))="","",OFFSET('Water Data'!$H$28,0,10*ROW('Water Data'!H165)))</f>
        <v/>
      </c>
      <c r="CG171" s="378" t="str">
        <f ca="1">+IF(OFFSET('Water Data'!$H$29,0,10*ROW('Water Data'!H165))="","",OFFSET('Water Data'!$H$29,0,10*ROW('Water Data'!H165)))</f>
        <v/>
      </c>
      <c r="CH171" s="378" t="str">
        <f ca="1">+IF(OFFSET('Water Data'!$I$27,0,10*ROW('Water Data'!I165))="","",OFFSET('Water Data'!$I$27,0,10*ROW('Water Data'!I165)))</f>
        <v/>
      </c>
      <c r="CI171" s="378" t="str">
        <f ca="1">+IF(OFFSET('Water Data'!$I$28,0,10*ROW('Water Data'!I165))="","",OFFSET('Water Data'!$I$28,0,10*ROW('Water Data'!I165)))</f>
        <v/>
      </c>
      <c r="CJ171" s="378" t="str">
        <f ca="1">+IF(OFFSET('Water Data'!$I$29,0,10*ROW('Water Data'!I165))="","",OFFSET('Water Data'!$I$29,0,10*ROW('Water Data'!I165)))</f>
        <v/>
      </c>
      <c r="CK171" s="378" t="str">
        <f ca="1">+IF(OFFSET('Sanitation Data'!$D$28,0,10*ROW('Sanitation Data'!D165))="","",OFFSET('Sanitation Data'!$D$28,0,10*ROW('Sanitation Data'!D165)))</f>
        <v/>
      </c>
      <c r="CL171" s="378" t="str">
        <f ca="1">+IF(OFFSET('Sanitation Data'!$D$29,0,10*ROW('Sanitation Data'!D165))="","",OFFSET('Sanitation Data'!$D$29,0,10*ROW('Sanitation Data'!D165)))</f>
        <v/>
      </c>
      <c r="CM171" s="378" t="str">
        <f ca="1">+IF(OFFSET('Sanitation Data'!$D$30,0,10*ROW('Sanitation Data'!D165))="","",OFFSET('Sanitation Data'!$D$30,0,10*ROW('Sanitation Data'!D165)))</f>
        <v/>
      </c>
      <c r="CN171" s="378" t="str">
        <f ca="1">+IF(OFFSET('Sanitation Data'!$D$31,0,10*ROW('Sanitation Data'!D165))="","",OFFSET('Sanitation Data'!$D$31,0,10*ROW('Sanitation Data'!D165)))</f>
        <v/>
      </c>
      <c r="CO171" s="378" t="str">
        <f ca="1">+IF(OFFSET('Sanitation Data'!$D$32,0,10*ROW('Sanitation Data'!D165))="","",OFFSET('Sanitation Data'!$D$32,0,10*ROW('Sanitation Data'!D165)))</f>
        <v/>
      </c>
      <c r="CP171" s="378" t="str">
        <f ca="1">+IF(OFFSET('Sanitation Data'!$E$28,0,10*ROW('Sanitation Data'!E165))="","",OFFSET('Sanitation Data'!$E$28,0,10*ROW('Sanitation Data'!E165)))</f>
        <v/>
      </c>
      <c r="CQ171" s="378" t="str">
        <f ca="1">+IF(OFFSET('Sanitation Data'!$E$29,0,10*ROW('Sanitation Data'!E165))="","",OFFSET('Sanitation Data'!$E$29,0,10*ROW('Sanitation Data'!E165)))</f>
        <v/>
      </c>
      <c r="CR171" s="378" t="str">
        <f ca="1">+IF(OFFSET('Sanitation Data'!$E$30,0,10*ROW('Sanitation Data'!E165))="","",OFFSET('Sanitation Data'!$E$30,0,10*ROW('Sanitation Data'!E165)))</f>
        <v/>
      </c>
      <c r="CS171" s="378" t="str">
        <f ca="1">+IF(OFFSET('Sanitation Data'!$E$31,0,10*ROW('Sanitation Data'!E165))="","",OFFSET('Sanitation Data'!$E$31,0,10*ROW('Sanitation Data'!E165)))</f>
        <v/>
      </c>
      <c r="CT171" s="378" t="str">
        <f ca="1">+IF(OFFSET('Sanitation Data'!$E$32,0,10*ROW('Sanitation Data'!E165))="","",OFFSET('Sanitation Data'!$E$32,0,10*ROW('Sanitation Data'!E165)))</f>
        <v/>
      </c>
      <c r="CU171" s="378" t="str">
        <f ca="1">+IF(OFFSET('Sanitation Data'!$F$28,0,10*ROW('Sanitation Data'!F165))="","",OFFSET('Sanitation Data'!$F$28,0,10*ROW('Sanitation Data'!F165)))</f>
        <v/>
      </c>
      <c r="CV171" s="378" t="str">
        <f ca="1">+IF(OFFSET('Sanitation Data'!$F$29,0,10*ROW('Sanitation Data'!F165))="","",OFFSET('Sanitation Data'!$F$29,0,10*ROW('Sanitation Data'!F165)))</f>
        <v/>
      </c>
      <c r="CW171" s="378" t="str">
        <f ca="1">+IF(OFFSET('Sanitation Data'!$F$30,0,10*ROW('Sanitation Data'!F165))="","",OFFSET('Sanitation Data'!$F$30,0,10*ROW('Sanitation Data'!F165)))</f>
        <v/>
      </c>
      <c r="CX171" s="378" t="str">
        <f ca="1">+IF(OFFSET('Sanitation Data'!$F$31,0,10*ROW('Sanitation Data'!F165))="","",OFFSET('Sanitation Data'!$F$31,0,10*ROW('Sanitation Data'!F165)))</f>
        <v/>
      </c>
      <c r="CY171" s="378" t="str">
        <f ca="1">+IF(OFFSET('Sanitation Data'!$F$32,0,10*ROW('Sanitation Data'!F165))="","",OFFSET('Sanitation Data'!$F$32,0,10*ROW('Sanitation Data'!F165)))</f>
        <v/>
      </c>
      <c r="CZ171" s="378" t="str">
        <f ca="1">+IF(OFFSET('Sanitation Data'!$G$28,0,10*ROW('Sanitation Data'!G165))="","",OFFSET('Sanitation Data'!$G$28,0,10*ROW('Sanitation Data'!G165)))</f>
        <v/>
      </c>
      <c r="DA171" s="378" t="str">
        <f ca="1">+IF(OFFSET('Sanitation Data'!$G$29,0,10*ROW('Sanitation Data'!G165))="","",OFFSET('Sanitation Data'!$G$29,0,10*ROW('Sanitation Data'!G165)))</f>
        <v/>
      </c>
      <c r="DB171" s="378" t="str">
        <f ca="1">+IF(OFFSET('Sanitation Data'!$G$30,0,10*ROW('Sanitation Data'!G165))="","",OFFSET('Sanitation Data'!$G$30,0,10*ROW('Sanitation Data'!G165)))</f>
        <v/>
      </c>
      <c r="DC171" s="378" t="str">
        <f ca="1">+IF(OFFSET('Sanitation Data'!$G$31,0,10*ROW('Sanitation Data'!G165))="","",OFFSET('Sanitation Data'!$G$31,0,10*ROW('Sanitation Data'!G165)))</f>
        <v/>
      </c>
      <c r="DD171" s="378" t="str">
        <f ca="1">+IF(OFFSET('Sanitation Data'!$G$32,0,10*ROW('Sanitation Data'!G165))="","",OFFSET('Sanitation Data'!$G$32,0,10*ROW('Sanitation Data'!G165)))</f>
        <v/>
      </c>
      <c r="DE171" s="378" t="str">
        <f ca="1">+IF(OFFSET('Sanitation Data'!$H$28,0,10*ROW('Sanitation Data'!H165))="","",OFFSET('Sanitation Data'!$H$28,0,10*ROW('Sanitation Data'!H165)))</f>
        <v/>
      </c>
      <c r="DF171" s="378" t="str">
        <f ca="1">+IF(OFFSET('Sanitation Data'!$H$29,0,10*ROW('Sanitation Data'!H165))="","",OFFSET('Sanitation Data'!$H$29,0,10*ROW('Sanitation Data'!H165)))</f>
        <v/>
      </c>
      <c r="DG171" s="378" t="str">
        <f ca="1">+IF(OFFSET('Sanitation Data'!$H$30,0,10*ROW('Sanitation Data'!H165))="","",OFFSET('Sanitation Data'!$H$30,0,10*ROW('Sanitation Data'!H165)))</f>
        <v/>
      </c>
      <c r="DH171" s="378" t="str">
        <f ca="1">+IF(OFFSET('Sanitation Data'!$H$31,0,10*ROW('Sanitation Data'!H165))="","",OFFSET('Sanitation Data'!$H$31,0,10*ROW('Sanitation Data'!H165)))</f>
        <v/>
      </c>
      <c r="DI171" s="378" t="str">
        <f ca="1">+IF(OFFSET('Sanitation Data'!$H$32,0,10*ROW('Sanitation Data'!H165))="","",OFFSET('Sanitation Data'!$H$32,0,10*ROW('Sanitation Data'!H165)))</f>
        <v/>
      </c>
      <c r="DJ171" s="378" t="str">
        <f ca="1">+IF(OFFSET('Sanitation Data'!$I$28,0,10*ROW('Sanitation Data'!I165))="","",OFFSET('Sanitation Data'!$I$28,0,10*ROW('Sanitation Data'!I165)))</f>
        <v/>
      </c>
      <c r="DK171" s="378" t="str">
        <f ca="1">+IF(OFFSET('Sanitation Data'!$I$29,0,10*ROW('Sanitation Data'!I165))="","",OFFSET('Sanitation Data'!$I$29,0,10*ROW('Sanitation Data'!I165)))</f>
        <v/>
      </c>
      <c r="DL171" s="378" t="str">
        <f ca="1">+IF(OFFSET('Sanitation Data'!$I$30,0,10*ROW('Sanitation Data'!I165))="","",OFFSET('Sanitation Data'!$I$30,0,10*ROW('Sanitation Data'!I165)))</f>
        <v/>
      </c>
      <c r="DM171" s="378" t="str">
        <f ca="1">+IF(OFFSET('Sanitation Data'!$I$31,0,10*ROW('Sanitation Data'!I165))="","",OFFSET('Sanitation Data'!$I$31,0,10*ROW('Sanitation Data'!I165)))</f>
        <v/>
      </c>
      <c r="DN171" s="378" t="str">
        <f ca="1">+IF(OFFSET('Sanitation Data'!$I$32,0,10*ROW('Sanitation Data'!I165))="","",OFFSET('Sanitation Data'!$I$32,0,10*ROW('Sanitation Data'!I165)))</f>
        <v/>
      </c>
      <c r="DO171" s="378" t="str">
        <f ca="1">+IF(OFFSET('Hygiene Data'!$D$11,0,10*ROW('Hygiene Data'!D165))="","",OFFSET('Hygiene Data'!$D$11,0,10*ROW('Hygiene Data'!D165)))</f>
        <v/>
      </c>
      <c r="DP171" s="378" t="str">
        <f ca="1">+IF(OFFSET('Hygiene Data'!$D$12,0,10*ROW('Hygiene Data'!D165))="","",OFFSET('Hygiene Data'!$D$12,0,10*ROW('Hygiene Data'!D165)))</f>
        <v/>
      </c>
      <c r="DQ171" s="378" t="str">
        <f ca="1">+IF(OFFSET('Hygiene Data'!$D$13,0,10*ROW('Hygiene Data'!D165))="","",OFFSET('Hygiene Data'!$D$13,0,10*ROW('Hygiene Data'!D165)))</f>
        <v/>
      </c>
      <c r="DR171" s="378" t="str">
        <f ca="1">+IF(OFFSET('Hygiene Data'!$E$11,0,10*ROW('Hygiene Data'!E165))="","",OFFSET('Hygiene Data'!$E$11,0,10*ROW('Hygiene Data'!E165)))</f>
        <v/>
      </c>
      <c r="DS171" s="378" t="str">
        <f ca="1">+IF(OFFSET('Hygiene Data'!$E$12,0,10*ROW('Hygiene Data'!E165))="","",OFFSET('Hygiene Data'!$E$12,0,10*ROW('Hygiene Data'!E165)))</f>
        <v/>
      </c>
      <c r="DT171" s="378" t="str">
        <f ca="1">+IF(OFFSET('Hygiene Data'!$E$13,0,10*ROW('Hygiene Data'!E165))="","",OFFSET('Hygiene Data'!$E$13,0,10*ROW('Hygiene Data'!E165)))</f>
        <v/>
      </c>
      <c r="DU171" s="378" t="str">
        <f ca="1">+IF(OFFSET('Hygiene Data'!$F$11,0,10*ROW('Hygiene Data'!F165))="","",OFFSET('Hygiene Data'!$F$11,0,10*ROW('Hygiene Data'!F165)))</f>
        <v/>
      </c>
      <c r="DV171" s="378" t="str">
        <f ca="1">+IF(OFFSET('Hygiene Data'!$F$12,0,10*ROW('Hygiene Data'!F165))="","",OFFSET('Hygiene Data'!$F$12,0,10*ROW('Hygiene Data'!F165)))</f>
        <v/>
      </c>
      <c r="DW171" s="378" t="str">
        <f ca="1">+IF(OFFSET('Hygiene Data'!$F$13,0,10*ROW('Hygiene Data'!F165))="","",OFFSET('Hygiene Data'!$F$13,0,10*ROW('Hygiene Data'!F165)))</f>
        <v/>
      </c>
      <c r="DX171" s="378" t="str">
        <f ca="1">+IF(OFFSET('Hygiene Data'!$G$11,0,10*ROW('Hygiene Data'!G165))="","",OFFSET('Hygiene Data'!$G$11,0,10*ROW('Hygiene Data'!G165)))</f>
        <v/>
      </c>
      <c r="DY171" s="378" t="str">
        <f ca="1">+IF(OFFSET('Hygiene Data'!$G$12,0,10*ROW('Hygiene Data'!G165))="","",OFFSET('Hygiene Data'!$G$12,0,10*ROW('Hygiene Data'!G165)))</f>
        <v/>
      </c>
      <c r="DZ171" s="378" t="str">
        <f ca="1">+IF(OFFSET('Hygiene Data'!$G$13,0,10*ROW('Hygiene Data'!G165))="","",OFFSET('Hygiene Data'!$G$13,0,10*ROW('Hygiene Data'!G165)))</f>
        <v/>
      </c>
      <c r="EA171" s="378" t="str">
        <f ca="1">+IF(OFFSET('Hygiene Data'!$H$11,0,10*ROW('Hygiene Data'!H165))="","",OFFSET('Hygiene Data'!$H$11,0,10*ROW('Hygiene Data'!H165)))</f>
        <v/>
      </c>
      <c r="EB171" s="378" t="str">
        <f ca="1">+IF(OFFSET('Hygiene Data'!$H$12,0,10*ROW('Hygiene Data'!H165))="","",OFFSET('Hygiene Data'!$H$12,0,10*ROW('Hygiene Data'!H165)))</f>
        <v/>
      </c>
      <c r="EC171" s="378" t="str">
        <f ca="1">+IF(OFFSET('Hygiene Data'!$H$13,0,10*ROW('Hygiene Data'!H165))="","",OFFSET('Hygiene Data'!$H$13,0,10*ROW('Hygiene Data'!H165)))</f>
        <v/>
      </c>
      <c r="ED171" s="378" t="str">
        <f ca="1">+IF(OFFSET('Hygiene Data'!$I$11,0,10*ROW('Hygiene Data'!I165))="","",OFFSET('Hygiene Data'!$I$11,0,10*ROW('Hygiene Data'!I165)))</f>
        <v/>
      </c>
      <c r="EE171" s="378" t="str">
        <f ca="1">+IF(OFFSET('Hygiene Data'!$I$12,0,10*ROW('Hygiene Data'!I165))="","",OFFSET('Hygiene Data'!$I$12,0,10*ROW('Hygiene Data'!I165)))</f>
        <v/>
      </c>
      <c r="EF171" s="378" t="str">
        <f ca="1">+IF(OFFSET('Hygiene Data'!$I$13,0,10*ROW('Hygiene Data'!I165))="","",OFFSET('Hygiene Data'!$I$13,0,10*ROW('Hygiene Data'!I165)))</f>
        <v/>
      </c>
    </row>
    <row r="172" spans="1:136" x14ac:dyDescent="0.25">
      <c r="A172" s="487" t="str">
        <f ca="1">+IF(OFFSET('Water Data'!$B$2,0,10*ROW('Water Data'!E166))="","",OFFSET('Water Data'!$B$2,0,10*ROW('Water Data'!E166)))</f>
        <v/>
      </c>
      <c r="B172" s="487"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4" t="str">
        <f t="shared" ca="1" si="2"/>
        <v/>
      </c>
      <c r="D172" s="515"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5"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5"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5"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5"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5"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5"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5"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5"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5"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5"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5"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5"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5"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5"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5"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5"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5"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6"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6"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6"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6"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6"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6"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6"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6"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6"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6"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6"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6"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6"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6"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6"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6"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6"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6"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6"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6"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6"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6"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6"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6"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6"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6"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6"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6"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6"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6"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7"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3"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7"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7"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7"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7"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7"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7"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7"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7"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7"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7"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7"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7"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7"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7"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7"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7"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8" t="str">
        <f ca="1">+IF(OFFSET('Water Data'!$D$27,0,10*ROW('Water Data'!D166))="","",OFFSET('Water Data'!$D$27,0,10*ROW('Water Data'!D166)))</f>
        <v/>
      </c>
      <c r="BT172" s="378" t="str">
        <f ca="1">+IF(OFFSET('Water Data'!$D$28,0,10*ROW('Water Data'!D166))="","",OFFSET('Water Data'!$D$28,0,10*ROW('Water Data'!D166)))</f>
        <v/>
      </c>
      <c r="BU172" s="378" t="str">
        <f ca="1">+IF(OFFSET('Water Data'!$D$29,0,10*ROW('Water Data'!D166))="","",OFFSET('Water Data'!$D$29,0,10*ROW('Water Data'!D166)))</f>
        <v/>
      </c>
      <c r="BV172" s="378" t="str">
        <f ca="1">+IF(OFFSET('Water Data'!$E$27,0,10*ROW('Water Data'!E166))="","",OFFSET('Water Data'!$E$27,0,10*ROW('Water Data'!E166)))</f>
        <v/>
      </c>
      <c r="BW172" s="378" t="str">
        <f ca="1">+IF(OFFSET('Water Data'!$E$28,0,10*ROW('Water Data'!E166))="","",OFFSET('Water Data'!$E$28,0,10*ROW('Water Data'!E166)))</f>
        <v/>
      </c>
      <c r="BX172" s="378" t="str">
        <f ca="1">+IF(OFFSET('Water Data'!$E$29,0,10*ROW('Water Data'!E166))="","",OFFSET('Water Data'!$E$29,0,10*ROW('Water Data'!E166)))</f>
        <v/>
      </c>
      <c r="BY172" s="378" t="str">
        <f ca="1">+IF(OFFSET('Water Data'!$F$27,0,10*ROW('Water Data'!F166))="","",OFFSET('Water Data'!$F$27,0,10*ROW('Water Data'!F166)))</f>
        <v/>
      </c>
      <c r="BZ172" s="378" t="str">
        <f ca="1">+IF(OFFSET('Water Data'!$F$28,0,10*ROW('Water Data'!F166))="","",OFFSET('Water Data'!$F$28,0,10*ROW('Water Data'!F166)))</f>
        <v/>
      </c>
      <c r="CA172" s="378" t="str">
        <f ca="1">+IF(OFFSET('Water Data'!$F$29,0,10*ROW('Water Data'!F166))="","",OFFSET('Water Data'!$F$29,0,10*ROW('Water Data'!F166)))</f>
        <v/>
      </c>
      <c r="CB172" s="378" t="str">
        <f ca="1">+IF(OFFSET('Water Data'!$G$27,0,10*ROW('Water Data'!G166))="","",OFFSET('Water Data'!$G$27,0,10*ROW('Water Data'!G166)))</f>
        <v/>
      </c>
      <c r="CC172" s="378" t="str">
        <f ca="1">+IF(OFFSET('Water Data'!$G$28,0,10*ROW('Water Data'!G166))="","",OFFSET('Water Data'!$G$28,0,10*ROW('Water Data'!G166)))</f>
        <v/>
      </c>
      <c r="CD172" s="378" t="str">
        <f ca="1">+IF(OFFSET('Water Data'!$G$29,0,10*ROW('Water Data'!G166))="","",OFFSET('Water Data'!$G$29,0,10*ROW('Water Data'!G166)))</f>
        <v/>
      </c>
      <c r="CE172" s="378" t="str">
        <f ca="1">+IF(OFFSET('Water Data'!$H$27,0,10*ROW('Water Data'!H166))="","",OFFSET('Water Data'!$H$27,0,10*ROW('Water Data'!H166)))</f>
        <v/>
      </c>
      <c r="CF172" s="378" t="str">
        <f ca="1">+IF(OFFSET('Water Data'!$H$28,0,10*ROW('Water Data'!H166))="","",OFFSET('Water Data'!$H$28,0,10*ROW('Water Data'!H166)))</f>
        <v/>
      </c>
      <c r="CG172" s="378" t="str">
        <f ca="1">+IF(OFFSET('Water Data'!$H$29,0,10*ROW('Water Data'!H166))="","",OFFSET('Water Data'!$H$29,0,10*ROW('Water Data'!H166)))</f>
        <v/>
      </c>
      <c r="CH172" s="378" t="str">
        <f ca="1">+IF(OFFSET('Water Data'!$I$27,0,10*ROW('Water Data'!I166))="","",OFFSET('Water Data'!$I$27,0,10*ROW('Water Data'!I166)))</f>
        <v/>
      </c>
      <c r="CI172" s="378" t="str">
        <f ca="1">+IF(OFFSET('Water Data'!$I$28,0,10*ROW('Water Data'!I166))="","",OFFSET('Water Data'!$I$28,0,10*ROW('Water Data'!I166)))</f>
        <v/>
      </c>
      <c r="CJ172" s="378" t="str">
        <f ca="1">+IF(OFFSET('Water Data'!$I$29,0,10*ROW('Water Data'!I166))="","",OFFSET('Water Data'!$I$29,0,10*ROW('Water Data'!I166)))</f>
        <v/>
      </c>
      <c r="CK172" s="378" t="str">
        <f ca="1">+IF(OFFSET('Sanitation Data'!$D$28,0,10*ROW('Sanitation Data'!D166))="","",OFFSET('Sanitation Data'!$D$28,0,10*ROW('Sanitation Data'!D166)))</f>
        <v/>
      </c>
      <c r="CL172" s="378" t="str">
        <f ca="1">+IF(OFFSET('Sanitation Data'!$D$29,0,10*ROW('Sanitation Data'!D166))="","",OFFSET('Sanitation Data'!$D$29,0,10*ROW('Sanitation Data'!D166)))</f>
        <v/>
      </c>
      <c r="CM172" s="378" t="str">
        <f ca="1">+IF(OFFSET('Sanitation Data'!$D$30,0,10*ROW('Sanitation Data'!D166))="","",OFFSET('Sanitation Data'!$D$30,0,10*ROW('Sanitation Data'!D166)))</f>
        <v/>
      </c>
      <c r="CN172" s="378" t="str">
        <f ca="1">+IF(OFFSET('Sanitation Data'!$D$31,0,10*ROW('Sanitation Data'!D166))="","",OFFSET('Sanitation Data'!$D$31,0,10*ROW('Sanitation Data'!D166)))</f>
        <v/>
      </c>
      <c r="CO172" s="378" t="str">
        <f ca="1">+IF(OFFSET('Sanitation Data'!$D$32,0,10*ROW('Sanitation Data'!D166))="","",OFFSET('Sanitation Data'!$D$32,0,10*ROW('Sanitation Data'!D166)))</f>
        <v/>
      </c>
      <c r="CP172" s="378" t="str">
        <f ca="1">+IF(OFFSET('Sanitation Data'!$E$28,0,10*ROW('Sanitation Data'!E166))="","",OFFSET('Sanitation Data'!$E$28,0,10*ROW('Sanitation Data'!E166)))</f>
        <v/>
      </c>
      <c r="CQ172" s="378" t="str">
        <f ca="1">+IF(OFFSET('Sanitation Data'!$E$29,0,10*ROW('Sanitation Data'!E166))="","",OFFSET('Sanitation Data'!$E$29,0,10*ROW('Sanitation Data'!E166)))</f>
        <v/>
      </c>
      <c r="CR172" s="378" t="str">
        <f ca="1">+IF(OFFSET('Sanitation Data'!$E$30,0,10*ROW('Sanitation Data'!E166))="","",OFFSET('Sanitation Data'!$E$30,0,10*ROW('Sanitation Data'!E166)))</f>
        <v/>
      </c>
      <c r="CS172" s="378" t="str">
        <f ca="1">+IF(OFFSET('Sanitation Data'!$E$31,0,10*ROW('Sanitation Data'!E166))="","",OFFSET('Sanitation Data'!$E$31,0,10*ROW('Sanitation Data'!E166)))</f>
        <v/>
      </c>
      <c r="CT172" s="378" t="str">
        <f ca="1">+IF(OFFSET('Sanitation Data'!$E$32,0,10*ROW('Sanitation Data'!E166))="","",OFFSET('Sanitation Data'!$E$32,0,10*ROW('Sanitation Data'!E166)))</f>
        <v/>
      </c>
      <c r="CU172" s="378" t="str">
        <f ca="1">+IF(OFFSET('Sanitation Data'!$F$28,0,10*ROW('Sanitation Data'!F166))="","",OFFSET('Sanitation Data'!$F$28,0,10*ROW('Sanitation Data'!F166)))</f>
        <v/>
      </c>
      <c r="CV172" s="378" t="str">
        <f ca="1">+IF(OFFSET('Sanitation Data'!$F$29,0,10*ROW('Sanitation Data'!F166))="","",OFFSET('Sanitation Data'!$F$29,0,10*ROW('Sanitation Data'!F166)))</f>
        <v/>
      </c>
      <c r="CW172" s="378" t="str">
        <f ca="1">+IF(OFFSET('Sanitation Data'!$F$30,0,10*ROW('Sanitation Data'!F166))="","",OFFSET('Sanitation Data'!$F$30,0,10*ROW('Sanitation Data'!F166)))</f>
        <v/>
      </c>
      <c r="CX172" s="378" t="str">
        <f ca="1">+IF(OFFSET('Sanitation Data'!$F$31,0,10*ROW('Sanitation Data'!F166))="","",OFFSET('Sanitation Data'!$F$31,0,10*ROW('Sanitation Data'!F166)))</f>
        <v/>
      </c>
      <c r="CY172" s="378" t="str">
        <f ca="1">+IF(OFFSET('Sanitation Data'!$F$32,0,10*ROW('Sanitation Data'!F166))="","",OFFSET('Sanitation Data'!$F$32,0,10*ROW('Sanitation Data'!F166)))</f>
        <v/>
      </c>
      <c r="CZ172" s="378" t="str">
        <f ca="1">+IF(OFFSET('Sanitation Data'!$G$28,0,10*ROW('Sanitation Data'!G166))="","",OFFSET('Sanitation Data'!$G$28,0,10*ROW('Sanitation Data'!G166)))</f>
        <v/>
      </c>
      <c r="DA172" s="378" t="str">
        <f ca="1">+IF(OFFSET('Sanitation Data'!$G$29,0,10*ROW('Sanitation Data'!G166))="","",OFFSET('Sanitation Data'!$G$29,0,10*ROW('Sanitation Data'!G166)))</f>
        <v/>
      </c>
      <c r="DB172" s="378" t="str">
        <f ca="1">+IF(OFFSET('Sanitation Data'!$G$30,0,10*ROW('Sanitation Data'!G166))="","",OFFSET('Sanitation Data'!$G$30,0,10*ROW('Sanitation Data'!G166)))</f>
        <v/>
      </c>
      <c r="DC172" s="378" t="str">
        <f ca="1">+IF(OFFSET('Sanitation Data'!$G$31,0,10*ROW('Sanitation Data'!G166))="","",OFFSET('Sanitation Data'!$G$31,0,10*ROW('Sanitation Data'!G166)))</f>
        <v/>
      </c>
      <c r="DD172" s="378" t="str">
        <f ca="1">+IF(OFFSET('Sanitation Data'!$G$32,0,10*ROW('Sanitation Data'!G166))="","",OFFSET('Sanitation Data'!$G$32,0,10*ROW('Sanitation Data'!G166)))</f>
        <v/>
      </c>
      <c r="DE172" s="378" t="str">
        <f ca="1">+IF(OFFSET('Sanitation Data'!$H$28,0,10*ROW('Sanitation Data'!H166))="","",OFFSET('Sanitation Data'!$H$28,0,10*ROW('Sanitation Data'!H166)))</f>
        <v/>
      </c>
      <c r="DF172" s="378" t="str">
        <f ca="1">+IF(OFFSET('Sanitation Data'!$H$29,0,10*ROW('Sanitation Data'!H166))="","",OFFSET('Sanitation Data'!$H$29,0,10*ROW('Sanitation Data'!H166)))</f>
        <v/>
      </c>
      <c r="DG172" s="378" t="str">
        <f ca="1">+IF(OFFSET('Sanitation Data'!$H$30,0,10*ROW('Sanitation Data'!H166))="","",OFFSET('Sanitation Data'!$H$30,0,10*ROW('Sanitation Data'!H166)))</f>
        <v/>
      </c>
      <c r="DH172" s="378" t="str">
        <f ca="1">+IF(OFFSET('Sanitation Data'!$H$31,0,10*ROW('Sanitation Data'!H166))="","",OFFSET('Sanitation Data'!$H$31,0,10*ROW('Sanitation Data'!H166)))</f>
        <v/>
      </c>
      <c r="DI172" s="378" t="str">
        <f ca="1">+IF(OFFSET('Sanitation Data'!$H$32,0,10*ROW('Sanitation Data'!H166))="","",OFFSET('Sanitation Data'!$H$32,0,10*ROW('Sanitation Data'!H166)))</f>
        <v/>
      </c>
      <c r="DJ172" s="378" t="str">
        <f ca="1">+IF(OFFSET('Sanitation Data'!$I$28,0,10*ROW('Sanitation Data'!I166))="","",OFFSET('Sanitation Data'!$I$28,0,10*ROW('Sanitation Data'!I166)))</f>
        <v/>
      </c>
      <c r="DK172" s="378" t="str">
        <f ca="1">+IF(OFFSET('Sanitation Data'!$I$29,0,10*ROW('Sanitation Data'!I166))="","",OFFSET('Sanitation Data'!$I$29,0,10*ROW('Sanitation Data'!I166)))</f>
        <v/>
      </c>
      <c r="DL172" s="378" t="str">
        <f ca="1">+IF(OFFSET('Sanitation Data'!$I$30,0,10*ROW('Sanitation Data'!I166))="","",OFFSET('Sanitation Data'!$I$30,0,10*ROW('Sanitation Data'!I166)))</f>
        <v/>
      </c>
      <c r="DM172" s="378" t="str">
        <f ca="1">+IF(OFFSET('Sanitation Data'!$I$31,0,10*ROW('Sanitation Data'!I166))="","",OFFSET('Sanitation Data'!$I$31,0,10*ROW('Sanitation Data'!I166)))</f>
        <v/>
      </c>
      <c r="DN172" s="378" t="str">
        <f ca="1">+IF(OFFSET('Sanitation Data'!$I$32,0,10*ROW('Sanitation Data'!I166))="","",OFFSET('Sanitation Data'!$I$32,0,10*ROW('Sanitation Data'!I166)))</f>
        <v/>
      </c>
      <c r="DO172" s="378" t="str">
        <f ca="1">+IF(OFFSET('Hygiene Data'!$D$11,0,10*ROW('Hygiene Data'!D166))="","",OFFSET('Hygiene Data'!$D$11,0,10*ROW('Hygiene Data'!D166)))</f>
        <v/>
      </c>
      <c r="DP172" s="378" t="str">
        <f ca="1">+IF(OFFSET('Hygiene Data'!$D$12,0,10*ROW('Hygiene Data'!D166))="","",OFFSET('Hygiene Data'!$D$12,0,10*ROW('Hygiene Data'!D166)))</f>
        <v/>
      </c>
      <c r="DQ172" s="378" t="str">
        <f ca="1">+IF(OFFSET('Hygiene Data'!$D$13,0,10*ROW('Hygiene Data'!D166))="","",OFFSET('Hygiene Data'!$D$13,0,10*ROW('Hygiene Data'!D166)))</f>
        <v/>
      </c>
      <c r="DR172" s="378" t="str">
        <f ca="1">+IF(OFFSET('Hygiene Data'!$E$11,0,10*ROW('Hygiene Data'!E166))="","",OFFSET('Hygiene Data'!$E$11,0,10*ROW('Hygiene Data'!E166)))</f>
        <v/>
      </c>
      <c r="DS172" s="378" t="str">
        <f ca="1">+IF(OFFSET('Hygiene Data'!$E$12,0,10*ROW('Hygiene Data'!E166))="","",OFFSET('Hygiene Data'!$E$12,0,10*ROW('Hygiene Data'!E166)))</f>
        <v/>
      </c>
      <c r="DT172" s="378" t="str">
        <f ca="1">+IF(OFFSET('Hygiene Data'!$E$13,0,10*ROW('Hygiene Data'!E166))="","",OFFSET('Hygiene Data'!$E$13,0,10*ROW('Hygiene Data'!E166)))</f>
        <v/>
      </c>
      <c r="DU172" s="378" t="str">
        <f ca="1">+IF(OFFSET('Hygiene Data'!$F$11,0,10*ROW('Hygiene Data'!F166))="","",OFFSET('Hygiene Data'!$F$11,0,10*ROW('Hygiene Data'!F166)))</f>
        <v/>
      </c>
      <c r="DV172" s="378" t="str">
        <f ca="1">+IF(OFFSET('Hygiene Data'!$F$12,0,10*ROW('Hygiene Data'!F166))="","",OFFSET('Hygiene Data'!$F$12,0,10*ROW('Hygiene Data'!F166)))</f>
        <v/>
      </c>
      <c r="DW172" s="378" t="str">
        <f ca="1">+IF(OFFSET('Hygiene Data'!$F$13,0,10*ROW('Hygiene Data'!F166))="","",OFFSET('Hygiene Data'!$F$13,0,10*ROW('Hygiene Data'!F166)))</f>
        <v/>
      </c>
      <c r="DX172" s="378" t="str">
        <f ca="1">+IF(OFFSET('Hygiene Data'!$G$11,0,10*ROW('Hygiene Data'!G166))="","",OFFSET('Hygiene Data'!$G$11,0,10*ROW('Hygiene Data'!G166)))</f>
        <v/>
      </c>
      <c r="DY172" s="378" t="str">
        <f ca="1">+IF(OFFSET('Hygiene Data'!$G$12,0,10*ROW('Hygiene Data'!G166))="","",OFFSET('Hygiene Data'!$G$12,0,10*ROW('Hygiene Data'!G166)))</f>
        <v/>
      </c>
      <c r="DZ172" s="378" t="str">
        <f ca="1">+IF(OFFSET('Hygiene Data'!$G$13,0,10*ROW('Hygiene Data'!G166))="","",OFFSET('Hygiene Data'!$G$13,0,10*ROW('Hygiene Data'!G166)))</f>
        <v/>
      </c>
      <c r="EA172" s="378" t="str">
        <f ca="1">+IF(OFFSET('Hygiene Data'!$H$11,0,10*ROW('Hygiene Data'!H166))="","",OFFSET('Hygiene Data'!$H$11,0,10*ROW('Hygiene Data'!H166)))</f>
        <v/>
      </c>
      <c r="EB172" s="378" t="str">
        <f ca="1">+IF(OFFSET('Hygiene Data'!$H$12,0,10*ROW('Hygiene Data'!H166))="","",OFFSET('Hygiene Data'!$H$12,0,10*ROW('Hygiene Data'!H166)))</f>
        <v/>
      </c>
      <c r="EC172" s="378" t="str">
        <f ca="1">+IF(OFFSET('Hygiene Data'!$H$13,0,10*ROW('Hygiene Data'!H166))="","",OFFSET('Hygiene Data'!$H$13,0,10*ROW('Hygiene Data'!H166)))</f>
        <v/>
      </c>
      <c r="ED172" s="378" t="str">
        <f ca="1">+IF(OFFSET('Hygiene Data'!$I$11,0,10*ROW('Hygiene Data'!I166))="","",OFFSET('Hygiene Data'!$I$11,0,10*ROW('Hygiene Data'!I166)))</f>
        <v/>
      </c>
      <c r="EE172" s="378" t="str">
        <f ca="1">+IF(OFFSET('Hygiene Data'!$I$12,0,10*ROW('Hygiene Data'!I166))="","",OFFSET('Hygiene Data'!$I$12,0,10*ROW('Hygiene Data'!I166)))</f>
        <v/>
      </c>
      <c r="EF172" s="378" t="str">
        <f ca="1">+IF(OFFSET('Hygiene Data'!$I$13,0,10*ROW('Hygiene Data'!I166))="","",OFFSET('Hygiene Data'!$I$13,0,10*ROW('Hygiene Data'!I166)))</f>
        <v/>
      </c>
    </row>
    <row r="173" spans="1:136" x14ac:dyDescent="0.25">
      <c r="A173" s="487" t="str">
        <f ca="1">+IF(OFFSET('Water Data'!$B$2,0,10*ROW('Water Data'!E167))="","",OFFSET('Water Data'!$B$2,0,10*ROW('Water Data'!E167)))</f>
        <v/>
      </c>
      <c r="B173" s="487"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4" t="str">
        <f t="shared" ca="1" si="2"/>
        <v/>
      </c>
      <c r="D173" s="515"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5"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5"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5"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5"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5"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5"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5"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5"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5"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5"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5"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5"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5"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5"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5"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5"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5"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6"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6"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6"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6"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6"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6"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6"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6"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6"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6"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6"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6"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6"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6"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6"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6"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6"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6"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6"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6"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6"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6"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6"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6"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6"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6"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6"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6"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6"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6"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7"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3"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7"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7"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7"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7"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7"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7"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7"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7"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7"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7"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7"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7"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7"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7"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7"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7"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8" t="str">
        <f ca="1">+IF(OFFSET('Water Data'!$D$27,0,10*ROW('Water Data'!D167))="","",OFFSET('Water Data'!$D$27,0,10*ROW('Water Data'!D167)))</f>
        <v/>
      </c>
      <c r="BT173" s="378" t="str">
        <f ca="1">+IF(OFFSET('Water Data'!$D$28,0,10*ROW('Water Data'!D167))="","",OFFSET('Water Data'!$D$28,0,10*ROW('Water Data'!D167)))</f>
        <v/>
      </c>
      <c r="BU173" s="378" t="str">
        <f ca="1">+IF(OFFSET('Water Data'!$D$29,0,10*ROW('Water Data'!D167))="","",OFFSET('Water Data'!$D$29,0,10*ROW('Water Data'!D167)))</f>
        <v/>
      </c>
      <c r="BV173" s="378" t="str">
        <f ca="1">+IF(OFFSET('Water Data'!$E$27,0,10*ROW('Water Data'!E167))="","",OFFSET('Water Data'!$E$27,0,10*ROW('Water Data'!E167)))</f>
        <v/>
      </c>
      <c r="BW173" s="378" t="str">
        <f ca="1">+IF(OFFSET('Water Data'!$E$28,0,10*ROW('Water Data'!E167))="","",OFFSET('Water Data'!$E$28,0,10*ROW('Water Data'!E167)))</f>
        <v/>
      </c>
      <c r="BX173" s="378" t="str">
        <f ca="1">+IF(OFFSET('Water Data'!$E$29,0,10*ROW('Water Data'!E167))="","",OFFSET('Water Data'!$E$29,0,10*ROW('Water Data'!E167)))</f>
        <v/>
      </c>
      <c r="BY173" s="378" t="str">
        <f ca="1">+IF(OFFSET('Water Data'!$F$27,0,10*ROW('Water Data'!F167))="","",OFFSET('Water Data'!$F$27,0,10*ROW('Water Data'!F167)))</f>
        <v/>
      </c>
      <c r="BZ173" s="378" t="str">
        <f ca="1">+IF(OFFSET('Water Data'!$F$28,0,10*ROW('Water Data'!F167))="","",OFFSET('Water Data'!$F$28,0,10*ROW('Water Data'!F167)))</f>
        <v/>
      </c>
      <c r="CA173" s="378" t="str">
        <f ca="1">+IF(OFFSET('Water Data'!$F$29,0,10*ROW('Water Data'!F167))="","",OFFSET('Water Data'!$F$29,0,10*ROW('Water Data'!F167)))</f>
        <v/>
      </c>
      <c r="CB173" s="378" t="str">
        <f ca="1">+IF(OFFSET('Water Data'!$G$27,0,10*ROW('Water Data'!G167))="","",OFFSET('Water Data'!$G$27,0,10*ROW('Water Data'!G167)))</f>
        <v/>
      </c>
      <c r="CC173" s="378" t="str">
        <f ca="1">+IF(OFFSET('Water Data'!$G$28,0,10*ROW('Water Data'!G167))="","",OFFSET('Water Data'!$G$28,0,10*ROW('Water Data'!G167)))</f>
        <v/>
      </c>
      <c r="CD173" s="378" t="str">
        <f ca="1">+IF(OFFSET('Water Data'!$G$29,0,10*ROW('Water Data'!G167))="","",OFFSET('Water Data'!$G$29,0,10*ROW('Water Data'!G167)))</f>
        <v/>
      </c>
      <c r="CE173" s="378" t="str">
        <f ca="1">+IF(OFFSET('Water Data'!$H$27,0,10*ROW('Water Data'!H167))="","",OFFSET('Water Data'!$H$27,0,10*ROW('Water Data'!H167)))</f>
        <v/>
      </c>
      <c r="CF173" s="378" t="str">
        <f ca="1">+IF(OFFSET('Water Data'!$H$28,0,10*ROW('Water Data'!H167))="","",OFFSET('Water Data'!$H$28,0,10*ROW('Water Data'!H167)))</f>
        <v/>
      </c>
      <c r="CG173" s="378" t="str">
        <f ca="1">+IF(OFFSET('Water Data'!$H$29,0,10*ROW('Water Data'!H167))="","",OFFSET('Water Data'!$H$29,0,10*ROW('Water Data'!H167)))</f>
        <v/>
      </c>
      <c r="CH173" s="378" t="str">
        <f ca="1">+IF(OFFSET('Water Data'!$I$27,0,10*ROW('Water Data'!I167))="","",OFFSET('Water Data'!$I$27,0,10*ROW('Water Data'!I167)))</f>
        <v/>
      </c>
      <c r="CI173" s="378" t="str">
        <f ca="1">+IF(OFFSET('Water Data'!$I$28,0,10*ROW('Water Data'!I167))="","",OFFSET('Water Data'!$I$28,0,10*ROW('Water Data'!I167)))</f>
        <v/>
      </c>
      <c r="CJ173" s="378" t="str">
        <f ca="1">+IF(OFFSET('Water Data'!$I$29,0,10*ROW('Water Data'!I167))="","",OFFSET('Water Data'!$I$29,0,10*ROW('Water Data'!I167)))</f>
        <v/>
      </c>
      <c r="CK173" s="378" t="str">
        <f ca="1">+IF(OFFSET('Sanitation Data'!$D$28,0,10*ROW('Sanitation Data'!D167))="","",OFFSET('Sanitation Data'!$D$28,0,10*ROW('Sanitation Data'!D167)))</f>
        <v/>
      </c>
      <c r="CL173" s="378" t="str">
        <f ca="1">+IF(OFFSET('Sanitation Data'!$D$29,0,10*ROW('Sanitation Data'!D167))="","",OFFSET('Sanitation Data'!$D$29,0,10*ROW('Sanitation Data'!D167)))</f>
        <v/>
      </c>
      <c r="CM173" s="378" t="str">
        <f ca="1">+IF(OFFSET('Sanitation Data'!$D$30,0,10*ROW('Sanitation Data'!D167))="","",OFFSET('Sanitation Data'!$D$30,0,10*ROW('Sanitation Data'!D167)))</f>
        <v/>
      </c>
      <c r="CN173" s="378" t="str">
        <f ca="1">+IF(OFFSET('Sanitation Data'!$D$31,0,10*ROW('Sanitation Data'!D167))="","",OFFSET('Sanitation Data'!$D$31,0,10*ROW('Sanitation Data'!D167)))</f>
        <v/>
      </c>
      <c r="CO173" s="378" t="str">
        <f ca="1">+IF(OFFSET('Sanitation Data'!$D$32,0,10*ROW('Sanitation Data'!D167))="","",OFFSET('Sanitation Data'!$D$32,0,10*ROW('Sanitation Data'!D167)))</f>
        <v/>
      </c>
      <c r="CP173" s="378" t="str">
        <f ca="1">+IF(OFFSET('Sanitation Data'!$E$28,0,10*ROW('Sanitation Data'!E167))="","",OFFSET('Sanitation Data'!$E$28,0,10*ROW('Sanitation Data'!E167)))</f>
        <v/>
      </c>
      <c r="CQ173" s="378" t="str">
        <f ca="1">+IF(OFFSET('Sanitation Data'!$E$29,0,10*ROW('Sanitation Data'!E167))="","",OFFSET('Sanitation Data'!$E$29,0,10*ROW('Sanitation Data'!E167)))</f>
        <v/>
      </c>
      <c r="CR173" s="378" t="str">
        <f ca="1">+IF(OFFSET('Sanitation Data'!$E$30,0,10*ROW('Sanitation Data'!E167))="","",OFFSET('Sanitation Data'!$E$30,0,10*ROW('Sanitation Data'!E167)))</f>
        <v/>
      </c>
      <c r="CS173" s="378" t="str">
        <f ca="1">+IF(OFFSET('Sanitation Data'!$E$31,0,10*ROW('Sanitation Data'!E167))="","",OFFSET('Sanitation Data'!$E$31,0,10*ROW('Sanitation Data'!E167)))</f>
        <v/>
      </c>
      <c r="CT173" s="378" t="str">
        <f ca="1">+IF(OFFSET('Sanitation Data'!$E$32,0,10*ROW('Sanitation Data'!E167))="","",OFFSET('Sanitation Data'!$E$32,0,10*ROW('Sanitation Data'!E167)))</f>
        <v/>
      </c>
      <c r="CU173" s="378" t="str">
        <f ca="1">+IF(OFFSET('Sanitation Data'!$F$28,0,10*ROW('Sanitation Data'!F167))="","",OFFSET('Sanitation Data'!$F$28,0,10*ROW('Sanitation Data'!F167)))</f>
        <v/>
      </c>
      <c r="CV173" s="378" t="str">
        <f ca="1">+IF(OFFSET('Sanitation Data'!$F$29,0,10*ROW('Sanitation Data'!F167))="","",OFFSET('Sanitation Data'!$F$29,0,10*ROW('Sanitation Data'!F167)))</f>
        <v/>
      </c>
      <c r="CW173" s="378" t="str">
        <f ca="1">+IF(OFFSET('Sanitation Data'!$F$30,0,10*ROW('Sanitation Data'!F167))="","",OFFSET('Sanitation Data'!$F$30,0,10*ROW('Sanitation Data'!F167)))</f>
        <v/>
      </c>
      <c r="CX173" s="378" t="str">
        <f ca="1">+IF(OFFSET('Sanitation Data'!$F$31,0,10*ROW('Sanitation Data'!F167))="","",OFFSET('Sanitation Data'!$F$31,0,10*ROW('Sanitation Data'!F167)))</f>
        <v/>
      </c>
      <c r="CY173" s="378" t="str">
        <f ca="1">+IF(OFFSET('Sanitation Data'!$F$32,0,10*ROW('Sanitation Data'!F167))="","",OFFSET('Sanitation Data'!$F$32,0,10*ROW('Sanitation Data'!F167)))</f>
        <v/>
      </c>
      <c r="CZ173" s="378" t="str">
        <f ca="1">+IF(OFFSET('Sanitation Data'!$G$28,0,10*ROW('Sanitation Data'!G167))="","",OFFSET('Sanitation Data'!$G$28,0,10*ROW('Sanitation Data'!G167)))</f>
        <v/>
      </c>
      <c r="DA173" s="378" t="str">
        <f ca="1">+IF(OFFSET('Sanitation Data'!$G$29,0,10*ROW('Sanitation Data'!G167))="","",OFFSET('Sanitation Data'!$G$29,0,10*ROW('Sanitation Data'!G167)))</f>
        <v/>
      </c>
      <c r="DB173" s="378" t="str">
        <f ca="1">+IF(OFFSET('Sanitation Data'!$G$30,0,10*ROW('Sanitation Data'!G167))="","",OFFSET('Sanitation Data'!$G$30,0,10*ROW('Sanitation Data'!G167)))</f>
        <v/>
      </c>
      <c r="DC173" s="378" t="str">
        <f ca="1">+IF(OFFSET('Sanitation Data'!$G$31,0,10*ROW('Sanitation Data'!G167))="","",OFFSET('Sanitation Data'!$G$31,0,10*ROW('Sanitation Data'!G167)))</f>
        <v/>
      </c>
      <c r="DD173" s="378" t="str">
        <f ca="1">+IF(OFFSET('Sanitation Data'!$G$32,0,10*ROW('Sanitation Data'!G167))="","",OFFSET('Sanitation Data'!$G$32,0,10*ROW('Sanitation Data'!G167)))</f>
        <v/>
      </c>
      <c r="DE173" s="378" t="str">
        <f ca="1">+IF(OFFSET('Sanitation Data'!$H$28,0,10*ROW('Sanitation Data'!H167))="","",OFFSET('Sanitation Data'!$H$28,0,10*ROW('Sanitation Data'!H167)))</f>
        <v/>
      </c>
      <c r="DF173" s="378" t="str">
        <f ca="1">+IF(OFFSET('Sanitation Data'!$H$29,0,10*ROW('Sanitation Data'!H167))="","",OFFSET('Sanitation Data'!$H$29,0,10*ROW('Sanitation Data'!H167)))</f>
        <v/>
      </c>
      <c r="DG173" s="378" t="str">
        <f ca="1">+IF(OFFSET('Sanitation Data'!$H$30,0,10*ROW('Sanitation Data'!H167))="","",OFFSET('Sanitation Data'!$H$30,0,10*ROW('Sanitation Data'!H167)))</f>
        <v/>
      </c>
      <c r="DH173" s="378" t="str">
        <f ca="1">+IF(OFFSET('Sanitation Data'!$H$31,0,10*ROW('Sanitation Data'!H167))="","",OFFSET('Sanitation Data'!$H$31,0,10*ROW('Sanitation Data'!H167)))</f>
        <v/>
      </c>
      <c r="DI173" s="378" t="str">
        <f ca="1">+IF(OFFSET('Sanitation Data'!$H$32,0,10*ROW('Sanitation Data'!H167))="","",OFFSET('Sanitation Data'!$H$32,0,10*ROW('Sanitation Data'!H167)))</f>
        <v/>
      </c>
      <c r="DJ173" s="378" t="str">
        <f ca="1">+IF(OFFSET('Sanitation Data'!$I$28,0,10*ROW('Sanitation Data'!I167))="","",OFFSET('Sanitation Data'!$I$28,0,10*ROW('Sanitation Data'!I167)))</f>
        <v/>
      </c>
      <c r="DK173" s="378" t="str">
        <f ca="1">+IF(OFFSET('Sanitation Data'!$I$29,0,10*ROW('Sanitation Data'!I167))="","",OFFSET('Sanitation Data'!$I$29,0,10*ROW('Sanitation Data'!I167)))</f>
        <v/>
      </c>
      <c r="DL173" s="378" t="str">
        <f ca="1">+IF(OFFSET('Sanitation Data'!$I$30,0,10*ROW('Sanitation Data'!I167))="","",OFFSET('Sanitation Data'!$I$30,0,10*ROW('Sanitation Data'!I167)))</f>
        <v/>
      </c>
      <c r="DM173" s="378" t="str">
        <f ca="1">+IF(OFFSET('Sanitation Data'!$I$31,0,10*ROW('Sanitation Data'!I167))="","",OFFSET('Sanitation Data'!$I$31,0,10*ROW('Sanitation Data'!I167)))</f>
        <v/>
      </c>
      <c r="DN173" s="378" t="str">
        <f ca="1">+IF(OFFSET('Sanitation Data'!$I$32,0,10*ROW('Sanitation Data'!I167))="","",OFFSET('Sanitation Data'!$I$32,0,10*ROW('Sanitation Data'!I167)))</f>
        <v/>
      </c>
      <c r="DO173" s="378" t="str">
        <f ca="1">+IF(OFFSET('Hygiene Data'!$D$11,0,10*ROW('Hygiene Data'!D167))="","",OFFSET('Hygiene Data'!$D$11,0,10*ROW('Hygiene Data'!D167)))</f>
        <v/>
      </c>
      <c r="DP173" s="378" t="str">
        <f ca="1">+IF(OFFSET('Hygiene Data'!$D$12,0,10*ROW('Hygiene Data'!D167))="","",OFFSET('Hygiene Data'!$D$12,0,10*ROW('Hygiene Data'!D167)))</f>
        <v/>
      </c>
      <c r="DQ173" s="378" t="str">
        <f ca="1">+IF(OFFSET('Hygiene Data'!$D$13,0,10*ROW('Hygiene Data'!D167))="","",OFFSET('Hygiene Data'!$D$13,0,10*ROW('Hygiene Data'!D167)))</f>
        <v/>
      </c>
      <c r="DR173" s="378" t="str">
        <f ca="1">+IF(OFFSET('Hygiene Data'!$E$11,0,10*ROW('Hygiene Data'!E167))="","",OFFSET('Hygiene Data'!$E$11,0,10*ROW('Hygiene Data'!E167)))</f>
        <v/>
      </c>
      <c r="DS173" s="378" t="str">
        <f ca="1">+IF(OFFSET('Hygiene Data'!$E$12,0,10*ROW('Hygiene Data'!E167))="","",OFFSET('Hygiene Data'!$E$12,0,10*ROW('Hygiene Data'!E167)))</f>
        <v/>
      </c>
      <c r="DT173" s="378" t="str">
        <f ca="1">+IF(OFFSET('Hygiene Data'!$E$13,0,10*ROW('Hygiene Data'!E167))="","",OFFSET('Hygiene Data'!$E$13,0,10*ROW('Hygiene Data'!E167)))</f>
        <v/>
      </c>
      <c r="DU173" s="378" t="str">
        <f ca="1">+IF(OFFSET('Hygiene Data'!$F$11,0,10*ROW('Hygiene Data'!F167))="","",OFFSET('Hygiene Data'!$F$11,0,10*ROW('Hygiene Data'!F167)))</f>
        <v/>
      </c>
      <c r="DV173" s="378" t="str">
        <f ca="1">+IF(OFFSET('Hygiene Data'!$F$12,0,10*ROW('Hygiene Data'!F167))="","",OFFSET('Hygiene Data'!$F$12,0,10*ROW('Hygiene Data'!F167)))</f>
        <v/>
      </c>
      <c r="DW173" s="378" t="str">
        <f ca="1">+IF(OFFSET('Hygiene Data'!$F$13,0,10*ROW('Hygiene Data'!F167))="","",OFFSET('Hygiene Data'!$F$13,0,10*ROW('Hygiene Data'!F167)))</f>
        <v/>
      </c>
      <c r="DX173" s="378" t="str">
        <f ca="1">+IF(OFFSET('Hygiene Data'!$G$11,0,10*ROW('Hygiene Data'!G167))="","",OFFSET('Hygiene Data'!$G$11,0,10*ROW('Hygiene Data'!G167)))</f>
        <v/>
      </c>
      <c r="DY173" s="378" t="str">
        <f ca="1">+IF(OFFSET('Hygiene Data'!$G$12,0,10*ROW('Hygiene Data'!G167))="","",OFFSET('Hygiene Data'!$G$12,0,10*ROW('Hygiene Data'!G167)))</f>
        <v/>
      </c>
      <c r="DZ173" s="378" t="str">
        <f ca="1">+IF(OFFSET('Hygiene Data'!$G$13,0,10*ROW('Hygiene Data'!G167))="","",OFFSET('Hygiene Data'!$G$13,0,10*ROW('Hygiene Data'!G167)))</f>
        <v/>
      </c>
      <c r="EA173" s="378" t="str">
        <f ca="1">+IF(OFFSET('Hygiene Data'!$H$11,0,10*ROW('Hygiene Data'!H167))="","",OFFSET('Hygiene Data'!$H$11,0,10*ROW('Hygiene Data'!H167)))</f>
        <v/>
      </c>
      <c r="EB173" s="378" t="str">
        <f ca="1">+IF(OFFSET('Hygiene Data'!$H$12,0,10*ROW('Hygiene Data'!H167))="","",OFFSET('Hygiene Data'!$H$12,0,10*ROW('Hygiene Data'!H167)))</f>
        <v/>
      </c>
      <c r="EC173" s="378" t="str">
        <f ca="1">+IF(OFFSET('Hygiene Data'!$H$13,0,10*ROW('Hygiene Data'!H167))="","",OFFSET('Hygiene Data'!$H$13,0,10*ROW('Hygiene Data'!H167)))</f>
        <v/>
      </c>
      <c r="ED173" s="378" t="str">
        <f ca="1">+IF(OFFSET('Hygiene Data'!$I$11,0,10*ROW('Hygiene Data'!I167))="","",OFFSET('Hygiene Data'!$I$11,0,10*ROW('Hygiene Data'!I167)))</f>
        <v/>
      </c>
      <c r="EE173" s="378" t="str">
        <f ca="1">+IF(OFFSET('Hygiene Data'!$I$12,0,10*ROW('Hygiene Data'!I167))="","",OFFSET('Hygiene Data'!$I$12,0,10*ROW('Hygiene Data'!I167)))</f>
        <v/>
      </c>
      <c r="EF173" s="378" t="str">
        <f ca="1">+IF(OFFSET('Hygiene Data'!$I$13,0,10*ROW('Hygiene Data'!I167))="","",OFFSET('Hygiene Data'!$I$13,0,10*ROW('Hygiene Data'!I167)))</f>
        <v/>
      </c>
    </row>
    <row r="174" spans="1:136" x14ac:dyDescent="0.25">
      <c r="A174" s="487" t="str">
        <f ca="1">+IF(OFFSET('Water Data'!$B$2,0,10*ROW('Water Data'!E168))="","",OFFSET('Water Data'!$B$2,0,10*ROW('Water Data'!E168)))</f>
        <v/>
      </c>
      <c r="B174" s="487"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4" t="str">
        <f t="shared" ca="1" si="2"/>
        <v/>
      </c>
      <c r="D174" s="515"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5"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5"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5"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5"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5"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5"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5"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5"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5"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5"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5"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5"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5"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5"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5"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5"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5"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6"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6"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6"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6"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6"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6"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6"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6"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6"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6"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6"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6"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6"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6"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6"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6"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6"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6"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6"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6"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6"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6"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6"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6"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6"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6"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6"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6"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6"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6"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7"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3"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7"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7"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7"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7"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7"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7"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7"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7"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7"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7"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7"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7"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7"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7"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7"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7"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8" t="str">
        <f ca="1">+IF(OFFSET('Water Data'!$D$27,0,10*ROW('Water Data'!D168))="","",OFFSET('Water Data'!$D$27,0,10*ROW('Water Data'!D168)))</f>
        <v/>
      </c>
      <c r="BT174" s="378" t="str">
        <f ca="1">+IF(OFFSET('Water Data'!$D$28,0,10*ROW('Water Data'!D168))="","",OFFSET('Water Data'!$D$28,0,10*ROW('Water Data'!D168)))</f>
        <v/>
      </c>
      <c r="BU174" s="378" t="str">
        <f ca="1">+IF(OFFSET('Water Data'!$D$29,0,10*ROW('Water Data'!D168))="","",OFFSET('Water Data'!$D$29,0,10*ROW('Water Data'!D168)))</f>
        <v/>
      </c>
      <c r="BV174" s="378" t="str">
        <f ca="1">+IF(OFFSET('Water Data'!$E$27,0,10*ROW('Water Data'!E168))="","",OFFSET('Water Data'!$E$27,0,10*ROW('Water Data'!E168)))</f>
        <v/>
      </c>
      <c r="BW174" s="378" t="str">
        <f ca="1">+IF(OFFSET('Water Data'!$E$28,0,10*ROW('Water Data'!E168))="","",OFFSET('Water Data'!$E$28,0,10*ROW('Water Data'!E168)))</f>
        <v/>
      </c>
      <c r="BX174" s="378" t="str">
        <f ca="1">+IF(OFFSET('Water Data'!$E$29,0,10*ROW('Water Data'!E168))="","",OFFSET('Water Data'!$E$29,0,10*ROW('Water Data'!E168)))</f>
        <v/>
      </c>
      <c r="BY174" s="378" t="str">
        <f ca="1">+IF(OFFSET('Water Data'!$F$27,0,10*ROW('Water Data'!F168))="","",OFFSET('Water Data'!$F$27,0,10*ROW('Water Data'!F168)))</f>
        <v/>
      </c>
      <c r="BZ174" s="378" t="str">
        <f ca="1">+IF(OFFSET('Water Data'!$F$28,0,10*ROW('Water Data'!F168))="","",OFFSET('Water Data'!$F$28,0,10*ROW('Water Data'!F168)))</f>
        <v/>
      </c>
      <c r="CA174" s="378" t="str">
        <f ca="1">+IF(OFFSET('Water Data'!$F$29,0,10*ROW('Water Data'!F168))="","",OFFSET('Water Data'!$F$29,0,10*ROW('Water Data'!F168)))</f>
        <v/>
      </c>
      <c r="CB174" s="378" t="str">
        <f ca="1">+IF(OFFSET('Water Data'!$G$27,0,10*ROW('Water Data'!G168))="","",OFFSET('Water Data'!$G$27,0,10*ROW('Water Data'!G168)))</f>
        <v/>
      </c>
      <c r="CC174" s="378" t="str">
        <f ca="1">+IF(OFFSET('Water Data'!$G$28,0,10*ROW('Water Data'!G168))="","",OFFSET('Water Data'!$G$28,0,10*ROW('Water Data'!G168)))</f>
        <v/>
      </c>
      <c r="CD174" s="378" t="str">
        <f ca="1">+IF(OFFSET('Water Data'!$G$29,0,10*ROW('Water Data'!G168))="","",OFFSET('Water Data'!$G$29,0,10*ROW('Water Data'!G168)))</f>
        <v/>
      </c>
      <c r="CE174" s="378" t="str">
        <f ca="1">+IF(OFFSET('Water Data'!$H$27,0,10*ROW('Water Data'!H168))="","",OFFSET('Water Data'!$H$27,0,10*ROW('Water Data'!H168)))</f>
        <v/>
      </c>
      <c r="CF174" s="378" t="str">
        <f ca="1">+IF(OFFSET('Water Data'!$H$28,0,10*ROW('Water Data'!H168))="","",OFFSET('Water Data'!$H$28,0,10*ROW('Water Data'!H168)))</f>
        <v/>
      </c>
      <c r="CG174" s="378" t="str">
        <f ca="1">+IF(OFFSET('Water Data'!$H$29,0,10*ROW('Water Data'!H168))="","",OFFSET('Water Data'!$H$29,0,10*ROW('Water Data'!H168)))</f>
        <v/>
      </c>
      <c r="CH174" s="378" t="str">
        <f ca="1">+IF(OFFSET('Water Data'!$I$27,0,10*ROW('Water Data'!I168))="","",OFFSET('Water Data'!$I$27,0,10*ROW('Water Data'!I168)))</f>
        <v/>
      </c>
      <c r="CI174" s="378" t="str">
        <f ca="1">+IF(OFFSET('Water Data'!$I$28,0,10*ROW('Water Data'!I168))="","",OFFSET('Water Data'!$I$28,0,10*ROW('Water Data'!I168)))</f>
        <v/>
      </c>
      <c r="CJ174" s="378" t="str">
        <f ca="1">+IF(OFFSET('Water Data'!$I$29,0,10*ROW('Water Data'!I168))="","",OFFSET('Water Data'!$I$29,0,10*ROW('Water Data'!I168)))</f>
        <v/>
      </c>
      <c r="CK174" s="378" t="str">
        <f ca="1">+IF(OFFSET('Sanitation Data'!$D$28,0,10*ROW('Sanitation Data'!D168))="","",OFFSET('Sanitation Data'!$D$28,0,10*ROW('Sanitation Data'!D168)))</f>
        <v/>
      </c>
      <c r="CL174" s="378" t="str">
        <f ca="1">+IF(OFFSET('Sanitation Data'!$D$29,0,10*ROW('Sanitation Data'!D168))="","",OFFSET('Sanitation Data'!$D$29,0,10*ROW('Sanitation Data'!D168)))</f>
        <v/>
      </c>
      <c r="CM174" s="378" t="str">
        <f ca="1">+IF(OFFSET('Sanitation Data'!$D$30,0,10*ROW('Sanitation Data'!D168))="","",OFFSET('Sanitation Data'!$D$30,0,10*ROW('Sanitation Data'!D168)))</f>
        <v/>
      </c>
      <c r="CN174" s="378" t="str">
        <f ca="1">+IF(OFFSET('Sanitation Data'!$D$31,0,10*ROW('Sanitation Data'!D168))="","",OFFSET('Sanitation Data'!$D$31,0,10*ROW('Sanitation Data'!D168)))</f>
        <v/>
      </c>
      <c r="CO174" s="378" t="str">
        <f ca="1">+IF(OFFSET('Sanitation Data'!$D$32,0,10*ROW('Sanitation Data'!D168))="","",OFFSET('Sanitation Data'!$D$32,0,10*ROW('Sanitation Data'!D168)))</f>
        <v/>
      </c>
      <c r="CP174" s="378" t="str">
        <f ca="1">+IF(OFFSET('Sanitation Data'!$E$28,0,10*ROW('Sanitation Data'!E168))="","",OFFSET('Sanitation Data'!$E$28,0,10*ROW('Sanitation Data'!E168)))</f>
        <v/>
      </c>
      <c r="CQ174" s="378" t="str">
        <f ca="1">+IF(OFFSET('Sanitation Data'!$E$29,0,10*ROW('Sanitation Data'!E168))="","",OFFSET('Sanitation Data'!$E$29,0,10*ROW('Sanitation Data'!E168)))</f>
        <v/>
      </c>
      <c r="CR174" s="378" t="str">
        <f ca="1">+IF(OFFSET('Sanitation Data'!$E$30,0,10*ROW('Sanitation Data'!E168))="","",OFFSET('Sanitation Data'!$E$30,0,10*ROW('Sanitation Data'!E168)))</f>
        <v/>
      </c>
      <c r="CS174" s="378" t="str">
        <f ca="1">+IF(OFFSET('Sanitation Data'!$E$31,0,10*ROW('Sanitation Data'!E168))="","",OFFSET('Sanitation Data'!$E$31,0,10*ROW('Sanitation Data'!E168)))</f>
        <v/>
      </c>
      <c r="CT174" s="378" t="str">
        <f ca="1">+IF(OFFSET('Sanitation Data'!$E$32,0,10*ROW('Sanitation Data'!E168))="","",OFFSET('Sanitation Data'!$E$32,0,10*ROW('Sanitation Data'!E168)))</f>
        <v/>
      </c>
      <c r="CU174" s="378" t="str">
        <f ca="1">+IF(OFFSET('Sanitation Data'!$F$28,0,10*ROW('Sanitation Data'!F168))="","",OFFSET('Sanitation Data'!$F$28,0,10*ROW('Sanitation Data'!F168)))</f>
        <v/>
      </c>
      <c r="CV174" s="378" t="str">
        <f ca="1">+IF(OFFSET('Sanitation Data'!$F$29,0,10*ROW('Sanitation Data'!F168))="","",OFFSET('Sanitation Data'!$F$29,0,10*ROW('Sanitation Data'!F168)))</f>
        <v/>
      </c>
      <c r="CW174" s="378" t="str">
        <f ca="1">+IF(OFFSET('Sanitation Data'!$F$30,0,10*ROW('Sanitation Data'!F168))="","",OFFSET('Sanitation Data'!$F$30,0,10*ROW('Sanitation Data'!F168)))</f>
        <v/>
      </c>
      <c r="CX174" s="378" t="str">
        <f ca="1">+IF(OFFSET('Sanitation Data'!$F$31,0,10*ROW('Sanitation Data'!F168))="","",OFFSET('Sanitation Data'!$F$31,0,10*ROW('Sanitation Data'!F168)))</f>
        <v/>
      </c>
      <c r="CY174" s="378" t="str">
        <f ca="1">+IF(OFFSET('Sanitation Data'!$F$32,0,10*ROW('Sanitation Data'!F168))="","",OFFSET('Sanitation Data'!$F$32,0,10*ROW('Sanitation Data'!F168)))</f>
        <v/>
      </c>
      <c r="CZ174" s="378" t="str">
        <f ca="1">+IF(OFFSET('Sanitation Data'!$G$28,0,10*ROW('Sanitation Data'!G168))="","",OFFSET('Sanitation Data'!$G$28,0,10*ROW('Sanitation Data'!G168)))</f>
        <v/>
      </c>
      <c r="DA174" s="378" t="str">
        <f ca="1">+IF(OFFSET('Sanitation Data'!$G$29,0,10*ROW('Sanitation Data'!G168))="","",OFFSET('Sanitation Data'!$G$29,0,10*ROW('Sanitation Data'!G168)))</f>
        <v/>
      </c>
      <c r="DB174" s="378" t="str">
        <f ca="1">+IF(OFFSET('Sanitation Data'!$G$30,0,10*ROW('Sanitation Data'!G168))="","",OFFSET('Sanitation Data'!$G$30,0,10*ROW('Sanitation Data'!G168)))</f>
        <v/>
      </c>
      <c r="DC174" s="378" t="str">
        <f ca="1">+IF(OFFSET('Sanitation Data'!$G$31,0,10*ROW('Sanitation Data'!G168))="","",OFFSET('Sanitation Data'!$G$31,0,10*ROW('Sanitation Data'!G168)))</f>
        <v/>
      </c>
      <c r="DD174" s="378" t="str">
        <f ca="1">+IF(OFFSET('Sanitation Data'!$G$32,0,10*ROW('Sanitation Data'!G168))="","",OFFSET('Sanitation Data'!$G$32,0,10*ROW('Sanitation Data'!G168)))</f>
        <v/>
      </c>
      <c r="DE174" s="378" t="str">
        <f ca="1">+IF(OFFSET('Sanitation Data'!$H$28,0,10*ROW('Sanitation Data'!H168))="","",OFFSET('Sanitation Data'!$H$28,0,10*ROW('Sanitation Data'!H168)))</f>
        <v/>
      </c>
      <c r="DF174" s="378" t="str">
        <f ca="1">+IF(OFFSET('Sanitation Data'!$H$29,0,10*ROW('Sanitation Data'!H168))="","",OFFSET('Sanitation Data'!$H$29,0,10*ROW('Sanitation Data'!H168)))</f>
        <v/>
      </c>
      <c r="DG174" s="378" t="str">
        <f ca="1">+IF(OFFSET('Sanitation Data'!$H$30,0,10*ROW('Sanitation Data'!H168))="","",OFFSET('Sanitation Data'!$H$30,0,10*ROW('Sanitation Data'!H168)))</f>
        <v/>
      </c>
      <c r="DH174" s="378" t="str">
        <f ca="1">+IF(OFFSET('Sanitation Data'!$H$31,0,10*ROW('Sanitation Data'!H168))="","",OFFSET('Sanitation Data'!$H$31,0,10*ROW('Sanitation Data'!H168)))</f>
        <v/>
      </c>
      <c r="DI174" s="378" t="str">
        <f ca="1">+IF(OFFSET('Sanitation Data'!$H$32,0,10*ROW('Sanitation Data'!H168))="","",OFFSET('Sanitation Data'!$H$32,0,10*ROW('Sanitation Data'!H168)))</f>
        <v/>
      </c>
      <c r="DJ174" s="378" t="str">
        <f ca="1">+IF(OFFSET('Sanitation Data'!$I$28,0,10*ROW('Sanitation Data'!I168))="","",OFFSET('Sanitation Data'!$I$28,0,10*ROW('Sanitation Data'!I168)))</f>
        <v/>
      </c>
      <c r="DK174" s="378" t="str">
        <f ca="1">+IF(OFFSET('Sanitation Data'!$I$29,0,10*ROW('Sanitation Data'!I168))="","",OFFSET('Sanitation Data'!$I$29,0,10*ROW('Sanitation Data'!I168)))</f>
        <v/>
      </c>
      <c r="DL174" s="378" t="str">
        <f ca="1">+IF(OFFSET('Sanitation Data'!$I$30,0,10*ROW('Sanitation Data'!I168))="","",OFFSET('Sanitation Data'!$I$30,0,10*ROW('Sanitation Data'!I168)))</f>
        <v/>
      </c>
      <c r="DM174" s="378" t="str">
        <f ca="1">+IF(OFFSET('Sanitation Data'!$I$31,0,10*ROW('Sanitation Data'!I168))="","",OFFSET('Sanitation Data'!$I$31,0,10*ROW('Sanitation Data'!I168)))</f>
        <v/>
      </c>
      <c r="DN174" s="378" t="str">
        <f ca="1">+IF(OFFSET('Sanitation Data'!$I$32,0,10*ROW('Sanitation Data'!I168))="","",OFFSET('Sanitation Data'!$I$32,0,10*ROW('Sanitation Data'!I168)))</f>
        <v/>
      </c>
      <c r="DO174" s="378" t="str">
        <f ca="1">+IF(OFFSET('Hygiene Data'!$D$11,0,10*ROW('Hygiene Data'!D168))="","",OFFSET('Hygiene Data'!$D$11,0,10*ROW('Hygiene Data'!D168)))</f>
        <v/>
      </c>
      <c r="DP174" s="378" t="str">
        <f ca="1">+IF(OFFSET('Hygiene Data'!$D$12,0,10*ROW('Hygiene Data'!D168))="","",OFFSET('Hygiene Data'!$D$12,0,10*ROW('Hygiene Data'!D168)))</f>
        <v/>
      </c>
      <c r="DQ174" s="378" t="str">
        <f ca="1">+IF(OFFSET('Hygiene Data'!$D$13,0,10*ROW('Hygiene Data'!D168))="","",OFFSET('Hygiene Data'!$D$13,0,10*ROW('Hygiene Data'!D168)))</f>
        <v/>
      </c>
      <c r="DR174" s="378" t="str">
        <f ca="1">+IF(OFFSET('Hygiene Data'!$E$11,0,10*ROW('Hygiene Data'!E168))="","",OFFSET('Hygiene Data'!$E$11,0,10*ROW('Hygiene Data'!E168)))</f>
        <v/>
      </c>
      <c r="DS174" s="378" t="str">
        <f ca="1">+IF(OFFSET('Hygiene Data'!$E$12,0,10*ROW('Hygiene Data'!E168))="","",OFFSET('Hygiene Data'!$E$12,0,10*ROW('Hygiene Data'!E168)))</f>
        <v/>
      </c>
      <c r="DT174" s="378" t="str">
        <f ca="1">+IF(OFFSET('Hygiene Data'!$E$13,0,10*ROW('Hygiene Data'!E168))="","",OFFSET('Hygiene Data'!$E$13,0,10*ROW('Hygiene Data'!E168)))</f>
        <v/>
      </c>
      <c r="DU174" s="378" t="str">
        <f ca="1">+IF(OFFSET('Hygiene Data'!$F$11,0,10*ROW('Hygiene Data'!F168))="","",OFFSET('Hygiene Data'!$F$11,0,10*ROW('Hygiene Data'!F168)))</f>
        <v/>
      </c>
      <c r="DV174" s="378" t="str">
        <f ca="1">+IF(OFFSET('Hygiene Data'!$F$12,0,10*ROW('Hygiene Data'!F168))="","",OFFSET('Hygiene Data'!$F$12,0,10*ROW('Hygiene Data'!F168)))</f>
        <v/>
      </c>
      <c r="DW174" s="378" t="str">
        <f ca="1">+IF(OFFSET('Hygiene Data'!$F$13,0,10*ROW('Hygiene Data'!F168))="","",OFFSET('Hygiene Data'!$F$13,0,10*ROW('Hygiene Data'!F168)))</f>
        <v/>
      </c>
      <c r="DX174" s="378" t="str">
        <f ca="1">+IF(OFFSET('Hygiene Data'!$G$11,0,10*ROW('Hygiene Data'!G168))="","",OFFSET('Hygiene Data'!$G$11,0,10*ROW('Hygiene Data'!G168)))</f>
        <v/>
      </c>
      <c r="DY174" s="378" t="str">
        <f ca="1">+IF(OFFSET('Hygiene Data'!$G$12,0,10*ROW('Hygiene Data'!G168))="","",OFFSET('Hygiene Data'!$G$12,0,10*ROW('Hygiene Data'!G168)))</f>
        <v/>
      </c>
      <c r="DZ174" s="378" t="str">
        <f ca="1">+IF(OFFSET('Hygiene Data'!$G$13,0,10*ROW('Hygiene Data'!G168))="","",OFFSET('Hygiene Data'!$G$13,0,10*ROW('Hygiene Data'!G168)))</f>
        <v/>
      </c>
      <c r="EA174" s="378" t="str">
        <f ca="1">+IF(OFFSET('Hygiene Data'!$H$11,0,10*ROW('Hygiene Data'!H168))="","",OFFSET('Hygiene Data'!$H$11,0,10*ROW('Hygiene Data'!H168)))</f>
        <v/>
      </c>
      <c r="EB174" s="378" t="str">
        <f ca="1">+IF(OFFSET('Hygiene Data'!$H$12,0,10*ROW('Hygiene Data'!H168))="","",OFFSET('Hygiene Data'!$H$12,0,10*ROW('Hygiene Data'!H168)))</f>
        <v/>
      </c>
      <c r="EC174" s="378" t="str">
        <f ca="1">+IF(OFFSET('Hygiene Data'!$H$13,0,10*ROW('Hygiene Data'!H168))="","",OFFSET('Hygiene Data'!$H$13,0,10*ROW('Hygiene Data'!H168)))</f>
        <v/>
      </c>
      <c r="ED174" s="378" t="str">
        <f ca="1">+IF(OFFSET('Hygiene Data'!$I$11,0,10*ROW('Hygiene Data'!I168))="","",OFFSET('Hygiene Data'!$I$11,0,10*ROW('Hygiene Data'!I168)))</f>
        <v/>
      </c>
      <c r="EE174" s="378" t="str">
        <f ca="1">+IF(OFFSET('Hygiene Data'!$I$12,0,10*ROW('Hygiene Data'!I168))="","",OFFSET('Hygiene Data'!$I$12,0,10*ROW('Hygiene Data'!I168)))</f>
        <v/>
      </c>
      <c r="EF174" s="378" t="str">
        <f ca="1">+IF(OFFSET('Hygiene Data'!$I$13,0,10*ROW('Hygiene Data'!I168))="","",OFFSET('Hygiene Data'!$I$13,0,10*ROW('Hygiene Data'!I168)))</f>
        <v/>
      </c>
    </row>
    <row r="175" spans="1:136" x14ac:dyDescent="0.25">
      <c r="A175" s="487" t="str">
        <f ca="1">+IF(OFFSET('Water Data'!$B$2,0,10*ROW('Water Data'!E169))="","",OFFSET('Water Data'!$B$2,0,10*ROW('Water Data'!E169)))</f>
        <v/>
      </c>
      <c r="B175" s="487"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4" t="str">
        <f t="shared" ca="1" si="2"/>
        <v/>
      </c>
      <c r="D175" s="515"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5"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5"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5"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5"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5"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5"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5"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5"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5"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5"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5"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5"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5"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5"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5"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5"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5"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6"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6"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6"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6"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6"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6"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6"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6"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6"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6"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6"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6"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6"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6"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6"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6"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6"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6"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6"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6"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6"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6"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6"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6"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6"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6"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6"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6"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6"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6"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7"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3"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7"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7"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7"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7"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7"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7"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7"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7"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7"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7"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7"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7"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7"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7"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7"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7"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8" t="str">
        <f ca="1">+IF(OFFSET('Water Data'!$D$27,0,10*ROW('Water Data'!D169))="","",OFFSET('Water Data'!$D$27,0,10*ROW('Water Data'!D169)))</f>
        <v/>
      </c>
      <c r="BT175" s="378" t="str">
        <f ca="1">+IF(OFFSET('Water Data'!$D$28,0,10*ROW('Water Data'!D169))="","",OFFSET('Water Data'!$D$28,0,10*ROW('Water Data'!D169)))</f>
        <v/>
      </c>
      <c r="BU175" s="378" t="str">
        <f ca="1">+IF(OFFSET('Water Data'!$D$29,0,10*ROW('Water Data'!D169))="","",OFFSET('Water Data'!$D$29,0,10*ROW('Water Data'!D169)))</f>
        <v/>
      </c>
      <c r="BV175" s="378" t="str">
        <f ca="1">+IF(OFFSET('Water Data'!$E$27,0,10*ROW('Water Data'!E169))="","",OFFSET('Water Data'!$E$27,0,10*ROW('Water Data'!E169)))</f>
        <v/>
      </c>
      <c r="BW175" s="378" t="str">
        <f ca="1">+IF(OFFSET('Water Data'!$E$28,0,10*ROW('Water Data'!E169))="","",OFFSET('Water Data'!$E$28,0,10*ROW('Water Data'!E169)))</f>
        <v/>
      </c>
      <c r="BX175" s="378" t="str">
        <f ca="1">+IF(OFFSET('Water Data'!$E$29,0,10*ROW('Water Data'!E169))="","",OFFSET('Water Data'!$E$29,0,10*ROW('Water Data'!E169)))</f>
        <v/>
      </c>
      <c r="BY175" s="378" t="str">
        <f ca="1">+IF(OFFSET('Water Data'!$F$27,0,10*ROW('Water Data'!F169))="","",OFFSET('Water Data'!$F$27,0,10*ROW('Water Data'!F169)))</f>
        <v/>
      </c>
      <c r="BZ175" s="378" t="str">
        <f ca="1">+IF(OFFSET('Water Data'!$F$28,0,10*ROW('Water Data'!F169))="","",OFFSET('Water Data'!$F$28,0,10*ROW('Water Data'!F169)))</f>
        <v/>
      </c>
      <c r="CA175" s="378" t="str">
        <f ca="1">+IF(OFFSET('Water Data'!$F$29,0,10*ROW('Water Data'!F169))="","",OFFSET('Water Data'!$F$29,0,10*ROW('Water Data'!F169)))</f>
        <v/>
      </c>
      <c r="CB175" s="378" t="str">
        <f ca="1">+IF(OFFSET('Water Data'!$G$27,0,10*ROW('Water Data'!G169))="","",OFFSET('Water Data'!$G$27,0,10*ROW('Water Data'!G169)))</f>
        <v/>
      </c>
      <c r="CC175" s="378" t="str">
        <f ca="1">+IF(OFFSET('Water Data'!$G$28,0,10*ROW('Water Data'!G169))="","",OFFSET('Water Data'!$G$28,0,10*ROW('Water Data'!G169)))</f>
        <v/>
      </c>
      <c r="CD175" s="378" t="str">
        <f ca="1">+IF(OFFSET('Water Data'!$G$29,0,10*ROW('Water Data'!G169))="","",OFFSET('Water Data'!$G$29,0,10*ROW('Water Data'!G169)))</f>
        <v/>
      </c>
      <c r="CE175" s="378" t="str">
        <f ca="1">+IF(OFFSET('Water Data'!$H$27,0,10*ROW('Water Data'!H169))="","",OFFSET('Water Data'!$H$27,0,10*ROW('Water Data'!H169)))</f>
        <v/>
      </c>
      <c r="CF175" s="378" t="str">
        <f ca="1">+IF(OFFSET('Water Data'!$H$28,0,10*ROW('Water Data'!H169))="","",OFFSET('Water Data'!$H$28,0,10*ROW('Water Data'!H169)))</f>
        <v/>
      </c>
      <c r="CG175" s="378" t="str">
        <f ca="1">+IF(OFFSET('Water Data'!$H$29,0,10*ROW('Water Data'!H169))="","",OFFSET('Water Data'!$H$29,0,10*ROW('Water Data'!H169)))</f>
        <v/>
      </c>
      <c r="CH175" s="378" t="str">
        <f ca="1">+IF(OFFSET('Water Data'!$I$27,0,10*ROW('Water Data'!I169))="","",OFFSET('Water Data'!$I$27,0,10*ROW('Water Data'!I169)))</f>
        <v/>
      </c>
      <c r="CI175" s="378" t="str">
        <f ca="1">+IF(OFFSET('Water Data'!$I$28,0,10*ROW('Water Data'!I169))="","",OFFSET('Water Data'!$I$28,0,10*ROW('Water Data'!I169)))</f>
        <v/>
      </c>
      <c r="CJ175" s="378" t="str">
        <f ca="1">+IF(OFFSET('Water Data'!$I$29,0,10*ROW('Water Data'!I169))="","",OFFSET('Water Data'!$I$29,0,10*ROW('Water Data'!I169)))</f>
        <v/>
      </c>
      <c r="CK175" s="378" t="str">
        <f ca="1">+IF(OFFSET('Sanitation Data'!$D$28,0,10*ROW('Sanitation Data'!D169))="","",OFFSET('Sanitation Data'!$D$28,0,10*ROW('Sanitation Data'!D169)))</f>
        <v/>
      </c>
      <c r="CL175" s="378" t="str">
        <f ca="1">+IF(OFFSET('Sanitation Data'!$D$29,0,10*ROW('Sanitation Data'!D169))="","",OFFSET('Sanitation Data'!$D$29,0,10*ROW('Sanitation Data'!D169)))</f>
        <v/>
      </c>
      <c r="CM175" s="378" t="str">
        <f ca="1">+IF(OFFSET('Sanitation Data'!$D$30,0,10*ROW('Sanitation Data'!D169))="","",OFFSET('Sanitation Data'!$D$30,0,10*ROW('Sanitation Data'!D169)))</f>
        <v/>
      </c>
      <c r="CN175" s="378" t="str">
        <f ca="1">+IF(OFFSET('Sanitation Data'!$D$31,0,10*ROW('Sanitation Data'!D169))="","",OFFSET('Sanitation Data'!$D$31,0,10*ROW('Sanitation Data'!D169)))</f>
        <v/>
      </c>
      <c r="CO175" s="378" t="str">
        <f ca="1">+IF(OFFSET('Sanitation Data'!$D$32,0,10*ROW('Sanitation Data'!D169))="","",OFFSET('Sanitation Data'!$D$32,0,10*ROW('Sanitation Data'!D169)))</f>
        <v/>
      </c>
      <c r="CP175" s="378" t="str">
        <f ca="1">+IF(OFFSET('Sanitation Data'!$E$28,0,10*ROW('Sanitation Data'!E169))="","",OFFSET('Sanitation Data'!$E$28,0,10*ROW('Sanitation Data'!E169)))</f>
        <v/>
      </c>
      <c r="CQ175" s="378" t="str">
        <f ca="1">+IF(OFFSET('Sanitation Data'!$E$29,0,10*ROW('Sanitation Data'!E169))="","",OFFSET('Sanitation Data'!$E$29,0,10*ROW('Sanitation Data'!E169)))</f>
        <v/>
      </c>
      <c r="CR175" s="378" t="str">
        <f ca="1">+IF(OFFSET('Sanitation Data'!$E$30,0,10*ROW('Sanitation Data'!E169))="","",OFFSET('Sanitation Data'!$E$30,0,10*ROW('Sanitation Data'!E169)))</f>
        <v/>
      </c>
      <c r="CS175" s="378" t="str">
        <f ca="1">+IF(OFFSET('Sanitation Data'!$E$31,0,10*ROW('Sanitation Data'!E169))="","",OFFSET('Sanitation Data'!$E$31,0,10*ROW('Sanitation Data'!E169)))</f>
        <v/>
      </c>
      <c r="CT175" s="378" t="str">
        <f ca="1">+IF(OFFSET('Sanitation Data'!$E$32,0,10*ROW('Sanitation Data'!E169))="","",OFFSET('Sanitation Data'!$E$32,0,10*ROW('Sanitation Data'!E169)))</f>
        <v/>
      </c>
      <c r="CU175" s="378" t="str">
        <f ca="1">+IF(OFFSET('Sanitation Data'!$F$28,0,10*ROW('Sanitation Data'!F169))="","",OFFSET('Sanitation Data'!$F$28,0,10*ROW('Sanitation Data'!F169)))</f>
        <v/>
      </c>
      <c r="CV175" s="378" t="str">
        <f ca="1">+IF(OFFSET('Sanitation Data'!$F$29,0,10*ROW('Sanitation Data'!F169))="","",OFFSET('Sanitation Data'!$F$29,0,10*ROW('Sanitation Data'!F169)))</f>
        <v/>
      </c>
      <c r="CW175" s="378" t="str">
        <f ca="1">+IF(OFFSET('Sanitation Data'!$F$30,0,10*ROW('Sanitation Data'!F169))="","",OFFSET('Sanitation Data'!$F$30,0,10*ROW('Sanitation Data'!F169)))</f>
        <v/>
      </c>
      <c r="CX175" s="378" t="str">
        <f ca="1">+IF(OFFSET('Sanitation Data'!$F$31,0,10*ROW('Sanitation Data'!F169))="","",OFFSET('Sanitation Data'!$F$31,0,10*ROW('Sanitation Data'!F169)))</f>
        <v/>
      </c>
      <c r="CY175" s="378" t="str">
        <f ca="1">+IF(OFFSET('Sanitation Data'!$F$32,0,10*ROW('Sanitation Data'!F169))="","",OFFSET('Sanitation Data'!$F$32,0,10*ROW('Sanitation Data'!F169)))</f>
        <v/>
      </c>
      <c r="CZ175" s="378" t="str">
        <f ca="1">+IF(OFFSET('Sanitation Data'!$G$28,0,10*ROW('Sanitation Data'!G169))="","",OFFSET('Sanitation Data'!$G$28,0,10*ROW('Sanitation Data'!G169)))</f>
        <v/>
      </c>
      <c r="DA175" s="378" t="str">
        <f ca="1">+IF(OFFSET('Sanitation Data'!$G$29,0,10*ROW('Sanitation Data'!G169))="","",OFFSET('Sanitation Data'!$G$29,0,10*ROW('Sanitation Data'!G169)))</f>
        <v/>
      </c>
      <c r="DB175" s="378" t="str">
        <f ca="1">+IF(OFFSET('Sanitation Data'!$G$30,0,10*ROW('Sanitation Data'!G169))="","",OFFSET('Sanitation Data'!$G$30,0,10*ROW('Sanitation Data'!G169)))</f>
        <v/>
      </c>
      <c r="DC175" s="378" t="str">
        <f ca="1">+IF(OFFSET('Sanitation Data'!$G$31,0,10*ROW('Sanitation Data'!G169))="","",OFFSET('Sanitation Data'!$G$31,0,10*ROW('Sanitation Data'!G169)))</f>
        <v/>
      </c>
      <c r="DD175" s="378" t="str">
        <f ca="1">+IF(OFFSET('Sanitation Data'!$G$32,0,10*ROW('Sanitation Data'!G169))="","",OFFSET('Sanitation Data'!$G$32,0,10*ROW('Sanitation Data'!G169)))</f>
        <v/>
      </c>
      <c r="DE175" s="378" t="str">
        <f ca="1">+IF(OFFSET('Sanitation Data'!$H$28,0,10*ROW('Sanitation Data'!H169))="","",OFFSET('Sanitation Data'!$H$28,0,10*ROW('Sanitation Data'!H169)))</f>
        <v/>
      </c>
      <c r="DF175" s="378" t="str">
        <f ca="1">+IF(OFFSET('Sanitation Data'!$H$29,0,10*ROW('Sanitation Data'!H169))="","",OFFSET('Sanitation Data'!$H$29,0,10*ROW('Sanitation Data'!H169)))</f>
        <v/>
      </c>
      <c r="DG175" s="378" t="str">
        <f ca="1">+IF(OFFSET('Sanitation Data'!$H$30,0,10*ROW('Sanitation Data'!H169))="","",OFFSET('Sanitation Data'!$H$30,0,10*ROW('Sanitation Data'!H169)))</f>
        <v/>
      </c>
      <c r="DH175" s="378" t="str">
        <f ca="1">+IF(OFFSET('Sanitation Data'!$H$31,0,10*ROW('Sanitation Data'!H169))="","",OFFSET('Sanitation Data'!$H$31,0,10*ROW('Sanitation Data'!H169)))</f>
        <v/>
      </c>
      <c r="DI175" s="378" t="str">
        <f ca="1">+IF(OFFSET('Sanitation Data'!$H$32,0,10*ROW('Sanitation Data'!H169))="","",OFFSET('Sanitation Data'!$H$32,0,10*ROW('Sanitation Data'!H169)))</f>
        <v/>
      </c>
      <c r="DJ175" s="378" t="str">
        <f ca="1">+IF(OFFSET('Sanitation Data'!$I$28,0,10*ROW('Sanitation Data'!I169))="","",OFFSET('Sanitation Data'!$I$28,0,10*ROW('Sanitation Data'!I169)))</f>
        <v/>
      </c>
      <c r="DK175" s="378" t="str">
        <f ca="1">+IF(OFFSET('Sanitation Data'!$I$29,0,10*ROW('Sanitation Data'!I169))="","",OFFSET('Sanitation Data'!$I$29,0,10*ROW('Sanitation Data'!I169)))</f>
        <v/>
      </c>
      <c r="DL175" s="378" t="str">
        <f ca="1">+IF(OFFSET('Sanitation Data'!$I$30,0,10*ROW('Sanitation Data'!I169))="","",OFFSET('Sanitation Data'!$I$30,0,10*ROW('Sanitation Data'!I169)))</f>
        <v/>
      </c>
      <c r="DM175" s="378" t="str">
        <f ca="1">+IF(OFFSET('Sanitation Data'!$I$31,0,10*ROW('Sanitation Data'!I169))="","",OFFSET('Sanitation Data'!$I$31,0,10*ROW('Sanitation Data'!I169)))</f>
        <v/>
      </c>
      <c r="DN175" s="378" t="str">
        <f ca="1">+IF(OFFSET('Sanitation Data'!$I$32,0,10*ROW('Sanitation Data'!I169))="","",OFFSET('Sanitation Data'!$I$32,0,10*ROW('Sanitation Data'!I169)))</f>
        <v/>
      </c>
      <c r="DO175" s="378" t="str">
        <f ca="1">+IF(OFFSET('Hygiene Data'!$D$11,0,10*ROW('Hygiene Data'!D169))="","",OFFSET('Hygiene Data'!$D$11,0,10*ROW('Hygiene Data'!D169)))</f>
        <v/>
      </c>
      <c r="DP175" s="378" t="str">
        <f ca="1">+IF(OFFSET('Hygiene Data'!$D$12,0,10*ROW('Hygiene Data'!D169))="","",OFFSET('Hygiene Data'!$D$12,0,10*ROW('Hygiene Data'!D169)))</f>
        <v/>
      </c>
      <c r="DQ175" s="378" t="str">
        <f ca="1">+IF(OFFSET('Hygiene Data'!$D$13,0,10*ROW('Hygiene Data'!D169))="","",OFFSET('Hygiene Data'!$D$13,0,10*ROW('Hygiene Data'!D169)))</f>
        <v/>
      </c>
      <c r="DR175" s="378" t="str">
        <f ca="1">+IF(OFFSET('Hygiene Data'!$E$11,0,10*ROW('Hygiene Data'!E169))="","",OFFSET('Hygiene Data'!$E$11,0,10*ROW('Hygiene Data'!E169)))</f>
        <v/>
      </c>
      <c r="DS175" s="378" t="str">
        <f ca="1">+IF(OFFSET('Hygiene Data'!$E$12,0,10*ROW('Hygiene Data'!E169))="","",OFFSET('Hygiene Data'!$E$12,0,10*ROW('Hygiene Data'!E169)))</f>
        <v/>
      </c>
      <c r="DT175" s="378" t="str">
        <f ca="1">+IF(OFFSET('Hygiene Data'!$E$13,0,10*ROW('Hygiene Data'!E169))="","",OFFSET('Hygiene Data'!$E$13,0,10*ROW('Hygiene Data'!E169)))</f>
        <v/>
      </c>
      <c r="DU175" s="378" t="str">
        <f ca="1">+IF(OFFSET('Hygiene Data'!$F$11,0,10*ROW('Hygiene Data'!F169))="","",OFFSET('Hygiene Data'!$F$11,0,10*ROW('Hygiene Data'!F169)))</f>
        <v/>
      </c>
      <c r="DV175" s="378" t="str">
        <f ca="1">+IF(OFFSET('Hygiene Data'!$F$12,0,10*ROW('Hygiene Data'!F169))="","",OFFSET('Hygiene Data'!$F$12,0,10*ROW('Hygiene Data'!F169)))</f>
        <v/>
      </c>
      <c r="DW175" s="378" t="str">
        <f ca="1">+IF(OFFSET('Hygiene Data'!$F$13,0,10*ROW('Hygiene Data'!F169))="","",OFFSET('Hygiene Data'!$F$13,0,10*ROW('Hygiene Data'!F169)))</f>
        <v/>
      </c>
      <c r="DX175" s="378" t="str">
        <f ca="1">+IF(OFFSET('Hygiene Data'!$G$11,0,10*ROW('Hygiene Data'!G169))="","",OFFSET('Hygiene Data'!$G$11,0,10*ROW('Hygiene Data'!G169)))</f>
        <v/>
      </c>
      <c r="DY175" s="378" t="str">
        <f ca="1">+IF(OFFSET('Hygiene Data'!$G$12,0,10*ROW('Hygiene Data'!G169))="","",OFFSET('Hygiene Data'!$G$12,0,10*ROW('Hygiene Data'!G169)))</f>
        <v/>
      </c>
      <c r="DZ175" s="378" t="str">
        <f ca="1">+IF(OFFSET('Hygiene Data'!$G$13,0,10*ROW('Hygiene Data'!G169))="","",OFFSET('Hygiene Data'!$G$13,0,10*ROW('Hygiene Data'!G169)))</f>
        <v/>
      </c>
      <c r="EA175" s="378" t="str">
        <f ca="1">+IF(OFFSET('Hygiene Data'!$H$11,0,10*ROW('Hygiene Data'!H169))="","",OFFSET('Hygiene Data'!$H$11,0,10*ROW('Hygiene Data'!H169)))</f>
        <v/>
      </c>
      <c r="EB175" s="378" t="str">
        <f ca="1">+IF(OFFSET('Hygiene Data'!$H$12,0,10*ROW('Hygiene Data'!H169))="","",OFFSET('Hygiene Data'!$H$12,0,10*ROW('Hygiene Data'!H169)))</f>
        <v/>
      </c>
      <c r="EC175" s="378" t="str">
        <f ca="1">+IF(OFFSET('Hygiene Data'!$H$13,0,10*ROW('Hygiene Data'!H169))="","",OFFSET('Hygiene Data'!$H$13,0,10*ROW('Hygiene Data'!H169)))</f>
        <v/>
      </c>
      <c r="ED175" s="378" t="str">
        <f ca="1">+IF(OFFSET('Hygiene Data'!$I$11,0,10*ROW('Hygiene Data'!I169))="","",OFFSET('Hygiene Data'!$I$11,0,10*ROW('Hygiene Data'!I169)))</f>
        <v/>
      </c>
      <c r="EE175" s="378" t="str">
        <f ca="1">+IF(OFFSET('Hygiene Data'!$I$12,0,10*ROW('Hygiene Data'!I169))="","",OFFSET('Hygiene Data'!$I$12,0,10*ROW('Hygiene Data'!I169)))</f>
        <v/>
      </c>
      <c r="EF175" s="378" t="str">
        <f ca="1">+IF(OFFSET('Hygiene Data'!$I$13,0,10*ROW('Hygiene Data'!I169))="","",OFFSET('Hygiene Data'!$I$13,0,10*ROW('Hygiene Data'!I169)))</f>
        <v/>
      </c>
    </row>
    <row r="176" spans="1:136" x14ac:dyDescent="0.25">
      <c r="A176" s="487" t="str">
        <f ca="1">+IF(OFFSET('Water Data'!$B$2,0,10*ROW('Water Data'!E170))="","",OFFSET('Water Data'!$B$2,0,10*ROW('Water Data'!E170)))</f>
        <v/>
      </c>
      <c r="B176" s="487"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4" t="str">
        <f t="shared" ca="1" si="2"/>
        <v/>
      </c>
      <c r="D176" s="515"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5"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5"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5"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5"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5"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5"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5"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5"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5"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5"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5"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5"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5"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5"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5"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5"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5"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6"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6"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6"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6"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6"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6"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6"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6"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6"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6"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6"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6"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6"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6"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6"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6"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6"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6"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6"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6"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6"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6"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6"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6"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6"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6"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6"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6"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6"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6"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7"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3"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7"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7"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7"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7"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7"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7"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7"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7"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7"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7"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7"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7"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7"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7"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7"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7"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8" t="str">
        <f ca="1">+IF(OFFSET('Water Data'!$D$27,0,10*ROW('Water Data'!D170))="","",OFFSET('Water Data'!$D$27,0,10*ROW('Water Data'!D170)))</f>
        <v/>
      </c>
      <c r="BT176" s="378" t="str">
        <f ca="1">+IF(OFFSET('Water Data'!$D$28,0,10*ROW('Water Data'!D170))="","",OFFSET('Water Data'!$D$28,0,10*ROW('Water Data'!D170)))</f>
        <v/>
      </c>
      <c r="BU176" s="378" t="str">
        <f ca="1">+IF(OFFSET('Water Data'!$D$29,0,10*ROW('Water Data'!D170))="","",OFFSET('Water Data'!$D$29,0,10*ROW('Water Data'!D170)))</f>
        <v/>
      </c>
      <c r="BV176" s="378" t="str">
        <f ca="1">+IF(OFFSET('Water Data'!$E$27,0,10*ROW('Water Data'!E170))="","",OFFSET('Water Data'!$E$27,0,10*ROW('Water Data'!E170)))</f>
        <v/>
      </c>
      <c r="BW176" s="378" t="str">
        <f ca="1">+IF(OFFSET('Water Data'!$E$28,0,10*ROW('Water Data'!E170))="","",OFFSET('Water Data'!$E$28,0,10*ROW('Water Data'!E170)))</f>
        <v/>
      </c>
      <c r="BX176" s="378" t="str">
        <f ca="1">+IF(OFFSET('Water Data'!$E$29,0,10*ROW('Water Data'!E170))="","",OFFSET('Water Data'!$E$29,0,10*ROW('Water Data'!E170)))</f>
        <v/>
      </c>
      <c r="BY176" s="378" t="str">
        <f ca="1">+IF(OFFSET('Water Data'!$F$27,0,10*ROW('Water Data'!F170))="","",OFFSET('Water Data'!$F$27,0,10*ROW('Water Data'!F170)))</f>
        <v/>
      </c>
      <c r="BZ176" s="378" t="str">
        <f ca="1">+IF(OFFSET('Water Data'!$F$28,0,10*ROW('Water Data'!F170))="","",OFFSET('Water Data'!$F$28,0,10*ROW('Water Data'!F170)))</f>
        <v/>
      </c>
      <c r="CA176" s="378" t="str">
        <f ca="1">+IF(OFFSET('Water Data'!$F$29,0,10*ROW('Water Data'!F170))="","",OFFSET('Water Data'!$F$29,0,10*ROW('Water Data'!F170)))</f>
        <v/>
      </c>
      <c r="CB176" s="378" t="str">
        <f ca="1">+IF(OFFSET('Water Data'!$G$27,0,10*ROW('Water Data'!G170))="","",OFFSET('Water Data'!$G$27,0,10*ROW('Water Data'!G170)))</f>
        <v/>
      </c>
      <c r="CC176" s="378" t="str">
        <f ca="1">+IF(OFFSET('Water Data'!$G$28,0,10*ROW('Water Data'!G170))="","",OFFSET('Water Data'!$G$28,0,10*ROW('Water Data'!G170)))</f>
        <v/>
      </c>
      <c r="CD176" s="378" t="str">
        <f ca="1">+IF(OFFSET('Water Data'!$G$29,0,10*ROW('Water Data'!G170))="","",OFFSET('Water Data'!$G$29,0,10*ROW('Water Data'!G170)))</f>
        <v/>
      </c>
      <c r="CE176" s="378" t="str">
        <f ca="1">+IF(OFFSET('Water Data'!$H$27,0,10*ROW('Water Data'!H170))="","",OFFSET('Water Data'!$H$27,0,10*ROW('Water Data'!H170)))</f>
        <v/>
      </c>
      <c r="CF176" s="378" t="str">
        <f ca="1">+IF(OFFSET('Water Data'!$H$28,0,10*ROW('Water Data'!H170))="","",OFFSET('Water Data'!$H$28,0,10*ROW('Water Data'!H170)))</f>
        <v/>
      </c>
      <c r="CG176" s="378" t="str">
        <f ca="1">+IF(OFFSET('Water Data'!$H$29,0,10*ROW('Water Data'!H170))="","",OFFSET('Water Data'!$H$29,0,10*ROW('Water Data'!H170)))</f>
        <v/>
      </c>
      <c r="CH176" s="378" t="str">
        <f ca="1">+IF(OFFSET('Water Data'!$I$27,0,10*ROW('Water Data'!I170))="","",OFFSET('Water Data'!$I$27,0,10*ROW('Water Data'!I170)))</f>
        <v/>
      </c>
      <c r="CI176" s="378" t="str">
        <f ca="1">+IF(OFFSET('Water Data'!$I$28,0,10*ROW('Water Data'!I170))="","",OFFSET('Water Data'!$I$28,0,10*ROW('Water Data'!I170)))</f>
        <v/>
      </c>
      <c r="CJ176" s="378" t="str">
        <f ca="1">+IF(OFFSET('Water Data'!$I$29,0,10*ROW('Water Data'!I170))="","",OFFSET('Water Data'!$I$29,0,10*ROW('Water Data'!I170)))</f>
        <v/>
      </c>
      <c r="CK176" s="378" t="str">
        <f ca="1">+IF(OFFSET('Sanitation Data'!$D$28,0,10*ROW('Sanitation Data'!D170))="","",OFFSET('Sanitation Data'!$D$28,0,10*ROW('Sanitation Data'!D170)))</f>
        <v/>
      </c>
      <c r="CL176" s="378" t="str">
        <f ca="1">+IF(OFFSET('Sanitation Data'!$D$29,0,10*ROW('Sanitation Data'!D170))="","",OFFSET('Sanitation Data'!$D$29,0,10*ROW('Sanitation Data'!D170)))</f>
        <v/>
      </c>
      <c r="CM176" s="378" t="str">
        <f ca="1">+IF(OFFSET('Sanitation Data'!$D$30,0,10*ROW('Sanitation Data'!D170))="","",OFFSET('Sanitation Data'!$D$30,0,10*ROW('Sanitation Data'!D170)))</f>
        <v/>
      </c>
      <c r="CN176" s="378" t="str">
        <f ca="1">+IF(OFFSET('Sanitation Data'!$D$31,0,10*ROW('Sanitation Data'!D170))="","",OFFSET('Sanitation Data'!$D$31,0,10*ROW('Sanitation Data'!D170)))</f>
        <v/>
      </c>
      <c r="CO176" s="378" t="str">
        <f ca="1">+IF(OFFSET('Sanitation Data'!$D$32,0,10*ROW('Sanitation Data'!D170))="","",OFFSET('Sanitation Data'!$D$32,0,10*ROW('Sanitation Data'!D170)))</f>
        <v/>
      </c>
      <c r="CP176" s="378" t="str">
        <f ca="1">+IF(OFFSET('Sanitation Data'!$E$28,0,10*ROW('Sanitation Data'!E170))="","",OFFSET('Sanitation Data'!$E$28,0,10*ROW('Sanitation Data'!E170)))</f>
        <v/>
      </c>
      <c r="CQ176" s="378" t="str">
        <f ca="1">+IF(OFFSET('Sanitation Data'!$E$29,0,10*ROW('Sanitation Data'!E170))="","",OFFSET('Sanitation Data'!$E$29,0,10*ROW('Sanitation Data'!E170)))</f>
        <v/>
      </c>
      <c r="CR176" s="378" t="str">
        <f ca="1">+IF(OFFSET('Sanitation Data'!$E$30,0,10*ROW('Sanitation Data'!E170))="","",OFFSET('Sanitation Data'!$E$30,0,10*ROW('Sanitation Data'!E170)))</f>
        <v/>
      </c>
      <c r="CS176" s="378" t="str">
        <f ca="1">+IF(OFFSET('Sanitation Data'!$E$31,0,10*ROW('Sanitation Data'!E170))="","",OFFSET('Sanitation Data'!$E$31,0,10*ROW('Sanitation Data'!E170)))</f>
        <v/>
      </c>
      <c r="CT176" s="378" t="str">
        <f ca="1">+IF(OFFSET('Sanitation Data'!$E$32,0,10*ROW('Sanitation Data'!E170))="","",OFFSET('Sanitation Data'!$E$32,0,10*ROW('Sanitation Data'!E170)))</f>
        <v/>
      </c>
      <c r="CU176" s="378" t="str">
        <f ca="1">+IF(OFFSET('Sanitation Data'!$F$28,0,10*ROW('Sanitation Data'!F170))="","",OFFSET('Sanitation Data'!$F$28,0,10*ROW('Sanitation Data'!F170)))</f>
        <v/>
      </c>
      <c r="CV176" s="378" t="str">
        <f ca="1">+IF(OFFSET('Sanitation Data'!$F$29,0,10*ROW('Sanitation Data'!F170))="","",OFFSET('Sanitation Data'!$F$29,0,10*ROW('Sanitation Data'!F170)))</f>
        <v/>
      </c>
      <c r="CW176" s="378" t="str">
        <f ca="1">+IF(OFFSET('Sanitation Data'!$F$30,0,10*ROW('Sanitation Data'!F170))="","",OFFSET('Sanitation Data'!$F$30,0,10*ROW('Sanitation Data'!F170)))</f>
        <v/>
      </c>
      <c r="CX176" s="378" t="str">
        <f ca="1">+IF(OFFSET('Sanitation Data'!$F$31,0,10*ROW('Sanitation Data'!F170))="","",OFFSET('Sanitation Data'!$F$31,0,10*ROW('Sanitation Data'!F170)))</f>
        <v/>
      </c>
      <c r="CY176" s="378" t="str">
        <f ca="1">+IF(OFFSET('Sanitation Data'!$F$32,0,10*ROW('Sanitation Data'!F170))="","",OFFSET('Sanitation Data'!$F$32,0,10*ROW('Sanitation Data'!F170)))</f>
        <v/>
      </c>
      <c r="CZ176" s="378" t="str">
        <f ca="1">+IF(OFFSET('Sanitation Data'!$G$28,0,10*ROW('Sanitation Data'!G170))="","",OFFSET('Sanitation Data'!$G$28,0,10*ROW('Sanitation Data'!G170)))</f>
        <v/>
      </c>
      <c r="DA176" s="378" t="str">
        <f ca="1">+IF(OFFSET('Sanitation Data'!$G$29,0,10*ROW('Sanitation Data'!G170))="","",OFFSET('Sanitation Data'!$G$29,0,10*ROW('Sanitation Data'!G170)))</f>
        <v/>
      </c>
      <c r="DB176" s="378" t="str">
        <f ca="1">+IF(OFFSET('Sanitation Data'!$G$30,0,10*ROW('Sanitation Data'!G170))="","",OFFSET('Sanitation Data'!$G$30,0,10*ROW('Sanitation Data'!G170)))</f>
        <v/>
      </c>
      <c r="DC176" s="378" t="str">
        <f ca="1">+IF(OFFSET('Sanitation Data'!$G$31,0,10*ROW('Sanitation Data'!G170))="","",OFFSET('Sanitation Data'!$G$31,0,10*ROW('Sanitation Data'!G170)))</f>
        <v/>
      </c>
      <c r="DD176" s="378" t="str">
        <f ca="1">+IF(OFFSET('Sanitation Data'!$G$32,0,10*ROW('Sanitation Data'!G170))="","",OFFSET('Sanitation Data'!$G$32,0,10*ROW('Sanitation Data'!G170)))</f>
        <v/>
      </c>
      <c r="DE176" s="378" t="str">
        <f ca="1">+IF(OFFSET('Sanitation Data'!$H$28,0,10*ROW('Sanitation Data'!H170))="","",OFFSET('Sanitation Data'!$H$28,0,10*ROW('Sanitation Data'!H170)))</f>
        <v/>
      </c>
      <c r="DF176" s="378" t="str">
        <f ca="1">+IF(OFFSET('Sanitation Data'!$H$29,0,10*ROW('Sanitation Data'!H170))="","",OFFSET('Sanitation Data'!$H$29,0,10*ROW('Sanitation Data'!H170)))</f>
        <v/>
      </c>
      <c r="DG176" s="378" t="str">
        <f ca="1">+IF(OFFSET('Sanitation Data'!$H$30,0,10*ROW('Sanitation Data'!H170))="","",OFFSET('Sanitation Data'!$H$30,0,10*ROW('Sanitation Data'!H170)))</f>
        <v/>
      </c>
      <c r="DH176" s="378" t="str">
        <f ca="1">+IF(OFFSET('Sanitation Data'!$H$31,0,10*ROW('Sanitation Data'!H170))="","",OFFSET('Sanitation Data'!$H$31,0,10*ROW('Sanitation Data'!H170)))</f>
        <v/>
      </c>
      <c r="DI176" s="378" t="str">
        <f ca="1">+IF(OFFSET('Sanitation Data'!$H$32,0,10*ROW('Sanitation Data'!H170))="","",OFFSET('Sanitation Data'!$H$32,0,10*ROW('Sanitation Data'!H170)))</f>
        <v/>
      </c>
      <c r="DJ176" s="378" t="str">
        <f ca="1">+IF(OFFSET('Sanitation Data'!$I$28,0,10*ROW('Sanitation Data'!I170))="","",OFFSET('Sanitation Data'!$I$28,0,10*ROW('Sanitation Data'!I170)))</f>
        <v/>
      </c>
      <c r="DK176" s="378" t="str">
        <f ca="1">+IF(OFFSET('Sanitation Data'!$I$29,0,10*ROW('Sanitation Data'!I170))="","",OFFSET('Sanitation Data'!$I$29,0,10*ROW('Sanitation Data'!I170)))</f>
        <v/>
      </c>
      <c r="DL176" s="378" t="str">
        <f ca="1">+IF(OFFSET('Sanitation Data'!$I$30,0,10*ROW('Sanitation Data'!I170))="","",OFFSET('Sanitation Data'!$I$30,0,10*ROW('Sanitation Data'!I170)))</f>
        <v/>
      </c>
      <c r="DM176" s="378" t="str">
        <f ca="1">+IF(OFFSET('Sanitation Data'!$I$31,0,10*ROW('Sanitation Data'!I170))="","",OFFSET('Sanitation Data'!$I$31,0,10*ROW('Sanitation Data'!I170)))</f>
        <v/>
      </c>
      <c r="DN176" s="378" t="str">
        <f ca="1">+IF(OFFSET('Sanitation Data'!$I$32,0,10*ROW('Sanitation Data'!I170))="","",OFFSET('Sanitation Data'!$I$32,0,10*ROW('Sanitation Data'!I170)))</f>
        <v/>
      </c>
      <c r="DO176" s="378" t="str">
        <f ca="1">+IF(OFFSET('Hygiene Data'!$D$11,0,10*ROW('Hygiene Data'!D170))="","",OFFSET('Hygiene Data'!$D$11,0,10*ROW('Hygiene Data'!D170)))</f>
        <v/>
      </c>
      <c r="DP176" s="378" t="str">
        <f ca="1">+IF(OFFSET('Hygiene Data'!$D$12,0,10*ROW('Hygiene Data'!D170))="","",OFFSET('Hygiene Data'!$D$12,0,10*ROW('Hygiene Data'!D170)))</f>
        <v/>
      </c>
      <c r="DQ176" s="378" t="str">
        <f ca="1">+IF(OFFSET('Hygiene Data'!$D$13,0,10*ROW('Hygiene Data'!D170))="","",OFFSET('Hygiene Data'!$D$13,0,10*ROW('Hygiene Data'!D170)))</f>
        <v/>
      </c>
      <c r="DR176" s="378" t="str">
        <f ca="1">+IF(OFFSET('Hygiene Data'!$E$11,0,10*ROW('Hygiene Data'!E170))="","",OFFSET('Hygiene Data'!$E$11,0,10*ROW('Hygiene Data'!E170)))</f>
        <v/>
      </c>
      <c r="DS176" s="378" t="str">
        <f ca="1">+IF(OFFSET('Hygiene Data'!$E$12,0,10*ROW('Hygiene Data'!E170))="","",OFFSET('Hygiene Data'!$E$12,0,10*ROW('Hygiene Data'!E170)))</f>
        <v/>
      </c>
      <c r="DT176" s="378" t="str">
        <f ca="1">+IF(OFFSET('Hygiene Data'!$E$13,0,10*ROW('Hygiene Data'!E170))="","",OFFSET('Hygiene Data'!$E$13,0,10*ROW('Hygiene Data'!E170)))</f>
        <v/>
      </c>
      <c r="DU176" s="378" t="str">
        <f ca="1">+IF(OFFSET('Hygiene Data'!$F$11,0,10*ROW('Hygiene Data'!F170))="","",OFFSET('Hygiene Data'!$F$11,0,10*ROW('Hygiene Data'!F170)))</f>
        <v/>
      </c>
      <c r="DV176" s="378" t="str">
        <f ca="1">+IF(OFFSET('Hygiene Data'!$F$12,0,10*ROW('Hygiene Data'!F170))="","",OFFSET('Hygiene Data'!$F$12,0,10*ROW('Hygiene Data'!F170)))</f>
        <v/>
      </c>
      <c r="DW176" s="378" t="str">
        <f ca="1">+IF(OFFSET('Hygiene Data'!$F$13,0,10*ROW('Hygiene Data'!F170))="","",OFFSET('Hygiene Data'!$F$13,0,10*ROW('Hygiene Data'!F170)))</f>
        <v/>
      </c>
      <c r="DX176" s="378" t="str">
        <f ca="1">+IF(OFFSET('Hygiene Data'!$G$11,0,10*ROW('Hygiene Data'!G170))="","",OFFSET('Hygiene Data'!$G$11,0,10*ROW('Hygiene Data'!G170)))</f>
        <v/>
      </c>
      <c r="DY176" s="378" t="str">
        <f ca="1">+IF(OFFSET('Hygiene Data'!$G$12,0,10*ROW('Hygiene Data'!G170))="","",OFFSET('Hygiene Data'!$G$12,0,10*ROW('Hygiene Data'!G170)))</f>
        <v/>
      </c>
      <c r="DZ176" s="378" t="str">
        <f ca="1">+IF(OFFSET('Hygiene Data'!$G$13,0,10*ROW('Hygiene Data'!G170))="","",OFFSET('Hygiene Data'!$G$13,0,10*ROW('Hygiene Data'!G170)))</f>
        <v/>
      </c>
      <c r="EA176" s="378" t="str">
        <f ca="1">+IF(OFFSET('Hygiene Data'!$H$11,0,10*ROW('Hygiene Data'!H170))="","",OFFSET('Hygiene Data'!$H$11,0,10*ROW('Hygiene Data'!H170)))</f>
        <v/>
      </c>
      <c r="EB176" s="378" t="str">
        <f ca="1">+IF(OFFSET('Hygiene Data'!$H$12,0,10*ROW('Hygiene Data'!H170))="","",OFFSET('Hygiene Data'!$H$12,0,10*ROW('Hygiene Data'!H170)))</f>
        <v/>
      </c>
      <c r="EC176" s="378" t="str">
        <f ca="1">+IF(OFFSET('Hygiene Data'!$H$13,0,10*ROW('Hygiene Data'!H170))="","",OFFSET('Hygiene Data'!$H$13,0,10*ROW('Hygiene Data'!H170)))</f>
        <v/>
      </c>
      <c r="ED176" s="378" t="str">
        <f ca="1">+IF(OFFSET('Hygiene Data'!$I$11,0,10*ROW('Hygiene Data'!I170))="","",OFFSET('Hygiene Data'!$I$11,0,10*ROW('Hygiene Data'!I170)))</f>
        <v/>
      </c>
      <c r="EE176" s="378" t="str">
        <f ca="1">+IF(OFFSET('Hygiene Data'!$I$12,0,10*ROW('Hygiene Data'!I170))="","",OFFSET('Hygiene Data'!$I$12,0,10*ROW('Hygiene Data'!I170)))</f>
        <v/>
      </c>
      <c r="EF176" s="378" t="str">
        <f ca="1">+IF(OFFSET('Hygiene Data'!$I$13,0,10*ROW('Hygiene Data'!I170))="","",OFFSET('Hygiene Data'!$I$13,0,10*ROW('Hygiene Data'!I170)))</f>
        <v/>
      </c>
    </row>
    <row r="177" spans="1:136" x14ac:dyDescent="0.25">
      <c r="A177" s="487" t="str">
        <f ca="1">+IF(OFFSET('Water Data'!$B$2,0,10*ROW('Water Data'!E171))="","",OFFSET('Water Data'!$B$2,0,10*ROW('Water Data'!E171)))</f>
        <v/>
      </c>
      <c r="B177" s="487"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4" t="str">
        <f t="shared" ca="1" si="2"/>
        <v/>
      </c>
      <c r="D177" s="515"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5"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5"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5"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5"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5"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5"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5"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5"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5"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5"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5"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5"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5"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5"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5"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5"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5"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6"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6"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6"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6"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6"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6"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6"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6"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6"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6"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6"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6"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6"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6"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6"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6"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6"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6"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6"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6"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6"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6"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6"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6"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6"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6"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6"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6"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6"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6"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7"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3"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7"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7"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7"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7"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7"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7"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7"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7"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7"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7"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7"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7"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7"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7"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7"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7"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8" t="str">
        <f ca="1">+IF(OFFSET('Water Data'!$D$27,0,10*ROW('Water Data'!D171))="","",OFFSET('Water Data'!$D$27,0,10*ROW('Water Data'!D171)))</f>
        <v/>
      </c>
      <c r="BT177" s="378" t="str">
        <f ca="1">+IF(OFFSET('Water Data'!$D$28,0,10*ROW('Water Data'!D171))="","",OFFSET('Water Data'!$D$28,0,10*ROW('Water Data'!D171)))</f>
        <v/>
      </c>
      <c r="BU177" s="378" t="str">
        <f ca="1">+IF(OFFSET('Water Data'!$D$29,0,10*ROW('Water Data'!D171))="","",OFFSET('Water Data'!$D$29,0,10*ROW('Water Data'!D171)))</f>
        <v/>
      </c>
      <c r="BV177" s="378" t="str">
        <f ca="1">+IF(OFFSET('Water Data'!$E$27,0,10*ROW('Water Data'!E171))="","",OFFSET('Water Data'!$E$27,0,10*ROW('Water Data'!E171)))</f>
        <v/>
      </c>
      <c r="BW177" s="378" t="str">
        <f ca="1">+IF(OFFSET('Water Data'!$E$28,0,10*ROW('Water Data'!E171))="","",OFFSET('Water Data'!$E$28,0,10*ROW('Water Data'!E171)))</f>
        <v/>
      </c>
      <c r="BX177" s="378" t="str">
        <f ca="1">+IF(OFFSET('Water Data'!$E$29,0,10*ROW('Water Data'!E171))="","",OFFSET('Water Data'!$E$29,0,10*ROW('Water Data'!E171)))</f>
        <v/>
      </c>
      <c r="BY177" s="378" t="str">
        <f ca="1">+IF(OFFSET('Water Data'!$F$27,0,10*ROW('Water Data'!F171))="","",OFFSET('Water Data'!$F$27,0,10*ROW('Water Data'!F171)))</f>
        <v/>
      </c>
      <c r="BZ177" s="378" t="str">
        <f ca="1">+IF(OFFSET('Water Data'!$F$28,0,10*ROW('Water Data'!F171))="","",OFFSET('Water Data'!$F$28,0,10*ROW('Water Data'!F171)))</f>
        <v/>
      </c>
      <c r="CA177" s="378" t="str">
        <f ca="1">+IF(OFFSET('Water Data'!$F$29,0,10*ROW('Water Data'!F171))="","",OFFSET('Water Data'!$F$29,0,10*ROW('Water Data'!F171)))</f>
        <v/>
      </c>
      <c r="CB177" s="378" t="str">
        <f ca="1">+IF(OFFSET('Water Data'!$G$27,0,10*ROW('Water Data'!G171))="","",OFFSET('Water Data'!$G$27,0,10*ROW('Water Data'!G171)))</f>
        <v/>
      </c>
      <c r="CC177" s="378" t="str">
        <f ca="1">+IF(OFFSET('Water Data'!$G$28,0,10*ROW('Water Data'!G171))="","",OFFSET('Water Data'!$G$28,0,10*ROW('Water Data'!G171)))</f>
        <v/>
      </c>
      <c r="CD177" s="378" t="str">
        <f ca="1">+IF(OFFSET('Water Data'!$G$29,0,10*ROW('Water Data'!G171))="","",OFFSET('Water Data'!$G$29,0,10*ROW('Water Data'!G171)))</f>
        <v/>
      </c>
      <c r="CE177" s="378" t="str">
        <f ca="1">+IF(OFFSET('Water Data'!$H$27,0,10*ROW('Water Data'!H171))="","",OFFSET('Water Data'!$H$27,0,10*ROW('Water Data'!H171)))</f>
        <v/>
      </c>
      <c r="CF177" s="378" t="str">
        <f ca="1">+IF(OFFSET('Water Data'!$H$28,0,10*ROW('Water Data'!H171))="","",OFFSET('Water Data'!$H$28,0,10*ROW('Water Data'!H171)))</f>
        <v/>
      </c>
      <c r="CG177" s="378" t="str">
        <f ca="1">+IF(OFFSET('Water Data'!$H$29,0,10*ROW('Water Data'!H171))="","",OFFSET('Water Data'!$H$29,0,10*ROW('Water Data'!H171)))</f>
        <v/>
      </c>
      <c r="CH177" s="378" t="str">
        <f ca="1">+IF(OFFSET('Water Data'!$I$27,0,10*ROW('Water Data'!I171))="","",OFFSET('Water Data'!$I$27,0,10*ROW('Water Data'!I171)))</f>
        <v/>
      </c>
      <c r="CI177" s="378" t="str">
        <f ca="1">+IF(OFFSET('Water Data'!$I$28,0,10*ROW('Water Data'!I171))="","",OFFSET('Water Data'!$I$28,0,10*ROW('Water Data'!I171)))</f>
        <v/>
      </c>
      <c r="CJ177" s="378" t="str">
        <f ca="1">+IF(OFFSET('Water Data'!$I$29,0,10*ROW('Water Data'!I171))="","",OFFSET('Water Data'!$I$29,0,10*ROW('Water Data'!I171)))</f>
        <v/>
      </c>
      <c r="CK177" s="378" t="str">
        <f ca="1">+IF(OFFSET('Sanitation Data'!$D$28,0,10*ROW('Sanitation Data'!D171))="","",OFFSET('Sanitation Data'!$D$28,0,10*ROW('Sanitation Data'!D171)))</f>
        <v/>
      </c>
      <c r="CL177" s="378" t="str">
        <f ca="1">+IF(OFFSET('Sanitation Data'!$D$29,0,10*ROW('Sanitation Data'!D171))="","",OFFSET('Sanitation Data'!$D$29,0,10*ROW('Sanitation Data'!D171)))</f>
        <v/>
      </c>
      <c r="CM177" s="378" t="str">
        <f ca="1">+IF(OFFSET('Sanitation Data'!$D$30,0,10*ROW('Sanitation Data'!D171))="","",OFFSET('Sanitation Data'!$D$30,0,10*ROW('Sanitation Data'!D171)))</f>
        <v/>
      </c>
      <c r="CN177" s="378" t="str">
        <f ca="1">+IF(OFFSET('Sanitation Data'!$D$31,0,10*ROW('Sanitation Data'!D171))="","",OFFSET('Sanitation Data'!$D$31,0,10*ROW('Sanitation Data'!D171)))</f>
        <v/>
      </c>
      <c r="CO177" s="378" t="str">
        <f ca="1">+IF(OFFSET('Sanitation Data'!$D$32,0,10*ROW('Sanitation Data'!D171))="","",OFFSET('Sanitation Data'!$D$32,0,10*ROW('Sanitation Data'!D171)))</f>
        <v/>
      </c>
      <c r="CP177" s="378" t="str">
        <f ca="1">+IF(OFFSET('Sanitation Data'!$E$28,0,10*ROW('Sanitation Data'!E171))="","",OFFSET('Sanitation Data'!$E$28,0,10*ROW('Sanitation Data'!E171)))</f>
        <v/>
      </c>
      <c r="CQ177" s="378" t="str">
        <f ca="1">+IF(OFFSET('Sanitation Data'!$E$29,0,10*ROW('Sanitation Data'!E171))="","",OFFSET('Sanitation Data'!$E$29,0,10*ROW('Sanitation Data'!E171)))</f>
        <v/>
      </c>
      <c r="CR177" s="378" t="str">
        <f ca="1">+IF(OFFSET('Sanitation Data'!$E$30,0,10*ROW('Sanitation Data'!E171))="","",OFFSET('Sanitation Data'!$E$30,0,10*ROW('Sanitation Data'!E171)))</f>
        <v/>
      </c>
      <c r="CS177" s="378" t="str">
        <f ca="1">+IF(OFFSET('Sanitation Data'!$E$31,0,10*ROW('Sanitation Data'!E171))="","",OFFSET('Sanitation Data'!$E$31,0,10*ROW('Sanitation Data'!E171)))</f>
        <v/>
      </c>
      <c r="CT177" s="378" t="str">
        <f ca="1">+IF(OFFSET('Sanitation Data'!$E$32,0,10*ROW('Sanitation Data'!E171))="","",OFFSET('Sanitation Data'!$E$32,0,10*ROW('Sanitation Data'!E171)))</f>
        <v/>
      </c>
      <c r="CU177" s="378" t="str">
        <f ca="1">+IF(OFFSET('Sanitation Data'!$F$28,0,10*ROW('Sanitation Data'!F171))="","",OFFSET('Sanitation Data'!$F$28,0,10*ROW('Sanitation Data'!F171)))</f>
        <v/>
      </c>
      <c r="CV177" s="378" t="str">
        <f ca="1">+IF(OFFSET('Sanitation Data'!$F$29,0,10*ROW('Sanitation Data'!F171))="","",OFFSET('Sanitation Data'!$F$29,0,10*ROW('Sanitation Data'!F171)))</f>
        <v/>
      </c>
      <c r="CW177" s="378" t="str">
        <f ca="1">+IF(OFFSET('Sanitation Data'!$F$30,0,10*ROW('Sanitation Data'!F171))="","",OFFSET('Sanitation Data'!$F$30,0,10*ROW('Sanitation Data'!F171)))</f>
        <v/>
      </c>
      <c r="CX177" s="378" t="str">
        <f ca="1">+IF(OFFSET('Sanitation Data'!$F$31,0,10*ROW('Sanitation Data'!F171))="","",OFFSET('Sanitation Data'!$F$31,0,10*ROW('Sanitation Data'!F171)))</f>
        <v/>
      </c>
      <c r="CY177" s="378" t="str">
        <f ca="1">+IF(OFFSET('Sanitation Data'!$F$32,0,10*ROW('Sanitation Data'!F171))="","",OFFSET('Sanitation Data'!$F$32,0,10*ROW('Sanitation Data'!F171)))</f>
        <v/>
      </c>
      <c r="CZ177" s="378" t="str">
        <f ca="1">+IF(OFFSET('Sanitation Data'!$G$28,0,10*ROW('Sanitation Data'!G171))="","",OFFSET('Sanitation Data'!$G$28,0,10*ROW('Sanitation Data'!G171)))</f>
        <v/>
      </c>
      <c r="DA177" s="378" t="str">
        <f ca="1">+IF(OFFSET('Sanitation Data'!$G$29,0,10*ROW('Sanitation Data'!G171))="","",OFFSET('Sanitation Data'!$G$29,0,10*ROW('Sanitation Data'!G171)))</f>
        <v/>
      </c>
      <c r="DB177" s="378" t="str">
        <f ca="1">+IF(OFFSET('Sanitation Data'!$G$30,0,10*ROW('Sanitation Data'!G171))="","",OFFSET('Sanitation Data'!$G$30,0,10*ROW('Sanitation Data'!G171)))</f>
        <v/>
      </c>
      <c r="DC177" s="378" t="str">
        <f ca="1">+IF(OFFSET('Sanitation Data'!$G$31,0,10*ROW('Sanitation Data'!G171))="","",OFFSET('Sanitation Data'!$G$31,0,10*ROW('Sanitation Data'!G171)))</f>
        <v/>
      </c>
      <c r="DD177" s="378" t="str">
        <f ca="1">+IF(OFFSET('Sanitation Data'!$G$32,0,10*ROW('Sanitation Data'!G171))="","",OFFSET('Sanitation Data'!$G$32,0,10*ROW('Sanitation Data'!G171)))</f>
        <v/>
      </c>
      <c r="DE177" s="378" t="str">
        <f ca="1">+IF(OFFSET('Sanitation Data'!$H$28,0,10*ROW('Sanitation Data'!H171))="","",OFFSET('Sanitation Data'!$H$28,0,10*ROW('Sanitation Data'!H171)))</f>
        <v/>
      </c>
      <c r="DF177" s="378" t="str">
        <f ca="1">+IF(OFFSET('Sanitation Data'!$H$29,0,10*ROW('Sanitation Data'!H171))="","",OFFSET('Sanitation Data'!$H$29,0,10*ROW('Sanitation Data'!H171)))</f>
        <v/>
      </c>
      <c r="DG177" s="378" t="str">
        <f ca="1">+IF(OFFSET('Sanitation Data'!$H$30,0,10*ROW('Sanitation Data'!H171))="","",OFFSET('Sanitation Data'!$H$30,0,10*ROW('Sanitation Data'!H171)))</f>
        <v/>
      </c>
      <c r="DH177" s="378" t="str">
        <f ca="1">+IF(OFFSET('Sanitation Data'!$H$31,0,10*ROW('Sanitation Data'!H171))="","",OFFSET('Sanitation Data'!$H$31,0,10*ROW('Sanitation Data'!H171)))</f>
        <v/>
      </c>
      <c r="DI177" s="378" t="str">
        <f ca="1">+IF(OFFSET('Sanitation Data'!$H$32,0,10*ROW('Sanitation Data'!H171))="","",OFFSET('Sanitation Data'!$H$32,0,10*ROW('Sanitation Data'!H171)))</f>
        <v/>
      </c>
      <c r="DJ177" s="378" t="str">
        <f ca="1">+IF(OFFSET('Sanitation Data'!$I$28,0,10*ROW('Sanitation Data'!I171))="","",OFFSET('Sanitation Data'!$I$28,0,10*ROW('Sanitation Data'!I171)))</f>
        <v/>
      </c>
      <c r="DK177" s="378" t="str">
        <f ca="1">+IF(OFFSET('Sanitation Data'!$I$29,0,10*ROW('Sanitation Data'!I171))="","",OFFSET('Sanitation Data'!$I$29,0,10*ROW('Sanitation Data'!I171)))</f>
        <v/>
      </c>
      <c r="DL177" s="378" t="str">
        <f ca="1">+IF(OFFSET('Sanitation Data'!$I$30,0,10*ROW('Sanitation Data'!I171))="","",OFFSET('Sanitation Data'!$I$30,0,10*ROW('Sanitation Data'!I171)))</f>
        <v/>
      </c>
      <c r="DM177" s="378" t="str">
        <f ca="1">+IF(OFFSET('Sanitation Data'!$I$31,0,10*ROW('Sanitation Data'!I171))="","",OFFSET('Sanitation Data'!$I$31,0,10*ROW('Sanitation Data'!I171)))</f>
        <v/>
      </c>
      <c r="DN177" s="378" t="str">
        <f ca="1">+IF(OFFSET('Sanitation Data'!$I$32,0,10*ROW('Sanitation Data'!I171))="","",OFFSET('Sanitation Data'!$I$32,0,10*ROW('Sanitation Data'!I171)))</f>
        <v/>
      </c>
      <c r="DO177" s="378" t="str">
        <f ca="1">+IF(OFFSET('Hygiene Data'!$D$11,0,10*ROW('Hygiene Data'!D171))="","",OFFSET('Hygiene Data'!$D$11,0,10*ROW('Hygiene Data'!D171)))</f>
        <v/>
      </c>
      <c r="DP177" s="378" t="str">
        <f ca="1">+IF(OFFSET('Hygiene Data'!$D$12,0,10*ROW('Hygiene Data'!D171))="","",OFFSET('Hygiene Data'!$D$12,0,10*ROW('Hygiene Data'!D171)))</f>
        <v/>
      </c>
      <c r="DQ177" s="378" t="str">
        <f ca="1">+IF(OFFSET('Hygiene Data'!$D$13,0,10*ROW('Hygiene Data'!D171))="","",OFFSET('Hygiene Data'!$D$13,0,10*ROW('Hygiene Data'!D171)))</f>
        <v/>
      </c>
      <c r="DR177" s="378" t="str">
        <f ca="1">+IF(OFFSET('Hygiene Data'!$E$11,0,10*ROW('Hygiene Data'!E171))="","",OFFSET('Hygiene Data'!$E$11,0,10*ROW('Hygiene Data'!E171)))</f>
        <v/>
      </c>
      <c r="DS177" s="378" t="str">
        <f ca="1">+IF(OFFSET('Hygiene Data'!$E$12,0,10*ROW('Hygiene Data'!E171))="","",OFFSET('Hygiene Data'!$E$12,0,10*ROW('Hygiene Data'!E171)))</f>
        <v/>
      </c>
      <c r="DT177" s="378" t="str">
        <f ca="1">+IF(OFFSET('Hygiene Data'!$E$13,0,10*ROW('Hygiene Data'!E171))="","",OFFSET('Hygiene Data'!$E$13,0,10*ROW('Hygiene Data'!E171)))</f>
        <v/>
      </c>
      <c r="DU177" s="378" t="str">
        <f ca="1">+IF(OFFSET('Hygiene Data'!$F$11,0,10*ROW('Hygiene Data'!F171))="","",OFFSET('Hygiene Data'!$F$11,0,10*ROW('Hygiene Data'!F171)))</f>
        <v/>
      </c>
      <c r="DV177" s="378" t="str">
        <f ca="1">+IF(OFFSET('Hygiene Data'!$F$12,0,10*ROW('Hygiene Data'!F171))="","",OFFSET('Hygiene Data'!$F$12,0,10*ROW('Hygiene Data'!F171)))</f>
        <v/>
      </c>
      <c r="DW177" s="378" t="str">
        <f ca="1">+IF(OFFSET('Hygiene Data'!$F$13,0,10*ROW('Hygiene Data'!F171))="","",OFFSET('Hygiene Data'!$F$13,0,10*ROW('Hygiene Data'!F171)))</f>
        <v/>
      </c>
      <c r="DX177" s="378" t="str">
        <f ca="1">+IF(OFFSET('Hygiene Data'!$G$11,0,10*ROW('Hygiene Data'!G171))="","",OFFSET('Hygiene Data'!$G$11,0,10*ROW('Hygiene Data'!G171)))</f>
        <v/>
      </c>
      <c r="DY177" s="378" t="str">
        <f ca="1">+IF(OFFSET('Hygiene Data'!$G$12,0,10*ROW('Hygiene Data'!G171))="","",OFFSET('Hygiene Data'!$G$12,0,10*ROW('Hygiene Data'!G171)))</f>
        <v/>
      </c>
      <c r="DZ177" s="378" t="str">
        <f ca="1">+IF(OFFSET('Hygiene Data'!$G$13,0,10*ROW('Hygiene Data'!G171))="","",OFFSET('Hygiene Data'!$G$13,0,10*ROW('Hygiene Data'!G171)))</f>
        <v/>
      </c>
      <c r="EA177" s="378" t="str">
        <f ca="1">+IF(OFFSET('Hygiene Data'!$H$11,0,10*ROW('Hygiene Data'!H171))="","",OFFSET('Hygiene Data'!$H$11,0,10*ROW('Hygiene Data'!H171)))</f>
        <v/>
      </c>
      <c r="EB177" s="378" t="str">
        <f ca="1">+IF(OFFSET('Hygiene Data'!$H$12,0,10*ROW('Hygiene Data'!H171))="","",OFFSET('Hygiene Data'!$H$12,0,10*ROW('Hygiene Data'!H171)))</f>
        <v/>
      </c>
      <c r="EC177" s="378" t="str">
        <f ca="1">+IF(OFFSET('Hygiene Data'!$H$13,0,10*ROW('Hygiene Data'!H171))="","",OFFSET('Hygiene Data'!$H$13,0,10*ROW('Hygiene Data'!H171)))</f>
        <v/>
      </c>
      <c r="ED177" s="378" t="str">
        <f ca="1">+IF(OFFSET('Hygiene Data'!$I$11,0,10*ROW('Hygiene Data'!I171))="","",OFFSET('Hygiene Data'!$I$11,0,10*ROW('Hygiene Data'!I171)))</f>
        <v/>
      </c>
      <c r="EE177" s="378" t="str">
        <f ca="1">+IF(OFFSET('Hygiene Data'!$I$12,0,10*ROW('Hygiene Data'!I171))="","",OFFSET('Hygiene Data'!$I$12,0,10*ROW('Hygiene Data'!I171)))</f>
        <v/>
      </c>
      <c r="EF177" s="378" t="str">
        <f ca="1">+IF(OFFSET('Hygiene Data'!$I$13,0,10*ROW('Hygiene Data'!I171))="","",OFFSET('Hygiene Data'!$I$13,0,10*ROW('Hygiene Data'!I171)))</f>
        <v/>
      </c>
    </row>
    <row r="178" spans="1:136" x14ac:dyDescent="0.25">
      <c r="A178" s="487" t="str">
        <f ca="1">+IF(OFFSET('Water Data'!$B$2,0,10*ROW('Water Data'!E172))="","",OFFSET('Water Data'!$B$2,0,10*ROW('Water Data'!E172)))</f>
        <v/>
      </c>
      <c r="B178" s="487"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4" t="str">
        <f t="shared" ca="1" si="2"/>
        <v/>
      </c>
      <c r="D178" s="515"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5"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5"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5"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5"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5"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5"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5"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5"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5"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5"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5"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5"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5"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5"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5"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5"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5"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6"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6"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6"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6"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6"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6"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6"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6"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6"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6"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6"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6"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6"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6"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6"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6"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6"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6"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6"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6"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6"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6"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6"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6"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6"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6"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6"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6"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6"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6"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7"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3"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7"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7"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7"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7"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7"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7"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7"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7"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7"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7"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7"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7"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7"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7"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7"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7"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8" t="str">
        <f ca="1">+IF(OFFSET('Water Data'!$D$27,0,10*ROW('Water Data'!D172))="","",OFFSET('Water Data'!$D$27,0,10*ROW('Water Data'!D172)))</f>
        <v/>
      </c>
      <c r="BT178" s="378" t="str">
        <f ca="1">+IF(OFFSET('Water Data'!$D$28,0,10*ROW('Water Data'!D172))="","",OFFSET('Water Data'!$D$28,0,10*ROW('Water Data'!D172)))</f>
        <v/>
      </c>
      <c r="BU178" s="378" t="str">
        <f ca="1">+IF(OFFSET('Water Data'!$D$29,0,10*ROW('Water Data'!D172))="","",OFFSET('Water Data'!$D$29,0,10*ROW('Water Data'!D172)))</f>
        <v/>
      </c>
      <c r="BV178" s="378" t="str">
        <f ca="1">+IF(OFFSET('Water Data'!$E$27,0,10*ROW('Water Data'!E172))="","",OFFSET('Water Data'!$E$27,0,10*ROW('Water Data'!E172)))</f>
        <v/>
      </c>
      <c r="BW178" s="378" t="str">
        <f ca="1">+IF(OFFSET('Water Data'!$E$28,0,10*ROW('Water Data'!E172))="","",OFFSET('Water Data'!$E$28,0,10*ROW('Water Data'!E172)))</f>
        <v/>
      </c>
      <c r="BX178" s="378" t="str">
        <f ca="1">+IF(OFFSET('Water Data'!$E$29,0,10*ROW('Water Data'!E172))="","",OFFSET('Water Data'!$E$29,0,10*ROW('Water Data'!E172)))</f>
        <v/>
      </c>
      <c r="BY178" s="378" t="str">
        <f ca="1">+IF(OFFSET('Water Data'!$F$27,0,10*ROW('Water Data'!F172))="","",OFFSET('Water Data'!$F$27,0,10*ROW('Water Data'!F172)))</f>
        <v/>
      </c>
      <c r="BZ178" s="378" t="str">
        <f ca="1">+IF(OFFSET('Water Data'!$F$28,0,10*ROW('Water Data'!F172))="","",OFFSET('Water Data'!$F$28,0,10*ROW('Water Data'!F172)))</f>
        <v/>
      </c>
      <c r="CA178" s="378" t="str">
        <f ca="1">+IF(OFFSET('Water Data'!$F$29,0,10*ROW('Water Data'!F172))="","",OFFSET('Water Data'!$F$29,0,10*ROW('Water Data'!F172)))</f>
        <v/>
      </c>
      <c r="CB178" s="378" t="str">
        <f ca="1">+IF(OFFSET('Water Data'!$G$27,0,10*ROW('Water Data'!G172))="","",OFFSET('Water Data'!$G$27,0,10*ROW('Water Data'!G172)))</f>
        <v/>
      </c>
      <c r="CC178" s="378" t="str">
        <f ca="1">+IF(OFFSET('Water Data'!$G$28,0,10*ROW('Water Data'!G172))="","",OFFSET('Water Data'!$G$28,0,10*ROW('Water Data'!G172)))</f>
        <v/>
      </c>
      <c r="CD178" s="378" t="str">
        <f ca="1">+IF(OFFSET('Water Data'!$G$29,0,10*ROW('Water Data'!G172))="","",OFFSET('Water Data'!$G$29,0,10*ROW('Water Data'!G172)))</f>
        <v/>
      </c>
      <c r="CE178" s="378" t="str">
        <f ca="1">+IF(OFFSET('Water Data'!$H$27,0,10*ROW('Water Data'!H172))="","",OFFSET('Water Data'!$H$27,0,10*ROW('Water Data'!H172)))</f>
        <v/>
      </c>
      <c r="CF178" s="378" t="str">
        <f ca="1">+IF(OFFSET('Water Data'!$H$28,0,10*ROW('Water Data'!H172))="","",OFFSET('Water Data'!$H$28,0,10*ROW('Water Data'!H172)))</f>
        <v/>
      </c>
      <c r="CG178" s="378" t="str">
        <f ca="1">+IF(OFFSET('Water Data'!$H$29,0,10*ROW('Water Data'!H172))="","",OFFSET('Water Data'!$H$29,0,10*ROW('Water Data'!H172)))</f>
        <v/>
      </c>
      <c r="CH178" s="378" t="str">
        <f ca="1">+IF(OFFSET('Water Data'!$I$27,0,10*ROW('Water Data'!I172))="","",OFFSET('Water Data'!$I$27,0,10*ROW('Water Data'!I172)))</f>
        <v/>
      </c>
      <c r="CI178" s="378" t="str">
        <f ca="1">+IF(OFFSET('Water Data'!$I$28,0,10*ROW('Water Data'!I172))="","",OFFSET('Water Data'!$I$28,0,10*ROW('Water Data'!I172)))</f>
        <v/>
      </c>
      <c r="CJ178" s="378" t="str">
        <f ca="1">+IF(OFFSET('Water Data'!$I$29,0,10*ROW('Water Data'!I172))="","",OFFSET('Water Data'!$I$29,0,10*ROW('Water Data'!I172)))</f>
        <v/>
      </c>
      <c r="CK178" s="378" t="str">
        <f ca="1">+IF(OFFSET('Sanitation Data'!$D$28,0,10*ROW('Sanitation Data'!D172))="","",OFFSET('Sanitation Data'!$D$28,0,10*ROW('Sanitation Data'!D172)))</f>
        <v/>
      </c>
      <c r="CL178" s="378" t="str">
        <f ca="1">+IF(OFFSET('Sanitation Data'!$D$29,0,10*ROW('Sanitation Data'!D172))="","",OFFSET('Sanitation Data'!$D$29,0,10*ROW('Sanitation Data'!D172)))</f>
        <v/>
      </c>
      <c r="CM178" s="378" t="str">
        <f ca="1">+IF(OFFSET('Sanitation Data'!$D$30,0,10*ROW('Sanitation Data'!D172))="","",OFFSET('Sanitation Data'!$D$30,0,10*ROW('Sanitation Data'!D172)))</f>
        <v/>
      </c>
      <c r="CN178" s="378" t="str">
        <f ca="1">+IF(OFFSET('Sanitation Data'!$D$31,0,10*ROW('Sanitation Data'!D172))="","",OFFSET('Sanitation Data'!$D$31,0,10*ROW('Sanitation Data'!D172)))</f>
        <v/>
      </c>
      <c r="CO178" s="378" t="str">
        <f ca="1">+IF(OFFSET('Sanitation Data'!$D$32,0,10*ROW('Sanitation Data'!D172))="","",OFFSET('Sanitation Data'!$D$32,0,10*ROW('Sanitation Data'!D172)))</f>
        <v/>
      </c>
      <c r="CP178" s="378" t="str">
        <f ca="1">+IF(OFFSET('Sanitation Data'!$E$28,0,10*ROW('Sanitation Data'!E172))="","",OFFSET('Sanitation Data'!$E$28,0,10*ROW('Sanitation Data'!E172)))</f>
        <v/>
      </c>
      <c r="CQ178" s="378" t="str">
        <f ca="1">+IF(OFFSET('Sanitation Data'!$E$29,0,10*ROW('Sanitation Data'!E172))="","",OFFSET('Sanitation Data'!$E$29,0,10*ROW('Sanitation Data'!E172)))</f>
        <v/>
      </c>
      <c r="CR178" s="378" t="str">
        <f ca="1">+IF(OFFSET('Sanitation Data'!$E$30,0,10*ROW('Sanitation Data'!E172))="","",OFFSET('Sanitation Data'!$E$30,0,10*ROW('Sanitation Data'!E172)))</f>
        <v/>
      </c>
      <c r="CS178" s="378" t="str">
        <f ca="1">+IF(OFFSET('Sanitation Data'!$E$31,0,10*ROW('Sanitation Data'!E172))="","",OFFSET('Sanitation Data'!$E$31,0,10*ROW('Sanitation Data'!E172)))</f>
        <v/>
      </c>
      <c r="CT178" s="378" t="str">
        <f ca="1">+IF(OFFSET('Sanitation Data'!$E$32,0,10*ROW('Sanitation Data'!E172))="","",OFFSET('Sanitation Data'!$E$32,0,10*ROW('Sanitation Data'!E172)))</f>
        <v/>
      </c>
      <c r="CU178" s="378" t="str">
        <f ca="1">+IF(OFFSET('Sanitation Data'!$F$28,0,10*ROW('Sanitation Data'!F172))="","",OFFSET('Sanitation Data'!$F$28,0,10*ROW('Sanitation Data'!F172)))</f>
        <v/>
      </c>
      <c r="CV178" s="378" t="str">
        <f ca="1">+IF(OFFSET('Sanitation Data'!$F$29,0,10*ROW('Sanitation Data'!F172))="","",OFFSET('Sanitation Data'!$F$29,0,10*ROW('Sanitation Data'!F172)))</f>
        <v/>
      </c>
      <c r="CW178" s="378" t="str">
        <f ca="1">+IF(OFFSET('Sanitation Data'!$F$30,0,10*ROW('Sanitation Data'!F172))="","",OFFSET('Sanitation Data'!$F$30,0,10*ROW('Sanitation Data'!F172)))</f>
        <v/>
      </c>
      <c r="CX178" s="378" t="str">
        <f ca="1">+IF(OFFSET('Sanitation Data'!$F$31,0,10*ROW('Sanitation Data'!F172))="","",OFFSET('Sanitation Data'!$F$31,0,10*ROW('Sanitation Data'!F172)))</f>
        <v/>
      </c>
      <c r="CY178" s="378" t="str">
        <f ca="1">+IF(OFFSET('Sanitation Data'!$F$32,0,10*ROW('Sanitation Data'!F172))="","",OFFSET('Sanitation Data'!$F$32,0,10*ROW('Sanitation Data'!F172)))</f>
        <v/>
      </c>
      <c r="CZ178" s="378" t="str">
        <f ca="1">+IF(OFFSET('Sanitation Data'!$G$28,0,10*ROW('Sanitation Data'!G172))="","",OFFSET('Sanitation Data'!$G$28,0,10*ROW('Sanitation Data'!G172)))</f>
        <v/>
      </c>
      <c r="DA178" s="378" t="str">
        <f ca="1">+IF(OFFSET('Sanitation Data'!$G$29,0,10*ROW('Sanitation Data'!G172))="","",OFFSET('Sanitation Data'!$G$29,0,10*ROW('Sanitation Data'!G172)))</f>
        <v/>
      </c>
      <c r="DB178" s="378" t="str">
        <f ca="1">+IF(OFFSET('Sanitation Data'!$G$30,0,10*ROW('Sanitation Data'!G172))="","",OFFSET('Sanitation Data'!$G$30,0,10*ROW('Sanitation Data'!G172)))</f>
        <v/>
      </c>
      <c r="DC178" s="378" t="str">
        <f ca="1">+IF(OFFSET('Sanitation Data'!$G$31,0,10*ROW('Sanitation Data'!G172))="","",OFFSET('Sanitation Data'!$G$31,0,10*ROW('Sanitation Data'!G172)))</f>
        <v/>
      </c>
      <c r="DD178" s="378" t="str">
        <f ca="1">+IF(OFFSET('Sanitation Data'!$G$32,0,10*ROW('Sanitation Data'!G172))="","",OFFSET('Sanitation Data'!$G$32,0,10*ROW('Sanitation Data'!G172)))</f>
        <v/>
      </c>
      <c r="DE178" s="378" t="str">
        <f ca="1">+IF(OFFSET('Sanitation Data'!$H$28,0,10*ROW('Sanitation Data'!H172))="","",OFFSET('Sanitation Data'!$H$28,0,10*ROW('Sanitation Data'!H172)))</f>
        <v/>
      </c>
      <c r="DF178" s="378" t="str">
        <f ca="1">+IF(OFFSET('Sanitation Data'!$H$29,0,10*ROW('Sanitation Data'!H172))="","",OFFSET('Sanitation Data'!$H$29,0,10*ROW('Sanitation Data'!H172)))</f>
        <v/>
      </c>
      <c r="DG178" s="378" t="str">
        <f ca="1">+IF(OFFSET('Sanitation Data'!$H$30,0,10*ROW('Sanitation Data'!H172))="","",OFFSET('Sanitation Data'!$H$30,0,10*ROW('Sanitation Data'!H172)))</f>
        <v/>
      </c>
      <c r="DH178" s="378" t="str">
        <f ca="1">+IF(OFFSET('Sanitation Data'!$H$31,0,10*ROW('Sanitation Data'!H172))="","",OFFSET('Sanitation Data'!$H$31,0,10*ROW('Sanitation Data'!H172)))</f>
        <v/>
      </c>
      <c r="DI178" s="378" t="str">
        <f ca="1">+IF(OFFSET('Sanitation Data'!$H$32,0,10*ROW('Sanitation Data'!H172))="","",OFFSET('Sanitation Data'!$H$32,0,10*ROW('Sanitation Data'!H172)))</f>
        <v/>
      </c>
      <c r="DJ178" s="378" t="str">
        <f ca="1">+IF(OFFSET('Sanitation Data'!$I$28,0,10*ROW('Sanitation Data'!I172))="","",OFFSET('Sanitation Data'!$I$28,0,10*ROW('Sanitation Data'!I172)))</f>
        <v/>
      </c>
      <c r="DK178" s="378" t="str">
        <f ca="1">+IF(OFFSET('Sanitation Data'!$I$29,0,10*ROW('Sanitation Data'!I172))="","",OFFSET('Sanitation Data'!$I$29,0,10*ROW('Sanitation Data'!I172)))</f>
        <v/>
      </c>
      <c r="DL178" s="378" t="str">
        <f ca="1">+IF(OFFSET('Sanitation Data'!$I$30,0,10*ROW('Sanitation Data'!I172))="","",OFFSET('Sanitation Data'!$I$30,0,10*ROW('Sanitation Data'!I172)))</f>
        <v/>
      </c>
      <c r="DM178" s="378" t="str">
        <f ca="1">+IF(OFFSET('Sanitation Data'!$I$31,0,10*ROW('Sanitation Data'!I172))="","",OFFSET('Sanitation Data'!$I$31,0,10*ROW('Sanitation Data'!I172)))</f>
        <v/>
      </c>
      <c r="DN178" s="378" t="str">
        <f ca="1">+IF(OFFSET('Sanitation Data'!$I$32,0,10*ROW('Sanitation Data'!I172))="","",OFFSET('Sanitation Data'!$I$32,0,10*ROW('Sanitation Data'!I172)))</f>
        <v/>
      </c>
      <c r="DO178" s="378" t="str">
        <f ca="1">+IF(OFFSET('Hygiene Data'!$D$11,0,10*ROW('Hygiene Data'!D172))="","",OFFSET('Hygiene Data'!$D$11,0,10*ROW('Hygiene Data'!D172)))</f>
        <v/>
      </c>
      <c r="DP178" s="378" t="str">
        <f ca="1">+IF(OFFSET('Hygiene Data'!$D$12,0,10*ROW('Hygiene Data'!D172))="","",OFFSET('Hygiene Data'!$D$12,0,10*ROW('Hygiene Data'!D172)))</f>
        <v/>
      </c>
      <c r="DQ178" s="378" t="str">
        <f ca="1">+IF(OFFSET('Hygiene Data'!$D$13,0,10*ROW('Hygiene Data'!D172))="","",OFFSET('Hygiene Data'!$D$13,0,10*ROW('Hygiene Data'!D172)))</f>
        <v/>
      </c>
      <c r="DR178" s="378" t="str">
        <f ca="1">+IF(OFFSET('Hygiene Data'!$E$11,0,10*ROW('Hygiene Data'!E172))="","",OFFSET('Hygiene Data'!$E$11,0,10*ROW('Hygiene Data'!E172)))</f>
        <v/>
      </c>
      <c r="DS178" s="378" t="str">
        <f ca="1">+IF(OFFSET('Hygiene Data'!$E$12,0,10*ROW('Hygiene Data'!E172))="","",OFFSET('Hygiene Data'!$E$12,0,10*ROW('Hygiene Data'!E172)))</f>
        <v/>
      </c>
      <c r="DT178" s="378" t="str">
        <f ca="1">+IF(OFFSET('Hygiene Data'!$E$13,0,10*ROW('Hygiene Data'!E172))="","",OFFSET('Hygiene Data'!$E$13,0,10*ROW('Hygiene Data'!E172)))</f>
        <v/>
      </c>
      <c r="DU178" s="378" t="str">
        <f ca="1">+IF(OFFSET('Hygiene Data'!$F$11,0,10*ROW('Hygiene Data'!F172))="","",OFFSET('Hygiene Data'!$F$11,0,10*ROW('Hygiene Data'!F172)))</f>
        <v/>
      </c>
      <c r="DV178" s="378" t="str">
        <f ca="1">+IF(OFFSET('Hygiene Data'!$F$12,0,10*ROW('Hygiene Data'!F172))="","",OFFSET('Hygiene Data'!$F$12,0,10*ROW('Hygiene Data'!F172)))</f>
        <v/>
      </c>
      <c r="DW178" s="378" t="str">
        <f ca="1">+IF(OFFSET('Hygiene Data'!$F$13,0,10*ROW('Hygiene Data'!F172))="","",OFFSET('Hygiene Data'!$F$13,0,10*ROW('Hygiene Data'!F172)))</f>
        <v/>
      </c>
      <c r="DX178" s="378" t="str">
        <f ca="1">+IF(OFFSET('Hygiene Data'!$G$11,0,10*ROW('Hygiene Data'!G172))="","",OFFSET('Hygiene Data'!$G$11,0,10*ROW('Hygiene Data'!G172)))</f>
        <v/>
      </c>
      <c r="DY178" s="378" t="str">
        <f ca="1">+IF(OFFSET('Hygiene Data'!$G$12,0,10*ROW('Hygiene Data'!G172))="","",OFFSET('Hygiene Data'!$G$12,0,10*ROW('Hygiene Data'!G172)))</f>
        <v/>
      </c>
      <c r="DZ178" s="378" t="str">
        <f ca="1">+IF(OFFSET('Hygiene Data'!$G$13,0,10*ROW('Hygiene Data'!G172))="","",OFFSET('Hygiene Data'!$G$13,0,10*ROW('Hygiene Data'!G172)))</f>
        <v/>
      </c>
      <c r="EA178" s="378" t="str">
        <f ca="1">+IF(OFFSET('Hygiene Data'!$H$11,0,10*ROW('Hygiene Data'!H172))="","",OFFSET('Hygiene Data'!$H$11,0,10*ROW('Hygiene Data'!H172)))</f>
        <v/>
      </c>
      <c r="EB178" s="378" t="str">
        <f ca="1">+IF(OFFSET('Hygiene Data'!$H$12,0,10*ROW('Hygiene Data'!H172))="","",OFFSET('Hygiene Data'!$H$12,0,10*ROW('Hygiene Data'!H172)))</f>
        <v/>
      </c>
      <c r="EC178" s="378" t="str">
        <f ca="1">+IF(OFFSET('Hygiene Data'!$H$13,0,10*ROW('Hygiene Data'!H172))="","",OFFSET('Hygiene Data'!$H$13,0,10*ROW('Hygiene Data'!H172)))</f>
        <v/>
      </c>
      <c r="ED178" s="378" t="str">
        <f ca="1">+IF(OFFSET('Hygiene Data'!$I$11,0,10*ROW('Hygiene Data'!I172))="","",OFFSET('Hygiene Data'!$I$11,0,10*ROW('Hygiene Data'!I172)))</f>
        <v/>
      </c>
      <c r="EE178" s="378" t="str">
        <f ca="1">+IF(OFFSET('Hygiene Data'!$I$12,0,10*ROW('Hygiene Data'!I172))="","",OFFSET('Hygiene Data'!$I$12,0,10*ROW('Hygiene Data'!I172)))</f>
        <v/>
      </c>
      <c r="EF178" s="378" t="str">
        <f ca="1">+IF(OFFSET('Hygiene Data'!$I$13,0,10*ROW('Hygiene Data'!I172))="","",OFFSET('Hygiene Data'!$I$13,0,10*ROW('Hygiene Data'!I172)))</f>
        <v/>
      </c>
    </row>
    <row r="179" spans="1:136" x14ac:dyDescent="0.25">
      <c r="A179" s="487" t="str">
        <f ca="1">+IF(OFFSET('Water Data'!$B$2,0,10*ROW('Water Data'!E173))="","",OFFSET('Water Data'!$B$2,0,10*ROW('Water Data'!E173)))</f>
        <v/>
      </c>
      <c r="B179" s="487"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4" t="str">
        <f t="shared" ca="1" si="2"/>
        <v/>
      </c>
      <c r="D179" s="515"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5"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5"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5"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5"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5"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5"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5"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5"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5"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5"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5"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5"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5"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5"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5"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5"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5"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6"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6"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6"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6"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6"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6"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6"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6"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6"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6"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6"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6"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6"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6"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6"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6"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6"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6"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6"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6"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6"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6"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6"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6"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6"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6"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6"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6"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6"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6"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7"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3"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7"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7"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7"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7"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7"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7"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7"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7"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7"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7"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7"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7"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7"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7"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7"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7"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8" t="str">
        <f ca="1">+IF(OFFSET('Water Data'!$D$27,0,10*ROW('Water Data'!D173))="","",OFFSET('Water Data'!$D$27,0,10*ROW('Water Data'!D173)))</f>
        <v/>
      </c>
      <c r="BT179" s="378" t="str">
        <f ca="1">+IF(OFFSET('Water Data'!$D$28,0,10*ROW('Water Data'!D173))="","",OFFSET('Water Data'!$D$28,0,10*ROW('Water Data'!D173)))</f>
        <v/>
      </c>
      <c r="BU179" s="378" t="str">
        <f ca="1">+IF(OFFSET('Water Data'!$D$29,0,10*ROW('Water Data'!D173))="","",OFFSET('Water Data'!$D$29,0,10*ROW('Water Data'!D173)))</f>
        <v/>
      </c>
      <c r="BV179" s="378" t="str">
        <f ca="1">+IF(OFFSET('Water Data'!$E$27,0,10*ROW('Water Data'!E173))="","",OFFSET('Water Data'!$E$27,0,10*ROW('Water Data'!E173)))</f>
        <v/>
      </c>
      <c r="BW179" s="378" t="str">
        <f ca="1">+IF(OFFSET('Water Data'!$E$28,0,10*ROW('Water Data'!E173))="","",OFFSET('Water Data'!$E$28,0,10*ROW('Water Data'!E173)))</f>
        <v/>
      </c>
      <c r="BX179" s="378" t="str">
        <f ca="1">+IF(OFFSET('Water Data'!$E$29,0,10*ROW('Water Data'!E173))="","",OFFSET('Water Data'!$E$29,0,10*ROW('Water Data'!E173)))</f>
        <v/>
      </c>
      <c r="BY179" s="378" t="str">
        <f ca="1">+IF(OFFSET('Water Data'!$F$27,0,10*ROW('Water Data'!F173))="","",OFFSET('Water Data'!$F$27,0,10*ROW('Water Data'!F173)))</f>
        <v/>
      </c>
      <c r="BZ179" s="378" t="str">
        <f ca="1">+IF(OFFSET('Water Data'!$F$28,0,10*ROW('Water Data'!F173))="","",OFFSET('Water Data'!$F$28,0,10*ROW('Water Data'!F173)))</f>
        <v/>
      </c>
      <c r="CA179" s="378" t="str">
        <f ca="1">+IF(OFFSET('Water Data'!$F$29,0,10*ROW('Water Data'!F173))="","",OFFSET('Water Data'!$F$29,0,10*ROW('Water Data'!F173)))</f>
        <v/>
      </c>
      <c r="CB179" s="378" t="str">
        <f ca="1">+IF(OFFSET('Water Data'!$G$27,0,10*ROW('Water Data'!G173))="","",OFFSET('Water Data'!$G$27,0,10*ROW('Water Data'!G173)))</f>
        <v/>
      </c>
      <c r="CC179" s="378" t="str">
        <f ca="1">+IF(OFFSET('Water Data'!$G$28,0,10*ROW('Water Data'!G173))="","",OFFSET('Water Data'!$G$28,0,10*ROW('Water Data'!G173)))</f>
        <v/>
      </c>
      <c r="CD179" s="378" t="str">
        <f ca="1">+IF(OFFSET('Water Data'!$G$29,0,10*ROW('Water Data'!G173))="","",OFFSET('Water Data'!$G$29,0,10*ROW('Water Data'!G173)))</f>
        <v/>
      </c>
      <c r="CE179" s="378" t="str">
        <f ca="1">+IF(OFFSET('Water Data'!$H$27,0,10*ROW('Water Data'!H173))="","",OFFSET('Water Data'!$H$27,0,10*ROW('Water Data'!H173)))</f>
        <v/>
      </c>
      <c r="CF179" s="378" t="str">
        <f ca="1">+IF(OFFSET('Water Data'!$H$28,0,10*ROW('Water Data'!H173))="","",OFFSET('Water Data'!$H$28,0,10*ROW('Water Data'!H173)))</f>
        <v/>
      </c>
      <c r="CG179" s="378" t="str">
        <f ca="1">+IF(OFFSET('Water Data'!$H$29,0,10*ROW('Water Data'!H173))="","",OFFSET('Water Data'!$H$29,0,10*ROW('Water Data'!H173)))</f>
        <v/>
      </c>
      <c r="CH179" s="378" t="str">
        <f ca="1">+IF(OFFSET('Water Data'!$I$27,0,10*ROW('Water Data'!I173))="","",OFFSET('Water Data'!$I$27,0,10*ROW('Water Data'!I173)))</f>
        <v/>
      </c>
      <c r="CI179" s="378" t="str">
        <f ca="1">+IF(OFFSET('Water Data'!$I$28,0,10*ROW('Water Data'!I173))="","",OFFSET('Water Data'!$I$28,0,10*ROW('Water Data'!I173)))</f>
        <v/>
      </c>
      <c r="CJ179" s="378" t="str">
        <f ca="1">+IF(OFFSET('Water Data'!$I$29,0,10*ROW('Water Data'!I173))="","",OFFSET('Water Data'!$I$29,0,10*ROW('Water Data'!I173)))</f>
        <v/>
      </c>
      <c r="CK179" s="378" t="str">
        <f ca="1">+IF(OFFSET('Sanitation Data'!$D$28,0,10*ROW('Sanitation Data'!D173))="","",OFFSET('Sanitation Data'!$D$28,0,10*ROW('Sanitation Data'!D173)))</f>
        <v/>
      </c>
      <c r="CL179" s="378" t="str">
        <f ca="1">+IF(OFFSET('Sanitation Data'!$D$29,0,10*ROW('Sanitation Data'!D173))="","",OFFSET('Sanitation Data'!$D$29,0,10*ROW('Sanitation Data'!D173)))</f>
        <v/>
      </c>
      <c r="CM179" s="378" t="str">
        <f ca="1">+IF(OFFSET('Sanitation Data'!$D$30,0,10*ROW('Sanitation Data'!D173))="","",OFFSET('Sanitation Data'!$D$30,0,10*ROW('Sanitation Data'!D173)))</f>
        <v/>
      </c>
      <c r="CN179" s="378" t="str">
        <f ca="1">+IF(OFFSET('Sanitation Data'!$D$31,0,10*ROW('Sanitation Data'!D173))="","",OFFSET('Sanitation Data'!$D$31,0,10*ROW('Sanitation Data'!D173)))</f>
        <v/>
      </c>
      <c r="CO179" s="378" t="str">
        <f ca="1">+IF(OFFSET('Sanitation Data'!$D$32,0,10*ROW('Sanitation Data'!D173))="","",OFFSET('Sanitation Data'!$D$32,0,10*ROW('Sanitation Data'!D173)))</f>
        <v/>
      </c>
      <c r="CP179" s="378" t="str">
        <f ca="1">+IF(OFFSET('Sanitation Data'!$E$28,0,10*ROW('Sanitation Data'!E173))="","",OFFSET('Sanitation Data'!$E$28,0,10*ROW('Sanitation Data'!E173)))</f>
        <v/>
      </c>
      <c r="CQ179" s="378" t="str">
        <f ca="1">+IF(OFFSET('Sanitation Data'!$E$29,0,10*ROW('Sanitation Data'!E173))="","",OFFSET('Sanitation Data'!$E$29,0,10*ROW('Sanitation Data'!E173)))</f>
        <v/>
      </c>
      <c r="CR179" s="378" t="str">
        <f ca="1">+IF(OFFSET('Sanitation Data'!$E$30,0,10*ROW('Sanitation Data'!E173))="","",OFFSET('Sanitation Data'!$E$30,0,10*ROW('Sanitation Data'!E173)))</f>
        <v/>
      </c>
      <c r="CS179" s="378" t="str">
        <f ca="1">+IF(OFFSET('Sanitation Data'!$E$31,0,10*ROW('Sanitation Data'!E173))="","",OFFSET('Sanitation Data'!$E$31,0,10*ROW('Sanitation Data'!E173)))</f>
        <v/>
      </c>
      <c r="CT179" s="378" t="str">
        <f ca="1">+IF(OFFSET('Sanitation Data'!$E$32,0,10*ROW('Sanitation Data'!E173))="","",OFFSET('Sanitation Data'!$E$32,0,10*ROW('Sanitation Data'!E173)))</f>
        <v/>
      </c>
      <c r="CU179" s="378" t="str">
        <f ca="1">+IF(OFFSET('Sanitation Data'!$F$28,0,10*ROW('Sanitation Data'!F173))="","",OFFSET('Sanitation Data'!$F$28,0,10*ROW('Sanitation Data'!F173)))</f>
        <v/>
      </c>
      <c r="CV179" s="378" t="str">
        <f ca="1">+IF(OFFSET('Sanitation Data'!$F$29,0,10*ROW('Sanitation Data'!F173))="","",OFFSET('Sanitation Data'!$F$29,0,10*ROW('Sanitation Data'!F173)))</f>
        <v/>
      </c>
      <c r="CW179" s="378" t="str">
        <f ca="1">+IF(OFFSET('Sanitation Data'!$F$30,0,10*ROW('Sanitation Data'!F173))="","",OFFSET('Sanitation Data'!$F$30,0,10*ROW('Sanitation Data'!F173)))</f>
        <v/>
      </c>
      <c r="CX179" s="378" t="str">
        <f ca="1">+IF(OFFSET('Sanitation Data'!$F$31,0,10*ROW('Sanitation Data'!F173))="","",OFFSET('Sanitation Data'!$F$31,0,10*ROW('Sanitation Data'!F173)))</f>
        <v/>
      </c>
      <c r="CY179" s="378" t="str">
        <f ca="1">+IF(OFFSET('Sanitation Data'!$F$32,0,10*ROW('Sanitation Data'!F173))="","",OFFSET('Sanitation Data'!$F$32,0,10*ROW('Sanitation Data'!F173)))</f>
        <v/>
      </c>
      <c r="CZ179" s="378" t="str">
        <f ca="1">+IF(OFFSET('Sanitation Data'!$G$28,0,10*ROW('Sanitation Data'!G173))="","",OFFSET('Sanitation Data'!$G$28,0,10*ROW('Sanitation Data'!G173)))</f>
        <v/>
      </c>
      <c r="DA179" s="378" t="str">
        <f ca="1">+IF(OFFSET('Sanitation Data'!$G$29,0,10*ROW('Sanitation Data'!G173))="","",OFFSET('Sanitation Data'!$G$29,0,10*ROW('Sanitation Data'!G173)))</f>
        <v/>
      </c>
      <c r="DB179" s="378" t="str">
        <f ca="1">+IF(OFFSET('Sanitation Data'!$G$30,0,10*ROW('Sanitation Data'!G173))="","",OFFSET('Sanitation Data'!$G$30,0,10*ROW('Sanitation Data'!G173)))</f>
        <v/>
      </c>
      <c r="DC179" s="378" t="str">
        <f ca="1">+IF(OFFSET('Sanitation Data'!$G$31,0,10*ROW('Sanitation Data'!G173))="","",OFFSET('Sanitation Data'!$G$31,0,10*ROW('Sanitation Data'!G173)))</f>
        <v/>
      </c>
      <c r="DD179" s="378" t="str">
        <f ca="1">+IF(OFFSET('Sanitation Data'!$G$32,0,10*ROW('Sanitation Data'!G173))="","",OFFSET('Sanitation Data'!$G$32,0,10*ROW('Sanitation Data'!G173)))</f>
        <v/>
      </c>
      <c r="DE179" s="378" t="str">
        <f ca="1">+IF(OFFSET('Sanitation Data'!$H$28,0,10*ROW('Sanitation Data'!H173))="","",OFFSET('Sanitation Data'!$H$28,0,10*ROW('Sanitation Data'!H173)))</f>
        <v/>
      </c>
      <c r="DF179" s="378" t="str">
        <f ca="1">+IF(OFFSET('Sanitation Data'!$H$29,0,10*ROW('Sanitation Data'!H173))="","",OFFSET('Sanitation Data'!$H$29,0,10*ROW('Sanitation Data'!H173)))</f>
        <v/>
      </c>
      <c r="DG179" s="378" t="str">
        <f ca="1">+IF(OFFSET('Sanitation Data'!$H$30,0,10*ROW('Sanitation Data'!H173))="","",OFFSET('Sanitation Data'!$H$30,0,10*ROW('Sanitation Data'!H173)))</f>
        <v/>
      </c>
      <c r="DH179" s="378" t="str">
        <f ca="1">+IF(OFFSET('Sanitation Data'!$H$31,0,10*ROW('Sanitation Data'!H173))="","",OFFSET('Sanitation Data'!$H$31,0,10*ROW('Sanitation Data'!H173)))</f>
        <v/>
      </c>
      <c r="DI179" s="378" t="str">
        <f ca="1">+IF(OFFSET('Sanitation Data'!$H$32,0,10*ROW('Sanitation Data'!H173))="","",OFFSET('Sanitation Data'!$H$32,0,10*ROW('Sanitation Data'!H173)))</f>
        <v/>
      </c>
      <c r="DJ179" s="378" t="str">
        <f ca="1">+IF(OFFSET('Sanitation Data'!$I$28,0,10*ROW('Sanitation Data'!I173))="","",OFFSET('Sanitation Data'!$I$28,0,10*ROW('Sanitation Data'!I173)))</f>
        <v/>
      </c>
      <c r="DK179" s="378" t="str">
        <f ca="1">+IF(OFFSET('Sanitation Data'!$I$29,0,10*ROW('Sanitation Data'!I173))="","",OFFSET('Sanitation Data'!$I$29,0,10*ROW('Sanitation Data'!I173)))</f>
        <v/>
      </c>
      <c r="DL179" s="378" t="str">
        <f ca="1">+IF(OFFSET('Sanitation Data'!$I$30,0,10*ROW('Sanitation Data'!I173))="","",OFFSET('Sanitation Data'!$I$30,0,10*ROW('Sanitation Data'!I173)))</f>
        <v/>
      </c>
      <c r="DM179" s="378" t="str">
        <f ca="1">+IF(OFFSET('Sanitation Data'!$I$31,0,10*ROW('Sanitation Data'!I173))="","",OFFSET('Sanitation Data'!$I$31,0,10*ROW('Sanitation Data'!I173)))</f>
        <v/>
      </c>
      <c r="DN179" s="378" t="str">
        <f ca="1">+IF(OFFSET('Sanitation Data'!$I$32,0,10*ROW('Sanitation Data'!I173))="","",OFFSET('Sanitation Data'!$I$32,0,10*ROW('Sanitation Data'!I173)))</f>
        <v/>
      </c>
      <c r="DO179" s="378" t="str">
        <f ca="1">+IF(OFFSET('Hygiene Data'!$D$11,0,10*ROW('Hygiene Data'!D173))="","",OFFSET('Hygiene Data'!$D$11,0,10*ROW('Hygiene Data'!D173)))</f>
        <v/>
      </c>
      <c r="DP179" s="378" t="str">
        <f ca="1">+IF(OFFSET('Hygiene Data'!$D$12,0,10*ROW('Hygiene Data'!D173))="","",OFFSET('Hygiene Data'!$D$12,0,10*ROW('Hygiene Data'!D173)))</f>
        <v/>
      </c>
      <c r="DQ179" s="378" t="str">
        <f ca="1">+IF(OFFSET('Hygiene Data'!$D$13,0,10*ROW('Hygiene Data'!D173))="","",OFFSET('Hygiene Data'!$D$13,0,10*ROW('Hygiene Data'!D173)))</f>
        <v/>
      </c>
      <c r="DR179" s="378" t="str">
        <f ca="1">+IF(OFFSET('Hygiene Data'!$E$11,0,10*ROW('Hygiene Data'!E173))="","",OFFSET('Hygiene Data'!$E$11,0,10*ROW('Hygiene Data'!E173)))</f>
        <v/>
      </c>
      <c r="DS179" s="378" t="str">
        <f ca="1">+IF(OFFSET('Hygiene Data'!$E$12,0,10*ROW('Hygiene Data'!E173))="","",OFFSET('Hygiene Data'!$E$12,0,10*ROW('Hygiene Data'!E173)))</f>
        <v/>
      </c>
      <c r="DT179" s="378" t="str">
        <f ca="1">+IF(OFFSET('Hygiene Data'!$E$13,0,10*ROW('Hygiene Data'!E173))="","",OFFSET('Hygiene Data'!$E$13,0,10*ROW('Hygiene Data'!E173)))</f>
        <v/>
      </c>
      <c r="DU179" s="378" t="str">
        <f ca="1">+IF(OFFSET('Hygiene Data'!$F$11,0,10*ROW('Hygiene Data'!F173))="","",OFFSET('Hygiene Data'!$F$11,0,10*ROW('Hygiene Data'!F173)))</f>
        <v/>
      </c>
      <c r="DV179" s="378" t="str">
        <f ca="1">+IF(OFFSET('Hygiene Data'!$F$12,0,10*ROW('Hygiene Data'!F173))="","",OFFSET('Hygiene Data'!$F$12,0,10*ROW('Hygiene Data'!F173)))</f>
        <v/>
      </c>
      <c r="DW179" s="378" t="str">
        <f ca="1">+IF(OFFSET('Hygiene Data'!$F$13,0,10*ROW('Hygiene Data'!F173))="","",OFFSET('Hygiene Data'!$F$13,0,10*ROW('Hygiene Data'!F173)))</f>
        <v/>
      </c>
      <c r="DX179" s="378" t="str">
        <f ca="1">+IF(OFFSET('Hygiene Data'!$G$11,0,10*ROW('Hygiene Data'!G173))="","",OFFSET('Hygiene Data'!$G$11,0,10*ROW('Hygiene Data'!G173)))</f>
        <v/>
      </c>
      <c r="DY179" s="378" t="str">
        <f ca="1">+IF(OFFSET('Hygiene Data'!$G$12,0,10*ROW('Hygiene Data'!G173))="","",OFFSET('Hygiene Data'!$G$12,0,10*ROW('Hygiene Data'!G173)))</f>
        <v/>
      </c>
      <c r="DZ179" s="378" t="str">
        <f ca="1">+IF(OFFSET('Hygiene Data'!$G$13,0,10*ROW('Hygiene Data'!G173))="","",OFFSET('Hygiene Data'!$G$13,0,10*ROW('Hygiene Data'!G173)))</f>
        <v/>
      </c>
      <c r="EA179" s="378" t="str">
        <f ca="1">+IF(OFFSET('Hygiene Data'!$H$11,0,10*ROW('Hygiene Data'!H173))="","",OFFSET('Hygiene Data'!$H$11,0,10*ROW('Hygiene Data'!H173)))</f>
        <v/>
      </c>
      <c r="EB179" s="378" t="str">
        <f ca="1">+IF(OFFSET('Hygiene Data'!$H$12,0,10*ROW('Hygiene Data'!H173))="","",OFFSET('Hygiene Data'!$H$12,0,10*ROW('Hygiene Data'!H173)))</f>
        <v/>
      </c>
      <c r="EC179" s="378" t="str">
        <f ca="1">+IF(OFFSET('Hygiene Data'!$H$13,0,10*ROW('Hygiene Data'!H173))="","",OFFSET('Hygiene Data'!$H$13,0,10*ROW('Hygiene Data'!H173)))</f>
        <v/>
      </c>
      <c r="ED179" s="378" t="str">
        <f ca="1">+IF(OFFSET('Hygiene Data'!$I$11,0,10*ROW('Hygiene Data'!I173))="","",OFFSET('Hygiene Data'!$I$11,0,10*ROW('Hygiene Data'!I173)))</f>
        <v/>
      </c>
      <c r="EE179" s="378" t="str">
        <f ca="1">+IF(OFFSET('Hygiene Data'!$I$12,0,10*ROW('Hygiene Data'!I173))="","",OFFSET('Hygiene Data'!$I$12,0,10*ROW('Hygiene Data'!I173)))</f>
        <v/>
      </c>
      <c r="EF179" s="378" t="str">
        <f ca="1">+IF(OFFSET('Hygiene Data'!$I$13,0,10*ROW('Hygiene Data'!I173))="","",OFFSET('Hygiene Data'!$I$13,0,10*ROW('Hygiene Data'!I173)))</f>
        <v/>
      </c>
    </row>
    <row r="180" spans="1:136" x14ac:dyDescent="0.25">
      <c r="A180" s="487" t="str">
        <f ca="1">+IF(OFFSET('Water Data'!$B$2,0,10*ROW('Water Data'!E174))="","",OFFSET('Water Data'!$B$2,0,10*ROW('Water Data'!E174)))</f>
        <v/>
      </c>
      <c r="B180" s="487"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4" t="str">
        <f t="shared" ca="1" si="2"/>
        <v/>
      </c>
      <c r="D180" s="515"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5"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5"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5"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5"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5"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5"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5"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5"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5"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5"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5"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5"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5"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5"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5"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5"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5"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6"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6"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6"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6"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6"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6"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6"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6"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6"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6"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6"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6"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6"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6"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6"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6"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6"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6"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6"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6"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6"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6"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6"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6"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6"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6"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6"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6"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6"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6"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7"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3"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7"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7"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7"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7"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7"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7"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7"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7"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7"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7"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7"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7"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7"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7"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7"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7"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8" t="str">
        <f ca="1">+IF(OFFSET('Water Data'!$D$27,0,10*ROW('Water Data'!D174))="","",OFFSET('Water Data'!$D$27,0,10*ROW('Water Data'!D174)))</f>
        <v/>
      </c>
      <c r="BT180" s="378" t="str">
        <f ca="1">+IF(OFFSET('Water Data'!$D$28,0,10*ROW('Water Data'!D174))="","",OFFSET('Water Data'!$D$28,0,10*ROW('Water Data'!D174)))</f>
        <v/>
      </c>
      <c r="BU180" s="378" t="str">
        <f ca="1">+IF(OFFSET('Water Data'!$D$29,0,10*ROW('Water Data'!D174))="","",OFFSET('Water Data'!$D$29,0,10*ROW('Water Data'!D174)))</f>
        <v/>
      </c>
      <c r="BV180" s="378" t="str">
        <f ca="1">+IF(OFFSET('Water Data'!$E$27,0,10*ROW('Water Data'!E174))="","",OFFSET('Water Data'!$E$27,0,10*ROW('Water Data'!E174)))</f>
        <v/>
      </c>
      <c r="BW180" s="378" t="str">
        <f ca="1">+IF(OFFSET('Water Data'!$E$28,0,10*ROW('Water Data'!E174))="","",OFFSET('Water Data'!$E$28,0,10*ROW('Water Data'!E174)))</f>
        <v/>
      </c>
      <c r="BX180" s="378" t="str">
        <f ca="1">+IF(OFFSET('Water Data'!$E$29,0,10*ROW('Water Data'!E174))="","",OFFSET('Water Data'!$E$29,0,10*ROW('Water Data'!E174)))</f>
        <v/>
      </c>
      <c r="BY180" s="378" t="str">
        <f ca="1">+IF(OFFSET('Water Data'!$F$27,0,10*ROW('Water Data'!F174))="","",OFFSET('Water Data'!$F$27,0,10*ROW('Water Data'!F174)))</f>
        <v/>
      </c>
      <c r="BZ180" s="378" t="str">
        <f ca="1">+IF(OFFSET('Water Data'!$F$28,0,10*ROW('Water Data'!F174))="","",OFFSET('Water Data'!$F$28,0,10*ROW('Water Data'!F174)))</f>
        <v/>
      </c>
      <c r="CA180" s="378" t="str">
        <f ca="1">+IF(OFFSET('Water Data'!$F$29,0,10*ROW('Water Data'!F174))="","",OFFSET('Water Data'!$F$29,0,10*ROW('Water Data'!F174)))</f>
        <v/>
      </c>
      <c r="CB180" s="378" t="str">
        <f ca="1">+IF(OFFSET('Water Data'!$G$27,0,10*ROW('Water Data'!G174))="","",OFFSET('Water Data'!$G$27,0,10*ROW('Water Data'!G174)))</f>
        <v/>
      </c>
      <c r="CC180" s="378" t="str">
        <f ca="1">+IF(OFFSET('Water Data'!$G$28,0,10*ROW('Water Data'!G174))="","",OFFSET('Water Data'!$G$28,0,10*ROW('Water Data'!G174)))</f>
        <v/>
      </c>
      <c r="CD180" s="378" t="str">
        <f ca="1">+IF(OFFSET('Water Data'!$G$29,0,10*ROW('Water Data'!G174))="","",OFFSET('Water Data'!$G$29,0,10*ROW('Water Data'!G174)))</f>
        <v/>
      </c>
      <c r="CE180" s="378" t="str">
        <f ca="1">+IF(OFFSET('Water Data'!$H$27,0,10*ROW('Water Data'!H174))="","",OFFSET('Water Data'!$H$27,0,10*ROW('Water Data'!H174)))</f>
        <v/>
      </c>
      <c r="CF180" s="378" t="str">
        <f ca="1">+IF(OFFSET('Water Data'!$H$28,0,10*ROW('Water Data'!H174))="","",OFFSET('Water Data'!$H$28,0,10*ROW('Water Data'!H174)))</f>
        <v/>
      </c>
      <c r="CG180" s="378" t="str">
        <f ca="1">+IF(OFFSET('Water Data'!$H$29,0,10*ROW('Water Data'!H174))="","",OFFSET('Water Data'!$H$29,0,10*ROW('Water Data'!H174)))</f>
        <v/>
      </c>
      <c r="CH180" s="378" t="str">
        <f ca="1">+IF(OFFSET('Water Data'!$I$27,0,10*ROW('Water Data'!I174))="","",OFFSET('Water Data'!$I$27,0,10*ROW('Water Data'!I174)))</f>
        <v/>
      </c>
      <c r="CI180" s="378" t="str">
        <f ca="1">+IF(OFFSET('Water Data'!$I$28,0,10*ROW('Water Data'!I174))="","",OFFSET('Water Data'!$I$28,0,10*ROW('Water Data'!I174)))</f>
        <v/>
      </c>
      <c r="CJ180" s="378" t="str">
        <f ca="1">+IF(OFFSET('Water Data'!$I$29,0,10*ROW('Water Data'!I174))="","",OFFSET('Water Data'!$I$29,0,10*ROW('Water Data'!I174)))</f>
        <v/>
      </c>
      <c r="CK180" s="378" t="str">
        <f ca="1">+IF(OFFSET('Sanitation Data'!$D$28,0,10*ROW('Sanitation Data'!D174))="","",OFFSET('Sanitation Data'!$D$28,0,10*ROW('Sanitation Data'!D174)))</f>
        <v/>
      </c>
      <c r="CL180" s="378" t="str">
        <f ca="1">+IF(OFFSET('Sanitation Data'!$D$29,0,10*ROW('Sanitation Data'!D174))="","",OFFSET('Sanitation Data'!$D$29,0,10*ROW('Sanitation Data'!D174)))</f>
        <v/>
      </c>
      <c r="CM180" s="378" t="str">
        <f ca="1">+IF(OFFSET('Sanitation Data'!$D$30,0,10*ROW('Sanitation Data'!D174))="","",OFFSET('Sanitation Data'!$D$30,0,10*ROW('Sanitation Data'!D174)))</f>
        <v/>
      </c>
      <c r="CN180" s="378" t="str">
        <f ca="1">+IF(OFFSET('Sanitation Data'!$D$31,0,10*ROW('Sanitation Data'!D174))="","",OFFSET('Sanitation Data'!$D$31,0,10*ROW('Sanitation Data'!D174)))</f>
        <v/>
      </c>
      <c r="CO180" s="378" t="str">
        <f ca="1">+IF(OFFSET('Sanitation Data'!$D$32,0,10*ROW('Sanitation Data'!D174))="","",OFFSET('Sanitation Data'!$D$32,0,10*ROW('Sanitation Data'!D174)))</f>
        <v/>
      </c>
      <c r="CP180" s="378" t="str">
        <f ca="1">+IF(OFFSET('Sanitation Data'!$E$28,0,10*ROW('Sanitation Data'!E174))="","",OFFSET('Sanitation Data'!$E$28,0,10*ROW('Sanitation Data'!E174)))</f>
        <v/>
      </c>
      <c r="CQ180" s="378" t="str">
        <f ca="1">+IF(OFFSET('Sanitation Data'!$E$29,0,10*ROW('Sanitation Data'!E174))="","",OFFSET('Sanitation Data'!$E$29,0,10*ROW('Sanitation Data'!E174)))</f>
        <v/>
      </c>
      <c r="CR180" s="378" t="str">
        <f ca="1">+IF(OFFSET('Sanitation Data'!$E$30,0,10*ROW('Sanitation Data'!E174))="","",OFFSET('Sanitation Data'!$E$30,0,10*ROW('Sanitation Data'!E174)))</f>
        <v/>
      </c>
      <c r="CS180" s="378" t="str">
        <f ca="1">+IF(OFFSET('Sanitation Data'!$E$31,0,10*ROW('Sanitation Data'!E174))="","",OFFSET('Sanitation Data'!$E$31,0,10*ROW('Sanitation Data'!E174)))</f>
        <v/>
      </c>
      <c r="CT180" s="378" t="str">
        <f ca="1">+IF(OFFSET('Sanitation Data'!$E$32,0,10*ROW('Sanitation Data'!E174))="","",OFFSET('Sanitation Data'!$E$32,0,10*ROW('Sanitation Data'!E174)))</f>
        <v/>
      </c>
      <c r="CU180" s="378" t="str">
        <f ca="1">+IF(OFFSET('Sanitation Data'!$F$28,0,10*ROW('Sanitation Data'!F174))="","",OFFSET('Sanitation Data'!$F$28,0,10*ROW('Sanitation Data'!F174)))</f>
        <v/>
      </c>
      <c r="CV180" s="378" t="str">
        <f ca="1">+IF(OFFSET('Sanitation Data'!$F$29,0,10*ROW('Sanitation Data'!F174))="","",OFFSET('Sanitation Data'!$F$29,0,10*ROW('Sanitation Data'!F174)))</f>
        <v/>
      </c>
      <c r="CW180" s="378" t="str">
        <f ca="1">+IF(OFFSET('Sanitation Data'!$F$30,0,10*ROW('Sanitation Data'!F174))="","",OFFSET('Sanitation Data'!$F$30,0,10*ROW('Sanitation Data'!F174)))</f>
        <v/>
      </c>
      <c r="CX180" s="378" t="str">
        <f ca="1">+IF(OFFSET('Sanitation Data'!$F$31,0,10*ROW('Sanitation Data'!F174))="","",OFFSET('Sanitation Data'!$F$31,0,10*ROW('Sanitation Data'!F174)))</f>
        <v/>
      </c>
      <c r="CY180" s="378" t="str">
        <f ca="1">+IF(OFFSET('Sanitation Data'!$F$32,0,10*ROW('Sanitation Data'!F174))="","",OFFSET('Sanitation Data'!$F$32,0,10*ROW('Sanitation Data'!F174)))</f>
        <v/>
      </c>
      <c r="CZ180" s="378" t="str">
        <f ca="1">+IF(OFFSET('Sanitation Data'!$G$28,0,10*ROW('Sanitation Data'!G174))="","",OFFSET('Sanitation Data'!$G$28,0,10*ROW('Sanitation Data'!G174)))</f>
        <v/>
      </c>
      <c r="DA180" s="378" t="str">
        <f ca="1">+IF(OFFSET('Sanitation Data'!$G$29,0,10*ROW('Sanitation Data'!G174))="","",OFFSET('Sanitation Data'!$G$29,0,10*ROW('Sanitation Data'!G174)))</f>
        <v/>
      </c>
      <c r="DB180" s="378" t="str">
        <f ca="1">+IF(OFFSET('Sanitation Data'!$G$30,0,10*ROW('Sanitation Data'!G174))="","",OFFSET('Sanitation Data'!$G$30,0,10*ROW('Sanitation Data'!G174)))</f>
        <v/>
      </c>
      <c r="DC180" s="378" t="str">
        <f ca="1">+IF(OFFSET('Sanitation Data'!$G$31,0,10*ROW('Sanitation Data'!G174))="","",OFFSET('Sanitation Data'!$G$31,0,10*ROW('Sanitation Data'!G174)))</f>
        <v/>
      </c>
      <c r="DD180" s="378" t="str">
        <f ca="1">+IF(OFFSET('Sanitation Data'!$G$32,0,10*ROW('Sanitation Data'!G174))="","",OFFSET('Sanitation Data'!$G$32,0,10*ROW('Sanitation Data'!G174)))</f>
        <v/>
      </c>
      <c r="DE180" s="378" t="str">
        <f ca="1">+IF(OFFSET('Sanitation Data'!$H$28,0,10*ROW('Sanitation Data'!H174))="","",OFFSET('Sanitation Data'!$H$28,0,10*ROW('Sanitation Data'!H174)))</f>
        <v/>
      </c>
      <c r="DF180" s="378" t="str">
        <f ca="1">+IF(OFFSET('Sanitation Data'!$H$29,0,10*ROW('Sanitation Data'!H174))="","",OFFSET('Sanitation Data'!$H$29,0,10*ROW('Sanitation Data'!H174)))</f>
        <v/>
      </c>
      <c r="DG180" s="378" t="str">
        <f ca="1">+IF(OFFSET('Sanitation Data'!$H$30,0,10*ROW('Sanitation Data'!H174))="","",OFFSET('Sanitation Data'!$H$30,0,10*ROW('Sanitation Data'!H174)))</f>
        <v/>
      </c>
      <c r="DH180" s="378" t="str">
        <f ca="1">+IF(OFFSET('Sanitation Data'!$H$31,0,10*ROW('Sanitation Data'!H174))="","",OFFSET('Sanitation Data'!$H$31,0,10*ROW('Sanitation Data'!H174)))</f>
        <v/>
      </c>
      <c r="DI180" s="378" t="str">
        <f ca="1">+IF(OFFSET('Sanitation Data'!$H$32,0,10*ROW('Sanitation Data'!H174))="","",OFFSET('Sanitation Data'!$H$32,0,10*ROW('Sanitation Data'!H174)))</f>
        <v/>
      </c>
      <c r="DJ180" s="378" t="str">
        <f ca="1">+IF(OFFSET('Sanitation Data'!$I$28,0,10*ROW('Sanitation Data'!I174))="","",OFFSET('Sanitation Data'!$I$28,0,10*ROW('Sanitation Data'!I174)))</f>
        <v/>
      </c>
      <c r="DK180" s="378" t="str">
        <f ca="1">+IF(OFFSET('Sanitation Data'!$I$29,0,10*ROW('Sanitation Data'!I174))="","",OFFSET('Sanitation Data'!$I$29,0,10*ROW('Sanitation Data'!I174)))</f>
        <v/>
      </c>
      <c r="DL180" s="378" t="str">
        <f ca="1">+IF(OFFSET('Sanitation Data'!$I$30,0,10*ROW('Sanitation Data'!I174))="","",OFFSET('Sanitation Data'!$I$30,0,10*ROW('Sanitation Data'!I174)))</f>
        <v/>
      </c>
      <c r="DM180" s="378" t="str">
        <f ca="1">+IF(OFFSET('Sanitation Data'!$I$31,0,10*ROW('Sanitation Data'!I174))="","",OFFSET('Sanitation Data'!$I$31,0,10*ROW('Sanitation Data'!I174)))</f>
        <v/>
      </c>
      <c r="DN180" s="378" t="str">
        <f ca="1">+IF(OFFSET('Sanitation Data'!$I$32,0,10*ROW('Sanitation Data'!I174))="","",OFFSET('Sanitation Data'!$I$32,0,10*ROW('Sanitation Data'!I174)))</f>
        <v/>
      </c>
      <c r="DO180" s="378" t="str">
        <f ca="1">+IF(OFFSET('Hygiene Data'!$D$11,0,10*ROW('Hygiene Data'!D174))="","",OFFSET('Hygiene Data'!$D$11,0,10*ROW('Hygiene Data'!D174)))</f>
        <v/>
      </c>
      <c r="DP180" s="378" t="str">
        <f ca="1">+IF(OFFSET('Hygiene Data'!$D$12,0,10*ROW('Hygiene Data'!D174))="","",OFFSET('Hygiene Data'!$D$12,0,10*ROW('Hygiene Data'!D174)))</f>
        <v/>
      </c>
      <c r="DQ180" s="378" t="str">
        <f ca="1">+IF(OFFSET('Hygiene Data'!$D$13,0,10*ROW('Hygiene Data'!D174))="","",OFFSET('Hygiene Data'!$D$13,0,10*ROW('Hygiene Data'!D174)))</f>
        <v/>
      </c>
      <c r="DR180" s="378" t="str">
        <f ca="1">+IF(OFFSET('Hygiene Data'!$E$11,0,10*ROW('Hygiene Data'!E174))="","",OFFSET('Hygiene Data'!$E$11,0,10*ROW('Hygiene Data'!E174)))</f>
        <v/>
      </c>
      <c r="DS180" s="378" t="str">
        <f ca="1">+IF(OFFSET('Hygiene Data'!$E$12,0,10*ROW('Hygiene Data'!E174))="","",OFFSET('Hygiene Data'!$E$12,0,10*ROW('Hygiene Data'!E174)))</f>
        <v/>
      </c>
      <c r="DT180" s="378" t="str">
        <f ca="1">+IF(OFFSET('Hygiene Data'!$E$13,0,10*ROW('Hygiene Data'!E174))="","",OFFSET('Hygiene Data'!$E$13,0,10*ROW('Hygiene Data'!E174)))</f>
        <v/>
      </c>
      <c r="DU180" s="378" t="str">
        <f ca="1">+IF(OFFSET('Hygiene Data'!$F$11,0,10*ROW('Hygiene Data'!F174))="","",OFFSET('Hygiene Data'!$F$11,0,10*ROW('Hygiene Data'!F174)))</f>
        <v/>
      </c>
      <c r="DV180" s="378" t="str">
        <f ca="1">+IF(OFFSET('Hygiene Data'!$F$12,0,10*ROW('Hygiene Data'!F174))="","",OFFSET('Hygiene Data'!$F$12,0,10*ROW('Hygiene Data'!F174)))</f>
        <v/>
      </c>
      <c r="DW180" s="378" t="str">
        <f ca="1">+IF(OFFSET('Hygiene Data'!$F$13,0,10*ROW('Hygiene Data'!F174))="","",OFFSET('Hygiene Data'!$F$13,0,10*ROW('Hygiene Data'!F174)))</f>
        <v/>
      </c>
      <c r="DX180" s="378" t="str">
        <f ca="1">+IF(OFFSET('Hygiene Data'!$G$11,0,10*ROW('Hygiene Data'!G174))="","",OFFSET('Hygiene Data'!$G$11,0,10*ROW('Hygiene Data'!G174)))</f>
        <v/>
      </c>
      <c r="DY180" s="378" t="str">
        <f ca="1">+IF(OFFSET('Hygiene Data'!$G$12,0,10*ROW('Hygiene Data'!G174))="","",OFFSET('Hygiene Data'!$G$12,0,10*ROW('Hygiene Data'!G174)))</f>
        <v/>
      </c>
      <c r="DZ180" s="378" t="str">
        <f ca="1">+IF(OFFSET('Hygiene Data'!$G$13,0,10*ROW('Hygiene Data'!G174))="","",OFFSET('Hygiene Data'!$G$13,0,10*ROW('Hygiene Data'!G174)))</f>
        <v/>
      </c>
      <c r="EA180" s="378" t="str">
        <f ca="1">+IF(OFFSET('Hygiene Data'!$H$11,0,10*ROW('Hygiene Data'!H174))="","",OFFSET('Hygiene Data'!$H$11,0,10*ROW('Hygiene Data'!H174)))</f>
        <v/>
      </c>
      <c r="EB180" s="378" t="str">
        <f ca="1">+IF(OFFSET('Hygiene Data'!$H$12,0,10*ROW('Hygiene Data'!H174))="","",OFFSET('Hygiene Data'!$H$12,0,10*ROW('Hygiene Data'!H174)))</f>
        <v/>
      </c>
      <c r="EC180" s="378" t="str">
        <f ca="1">+IF(OFFSET('Hygiene Data'!$H$13,0,10*ROW('Hygiene Data'!H174))="","",OFFSET('Hygiene Data'!$H$13,0,10*ROW('Hygiene Data'!H174)))</f>
        <v/>
      </c>
      <c r="ED180" s="378" t="str">
        <f ca="1">+IF(OFFSET('Hygiene Data'!$I$11,0,10*ROW('Hygiene Data'!I174))="","",OFFSET('Hygiene Data'!$I$11,0,10*ROW('Hygiene Data'!I174)))</f>
        <v/>
      </c>
      <c r="EE180" s="378" t="str">
        <f ca="1">+IF(OFFSET('Hygiene Data'!$I$12,0,10*ROW('Hygiene Data'!I174))="","",OFFSET('Hygiene Data'!$I$12,0,10*ROW('Hygiene Data'!I174)))</f>
        <v/>
      </c>
      <c r="EF180" s="378" t="str">
        <f ca="1">+IF(OFFSET('Hygiene Data'!$I$13,0,10*ROW('Hygiene Data'!I174))="","",OFFSET('Hygiene Data'!$I$13,0,10*ROW('Hygiene Data'!I174)))</f>
        <v/>
      </c>
    </row>
    <row r="181" spans="1:136" x14ac:dyDescent="0.25">
      <c r="A181" s="487" t="str">
        <f ca="1">+IF(OFFSET('Water Data'!$B$2,0,10*ROW('Water Data'!E175))="","",OFFSET('Water Data'!$B$2,0,10*ROW('Water Data'!E175)))</f>
        <v/>
      </c>
      <c r="B181" s="487"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4" t="str">
        <f t="shared" ca="1" si="2"/>
        <v/>
      </c>
      <c r="D181" s="515"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5"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5"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5"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5"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5"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5"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5"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5"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5"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5"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5"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5"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5"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5"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5"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5"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5"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6"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6"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6"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6"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6"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6"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6"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6"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6"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6"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6"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6"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6"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6"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6"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6"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6"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6"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6"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6"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6"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6"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6"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6"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6"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6"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6"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6"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6"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6"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7"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3"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7"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7"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7"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7"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7"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7"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7"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7"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7"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7"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7"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7"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7"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7"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7"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7"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8" t="str">
        <f ca="1">+IF(OFFSET('Water Data'!$D$27,0,10*ROW('Water Data'!D175))="","",OFFSET('Water Data'!$D$27,0,10*ROW('Water Data'!D175)))</f>
        <v/>
      </c>
      <c r="BT181" s="378" t="str">
        <f ca="1">+IF(OFFSET('Water Data'!$D$28,0,10*ROW('Water Data'!D175))="","",OFFSET('Water Data'!$D$28,0,10*ROW('Water Data'!D175)))</f>
        <v/>
      </c>
      <c r="BU181" s="378" t="str">
        <f ca="1">+IF(OFFSET('Water Data'!$D$29,0,10*ROW('Water Data'!D175))="","",OFFSET('Water Data'!$D$29,0,10*ROW('Water Data'!D175)))</f>
        <v/>
      </c>
      <c r="BV181" s="378" t="str">
        <f ca="1">+IF(OFFSET('Water Data'!$E$27,0,10*ROW('Water Data'!E175))="","",OFFSET('Water Data'!$E$27,0,10*ROW('Water Data'!E175)))</f>
        <v/>
      </c>
      <c r="BW181" s="378" t="str">
        <f ca="1">+IF(OFFSET('Water Data'!$E$28,0,10*ROW('Water Data'!E175))="","",OFFSET('Water Data'!$E$28,0,10*ROW('Water Data'!E175)))</f>
        <v/>
      </c>
      <c r="BX181" s="378" t="str">
        <f ca="1">+IF(OFFSET('Water Data'!$E$29,0,10*ROW('Water Data'!E175))="","",OFFSET('Water Data'!$E$29,0,10*ROW('Water Data'!E175)))</f>
        <v/>
      </c>
      <c r="BY181" s="378" t="str">
        <f ca="1">+IF(OFFSET('Water Data'!$F$27,0,10*ROW('Water Data'!F175))="","",OFFSET('Water Data'!$F$27,0,10*ROW('Water Data'!F175)))</f>
        <v/>
      </c>
      <c r="BZ181" s="378" t="str">
        <f ca="1">+IF(OFFSET('Water Data'!$F$28,0,10*ROW('Water Data'!F175))="","",OFFSET('Water Data'!$F$28,0,10*ROW('Water Data'!F175)))</f>
        <v/>
      </c>
      <c r="CA181" s="378" t="str">
        <f ca="1">+IF(OFFSET('Water Data'!$F$29,0,10*ROW('Water Data'!F175))="","",OFFSET('Water Data'!$F$29,0,10*ROW('Water Data'!F175)))</f>
        <v/>
      </c>
      <c r="CB181" s="378" t="str">
        <f ca="1">+IF(OFFSET('Water Data'!$G$27,0,10*ROW('Water Data'!G175))="","",OFFSET('Water Data'!$G$27,0,10*ROW('Water Data'!G175)))</f>
        <v/>
      </c>
      <c r="CC181" s="378" t="str">
        <f ca="1">+IF(OFFSET('Water Data'!$G$28,0,10*ROW('Water Data'!G175))="","",OFFSET('Water Data'!$G$28,0,10*ROW('Water Data'!G175)))</f>
        <v/>
      </c>
      <c r="CD181" s="378" t="str">
        <f ca="1">+IF(OFFSET('Water Data'!$G$29,0,10*ROW('Water Data'!G175))="","",OFFSET('Water Data'!$G$29,0,10*ROW('Water Data'!G175)))</f>
        <v/>
      </c>
      <c r="CE181" s="378" t="str">
        <f ca="1">+IF(OFFSET('Water Data'!$H$27,0,10*ROW('Water Data'!H175))="","",OFFSET('Water Data'!$H$27,0,10*ROW('Water Data'!H175)))</f>
        <v/>
      </c>
      <c r="CF181" s="378" t="str">
        <f ca="1">+IF(OFFSET('Water Data'!$H$28,0,10*ROW('Water Data'!H175))="","",OFFSET('Water Data'!$H$28,0,10*ROW('Water Data'!H175)))</f>
        <v/>
      </c>
      <c r="CG181" s="378" t="str">
        <f ca="1">+IF(OFFSET('Water Data'!$H$29,0,10*ROW('Water Data'!H175))="","",OFFSET('Water Data'!$H$29,0,10*ROW('Water Data'!H175)))</f>
        <v/>
      </c>
      <c r="CH181" s="378" t="str">
        <f ca="1">+IF(OFFSET('Water Data'!$I$27,0,10*ROW('Water Data'!I175))="","",OFFSET('Water Data'!$I$27,0,10*ROW('Water Data'!I175)))</f>
        <v/>
      </c>
      <c r="CI181" s="378" t="str">
        <f ca="1">+IF(OFFSET('Water Data'!$I$28,0,10*ROW('Water Data'!I175))="","",OFFSET('Water Data'!$I$28,0,10*ROW('Water Data'!I175)))</f>
        <v/>
      </c>
      <c r="CJ181" s="378" t="str">
        <f ca="1">+IF(OFFSET('Water Data'!$I$29,0,10*ROW('Water Data'!I175))="","",OFFSET('Water Data'!$I$29,0,10*ROW('Water Data'!I175)))</f>
        <v/>
      </c>
      <c r="CK181" s="378" t="str">
        <f ca="1">+IF(OFFSET('Sanitation Data'!$D$28,0,10*ROW('Sanitation Data'!D175))="","",OFFSET('Sanitation Data'!$D$28,0,10*ROW('Sanitation Data'!D175)))</f>
        <v/>
      </c>
      <c r="CL181" s="378" t="str">
        <f ca="1">+IF(OFFSET('Sanitation Data'!$D$29,0,10*ROW('Sanitation Data'!D175))="","",OFFSET('Sanitation Data'!$D$29,0,10*ROW('Sanitation Data'!D175)))</f>
        <v/>
      </c>
      <c r="CM181" s="378" t="str">
        <f ca="1">+IF(OFFSET('Sanitation Data'!$D$30,0,10*ROW('Sanitation Data'!D175))="","",OFFSET('Sanitation Data'!$D$30,0,10*ROW('Sanitation Data'!D175)))</f>
        <v/>
      </c>
      <c r="CN181" s="378" t="str">
        <f ca="1">+IF(OFFSET('Sanitation Data'!$D$31,0,10*ROW('Sanitation Data'!D175))="","",OFFSET('Sanitation Data'!$D$31,0,10*ROW('Sanitation Data'!D175)))</f>
        <v/>
      </c>
      <c r="CO181" s="378" t="str">
        <f ca="1">+IF(OFFSET('Sanitation Data'!$D$32,0,10*ROW('Sanitation Data'!D175))="","",OFFSET('Sanitation Data'!$D$32,0,10*ROW('Sanitation Data'!D175)))</f>
        <v/>
      </c>
      <c r="CP181" s="378" t="str">
        <f ca="1">+IF(OFFSET('Sanitation Data'!$E$28,0,10*ROW('Sanitation Data'!E175))="","",OFFSET('Sanitation Data'!$E$28,0,10*ROW('Sanitation Data'!E175)))</f>
        <v/>
      </c>
      <c r="CQ181" s="378" t="str">
        <f ca="1">+IF(OFFSET('Sanitation Data'!$E$29,0,10*ROW('Sanitation Data'!E175))="","",OFFSET('Sanitation Data'!$E$29,0,10*ROW('Sanitation Data'!E175)))</f>
        <v/>
      </c>
      <c r="CR181" s="378" t="str">
        <f ca="1">+IF(OFFSET('Sanitation Data'!$E$30,0,10*ROW('Sanitation Data'!E175))="","",OFFSET('Sanitation Data'!$E$30,0,10*ROW('Sanitation Data'!E175)))</f>
        <v/>
      </c>
      <c r="CS181" s="378" t="str">
        <f ca="1">+IF(OFFSET('Sanitation Data'!$E$31,0,10*ROW('Sanitation Data'!E175))="","",OFFSET('Sanitation Data'!$E$31,0,10*ROW('Sanitation Data'!E175)))</f>
        <v/>
      </c>
      <c r="CT181" s="378" t="str">
        <f ca="1">+IF(OFFSET('Sanitation Data'!$E$32,0,10*ROW('Sanitation Data'!E175))="","",OFFSET('Sanitation Data'!$E$32,0,10*ROW('Sanitation Data'!E175)))</f>
        <v/>
      </c>
      <c r="CU181" s="378" t="str">
        <f ca="1">+IF(OFFSET('Sanitation Data'!$F$28,0,10*ROW('Sanitation Data'!F175))="","",OFFSET('Sanitation Data'!$F$28,0,10*ROW('Sanitation Data'!F175)))</f>
        <v/>
      </c>
      <c r="CV181" s="378" t="str">
        <f ca="1">+IF(OFFSET('Sanitation Data'!$F$29,0,10*ROW('Sanitation Data'!F175))="","",OFFSET('Sanitation Data'!$F$29,0,10*ROW('Sanitation Data'!F175)))</f>
        <v/>
      </c>
      <c r="CW181" s="378" t="str">
        <f ca="1">+IF(OFFSET('Sanitation Data'!$F$30,0,10*ROW('Sanitation Data'!F175))="","",OFFSET('Sanitation Data'!$F$30,0,10*ROW('Sanitation Data'!F175)))</f>
        <v/>
      </c>
      <c r="CX181" s="378" t="str">
        <f ca="1">+IF(OFFSET('Sanitation Data'!$F$31,0,10*ROW('Sanitation Data'!F175))="","",OFFSET('Sanitation Data'!$F$31,0,10*ROW('Sanitation Data'!F175)))</f>
        <v/>
      </c>
      <c r="CY181" s="378" t="str">
        <f ca="1">+IF(OFFSET('Sanitation Data'!$F$32,0,10*ROW('Sanitation Data'!F175))="","",OFFSET('Sanitation Data'!$F$32,0,10*ROW('Sanitation Data'!F175)))</f>
        <v/>
      </c>
      <c r="CZ181" s="378" t="str">
        <f ca="1">+IF(OFFSET('Sanitation Data'!$G$28,0,10*ROW('Sanitation Data'!G175))="","",OFFSET('Sanitation Data'!$G$28,0,10*ROW('Sanitation Data'!G175)))</f>
        <v/>
      </c>
      <c r="DA181" s="378" t="str">
        <f ca="1">+IF(OFFSET('Sanitation Data'!$G$29,0,10*ROW('Sanitation Data'!G175))="","",OFFSET('Sanitation Data'!$G$29,0,10*ROW('Sanitation Data'!G175)))</f>
        <v/>
      </c>
      <c r="DB181" s="378" t="str">
        <f ca="1">+IF(OFFSET('Sanitation Data'!$G$30,0,10*ROW('Sanitation Data'!G175))="","",OFFSET('Sanitation Data'!$G$30,0,10*ROW('Sanitation Data'!G175)))</f>
        <v/>
      </c>
      <c r="DC181" s="378" t="str">
        <f ca="1">+IF(OFFSET('Sanitation Data'!$G$31,0,10*ROW('Sanitation Data'!G175))="","",OFFSET('Sanitation Data'!$G$31,0,10*ROW('Sanitation Data'!G175)))</f>
        <v/>
      </c>
      <c r="DD181" s="378" t="str">
        <f ca="1">+IF(OFFSET('Sanitation Data'!$G$32,0,10*ROW('Sanitation Data'!G175))="","",OFFSET('Sanitation Data'!$G$32,0,10*ROW('Sanitation Data'!G175)))</f>
        <v/>
      </c>
      <c r="DE181" s="378" t="str">
        <f ca="1">+IF(OFFSET('Sanitation Data'!$H$28,0,10*ROW('Sanitation Data'!H175))="","",OFFSET('Sanitation Data'!$H$28,0,10*ROW('Sanitation Data'!H175)))</f>
        <v/>
      </c>
      <c r="DF181" s="378" t="str">
        <f ca="1">+IF(OFFSET('Sanitation Data'!$H$29,0,10*ROW('Sanitation Data'!H175))="","",OFFSET('Sanitation Data'!$H$29,0,10*ROW('Sanitation Data'!H175)))</f>
        <v/>
      </c>
      <c r="DG181" s="378" t="str">
        <f ca="1">+IF(OFFSET('Sanitation Data'!$H$30,0,10*ROW('Sanitation Data'!H175))="","",OFFSET('Sanitation Data'!$H$30,0,10*ROW('Sanitation Data'!H175)))</f>
        <v/>
      </c>
      <c r="DH181" s="378" t="str">
        <f ca="1">+IF(OFFSET('Sanitation Data'!$H$31,0,10*ROW('Sanitation Data'!H175))="","",OFFSET('Sanitation Data'!$H$31,0,10*ROW('Sanitation Data'!H175)))</f>
        <v/>
      </c>
      <c r="DI181" s="378" t="str">
        <f ca="1">+IF(OFFSET('Sanitation Data'!$H$32,0,10*ROW('Sanitation Data'!H175))="","",OFFSET('Sanitation Data'!$H$32,0,10*ROW('Sanitation Data'!H175)))</f>
        <v/>
      </c>
      <c r="DJ181" s="378" t="str">
        <f ca="1">+IF(OFFSET('Sanitation Data'!$I$28,0,10*ROW('Sanitation Data'!I175))="","",OFFSET('Sanitation Data'!$I$28,0,10*ROW('Sanitation Data'!I175)))</f>
        <v/>
      </c>
      <c r="DK181" s="378" t="str">
        <f ca="1">+IF(OFFSET('Sanitation Data'!$I$29,0,10*ROW('Sanitation Data'!I175))="","",OFFSET('Sanitation Data'!$I$29,0,10*ROW('Sanitation Data'!I175)))</f>
        <v/>
      </c>
      <c r="DL181" s="378" t="str">
        <f ca="1">+IF(OFFSET('Sanitation Data'!$I$30,0,10*ROW('Sanitation Data'!I175))="","",OFFSET('Sanitation Data'!$I$30,0,10*ROW('Sanitation Data'!I175)))</f>
        <v/>
      </c>
      <c r="DM181" s="378" t="str">
        <f ca="1">+IF(OFFSET('Sanitation Data'!$I$31,0,10*ROW('Sanitation Data'!I175))="","",OFFSET('Sanitation Data'!$I$31,0,10*ROW('Sanitation Data'!I175)))</f>
        <v/>
      </c>
      <c r="DN181" s="378" t="str">
        <f ca="1">+IF(OFFSET('Sanitation Data'!$I$32,0,10*ROW('Sanitation Data'!I175))="","",OFFSET('Sanitation Data'!$I$32,0,10*ROW('Sanitation Data'!I175)))</f>
        <v/>
      </c>
      <c r="DO181" s="378" t="str">
        <f ca="1">+IF(OFFSET('Hygiene Data'!$D$11,0,10*ROW('Hygiene Data'!D175))="","",OFFSET('Hygiene Data'!$D$11,0,10*ROW('Hygiene Data'!D175)))</f>
        <v/>
      </c>
      <c r="DP181" s="378" t="str">
        <f ca="1">+IF(OFFSET('Hygiene Data'!$D$12,0,10*ROW('Hygiene Data'!D175))="","",OFFSET('Hygiene Data'!$D$12,0,10*ROW('Hygiene Data'!D175)))</f>
        <v/>
      </c>
      <c r="DQ181" s="378" t="str">
        <f ca="1">+IF(OFFSET('Hygiene Data'!$D$13,0,10*ROW('Hygiene Data'!D175))="","",OFFSET('Hygiene Data'!$D$13,0,10*ROW('Hygiene Data'!D175)))</f>
        <v/>
      </c>
      <c r="DR181" s="378" t="str">
        <f ca="1">+IF(OFFSET('Hygiene Data'!$E$11,0,10*ROW('Hygiene Data'!E175))="","",OFFSET('Hygiene Data'!$E$11,0,10*ROW('Hygiene Data'!E175)))</f>
        <v/>
      </c>
      <c r="DS181" s="378" t="str">
        <f ca="1">+IF(OFFSET('Hygiene Data'!$E$12,0,10*ROW('Hygiene Data'!E175))="","",OFFSET('Hygiene Data'!$E$12,0,10*ROW('Hygiene Data'!E175)))</f>
        <v/>
      </c>
      <c r="DT181" s="378" t="str">
        <f ca="1">+IF(OFFSET('Hygiene Data'!$E$13,0,10*ROW('Hygiene Data'!E175))="","",OFFSET('Hygiene Data'!$E$13,0,10*ROW('Hygiene Data'!E175)))</f>
        <v/>
      </c>
      <c r="DU181" s="378" t="str">
        <f ca="1">+IF(OFFSET('Hygiene Data'!$F$11,0,10*ROW('Hygiene Data'!F175))="","",OFFSET('Hygiene Data'!$F$11,0,10*ROW('Hygiene Data'!F175)))</f>
        <v/>
      </c>
      <c r="DV181" s="378" t="str">
        <f ca="1">+IF(OFFSET('Hygiene Data'!$F$12,0,10*ROW('Hygiene Data'!F175))="","",OFFSET('Hygiene Data'!$F$12,0,10*ROW('Hygiene Data'!F175)))</f>
        <v/>
      </c>
      <c r="DW181" s="378" t="str">
        <f ca="1">+IF(OFFSET('Hygiene Data'!$F$13,0,10*ROW('Hygiene Data'!F175))="","",OFFSET('Hygiene Data'!$F$13,0,10*ROW('Hygiene Data'!F175)))</f>
        <v/>
      </c>
      <c r="DX181" s="378" t="str">
        <f ca="1">+IF(OFFSET('Hygiene Data'!$G$11,0,10*ROW('Hygiene Data'!G175))="","",OFFSET('Hygiene Data'!$G$11,0,10*ROW('Hygiene Data'!G175)))</f>
        <v/>
      </c>
      <c r="DY181" s="378" t="str">
        <f ca="1">+IF(OFFSET('Hygiene Data'!$G$12,0,10*ROW('Hygiene Data'!G175))="","",OFFSET('Hygiene Data'!$G$12,0,10*ROW('Hygiene Data'!G175)))</f>
        <v/>
      </c>
      <c r="DZ181" s="378" t="str">
        <f ca="1">+IF(OFFSET('Hygiene Data'!$G$13,0,10*ROW('Hygiene Data'!G175))="","",OFFSET('Hygiene Data'!$G$13,0,10*ROW('Hygiene Data'!G175)))</f>
        <v/>
      </c>
      <c r="EA181" s="378" t="str">
        <f ca="1">+IF(OFFSET('Hygiene Data'!$H$11,0,10*ROW('Hygiene Data'!H175))="","",OFFSET('Hygiene Data'!$H$11,0,10*ROW('Hygiene Data'!H175)))</f>
        <v/>
      </c>
      <c r="EB181" s="378" t="str">
        <f ca="1">+IF(OFFSET('Hygiene Data'!$H$12,0,10*ROW('Hygiene Data'!H175))="","",OFFSET('Hygiene Data'!$H$12,0,10*ROW('Hygiene Data'!H175)))</f>
        <v/>
      </c>
      <c r="EC181" s="378" t="str">
        <f ca="1">+IF(OFFSET('Hygiene Data'!$H$13,0,10*ROW('Hygiene Data'!H175))="","",OFFSET('Hygiene Data'!$H$13,0,10*ROW('Hygiene Data'!H175)))</f>
        <v/>
      </c>
      <c r="ED181" s="378" t="str">
        <f ca="1">+IF(OFFSET('Hygiene Data'!$I$11,0,10*ROW('Hygiene Data'!I175))="","",OFFSET('Hygiene Data'!$I$11,0,10*ROW('Hygiene Data'!I175)))</f>
        <v/>
      </c>
      <c r="EE181" s="378" t="str">
        <f ca="1">+IF(OFFSET('Hygiene Data'!$I$12,0,10*ROW('Hygiene Data'!I175))="","",OFFSET('Hygiene Data'!$I$12,0,10*ROW('Hygiene Data'!I175)))</f>
        <v/>
      </c>
      <c r="EF181" s="378" t="str">
        <f ca="1">+IF(OFFSET('Hygiene Data'!$I$13,0,10*ROW('Hygiene Data'!I175))="","",OFFSET('Hygiene Data'!$I$13,0,10*ROW('Hygiene Data'!I175)))</f>
        <v/>
      </c>
    </row>
    <row r="182" spans="1:136" x14ac:dyDescent="0.25">
      <c r="A182" s="487" t="str">
        <f ca="1">+IF(OFFSET('Water Data'!$B$2,0,10*ROW('Water Data'!E176))="","",OFFSET('Water Data'!$B$2,0,10*ROW('Water Data'!E176)))</f>
        <v/>
      </c>
      <c r="B182" s="487"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4" t="str">
        <f t="shared" ca="1" si="2"/>
        <v/>
      </c>
      <c r="D182" s="515"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5"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5"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5"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5"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5"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5"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5"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5"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5"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5"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5"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5"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5"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5"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5"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5"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5"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6"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6"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6"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6"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6"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6"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6"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6"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6"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6"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6"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6"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6"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6"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6"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6"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6"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6"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6"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6"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6"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6"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6"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6"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6"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6"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6"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6"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6"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6"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7"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3"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7"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7"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7"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7"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7"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7"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7"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7"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7"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7"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7"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7"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7"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7"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7"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7"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8" t="str">
        <f ca="1">+IF(OFFSET('Water Data'!$D$27,0,10*ROW('Water Data'!D176))="","",OFFSET('Water Data'!$D$27,0,10*ROW('Water Data'!D176)))</f>
        <v/>
      </c>
      <c r="BT182" s="378" t="str">
        <f ca="1">+IF(OFFSET('Water Data'!$D$28,0,10*ROW('Water Data'!D176))="","",OFFSET('Water Data'!$D$28,0,10*ROW('Water Data'!D176)))</f>
        <v/>
      </c>
      <c r="BU182" s="378" t="str">
        <f ca="1">+IF(OFFSET('Water Data'!$D$29,0,10*ROW('Water Data'!D176))="","",OFFSET('Water Data'!$D$29,0,10*ROW('Water Data'!D176)))</f>
        <v/>
      </c>
      <c r="BV182" s="378" t="str">
        <f ca="1">+IF(OFFSET('Water Data'!$E$27,0,10*ROW('Water Data'!E176))="","",OFFSET('Water Data'!$E$27,0,10*ROW('Water Data'!E176)))</f>
        <v/>
      </c>
      <c r="BW182" s="378" t="str">
        <f ca="1">+IF(OFFSET('Water Data'!$E$28,0,10*ROW('Water Data'!E176))="","",OFFSET('Water Data'!$E$28,0,10*ROW('Water Data'!E176)))</f>
        <v/>
      </c>
      <c r="BX182" s="378" t="str">
        <f ca="1">+IF(OFFSET('Water Data'!$E$29,0,10*ROW('Water Data'!E176))="","",OFFSET('Water Data'!$E$29,0,10*ROW('Water Data'!E176)))</f>
        <v/>
      </c>
      <c r="BY182" s="378" t="str">
        <f ca="1">+IF(OFFSET('Water Data'!$F$27,0,10*ROW('Water Data'!F176))="","",OFFSET('Water Data'!$F$27,0,10*ROW('Water Data'!F176)))</f>
        <v/>
      </c>
      <c r="BZ182" s="378" t="str">
        <f ca="1">+IF(OFFSET('Water Data'!$F$28,0,10*ROW('Water Data'!F176))="","",OFFSET('Water Data'!$F$28,0,10*ROW('Water Data'!F176)))</f>
        <v/>
      </c>
      <c r="CA182" s="378" t="str">
        <f ca="1">+IF(OFFSET('Water Data'!$F$29,0,10*ROW('Water Data'!F176))="","",OFFSET('Water Data'!$F$29,0,10*ROW('Water Data'!F176)))</f>
        <v/>
      </c>
      <c r="CB182" s="378" t="str">
        <f ca="1">+IF(OFFSET('Water Data'!$G$27,0,10*ROW('Water Data'!G176))="","",OFFSET('Water Data'!$G$27,0,10*ROW('Water Data'!G176)))</f>
        <v/>
      </c>
      <c r="CC182" s="378" t="str">
        <f ca="1">+IF(OFFSET('Water Data'!$G$28,0,10*ROW('Water Data'!G176))="","",OFFSET('Water Data'!$G$28,0,10*ROW('Water Data'!G176)))</f>
        <v/>
      </c>
      <c r="CD182" s="378" t="str">
        <f ca="1">+IF(OFFSET('Water Data'!$G$29,0,10*ROW('Water Data'!G176))="","",OFFSET('Water Data'!$G$29,0,10*ROW('Water Data'!G176)))</f>
        <v/>
      </c>
      <c r="CE182" s="378" t="str">
        <f ca="1">+IF(OFFSET('Water Data'!$H$27,0,10*ROW('Water Data'!H176))="","",OFFSET('Water Data'!$H$27,0,10*ROW('Water Data'!H176)))</f>
        <v/>
      </c>
      <c r="CF182" s="378" t="str">
        <f ca="1">+IF(OFFSET('Water Data'!$H$28,0,10*ROW('Water Data'!H176))="","",OFFSET('Water Data'!$H$28,0,10*ROW('Water Data'!H176)))</f>
        <v/>
      </c>
      <c r="CG182" s="378" t="str">
        <f ca="1">+IF(OFFSET('Water Data'!$H$29,0,10*ROW('Water Data'!H176))="","",OFFSET('Water Data'!$H$29,0,10*ROW('Water Data'!H176)))</f>
        <v/>
      </c>
      <c r="CH182" s="378" t="str">
        <f ca="1">+IF(OFFSET('Water Data'!$I$27,0,10*ROW('Water Data'!I176))="","",OFFSET('Water Data'!$I$27,0,10*ROW('Water Data'!I176)))</f>
        <v/>
      </c>
      <c r="CI182" s="378" t="str">
        <f ca="1">+IF(OFFSET('Water Data'!$I$28,0,10*ROW('Water Data'!I176))="","",OFFSET('Water Data'!$I$28,0,10*ROW('Water Data'!I176)))</f>
        <v/>
      </c>
      <c r="CJ182" s="378" t="str">
        <f ca="1">+IF(OFFSET('Water Data'!$I$29,0,10*ROW('Water Data'!I176))="","",OFFSET('Water Data'!$I$29,0,10*ROW('Water Data'!I176)))</f>
        <v/>
      </c>
      <c r="CK182" s="378" t="str">
        <f ca="1">+IF(OFFSET('Sanitation Data'!$D$28,0,10*ROW('Sanitation Data'!D176))="","",OFFSET('Sanitation Data'!$D$28,0,10*ROW('Sanitation Data'!D176)))</f>
        <v/>
      </c>
      <c r="CL182" s="378" t="str">
        <f ca="1">+IF(OFFSET('Sanitation Data'!$D$29,0,10*ROW('Sanitation Data'!D176))="","",OFFSET('Sanitation Data'!$D$29,0,10*ROW('Sanitation Data'!D176)))</f>
        <v/>
      </c>
      <c r="CM182" s="378" t="str">
        <f ca="1">+IF(OFFSET('Sanitation Data'!$D$30,0,10*ROW('Sanitation Data'!D176))="","",OFFSET('Sanitation Data'!$D$30,0,10*ROW('Sanitation Data'!D176)))</f>
        <v/>
      </c>
      <c r="CN182" s="378" t="str">
        <f ca="1">+IF(OFFSET('Sanitation Data'!$D$31,0,10*ROW('Sanitation Data'!D176))="","",OFFSET('Sanitation Data'!$D$31,0,10*ROW('Sanitation Data'!D176)))</f>
        <v/>
      </c>
      <c r="CO182" s="378" t="str">
        <f ca="1">+IF(OFFSET('Sanitation Data'!$D$32,0,10*ROW('Sanitation Data'!D176))="","",OFFSET('Sanitation Data'!$D$32,0,10*ROW('Sanitation Data'!D176)))</f>
        <v/>
      </c>
      <c r="CP182" s="378" t="str">
        <f ca="1">+IF(OFFSET('Sanitation Data'!$E$28,0,10*ROW('Sanitation Data'!E176))="","",OFFSET('Sanitation Data'!$E$28,0,10*ROW('Sanitation Data'!E176)))</f>
        <v/>
      </c>
      <c r="CQ182" s="378" t="str">
        <f ca="1">+IF(OFFSET('Sanitation Data'!$E$29,0,10*ROW('Sanitation Data'!E176))="","",OFFSET('Sanitation Data'!$E$29,0,10*ROW('Sanitation Data'!E176)))</f>
        <v/>
      </c>
      <c r="CR182" s="378" t="str">
        <f ca="1">+IF(OFFSET('Sanitation Data'!$E$30,0,10*ROW('Sanitation Data'!E176))="","",OFFSET('Sanitation Data'!$E$30,0,10*ROW('Sanitation Data'!E176)))</f>
        <v/>
      </c>
      <c r="CS182" s="378" t="str">
        <f ca="1">+IF(OFFSET('Sanitation Data'!$E$31,0,10*ROW('Sanitation Data'!E176))="","",OFFSET('Sanitation Data'!$E$31,0,10*ROW('Sanitation Data'!E176)))</f>
        <v/>
      </c>
      <c r="CT182" s="378" t="str">
        <f ca="1">+IF(OFFSET('Sanitation Data'!$E$32,0,10*ROW('Sanitation Data'!E176))="","",OFFSET('Sanitation Data'!$E$32,0,10*ROW('Sanitation Data'!E176)))</f>
        <v/>
      </c>
      <c r="CU182" s="378" t="str">
        <f ca="1">+IF(OFFSET('Sanitation Data'!$F$28,0,10*ROW('Sanitation Data'!F176))="","",OFFSET('Sanitation Data'!$F$28,0,10*ROW('Sanitation Data'!F176)))</f>
        <v/>
      </c>
      <c r="CV182" s="378" t="str">
        <f ca="1">+IF(OFFSET('Sanitation Data'!$F$29,0,10*ROW('Sanitation Data'!F176))="","",OFFSET('Sanitation Data'!$F$29,0,10*ROW('Sanitation Data'!F176)))</f>
        <v/>
      </c>
      <c r="CW182" s="378" t="str">
        <f ca="1">+IF(OFFSET('Sanitation Data'!$F$30,0,10*ROW('Sanitation Data'!F176))="","",OFFSET('Sanitation Data'!$F$30,0,10*ROW('Sanitation Data'!F176)))</f>
        <v/>
      </c>
      <c r="CX182" s="378" t="str">
        <f ca="1">+IF(OFFSET('Sanitation Data'!$F$31,0,10*ROW('Sanitation Data'!F176))="","",OFFSET('Sanitation Data'!$F$31,0,10*ROW('Sanitation Data'!F176)))</f>
        <v/>
      </c>
      <c r="CY182" s="378" t="str">
        <f ca="1">+IF(OFFSET('Sanitation Data'!$F$32,0,10*ROW('Sanitation Data'!F176))="","",OFFSET('Sanitation Data'!$F$32,0,10*ROW('Sanitation Data'!F176)))</f>
        <v/>
      </c>
      <c r="CZ182" s="378" t="str">
        <f ca="1">+IF(OFFSET('Sanitation Data'!$G$28,0,10*ROW('Sanitation Data'!G176))="","",OFFSET('Sanitation Data'!$G$28,0,10*ROW('Sanitation Data'!G176)))</f>
        <v/>
      </c>
      <c r="DA182" s="378" t="str">
        <f ca="1">+IF(OFFSET('Sanitation Data'!$G$29,0,10*ROW('Sanitation Data'!G176))="","",OFFSET('Sanitation Data'!$G$29,0,10*ROW('Sanitation Data'!G176)))</f>
        <v/>
      </c>
      <c r="DB182" s="378" t="str">
        <f ca="1">+IF(OFFSET('Sanitation Data'!$G$30,0,10*ROW('Sanitation Data'!G176))="","",OFFSET('Sanitation Data'!$G$30,0,10*ROW('Sanitation Data'!G176)))</f>
        <v/>
      </c>
      <c r="DC182" s="378" t="str">
        <f ca="1">+IF(OFFSET('Sanitation Data'!$G$31,0,10*ROW('Sanitation Data'!G176))="","",OFFSET('Sanitation Data'!$G$31,0,10*ROW('Sanitation Data'!G176)))</f>
        <v/>
      </c>
      <c r="DD182" s="378" t="str">
        <f ca="1">+IF(OFFSET('Sanitation Data'!$G$32,0,10*ROW('Sanitation Data'!G176))="","",OFFSET('Sanitation Data'!$G$32,0,10*ROW('Sanitation Data'!G176)))</f>
        <v/>
      </c>
      <c r="DE182" s="378" t="str">
        <f ca="1">+IF(OFFSET('Sanitation Data'!$H$28,0,10*ROW('Sanitation Data'!H176))="","",OFFSET('Sanitation Data'!$H$28,0,10*ROW('Sanitation Data'!H176)))</f>
        <v/>
      </c>
      <c r="DF182" s="378" t="str">
        <f ca="1">+IF(OFFSET('Sanitation Data'!$H$29,0,10*ROW('Sanitation Data'!H176))="","",OFFSET('Sanitation Data'!$H$29,0,10*ROW('Sanitation Data'!H176)))</f>
        <v/>
      </c>
      <c r="DG182" s="378" t="str">
        <f ca="1">+IF(OFFSET('Sanitation Data'!$H$30,0,10*ROW('Sanitation Data'!H176))="","",OFFSET('Sanitation Data'!$H$30,0,10*ROW('Sanitation Data'!H176)))</f>
        <v/>
      </c>
      <c r="DH182" s="378" t="str">
        <f ca="1">+IF(OFFSET('Sanitation Data'!$H$31,0,10*ROW('Sanitation Data'!H176))="","",OFFSET('Sanitation Data'!$H$31,0,10*ROW('Sanitation Data'!H176)))</f>
        <v/>
      </c>
      <c r="DI182" s="378" t="str">
        <f ca="1">+IF(OFFSET('Sanitation Data'!$H$32,0,10*ROW('Sanitation Data'!H176))="","",OFFSET('Sanitation Data'!$H$32,0,10*ROW('Sanitation Data'!H176)))</f>
        <v/>
      </c>
      <c r="DJ182" s="378" t="str">
        <f ca="1">+IF(OFFSET('Sanitation Data'!$I$28,0,10*ROW('Sanitation Data'!I176))="","",OFFSET('Sanitation Data'!$I$28,0,10*ROW('Sanitation Data'!I176)))</f>
        <v/>
      </c>
      <c r="DK182" s="378" t="str">
        <f ca="1">+IF(OFFSET('Sanitation Data'!$I$29,0,10*ROW('Sanitation Data'!I176))="","",OFFSET('Sanitation Data'!$I$29,0,10*ROW('Sanitation Data'!I176)))</f>
        <v/>
      </c>
      <c r="DL182" s="378" t="str">
        <f ca="1">+IF(OFFSET('Sanitation Data'!$I$30,0,10*ROW('Sanitation Data'!I176))="","",OFFSET('Sanitation Data'!$I$30,0,10*ROW('Sanitation Data'!I176)))</f>
        <v/>
      </c>
      <c r="DM182" s="378" t="str">
        <f ca="1">+IF(OFFSET('Sanitation Data'!$I$31,0,10*ROW('Sanitation Data'!I176))="","",OFFSET('Sanitation Data'!$I$31,0,10*ROW('Sanitation Data'!I176)))</f>
        <v/>
      </c>
      <c r="DN182" s="378" t="str">
        <f ca="1">+IF(OFFSET('Sanitation Data'!$I$32,0,10*ROW('Sanitation Data'!I176))="","",OFFSET('Sanitation Data'!$I$32,0,10*ROW('Sanitation Data'!I176)))</f>
        <v/>
      </c>
      <c r="DO182" s="378" t="str">
        <f ca="1">+IF(OFFSET('Hygiene Data'!$D$11,0,10*ROW('Hygiene Data'!D176))="","",OFFSET('Hygiene Data'!$D$11,0,10*ROW('Hygiene Data'!D176)))</f>
        <v/>
      </c>
      <c r="DP182" s="378" t="str">
        <f ca="1">+IF(OFFSET('Hygiene Data'!$D$12,0,10*ROW('Hygiene Data'!D176))="","",OFFSET('Hygiene Data'!$D$12,0,10*ROW('Hygiene Data'!D176)))</f>
        <v/>
      </c>
      <c r="DQ182" s="378" t="str">
        <f ca="1">+IF(OFFSET('Hygiene Data'!$D$13,0,10*ROW('Hygiene Data'!D176))="","",OFFSET('Hygiene Data'!$D$13,0,10*ROW('Hygiene Data'!D176)))</f>
        <v/>
      </c>
      <c r="DR182" s="378" t="str">
        <f ca="1">+IF(OFFSET('Hygiene Data'!$E$11,0,10*ROW('Hygiene Data'!E176))="","",OFFSET('Hygiene Data'!$E$11,0,10*ROW('Hygiene Data'!E176)))</f>
        <v/>
      </c>
      <c r="DS182" s="378" t="str">
        <f ca="1">+IF(OFFSET('Hygiene Data'!$E$12,0,10*ROW('Hygiene Data'!E176))="","",OFFSET('Hygiene Data'!$E$12,0,10*ROW('Hygiene Data'!E176)))</f>
        <v/>
      </c>
      <c r="DT182" s="378" t="str">
        <f ca="1">+IF(OFFSET('Hygiene Data'!$E$13,0,10*ROW('Hygiene Data'!E176))="","",OFFSET('Hygiene Data'!$E$13,0,10*ROW('Hygiene Data'!E176)))</f>
        <v/>
      </c>
      <c r="DU182" s="378" t="str">
        <f ca="1">+IF(OFFSET('Hygiene Data'!$F$11,0,10*ROW('Hygiene Data'!F176))="","",OFFSET('Hygiene Data'!$F$11,0,10*ROW('Hygiene Data'!F176)))</f>
        <v/>
      </c>
      <c r="DV182" s="378" t="str">
        <f ca="1">+IF(OFFSET('Hygiene Data'!$F$12,0,10*ROW('Hygiene Data'!F176))="","",OFFSET('Hygiene Data'!$F$12,0,10*ROW('Hygiene Data'!F176)))</f>
        <v/>
      </c>
      <c r="DW182" s="378" t="str">
        <f ca="1">+IF(OFFSET('Hygiene Data'!$F$13,0,10*ROW('Hygiene Data'!F176))="","",OFFSET('Hygiene Data'!$F$13,0,10*ROW('Hygiene Data'!F176)))</f>
        <v/>
      </c>
      <c r="DX182" s="378" t="str">
        <f ca="1">+IF(OFFSET('Hygiene Data'!$G$11,0,10*ROW('Hygiene Data'!G176))="","",OFFSET('Hygiene Data'!$G$11,0,10*ROW('Hygiene Data'!G176)))</f>
        <v/>
      </c>
      <c r="DY182" s="378" t="str">
        <f ca="1">+IF(OFFSET('Hygiene Data'!$G$12,0,10*ROW('Hygiene Data'!G176))="","",OFFSET('Hygiene Data'!$G$12,0,10*ROW('Hygiene Data'!G176)))</f>
        <v/>
      </c>
      <c r="DZ182" s="378" t="str">
        <f ca="1">+IF(OFFSET('Hygiene Data'!$G$13,0,10*ROW('Hygiene Data'!G176))="","",OFFSET('Hygiene Data'!$G$13,0,10*ROW('Hygiene Data'!G176)))</f>
        <v/>
      </c>
      <c r="EA182" s="378" t="str">
        <f ca="1">+IF(OFFSET('Hygiene Data'!$H$11,0,10*ROW('Hygiene Data'!H176))="","",OFFSET('Hygiene Data'!$H$11,0,10*ROW('Hygiene Data'!H176)))</f>
        <v/>
      </c>
      <c r="EB182" s="378" t="str">
        <f ca="1">+IF(OFFSET('Hygiene Data'!$H$12,0,10*ROW('Hygiene Data'!H176))="","",OFFSET('Hygiene Data'!$H$12,0,10*ROW('Hygiene Data'!H176)))</f>
        <v/>
      </c>
      <c r="EC182" s="378" t="str">
        <f ca="1">+IF(OFFSET('Hygiene Data'!$H$13,0,10*ROW('Hygiene Data'!H176))="","",OFFSET('Hygiene Data'!$H$13,0,10*ROW('Hygiene Data'!H176)))</f>
        <v/>
      </c>
      <c r="ED182" s="378" t="str">
        <f ca="1">+IF(OFFSET('Hygiene Data'!$I$11,0,10*ROW('Hygiene Data'!I176))="","",OFFSET('Hygiene Data'!$I$11,0,10*ROW('Hygiene Data'!I176)))</f>
        <v/>
      </c>
      <c r="EE182" s="378" t="str">
        <f ca="1">+IF(OFFSET('Hygiene Data'!$I$12,0,10*ROW('Hygiene Data'!I176))="","",OFFSET('Hygiene Data'!$I$12,0,10*ROW('Hygiene Data'!I176)))</f>
        <v/>
      </c>
      <c r="EF182" s="378" t="str">
        <f ca="1">+IF(OFFSET('Hygiene Data'!$I$13,0,10*ROW('Hygiene Data'!I176))="","",OFFSET('Hygiene Data'!$I$13,0,10*ROW('Hygiene Data'!I176)))</f>
        <v/>
      </c>
    </row>
    <row r="183" spans="1:136" x14ac:dyDescent="0.25">
      <c r="A183" s="487" t="str">
        <f ca="1">+IF(OFFSET('Water Data'!$B$2,0,10*ROW('Water Data'!E177))="","",OFFSET('Water Data'!$B$2,0,10*ROW('Water Data'!E177)))</f>
        <v/>
      </c>
      <c r="B183" s="487"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4" t="str">
        <f t="shared" ca="1" si="2"/>
        <v/>
      </c>
      <c r="D183" s="515"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5"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5"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5"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5"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5"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5"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5"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5"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5"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5"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5"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5"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5"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5"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5"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5"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5"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6"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6"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6"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6"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6"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6"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6"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6"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6"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6"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6"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6"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6"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6"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6"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6"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6"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6"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6"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6"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6"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6"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6"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6"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6"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6"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6"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6"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6"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6"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7"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3"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7"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7"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7"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7"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7"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7"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7"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7"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7"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7"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7"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7"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7"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7"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7"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7"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8" t="str">
        <f ca="1">+IF(OFFSET('Water Data'!$D$27,0,10*ROW('Water Data'!D177))="","",OFFSET('Water Data'!$D$27,0,10*ROW('Water Data'!D177)))</f>
        <v/>
      </c>
      <c r="BT183" s="378" t="str">
        <f ca="1">+IF(OFFSET('Water Data'!$D$28,0,10*ROW('Water Data'!D177))="","",OFFSET('Water Data'!$D$28,0,10*ROW('Water Data'!D177)))</f>
        <v/>
      </c>
      <c r="BU183" s="378" t="str">
        <f ca="1">+IF(OFFSET('Water Data'!$D$29,0,10*ROW('Water Data'!D177))="","",OFFSET('Water Data'!$D$29,0,10*ROW('Water Data'!D177)))</f>
        <v/>
      </c>
      <c r="BV183" s="378" t="str">
        <f ca="1">+IF(OFFSET('Water Data'!$E$27,0,10*ROW('Water Data'!E177))="","",OFFSET('Water Data'!$E$27,0,10*ROW('Water Data'!E177)))</f>
        <v/>
      </c>
      <c r="BW183" s="378" t="str">
        <f ca="1">+IF(OFFSET('Water Data'!$E$28,0,10*ROW('Water Data'!E177))="","",OFFSET('Water Data'!$E$28,0,10*ROW('Water Data'!E177)))</f>
        <v/>
      </c>
      <c r="BX183" s="378" t="str">
        <f ca="1">+IF(OFFSET('Water Data'!$E$29,0,10*ROW('Water Data'!E177))="","",OFFSET('Water Data'!$E$29,0,10*ROW('Water Data'!E177)))</f>
        <v/>
      </c>
      <c r="BY183" s="378" t="str">
        <f ca="1">+IF(OFFSET('Water Data'!$F$27,0,10*ROW('Water Data'!F177))="","",OFFSET('Water Data'!$F$27,0,10*ROW('Water Data'!F177)))</f>
        <v/>
      </c>
      <c r="BZ183" s="378" t="str">
        <f ca="1">+IF(OFFSET('Water Data'!$F$28,0,10*ROW('Water Data'!F177))="","",OFFSET('Water Data'!$F$28,0,10*ROW('Water Data'!F177)))</f>
        <v/>
      </c>
      <c r="CA183" s="378" t="str">
        <f ca="1">+IF(OFFSET('Water Data'!$F$29,0,10*ROW('Water Data'!F177))="","",OFFSET('Water Data'!$F$29,0,10*ROW('Water Data'!F177)))</f>
        <v/>
      </c>
      <c r="CB183" s="378" t="str">
        <f ca="1">+IF(OFFSET('Water Data'!$G$27,0,10*ROW('Water Data'!G177))="","",OFFSET('Water Data'!$G$27,0,10*ROW('Water Data'!G177)))</f>
        <v/>
      </c>
      <c r="CC183" s="378" t="str">
        <f ca="1">+IF(OFFSET('Water Data'!$G$28,0,10*ROW('Water Data'!G177))="","",OFFSET('Water Data'!$G$28,0,10*ROW('Water Data'!G177)))</f>
        <v/>
      </c>
      <c r="CD183" s="378" t="str">
        <f ca="1">+IF(OFFSET('Water Data'!$G$29,0,10*ROW('Water Data'!G177))="","",OFFSET('Water Data'!$G$29,0,10*ROW('Water Data'!G177)))</f>
        <v/>
      </c>
      <c r="CE183" s="378" t="str">
        <f ca="1">+IF(OFFSET('Water Data'!$H$27,0,10*ROW('Water Data'!H177))="","",OFFSET('Water Data'!$H$27,0,10*ROW('Water Data'!H177)))</f>
        <v/>
      </c>
      <c r="CF183" s="378" t="str">
        <f ca="1">+IF(OFFSET('Water Data'!$H$28,0,10*ROW('Water Data'!H177))="","",OFFSET('Water Data'!$H$28,0,10*ROW('Water Data'!H177)))</f>
        <v/>
      </c>
      <c r="CG183" s="378" t="str">
        <f ca="1">+IF(OFFSET('Water Data'!$H$29,0,10*ROW('Water Data'!H177))="","",OFFSET('Water Data'!$H$29,0,10*ROW('Water Data'!H177)))</f>
        <v/>
      </c>
      <c r="CH183" s="378" t="str">
        <f ca="1">+IF(OFFSET('Water Data'!$I$27,0,10*ROW('Water Data'!I177))="","",OFFSET('Water Data'!$I$27,0,10*ROW('Water Data'!I177)))</f>
        <v/>
      </c>
      <c r="CI183" s="378" t="str">
        <f ca="1">+IF(OFFSET('Water Data'!$I$28,0,10*ROW('Water Data'!I177))="","",OFFSET('Water Data'!$I$28,0,10*ROW('Water Data'!I177)))</f>
        <v/>
      </c>
      <c r="CJ183" s="378" t="str">
        <f ca="1">+IF(OFFSET('Water Data'!$I$29,0,10*ROW('Water Data'!I177))="","",OFFSET('Water Data'!$I$29,0,10*ROW('Water Data'!I177)))</f>
        <v/>
      </c>
      <c r="CK183" s="378" t="str">
        <f ca="1">+IF(OFFSET('Sanitation Data'!$D$28,0,10*ROW('Sanitation Data'!D177))="","",OFFSET('Sanitation Data'!$D$28,0,10*ROW('Sanitation Data'!D177)))</f>
        <v/>
      </c>
      <c r="CL183" s="378" t="str">
        <f ca="1">+IF(OFFSET('Sanitation Data'!$D$29,0,10*ROW('Sanitation Data'!D177))="","",OFFSET('Sanitation Data'!$D$29,0,10*ROW('Sanitation Data'!D177)))</f>
        <v/>
      </c>
      <c r="CM183" s="378" t="str">
        <f ca="1">+IF(OFFSET('Sanitation Data'!$D$30,0,10*ROW('Sanitation Data'!D177))="","",OFFSET('Sanitation Data'!$D$30,0,10*ROW('Sanitation Data'!D177)))</f>
        <v/>
      </c>
      <c r="CN183" s="378" t="str">
        <f ca="1">+IF(OFFSET('Sanitation Data'!$D$31,0,10*ROW('Sanitation Data'!D177))="","",OFFSET('Sanitation Data'!$D$31,0,10*ROW('Sanitation Data'!D177)))</f>
        <v/>
      </c>
      <c r="CO183" s="378" t="str">
        <f ca="1">+IF(OFFSET('Sanitation Data'!$D$32,0,10*ROW('Sanitation Data'!D177))="","",OFFSET('Sanitation Data'!$D$32,0,10*ROW('Sanitation Data'!D177)))</f>
        <v/>
      </c>
      <c r="CP183" s="378" t="str">
        <f ca="1">+IF(OFFSET('Sanitation Data'!$E$28,0,10*ROW('Sanitation Data'!E177))="","",OFFSET('Sanitation Data'!$E$28,0,10*ROW('Sanitation Data'!E177)))</f>
        <v/>
      </c>
      <c r="CQ183" s="378" t="str">
        <f ca="1">+IF(OFFSET('Sanitation Data'!$E$29,0,10*ROW('Sanitation Data'!E177))="","",OFFSET('Sanitation Data'!$E$29,0,10*ROW('Sanitation Data'!E177)))</f>
        <v/>
      </c>
      <c r="CR183" s="378" t="str">
        <f ca="1">+IF(OFFSET('Sanitation Data'!$E$30,0,10*ROW('Sanitation Data'!E177))="","",OFFSET('Sanitation Data'!$E$30,0,10*ROW('Sanitation Data'!E177)))</f>
        <v/>
      </c>
      <c r="CS183" s="378" t="str">
        <f ca="1">+IF(OFFSET('Sanitation Data'!$E$31,0,10*ROW('Sanitation Data'!E177))="","",OFFSET('Sanitation Data'!$E$31,0,10*ROW('Sanitation Data'!E177)))</f>
        <v/>
      </c>
      <c r="CT183" s="378" t="str">
        <f ca="1">+IF(OFFSET('Sanitation Data'!$E$32,0,10*ROW('Sanitation Data'!E177))="","",OFFSET('Sanitation Data'!$E$32,0,10*ROW('Sanitation Data'!E177)))</f>
        <v/>
      </c>
      <c r="CU183" s="378" t="str">
        <f ca="1">+IF(OFFSET('Sanitation Data'!$F$28,0,10*ROW('Sanitation Data'!F177))="","",OFFSET('Sanitation Data'!$F$28,0,10*ROW('Sanitation Data'!F177)))</f>
        <v/>
      </c>
      <c r="CV183" s="378" t="str">
        <f ca="1">+IF(OFFSET('Sanitation Data'!$F$29,0,10*ROW('Sanitation Data'!F177))="","",OFFSET('Sanitation Data'!$F$29,0,10*ROW('Sanitation Data'!F177)))</f>
        <v/>
      </c>
      <c r="CW183" s="378" t="str">
        <f ca="1">+IF(OFFSET('Sanitation Data'!$F$30,0,10*ROW('Sanitation Data'!F177))="","",OFFSET('Sanitation Data'!$F$30,0,10*ROW('Sanitation Data'!F177)))</f>
        <v/>
      </c>
      <c r="CX183" s="378" t="str">
        <f ca="1">+IF(OFFSET('Sanitation Data'!$F$31,0,10*ROW('Sanitation Data'!F177))="","",OFFSET('Sanitation Data'!$F$31,0,10*ROW('Sanitation Data'!F177)))</f>
        <v/>
      </c>
      <c r="CY183" s="378" t="str">
        <f ca="1">+IF(OFFSET('Sanitation Data'!$F$32,0,10*ROW('Sanitation Data'!F177))="","",OFFSET('Sanitation Data'!$F$32,0,10*ROW('Sanitation Data'!F177)))</f>
        <v/>
      </c>
      <c r="CZ183" s="378" t="str">
        <f ca="1">+IF(OFFSET('Sanitation Data'!$G$28,0,10*ROW('Sanitation Data'!G177))="","",OFFSET('Sanitation Data'!$G$28,0,10*ROW('Sanitation Data'!G177)))</f>
        <v/>
      </c>
      <c r="DA183" s="378" t="str">
        <f ca="1">+IF(OFFSET('Sanitation Data'!$G$29,0,10*ROW('Sanitation Data'!G177))="","",OFFSET('Sanitation Data'!$G$29,0,10*ROW('Sanitation Data'!G177)))</f>
        <v/>
      </c>
      <c r="DB183" s="378" t="str">
        <f ca="1">+IF(OFFSET('Sanitation Data'!$G$30,0,10*ROW('Sanitation Data'!G177))="","",OFFSET('Sanitation Data'!$G$30,0,10*ROW('Sanitation Data'!G177)))</f>
        <v/>
      </c>
      <c r="DC183" s="378" t="str">
        <f ca="1">+IF(OFFSET('Sanitation Data'!$G$31,0,10*ROW('Sanitation Data'!G177))="","",OFFSET('Sanitation Data'!$G$31,0,10*ROW('Sanitation Data'!G177)))</f>
        <v/>
      </c>
      <c r="DD183" s="378" t="str">
        <f ca="1">+IF(OFFSET('Sanitation Data'!$G$32,0,10*ROW('Sanitation Data'!G177))="","",OFFSET('Sanitation Data'!$G$32,0,10*ROW('Sanitation Data'!G177)))</f>
        <v/>
      </c>
      <c r="DE183" s="378" t="str">
        <f ca="1">+IF(OFFSET('Sanitation Data'!$H$28,0,10*ROW('Sanitation Data'!H177))="","",OFFSET('Sanitation Data'!$H$28,0,10*ROW('Sanitation Data'!H177)))</f>
        <v/>
      </c>
      <c r="DF183" s="378" t="str">
        <f ca="1">+IF(OFFSET('Sanitation Data'!$H$29,0,10*ROW('Sanitation Data'!H177))="","",OFFSET('Sanitation Data'!$H$29,0,10*ROW('Sanitation Data'!H177)))</f>
        <v/>
      </c>
      <c r="DG183" s="378" t="str">
        <f ca="1">+IF(OFFSET('Sanitation Data'!$H$30,0,10*ROW('Sanitation Data'!H177))="","",OFFSET('Sanitation Data'!$H$30,0,10*ROW('Sanitation Data'!H177)))</f>
        <v/>
      </c>
      <c r="DH183" s="378" t="str">
        <f ca="1">+IF(OFFSET('Sanitation Data'!$H$31,0,10*ROW('Sanitation Data'!H177))="","",OFFSET('Sanitation Data'!$H$31,0,10*ROW('Sanitation Data'!H177)))</f>
        <v/>
      </c>
      <c r="DI183" s="378" t="str">
        <f ca="1">+IF(OFFSET('Sanitation Data'!$H$32,0,10*ROW('Sanitation Data'!H177))="","",OFFSET('Sanitation Data'!$H$32,0,10*ROW('Sanitation Data'!H177)))</f>
        <v/>
      </c>
      <c r="DJ183" s="378" t="str">
        <f ca="1">+IF(OFFSET('Sanitation Data'!$I$28,0,10*ROW('Sanitation Data'!I177))="","",OFFSET('Sanitation Data'!$I$28,0,10*ROW('Sanitation Data'!I177)))</f>
        <v/>
      </c>
      <c r="DK183" s="378" t="str">
        <f ca="1">+IF(OFFSET('Sanitation Data'!$I$29,0,10*ROW('Sanitation Data'!I177))="","",OFFSET('Sanitation Data'!$I$29,0,10*ROW('Sanitation Data'!I177)))</f>
        <v/>
      </c>
      <c r="DL183" s="378" t="str">
        <f ca="1">+IF(OFFSET('Sanitation Data'!$I$30,0,10*ROW('Sanitation Data'!I177))="","",OFFSET('Sanitation Data'!$I$30,0,10*ROW('Sanitation Data'!I177)))</f>
        <v/>
      </c>
      <c r="DM183" s="378" t="str">
        <f ca="1">+IF(OFFSET('Sanitation Data'!$I$31,0,10*ROW('Sanitation Data'!I177))="","",OFFSET('Sanitation Data'!$I$31,0,10*ROW('Sanitation Data'!I177)))</f>
        <v/>
      </c>
      <c r="DN183" s="378" t="str">
        <f ca="1">+IF(OFFSET('Sanitation Data'!$I$32,0,10*ROW('Sanitation Data'!I177))="","",OFFSET('Sanitation Data'!$I$32,0,10*ROW('Sanitation Data'!I177)))</f>
        <v/>
      </c>
      <c r="DO183" s="378" t="str">
        <f ca="1">+IF(OFFSET('Hygiene Data'!$D$11,0,10*ROW('Hygiene Data'!D177))="","",OFFSET('Hygiene Data'!$D$11,0,10*ROW('Hygiene Data'!D177)))</f>
        <v/>
      </c>
      <c r="DP183" s="378" t="str">
        <f ca="1">+IF(OFFSET('Hygiene Data'!$D$12,0,10*ROW('Hygiene Data'!D177))="","",OFFSET('Hygiene Data'!$D$12,0,10*ROW('Hygiene Data'!D177)))</f>
        <v/>
      </c>
      <c r="DQ183" s="378" t="str">
        <f ca="1">+IF(OFFSET('Hygiene Data'!$D$13,0,10*ROW('Hygiene Data'!D177))="","",OFFSET('Hygiene Data'!$D$13,0,10*ROW('Hygiene Data'!D177)))</f>
        <v/>
      </c>
      <c r="DR183" s="378" t="str">
        <f ca="1">+IF(OFFSET('Hygiene Data'!$E$11,0,10*ROW('Hygiene Data'!E177))="","",OFFSET('Hygiene Data'!$E$11,0,10*ROW('Hygiene Data'!E177)))</f>
        <v/>
      </c>
      <c r="DS183" s="378" t="str">
        <f ca="1">+IF(OFFSET('Hygiene Data'!$E$12,0,10*ROW('Hygiene Data'!E177))="","",OFFSET('Hygiene Data'!$E$12,0,10*ROW('Hygiene Data'!E177)))</f>
        <v/>
      </c>
      <c r="DT183" s="378" t="str">
        <f ca="1">+IF(OFFSET('Hygiene Data'!$E$13,0,10*ROW('Hygiene Data'!E177))="","",OFFSET('Hygiene Data'!$E$13,0,10*ROW('Hygiene Data'!E177)))</f>
        <v/>
      </c>
      <c r="DU183" s="378" t="str">
        <f ca="1">+IF(OFFSET('Hygiene Data'!$F$11,0,10*ROW('Hygiene Data'!F177))="","",OFFSET('Hygiene Data'!$F$11,0,10*ROW('Hygiene Data'!F177)))</f>
        <v/>
      </c>
      <c r="DV183" s="378" t="str">
        <f ca="1">+IF(OFFSET('Hygiene Data'!$F$12,0,10*ROW('Hygiene Data'!F177))="","",OFFSET('Hygiene Data'!$F$12,0,10*ROW('Hygiene Data'!F177)))</f>
        <v/>
      </c>
      <c r="DW183" s="378" t="str">
        <f ca="1">+IF(OFFSET('Hygiene Data'!$F$13,0,10*ROW('Hygiene Data'!F177))="","",OFFSET('Hygiene Data'!$F$13,0,10*ROW('Hygiene Data'!F177)))</f>
        <v/>
      </c>
      <c r="DX183" s="378" t="str">
        <f ca="1">+IF(OFFSET('Hygiene Data'!$G$11,0,10*ROW('Hygiene Data'!G177))="","",OFFSET('Hygiene Data'!$G$11,0,10*ROW('Hygiene Data'!G177)))</f>
        <v/>
      </c>
      <c r="DY183" s="378" t="str">
        <f ca="1">+IF(OFFSET('Hygiene Data'!$G$12,0,10*ROW('Hygiene Data'!G177))="","",OFFSET('Hygiene Data'!$G$12,0,10*ROW('Hygiene Data'!G177)))</f>
        <v/>
      </c>
      <c r="DZ183" s="378" t="str">
        <f ca="1">+IF(OFFSET('Hygiene Data'!$G$13,0,10*ROW('Hygiene Data'!G177))="","",OFFSET('Hygiene Data'!$G$13,0,10*ROW('Hygiene Data'!G177)))</f>
        <v/>
      </c>
      <c r="EA183" s="378" t="str">
        <f ca="1">+IF(OFFSET('Hygiene Data'!$H$11,0,10*ROW('Hygiene Data'!H177))="","",OFFSET('Hygiene Data'!$H$11,0,10*ROW('Hygiene Data'!H177)))</f>
        <v/>
      </c>
      <c r="EB183" s="378" t="str">
        <f ca="1">+IF(OFFSET('Hygiene Data'!$H$12,0,10*ROW('Hygiene Data'!H177))="","",OFFSET('Hygiene Data'!$H$12,0,10*ROW('Hygiene Data'!H177)))</f>
        <v/>
      </c>
      <c r="EC183" s="378" t="str">
        <f ca="1">+IF(OFFSET('Hygiene Data'!$H$13,0,10*ROW('Hygiene Data'!H177))="","",OFFSET('Hygiene Data'!$H$13,0,10*ROW('Hygiene Data'!H177)))</f>
        <v/>
      </c>
      <c r="ED183" s="378" t="str">
        <f ca="1">+IF(OFFSET('Hygiene Data'!$I$11,0,10*ROW('Hygiene Data'!I177))="","",OFFSET('Hygiene Data'!$I$11,0,10*ROW('Hygiene Data'!I177)))</f>
        <v/>
      </c>
      <c r="EE183" s="378" t="str">
        <f ca="1">+IF(OFFSET('Hygiene Data'!$I$12,0,10*ROW('Hygiene Data'!I177))="","",OFFSET('Hygiene Data'!$I$12,0,10*ROW('Hygiene Data'!I177)))</f>
        <v/>
      </c>
      <c r="EF183" s="378" t="str">
        <f ca="1">+IF(OFFSET('Hygiene Data'!$I$13,0,10*ROW('Hygiene Data'!I177))="","",OFFSET('Hygiene Data'!$I$13,0,10*ROW('Hygiene Data'!I177)))</f>
        <v/>
      </c>
    </row>
    <row r="184" spans="1:136" x14ac:dyDescent="0.25">
      <c r="A184" s="487" t="str">
        <f ca="1">+IF(OFFSET('Water Data'!$B$2,0,10*ROW('Water Data'!E178))="","",OFFSET('Water Data'!$B$2,0,10*ROW('Water Data'!E178)))</f>
        <v/>
      </c>
      <c r="B184" s="487"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4" t="str">
        <f t="shared" ca="1" si="2"/>
        <v/>
      </c>
      <c r="D184" s="515"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5"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5"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5"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5"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5"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5"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5"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5"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5"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5"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5"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5"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5"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5"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5"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5"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5"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6"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6"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6"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6"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6"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6"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6"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6"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6"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6"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6"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6"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6"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6"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6"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6"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6"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6"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6"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6"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6"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6"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6"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6"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6"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6"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6"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6"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6"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6"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7"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3"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7"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7"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7"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7"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7"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7"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7"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7"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7"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7"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7"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7"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7"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7"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7"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7"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8" t="str">
        <f ca="1">+IF(OFFSET('Water Data'!$D$27,0,10*ROW('Water Data'!D178))="","",OFFSET('Water Data'!$D$27,0,10*ROW('Water Data'!D178)))</f>
        <v/>
      </c>
      <c r="BT184" s="378" t="str">
        <f ca="1">+IF(OFFSET('Water Data'!$D$28,0,10*ROW('Water Data'!D178))="","",OFFSET('Water Data'!$D$28,0,10*ROW('Water Data'!D178)))</f>
        <v/>
      </c>
      <c r="BU184" s="378" t="str">
        <f ca="1">+IF(OFFSET('Water Data'!$D$29,0,10*ROW('Water Data'!D178))="","",OFFSET('Water Data'!$D$29,0,10*ROW('Water Data'!D178)))</f>
        <v/>
      </c>
      <c r="BV184" s="378" t="str">
        <f ca="1">+IF(OFFSET('Water Data'!$E$27,0,10*ROW('Water Data'!E178))="","",OFFSET('Water Data'!$E$27,0,10*ROW('Water Data'!E178)))</f>
        <v/>
      </c>
      <c r="BW184" s="378" t="str">
        <f ca="1">+IF(OFFSET('Water Data'!$E$28,0,10*ROW('Water Data'!E178))="","",OFFSET('Water Data'!$E$28,0,10*ROW('Water Data'!E178)))</f>
        <v/>
      </c>
      <c r="BX184" s="378" t="str">
        <f ca="1">+IF(OFFSET('Water Data'!$E$29,0,10*ROW('Water Data'!E178))="","",OFFSET('Water Data'!$E$29,0,10*ROW('Water Data'!E178)))</f>
        <v/>
      </c>
      <c r="BY184" s="378" t="str">
        <f ca="1">+IF(OFFSET('Water Data'!$F$27,0,10*ROW('Water Data'!F178))="","",OFFSET('Water Data'!$F$27,0,10*ROW('Water Data'!F178)))</f>
        <v/>
      </c>
      <c r="BZ184" s="378" t="str">
        <f ca="1">+IF(OFFSET('Water Data'!$F$28,0,10*ROW('Water Data'!F178))="","",OFFSET('Water Data'!$F$28,0,10*ROW('Water Data'!F178)))</f>
        <v/>
      </c>
      <c r="CA184" s="378" t="str">
        <f ca="1">+IF(OFFSET('Water Data'!$F$29,0,10*ROW('Water Data'!F178))="","",OFFSET('Water Data'!$F$29,0,10*ROW('Water Data'!F178)))</f>
        <v/>
      </c>
      <c r="CB184" s="378" t="str">
        <f ca="1">+IF(OFFSET('Water Data'!$G$27,0,10*ROW('Water Data'!G178))="","",OFFSET('Water Data'!$G$27,0,10*ROW('Water Data'!G178)))</f>
        <v/>
      </c>
      <c r="CC184" s="378" t="str">
        <f ca="1">+IF(OFFSET('Water Data'!$G$28,0,10*ROW('Water Data'!G178))="","",OFFSET('Water Data'!$G$28,0,10*ROW('Water Data'!G178)))</f>
        <v/>
      </c>
      <c r="CD184" s="378" t="str">
        <f ca="1">+IF(OFFSET('Water Data'!$G$29,0,10*ROW('Water Data'!G178))="","",OFFSET('Water Data'!$G$29,0,10*ROW('Water Data'!G178)))</f>
        <v/>
      </c>
      <c r="CE184" s="378" t="str">
        <f ca="1">+IF(OFFSET('Water Data'!$H$27,0,10*ROW('Water Data'!H178))="","",OFFSET('Water Data'!$H$27,0,10*ROW('Water Data'!H178)))</f>
        <v/>
      </c>
      <c r="CF184" s="378" t="str">
        <f ca="1">+IF(OFFSET('Water Data'!$H$28,0,10*ROW('Water Data'!H178))="","",OFFSET('Water Data'!$H$28,0,10*ROW('Water Data'!H178)))</f>
        <v/>
      </c>
      <c r="CG184" s="378" t="str">
        <f ca="1">+IF(OFFSET('Water Data'!$H$29,0,10*ROW('Water Data'!H178))="","",OFFSET('Water Data'!$H$29,0,10*ROW('Water Data'!H178)))</f>
        <v/>
      </c>
      <c r="CH184" s="378" t="str">
        <f ca="1">+IF(OFFSET('Water Data'!$I$27,0,10*ROW('Water Data'!I178))="","",OFFSET('Water Data'!$I$27,0,10*ROW('Water Data'!I178)))</f>
        <v/>
      </c>
      <c r="CI184" s="378" t="str">
        <f ca="1">+IF(OFFSET('Water Data'!$I$28,0,10*ROW('Water Data'!I178))="","",OFFSET('Water Data'!$I$28,0,10*ROW('Water Data'!I178)))</f>
        <v/>
      </c>
      <c r="CJ184" s="378" t="str">
        <f ca="1">+IF(OFFSET('Water Data'!$I$29,0,10*ROW('Water Data'!I178))="","",OFFSET('Water Data'!$I$29,0,10*ROW('Water Data'!I178)))</f>
        <v/>
      </c>
      <c r="CK184" s="378" t="str">
        <f ca="1">+IF(OFFSET('Sanitation Data'!$D$28,0,10*ROW('Sanitation Data'!D178))="","",OFFSET('Sanitation Data'!$D$28,0,10*ROW('Sanitation Data'!D178)))</f>
        <v/>
      </c>
      <c r="CL184" s="378" t="str">
        <f ca="1">+IF(OFFSET('Sanitation Data'!$D$29,0,10*ROW('Sanitation Data'!D178))="","",OFFSET('Sanitation Data'!$D$29,0,10*ROW('Sanitation Data'!D178)))</f>
        <v/>
      </c>
      <c r="CM184" s="378" t="str">
        <f ca="1">+IF(OFFSET('Sanitation Data'!$D$30,0,10*ROW('Sanitation Data'!D178))="","",OFFSET('Sanitation Data'!$D$30,0,10*ROW('Sanitation Data'!D178)))</f>
        <v/>
      </c>
      <c r="CN184" s="378" t="str">
        <f ca="1">+IF(OFFSET('Sanitation Data'!$D$31,0,10*ROW('Sanitation Data'!D178))="","",OFFSET('Sanitation Data'!$D$31,0,10*ROW('Sanitation Data'!D178)))</f>
        <v/>
      </c>
      <c r="CO184" s="378" t="str">
        <f ca="1">+IF(OFFSET('Sanitation Data'!$D$32,0,10*ROW('Sanitation Data'!D178))="","",OFFSET('Sanitation Data'!$D$32,0,10*ROW('Sanitation Data'!D178)))</f>
        <v/>
      </c>
      <c r="CP184" s="378" t="str">
        <f ca="1">+IF(OFFSET('Sanitation Data'!$E$28,0,10*ROW('Sanitation Data'!E178))="","",OFFSET('Sanitation Data'!$E$28,0,10*ROW('Sanitation Data'!E178)))</f>
        <v/>
      </c>
      <c r="CQ184" s="378" t="str">
        <f ca="1">+IF(OFFSET('Sanitation Data'!$E$29,0,10*ROW('Sanitation Data'!E178))="","",OFFSET('Sanitation Data'!$E$29,0,10*ROW('Sanitation Data'!E178)))</f>
        <v/>
      </c>
      <c r="CR184" s="378" t="str">
        <f ca="1">+IF(OFFSET('Sanitation Data'!$E$30,0,10*ROW('Sanitation Data'!E178))="","",OFFSET('Sanitation Data'!$E$30,0,10*ROW('Sanitation Data'!E178)))</f>
        <v/>
      </c>
      <c r="CS184" s="378" t="str">
        <f ca="1">+IF(OFFSET('Sanitation Data'!$E$31,0,10*ROW('Sanitation Data'!E178))="","",OFFSET('Sanitation Data'!$E$31,0,10*ROW('Sanitation Data'!E178)))</f>
        <v/>
      </c>
      <c r="CT184" s="378" t="str">
        <f ca="1">+IF(OFFSET('Sanitation Data'!$E$32,0,10*ROW('Sanitation Data'!E178))="","",OFFSET('Sanitation Data'!$E$32,0,10*ROW('Sanitation Data'!E178)))</f>
        <v/>
      </c>
      <c r="CU184" s="378" t="str">
        <f ca="1">+IF(OFFSET('Sanitation Data'!$F$28,0,10*ROW('Sanitation Data'!F178))="","",OFFSET('Sanitation Data'!$F$28,0,10*ROW('Sanitation Data'!F178)))</f>
        <v/>
      </c>
      <c r="CV184" s="378" t="str">
        <f ca="1">+IF(OFFSET('Sanitation Data'!$F$29,0,10*ROW('Sanitation Data'!F178))="","",OFFSET('Sanitation Data'!$F$29,0,10*ROW('Sanitation Data'!F178)))</f>
        <v/>
      </c>
      <c r="CW184" s="378" t="str">
        <f ca="1">+IF(OFFSET('Sanitation Data'!$F$30,0,10*ROW('Sanitation Data'!F178))="","",OFFSET('Sanitation Data'!$F$30,0,10*ROW('Sanitation Data'!F178)))</f>
        <v/>
      </c>
      <c r="CX184" s="378" t="str">
        <f ca="1">+IF(OFFSET('Sanitation Data'!$F$31,0,10*ROW('Sanitation Data'!F178))="","",OFFSET('Sanitation Data'!$F$31,0,10*ROW('Sanitation Data'!F178)))</f>
        <v/>
      </c>
      <c r="CY184" s="378" t="str">
        <f ca="1">+IF(OFFSET('Sanitation Data'!$F$32,0,10*ROW('Sanitation Data'!F178))="","",OFFSET('Sanitation Data'!$F$32,0,10*ROW('Sanitation Data'!F178)))</f>
        <v/>
      </c>
      <c r="CZ184" s="378" t="str">
        <f ca="1">+IF(OFFSET('Sanitation Data'!$G$28,0,10*ROW('Sanitation Data'!G178))="","",OFFSET('Sanitation Data'!$G$28,0,10*ROW('Sanitation Data'!G178)))</f>
        <v/>
      </c>
      <c r="DA184" s="378" t="str">
        <f ca="1">+IF(OFFSET('Sanitation Data'!$G$29,0,10*ROW('Sanitation Data'!G178))="","",OFFSET('Sanitation Data'!$G$29,0,10*ROW('Sanitation Data'!G178)))</f>
        <v/>
      </c>
      <c r="DB184" s="378" t="str">
        <f ca="1">+IF(OFFSET('Sanitation Data'!$G$30,0,10*ROW('Sanitation Data'!G178))="","",OFFSET('Sanitation Data'!$G$30,0,10*ROW('Sanitation Data'!G178)))</f>
        <v/>
      </c>
      <c r="DC184" s="378" t="str">
        <f ca="1">+IF(OFFSET('Sanitation Data'!$G$31,0,10*ROW('Sanitation Data'!G178))="","",OFFSET('Sanitation Data'!$G$31,0,10*ROW('Sanitation Data'!G178)))</f>
        <v/>
      </c>
      <c r="DD184" s="378" t="str">
        <f ca="1">+IF(OFFSET('Sanitation Data'!$G$32,0,10*ROW('Sanitation Data'!G178))="","",OFFSET('Sanitation Data'!$G$32,0,10*ROW('Sanitation Data'!G178)))</f>
        <v/>
      </c>
      <c r="DE184" s="378" t="str">
        <f ca="1">+IF(OFFSET('Sanitation Data'!$H$28,0,10*ROW('Sanitation Data'!H178))="","",OFFSET('Sanitation Data'!$H$28,0,10*ROW('Sanitation Data'!H178)))</f>
        <v/>
      </c>
      <c r="DF184" s="378" t="str">
        <f ca="1">+IF(OFFSET('Sanitation Data'!$H$29,0,10*ROW('Sanitation Data'!H178))="","",OFFSET('Sanitation Data'!$H$29,0,10*ROW('Sanitation Data'!H178)))</f>
        <v/>
      </c>
      <c r="DG184" s="378" t="str">
        <f ca="1">+IF(OFFSET('Sanitation Data'!$H$30,0,10*ROW('Sanitation Data'!H178))="","",OFFSET('Sanitation Data'!$H$30,0,10*ROW('Sanitation Data'!H178)))</f>
        <v/>
      </c>
      <c r="DH184" s="378" t="str">
        <f ca="1">+IF(OFFSET('Sanitation Data'!$H$31,0,10*ROW('Sanitation Data'!H178))="","",OFFSET('Sanitation Data'!$H$31,0,10*ROW('Sanitation Data'!H178)))</f>
        <v/>
      </c>
      <c r="DI184" s="378" t="str">
        <f ca="1">+IF(OFFSET('Sanitation Data'!$H$32,0,10*ROW('Sanitation Data'!H178))="","",OFFSET('Sanitation Data'!$H$32,0,10*ROW('Sanitation Data'!H178)))</f>
        <v/>
      </c>
      <c r="DJ184" s="378" t="str">
        <f ca="1">+IF(OFFSET('Sanitation Data'!$I$28,0,10*ROW('Sanitation Data'!I178))="","",OFFSET('Sanitation Data'!$I$28,0,10*ROW('Sanitation Data'!I178)))</f>
        <v/>
      </c>
      <c r="DK184" s="378" t="str">
        <f ca="1">+IF(OFFSET('Sanitation Data'!$I$29,0,10*ROW('Sanitation Data'!I178))="","",OFFSET('Sanitation Data'!$I$29,0,10*ROW('Sanitation Data'!I178)))</f>
        <v/>
      </c>
      <c r="DL184" s="378" t="str">
        <f ca="1">+IF(OFFSET('Sanitation Data'!$I$30,0,10*ROW('Sanitation Data'!I178))="","",OFFSET('Sanitation Data'!$I$30,0,10*ROW('Sanitation Data'!I178)))</f>
        <v/>
      </c>
      <c r="DM184" s="378" t="str">
        <f ca="1">+IF(OFFSET('Sanitation Data'!$I$31,0,10*ROW('Sanitation Data'!I178))="","",OFFSET('Sanitation Data'!$I$31,0,10*ROW('Sanitation Data'!I178)))</f>
        <v/>
      </c>
      <c r="DN184" s="378" t="str">
        <f ca="1">+IF(OFFSET('Sanitation Data'!$I$32,0,10*ROW('Sanitation Data'!I178))="","",OFFSET('Sanitation Data'!$I$32,0,10*ROW('Sanitation Data'!I178)))</f>
        <v/>
      </c>
      <c r="DO184" s="378" t="str">
        <f ca="1">+IF(OFFSET('Hygiene Data'!$D$11,0,10*ROW('Hygiene Data'!D178))="","",OFFSET('Hygiene Data'!$D$11,0,10*ROW('Hygiene Data'!D178)))</f>
        <v/>
      </c>
      <c r="DP184" s="378" t="str">
        <f ca="1">+IF(OFFSET('Hygiene Data'!$D$12,0,10*ROW('Hygiene Data'!D178))="","",OFFSET('Hygiene Data'!$D$12,0,10*ROW('Hygiene Data'!D178)))</f>
        <v/>
      </c>
      <c r="DQ184" s="378" t="str">
        <f ca="1">+IF(OFFSET('Hygiene Data'!$D$13,0,10*ROW('Hygiene Data'!D178))="","",OFFSET('Hygiene Data'!$D$13,0,10*ROW('Hygiene Data'!D178)))</f>
        <v/>
      </c>
      <c r="DR184" s="378" t="str">
        <f ca="1">+IF(OFFSET('Hygiene Data'!$E$11,0,10*ROW('Hygiene Data'!E178))="","",OFFSET('Hygiene Data'!$E$11,0,10*ROW('Hygiene Data'!E178)))</f>
        <v/>
      </c>
      <c r="DS184" s="378" t="str">
        <f ca="1">+IF(OFFSET('Hygiene Data'!$E$12,0,10*ROW('Hygiene Data'!E178))="","",OFFSET('Hygiene Data'!$E$12,0,10*ROW('Hygiene Data'!E178)))</f>
        <v/>
      </c>
      <c r="DT184" s="378" t="str">
        <f ca="1">+IF(OFFSET('Hygiene Data'!$E$13,0,10*ROW('Hygiene Data'!E178))="","",OFFSET('Hygiene Data'!$E$13,0,10*ROW('Hygiene Data'!E178)))</f>
        <v/>
      </c>
      <c r="DU184" s="378" t="str">
        <f ca="1">+IF(OFFSET('Hygiene Data'!$F$11,0,10*ROW('Hygiene Data'!F178))="","",OFFSET('Hygiene Data'!$F$11,0,10*ROW('Hygiene Data'!F178)))</f>
        <v/>
      </c>
      <c r="DV184" s="378" t="str">
        <f ca="1">+IF(OFFSET('Hygiene Data'!$F$12,0,10*ROW('Hygiene Data'!F178))="","",OFFSET('Hygiene Data'!$F$12,0,10*ROW('Hygiene Data'!F178)))</f>
        <v/>
      </c>
      <c r="DW184" s="378" t="str">
        <f ca="1">+IF(OFFSET('Hygiene Data'!$F$13,0,10*ROW('Hygiene Data'!F178))="","",OFFSET('Hygiene Data'!$F$13,0,10*ROW('Hygiene Data'!F178)))</f>
        <v/>
      </c>
      <c r="DX184" s="378" t="str">
        <f ca="1">+IF(OFFSET('Hygiene Data'!$G$11,0,10*ROW('Hygiene Data'!G178))="","",OFFSET('Hygiene Data'!$G$11,0,10*ROW('Hygiene Data'!G178)))</f>
        <v/>
      </c>
      <c r="DY184" s="378" t="str">
        <f ca="1">+IF(OFFSET('Hygiene Data'!$G$12,0,10*ROW('Hygiene Data'!G178))="","",OFFSET('Hygiene Data'!$G$12,0,10*ROW('Hygiene Data'!G178)))</f>
        <v/>
      </c>
      <c r="DZ184" s="378" t="str">
        <f ca="1">+IF(OFFSET('Hygiene Data'!$G$13,0,10*ROW('Hygiene Data'!G178))="","",OFFSET('Hygiene Data'!$G$13,0,10*ROW('Hygiene Data'!G178)))</f>
        <v/>
      </c>
      <c r="EA184" s="378" t="str">
        <f ca="1">+IF(OFFSET('Hygiene Data'!$H$11,0,10*ROW('Hygiene Data'!H178))="","",OFFSET('Hygiene Data'!$H$11,0,10*ROW('Hygiene Data'!H178)))</f>
        <v/>
      </c>
      <c r="EB184" s="378" t="str">
        <f ca="1">+IF(OFFSET('Hygiene Data'!$H$12,0,10*ROW('Hygiene Data'!H178))="","",OFFSET('Hygiene Data'!$H$12,0,10*ROW('Hygiene Data'!H178)))</f>
        <v/>
      </c>
      <c r="EC184" s="378" t="str">
        <f ca="1">+IF(OFFSET('Hygiene Data'!$H$13,0,10*ROW('Hygiene Data'!H178))="","",OFFSET('Hygiene Data'!$H$13,0,10*ROW('Hygiene Data'!H178)))</f>
        <v/>
      </c>
      <c r="ED184" s="378" t="str">
        <f ca="1">+IF(OFFSET('Hygiene Data'!$I$11,0,10*ROW('Hygiene Data'!I178))="","",OFFSET('Hygiene Data'!$I$11,0,10*ROW('Hygiene Data'!I178)))</f>
        <v/>
      </c>
      <c r="EE184" s="378" t="str">
        <f ca="1">+IF(OFFSET('Hygiene Data'!$I$12,0,10*ROW('Hygiene Data'!I178))="","",OFFSET('Hygiene Data'!$I$12,0,10*ROW('Hygiene Data'!I178)))</f>
        <v/>
      </c>
      <c r="EF184" s="378" t="str">
        <f ca="1">+IF(OFFSET('Hygiene Data'!$I$13,0,10*ROW('Hygiene Data'!I178))="","",OFFSET('Hygiene Data'!$I$13,0,10*ROW('Hygiene Data'!I178)))</f>
        <v/>
      </c>
    </row>
    <row r="185" spans="1:136" x14ac:dyDescent="0.25">
      <c r="A185" s="487" t="str">
        <f ca="1">+IF(OFFSET('Water Data'!$B$2,0,10*ROW('Water Data'!E179))="","",OFFSET('Water Data'!$B$2,0,10*ROW('Water Data'!E179)))</f>
        <v/>
      </c>
      <c r="B185" s="487"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4" t="str">
        <f t="shared" ca="1" si="2"/>
        <v/>
      </c>
      <c r="D185" s="515"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5"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5"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5"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5"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5"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5"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5"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5"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5"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5"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5"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5"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5"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5"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5"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5"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5"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6"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6"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6"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6"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6"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6"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6"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6"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6"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6"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6"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6"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6"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6"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6"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6"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6"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6"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6"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6"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6"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6"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6"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6"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6"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6"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6"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6"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6"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6"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7"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3"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7"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7"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7"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7"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7"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7"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7"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7"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7"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7"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7"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7"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7"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7"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7"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7"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8" t="str">
        <f ca="1">+IF(OFFSET('Water Data'!$D$27,0,10*ROW('Water Data'!D179))="","",OFFSET('Water Data'!$D$27,0,10*ROW('Water Data'!D179)))</f>
        <v/>
      </c>
      <c r="BT185" s="378" t="str">
        <f ca="1">+IF(OFFSET('Water Data'!$D$28,0,10*ROW('Water Data'!D179))="","",OFFSET('Water Data'!$D$28,0,10*ROW('Water Data'!D179)))</f>
        <v/>
      </c>
      <c r="BU185" s="378" t="str">
        <f ca="1">+IF(OFFSET('Water Data'!$D$29,0,10*ROW('Water Data'!D179))="","",OFFSET('Water Data'!$D$29,0,10*ROW('Water Data'!D179)))</f>
        <v/>
      </c>
      <c r="BV185" s="378" t="str">
        <f ca="1">+IF(OFFSET('Water Data'!$E$27,0,10*ROW('Water Data'!E179))="","",OFFSET('Water Data'!$E$27,0,10*ROW('Water Data'!E179)))</f>
        <v/>
      </c>
      <c r="BW185" s="378" t="str">
        <f ca="1">+IF(OFFSET('Water Data'!$E$28,0,10*ROW('Water Data'!E179))="","",OFFSET('Water Data'!$E$28,0,10*ROW('Water Data'!E179)))</f>
        <v/>
      </c>
      <c r="BX185" s="378" t="str">
        <f ca="1">+IF(OFFSET('Water Data'!$E$29,0,10*ROW('Water Data'!E179))="","",OFFSET('Water Data'!$E$29,0,10*ROW('Water Data'!E179)))</f>
        <v/>
      </c>
      <c r="BY185" s="378" t="str">
        <f ca="1">+IF(OFFSET('Water Data'!$F$27,0,10*ROW('Water Data'!F179))="","",OFFSET('Water Data'!$F$27,0,10*ROW('Water Data'!F179)))</f>
        <v/>
      </c>
      <c r="BZ185" s="378" t="str">
        <f ca="1">+IF(OFFSET('Water Data'!$F$28,0,10*ROW('Water Data'!F179))="","",OFFSET('Water Data'!$F$28,0,10*ROW('Water Data'!F179)))</f>
        <v/>
      </c>
      <c r="CA185" s="378" t="str">
        <f ca="1">+IF(OFFSET('Water Data'!$F$29,0,10*ROW('Water Data'!F179))="","",OFFSET('Water Data'!$F$29,0,10*ROW('Water Data'!F179)))</f>
        <v/>
      </c>
      <c r="CB185" s="378" t="str">
        <f ca="1">+IF(OFFSET('Water Data'!$G$27,0,10*ROW('Water Data'!G179))="","",OFFSET('Water Data'!$G$27,0,10*ROW('Water Data'!G179)))</f>
        <v/>
      </c>
      <c r="CC185" s="378" t="str">
        <f ca="1">+IF(OFFSET('Water Data'!$G$28,0,10*ROW('Water Data'!G179))="","",OFFSET('Water Data'!$G$28,0,10*ROW('Water Data'!G179)))</f>
        <v/>
      </c>
      <c r="CD185" s="378" t="str">
        <f ca="1">+IF(OFFSET('Water Data'!$G$29,0,10*ROW('Water Data'!G179))="","",OFFSET('Water Data'!$G$29,0,10*ROW('Water Data'!G179)))</f>
        <v/>
      </c>
      <c r="CE185" s="378" t="str">
        <f ca="1">+IF(OFFSET('Water Data'!$H$27,0,10*ROW('Water Data'!H179))="","",OFFSET('Water Data'!$H$27,0,10*ROW('Water Data'!H179)))</f>
        <v/>
      </c>
      <c r="CF185" s="378" t="str">
        <f ca="1">+IF(OFFSET('Water Data'!$H$28,0,10*ROW('Water Data'!H179))="","",OFFSET('Water Data'!$H$28,0,10*ROW('Water Data'!H179)))</f>
        <v/>
      </c>
      <c r="CG185" s="378" t="str">
        <f ca="1">+IF(OFFSET('Water Data'!$H$29,0,10*ROW('Water Data'!H179))="","",OFFSET('Water Data'!$H$29,0,10*ROW('Water Data'!H179)))</f>
        <v/>
      </c>
      <c r="CH185" s="378" t="str">
        <f ca="1">+IF(OFFSET('Water Data'!$I$27,0,10*ROW('Water Data'!I179))="","",OFFSET('Water Data'!$I$27,0,10*ROW('Water Data'!I179)))</f>
        <v/>
      </c>
      <c r="CI185" s="378" t="str">
        <f ca="1">+IF(OFFSET('Water Data'!$I$28,0,10*ROW('Water Data'!I179))="","",OFFSET('Water Data'!$I$28,0,10*ROW('Water Data'!I179)))</f>
        <v/>
      </c>
      <c r="CJ185" s="378" t="str">
        <f ca="1">+IF(OFFSET('Water Data'!$I$29,0,10*ROW('Water Data'!I179))="","",OFFSET('Water Data'!$I$29,0,10*ROW('Water Data'!I179)))</f>
        <v/>
      </c>
      <c r="CK185" s="378" t="str">
        <f ca="1">+IF(OFFSET('Sanitation Data'!$D$28,0,10*ROW('Sanitation Data'!D179))="","",OFFSET('Sanitation Data'!$D$28,0,10*ROW('Sanitation Data'!D179)))</f>
        <v/>
      </c>
      <c r="CL185" s="378" t="str">
        <f ca="1">+IF(OFFSET('Sanitation Data'!$D$29,0,10*ROW('Sanitation Data'!D179))="","",OFFSET('Sanitation Data'!$D$29,0,10*ROW('Sanitation Data'!D179)))</f>
        <v/>
      </c>
      <c r="CM185" s="378" t="str">
        <f ca="1">+IF(OFFSET('Sanitation Data'!$D$30,0,10*ROW('Sanitation Data'!D179))="","",OFFSET('Sanitation Data'!$D$30,0,10*ROW('Sanitation Data'!D179)))</f>
        <v/>
      </c>
      <c r="CN185" s="378" t="str">
        <f ca="1">+IF(OFFSET('Sanitation Data'!$D$31,0,10*ROW('Sanitation Data'!D179))="","",OFFSET('Sanitation Data'!$D$31,0,10*ROW('Sanitation Data'!D179)))</f>
        <v/>
      </c>
      <c r="CO185" s="378" t="str">
        <f ca="1">+IF(OFFSET('Sanitation Data'!$D$32,0,10*ROW('Sanitation Data'!D179))="","",OFFSET('Sanitation Data'!$D$32,0,10*ROW('Sanitation Data'!D179)))</f>
        <v/>
      </c>
      <c r="CP185" s="378" t="str">
        <f ca="1">+IF(OFFSET('Sanitation Data'!$E$28,0,10*ROW('Sanitation Data'!E179))="","",OFFSET('Sanitation Data'!$E$28,0,10*ROW('Sanitation Data'!E179)))</f>
        <v/>
      </c>
      <c r="CQ185" s="378" t="str">
        <f ca="1">+IF(OFFSET('Sanitation Data'!$E$29,0,10*ROW('Sanitation Data'!E179))="","",OFFSET('Sanitation Data'!$E$29,0,10*ROW('Sanitation Data'!E179)))</f>
        <v/>
      </c>
      <c r="CR185" s="378" t="str">
        <f ca="1">+IF(OFFSET('Sanitation Data'!$E$30,0,10*ROW('Sanitation Data'!E179))="","",OFFSET('Sanitation Data'!$E$30,0,10*ROW('Sanitation Data'!E179)))</f>
        <v/>
      </c>
      <c r="CS185" s="378" t="str">
        <f ca="1">+IF(OFFSET('Sanitation Data'!$E$31,0,10*ROW('Sanitation Data'!E179))="","",OFFSET('Sanitation Data'!$E$31,0,10*ROW('Sanitation Data'!E179)))</f>
        <v/>
      </c>
      <c r="CT185" s="378" t="str">
        <f ca="1">+IF(OFFSET('Sanitation Data'!$E$32,0,10*ROW('Sanitation Data'!E179))="","",OFFSET('Sanitation Data'!$E$32,0,10*ROW('Sanitation Data'!E179)))</f>
        <v/>
      </c>
      <c r="CU185" s="378" t="str">
        <f ca="1">+IF(OFFSET('Sanitation Data'!$F$28,0,10*ROW('Sanitation Data'!F179))="","",OFFSET('Sanitation Data'!$F$28,0,10*ROW('Sanitation Data'!F179)))</f>
        <v/>
      </c>
      <c r="CV185" s="378" t="str">
        <f ca="1">+IF(OFFSET('Sanitation Data'!$F$29,0,10*ROW('Sanitation Data'!F179))="","",OFFSET('Sanitation Data'!$F$29,0,10*ROW('Sanitation Data'!F179)))</f>
        <v/>
      </c>
      <c r="CW185" s="378" t="str">
        <f ca="1">+IF(OFFSET('Sanitation Data'!$F$30,0,10*ROW('Sanitation Data'!F179))="","",OFFSET('Sanitation Data'!$F$30,0,10*ROW('Sanitation Data'!F179)))</f>
        <v/>
      </c>
      <c r="CX185" s="378" t="str">
        <f ca="1">+IF(OFFSET('Sanitation Data'!$F$31,0,10*ROW('Sanitation Data'!F179))="","",OFFSET('Sanitation Data'!$F$31,0,10*ROW('Sanitation Data'!F179)))</f>
        <v/>
      </c>
      <c r="CY185" s="378" t="str">
        <f ca="1">+IF(OFFSET('Sanitation Data'!$F$32,0,10*ROW('Sanitation Data'!F179))="","",OFFSET('Sanitation Data'!$F$32,0,10*ROW('Sanitation Data'!F179)))</f>
        <v/>
      </c>
      <c r="CZ185" s="378" t="str">
        <f ca="1">+IF(OFFSET('Sanitation Data'!$G$28,0,10*ROW('Sanitation Data'!G179))="","",OFFSET('Sanitation Data'!$G$28,0,10*ROW('Sanitation Data'!G179)))</f>
        <v/>
      </c>
      <c r="DA185" s="378" t="str">
        <f ca="1">+IF(OFFSET('Sanitation Data'!$G$29,0,10*ROW('Sanitation Data'!G179))="","",OFFSET('Sanitation Data'!$G$29,0,10*ROW('Sanitation Data'!G179)))</f>
        <v/>
      </c>
      <c r="DB185" s="378" t="str">
        <f ca="1">+IF(OFFSET('Sanitation Data'!$G$30,0,10*ROW('Sanitation Data'!G179))="","",OFFSET('Sanitation Data'!$G$30,0,10*ROW('Sanitation Data'!G179)))</f>
        <v/>
      </c>
      <c r="DC185" s="378" t="str">
        <f ca="1">+IF(OFFSET('Sanitation Data'!$G$31,0,10*ROW('Sanitation Data'!G179))="","",OFFSET('Sanitation Data'!$G$31,0,10*ROW('Sanitation Data'!G179)))</f>
        <v/>
      </c>
      <c r="DD185" s="378" t="str">
        <f ca="1">+IF(OFFSET('Sanitation Data'!$G$32,0,10*ROW('Sanitation Data'!G179))="","",OFFSET('Sanitation Data'!$G$32,0,10*ROW('Sanitation Data'!G179)))</f>
        <v/>
      </c>
      <c r="DE185" s="378" t="str">
        <f ca="1">+IF(OFFSET('Sanitation Data'!$H$28,0,10*ROW('Sanitation Data'!H179))="","",OFFSET('Sanitation Data'!$H$28,0,10*ROW('Sanitation Data'!H179)))</f>
        <v/>
      </c>
      <c r="DF185" s="378" t="str">
        <f ca="1">+IF(OFFSET('Sanitation Data'!$H$29,0,10*ROW('Sanitation Data'!H179))="","",OFFSET('Sanitation Data'!$H$29,0,10*ROW('Sanitation Data'!H179)))</f>
        <v/>
      </c>
      <c r="DG185" s="378" t="str">
        <f ca="1">+IF(OFFSET('Sanitation Data'!$H$30,0,10*ROW('Sanitation Data'!H179))="","",OFFSET('Sanitation Data'!$H$30,0,10*ROW('Sanitation Data'!H179)))</f>
        <v/>
      </c>
      <c r="DH185" s="378" t="str">
        <f ca="1">+IF(OFFSET('Sanitation Data'!$H$31,0,10*ROW('Sanitation Data'!H179))="","",OFFSET('Sanitation Data'!$H$31,0,10*ROW('Sanitation Data'!H179)))</f>
        <v/>
      </c>
      <c r="DI185" s="378" t="str">
        <f ca="1">+IF(OFFSET('Sanitation Data'!$H$32,0,10*ROW('Sanitation Data'!H179))="","",OFFSET('Sanitation Data'!$H$32,0,10*ROW('Sanitation Data'!H179)))</f>
        <v/>
      </c>
      <c r="DJ185" s="378" t="str">
        <f ca="1">+IF(OFFSET('Sanitation Data'!$I$28,0,10*ROW('Sanitation Data'!I179))="","",OFFSET('Sanitation Data'!$I$28,0,10*ROW('Sanitation Data'!I179)))</f>
        <v/>
      </c>
      <c r="DK185" s="378" t="str">
        <f ca="1">+IF(OFFSET('Sanitation Data'!$I$29,0,10*ROW('Sanitation Data'!I179))="","",OFFSET('Sanitation Data'!$I$29,0,10*ROW('Sanitation Data'!I179)))</f>
        <v/>
      </c>
      <c r="DL185" s="378" t="str">
        <f ca="1">+IF(OFFSET('Sanitation Data'!$I$30,0,10*ROW('Sanitation Data'!I179))="","",OFFSET('Sanitation Data'!$I$30,0,10*ROW('Sanitation Data'!I179)))</f>
        <v/>
      </c>
      <c r="DM185" s="378" t="str">
        <f ca="1">+IF(OFFSET('Sanitation Data'!$I$31,0,10*ROW('Sanitation Data'!I179))="","",OFFSET('Sanitation Data'!$I$31,0,10*ROW('Sanitation Data'!I179)))</f>
        <v/>
      </c>
      <c r="DN185" s="378" t="str">
        <f ca="1">+IF(OFFSET('Sanitation Data'!$I$32,0,10*ROW('Sanitation Data'!I179))="","",OFFSET('Sanitation Data'!$I$32,0,10*ROW('Sanitation Data'!I179)))</f>
        <v/>
      </c>
      <c r="DO185" s="378" t="str">
        <f ca="1">+IF(OFFSET('Hygiene Data'!$D$11,0,10*ROW('Hygiene Data'!D179))="","",OFFSET('Hygiene Data'!$D$11,0,10*ROW('Hygiene Data'!D179)))</f>
        <v/>
      </c>
      <c r="DP185" s="378" t="str">
        <f ca="1">+IF(OFFSET('Hygiene Data'!$D$12,0,10*ROW('Hygiene Data'!D179))="","",OFFSET('Hygiene Data'!$D$12,0,10*ROW('Hygiene Data'!D179)))</f>
        <v/>
      </c>
      <c r="DQ185" s="378" t="str">
        <f ca="1">+IF(OFFSET('Hygiene Data'!$D$13,0,10*ROW('Hygiene Data'!D179))="","",OFFSET('Hygiene Data'!$D$13,0,10*ROW('Hygiene Data'!D179)))</f>
        <v/>
      </c>
      <c r="DR185" s="378" t="str">
        <f ca="1">+IF(OFFSET('Hygiene Data'!$E$11,0,10*ROW('Hygiene Data'!E179))="","",OFFSET('Hygiene Data'!$E$11,0,10*ROW('Hygiene Data'!E179)))</f>
        <v/>
      </c>
      <c r="DS185" s="378" t="str">
        <f ca="1">+IF(OFFSET('Hygiene Data'!$E$12,0,10*ROW('Hygiene Data'!E179))="","",OFFSET('Hygiene Data'!$E$12,0,10*ROW('Hygiene Data'!E179)))</f>
        <v/>
      </c>
      <c r="DT185" s="378" t="str">
        <f ca="1">+IF(OFFSET('Hygiene Data'!$E$13,0,10*ROW('Hygiene Data'!E179))="","",OFFSET('Hygiene Data'!$E$13,0,10*ROW('Hygiene Data'!E179)))</f>
        <v/>
      </c>
      <c r="DU185" s="378" t="str">
        <f ca="1">+IF(OFFSET('Hygiene Data'!$F$11,0,10*ROW('Hygiene Data'!F179))="","",OFFSET('Hygiene Data'!$F$11,0,10*ROW('Hygiene Data'!F179)))</f>
        <v/>
      </c>
      <c r="DV185" s="378" t="str">
        <f ca="1">+IF(OFFSET('Hygiene Data'!$F$12,0,10*ROW('Hygiene Data'!F179))="","",OFFSET('Hygiene Data'!$F$12,0,10*ROW('Hygiene Data'!F179)))</f>
        <v/>
      </c>
      <c r="DW185" s="378" t="str">
        <f ca="1">+IF(OFFSET('Hygiene Data'!$F$13,0,10*ROW('Hygiene Data'!F179))="","",OFFSET('Hygiene Data'!$F$13,0,10*ROW('Hygiene Data'!F179)))</f>
        <v/>
      </c>
      <c r="DX185" s="378" t="str">
        <f ca="1">+IF(OFFSET('Hygiene Data'!$G$11,0,10*ROW('Hygiene Data'!G179))="","",OFFSET('Hygiene Data'!$G$11,0,10*ROW('Hygiene Data'!G179)))</f>
        <v/>
      </c>
      <c r="DY185" s="378" t="str">
        <f ca="1">+IF(OFFSET('Hygiene Data'!$G$12,0,10*ROW('Hygiene Data'!G179))="","",OFFSET('Hygiene Data'!$G$12,0,10*ROW('Hygiene Data'!G179)))</f>
        <v/>
      </c>
      <c r="DZ185" s="378" t="str">
        <f ca="1">+IF(OFFSET('Hygiene Data'!$G$13,0,10*ROW('Hygiene Data'!G179))="","",OFFSET('Hygiene Data'!$G$13,0,10*ROW('Hygiene Data'!G179)))</f>
        <v/>
      </c>
      <c r="EA185" s="378" t="str">
        <f ca="1">+IF(OFFSET('Hygiene Data'!$H$11,0,10*ROW('Hygiene Data'!H179))="","",OFFSET('Hygiene Data'!$H$11,0,10*ROW('Hygiene Data'!H179)))</f>
        <v/>
      </c>
      <c r="EB185" s="378" t="str">
        <f ca="1">+IF(OFFSET('Hygiene Data'!$H$12,0,10*ROW('Hygiene Data'!H179))="","",OFFSET('Hygiene Data'!$H$12,0,10*ROW('Hygiene Data'!H179)))</f>
        <v/>
      </c>
      <c r="EC185" s="378" t="str">
        <f ca="1">+IF(OFFSET('Hygiene Data'!$H$13,0,10*ROW('Hygiene Data'!H179))="","",OFFSET('Hygiene Data'!$H$13,0,10*ROW('Hygiene Data'!H179)))</f>
        <v/>
      </c>
      <c r="ED185" s="378" t="str">
        <f ca="1">+IF(OFFSET('Hygiene Data'!$I$11,0,10*ROW('Hygiene Data'!I179))="","",OFFSET('Hygiene Data'!$I$11,0,10*ROW('Hygiene Data'!I179)))</f>
        <v/>
      </c>
      <c r="EE185" s="378" t="str">
        <f ca="1">+IF(OFFSET('Hygiene Data'!$I$12,0,10*ROW('Hygiene Data'!I179))="","",OFFSET('Hygiene Data'!$I$12,0,10*ROW('Hygiene Data'!I179)))</f>
        <v/>
      </c>
      <c r="EF185" s="378" t="str">
        <f ca="1">+IF(OFFSET('Hygiene Data'!$I$13,0,10*ROW('Hygiene Data'!I179))="","",OFFSET('Hygiene Data'!$I$13,0,10*ROW('Hygiene Data'!I179)))</f>
        <v/>
      </c>
    </row>
    <row r="186" spans="1:136" x14ac:dyDescent="0.25">
      <c r="A186" s="487" t="str">
        <f ca="1">+IF(OFFSET('Water Data'!$B$2,0,10*ROW('Water Data'!E180))="","",OFFSET('Water Data'!$B$2,0,10*ROW('Water Data'!E180)))</f>
        <v/>
      </c>
      <c r="B186" s="487"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4" t="str">
        <f t="shared" ca="1" si="2"/>
        <v/>
      </c>
      <c r="D186" s="515"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5"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5"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5"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5"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5"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5"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5"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5"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5"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5"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5"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5"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5"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5"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5"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5"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5"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6"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6"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6"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6"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6"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6"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6"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6"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6"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6"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6"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6"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6"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6"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6"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6"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6"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6"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6"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6"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6"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6"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6"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6"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6"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6"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6"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6"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6"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6"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7"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3"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7"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7"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7"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7"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7"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7"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7"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7"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7"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7"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7"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7"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7"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7"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7"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7"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8" t="str">
        <f ca="1">+IF(OFFSET('Water Data'!$D$27,0,10*ROW('Water Data'!D180))="","",OFFSET('Water Data'!$D$27,0,10*ROW('Water Data'!D180)))</f>
        <v/>
      </c>
      <c r="BT186" s="378" t="str">
        <f ca="1">+IF(OFFSET('Water Data'!$D$28,0,10*ROW('Water Data'!D180))="","",OFFSET('Water Data'!$D$28,0,10*ROW('Water Data'!D180)))</f>
        <v/>
      </c>
      <c r="BU186" s="378" t="str">
        <f ca="1">+IF(OFFSET('Water Data'!$D$29,0,10*ROW('Water Data'!D180))="","",OFFSET('Water Data'!$D$29,0,10*ROW('Water Data'!D180)))</f>
        <v/>
      </c>
      <c r="BV186" s="378" t="str">
        <f ca="1">+IF(OFFSET('Water Data'!$E$27,0,10*ROW('Water Data'!E180))="","",OFFSET('Water Data'!$E$27,0,10*ROW('Water Data'!E180)))</f>
        <v/>
      </c>
      <c r="BW186" s="378" t="str">
        <f ca="1">+IF(OFFSET('Water Data'!$E$28,0,10*ROW('Water Data'!E180))="","",OFFSET('Water Data'!$E$28,0,10*ROW('Water Data'!E180)))</f>
        <v/>
      </c>
      <c r="BX186" s="378" t="str">
        <f ca="1">+IF(OFFSET('Water Data'!$E$29,0,10*ROW('Water Data'!E180))="","",OFFSET('Water Data'!$E$29,0,10*ROW('Water Data'!E180)))</f>
        <v/>
      </c>
      <c r="BY186" s="378" t="str">
        <f ca="1">+IF(OFFSET('Water Data'!$F$27,0,10*ROW('Water Data'!F180))="","",OFFSET('Water Data'!$F$27,0,10*ROW('Water Data'!F180)))</f>
        <v/>
      </c>
      <c r="BZ186" s="378" t="str">
        <f ca="1">+IF(OFFSET('Water Data'!$F$28,0,10*ROW('Water Data'!F180))="","",OFFSET('Water Data'!$F$28,0,10*ROW('Water Data'!F180)))</f>
        <v/>
      </c>
      <c r="CA186" s="378" t="str">
        <f ca="1">+IF(OFFSET('Water Data'!$F$29,0,10*ROW('Water Data'!F180))="","",OFFSET('Water Data'!$F$29,0,10*ROW('Water Data'!F180)))</f>
        <v/>
      </c>
      <c r="CB186" s="378" t="str">
        <f ca="1">+IF(OFFSET('Water Data'!$G$27,0,10*ROW('Water Data'!G180))="","",OFFSET('Water Data'!$G$27,0,10*ROW('Water Data'!G180)))</f>
        <v/>
      </c>
      <c r="CC186" s="378" t="str">
        <f ca="1">+IF(OFFSET('Water Data'!$G$28,0,10*ROW('Water Data'!G180))="","",OFFSET('Water Data'!$G$28,0,10*ROW('Water Data'!G180)))</f>
        <v/>
      </c>
      <c r="CD186" s="378" t="str">
        <f ca="1">+IF(OFFSET('Water Data'!$G$29,0,10*ROW('Water Data'!G180))="","",OFFSET('Water Data'!$G$29,0,10*ROW('Water Data'!G180)))</f>
        <v/>
      </c>
      <c r="CE186" s="378" t="str">
        <f ca="1">+IF(OFFSET('Water Data'!$H$27,0,10*ROW('Water Data'!H180))="","",OFFSET('Water Data'!$H$27,0,10*ROW('Water Data'!H180)))</f>
        <v/>
      </c>
      <c r="CF186" s="378" t="str">
        <f ca="1">+IF(OFFSET('Water Data'!$H$28,0,10*ROW('Water Data'!H180))="","",OFFSET('Water Data'!$H$28,0,10*ROW('Water Data'!H180)))</f>
        <v/>
      </c>
      <c r="CG186" s="378" t="str">
        <f ca="1">+IF(OFFSET('Water Data'!$H$29,0,10*ROW('Water Data'!H180))="","",OFFSET('Water Data'!$H$29,0,10*ROW('Water Data'!H180)))</f>
        <v/>
      </c>
      <c r="CH186" s="378" t="str">
        <f ca="1">+IF(OFFSET('Water Data'!$I$27,0,10*ROW('Water Data'!I180))="","",OFFSET('Water Data'!$I$27,0,10*ROW('Water Data'!I180)))</f>
        <v/>
      </c>
      <c r="CI186" s="378" t="str">
        <f ca="1">+IF(OFFSET('Water Data'!$I$28,0,10*ROW('Water Data'!I180))="","",OFFSET('Water Data'!$I$28,0,10*ROW('Water Data'!I180)))</f>
        <v/>
      </c>
      <c r="CJ186" s="378" t="str">
        <f ca="1">+IF(OFFSET('Water Data'!$I$29,0,10*ROW('Water Data'!I180))="","",OFFSET('Water Data'!$I$29,0,10*ROW('Water Data'!I180)))</f>
        <v/>
      </c>
      <c r="CK186" s="378" t="str">
        <f ca="1">+IF(OFFSET('Sanitation Data'!$D$28,0,10*ROW('Sanitation Data'!D180))="","",OFFSET('Sanitation Data'!$D$28,0,10*ROW('Sanitation Data'!D180)))</f>
        <v/>
      </c>
      <c r="CL186" s="378" t="str">
        <f ca="1">+IF(OFFSET('Sanitation Data'!$D$29,0,10*ROW('Sanitation Data'!D180))="","",OFFSET('Sanitation Data'!$D$29,0,10*ROW('Sanitation Data'!D180)))</f>
        <v/>
      </c>
      <c r="CM186" s="378" t="str">
        <f ca="1">+IF(OFFSET('Sanitation Data'!$D$30,0,10*ROW('Sanitation Data'!D180))="","",OFFSET('Sanitation Data'!$D$30,0,10*ROW('Sanitation Data'!D180)))</f>
        <v/>
      </c>
      <c r="CN186" s="378" t="str">
        <f ca="1">+IF(OFFSET('Sanitation Data'!$D$31,0,10*ROW('Sanitation Data'!D180))="","",OFFSET('Sanitation Data'!$D$31,0,10*ROW('Sanitation Data'!D180)))</f>
        <v/>
      </c>
      <c r="CO186" s="378" t="str">
        <f ca="1">+IF(OFFSET('Sanitation Data'!$D$32,0,10*ROW('Sanitation Data'!D180))="","",OFFSET('Sanitation Data'!$D$32,0,10*ROW('Sanitation Data'!D180)))</f>
        <v/>
      </c>
      <c r="CP186" s="378" t="str">
        <f ca="1">+IF(OFFSET('Sanitation Data'!$E$28,0,10*ROW('Sanitation Data'!E180))="","",OFFSET('Sanitation Data'!$E$28,0,10*ROW('Sanitation Data'!E180)))</f>
        <v/>
      </c>
      <c r="CQ186" s="378" t="str">
        <f ca="1">+IF(OFFSET('Sanitation Data'!$E$29,0,10*ROW('Sanitation Data'!E180))="","",OFFSET('Sanitation Data'!$E$29,0,10*ROW('Sanitation Data'!E180)))</f>
        <v/>
      </c>
      <c r="CR186" s="378" t="str">
        <f ca="1">+IF(OFFSET('Sanitation Data'!$E$30,0,10*ROW('Sanitation Data'!E180))="","",OFFSET('Sanitation Data'!$E$30,0,10*ROW('Sanitation Data'!E180)))</f>
        <v/>
      </c>
      <c r="CS186" s="378" t="str">
        <f ca="1">+IF(OFFSET('Sanitation Data'!$E$31,0,10*ROW('Sanitation Data'!E180))="","",OFFSET('Sanitation Data'!$E$31,0,10*ROW('Sanitation Data'!E180)))</f>
        <v/>
      </c>
      <c r="CT186" s="378" t="str">
        <f ca="1">+IF(OFFSET('Sanitation Data'!$E$32,0,10*ROW('Sanitation Data'!E180))="","",OFFSET('Sanitation Data'!$E$32,0,10*ROW('Sanitation Data'!E180)))</f>
        <v/>
      </c>
      <c r="CU186" s="378" t="str">
        <f ca="1">+IF(OFFSET('Sanitation Data'!$F$28,0,10*ROW('Sanitation Data'!F180))="","",OFFSET('Sanitation Data'!$F$28,0,10*ROW('Sanitation Data'!F180)))</f>
        <v/>
      </c>
      <c r="CV186" s="378" t="str">
        <f ca="1">+IF(OFFSET('Sanitation Data'!$F$29,0,10*ROW('Sanitation Data'!F180))="","",OFFSET('Sanitation Data'!$F$29,0,10*ROW('Sanitation Data'!F180)))</f>
        <v/>
      </c>
      <c r="CW186" s="378" t="str">
        <f ca="1">+IF(OFFSET('Sanitation Data'!$F$30,0,10*ROW('Sanitation Data'!F180))="","",OFFSET('Sanitation Data'!$F$30,0,10*ROW('Sanitation Data'!F180)))</f>
        <v/>
      </c>
      <c r="CX186" s="378" t="str">
        <f ca="1">+IF(OFFSET('Sanitation Data'!$F$31,0,10*ROW('Sanitation Data'!F180))="","",OFFSET('Sanitation Data'!$F$31,0,10*ROW('Sanitation Data'!F180)))</f>
        <v/>
      </c>
      <c r="CY186" s="378" t="str">
        <f ca="1">+IF(OFFSET('Sanitation Data'!$F$32,0,10*ROW('Sanitation Data'!F180))="","",OFFSET('Sanitation Data'!$F$32,0,10*ROW('Sanitation Data'!F180)))</f>
        <v/>
      </c>
      <c r="CZ186" s="378" t="str">
        <f ca="1">+IF(OFFSET('Sanitation Data'!$G$28,0,10*ROW('Sanitation Data'!G180))="","",OFFSET('Sanitation Data'!$G$28,0,10*ROW('Sanitation Data'!G180)))</f>
        <v/>
      </c>
      <c r="DA186" s="378" t="str">
        <f ca="1">+IF(OFFSET('Sanitation Data'!$G$29,0,10*ROW('Sanitation Data'!G180))="","",OFFSET('Sanitation Data'!$G$29,0,10*ROW('Sanitation Data'!G180)))</f>
        <v/>
      </c>
      <c r="DB186" s="378" t="str">
        <f ca="1">+IF(OFFSET('Sanitation Data'!$G$30,0,10*ROW('Sanitation Data'!G180))="","",OFFSET('Sanitation Data'!$G$30,0,10*ROW('Sanitation Data'!G180)))</f>
        <v/>
      </c>
      <c r="DC186" s="378" t="str">
        <f ca="1">+IF(OFFSET('Sanitation Data'!$G$31,0,10*ROW('Sanitation Data'!G180))="","",OFFSET('Sanitation Data'!$G$31,0,10*ROW('Sanitation Data'!G180)))</f>
        <v/>
      </c>
      <c r="DD186" s="378" t="str">
        <f ca="1">+IF(OFFSET('Sanitation Data'!$G$32,0,10*ROW('Sanitation Data'!G180))="","",OFFSET('Sanitation Data'!$G$32,0,10*ROW('Sanitation Data'!G180)))</f>
        <v/>
      </c>
      <c r="DE186" s="378" t="str">
        <f ca="1">+IF(OFFSET('Sanitation Data'!$H$28,0,10*ROW('Sanitation Data'!H180))="","",OFFSET('Sanitation Data'!$H$28,0,10*ROW('Sanitation Data'!H180)))</f>
        <v/>
      </c>
      <c r="DF186" s="378" t="str">
        <f ca="1">+IF(OFFSET('Sanitation Data'!$H$29,0,10*ROW('Sanitation Data'!H180))="","",OFFSET('Sanitation Data'!$H$29,0,10*ROW('Sanitation Data'!H180)))</f>
        <v/>
      </c>
      <c r="DG186" s="378" t="str">
        <f ca="1">+IF(OFFSET('Sanitation Data'!$H$30,0,10*ROW('Sanitation Data'!H180))="","",OFFSET('Sanitation Data'!$H$30,0,10*ROW('Sanitation Data'!H180)))</f>
        <v/>
      </c>
      <c r="DH186" s="378" t="str">
        <f ca="1">+IF(OFFSET('Sanitation Data'!$H$31,0,10*ROW('Sanitation Data'!H180))="","",OFFSET('Sanitation Data'!$H$31,0,10*ROW('Sanitation Data'!H180)))</f>
        <v/>
      </c>
      <c r="DI186" s="378" t="str">
        <f ca="1">+IF(OFFSET('Sanitation Data'!$H$32,0,10*ROW('Sanitation Data'!H180))="","",OFFSET('Sanitation Data'!$H$32,0,10*ROW('Sanitation Data'!H180)))</f>
        <v/>
      </c>
      <c r="DJ186" s="378" t="str">
        <f ca="1">+IF(OFFSET('Sanitation Data'!$I$28,0,10*ROW('Sanitation Data'!I180))="","",OFFSET('Sanitation Data'!$I$28,0,10*ROW('Sanitation Data'!I180)))</f>
        <v/>
      </c>
      <c r="DK186" s="378" t="str">
        <f ca="1">+IF(OFFSET('Sanitation Data'!$I$29,0,10*ROW('Sanitation Data'!I180))="","",OFFSET('Sanitation Data'!$I$29,0,10*ROW('Sanitation Data'!I180)))</f>
        <v/>
      </c>
      <c r="DL186" s="378" t="str">
        <f ca="1">+IF(OFFSET('Sanitation Data'!$I$30,0,10*ROW('Sanitation Data'!I180))="","",OFFSET('Sanitation Data'!$I$30,0,10*ROW('Sanitation Data'!I180)))</f>
        <v/>
      </c>
      <c r="DM186" s="378" t="str">
        <f ca="1">+IF(OFFSET('Sanitation Data'!$I$31,0,10*ROW('Sanitation Data'!I180))="","",OFFSET('Sanitation Data'!$I$31,0,10*ROW('Sanitation Data'!I180)))</f>
        <v/>
      </c>
      <c r="DN186" s="378" t="str">
        <f ca="1">+IF(OFFSET('Sanitation Data'!$I$32,0,10*ROW('Sanitation Data'!I180))="","",OFFSET('Sanitation Data'!$I$32,0,10*ROW('Sanitation Data'!I180)))</f>
        <v/>
      </c>
      <c r="DO186" s="378" t="str">
        <f ca="1">+IF(OFFSET('Hygiene Data'!$D$11,0,10*ROW('Hygiene Data'!D180))="","",OFFSET('Hygiene Data'!$D$11,0,10*ROW('Hygiene Data'!D180)))</f>
        <v/>
      </c>
      <c r="DP186" s="378" t="str">
        <f ca="1">+IF(OFFSET('Hygiene Data'!$D$12,0,10*ROW('Hygiene Data'!D180))="","",OFFSET('Hygiene Data'!$D$12,0,10*ROW('Hygiene Data'!D180)))</f>
        <v/>
      </c>
      <c r="DQ186" s="378" t="str">
        <f ca="1">+IF(OFFSET('Hygiene Data'!$D$13,0,10*ROW('Hygiene Data'!D180))="","",OFFSET('Hygiene Data'!$D$13,0,10*ROW('Hygiene Data'!D180)))</f>
        <v/>
      </c>
      <c r="DR186" s="378" t="str">
        <f ca="1">+IF(OFFSET('Hygiene Data'!$E$11,0,10*ROW('Hygiene Data'!E180))="","",OFFSET('Hygiene Data'!$E$11,0,10*ROW('Hygiene Data'!E180)))</f>
        <v/>
      </c>
      <c r="DS186" s="378" t="str">
        <f ca="1">+IF(OFFSET('Hygiene Data'!$E$12,0,10*ROW('Hygiene Data'!E180))="","",OFFSET('Hygiene Data'!$E$12,0,10*ROW('Hygiene Data'!E180)))</f>
        <v/>
      </c>
      <c r="DT186" s="378" t="str">
        <f ca="1">+IF(OFFSET('Hygiene Data'!$E$13,0,10*ROW('Hygiene Data'!E180))="","",OFFSET('Hygiene Data'!$E$13,0,10*ROW('Hygiene Data'!E180)))</f>
        <v/>
      </c>
      <c r="DU186" s="378" t="str">
        <f ca="1">+IF(OFFSET('Hygiene Data'!$F$11,0,10*ROW('Hygiene Data'!F180))="","",OFFSET('Hygiene Data'!$F$11,0,10*ROW('Hygiene Data'!F180)))</f>
        <v/>
      </c>
      <c r="DV186" s="378" t="str">
        <f ca="1">+IF(OFFSET('Hygiene Data'!$F$12,0,10*ROW('Hygiene Data'!F180))="","",OFFSET('Hygiene Data'!$F$12,0,10*ROW('Hygiene Data'!F180)))</f>
        <v/>
      </c>
      <c r="DW186" s="378" t="str">
        <f ca="1">+IF(OFFSET('Hygiene Data'!$F$13,0,10*ROW('Hygiene Data'!F180))="","",OFFSET('Hygiene Data'!$F$13,0,10*ROW('Hygiene Data'!F180)))</f>
        <v/>
      </c>
      <c r="DX186" s="378" t="str">
        <f ca="1">+IF(OFFSET('Hygiene Data'!$G$11,0,10*ROW('Hygiene Data'!G180))="","",OFFSET('Hygiene Data'!$G$11,0,10*ROW('Hygiene Data'!G180)))</f>
        <v/>
      </c>
      <c r="DY186" s="378" t="str">
        <f ca="1">+IF(OFFSET('Hygiene Data'!$G$12,0,10*ROW('Hygiene Data'!G180))="","",OFFSET('Hygiene Data'!$G$12,0,10*ROW('Hygiene Data'!G180)))</f>
        <v/>
      </c>
      <c r="DZ186" s="378" t="str">
        <f ca="1">+IF(OFFSET('Hygiene Data'!$G$13,0,10*ROW('Hygiene Data'!G180))="","",OFFSET('Hygiene Data'!$G$13,0,10*ROW('Hygiene Data'!G180)))</f>
        <v/>
      </c>
      <c r="EA186" s="378" t="str">
        <f ca="1">+IF(OFFSET('Hygiene Data'!$H$11,0,10*ROW('Hygiene Data'!H180))="","",OFFSET('Hygiene Data'!$H$11,0,10*ROW('Hygiene Data'!H180)))</f>
        <v/>
      </c>
      <c r="EB186" s="378" t="str">
        <f ca="1">+IF(OFFSET('Hygiene Data'!$H$12,0,10*ROW('Hygiene Data'!H180))="","",OFFSET('Hygiene Data'!$H$12,0,10*ROW('Hygiene Data'!H180)))</f>
        <v/>
      </c>
      <c r="EC186" s="378" t="str">
        <f ca="1">+IF(OFFSET('Hygiene Data'!$H$13,0,10*ROW('Hygiene Data'!H180))="","",OFFSET('Hygiene Data'!$H$13,0,10*ROW('Hygiene Data'!H180)))</f>
        <v/>
      </c>
      <c r="ED186" s="378" t="str">
        <f ca="1">+IF(OFFSET('Hygiene Data'!$I$11,0,10*ROW('Hygiene Data'!I180))="","",OFFSET('Hygiene Data'!$I$11,0,10*ROW('Hygiene Data'!I180)))</f>
        <v/>
      </c>
      <c r="EE186" s="378" t="str">
        <f ca="1">+IF(OFFSET('Hygiene Data'!$I$12,0,10*ROW('Hygiene Data'!I180))="","",OFFSET('Hygiene Data'!$I$12,0,10*ROW('Hygiene Data'!I180)))</f>
        <v/>
      </c>
      <c r="EF186" s="378" t="str">
        <f ca="1">+IF(OFFSET('Hygiene Data'!$I$13,0,10*ROW('Hygiene Data'!I180))="","",OFFSET('Hygiene Data'!$I$13,0,10*ROW('Hygiene Data'!I180)))</f>
        <v/>
      </c>
    </row>
    <row r="187" spans="1:136" x14ac:dyDescent="0.25">
      <c r="A187" s="487" t="str">
        <f ca="1">+IF(OFFSET('Water Data'!$B$2,0,10*ROW('Water Data'!E181))="","",OFFSET('Water Data'!$B$2,0,10*ROW('Water Data'!E181)))</f>
        <v/>
      </c>
      <c r="B187" s="487"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4" t="str">
        <f t="shared" ca="1" si="2"/>
        <v/>
      </c>
      <c r="D187" s="515"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5"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5"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5"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5"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5"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5"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5"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5"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5"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5"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5"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5"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5"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5"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5"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5"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5"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6"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6"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6"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6"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6"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6"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6"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6"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6"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6"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6"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6"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6"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6"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6"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6"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6"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6"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6"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6"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6"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6"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6"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6"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6"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6"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6"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6"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6"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6"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7"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3"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7"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7"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7"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7"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7"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7"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7"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7"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7"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7"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7"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7"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7"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7"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7"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7"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8" t="str">
        <f ca="1">+IF(OFFSET('Water Data'!$D$27,0,10*ROW('Water Data'!D181))="","",OFFSET('Water Data'!$D$27,0,10*ROW('Water Data'!D181)))</f>
        <v/>
      </c>
      <c r="BT187" s="378" t="str">
        <f ca="1">+IF(OFFSET('Water Data'!$D$28,0,10*ROW('Water Data'!D181))="","",OFFSET('Water Data'!$D$28,0,10*ROW('Water Data'!D181)))</f>
        <v/>
      </c>
      <c r="BU187" s="378" t="str">
        <f ca="1">+IF(OFFSET('Water Data'!$D$29,0,10*ROW('Water Data'!D181))="","",OFFSET('Water Data'!$D$29,0,10*ROW('Water Data'!D181)))</f>
        <v/>
      </c>
      <c r="BV187" s="378" t="str">
        <f ca="1">+IF(OFFSET('Water Data'!$E$27,0,10*ROW('Water Data'!E181))="","",OFFSET('Water Data'!$E$27,0,10*ROW('Water Data'!E181)))</f>
        <v/>
      </c>
      <c r="BW187" s="378" t="str">
        <f ca="1">+IF(OFFSET('Water Data'!$E$28,0,10*ROW('Water Data'!E181))="","",OFFSET('Water Data'!$E$28,0,10*ROW('Water Data'!E181)))</f>
        <v/>
      </c>
      <c r="BX187" s="378" t="str">
        <f ca="1">+IF(OFFSET('Water Data'!$E$29,0,10*ROW('Water Data'!E181))="","",OFFSET('Water Data'!$E$29,0,10*ROW('Water Data'!E181)))</f>
        <v/>
      </c>
      <c r="BY187" s="378" t="str">
        <f ca="1">+IF(OFFSET('Water Data'!$F$27,0,10*ROW('Water Data'!F181))="","",OFFSET('Water Data'!$F$27,0,10*ROW('Water Data'!F181)))</f>
        <v/>
      </c>
      <c r="BZ187" s="378" t="str">
        <f ca="1">+IF(OFFSET('Water Data'!$F$28,0,10*ROW('Water Data'!F181))="","",OFFSET('Water Data'!$F$28,0,10*ROW('Water Data'!F181)))</f>
        <v/>
      </c>
      <c r="CA187" s="378" t="str">
        <f ca="1">+IF(OFFSET('Water Data'!$F$29,0,10*ROW('Water Data'!F181))="","",OFFSET('Water Data'!$F$29,0,10*ROW('Water Data'!F181)))</f>
        <v/>
      </c>
      <c r="CB187" s="378" t="str">
        <f ca="1">+IF(OFFSET('Water Data'!$G$27,0,10*ROW('Water Data'!G181))="","",OFFSET('Water Data'!$G$27,0,10*ROW('Water Data'!G181)))</f>
        <v/>
      </c>
      <c r="CC187" s="378" t="str">
        <f ca="1">+IF(OFFSET('Water Data'!$G$28,0,10*ROW('Water Data'!G181))="","",OFFSET('Water Data'!$G$28,0,10*ROW('Water Data'!G181)))</f>
        <v/>
      </c>
      <c r="CD187" s="378" t="str">
        <f ca="1">+IF(OFFSET('Water Data'!$G$29,0,10*ROW('Water Data'!G181))="","",OFFSET('Water Data'!$G$29,0,10*ROW('Water Data'!G181)))</f>
        <v/>
      </c>
      <c r="CE187" s="378" t="str">
        <f ca="1">+IF(OFFSET('Water Data'!$H$27,0,10*ROW('Water Data'!H181))="","",OFFSET('Water Data'!$H$27,0,10*ROW('Water Data'!H181)))</f>
        <v/>
      </c>
      <c r="CF187" s="378" t="str">
        <f ca="1">+IF(OFFSET('Water Data'!$H$28,0,10*ROW('Water Data'!H181))="","",OFFSET('Water Data'!$H$28,0,10*ROW('Water Data'!H181)))</f>
        <v/>
      </c>
      <c r="CG187" s="378" t="str">
        <f ca="1">+IF(OFFSET('Water Data'!$H$29,0,10*ROW('Water Data'!H181))="","",OFFSET('Water Data'!$H$29,0,10*ROW('Water Data'!H181)))</f>
        <v/>
      </c>
      <c r="CH187" s="378" t="str">
        <f ca="1">+IF(OFFSET('Water Data'!$I$27,0,10*ROW('Water Data'!I181))="","",OFFSET('Water Data'!$I$27,0,10*ROW('Water Data'!I181)))</f>
        <v/>
      </c>
      <c r="CI187" s="378" t="str">
        <f ca="1">+IF(OFFSET('Water Data'!$I$28,0,10*ROW('Water Data'!I181))="","",OFFSET('Water Data'!$I$28,0,10*ROW('Water Data'!I181)))</f>
        <v/>
      </c>
      <c r="CJ187" s="378" t="str">
        <f ca="1">+IF(OFFSET('Water Data'!$I$29,0,10*ROW('Water Data'!I181))="","",OFFSET('Water Data'!$I$29,0,10*ROW('Water Data'!I181)))</f>
        <v/>
      </c>
      <c r="CK187" s="378" t="str">
        <f ca="1">+IF(OFFSET('Sanitation Data'!$D$28,0,10*ROW('Sanitation Data'!D181))="","",OFFSET('Sanitation Data'!$D$28,0,10*ROW('Sanitation Data'!D181)))</f>
        <v/>
      </c>
      <c r="CL187" s="378" t="str">
        <f ca="1">+IF(OFFSET('Sanitation Data'!$D$29,0,10*ROW('Sanitation Data'!D181))="","",OFFSET('Sanitation Data'!$D$29,0,10*ROW('Sanitation Data'!D181)))</f>
        <v/>
      </c>
      <c r="CM187" s="378" t="str">
        <f ca="1">+IF(OFFSET('Sanitation Data'!$D$30,0,10*ROW('Sanitation Data'!D181))="","",OFFSET('Sanitation Data'!$D$30,0,10*ROW('Sanitation Data'!D181)))</f>
        <v/>
      </c>
      <c r="CN187" s="378" t="str">
        <f ca="1">+IF(OFFSET('Sanitation Data'!$D$31,0,10*ROW('Sanitation Data'!D181))="","",OFFSET('Sanitation Data'!$D$31,0,10*ROW('Sanitation Data'!D181)))</f>
        <v/>
      </c>
      <c r="CO187" s="378" t="str">
        <f ca="1">+IF(OFFSET('Sanitation Data'!$D$32,0,10*ROW('Sanitation Data'!D181))="","",OFFSET('Sanitation Data'!$D$32,0,10*ROW('Sanitation Data'!D181)))</f>
        <v/>
      </c>
      <c r="CP187" s="378" t="str">
        <f ca="1">+IF(OFFSET('Sanitation Data'!$E$28,0,10*ROW('Sanitation Data'!E181))="","",OFFSET('Sanitation Data'!$E$28,0,10*ROW('Sanitation Data'!E181)))</f>
        <v/>
      </c>
      <c r="CQ187" s="378" t="str">
        <f ca="1">+IF(OFFSET('Sanitation Data'!$E$29,0,10*ROW('Sanitation Data'!E181))="","",OFFSET('Sanitation Data'!$E$29,0,10*ROW('Sanitation Data'!E181)))</f>
        <v/>
      </c>
      <c r="CR187" s="378" t="str">
        <f ca="1">+IF(OFFSET('Sanitation Data'!$E$30,0,10*ROW('Sanitation Data'!E181))="","",OFFSET('Sanitation Data'!$E$30,0,10*ROW('Sanitation Data'!E181)))</f>
        <v/>
      </c>
      <c r="CS187" s="378" t="str">
        <f ca="1">+IF(OFFSET('Sanitation Data'!$E$31,0,10*ROW('Sanitation Data'!E181))="","",OFFSET('Sanitation Data'!$E$31,0,10*ROW('Sanitation Data'!E181)))</f>
        <v/>
      </c>
      <c r="CT187" s="378" t="str">
        <f ca="1">+IF(OFFSET('Sanitation Data'!$E$32,0,10*ROW('Sanitation Data'!E181))="","",OFFSET('Sanitation Data'!$E$32,0,10*ROW('Sanitation Data'!E181)))</f>
        <v/>
      </c>
      <c r="CU187" s="378" t="str">
        <f ca="1">+IF(OFFSET('Sanitation Data'!$F$28,0,10*ROW('Sanitation Data'!F181))="","",OFFSET('Sanitation Data'!$F$28,0,10*ROW('Sanitation Data'!F181)))</f>
        <v/>
      </c>
      <c r="CV187" s="378" t="str">
        <f ca="1">+IF(OFFSET('Sanitation Data'!$F$29,0,10*ROW('Sanitation Data'!F181))="","",OFFSET('Sanitation Data'!$F$29,0,10*ROW('Sanitation Data'!F181)))</f>
        <v/>
      </c>
      <c r="CW187" s="378" t="str">
        <f ca="1">+IF(OFFSET('Sanitation Data'!$F$30,0,10*ROW('Sanitation Data'!F181))="","",OFFSET('Sanitation Data'!$F$30,0,10*ROW('Sanitation Data'!F181)))</f>
        <v/>
      </c>
      <c r="CX187" s="378" t="str">
        <f ca="1">+IF(OFFSET('Sanitation Data'!$F$31,0,10*ROW('Sanitation Data'!F181))="","",OFFSET('Sanitation Data'!$F$31,0,10*ROW('Sanitation Data'!F181)))</f>
        <v/>
      </c>
      <c r="CY187" s="378" t="str">
        <f ca="1">+IF(OFFSET('Sanitation Data'!$F$32,0,10*ROW('Sanitation Data'!F181))="","",OFFSET('Sanitation Data'!$F$32,0,10*ROW('Sanitation Data'!F181)))</f>
        <v/>
      </c>
      <c r="CZ187" s="378" t="str">
        <f ca="1">+IF(OFFSET('Sanitation Data'!$G$28,0,10*ROW('Sanitation Data'!G181))="","",OFFSET('Sanitation Data'!$G$28,0,10*ROW('Sanitation Data'!G181)))</f>
        <v/>
      </c>
      <c r="DA187" s="378" t="str">
        <f ca="1">+IF(OFFSET('Sanitation Data'!$G$29,0,10*ROW('Sanitation Data'!G181))="","",OFFSET('Sanitation Data'!$G$29,0,10*ROW('Sanitation Data'!G181)))</f>
        <v/>
      </c>
      <c r="DB187" s="378" t="str">
        <f ca="1">+IF(OFFSET('Sanitation Data'!$G$30,0,10*ROW('Sanitation Data'!G181))="","",OFFSET('Sanitation Data'!$G$30,0,10*ROW('Sanitation Data'!G181)))</f>
        <v/>
      </c>
      <c r="DC187" s="378" t="str">
        <f ca="1">+IF(OFFSET('Sanitation Data'!$G$31,0,10*ROW('Sanitation Data'!G181))="","",OFFSET('Sanitation Data'!$G$31,0,10*ROW('Sanitation Data'!G181)))</f>
        <v/>
      </c>
      <c r="DD187" s="378" t="str">
        <f ca="1">+IF(OFFSET('Sanitation Data'!$G$32,0,10*ROW('Sanitation Data'!G181))="","",OFFSET('Sanitation Data'!$G$32,0,10*ROW('Sanitation Data'!G181)))</f>
        <v/>
      </c>
      <c r="DE187" s="378" t="str">
        <f ca="1">+IF(OFFSET('Sanitation Data'!$H$28,0,10*ROW('Sanitation Data'!H181))="","",OFFSET('Sanitation Data'!$H$28,0,10*ROW('Sanitation Data'!H181)))</f>
        <v/>
      </c>
      <c r="DF187" s="378" t="str">
        <f ca="1">+IF(OFFSET('Sanitation Data'!$H$29,0,10*ROW('Sanitation Data'!H181))="","",OFFSET('Sanitation Data'!$H$29,0,10*ROW('Sanitation Data'!H181)))</f>
        <v/>
      </c>
      <c r="DG187" s="378" t="str">
        <f ca="1">+IF(OFFSET('Sanitation Data'!$H$30,0,10*ROW('Sanitation Data'!H181))="","",OFFSET('Sanitation Data'!$H$30,0,10*ROW('Sanitation Data'!H181)))</f>
        <v/>
      </c>
      <c r="DH187" s="378" t="str">
        <f ca="1">+IF(OFFSET('Sanitation Data'!$H$31,0,10*ROW('Sanitation Data'!H181))="","",OFFSET('Sanitation Data'!$H$31,0,10*ROW('Sanitation Data'!H181)))</f>
        <v/>
      </c>
      <c r="DI187" s="378" t="str">
        <f ca="1">+IF(OFFSET('Sanitation Data'!$H$32,0,10*ROW('Sanitation Data'!H181))="","",OFFSET('Sanitation Data'!$H$32,0,10*ROW('Sanitation Data'!H181)))</f>
        <v/>
      </c>
      <c r="DJ187" s="378" t="str">
        <f ca="1">+IF(OFFSET('Sanitation Data'!$I$28,0,10*ROW('Sanitation Data'!I181))="","",OFFSET('Sanitation Data'!$I$28,0,10*ROW('Sanitation Data'!I181)))</f>
        <v/>
      </c>
      <c r="DK187" s="378" t="str">
        <f ca="1">+IF(OFFSET('Sanitation Data'!$I$29,0,10*ROW('Sanitation Data'!I181))="","",OFFSET('Sanitation Data'!$I$29,0,10*ROW('Sanitation Data'!I181)))</f>
        <v/>
      </c>
      <c r="DL187" s="378" t="str">
        <f ca="1">+IF(OFFSET('Sanitation Data'!$I$30,0,10*ROW('Sanitation Data'!I181))="","",OFFSET('Sanitation Data'!$I$30,0,10*ROW('Sanitation Data'!I181)))</f>
        <v/>
      </c>
      <c r="DM187" s="378" t="str">
        <f ca="1">+IF(OFFSET('Sanitation Data'!$I$31,0,10*ROW('Sanitation Data'!I181))="","",OFFSET('Sanitation Data'!$I$31,0,10*ROW('Sanitation Data'!I181)))</f>
        <v/>
      </c>
      <c r="DN187" s="378" t="str">
        <f ca="1">+IF(OFFSET('Sanitation Data'!$I$32,0,10*ROW('Sanitation Data'!I181))="","",OFFSET('Sanitation Data'!$I$32,0,10*ROW('Sanitation Data'!I181)))</f>
        <v/>
      </c>
      <c r="DO187" s="378" t="str">
        <f ca="1">+IF(OFFSET('Hygiene Data'!$D$11,0,10*ROW('Hygiene Data'!D181))="","",OFFSET('Hygiene Data'!$D$11,0,10*ROW('Hygiene Data'!D181)))</f>
        <v/>
      </c>
      <c r="DP187" s="378" t="str">
        <f ca="1">+IF(OFFSET('Hygiene Data'!$D$12,0,10*ROW('Hygiene Data'!D181))="","",OFFSET('Hygiene Data'!$D$12,0,10*ROW('Hygiene Data'!D181)))</f>
        <v/>
      </c>
      <c r="DQ187" s="378" t="str">
        <f ca="1">+IF(OFFSET('Hygiene Data'!$D$13,0,10*ROW('Hygiene Data'!D181))="","",OFFSET('Hygiene Data'!$D$13,0,10*ROW('Hygiene Data'!D181)))</f>
        <v/>
      </c>
      <c r="DR187" s="378" t="str">
        <f ca="1">+IF(OFFSET('Hygiene Data'!$E$11,0,10*ROW('Hygiene Data'!E181))="","",OFFSET('Hygiene Data'!$E$11,0,10*ROW('Hygiene Data'!E181)))</f>
        <v/>
      </c>
      <c r="DS187" s="378" t="str">
        <f ca="1">+IF(OFFSET('Hygiene Data'!$E$12,0,10*ROW('Hygiene Data'!E181))="","",OFFSET('Hygiene Data'!$E$12,0,10*ROW('Hygiene Data'!E181)))</f>
        <v/>
      </c>
      <c r="DT187" s="378" t="str">
        <f ca="1">+IF(OFFSET('Hygiene Data'!$E$13,0,10*ROW('Hygiene Data'!E181))="","",OFFSET('Hygiene Data'!$E$13,0,10*ROW('Hygiene Data'!E181)))</f>
        <v/>
      </c>
      <c r="DU187" s="378" t="str">
        <f ca="1">+IF(OFFSET('Hygiene Data'!$F$11,0,10*ROW('Hygiene Data'!F181))="","",OFFSET('Hygiene Data'!$F$11,0,10*ROW('Hygiene Data'!F181)))</f>
        <v/>
      </c>
      <c r="DV187" s="378" t="str">
        <f ca="1">+IF(OFFSET('Hygiene Data'!$F$12,0,10*ROW('Hygiene Data'!F181))="","",OFFSET('Hygiene Data'!$F$12,0,10*ROW('Hygiene Data'!F181)))</f>
        <v/>
      </c>
      <c r="DW187" s="378" t="str">
        <f ca="1">+IF(OFFSET('Hygiene Data'!$F$13,0,10*ROW('Hygiene Data'!F181))="","",OFFSET('Hygiene Data'!$F$13,0,10*ROW('Hygiene Data'!F181)))</f>
        <v/>
      </c>
      <c r="DX187" s="378" t="str">
        <f ca="1">+IF(OFFSET('Hygiene Data'!$G$11,0,10*ROW('Hygiene Data'!G181))="","",OFFSET('Hygiene Data'!$G$11,0,10*ROW('Hygiene Data'!G181)))</f>
        <v/>
      </c>
      <c r="DY187" s="378" t="str">
        <f ca="1">+IF(OFFSET('Hygiene Data'!$G$12,0,10*ROW('Hygiene Data'!G181))="","",OFFSET('Hygiene Data'!$G$12,0,10*ROW('Hygiene Data'!G181)))</f>
        <v/>
      </c>
      <c r="DZ187" s="378" t="str">
        <f ca="1">+IF(OFFSET('Hygiene Data'!$G$13,0,10*ROW('Hygiene Data'!G181))="","",OFFSET('Hygiene Data'!$G$13,0,10*ROW('Hygiene Data'!G181)))</f>
        <v/>
      </c>
      <c r="EA187" s="378" t="str">
        <f ca="1">+IF(OFFSET('Hygiene Data'!$H$11,0,10*ROW('Hygiene Data'!H181))="","",OFFSET('Hygiene Data'!$H$11,0,10*ROW('Hygiene Data'!H181)))</f>
        <v/>
      </c>
      <c r="EB187" s="378" t="str">
        <f ca="1">+IF(OFFSET('Hygiene Data'!$H$12,0,10*ROW('Hygiene Data'!H181))="","",OFFSET('Hygiene Data'!$H$12,0,10*ROW('Hygiene Data'!H181)))</f>
        <v/>
      </c>
      <c r="EC187" s="378" t="str">
        <f ca="1">+IF(OFFSET('Hygiene Data'!$H$13,0,10*ROW('Hygiene Data'!H181))="","",OFFSET('Hygiene Data'!$H$13,0,10*ROW('Hygiene Data'!H181)))</f>
        <v/>
      </c>
      <c r="ED187" s="378" t="str">
        <f ca="1">+IF(OFFSET('Hygiene Data'!$I$11,0,10*ROW('Hygiene Data'!I181))="","",OFFSET('Hygiene Data'!$I$11,0,10*ROW('Hygiene Data'!I181)))</f>
        <v/>
      </c>
      <c r="EE187" s="378" t="str">
        <f ca="1">+IF(OFFSET('Hygiene Data'!$I$12,0,10*ROW('Hygiene Data'!I181))="","",OFFSET('Hygiene Data'!$I$12,0,10*ROW('Hygiene Data'!I181)))</f>
        <v/>
      </c>
      <c r="EF187" s="378" t="str">
        <f ca="1">+IF(OFFSET('Hygiene Data'!$I$13,0,10*ROW('Hygiene Data'!I181))="","",OFFSET('Hygiene Data'!$I$13,0,10*ROW('Hygiene Data'!I181)))</f>
        <v/>
      </c>
    </row>
    <row r="188" spans="1:136" x14ac:dyDescent="0.25">
      <c r="A188" s="487" t="str">
        <f ca="1">+IF(OFFSET('Water Data'!$B$2,0,10*ROW('Water Data'!E182))="","",OFFSET('Water Data'!$B$2,0,10*ROW('Water Data'!E182)))</f>
        <v/>
      </c>
      <c r="B188" s="487"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4" t="str">
        <f t="shared" ca="1" si="2"/>
        <v/>
      </c>
      <c r="D188" s="515"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5"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5"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5"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5"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5"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5"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5"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5"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5"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5"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5"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5"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5"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5"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5"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5"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5"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6"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6"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6"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6"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6"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6"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6"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6"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6"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6"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6"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6"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6"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6"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6"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6"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6"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6"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6"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6"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6"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6"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6"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6"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6"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6"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6"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6"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6"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6"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7"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3"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7"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7"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7"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7"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7"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7"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7"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7"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7"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7"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7"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7"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7"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7"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7"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7"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8" t="str">
        <f ca="1">+IF(OFFSET('Water Data'!$D$27,0,10*ROW('Water Data'!D182))="","",OFFSET('Water Data'!$D$27,0,10*ROW('Water Data'!D182)))</f>
        <v/>
      </c>
      <c r="BT188" s="378" t="str">
        <f ca="1">+IF(OFFSET('Water Data'!$D$28,0,10*ROW('Water Data'!D182))="","",OFFSET('Water Data'!$D$28,0,10*ROW('Water Data'!D182)))</f>
        <v/>
      </c>
      <c r="BU188" s="378" t="str">
        <f ca="1">+IF(OFFSET('Water Data'!$D$29,0,10*ROW('Water Data'!D182))="","",OFFSET('Water Data'!$D$29,0,10*ROW('Water Data'!D182)))</f>
        <v/>
      </c>
      <c r="BV188" s="378" t="str">
        <f ca="1">+IF(OFFSET('Water Data'!$E$27,0,10*ROW('Water Data'!E182))="","",OFFSET('Water Data'!$E$27,0,10*ROW('Water Data'!E182)))</f>
        <v/>
      </c>
      <c r="BW188" s="378" t="str">
        <f ca="1">+IF(OFFSET('Water Data'!$E$28,0,10*ROW('Water Data'!E182))="","",OFFSET('Water Data'!$E$28,0,10*ROW('Water Data'!E182)))</f>
        <v/>
      </c>
      <c r="BX188" s="378" t="str">
        <f ca="1">+IF(OFFSET('Water Data'!$E$29,0,10*ROW('Water Data'!E182))="","",OFFSET('Water Data'!$E$29,0,10*ROW('Water Data'!E182)))</f>
        <v/>
      </c>
      <c r="BY188" s="378" t="str">
        <f ca="1">+IF(OFFSET('Water Data'!$F$27,0,10*ROW('Water Data'!F182))="","",OFFSET('Water Data'!$F$27,0,10*ROW('Water Data'!F182)))</f>
        <v/>
      </c>
      <c r="BZ188" s="378" t="str">
        <f ca="1">+IF(OFFSET('Water Data'!$F$28,0,10*ROW('Water Data'!F182))="","",OFFSET('Water Data'!$F$28,0,10*ROW('Water Data'!F182)))</f>
        <v/>
      </c>
      <c r="CA188" s="378" t="str">
        <f ca="1">+IF(OFFSET('Water Data'!$F$29,0,10*ROW('Water Data'!F182))="","",OFFSET('Water Data'!$F$29,0,10*ROW('Water Data'!F182)))</f>
        <v/>
      </c>
      <c r="CB188" s="378" t="str">
        <f ca="1">+IF(OFFSET('Water Data'!$G$27,0,10*ROW('Water Data'!G182))="","",OFFSET('Water Data'!$G$27,0,10*ROW('Water Data'!G182)))</f>
        <v/>
      </c>
      <c r="CC188" s="378" t="str">
        <f ca="1">+IF(OFFSET('Water Data'!$G$28,0,10*ROW('Water Data'!G182))="","",OFFSET('Water Data'!$G$28,0,10*ROW('Water Data'!G182)))</f>
        <v/>
      </c>
      <c r="CD188" s="378" t="str">
        <f ca="1">+IF(OFFSET('Water Data'!$G$29,0,10*ROW('Water Data'!G182))="","",OFFSET('Water Data'!$G$29,0,10*ROW('Water Data'!G182)))</f>
        <v/>
      </c>
      <c r="CE188" s="378" t="str">
        <f ca="1">+IF(OFFSET('Water Data'!$H$27,0,10*ROW('Water Data'!H182))="","",OFFSET('Water Data'!$H$27,0,10*ROW('Water Data'!H182)))</f>
        <v/>
      </c>
      <c r="CF188" s="378" t="str">
        <f ca="1">+IF(OFFSET('Water Data'!$H$28,0,10*ROW('Water Data'!H182))="","",OFFSET('Water Data'!$H$28,0,10*ROW('Water Data'!H182)))</f>
        <v/>
      </c>
      <c r="CG188" s="378" t="str">
        <f ca="1">+IF(OFFSET('Water Data'!$H$29,0,10*ROW('Water Data'!H182))="","",OFFSET('Water Data'!$H$29,0,10*ROW('Water Data'!H182)))</f>
        <v/>
      </c>
      <c r="CH188" s="378" t="str">
        <f ca="1">+IF(OFFSET('Water Data'!$I$27,0,10*ROW('Water Data'!I182))="","",OFFSET('Water Data'!$I$27,0,10*ROW('Water Data'!I182)))</f>
        <v/>
      </c>
      <c r="CI188" s="378" t="str">
        <f ca="1">+IF(OFFSET('Water Data'!$I$28,0,10*ROW('Water Data'!I182))="","",OFFSET('Water Data'!$I$28,0,10*ROW('Water Data'!I182)))</f>
        <v/>
      </c>
      <c r="CJ188" s="378" t="str">
        <f ca="1">+IF(OFFSET('Water Data'!$I$29,0,10*ROW('Water Data'!I182))="","",OFFSET('Water Data'!$I$29,0,10*ROW('Water Data'!I182)))</f>
        <v/>
      </c>
      <c r="CK188" s="378" t="str">
        <f ca="1">+IF(OFFSET('Sanitation Data'!$D$28,0,10*ROW('Sanitation Data'!D182))="","",OFFSET('Sanitation Data'!$D$28,0,10*ROW('Sanitation Data'!D182)))</f>
        <v/>
      </c>
      <c r="CL188" s="378" t="str">
        <f ca="1">+IF(OFFSET('Sanitation Data'!$D$29,0,10*ROW('Sanitation Data'!D182))="","",OFFSET('Sanitation Data'!$D$29,0,10*ROW('Sanitation Data'!D182)))</f>
        <v/>
      </c>
      <c r="CM188" s="378" t="str">
        <f ca="1">+IF(OFFSET('Sanitation Data'!$D$30,0,10*ROW('Sanitation Data'!D182))="","",OFFSET('Sanitation Data'!$D$30,0,10*ROW('Sanitation Data'!D182)))</f>
        <v/>
      </c>
      <c r="CN188" s="378" t="str">
        <f ca="1">+IF(OFFSET('Sanitation Data'!$D$31,0,10*ROW('Sanitation Data'!D182))="","",OFFSET('Sanitation Data'!$D$31,0,10*ROW('Sanitation Data'!D182)))</f>
        <v/>
      </c>
      <c r="CO188" s="378" t="str">
        <f ca="1">+IF(OFFSET('Sanitation Data'!$D$32,0,10*ROW('Sanitation Data'!D182))="","",OFFSET('Sanitation Data'!$D$32,0,10*ROW('Sanitation Data'!D182)))</f>
        <v/>
      </c>
      <c r="CP188" s="378" t="str">
        <f ca="1">+IF(OFFSET('Sanitation Data'!$E$28,0,10*ROW('Sanitation Data'!E182))="","",OFFSET('Sanitation Data'!$E$28,0,10*ROW('Sanitation Data'!E182)))</f>
        <v/>
      </c>
      <c r="CQ188" s="378" t="str">
        <f ca="1">+IF(OFFSET('Sanitation Data'!$E$29,0,10*ROW('Sanitation Data'!E182))="","",OFFSET('Sanitation Data'!$E$29,0,10*ROW('Sanitation Data'!E182)))</f>
        <v/>
      </c>
      <c r="CR188" s="378" t="str">
        <f ca="1">+IF(OFFSET('Sanitation Data'!$E$30,0,10*ROW('Sanitation Data'!E182))="","",OFFSET('Sanitation Data'!$E$30,0,10*ROW('Sanitation Data'!E182)))</f>
        <v/>
      </c>
      <c r="CS188" s="378" t="str">
        <f ca="1">+IF(OFFSET('Sanitation Data'!$E$31,0,10*ROW('Sanitation Data'!E182))="","",OFFSET('Sanitation Data'!$E$31,0,10*ROW('Sanitation Data'!E182)))</f>
        <v/>
      </c>
      <c r="CT188" s="378" t="str">
        <f ca="1">+IF(OFFSET('Sanitation Data'!$E$32,0,10*ROW('Sanitation Data'!E182))="","",OFFSET('Sanitation Data'!$E$32,0,10*ROW('Sanitation Data'!E182)))</f>
        <v/>
      </c>
      <c r="CU188" s="378" t="str">
        <f ca="1">+IF(OFFSET('Sanitation Data'!$F$28,0,10*ROW('Sanitation Data'!F182))="","",OFFSET('Sanitation Data'!$F$28,0,10*ROW('Sanitation Data'!F182)))</f>
        <v/>
      </c>
      <c r="CV188" s="378" t="str">
        <f ca="1">+IF(OFFSET('Sanitation Data'!$F$29,0,10*ROW('Sanitation Data'!F182))="","",OFFSET('Sanitation Data'!$F$29,0,10*ROW('Sanitation Data'!F182)))</f>
        <v/>
      </c>
      <c r="CW188" s="378" t="str">
        <f ca="1">+IF(OFFSET('Sanitation Data'!$F$30,0,10*ROW('Sanitation Data'!F182))="","",OFFSET('Sanitation Data'!$F$30,0,10*ROW('Sanitation Data'!F182)))</f>
        <v/>
      </c>
      <c r="CX188" s="378" t="str">
        <f ca="1">+IF(OFFSET('Sanitation Data'!$F$31,0,10*ROW('Sanitation Data'!F182))="","",OFFSET('Sanitation Data'!$F$31,0,10*ROW('Sanitation Data'!F182)))</f>
        <v/>
      </c>
      <c r="CY188" s="378" t="str">
        <f ca="1">+IF(OFFSET('Sanitation Data'!$F$32,0,10*ROW('Sanitation Data'!F182))="","",OFFSET('Sanitation Data'!$F$32,0,10*ROW('Sanitation Data'!F182)))</f>
        <v/>
      </c>
      <c r="CZ188" s="378" t="str">
        <f ca="1">+IF(OFFSET('Sanitation Data'!$G$28,0,10*ROW('Sanitation Data'!G182))="","",OFFSET('Sanitation Data'!$G$28,0,10*ROW('Sanitation Data'!G182)))</f>
        <v/>
      </c>
      <c r="DA188" s="378" t="str">
        <f ca="1">+IF(OFFSET('Sanitation Data'!$G$29,0,10*ROW('Sanitation Data'!G182))="","",OFFSET('Sanitation Data'!$G$29,0,10*ROW('Sanitation Data'!G182)))</f>
        <v/>
      </c>
      <c r="DB188" s="378" t="str">
        <f ca="1">+IF(OFFSET('Sanitation Data'!$G$30,0,10*ROW('Sanitation Data'!G182))="","",OFFSET('Sanitation Data'!$G$30,0,10*ROW('Sanitation Data'!G182)))</f>
        <v/>
      </c>
      <c r="DC188" s="378" t="str">
        <f ca="1">+IF(OFFSET('Sanitation Data'!$G$31,0,10*ROW('Sanitation Data'!G182))="","",OFFSET('Sanitation Data'!$G$31,0,10*ROW('Sanitation Data'!G182)))</f>
        <v/>
      </c>
      <c r="DD188" s="378" t="str">
        <f ca="1">+IF(OFFSET('Sanitation Data'!$G$32,0,10*ROW('Sanitation Data'!G182))="","",OFFSET('Sanitation Data'!$G$32,0,10*ROW('Sanitation Data'!G182)))</f>
        <v/>
      </c>
      <c r="DE188" s="378" t="str">
        <f ca="1">+IF(OFFSET('Sanitation Data'!$H$28,0,10*ROW('Sanitation Data'!H182))="","",OFFSET('Sanitation Data'!$H$28,0,10*ROW('Sanitation Data'!H182)))</f>
        <v/>
      </c>
      <c r="DF188" s="378" t="str">
        <f ca="1">+IF(OFFSET('Sanitation Data'!$H$29,0,10*ROW('Sanitation Data'!H182))="","",OFFSET('Sanitation Data'!$H$29,0,10*ROW('Sanitation Data'!H182)))</f>
        <v/>
      </c>
      <c r="DG188" s="378" t="str">
        <f ca="1">+IF(OFFSET('Sanitation Data'!$H$30,0,10*ROW('Sanitation Data'!H182))="","",OFFSET('Sanitation Data'!$H$30,0,10*ROW('Sanitation Data'!H182)))</f>
        <v/>
      </c>
      <c r="DH188" s="378" t="str">
        <f ca="1">+IF(OFFSET('Sanitation Data'!$H$31,0,10*ROW('Sanitation Data'!H182))="","",OFFSET('Sanitation Data'!$H$31,0,10*ROW('Sanitation Data'!H182)))</f>
        <v/>
      </c>
      <c r="DI188" s="378" t="str">
        <f ca="1">+IF(OFFSET('Sanitation Data'!$H$32,0,10*ROW('Sanitation Data'!H182))="","",OFFSET('Sanitation Data'!$H$32,0,10*ROW('Sanitation Data'!H182)))</f>
        <v/>
      </c>
      <c r="DJ188" s="378" t="str">
        <f ca="1">+IF(OFFSET('Sanitation Data'!$I$28,0,10*ROW('Sanitation Data'!I182))="","",OFFSET('Sanitation Data'!$I$28,0,10*ROW('Sanitation Data'!I182)))</f>
        <v/>
      </c>
      <c r="DK188" s="378" t="str">
        <f ca="1">+IF(OFFSET('Sanitation Data'!$I$29,0,10*ROW('Sanitation Data'!I182))="","",OFFSET('Sanitation Data'!$I$29,0,10*ROW('Sanitation Data'!I182)))</f>
        <v/>
      </c>
      <c r="DL188" s="378" t="str">
        <f ca="1">+IF(OFFSET('Sanitation Data'!$I$30,0,10*ROW('Sanitation Data'!I182))="","",OFFSET('Sanitation Data'!$I$30,0,10*ROW('Sanitation Data'!I182)))</f>
        <v/>
      </c>
      <c r="DM188" s="378" t="str">
        <f ca="1">+IF(OFFSET('Sanitation Data'!$I$31,0,10*ROW('Sanitation Data'!I182))="","",OFFSET('Sanitation Data'!$I$31,0,10*ROW('Sanitation Data'!I182)))</f>
        <v/>
      </c>
      <c r="DN188" s="378" t="str">
        <f ca="1">+IF(OFFSET('Sanitation Data'!$I$32,0,10*ROW('Sanitation Data'!I182))="","",OFFSET('Sanitation Data'!$I$32,0,10*ROW('Sanitation Data'!I182)))</f>
        <v/>
      </c>
      <c r="DO188" s="378" t="str">
        <f ca="1">+IF(OFFSET('Hygiene Data'!$D$11,0,10*ROW('Hygiene Data'!D182))="","",OFFSET('Hygiene Data'!$D$11,0,10*ROW('Hygiene Data'!D182)))</f>
        <v/>
      </c>
      <c r="DP188" s="378" t="str">
        <f ca="1">+IF(OFFSET('Hygiene Data'!$D$12,0,10*ROW('Hygiene Data'!D182))="","",OFFSET('Hygiene Data'!$D$12,0,10*ROW('Hygiene Data'!D182)))</f>
        <v/>
      </c>
      <c r="DQ188" s="378" t="str">
        <f ca="1">+IF(OFFSET('Hygiene Data'!$D$13,0,10*ROW('Hygiene Data'!D182))="","",OFFSET('Hygiene Data'!$D$13,0,10*ROW('Hygiene Data'!D182)))</f>
        <v/>
      </c>
      <c r="DR188" s="378" t="str">
        <f ca="1">+IF(OFFSET('Hygiene Data'!$E$11,0,10*ROW('Hygiene Data'!E182))="","",OFFSET('Hygiene Data'!$E$11,0,10*ROW('Hygiene Data'!E182)))</f>
        <v/>
      </c>
      <c r="DS188" s="378" t="str">
        <f ca="1">+IF(OFFSET('Hygiene Data'!$E$12,0,10*ROW('Hygiene Data'!E182))="","",OFFSET('Hygiene Data'!$E$12,0,10*ROW('Hygiene Data'!E182)))</f>
        <v/>
      </c>
      <c r="DT188" s="378" t="str">
        <f ca="1">+IF(OFFSET('Hygiene Data'!$E$13,0,10*ROW('Hygiene Data'!E182))="","",OFFSET('Hygiene Data'!$E$13,0,10*ROW('Hygiene Data'!E182)))</f>
        <v/>
      </c>
      <c r="DU188" s="378" t="str">
        <f ca="1">+IF(OFFSET('Hygiene Data'!$F$11,0,10*ROW('Hygiene Data'!F182))="","",OFFSET('Hygiene Data'!$F$11,0,10*ROW('Hygiene Data'!F182)))</f>
        <v/>
      </c>
      <c r="DV188" s="378" t="str">
        <f ca="1">+IF(OFFSET('Hygiene Data'!$F$12,0,10*ROW('Hygiene Data'!F182))="","",OFFSET('Hygiene Data'!$F$12,0,10*ROW('Hygiene Data'!F182)))</f>
        <v/>
      </c>
      <c r="DW188" s="378" t="str">
        <f ca="1">+IF(OFFSET('Hygiene Data'!$F$13,0,10*ROW('Hygiene Data'!F182))="","",OFFSET('Hygiene Data'!$F$13,0,10*ROW('Hygiene Data'!F182)))</f>
        <v/>
      </c>
      <c r="DX188" s="378" t="str">
        <f ca="1">+IF(OFFSET('Hygiene Data'!$G$11,0,10*ROW('Hygiene Data'!G182))="","",OFFSET('Hygiene Data'!$G$11,0,10*ROW('Hygiene Data'!G182)))</f>
        <v/>
      </c>
      <c r="DY188" s="378" t="str">
        <f ca="1">+IF(OFFSET('Hygiene Data'!$G$12,0,10*ROW('Hygiene Data'!G182))="","",OFFSET('Hygiene Data'!$G$12,0,10*ROW('Hygiene Data'!G182)))</f>
        <v/>
      </c>
      <c r="DZ188" s="378" t="str">
        <f ca="1">+IF(OFFSET('Hygiene Data'!$G$13,0,10*ROW('Hygiene Data'!G182))="","",OFFSET('Hygiene Data'!$G$13,0,10*ROW('Hygiene Data'!G182)))</f>
        <v/>
      </c>
      <c r="EA188" s="378" t="str">
        <f ca="1">+IF(OFFSET('Hygiene Data'!$H$11,0,10*ROW('Hygiene Data'!H182))="","",OFFSET('Hygiene Data'!$H$11,0,10*ROW('Hygiene Data'!H182)))</f>
        <v/>
      </c>
      <c r="EB188" s="378" t="str">
        <f ca="1">+IF(OFFSET('Hygiene Data'!$H$12,0,10*ROW('Hygiene Data'!H182))="","",OFFSET('Hygiene Data'!$H$12,0,10*ROW('Hygiene Data'!H182)))</f>
        <v/>
      </c>
      <c r="EC188" s="378" t="str">
        <f ca="1">+IF(OFFSET('Hygiene Data'!$H$13,0,10*ROW('Hygiene Data'!H182))="","",OFFSET('Hygiene Data'!$H$13,0,10*ROW('Hygiene Data'!H182)))</f>
        <v/>
      </c>
      <c r="ED188" s="378" t="str">
        <f ca="1">+IF(OFFSET('Hygiene Data'!$I$11,0,10*ROW('Hygiene Data'!I182))="","",OFFSET('Hygiene Data'!$I$11,0,10*ROW('Hygiene Data'!I182)))</f>
        <v/>
      </c>
      <c r="EE188" s="378" t="str">
        <f ca="1">+IF(OFFSET('Hygiene Data'!$I$12,0,10*ROW('Hygiene Data'!I182))="","",OFFSET('Hygiene Data'!$I$12,0,10*ROW('Hygiene Data'!I182)))</f>
        <v/>
      </c>
      <c r="EF188" s="378" t="str">
        <f ca="1">+IF(OFFSET('Hygiene Data'!$I$13,0,10*ROW('Hygiene Data'!I182))="","",OFFSET('Hygiene Data'!$I$13,0,10*ROW('Hygiene Data'!I182)))</f>
        <v/>
      </c>
    </row>
    <row r="189" spans="1:136" x14ac:dyDescent="0.25">
      <c r="A189" s="487" t="str">
        <f ca="1">+IF(OFFSET('Water Data'!$B$2,0,10*ROW('Water Data'!E183))="","",OFFSET('Water Data'!$B$2,0,10*ROW('Water Data'!E183)))</f>
        <v/>
      </c>
      <c r="B189" s="487"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4" t="str">
        <f t="shared" ca="1" si="2"/>
        <v/>
      </c>
      <c r="D189" s="515"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5"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5"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5"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5"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5"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5"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5"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5"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5"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5"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5"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5"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5"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5"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5"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5"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5"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6"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6"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6"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6"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6"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6"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6"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6"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6"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6"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6"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6"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6"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6"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6"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6"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6"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6"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6"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6"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6"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6"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6"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6"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6"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6"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6"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6"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6"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6"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7"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3"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7"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7"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7"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7"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7"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7"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7"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7"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7"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7"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7"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7"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7"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7"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7"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7"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8" t="str">
        <f ca="1">+IF(OFFSET('Water Data'!$D$27,0,10*ROW('Water Data'!D183))="","",OFFSET('Water Data'!$D$27,0,10*ROW('Water Data'!D183)))</f>
        <v/>
      </c>
      <c r="BT189" s="378" t="str">
        <f ca="1">+IF(OFFSET('Water Data'!$D$28,0,10*ROW('Water Data'!D183))="","",OFFSET('Water Data'!$D$28,0,10*ROW('Water Data'!D183)))</f>
        <v/>
      </c>
      <c r="BU189" s="378" t="str">
        <f ca="1">+IF(OFFSET('Water Data'!$D$29,0,10*ROW('Water Data'!D183))="","",OFFSET('Water Data'!$D$29,0,10*ROW('Water Data'!D183)))</f>
        <v/>
      </c>
      <c r="BV189" s="378" t="str">
        <f ca="1">+IF(OFFSET('Water Data'!$E$27,0,10*ROW('Water Data'!E183))="","",OFFSET('Water Data'!$E$27,0,10*ROW('Water Data'!E183)))</f>
        <v/>
      </c>
      <c r="BW189" s="378" t="str">
        <f ca="1">+IF(OFFSET('Water Data'!$E$28,0,10*ROW('Water Data'!E183))="","",OFFSET('Water Data'!$E$28,0,10*ROW('Water Data'!E183)))</f>
        <v/>
      </c>
      <c r="BX189" s="378" t="str">
        <f ca="1">+IF(OFFSET('Water Data'!$E$29,0,10*ROW('Water Data'!E183))="","",OFFSET('Water Data'!$E$29,0,10*ROW('Water Data'!E183)))</f>
        <v/>
      </c>
      <c r="BY189" s="378" t="str">
        <f ca="1">+IF(OFFSET('Water Data'!$F$27,0,10*ROW('Water Data'!F183))="","",OFFSET('Water Data'!$F$27,0,10*ROW('Water Data'!F183)))</f>
        <v/>
      </c>
      <c r="BZ189" s="378" t="str">
        <f ca="1">+IF(OFFSET('Water Data'!$F$28,0,10*ROW('Water Data'!F183))="","",OFFSET('Water Data'!$F$28,0,10*ROW('Water Data'!F183)))</f>
        <v/>
      </c>
      <c r="CA189" s="378" t="str">
        <f ca="1">+IF(OFFSET('Water Data'!$F$29,0,10*ROW('Water Data'!F183))="","",OFFSET('Water Data'!$F$29,0,10*ROW('Water Data'!F183)))</f>
        <v/>
      </c>
      <c r="CB189" s="378" t="str">
        <f ca="1">+IF(OFFSET('Water Data'!$G$27,0,10*ROW('Water Data'!G183))="","",OFFSET('Water Data'!$G$27,0,10*ROW('Water Data'!G183)))</f>
        <v/>
      </c>
      <c r="CC189" s="378" t="str">
        <f ca="1">+IF(OFFSET('Water Data'!$G$28,0,10*ROW('Water Data'!G183))="","",OFFSET('Water Data'!$G$28,0,10*ROW('Water Data'!G183)))</f>
        <v/>
      </c>
      <c r="CD189" s="378" t="str">
        <f ca="1">+IF(OFFSET('Water Data'!$G$29,0,10*ROW('Water Data'!G183))="","",OFFSET('Water Data'!$G$29,0,10*ROW('Water Data'!G183)))</f>
        <v/>
      </c>
      <c r="CE189" s="378" t="str">
        <f ca="1">+IF(OFFSET('Water Data'!$H$27,0,10*ROW('Water Data'!H183))="","",OFFSET('Water Data'!$H$27,0,10*ROW('Water Data'!H183)))</f>
        <v/>
      </c>
      <c r="CF189" s="378" t="str">
        <f ca="1">+IF(OFFSET('Water Data'!$H$28,0,10*ROW('Water Data'!H183))="","",OFFSET('Water Data'!$H$28,0,10*ROW('Water Data'!H183)))</f>
        <v/>
      </c>
      <c r="CG189" s="378" t="str">
        <f ca="1">+IF(OFFSET('Water Data'!$H$29,0,10*ROW('Water Data'!H183))="","",OFFSET('Water Data'!$H$29,0,10*ROW('Water Data'!H183)))</f>
        <v/>
      </c>
      <c r="CH189" s="378" t="str">
        <f ca="1">+IF(OFFSET('Water Data'!$I$27,0,10*ROW('Water Data'!I183))="","",OFFSET('Water Data'!$I$27,0,10*ROW('Water Data'!I183)))</f>
        <v/>
      </c>
      <c r="CI189" s="378" t="str">
        <f ca="1">+IF(OFFSET('Water Data'!$I$28,0,10*ROW('Water Data'!I183))="","",OFFSET('Water Data'!$I$28,0,10*ROW('Water Data'!I183)))</f>
        <v/>
      </c>
      <c r="CJ189" s="378" t="str">
        <f ca="1">+IF(OFFSET('Water Data'!$I$29,0,10*ROW('Water Data'!I183))="","",OFFSET('Water Data'!$I$29,0,10*ROW('Water Data'!I183)))</f>
        <v/>
      </c>
      <c r="CK189" s="378" t="str">
        <f ca="1">+IF(OFFSET('Sanitation Data'!$D$28,0,10*ROW('Sanitation Data'!D183))="","",OFFSET('Sanitation Data'!$D$28,0,10*ROW('Sanitation Data'!D183)))</f>
        <v/>
      </c>
      <c r="CL189" s="378" t="str">
        <f ca="1">+IF(OFFSET('Sanitation Data'!$D$29,0,10*ROW('Sanitation Data'!D183))="","",OFFSET('Sanitation Data'!$D$29,0,10*ROW('Sanitation Data'!D183)))</f>
        <v/>
      </c>
      <c r="CM189" s="378" t="str">
        <f ca="1">+IF(OFFSET('Sanitation Data'!$D$30,0,10*ROW('Sanitation Data'!D183))="","",OFFSET('Sanitation Data'!$D$30,0,10*ROW('Sanitation Data'!D183)))</f>
        <v/>
      </c>
      <c r="CN189" s="378" t="str">
        <f ca="1">+IF(OFFSET('Sanitation Data'!$D$31,0,10*ROW('Sanitation Data'!D183))="","",OFFSET('Sanitation Data'!$D$31,0,10*ROW('Sanitation Data'!D183)))</f>
        <v/>
      </c>
      <c r="CO189" s="378" t="str">
        <f ca="1">+IF(OFFSET('Sanitation Data'!$D$32,0,10*ROW('Sanitation Data'!D183))="","",OFFSET('Sanitation Data'!$D$32,0,10*ROW('Sanitation Data'!D183)))</f>
        <v/>
      </c>
      <c r="CP189" s="378" t="str">
        <f ca="1">+IF(OFFSET('Sanitation Data'!$E$28,0,10*ROW('Sanitation Data'!E183))="","",OFFSET('Sanitation Data'!$E$28,0,10*ROW('Sanitation Data'!E183)))</f>
        <v/>
      </c>
      <c r="CQ189" s="378" t="str">
        <f ca="1">+IF(OFFSET('Sanitation Data'!$E$29,0,10*ROW('Sanitation Data'!E183))="","",OFFSET('Sanitation Data'!$E$29,0,10*ROW('Sanitation Data'!E183)))</f>
        <v/>
      </c>
      <c r="CR189" s="378" t="str">
        <f ca="1">+IF(OFFSET('Sanitation Data'!$E$30,0,10*ROW('Sanitation Data'!E183))="","",OFFSET('Sanitation Data'!$E$30,0,10*ROW('Sanitation Data'!E183)))</f>
        <v/>
      </c>
      <c r="CS189" s="378" t="str">
        <f ca="1">+IF(OFFSET('Sanitation Data'!$E$31,0,10*ROW('Sanitation Data'!E183))="","",OFFSET('Sanitation Data'!$E$31,0,10*ROW('Sanitation Data'!E183)))</f>
        <v/>
      </c>
      <c r="CT189" s="378" t="str">
        <f ca="1">+IF(OFFSET('Sanitation Data'!$E$32,0,10*ROW('Sanitation Data'!E183))="","",OFFSET('Sanitation Data'!$E$32,0,10*ROW('Sanitation Data'!E183)))</f>
        <v/>
      </c>
      <c r="CU189" s="378" t="str">
        <f ca="1">+IF(OFFSET('Sanitation Data'!$F$28,0,10*ROW('Sanitation Data'!F183))="","",OFFSET('Sanitation Data'!$F$28,0,10*ROW('Sanitation Data'!F183)))</f>
        <v/>
      </c>
      <c r="CV189" s="378" t="str">
        <f ca="1">+IF(OFFSET('Sanitation Data'!$F$29,0,10*ROW('Sanitation Data'!F183))="","",OFFSET('Sanitation Data'!$F$29,0,10*ROW('Sanitation Data'!F183)))</f>
        <v/>
      </c>
      <c r="CW189" s="378" t="str">
        <f ca="1">+IF(OFFSET('Sanitation Data'!$F$30,0,10*ROW('Sanitation Data'!F183))="","",OFFSET('Sanitation Data'!$F$30,0,10*ROW('Sanitation Data'!F183)))</f>
        <v/>
      </c>
      <c r="CX189" s="378" t="str">
        <f ca="1">+IF(OFFSET('Sanitation Data'!$F$31,0,10*ROW('Sanitation Data'!F183))="","",OFFSET('Sanitation Data'!$F$31,0,10*ROW('Sanitation Data'!F183)))</f>
        <v/>
      </c>
      <c r="CY189" s="378" t="str">
        <f ca="1">+IF(OFFSET('Sanitation Data'!$F$32,0,10*ROW('Sanitation Data'!F183))="","",OFFSET('Sanitation Data'!$F$32,0,10*ROW('Sanitation Data'!F183)))</f>
        <v/>
      </c>
      <c r="CZ189" s="378" t="str">
        <f ca="1">+IF(OFFSET('Sanitation Data'!$G$28,0,10*ROW('Sanitation Data'!G183))="","",OFFSET('Sanitation Data'!$G$28,0,10*ROW('Sanitation Data'!G183)))</f>
        <v/>
      </c>
      <c r="DA189" s="378" t="str">
        <f ca="1">+IF(OFFSET('Sanitation Data'!$G$29,0,10*ROW('Sanitation Data'!G183))="","",OFFSET('Sanitation Data'!$G$29,0,10*ROW('Sanitation Data'!G183)))</f>
        <v/>
      </c>
      <c r="DB189" s="378" t="str">
        <f ca="1">+IF(OFFSET('Sanitation Data'!$G$30,0,10*ROW('Sanitation Data'!G183))="","",OFFSET('Sanitation Data'!$G$30,0,10*ROW('Sanitation Data'!G183)))</f>
        <v/>
      </c>
      <c r="DC189" s="378" t="str">
        <f ca="1">+IF(OFFSET('Sanitation Data'!$G$31,0,10*ROW('Sanitation Data'!G183))="","",OFFSET('Sanitation Data'!$G$31,0,10*ROW('Sanitation Data'!G183)))</f>
        <v/>
      </c>
      <c r="DD189" s="378" t="str">
        <f ca="1">+IF(OFFSET('Sanitation Data'!$G$32,0,10*ROW('Sanitation Data'!G183))="","",OFFSET('Sanitation Data'!$G$32,0,10*ROW('Sanitation Data'!G183)))</f>
        <v/>
      </c>
      <c r="DE189" s="378" t="str">
        <f ca="1">+IF(OFFSET('Sanitation Data'!$H$28,0,10*ROW('Sanitation Data'!H183))="","",OFFSET('Sanitation Data'!$H$28,0,10*ROW('Sanitation Data'!H183)))</f>
        <v/>
      </c>
      <c r="DF189" s="378" t="str">
        <f ca="1">+IF(OFFSET('Sanitation Data'!$H$29,0,10*ROW('Sanitation Data'!H183))="","",OFFSET('Sanitation Data'!$H$29,0,10*ROW('Sanitation Data'!H183)))</f>
        <v/>
      </c>
      <c r="DG189" s="378" t="str">
        <f ca="1">+IF(OFFSET('Sanitation Data'!$H$30,0,10*ROW('Sanitation Data'!H183))="","",OFFSET('Sanitation Data'!$H$30,0,10*ROW('Sanitation Data'!H183)))</f>
        <v/>
      </c>
      <c r="DH189" s="378" t="str">
        <f ca="1">+IF(OFFSET('Sanitation Data'!$H$31,0,10*ROW('Sanitation Data'!H183))="","",OFFSET('Sanitation Data'!$H$31,0,10*ROW('Sanitation Data'!H183)))</f>
        <v/>
      </c>
      <c r="DI189" s="378" t="str">
        <f ca="1">+IF(OFFSET('Sanitation Data'!$H$32,0,10*ROW('Sanitation Data'!H183))="","",OFFSET('Sanitation Data'!$H$32,0,10*ROW('Sanitation Data'!H183)))</f>
        <v/>
      </c>
      <c r="DJ189" s="378" t="str">
        <f ca="1">+IF(OFFSET('Sanitation Data'!$I$28,0,10*ROW('Sanitation Data'!I183))="","",OFFSET('Sanitation Data'!$I$28,0,10*ROW('Sanitation Data'!I183)))</f>
        <v/>
      </c>
      <c r="DK189" s="378" t="str">
        <f ca="1">+IF(OFFSET('Sanitation Data'!$I$29,0,10*ROW('Sanitation Data'!I183))="","",OFFSET('Sanitation Data'!$I$29,0,10*ROW('Sanitation Data'!I183)))</f>
        <v/>
      </c>
      <c r="DL189" s="378" t="str">
        <f ca="1">+IF(OFFSET('Sanitation Data'!$I$30,0,10*ROW('Sanitation Data'!I183))="","",OFFSET('Sanitation Data'!$I$30,0,10*ROW('Sanitation Data'!I183)))</f>
        <v/>
      </c>
      <c r="DM189" s="378" t="str">
        <f ca="1">+IF(OFFSET('Sanitation Data'!$I$31,0,10*ROW('Sanitation Data'!I183))="","",OFFSET('Sanitation Data'!$I$31,0,10*ROW('Sanitation Data'!I183)))</f>
        <v/>
      </c>
      <c r="DN189" s="378" t="str">
        <f ca="1">+IF(OFFSET('Sanitation Data'!$I$32,0,10*ROW('Sanitation Data'!I183))="","",OFFSET('Sanitation Data'!$I$32,0,10*ROW('Sanitation Data'!I183)))</f>
        <v/>
      </c>
      <c r="DO189" s="378" t="str">
        <f ca="1">+IF(OFFSET('Hygiene Data'!$D$11,0,10*ROW('Hygiene Data'!D183))="","",OFFSET('Hygiene Data'!$D$11,0,10*ROW('Hygiene Data'!D183)))</f>
        <v/>
      </c>
      <c r="DP189" s="378" t="str">
        <f ca="1">+IF(OFFSET('Hygiene Data'!$D$12,0,10*ROW('Hygiene Data'!D183))="","",OFFSET('Hygiene Data'!$D$12,0,10*ROW('Hygiene Data'!D183)))</f>
        <v/>
      </c>
      <c r="DQ189" s="378" t="str">
        <f ca="1">+IF(OFFSET('Hygiene Data'!$D$13,0,10*ROW('Hygiene Data'!D183))="","",OFFSET('Hygiene Data'!$D$13,0,10*ROW('Hygiene Data'!D183)))</f>
        <v/>
      </c>
      <c r="DR189" s="378" t="str">
        <f ca="1">+IF(OFFSET('Hygiene Data'!$E$11,0,10*ROW('Hygiene Data'!E183))="","",OFFSET('Hygiene Data'!$E$11,0,10*ROW('Hygiene Data'!E183)))</f>
        <v/>
      </c>
      <c r="DS189" s="378" t="str">
        <f ca="1">+IF(OFFSET('Hygiene Data'!$E$12,0,10*ROW('Hygiene Data'!E183))="","",OFFSET('Hygiene Data'!$E$12,0,10*ROW('Hygiene Data'!E183)))</f>
        <v/>
      </c>
      <c r="DT189" s="378" t="str">
        <f ca="1">+IF(OFFSET('Hygiene Data'!$E$13,0,10*ROW('Hygiene Data'!E183))="","",OFFSET('Hygiene Data'!$E$13,0,10*ROW('Hygiene Data'!E183)))</f>
        <v/>
      </c>
      <c r="DU189" s="378" t="str">
        <f ca="1">+IF(OFFSET('Hygiene Data'!$F$11,0,10*ROW('Hygiene Data'!F183))="","",OFFSET('Hygiene Data'!$F$11,0,10*ROW('Hygiene Data'!F183)))</f>
        <v/>
      </c>
      <c r="DV189" s="378" t="str">
        <f ca="1">+IF(OFFSET('Hygiene Data'!$F$12,0,10*ROW('Hygiene Data'!F183))="","",OFFSET('Hygiene Data'!$F$12,0,10*ROW('Hygiene Data'!F183)))</f>
        <v/>
      </c>
      <c r="DW189" s="378" t="str">
        <f ca="1">+IF(OFFSET('Hygiene Data'!$F$13,0,10*ROW('Hygiene Data'!F183))="","",OFFSET('Hygiene Data'!$F$13,0,10*ROW('Hygiene Data'!F183)))</f>
        <v/>
      </c>
      <c r="DX189" s="378" t="str">
        <f ca="1">+IF(OFFSET('Hygiene Data'!$G$11,0,10*ROW('Hygiene Data'!G183))="","",OFFSET('Hygiene Data'!$G$11,0,10*ROW('Hygiene Data'!G183)))</f>
        <v/>
      </c>
      <c r="DY189" s="378" t="str">
        <f ca="1">+IF(OFFSET('Hygiene Data'!$G$12,0,10*ROW('Hygiene Data'!G183))="","",OFFSET('Hygiene Data'!$G$12,0,10*ROW('Hygiene Data'!G183)))</f>
        <v/>
      </c>
      <c r="DZ189" s="378" t="str">
        <f ca="1">+IF(OFFSET('Hygiene Data'!$G$13,0,10*ROW('Hygiene Data'!G183))="","",OFFSET('Hygiene Data'!$G$13,0,10*ROW('Hygiene Data'!G183)))</f>
        <v/>
      </c>
      <c r="EA189" s="378" t="str">
        <f ca="1">+IF(OFFSET('Hygiene Data'!$H$11,0,10*ROW('Hygiene Data'!H183))="","",OFFSET('Hygiene Data'!$H$11,0,10*ROW('Hygiene Data'!H183)))</f>
        <v/>
      </c>
      <c r="EB189" s="378" t="str">
        <f ca="1">+IF(OFFSET('Hygiene Data'!$H$12,0,10*ROW('Hygiene Data'!H183))="","",OFFSET('Hygiene Data'!$H$12,0,10*ROW('Hygiene Data'!H183)))</f>
        <v/>
      </c>
      <c r="EC189" s="378" t="str">
        <f ca="1">+IF(OFFSET('Hygiene Data'!$H$13,0,10*ROW('Hygiene Data'!H183))="","",OFFSET('Hygiene Data'!$H$13,0,10*ROW('Hygiene Data'!H183)))</f>
        <v/>
      </c>
      <c r="ED189" s="378" t="str">
        <f ca="1">+IF(OFFSET('Hygiene Data'!$I$11,0,10*ROW('Hygiene Data'!I183))="","",OFFSET('Hygiene Data'!$I$11,0,10*ROW('Hygiene Data'!I183)))</f>
        <v/>
      </c>
      <c r="EE189" s="378" t="str">
        <f ca="1">+IF(OFFSET('Hygiene Data'!$I$12,0,10*ROW('Hygiene Data'!I183))="","",OFFSET('Hygiene Data'!$I$12,0,10*ROW('Hygiene Data'!I183)))</f>
        <v/>
      </c>
      <c r="EF189" s="378" t="str">
        <f ca="1">+IF(OFFSET('Hygiene Data'!$I$13,0,10*ROW('Hygiene Data'!I183))="","",OFFSET('Hygiene Data'!$I$13,0,10*ROW('Hygiene Data'!I183)))</f>
        <v/>
      </c>
    </row>
    <row r="190" spans="1:136" x14ac:dyDescent="0.25">
      <c r="A190" s="487" t="str">
        <f ca="1">+IF(OFFSET('Water Data'!$B$2,0,10*ROW('Water Data'!E184))="","",OFFSET('Water Data'!$B$2,0,10*ROW('Water Data'!E184)))</f>
        <v/>
      </c>
      <c r="B190" s="487"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4" t="str">
        <f t="shared" ca="1" si="2"/>
        <v/>
      </c>
      <c r="D190" s="515"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5"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5"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5"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5"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5"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5"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5"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5"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5"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5"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5"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5"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5"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5"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5"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5"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5"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6"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6"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6"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6"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6"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6"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6"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6"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6"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6"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6"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6"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6"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6"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6"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6"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6"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6"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6"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6"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6"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6"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6"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6"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6"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6"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6"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6"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6"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6"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7"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3"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7"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7"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7"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7"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7"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7"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7"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7"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7"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7"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7"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7"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7"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7"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7"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7"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8" t="str">
        <f ca="1">+IF(OFFSET('Water Data'!$D$27,0,10*ROW('Water Data'!D184))="","",OFFSET('Water Data'!$D$27,0,10*ROW('Water Data'!D184)))</f>
        <v/>
      </c>
      <c r="BT190" s="378" t="str">
        <f ca="1">+IF(OFFSET('Water Data'!$D$28,0,10*ROW('Water Data'!D184))="","",OFFSET('Water Data'!$D$28,0,10*ROW('Water Data'!D184)))</f>
        <v/>
      </c>
      <c r="BU190" s="378" t="str">
        <f ca="1">+IF(OFFSET('Water Data'!$D$29,0,10*ROW('Water Data'!D184))="","",OFFSET('Water Data'!$D$29,0,10*ROW('Water Data'!D184)))</f>
        <v/>
      </c>
      <c r="BV190" s="378" t="str">
        <f ca="1">+IF(OFFSET('Water Data'!$E$27,0,10*ROW('Water Data'!E184))="","",OFFSET('Water Data'!$E$27,0,10*ROW('Water Data'!E184)))</f>
        <v/>
      </c>
      <c r="BW190" s="378" t="str">
        <f ca="1">+IF(OFFSET('Water Data'!$E$28,0,10*ROW('Water Data'!E184))="","",OFFSET('Water Data'!$E$28,0,10*ROW('Water Data'!E184)))</f>
        <v/>
      </c>
      <c r="BX190" s="378" t="str">
        <f ca="1">+IF(OFFSET('Water Data'!$E$29,0,10*ROW('Water Data'!E184))="","",OFFSET('Water Data'!$E$29,0,10*ROW('Water Data'!E184)))</f>
        <v/>
      </c>
      <c r="BY190" s="378" t="str">
        <f ca="1">+IF(OFFSET('Water Data'!$F$27,0,10*ROW('Water Data'!F184))="","",OFFSET('Water Data'!$F$27,0,10*ROW('Water Data'!F184)))</f>
        <v/>
      </c>
      <c r="BZ190" s="378" t="str">
        <f ca="1">+IF(OFFSET('Water Data'!$F$28,0,10*ROW('Water Data'!F184))="","",OFFSET('Water Data'!$F$28,0,10*ROW('Water Data'!F184)))</f>
        <v/>
      </c>
      <c r="CA190" s="378" t="str">
        <f ca="1">+IF(OFFSET('Water Data'!$F$29,0,10*ROW('Water Data'!F184))="","",OFFSET('Water Data'!$F$29,0,10*ROW('Water Data'!F184)))</f>
        <v/>
      </c>
      <c r="CB190" s="378" t="str">
        <f ca="1">+IF(OFFSET('Water Data'!$G$27,0,10*ROW('Water Data'!G184))="","",OFFSET('Water Data'!$G$27,0,10*ROW('Water Data'!G184)))</f>
        <v/>
      </c>
      <c r="CC190" s="378" t="str">
        <f ca="1">+IF(OFFSET('Water Data'!$G$28,0,10*ROW('Water Data'!G184))="","",OFFSET('Water Data'!$G$28,0,10*ROW('Water Data'!G184)))</f>
        <v/>
      </c>
      <c r="CD190" s="378" t="str">
        <f ca="1">+IF(OFFSET('Water Data'!$G$29,0,10*ROW('Water Data'!G184))="","",OFFSET('Water Data'!$G$29,0,10*ROW('Water Data'!G184)))</f>
        <v/>
      </c>
      <c r="CE190" s="378" t="str">
        <f ca="1">+IF(OFFSET('Water Data'!$H$27,0,10*ROW('Water Data'!H184))="","",OFFSET('Water Data'!$H$27,0,10*ROW('Water Data'!H184)))</f>
        <v/>
      </c>
      <c r="CF190" s="378" t="str">
        <f ca="1">+IF(OFFSET('Water Data'!$H$28,0,10*ROW('Water Data'!H184))="","",OFFSET('Water Data'!$H$28,0,10*ROW('Water Data'!H184)))</f>
        <v/>
      </c>
      <c r="CG190" s="378" t="str">
        <f ca="1">+IF(OFFSET('Water Data'!$H$29,0,10*ROW('Water Data'!H184))="","",OFFSET('Water Data'!$H$29,0,10*ROW('Water Data'!H184)))</f>
        <v/>
      </c>
      <c r="CH190" s="378" t="str">
        <f ca="1">+IF(OFFSET('Water Data'!$I$27,0,10*ROW('Water Data'!I184))="","",OFFSET('Water Data'!$I$27,0,10*ROW('Water Data'!I184)))</f>
        <v/>
      </c>
      <c r="CI190" s="378" t="str">
        <f ca="1">+IF(OFFSET('Water Data'!$I$28,0,10*ROW('Water Data'!I184))="","",OFFSET('Water Data'!$I$28,0,10*ROW('Water Data'!I184)))</f>
        <v/>
      </c>
      <c r="CJ190" s="378" t="str">
        <f ca="1">+IF(OFFSET('Water Data'!$I$29,0,10*ROW('Water Data'!I184))="","",OFFSET('Water Data'!$I$29,0,10*ROW('Water Data'!I184)))</f>
        <v/>
      </c>
      <c r="CK190" s="378" t="str">
        <f ca="1">+IF(OFFSET('Sanitation Data'!$D$28,0,10*ROW('Sanitation Data'!D184))="","",OFFSET('Sanitation Data'!$D$28,0,10*ROW('Sanitation Data'!D184)))</f>
        <v/>
      </c>
      <c r="CL190" s="378" t="str">
        <f ca="1">+IF(OFFSET('Sanitation Data'!$D$29,0,10*ROW('Sanitation Data'!D184))="","",OFFSET('Sanitation Data'!$D$29,0,10*ROW('Sanitation Data'!D184)))</f>
        <v/>
      </c>
      <c r="CM190" s="378" t="str">
        <f ca="1">+IF(OFFSET('Sanitation Data'!$D$30,0,10*ROW('Sanitation Data'!D184))="","",OFFSET('Sanitation Data'!$D$30,0,10*ROW('Sanitation Data'!D184)))</f>
        <v/>
      </c>
      <c r="CN190" s="378" t="str">
        <f ca="1">+IF(OFFSET('Sanitation Data'!$D$31,0,10*ROW('Sanitation Data'!D184))="","",OFFSET('Sanitation Data'!$D$31,0,10*ROW('Sanitation Data'!D184)))</f>
        <v/>
      </c>
      <c r="CO190" s="378" t="str">
        <f ca="1">+IF(OFFSET('Sanitation Data'!$D$32,0,10*ROW('Sanitation Data'!D184))="","",OFFSET('Sanitation Data'!$D$32,0,10*ROW('Sanitation Data'!D184)))</f>
        <v/>
      </c>
      <c r="CP190" s="378" t="str">
        <f ca="1">+IF(OFFSET('Sanitation Data'!$E$28,0,10*ROW('Sanitation Data'!E184))="","",OFFSET('Sanitation Data'!$E$28,0,10*ROW('Sanitation Data'!E184)))</f>
        <v/>
      </c>
      <c r="CQ190" s="378" t="str">
        <f ca="1">+IF(OFFSET('Sanitation Data'!$E$29,0,10*ROW('Sanitation Data'!E184))="","",OFFSET('Sanitation Data'!$E$29,0,10*ROW('Sanitation Data'!E184)))</f>
        <v/>
      </c>
      <c r="CR190" s="378" t="str">
        <f ca="1">+IF(OFFSET('Sanitation Data'!$E$30,0,10*ROW('Sanitation Data'!E184))="","",OFFSET('Sanitation Data'!$E$30,0,10*ROW('Sanitation Data'!E184)))</f>
        <v/>
      </c>
      <c r="CS190" s="378" t="str">
        <f ca="1">+IF(OFFSET('Sanitation Data'!$E$31,0,10*ROW('Sanitation Data'!E184))="","",OFFSET('Sanitation Data'!$E$31,0,10*ROW('Sanitation Data'!E184)))</f>
        <v/>
      </c>
      <c r="CT190" s="378" t="str">
        <f ca="1">+IF(OFFSET('Sanitation Data'!$E$32,0,10*ROW('Sanitation Data'!E184))="","",OFFSET('Sanitation Data'!$E$32,0,10*ROW('Sanitation Data'!E184)))</f>
        <v/>
      </c>
      <c r="CU190" s="378" t="str">
        <f ca="1">+IF(OFFSET('Sanitation Data'!$F$28,0,10*ROW('Sanitation Data'!F184))="","",OFFSET('Sanitation Data'!$F$28,0,10*ROW('Sanitation Data'!F184)))</f>
        <v/>
      </c>
      <c r="CV190" s="378" t="str">
        <f ca="1">+IF(OFFSET('Sanitation Data'!$F$29,0,10*ROW('Sanitation Data'!F184))="","",OFFSET('Sanitation Data'!$F$29,0,10*ROW('Sanitation Data'!F184)))</f>
        <v/>
      </c>
      <c r="CW190" s="378" t="str">
        <f ca="1">+IF(OFFSET('Sanitation Data'!$F$30,0,10*ROW('Sanitation Data'!F184))="","",OFFSET('Sanitation Data'!$F$30,0,10*ROW('Sanitation Data'!F184)))</f>
        <v/>
      </c>
      <c r="CX190" s="378" t="str">
        <f ca="1">+IF(OFFSET('Sanitation Data'!$F$31,0,10*ROW('Sanitation Data'!F184))="","",OFFSET('Sanitation Data'!$F$31,0,10*ROW('Sanitation Data'!F184)))</f>
        <v/>
      </c>
      <c r="CY190" s="378" t="str">
        <f ca="1">+IF(OFFSET('Sanitation Data'!$F$32,0,10*ROW('Sanitation Data'!F184))="","",OFFSET('Sanitation Data'!$F$32,0,10*ROW('Sanitation Data'!F184)))</f>
        <v/>
      </c>
      <c r="CZ190" s="378" t="str">
        <f ca="1">+IF(OFFSET('Sanitation Data'!$G$28,0,10*ROW('Sanitation Data'!G184))="","",OFFSET('Sanitation Data'!$G$28,0,10*ROW('Sanitation Data'!G184)))</f>
        <v/>
      </c>
      <c r="DA190" s="378" t="str">
        <f ca="1">+IF(OFFSET('Sanitation Data'!$G$29,0,10*ROW('Sanitation Data'!G184))="","",OFFSET('Sanitation Data'!$G$29,0,10*ROW('Sanitation Data'!G184)))</f>
        <v/>
      </c>
      <c r="DB190" s="378" t="str">
        <f ca="1">+IF(OFFSET('Sanitation Data'!$G$30,0,10*ROW('Sanitation Data'!G184))="","",OFFSET('Sanitation Data'!$G$30,0,10*ROW('Sanitation Data'!G184)))</f>
        <v/>
      </c>
      <c r="DC190" s="378" t="str">
        <f ca="1">+IF(OFFSET('Sanitation Data'!$G$31,0,10*ROW('Sanitation Data'!G184))="","",OFFSET('Sanitation Data'!$G$31,0,10*ROW('Sanitation Data'!G184)))</f>
        <v/>
      </c>
      <c r="DD190" s="378" t="str">
        <f ca="1">+IF(OFFSET('Sanitation Data'!$G$32,0,10*ROW('Sanitation Data'!G184))="","",OFFSET('Sanitation Data'!$G$32,0,10*ROW('Sanitation Data'!G184)))</f>
        <v/>
      </c>
      <c r="DE190" s="378" t="str">
        <f ca="1">+IF(OFFSET('Sanitation Data'!$H$28,0,10*ROW('Sanitation Data'!H184))="","",OFFSET('Sanitation Data'!$H$28,0,10*ROW('Sanitation Data'!H184)))</f>
        <v/>
      </c>
      <c r="DF190" s="378" t="str">
        <f ca="1">+IF(OFFSET('Sanitation Data'!$H$29,0,10*ROW('Sanitation Data'!H184))="","",OFFSET('Sanitation Data'!$H$29,0,10*ROW('Sanitation Data'!H184)))</f>
        <v/>
      </c>
      <c r="DG190" s="378" t="str">
        <f ca="1">+IF(OFFSET('Sanitation Data'!$H$30,0,10*ROW('Sanitation Data'!H184))="","",OFFSET('Sanitation Data'!$H$30,0,10*ROW('Sanitation Data'!H184)))</f>
        <v/>
      </c>
      <c r="DH190" s="378" t="str">
        <f ca="1">+IF(OFFSET('Sanitation Data'!$H$31,0,10*ROW('Sanitation Data'!H184))="","",OFFSET('Sanitation Data'!$H$31,0,10*ROW('Sanitation Data'!H184)))</f>
        <v/>
      </c>
      <c r="DI190" s="378" t="str">
        <f ca="1">+IF(OFFSET('Sanitation Data'!$H$32,0,10*ROW('Sanitation Data'!H184))="","",OFFSET('Sanitation Data'!$H$32,0,10*ROW('Sanitation Data'!H184)))</f>
        <v/>
      </c>
      <c r="DJ190" s="378" t="str">
        <f ca="1">+IF(OFFSET('Sanitation Data'!$I$28,0,10*ROW('Sanitation Data'!I184))="","",OFFSET('Sanitation Data'!$I$28,0,10*ROW('Sanitation Data'!I184)))</f>
        <v/>
      </c>
      <c r="DK190" s="378" t="str">
        <f ca="1">+IF(OFFSET('Sanitation Data'!$I$29,0,10*ROW('Sanitation Data'!I184))="","",OFFSET('Sanitation Data'!$I$29,0,10*ROW('Sanitation Data'!I184)))</f>
        <v/>
      </c>
      <c r="DL190" s="378" t="str">
        <f ca="1">+IF(OFFSET('Sanitation Data'!$I$30,0,10*ROW('Sanitation Data'!I184))="","",OFFSET('Sanitation Data'!$I$30,0,10*ROW('Sanitation Data'!I184)))</f>
        <v/>
      </c>
      <c r="DM190" s="378" t="str">
        <f ca="1">+IF(OFFSET('Sanitation Data'!$I$31,0,10*ROW('Sanitation Data'!I184))="","",OFFSET('Sanitation Data'!$I$31,0,10*ROW('Sanitation Data'!I184)))</f>
        <v/>
      </c>
      <c r="DN190" s="378" t="str">
        <f ca="1">+IF(OFFSET('Sanitation Data'!$I$32,0,10*ROW('Sanitation Data'!I184))="","",OFFSET('Sanitation Data'!$I$32,0,10*ROW('Sanitation Data'!I184)))</f>
        <v/>
      </c>
      <c r="DO190" s="378" t="str">
        <f ca="1">+IF(OFFSET('Hygiene Data'!$D$11,0,10*ROW('Hygiene Data'!D184))="","",OFFSET('Hygiene Data'!$D$11,0,10*ROW('Hygiene Data'!D184)))</f>
        <v/>
      </c>
      <c r="DP190" s="378" t="str">
        <f ca="1">+IF(OFFSET('Hygiene Data'!$D$12,0,10*ROW('Hygiene Data'!D184))="","",OFFSET('Hygiene Data'!$D$12,0,10*ROW('Hygiene Data'!D184)))</f>
        <v/>
      </c>
      <c r="DQ190" s="378" t="str">
        <f ca="1">+IF(OFFSET('Hygiene Data'!$D$13,0,10*ROW('Hygiene Data'!D184))="","",OFFSET('Hygiene Data'!$D$13,0,10*ROW('Hygiene Data'!D184)))</f>
        <v/>
      </c>
      <c r="DR190" s="378" t="str">
        <f ca="1">+IF(OFFSET('Hygiene Data'!$E$11,0,10*ROW('Hygiene Data'!E184))="","",OFFSET('Hygiene Data'!$E$11,0,10*ROW('Hygiene Data'!E184)))</f>
        <v/>
      </c>
      <c r="DS190" s="378" t="str">
        <f ca="1">+IF(OFFSET('Hygiene Data'!$E$12,0,10*ROW('Hygiene Data'!E184))="","",OFFSET('Hygiene Data'!$E$12,0,10*ROW('Hygiene Data'!E184)))</f>
        <v/>
      </c>
      <c r="DT190" s="378" t="str">
        <f ca="1">+IF(OFFSET('Hygiene Data'!$E$13,0,10*ROW('Hygiene Data'!E184))="","",OFFSET('Hygiene Data'!$E$13,0,10*ROW('Hygiene Data'!E184)))</f>
        <v/>
      </c>
      <c r="DU190" s="378" t="str">
        <f ca="1">+IF(OFFSET('Hygiene Data'!$F$11,0,10*ROW('Hygiene Data'!F184))="","",OFFSET('Hygiene Data'!$F$11,0,10*ROW('Hygiene Data'!F184)))</f>
        <v/>
      </c>
      <c r="DV190" s="378" t="str">
        <f ca="1">+IF(OFFSET('Hygiene Data'!$F$12,0,10*ROW('Hygiene Data'!F184))="","",OFFSET('Hygiene Data'!$F$12,0,10*ROW('Hygiene Data'!F184)))</f>
        <v/>
      </c>
      <c r="DW190" s="378" t="str">
        <f ca="1">+IF(OFFSET('Hygiene Data'!$F$13,0,10*ROW('Hygiene Data'!F184))="","",OFFSET('Hygiene Data'!$F$13,0,10*ROW('Hygiene Data'!F184)))</f>
        <v/>
      </c>
      <c r="DX190" s="378" t="str">
        <f ca="1">+IF(OFFSET('Hygiene Data'!$G$11,0,10*ROW('Hygiene Data'!G184))="","",OFFSET('Hygiene Data'!$G$11,0,10*ROW('Hygiene Data'!G184)))</f>
        <v/>
      </c>
      <c r="DY190" s="378" t="str">
        <f ca="1">+IF(OFFSET('Hygiene Data'!$G$12,0,10*ROW('Hygiene Data'!G184))="","",OFFSET('Hygiene Data'!$G$12,0,10*ROW('Hygiene Data'!G184)))</f>
        <v/>
      </c>
      <c r="DZ190" s="378" t="str">
        <f ca="1">+IF(OFFSET('Hygiene Data'!$G$13,0,10*ROW('Hygiene Data'!G184))="","",OFFSET('Hygiene Data'!$G$13,0,10*ROW('Hygiene Data'!G184)))</f>
        <v/>
      </c>
      <c r="EA190" s="378" t="str">
        <f ca="1">+IF(OFFSET('Hygiene Data'!$H$11,0,10*ROW('Hygiene Data'!H184))="","",OFFSET('Hygiene Data'!$H$11,0,10*ROW('Hygiene Data'!H184)))</f>
        <v/>
      </c>
      <c r="EB190" s="378" t="str">
        <f ca="1">+IF(OFFSET('Hygiene Data'!$H$12,0,10*ROW('Hygiene Data'!H184))="","",OFFSET('Hygiene Data'!$H$12,0,10*ROW('Hygiene Data'!H184)))</f>
        <v/>
      </c>
      <c r="EC190" s="378" t="str">
        <f ca="1">+IF(OFFSET('Hygiene Data'!$H$13,0,10*ROW('Hygiene Data'!H184))="","",OFFSET('Hygiene Data'!$H$13,0,10*ROW('Hygiene Data'!H184)))</f>
        <v/>
      </c>
      <c r="ED190" s="378" t="str">
        <f ca="1">+IF(OFFSET('Hygiene Data'!$I$11,0,10*ROW('Hygiene Data'!I184))="","",OFFSET('Hygiene Data'!$I$11,0,10*ROW('Hygiene Data'!I184)))</f>
        <v/>
      </c>
      <c r="EE190" s="378" t="str">
        <f ca="1">+IF(OFFSET('Hygiene Data'!$I$12,0,10*ROW('Hygiene Data'!I184))="","",OFFSET('Hygiene Data'!$I$12,0,10*ROW('Hygiene Data'!I184)))</f>
        <v/>
      </c>
      <c r="EF190" s="378" t="str">
        <f ca="1">+IF(OFFSET('Hygiene Data'!$I$13,0,10*ROW('Hygiene Data'!I184))="","",OFFSET('Hygiene Data'!$I$13,0,10*ROW('Hygiene Data'!I184)))</f>
        <v/>
      </c>
    </row>
    <row r="191" spans="1:136" x14ac:dyDescent="0.25">
      <c r="A191" s="487" t="str">
        <f ca="1">+IF(OFFSET('Water Data'!$B$2,0,10*ROW('Water Data'!E185))="","",OFFSET('Water Data'!$B$2,0,10*ROW('Water Data'!E185)))</f>
        <v/>
      </c>
      <c r="B191" s="487"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4" t="str">
        <f t="shared" ca="1" si="2"/>
        <v/>
      </c>
      <c r="D191" s="515"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5"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5"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5"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5"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5"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5"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5"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5"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5"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5"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5"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5"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5"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5"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5"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5"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5"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6"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6"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6"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6"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6"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6"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6"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6"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6"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6"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6"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6"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6"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6"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6"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6"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6"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6"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6"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6"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6"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6"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6"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6"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6"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6"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6"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6"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6"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6"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7"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3"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7"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7"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7"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7"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7"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7"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7"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7"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7"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7"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7"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7"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7"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7"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7"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7"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8" t="str">
        <f ca="1">+IF(OFFSET('Water Data'!$D$27,0,10*ROW('Water Data'!D185))="","",OFFSET('Water Data'!$D$27,0,10*ROW('Water Data'!D185)))</f>
        <v/>
      </c>
      <c r="BT191" s="378" t="str">
        <f ca="1">+IF(OFFSET('Water Data'!$D$28,0,10*ROW('Water Data'!D185))="","",OFFSET('Water Data'!$D$28,0,10*ROW('Water Data'!D185)))</f>
        <v/>
      </c>
      <c r="BU191" s="378" t="str">
        <f ca="1">+IF(OFFSET('Water Data'!$D$29,0,10*ROW('Water Data'!D185))="","",OFFSET('Water Data'!$D$29,0,10*ROW('Water Data'!D185)))</f>
        <v/>
      </c>
      <c r="BV191" s="378" t="str">
        <f ca="1">+IF(OFFSET('Water Data'!$E$27,0,10*ROW('Water Data'!E185))="","",OFFSET('Water Data'!$E$27,0,10*ROW('Water Data'!E185)))</f>
        <v/>
      </c>
      <c r="BW191" s="378" t="str">
        <f ca="1">+IF(OFFSET('Water Data'!$E$28,0,10*ROW('Water Data'!E185))="","",OFFSET('Water Data'!$E$28,0,10*ROW('Water Data'!E185)))</f>
        <v/>
      </c>
      <c r="BX191" s="378" t="str">
        <f ca="1">+IF(OFFSET('Water Data'!$E$29,0,10*ROW('Water Data'!E185))="","",OFFSET('Water Data'!$E$29,0,10*ROW('Water Data'!E185)))</f>
        <v/>
      </c>
      <c r="BY191" s="378" t="str">
        <f ca="1">+IF(OFFSET('Water Data'!$F$27,0,10*ROW('Water Data'!F185))="","",OFFSET('Water Data'!$F$27,0,10*ROW('Water Data'!F185)))</f>
        <v/>
      </c>
      <c r="BZ191" s="378" t="str">
        <f ca="1">+IF(OFFSET('Water Data'!$F$28,0,10*ROW('Water Data'!F185))="","",OFFSET('Water Data'!$F$28,0,10*ROW('Water Data'!F185)))</f>
        <v/>
      </c>
      <c r="CA191" s="378" t="str">
        <f ca="1">+IF(OFFSET('Water Data'!$F$29,0,10*ROW('Water Data'!F185))="","",OFFSET('Water Data'!$F$29,0,10*ROW('Water Data'!F185)))</f>
        <v/>
      </c>
      <c r="CB191" s="378" t="str">
        <f ca="1">+IF(OFFSET('Water Data'!$G$27,0,10*ROW('Water Data'!G185))="","",OFFSET('Water Data'!$G$27,0,10*ROW('Water Data'!G185)))</f>
        <v/>
      </c>
      <c r="CC191" s="378" t="str">
        <f ca="1">+IF(OFFSET('Water Data'!$G$28,0,10*ROW('Water Data'!G185))="","",OFFSET('Water Data'!$G$28,0,10*ROW('Water Data'!G185)))</f>
        <v/>
      </c>
      <c r="CD191" s="378" t="str">
        <f ca="1">+IF(OFFSET('Water Data'!$G$29,0,10*ROW('Water Data'!G185))="","",OFFSET('Water Data'!$G$29,0,10*ROW('Water Data'!G185)))</f>
        <v/>
      </c>
      <c r="CE191" s="378" t="str">
        <f ca="1">+IF(OFFSET('Water Data'!$H$27,0,10*ROW('Water Data'!H185))="","",OFFSET('Water Data'!$H$27,0,10*ROW('Water Data'!H185)))</f>
        <v/>
      </c>
      <c r="CF191" s="378" t="str">
        <f ca="1">+IF(OFFSET('Water Data'!$H$28,0,10*ROW('Water Data'!H185))="","",OFFSET('Water Data'!$H$28,0,10*ROW('Water Data'!H185)))</f>
        <v/>
      </c>
      <c r="CG191" s="378" t="str">
        <f ca="1">+IF(OFFSET('Water Data'!$H$29,0,10*ROW('Water Data'!H185))="","",OFFSET('Water Data'!$H$29,0,10*ROW('Water Data'!H185)))</f>
        <v/>
      </c>
      <c r="CH191" s="378" t="str">
        <f ca="1">+IF(OFFSET('Water Data'!$I$27,0,10*ROW('Water Data'!I185))="","",OFFSET('Water Data'!$I$27,0,10*ROW('Water Data'!I185)))</f>
        <v/>
      </c>
      <c r="CI191" s="378" t="str">
        <f ca="1">+IF(OFFSET('Water Data'!$I$28,0,10*ROW('Water Data'!I185))="","",OFFSET('Water Data'!$I$28,0,10*ROW('Water Data'!I185)))</f>
        <v/>
      </c>
      <c r="CJ191" s="378" t="str">
        <f ca="1">+IF(OFFSET('Water Data'!$I$29,0,10*ROW('Water Data'!I185))="","",OFFSET('Water Data'!$I$29,0,10*ROW('Water Data'!I185)))</f>
        <v/>
      </c>
      <c r="CK191" s="378" t="str">
        <f ca="1">+IF(OFFSET('Sanitation Data'!$D$28,0,10*ROW('Sanitation Data'!D185))="","",OFFSET('Sanitation Data'!$D$28,0,10*ROW('Sanitation Data'!D185)))</f>
        <v/>
      </c>
      <c r="CL191" s="378" t="str">
        <f ca="1">+IF(OFFSET('Sanitation Data'!$D$29,0,10*ROW('Sanitation Data'!D185))="","",OFFSET('Sanitation Data'!$D$29,0,10*ROW('Sanitation Data'!D185)))</f>
        <v/>
      </c>
      <c r="CM191" s="378" t="str">
        <f ca="1">+IF(OFFSET('Sanitation Data'!$D$30,0,10*ROW('Sanitation Data'!D185))="","",OFFSET('Sanitation Data'!$D$30,0,10*ROW('Sanitation Data'!D185)))</f>
        <v/>
      </c>
      <c r="CN191" s="378" t="str">
        <f ca="1">+IF(OFFSET('Sanitation Data'!$D$31,0,10*ROW('Sanitation Data'!D185))="","",OFFSET('Sanitation Data'!$D$31,0,10*ROW('Sanitation Data'!D185)))</f>
        <v/>
      </c>
      <c r="CO191" s="378" t="str">
        <f ca="1">+IF(OFFSET('Sanitation Data'!$D$32,0,10*ROW('Sanitation Data'!D185))="","",OFFSET('Sanitation Data'!$D$32,0,10*ROW('Sanitation Data'!D185)))</f>
        <v/>
      </c>
      <c r="CP191" s="378" t="str">
        <f ca="1">+IF(OFFSET('Sanitation Data'!$E$28,0,10*ROW('Sanitation Data'!E185))="","",OFFSET('Sanitation Data'!$E$28,0,10*ROW('Sanitation Data'!E185)))</f>
        <v/>
      </c>
      <c r="CQ191" s="378" t="str">
        <f ca="1">+IF(OFFSET('Sanitation Data'!$E$29,0,10*ROW('Sanitation Data'!E185))="","",OFFSET('Sanitation Data'!$E$29,0,10*ROW('Sanitation Data'!E185)))</f>
        <v/>
      </c>
      <c r="CR191" s="378" t="str">
        <f ca="1">+IF(OFFSET('Sanitation Data'!$E$30,0,10*ROW('Sanitation Data'!E185))="","",OFFSET('Sanitation Data'!$E$30,0,10*ROW('Sanitation Data'!E185)))</f>
        <v/>
      </c>
      <c r="CS191" s="378" t="str">
        <f ca="1">+IF(OFFSET('Sanitation Data'!$E$31,0,10*ROW('Sanitation Data'!E185))="","",OFFSET('Sanitation Data'!$E$31,0,10*ROW('Sanitation Data'!E185)))</f>
        <v/>
      </c>
      <c r="CT191" s="378" t="str">
        <f ca="1">+IF(OFFSET('Sanitation Data'!$E$32,0,10*ROW('Sanitation Data'!E185))="","",OFFSET('Sanitation Data'!$E$32,0,10*ROW('Sanitation Data'!E185)))</f>
        <v/>
      </c>
      <c r="CU191" s="378" t="str">
        <f ca="1">+IF(OFFSET('Sanitation Data'!$F$28,0,10*ROW('Sanitation Data'!F185))="","",OFFSET('Sanitation Data'!$F$28,0,10*ROW('Sanitation Data'!F185)))</f>
        <v/>
      </c>
      <c r="CV191" s="378" t="str">
        <f ca="1">+IF(OFFSET('Sanitation Data'!$F$29,0,10*ROW('Sanitation Data'!F185))="","",OFFSET('Sanitation Data'!$F$29,0,10*ROW('Sanitation Data'!F185)))</f>
        <v/>
      </c>
      <c r="CW191" s="378" t="str">
        <f ca="1">+IF(OFFSET('Sanitation Data'!$F$30,0,10*ROW('Sanitation Data'!F185))="","",OFFSET('Sanitation Data'!$F$30,0,10*ROW('Sanitation Data'!F185)))</f>
        <v/>
      </c>
      <c r="CX191" s="378" t="str">
        <f ca="1">+IF(OFFSET('Sanitation Data'!$F$31,0,10*ROW('Sanitation Data'!F185))="","",OFFSET('Sanitation Data'!$F$31,0,10*ROW('Sanitation Data'!F185)))</f>
        <v/>
      </c>
      <c r="CY191" s="378" t="str">
        <f ca="1">+IF(OFFSET('Sanitation Data'!$F$32,0,10*ROW('Sanitation Data'!F185))="","",OFFSET('Sanitation Data'!$F$32,0,10*ROW('Sanitation Data'!F185)))</f>
        <v/>
      </c>
      <c r="CZ191" s="378" t="str">
        <f ca="1">+IF(OFFSET('Sanitation Data'!$G$28,0,10*ROW('Sanitation Data'!G185))="","",OFFSET('Sanitation Data'!$G$28,0,10*ROW('Sanitation Data'!G185)))</f>
        <v/>
      </c>
      <c r="DA191" s="378" t="str">
        <f ca="1">+IF(OFFSET('Sanitation Data'!$G$29,0,10*ROW('Sanitation Data'!G185))="","",OFFSET('Sanitation Data'!$G$29,0,10*ROW('Sanitation Data'!G185)))</f>
        <v/>
      </c>
      <c r="DB191" s="378" t="str">
        <f ca="1">+IF(OFFSET('Sanitation Data'!$G$30,0,10*ROW('Sanitation Data'!G185))="","",OFFSET('Sanitation Data'!$G$30,0,10*ROW('Sanitation Data'!G185)))</f>
        <v/>
      </c>
      <c r="DC191" s="378" t="str">
        <f ca="1">+IF(OFFSET('Sanitation Data'!$G$31,0,10*ROW('Sanitation Data'!G185))="","",OFFSET('Sanitation Data'!$G$31,0,10*ROW('Sanitation Data'!G185)))</f>
        <v/>
      </c>
      <c r="DD191" s="378" t="str">
        <f ca="1">+IF(OFFSET('Sanitation Data'!$G$32,0,10*ROW('Sanitation Data'!G185))="","",OFFSET('Sanitation Data'!$G$32,0,10*ROW('Sanitation Data'!G185)))</f>
        <v/>
      </c>
      <c r="DE191" s="378" t="str">
        <f ca="1">+IF(OFFSET('Sanitation Data'!$H$28,0,10*ROW('Sanitation Data'!H185))="","",OFFSET('Sanitation Data'!$H$28,0,10*ROW('Sanitation Data'!H185)))</f>
        <v/>
      </c>
      <c r="DF191" s="378" t="str">
        <f ca="1">+IF(OFFSET('Sanitation Data'!$H$29,0,10*ROW('Sanitation Data'!H185))="","",OFFSET('Sanitation Data'!$H$29,0,10*ROW('Sanitation Data'!H185)))</f>
        <v/>
      </c>
      <c r="DG191" s="378" t="str">
        <f ca="1">+IF(OFFSET('Sanitation Data'!$H$30,0,10*ROW('Sanitation Data'!H185))="","",OFFSET('Sanitation Data'!$H$30,0,10*ROW('Sanitation Data'!H185)))</f>
        <v/>
      </c>
      <c r="DH191" s="378" t="str">
        <f ca="1">+IF(OFFSET('Sanitation Data'!$H$31,0,10*ROW('Sanitation Data'!H185))="","",OFFSET('Sanitation Data'!$H$31,0,10*ROW('Sanitation Data'!H185)))</f>
        <v/>
      </c>
      <c r="DI191" s="378" t="str">
        <f ca="1">+IF(OFFSET('Sanitation Data'!$H$32,0,10*ROW('Sanitation Data'!H185))="","",OFFSET('Sanitation Data'!$H$32,0,10*ROW('Sanitation Data'!H185)))</f>
        <v/>
      </c>
      <c r="DJ191" s="378" t="str">
        <f ca="1">+IF(OFFSET('Sanitation Data'!$I$28,0,10*ROW('Sanitation Data'!I185))="","",OFFSET('Sanitation Data'!$I$28,0,10*ROW('Sanitation Data'!I185)))</f>
        <v/>
      </c>
      <c r="DK191" s="378" t="str">
        <f ca="1">+IF(OFFSET('Sanitation Data'!$I$29,0,10*ROW('Sanitation Data'!I185))="","",OFFSET('Sanitation Data'!$I$29,0,10*ROW('Sanitation Data'!I185)))</f>
        <v/>
      </c>
      <c r="DL191" s="378" t="str">
        <f ca="1">+IF(OFFSET('Sanitation Data'!$I$30,0,10*ROW('Sanitation Data'!I185))="","",OFFSET('Sanitation Data'!$I$30,0,10*ROW('Sanitation Data'!I185)))</f>
        <v/>
      </c>
      <c r="DM191" s="378" t="str">
        <f ca="1">+IF(OFFSET('Sanitation Data'!$I$31,0,10*ROW('Sanitation Data'!I185))="","",OFFSET('Sanitation Data'!$I$31,0,10*ROW('Sanitation Data'!I185)))</f>
        <v/>
      </c>
      <c r="DN191" s="378" t="str">
        <f ca="1">+IF(OFFSET('Sanitation Data'!$I$32,0,10*ROW('Sanitation Data'!I185))="","",OFFSET('Sanitation Data'!$I$32,0,10*ROW('Sanitation Data'!I185)))</f>
        <v/>
      </c>
      <c r="DO191" s="378" t="str">
        <f ca="1">+IF(OFFSET('Hygiene Data'!$D$11,0,10*ROW('Hygiene Data'!D185))="","",OFFSET('Hygiene Data'!$D$11,0,10*ROW('Hygiene Data'!D185)))</f>
        <v/>
      </c>
      <c r="DP191" s="378" t="str">
        <f ca="1">+IF(OFFSET('Hygiene Data'!$D$12,0,10*ROW('Hygiene Data'!D185))="","",OFFSET('Hygiene Data'!$D$12,0,10*ROW('Hygiene Data'!D185)))</f>
        <v/>
      </c>
      <c r="DQ191" s="378" t="str">
        <f ca="1">+IF(OFFSET('Hygiene Data'!$D$13,0,10*ROW('Hygiene Data'!D185))="","",OFFSET('Hygiene Data'!$D$13,0,10*ROW('Hygiene Data'!D185)))</f>
        <v/>
      </c>
      <c r="DR191" s="378" t="str">
        <f ca="1">+IF(OFFSET('Hygiene Data'!$E$11,0,10*ROW('Hygiene Data'!E185))="","",OFFSET('Hygiene Data'!$E$11,0,10*ROW('Hygiene Data'!E185)))</f>
        <v/>
      </c>
      <c r="DS191" s="378" t="str">
        <f ca="1">+IF(OFFSET('Hygiene Data'!$E$12,0,10*ROW('Hygiene Data'!E185))="","",OFFSET('Hygiene Data'!$E$12,0,10*ROW('Hygiene Data'!E185)))</f>
        <v/>
      </c>
      <c r="DT191" s="378" t="str">
        <f ca="1">+IF(OFFSET('Hygiene Data'!$E$13,0,10*ROW('Hygiene Data'!E185))="","",OFFSET('Hygiene Data'!$E$13,0,10*ROW('Hygiene Data'!E185)))</f>
        <v/>
      </c>
      <c r="DU191" s="378" t="str">
        <f ca="1">+IF(OFFSET('Hygiene Data'!$F$11,0,10*ROW('Hygiene Data'!F185))="","",OFFSET('Hygiene Data'!$F$11,0,10*ROW('Hygiene Data'!F185)))</f>
        <v/>
      </c>
      <c r="DV191" s="378" t="str">
        <f ca="1">+IF(OFFSET('Hygiene Data'!$F$12,0,10*ROW('Hygiene Data'!F185))="","",OFFSET('Hygiene Data'!$F$12,0,10*ROW('Hygiene Data'!F185)))</f>
        <v/>
      </c>
      <c r="DW191" s="378" t="str">
        <f ca="1">+IF(OFFSET('Hygiene Data'!$F$13,0,10*ROW('Hygiene Data'!F185))="","",OFFSET('Hygiene Data'!$F$13,0,10*ROW('Hygiene Data'!F185)))</f>
        <v/>
      </c>
      <c r="DX191" s="378" t="str">
        <f ca="1">+IF(OFFSET('Hygiene Data'!$G$11,0,10*ROW('Hygiene Data'!G185))="","",OFFSET('Hygiene Data'!$G$11,0,10*ROW('Hygiene Data'!G185)))</f>
        <v/>
      </c>
      <c r="DY191" s="378" t="str">
        <f ca="1">+IF(OFFSET('Hygiene Data'!$G$12,0,10*ROW('Hygiene Data'!G185))="","",OFFSET('Hygiene Data'!$G$12,0,10*ROW('Hygiene Data'!G185)))</f>
        <v/>
      </c>
      <c r="DZ191" s="378" t="str">
        <f ca="1">+IF(OFFSET('Hygiene Data'!$G$13,0,10*ROW('Hygiene Data'!G185))="","",OFFSET('Hygiene Data'!$G$13,0,10*ROW('Hygiene Data'!G185)))</f>
        <v/>
      </c>
      <c r="EA191" s="378" t="str">
        <f ca="1">+IF(OFFSET('Hygiene Data'!$H$11,0,10*ROW('Hygiene Data'!H185))="","",OFFSET('Hygiene Data'!$H$11,0,10*ROW('Hygiene Data'!H185)))</f>
        <v/>
      </c>
      <c r="EB191" s="378" t="str">
        <f ca="1">+IF(OFFSET('Hygiene Data'!$H$12,0,10*ROW('Hygiene Data'!H185))="","",OFFSET('Hygiene Data'!$H$12,0,10*ROW('Hygiene Data'!H185)))</f>
        <v/>
      </c>
      <c r="EC191" s="378" t="str">
        <f ca="1">+IF(OFFSET('Hygiene Data'!$H$13,0,10*ROW('Hygiene Data'!H185))="","",OFFSET('Hygiene Data'!$H$13,0,10*ROW('Hygiene Data'!H185)))</f>
        <v/>
      </c>
      <c r="ED191" s="378" t="str">
        <f ca="1">+IF(OFFSET('Hygiene Data'!$I$11,0,10*ROW('Hygiene Data'!I185))="","",OFFSET('Hygiene Data'!$I$11,0,10*ROW('Hygiene Data'!I185)))</f>
        <v/>
      </c>
      <c r="EE191" s="378" t="str">
        <f ca="1">+IF(OFFSET('Hygiene Data'!$I$12,0,10*ROW('Hygiene Data'!I185))="","",OFFSET('Hygiene Data'!$I$12,0,10*ROW('Hygiene Data'!I185)))</f>
        <v/>
      </c>
      <c r="EF191" s="378" t="str">
        <f ca="1">+IF(OFFSET('Hygiene Data'!$I$13,0,10*ROW('Hygiene Data'!I185))="","",OFFSET('Hygiene Data'!$I$13,0,10*ROW('Hygiene Data'!I185)))</f>
        <v/>
      </c>
    </row>
    <row r="192" spans="1:136" x14ac:dyDescent="0.25">
      <c r="A192" s="487" t="str">
        <f ca="1">+IF(OFFSET('Water Data'!$B$2,0,10*ROW('Water Data'!E186))="","",OFFSET('Water Data'!$B$2,0,10*ROW('Water Data'!E186)))</f>
        <v/>
      </c>
      <c r="B192" s="487"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4" t="str">
        <f t="shared" ca="1" si="2"/>
        <v/>
      </c>
      <c r="D192" s="515"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5"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5"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5"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5"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5"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5"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5"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5"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5"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5"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5"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5"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5"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5"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5"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5"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5"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6"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6"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6"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6"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6"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6"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6"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6"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6"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6"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6"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6"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6"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6"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6"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6"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6"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6"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6"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6"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6"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6"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6"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6"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6"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6"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6"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6"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6"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6"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7"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3"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7"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7"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7"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7"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7"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7"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7"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7"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7"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7"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7"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7"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7"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7"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7"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7"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8" t="str">
        <f ca="1">+IF(OFFSET('Water Data'!$D$27,0,10*ROW('Water Data'!D186))="","",OFFSET('Water Data'!$D$27,0,10*ROW('Water Data'!D186)))</f>
        <v/>
      </c>
      <c r="BT192" s="378" t="str">
        <f ca="1">+IF(OFFSET('Water Data'!$D$28,0,10*ROW('Water Data'!D186))="","",OFFSET('Water Data'!$D$28,0,10*ROW('Water Data'!D186)))</f>
        <v/>
      </c>
      <c r="BU192" s="378" t="str">
        <f ca="1">+IF(OFFSET('Water Data'!$D$29,0,10*ROW('Water Data'!D186))="","",OFFSET('Water Data'!$D$29,0,10*ROW('Water Data'!D186)))</f>
        <v/>
      </c>
      <c r="BV192" s="378" t="str">
        <f ca="1">+IF(OFFSET('Water Data'!$E$27,0,10*ROW('Water Data'!E186))="","",OFFSET('Water Data'!$E$27,0,10*ROW('Water Data'!E186)))</f>
        <v/>
      </c>
      <c r="BW192" s="378" t="str">
        <f ca="1">+IF(OFFSET('Water Data'!$E$28,0,10*ROW('Water Data'!E186))="","",OFFSET('Water Data'!$E$28,0,10*ROW('Water Data'!E186)))</f>
        <v/>
      </c>
      <c r="BX192" s="378" t="str">
        <f ca="1">+IF(OFFSET('Water Data'!$E$29,0,10*ROW('Water Data'!E186))="","",OFFSET('Water Data'!$E$29,0,10*ROW('Water Data'!E186)))</f>
        <v/>
      </c>
      <c r="BY192" s="378" t="str">
        <f ca="1">+IF(OFFSET('Water Data'!$F$27,0,10*ROW('Water Data'!F186))="","",OFFSET('Water Data'!$F$27,0,10*ROW('Water Data'!F186)))</f>
        <v/>
      </c>
      <c r="BZ192" s="378" t="str">
        <f ca="1">+IF(OFFSET('Water Data'!$F$28,0,10*ROW('Water Data'!F186))="","",OFFSET('Water Data'!$F$28,0,10*ROW('Water Data'!F186)))</f>
        <v/>
      </c>
      <c r="CA192" s="378" t="str">
        <f ca="1">+IF(OFFSET('Water Data'!$F$29,0,10*ROW('Water Data'!F186))="","",OFFSET('Water Data'!$F$29,0,10*ROW('Water Data'!F186)))</f>
        <v/>
      </c>
      <c r="CB192" s="378" t="str">
        <f ca="1">+IF(OFFSET('Water Data'!$G$27,0,10*ROW('Water Data'!G186))="","",OFFSET('Water Data'!$G$27,0,10*ROW('Water Data'!G186)))</f>
        <v/>
      </c>
      <c r="CC192" s="378" t="str">
        <f ca="1">+IF(OFFSET('Water Data'!$G$28,0,10*ROW('Water Data'!G186))="","",OFFSET('Water Data'!$G$28,0,10*ROW('Water Data'!G186)))</f>
        <v/>
      </c>
      <c r="CD192" s="378" t="str">
        <f ca="1">+IF(OFFSET('Water Data'!$G$29,0,10*ROW('Water Data'!G186))="","",OFFSET('Water Data'!$G$29,0,10*ROW('Water Data'!G186)))</f>
        <v/>
      </c>
      <c r="CE192" s="378" t="str">
        <f ca="1">+IF(OFFSET('Water Data'!$H$27,0,10*ROW('Water Data'!H186))="","",OFFSET('Water Data'!$H$27,0,10*ROW('Water Data'!H186)))</f>
        <v/>
      </c>
      <c r="CF192" s="378" t="str">
        <f ca="1">+IF(OFFSET('Water Data'!$H$28,0,10*ROW('Water Data'!H186))="","",OFFSET('Water Data'!$H$28,0,10*ROW('Water Data'!H186)))</f>
        <v/>
      </c>
      <c r="CG192" s="378" t="str">
        <f ca="1">+IF(OFFSET('Water Data'!$H$29,0,10*ROW('Water Data'!H186))="","",OFFSET('Water Data'!$H$29,0,10*ROW('Water Data'!H186)))</f>
        <v/>
      </c>
      <c r="CH192" s="378" t="str">
        <f ca="1">+IF(OFFSET('Water Data'!$I$27,0,10*ROW('Water Data'!I186))="","",OFFSET('Water Data'!$I$27,0,10*ROW('Water Data'!I186)))</f>
        <v/>
      </c>
      <c r="CI192" s="378" t="str">
        <f ca="1">+IF(OFFSET('Water Data'!$I$28,0,10*ROW('Water Data'!I186))="","",OFFSET('Water Data'!$I$28,0,10*ROW('Water Data'!I186)))</f>
        <v/>
      </c>
      <c r="CJ192" s="378" t="str">
        <f ca="1">+IF(OFFSET('Water Data'!$I$29,0,10*ROW('Water Data'!I186))="","",OFFSET('Water Data'!$I$29,0,10*ROW('Water Data'!I186)))</f>
        <v/>
      </c>
      <c r="CK192" s="378" t="str">
        <f ca="1">+IF(OFFSET('Sanitation Data'!$D$28,0,10*ROW('Sanitation Data'!D186))="","",OFFSET('Sanitation Data'!$D$28,0,10*ROW('Sanitation Data'!D186)))</f>
        <v/>
      </c>
      <c r="CL192" s="378" t="str">
        <f ca="1">+IF(OFFSET('Sanitation Data'!$D$29,0,10*ROW('Sanitation Data'!D186))="","",OFFSET('Sanitation Data'!$D$29,0,10*ROW('Sanitation Data'!D186)))</f>
        <v/>
      </c>
      <c r="CM192" s="378" t="str">
        <f ca="1">+IF(OFFSET('Sanitation Data'!$D$30,0,10*ROW('Sanitation Data'!D186))="","",OFFSET('Sanitation Data'!$D$30,0,10*ROW('Sanitation Data'!D186)))</f>
        <v/>
      </c>
      <c r="CN192" s="378" t="str">
        <f ca="1">+IF(OFFSET('Sanitation Data'!$D$31,0,10*ROW('Sanitation Data'!D186))="","",OFFSET('Sanitation Data'!$D$31,0,10*ROW('Sanitation Data'!D186)))</f>
        <v/>
      </c>
      <c r="CO192" s="378" t="str">
        <f ca="1">+IF(OFFSET('Sanitation Data'!$D$32,0,10*ROW('Sanitation Data'!D186))="","",OFFSET('Sanitation Data'!$D$32,0,10*ROW('Sanitation Data'!D186)))</f>
        <v/>
      </c>
      <c r="CP192" s="378" t="str">
        <f ca="1">+IF(OFFSET('Sanitation Data'!$E$28,0,10*ROW('Sanitation Data'!E186))="","",OFFSET('Sanitation Data'!$E$28,0,10*ROW('Sanitation Data'!E186)))</f>
        <v/>
      </c>
      <c r="CQ192" s="378" t="str">
        <f ca="1">+IF(OFFSET('Sanitation Data'!$E$29,0,10*ROW('Sanitation Data'!E186))="","",OFFSET('Sanitation Data'!$E$29,0,10*ROW('Sanitation Data'!E186)))</f>
        <v/>
      </c>
      <c r="CR192" s="378" t="str">
        <f ca="1">+IF(OFFSET('Sanitation Data'!$E$30,0,10*ROW('Sanitation Data'!E186))="","",OFFSET('Sanitation Data'!$E$30,0,10*ROW('Sanitation Data'!E186)))</f>
        <v/>
      </c>
      <c r="CS192" s="378" t="str">
        <f ca="1">+IF(OFFSET('Sanitation Data'!$E$31,0,10*ROW('Sanitation Data'!E186))="","",OFFSET('Sanitation Data'!$E$31,0,10*ROW('Sanitation Data'!E186)))</f>
        <v/>
      </c>
      <c r="CT192" s="378" t="str">
        <f ca="1">+IF(OFFSET('Sanitation Data'!$E$32,0,10*ROW('Sanitation Data'!E186))="","",OFFSET('Sanitation Data'!$E$32,0,10*ROW('Sanitation Data'!E186)))</f>
        <v/>
      </c>
      <c r="CU192" s="378" t="str">
        <f ca="1">+IF(OFFSET('Sanitation Data'!$F$28,0,10*ROW('Sanitation Data'!F186))="","",OFFSET('Sanitation Data'!$F$28,0,10*ROW('Sanitation Data'!F186)))</f>
        <v/>
      </c>
      <c r="CV192" s="378" t="str">
        <f ca="1">+IF(OFFSET('Sanitation Data'!$F$29,0,10*ROW('Sanitation Data'!F186))="","",OFFSET('Sanitation Data'!$F$29,0,10*ROW('Sanitation Data'!F186)))</f>
        <v/>
      </c>
      <c r="CW192" s="378" t="str">
        <f ca="1">+IF(OFFSET('Sanitation Data'!$F$30,0,10*ROW('Sanitation Data'!F186))="","",OFFSET('Sanitation Data'!$F$30,0,10*ROW('Sanitation Data'!F186)))</f>
        <v/>
      </c>
      <c r="CX192" s="378" t="str">
        <f ca="1">+IF(OFFSET('Sanitation Data'!$F$31,0,10*ROW('Sanitation Data'!F186))="","",OFFSET('Sanitation Data'!$F$31,0,10*ROW('Sanitation Data'!F186)))</f>
        <v/>
      </c>
      <c r="CY192" s="378" t="str">
        <f ca="1">+IF(OFFSET('Sanitation Data'!$F$32,0,10*ROW('Sanitation Data'!F186))="","",OFFSET('Sanitation Data'!$F$32,0,10*ROW('Sanitation Data'!F186)))</f>
        <v/>
      </c>
      <c r="CZ192" s="378" t="str">
        <f ca="1">+IF(OFFSET('Sanitation Data'!$G$28,0,10*ROW('Sanitation Data'!G186))="","",OFFSET('Sanitation Data'!$G$28,0,10*ROW('Sanitation Data'!G186)))</f>
        <v/>
      </c>
      <c r="DA192" s="378" t="str">
        <f ca="1">+IF(OFFSET('Sanitation Data'!$G$29,0,10*ROW('Sanitation Data'!G186))="","",OFFSET('Sanitation Data'!$G$29,0,10*ROW('Sanitation Data'!G186)))</f>
        <v/>
      </c>
      <c r="DB192" s="378" t="str">
        <f ca="1">+IF(OFFSET('Sanitation Data'!$G$30,0,10*ROW('Sanitation Data'!G186))="","",OFFSET('Sanitation Data'!$G$30,0,10*ROW('Sanitation Data'!G186)))</f>
        <v/>
      </c>
      <c r="DC192" s="378" t="str">
        <f ca="1">+IF(OFFSET('Sanitation Data'!$G$31,0,10*ROW('Sanitation Data'!G186))="","",OFFSET('Sanitation Data'!$G$31,0,10*ROW('Sanitation Data'!G186)))</f>
        <v/>
      </c>
      <c r="DD192" s="378" t="str">
        <f ca="1">+IF(OFFSET('Sanitation Data'!$G$32,0,10*ROW('Sanitation Data'!G186))="","",OFFSET('Sanitation Data'!$G$32,0,10*ROW('Sanitation Data'!G186)))</f>
        <v/>
      </c>
      <c r="DE192" s="378" t="str">
        <f ca="1">+IF(OFFSET('Sanitation Data'!$H$28,0,10*ROW('Sanitation Data'!H186))="","",OFFSET('Sanitation Data'!$H$28,0,10*ROW('Sanitation Data'!H186)))</f>
        <v/>
      </c>
      <c r="DF192" s="378" t="str">
        <f ca="1">+IF(OFFSET('Sanitation Data'!$H$29,0,10*ROW('Sanitation Data'!H186))="","",OFFSET('Sanitation Data'!$H$29,0,10*ROW('Sanitation Data'!H186)))</f>
        <v/>
      </c>
      <c r="DG192" s="378" t="str">
        <f ca="1">+IF(OFFSET('Sanitation Data'!$H$30,0,10*ROW('Sanitation Data'!H186))="","",OFFSET('Sanitation Data'!$H$30,0,10*ROW('Sanitation Data'!H186)))</f>
        <v/>
      </c>
      <c r="DH192" s="378" t="str">
        <f ca="1">+IF(OFFSET('Sanitation Data'!$H$31,0,10*ROW('Sanitation Data'!H186))="","",OFFSET('Sanitation Data'!$H$31,0,10*ROW('Sanitation Data'!H186)))</f>
        <v/>
      </c>
      <c r="DI192" s="378" t="str">
        <f ca="1">+IF(OFFSET('Sanitation Data'!$H$32,0,10*ROW('Sanitation Data'!H186))="","",OFFSET('Sanitation Data'!$H$32,0,10*ROW('Sanitation Data'!H186)))</f>
        <v/>
      </c>
      <c r="DJ192" s="378" t="str">
        <f ca="1">+IF(OFFSET('Sanitation Data'!$I$28,0,10*ROW('Sanitation Data'!I186))="","",OFFSET('Sanitation Data'!$I$28,0,10*ROW('Sanitation Data'!I186)))</f>
        <v/>
      </c>
      <c r="DK192" s="378" t="str">
        <f ca="1">+IF(OFFSET('Sanitation Data'!$I$29,0,10*ROW('Sanitation Data'!I186))="","",OFFSET('Sanitation Data'!$I$29,0,10*ROW('Sanitation Data'!I186)))</f>
        <v/>
      </c>
      <c r="DL192" s="378" t="str">
        <f ca="1">+IF(OFFSET('Sanitation Data'!$I$30,0,10*ROW('Sanitation Data'!I186))="","",OFFSET('Sanitation Data'!$I$30,0,10*ROW('Sanitation Data'!I186)))</f>
        <v/>
      </c>
      <c r="DM192" s="378" t="str">
        <f ca="1">+IF(OFFSET('Sanitation Data'!$I$31,0,10*ROW('Sanitation Data'!I186))="","",OFFSET('Sanitation Data'!$I$31,0,10*ROW('Sanitation Data'!I186)))</f>
        <v/>
      </c>
      <c r="DN192" s="378" t="str">
        <f ca="1">+IF(OFFSET('Sanitation Data'!$I$32,0,10*ROW('Sanitation Data'!I186))="","",OFFSET('Sanitation Data'!$I$32,0,10*ROW('Sanitation Data'!I186)))</f>
        <v/>
      </c>
      <c r="DO192" s="378" t="str">
        <f ca="1">+IF(OFFSET('Hygiene Data'!$D$11,0,10*ROW('Hygiene Data'!D186))="","",OFFSET('Hygiene Data'!$D$11,0,10*ROW('Hygiene Data'!D186)))</f>
        <v/>
      </c>
      <c r="DP192" s="378" t="str">
        <f ca="1">+IF(OFFSET('Hygiene Data'!$D$12,0,10*ROW('Hygiene Data'!D186))="","",OFFSET('Hygiene Data'!$D$12,0,10*ROW('Hygiene Data'!D186)))</f>
        <v/>
      </c>
      <c r="DQ192" s="378" t="str">
        <f ca="1">+IF(OFFSET('Hygiene Data'!$D$13,0,10*ROW('Hygiene Data'!D186))="","",OFFSET('Hygiene Data'!$D$13,0,10*ROW('Hygiene Data'!D186)))</f>
        <v/>
      </c>
      <c r="DR192" s="378" t="str">
        <f ca="1">+IF(OFFSET('Hygiene Data'!$E$11,0,10*ROW('Hygiene Data'!E186))="","",OFFSET('Hygiene Data'!$E$11,0,10*ROW('Hygiene Data'!E186)))</f>
        <v/>
      </c>
      <c r="DS192" s="378" t="str">
        <f ca="1">+IF(OFFSET('Hygiene Data'!$E$12,0,10*ROW('Hygiene Data'!E186))="","",OFFSET('Hygiene Data'!$E$12,0,10*ROW('Hygiene Data'!E186)))</f>
        <v/>
      </c>
      <c r="DT192" s="378" t="str">
        <f ca="1">+IF(OFFSET('Hygiene Data'!$E$13,0,10*ROW('Hygiene Data'!E186))="","",OFFSET('Hygiene Data'!$E$13,0,10*ROW('Hygiene Data'!E186)))</f>
        <v/>
      </c>
      <c r="DU192" s="378" t="str">
        <f ca="1">+IF(OFFSET('Hygiene Data'!$F$11,0,10*ROW('Hygiene Data'!F186))="","",OFFSET('Hygiene Data'!$F$11,0,10*ROW('Hygiene Data'!F186)))</f>
        <v/>
      </c>
      <c r="DV192" s="378" t="str">
        <f ca="1">+IF(OFFSET('Hygiene Data'!$F$12,0,10*ROW('Hygiene Data'!F186))="","",OFFSET('Hygiene Data'!$F$12,0,10*ROW('Hygiene Data'!F186)))</f>
        <v/>
      </c>
      <c r="DW192" s="378" t="str">
        <f ca="1">+IF(OFFSET('Hygiene Data'!$F$13,0,10*ROW('Hygiene Data'!F186))="","",OFFSET('Hygiene Data'!$F$13,0,10*ROW('Hygiene Data'!F186)))</f>
        <v/>
      </c>
      <c r="DX192" s="378" t="str">
        <f ca="1">+IF(OFFSET('Hygiene Data'!$G$11,0,10*ROW('Hygiene Data'!G186))="","",OFFSET('Hygiene Data'!$G$11,0,10*ROW('Hygiene Data'!G186)))</f>
        <v/>
      </c>
      <c r="DY192" s="378" t="str">
        <f ca="1">+IF(OFFSET('Hygiene Data'!$G$12,0,10*ROW('Hygiene Data'!G186))="","",OFFSET('Hygiene Data'!$G$12,0,10*ROW('Hygiene Data'!G186)))</f>
        <v/>
      </c>
      <c r="DZ192" s="378" t="str">
        <f ca="1">+IF(OFFSET('Hygiene Data'!$G$13,0,10*ROW('Hygiene Data'!G186))="","",OFFSET('Hygiene Data'!$G$13,0,10*ROW('Hygiene Data'!G186)))</f>
        <v/>
      </c>
      <c r="EA192" s="378" t="str">
        <f ca="1">+IF(OFFSET('Hygiene Data'!$H$11,0,10*ROW('Hygiene Data'!H186))="","",OFFSET('Hygiene Data'!$H$11,0,10*ROW('Hygiene Data'!H186)))</f>
        <v/>
      </c>
      <c r="EB192" s="378" t="str">
        <f ca="1">+IF(OFFSET('Hygiene Data'!$H$12,0,10*ROW('Hygiene Data'!H186))="","",OFFSET('Hygiene Data'!$H$12,0,10*ROW('Hygiene Data'!H186)))</f>
        <v/>
      </c>
      <c r="EC192" s="378" t="str">
        <f ca="1">+IF(OFFSET('Hygiene Data'!$H$13,0,10*ROW('Hygiene Data'!H186))="","",OFFSET('Hygiene Data'!$H$13,0,10*ROW('Hygiene Data'!H186)))</f>
        <v/>
      </c>
      <c r="ED192" s="378" t="str">
        <f ca="1">+IF(OFFSET('Hygiene Data'!$I$11,0,10*ROW('Hygiene Data'!I186))="","",OFFSET('Hygiene Data'!$I$11,0,10*ROW('Hygiene Data'!I186)))</f>
        <v/>
      </c>
      <c r="EE192" s="378" t="str">
        <f ca="1">+IF(OFFSET('Hygiene Data'!$I$12,0,10*ROW('Hygiene Data'!I186))="","",OFFSET('Hygiene Data'!$I$12,0,10*ROW('Hygiene Data'!I186)))</f>
        <v/>
      </c>
      <c r="EF192" s="378" t="str">
        <f ca="1">+IF(OFFSET('Hygiene Data'!$I$13,0,10*ROW('Hygiene Data'!I186))="","",OFFSET('Hygiene Data'!$I$13,0,10*ROW('Hygiene Data'!I186)))</f>
        <v/>
      </c>
    </row>
    <row r="193" spans="1:136" x14ac:dyDescent="0.25">
      <c r="A193" s="487" t="str">
        <f ca="1">+IF(OFFSET('Water Data'!$B$2,0,10*ROW('Water Data'!E187))="","",OFFSET('Water Data'!$B$2,0,10*ROW('Water Data'!E187)))</f>
        <v/>
      </c>
      <c r="B193" s="487"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4" t="str">
        <f t="shared" ca="1" si="2"/>
        <v/>
      </c>
      <c r="D193" s="515"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5"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5"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5"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5"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5"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5"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5"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5"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5"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5"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5"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5"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5"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5"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5"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5"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5"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6"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6"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6"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6"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6"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6"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6"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6"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6"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6"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6"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6"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6"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6"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6"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6"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6"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6"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6"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6"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6"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6"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6"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6"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6"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6"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6"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6"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6"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6"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7"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3"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7"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7"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7"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7"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7"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7"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7"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7"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7"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7"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7"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7"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7"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7"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7"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7"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8" t="str">
        <f ca="1">+IF(OFFSET('Water Data'!$D$27,0,10*ROW('Water Data'!D187))="","",OFFSET('Water Data'!$D$27,0,10*ROW('Water Data'!D187)))</f>
        <v/>
      </c>
      <c r="BT193" s="378" t="str">
        <f ca="1">+IF(OFFSET('Water Data'!$D$28,0,10*ROW('Water Data'!D187))="","",OFFSET('Water Data'!$D$28,0,10*ROW('Water Data'!D187)))</f>
        <v/>
      </c>
      <c r="BU193" s="378" t="str">
        <f ca="1">+IF(OFFSET('Water Data'!$D$29,0,10*ROW('Water Data'!D187))="","",OFFSET('Water Data'!$D$29,0,10*ROW('Water Data'!D187)))</f>
        <v/>
      </c>
      <c r="BV193" s="378" t="str">
        <f ca="1">+IF(OFFSET('Water Data'!$E$27,0,10*ROW('Water Data'!E187))="","",OFFSET('Water Data'!$E$27,0,10*ROW('Water Data'!E187)))</f>
        <v/>
      </c>
      <c r="BW193" s="378" t="str">
        <f ca="1">+IF(OFFSET('Water Data'!$E$28,0,10*ROW('Water Data'!E187))="","",OFFSET('Water Data'!$E$28,0,10*ROW('Water Data'!E187)))</f>
        <v/>
      </c>
      <c r="BX193" s="378" t="str">
        <f ca="1">+IF(OFFSET('Water Data'!$E$29,0,10*ROW('Water Data'!E187))="","",OFFSET('Water Data'!$E$29,0,10*ROW('Water Data'!E187)))</f>
        <v/>
      </c>
      <c r="BY193" s="378" t="str">
        <f ca="1">+IF(OFFSET('Water Data'!$F$27,0,10*ROW('Water Data'!F187))="","",OFFSET('Water Data'!$F$27,0,10*ROW('Water Data'!F187)))</f>
        <v/>
      </c>
      <c r="BZ193" s="378" t="str">
        <f ca="1">+IF(OFFSET('Water Data'!$F$28,0,10*ROW('Water Data'!F187))="","",OFFSET('Water Data'!$F$28,0,10*ROW('Water Data'!F187)))</f>
        <v/>
      </c>
      <c r="CA193" s="378" t="str">
        <f ca="1">+IF(OFFSET('Water Data'!$F$29,0,10*ROW('Water Data'!F187))="","",OFFSET('Water Data'!$F$29,0,10*ROW('Water Data'!F187)))</f>
        <v/>
      </c>
      <c r="CB193" s="378" t="str">
        <f ca="1">+IF(OFFSET('Water Data'!$G$27,0,10*ROW('Water Data'!G187))="","",OFFSET('Water Data'!$G$27,0,10*ROW('Water Data'!G187)))</f>
        <v/>
      </c>
      <c r="CC193" s="378" t="str">
        <f ca="1">+IF(OFFSET('Water Data'!$G$28,0,10*ROW('Water Data'!G187))="","",OFFSET('Water Data'!$G$28,0,10*ROW('Water Data'!G187)))</f>
        <v/>
      </c>
      <c r="CD193" s="378" t="str">
        <f ca="1">+IF(OFFSET('Water Data'!$G$29,0,10*ROW('Water Data'!G187))="","",OFFSET('Water Data'!$G$29,0,10*ROW('Water Data'!G187)))</f>
        <v/>
      </c>
      <c r="CE193" s="378" t="str">
        <f ca="1">+IF(OFFSET('Water Data'!$H$27,0,10*ROW('Water Data'!H187))="","",OFFSET('Water Data'!$H$27,0,10*ROW('Water Data'!H187)))</f>
        <v/>
      </c>
      <c r="CF193" s="378" t="str">
        <f ca="1">+IF(OFFSET('Water Data'!$H$28,0,10*ROW('Water Data'!H187))="","",OFFSET('Water Data'!$H$28,0,10*ROW('Water Data'!H187)))</f>
        <v/>
      </c>
      <c r="CG193" s="378" t="str">
        <f ca="1">+IF(OFFSET('Water Data'!$H$29,0,10*ROW('Water Data'!H187))="","",OFFSET('Water Data'!$H$29,0,10*ROW('Water Data'!H187)))</f>
        <v/>
      </c>
      <c r="CH193" s="378" t="str">
        <f ca="1">+IF(OFFSET('Water Data'!$I$27,0,10*ROW('Water Data'!I187))="","",OFFSET('Water Data'!$I$27,0,10*ROW('Water Data'!I187)))</f>
        <v/>
      </c>
      <c r="CI193" s="378" t="str">
        <f ca="1">+IF(OFFSET('Water Data'!$I$28,0,10*ROW('Water Data'!I187))="","",OFFSET('Water Data'!$I$28,0,10*ROW('Water Data'!I187)))</f>
        <v/>
      </c>
      <c r="CJ193" s="378" t="str">
        <f ca="1">+IF(OFFSET('Water Data'!$I$29,0,10*ROW('Water Data'!I187))="","",OFFSET('Water Data'!$I$29,0,10*ROW('Water Data'!I187)))</f>
        <v/>
      </c>
      <c r="CK193" s="378" t="str">
        <f ca="1">+IF(OFFSET('Sanitation Data'!$D$28,0,10*ROW('Sanitation Data'!D187))="","",OFFSET('Sanitation Data'!$D$28,0,10*ROW('Sanitation Data'!D187)))</f>
        <v/>
      </c>
      <c r="CL193" s="378" t="str">
        <f ca="1">+IF(OFFSET('Sanitation Data'!$D$29,0,10*ROW('Sanitation Data'!D187))="","",OFFSET('Sanitation Data'!$D$29,0,10*ROW('Sanitation Data'!D187)))</f>
        <v/>
      </c>
      <c r="CM193" s="378" t="str">
        <f ca="1">+IF(OFFSET('Sanitation Data'!$D$30,0,10*ROW('Sanitation Data'!D187))="","",OFFSET('Sanitation Data'!$D$30,0,10*ROW('Sanitation Data'!D187)))</f>
        <v/>
      </c>
      <c r="CN193" s="378" t="str">
        <f ca="1">+IF(OFFSET('Sanitation Data'!$D$31,0,10*ROW('Sanitation Data'!D187))="","",OFFSET('Sanitation Data'!$D$31,0,10*ROW('Sanitation Data'!D187)))</f>
        <v/>
      </c>
      <c r="CO193" s="378" t="str">
        <f ca="1">+IF(OFFSET('Sanitation Data'!$D$32,0,10*ROW('Sanitation Data'!D187))="","",OFFSET('Sanitation Data'!$D$32,0,10*ROW('Sanitation Data'!D187)))</f>
        <v/>
      </c>
      <c r="CP193" s="378" t="str">
        <f ca="1">+IF(OFFSET('Sanitation Data'!$E$28,0,10*ROW('Sanitation Data'!E187))="","",OFFSET('Sanitation Data'!$E$28,0,10*ROW('Sanitation Data'!E187)))</f>
        <v/>
      </c>
      <c r="CQ193" s="378" t="str">
        <f ca="1">+IF(OFFSET('Sanitation Data'!$E$29,0,10*ROW('Sanitation Data'!E187))="","",OFFSET('Sanitation Data'!$E$29,0,10*ROW('Sanitation Data'!E187)))</f>
        <v/>
      </c>
      <c r="CR193" s="378" t="str">
        <f ca="1">+IF(OFFSET('Sanitation Data'!$E$30,0,10*ROW('Sanitation Data'!E187))="","",OFFSET('Sanitation Data'!$E$30,0,10*ROW('Sanitation Data'!E187)))</f>
        <v/>
      </c>
      <c r="CS193" s="378" t="str">
        <f ca="1">+IF(OFFSET('Sanitation Data'!$E$31,0,10*ROW('Sanitation Data'!E187))="","",OFFSET('Sanitation Data'!$E$31,0,10*ROW('Sanitation Data'!E187)))</f>
        <v/>
      </c>
      <c r="CT193" s="378" t="str">
        <f ca="1">+IF(OFFSET('Sanitation Data'!$E$32,0,10*ROW('Sanitation Data'!E187))="","",OFFSET('Sanitation Data'!$E$32,0,10*ROW('Sanitation Data'!E187)))</f>
        <v/>
      </c>
      <c r="CU193" s="378" t="str">
        <f ca="1">+IF(OFFSET('Sanitation Data'!$F$28,0,10*ROW('Sanitation Data'!F187))="","",OFFSET('Sanitation Data'!$F$28,0,10*ROW('Sanitation Data'!F187)))</f>
        <v/>
      </c>
      <c r="CV193" s="378" t="str">
        <f ca="1">+IF(OFFSET('Sanitation Data'!$F$29,0,10*ROW('Sanitation Data'!F187))="","",OFFSET('Sanitation Data'!$F$29,0,10*ROW('Sanitation Data'!F187)))</f>
        <v/>
      </c>
      <c r="CW193" s="378" t="str">
        <f ca="1">+IF(OFFSET('Sanitation Data'!$F$30,0,10*ROW('Sanitation Data'!F187))="","",OFFSET('Sanitation Data'!$F$30,0,10*ROW('Sanitation Data'!F187)))</f>
        <v/>
      </c>
      <c r="CX193" s="378" t="str">
        <f ca="1">+IF(OFFSET('Sanitation Data'!$F$31,0,10*ROW('Sanitation Data'!F187))="","",OFFSET('Sanitation Data'!$F$31,0,10*ROW('Sanitation Data'!F187)))</f>
        <v/>
      </c>
      <c r="CY193" s="378" t="str">
        <f ca="1">+IF(OFFSET('Sanitation Data'!$F$32,0,10*ROW('Sanitation Data'!F187))="","",OFFSET('Sanitation Data'!$F$32,0,10*ROW('Sanitation Data'!F187)))</f>
        <v/>
      </c>
      <c r="CZ193" s="378" t="str">
        <f ca="1">+IF(OFFSET('Sanitation Data'!$G$28,0,10*ROW('Sanitation Data'!G187))="","",OFFSET('Sanitation Data'!$G$28,0,10*ROW('Sanitation Data'!G187)))</f>
        <v/>
      </c>
      <c r="DA193" s="378" t="str">
        <f ca="1">+IF(OFFSET('Sanitation Data'!$G$29,0,10*ROW('Sanitation Data'!G187))="","",OFFSET('Sanitation Data'!$G$29,0,10*ROW('Sanitation Data'!G187)))</f>
        <v/>
      </c>
      <c r="DB193" s="378" t="str">
        <f ca="1">+IF(OFFSET('Sanitation Data'!$G$30,0,10*ROW('Sanitation Data'!G187))="","",OFFSET('Sanitation Data'!$G$30,0,10*ROW('Sanitation Data'!G187)))</f>
        <v/>
      </c>
      <c r="DC193" s="378" t="str">
        <f ca="1">+IF(OFFSET('Sanitation Data'!$G$31,0,10*ROW('Sanitation Data'!G187))="","",OFFSET('Sanitation Data'!$G$31,0,10*ROW('Sanitation Data'!G187)))</f>
        <v/>
      </c>
      <c r="DD193" s="378" t="str">
        <f ca="1">+IF(OFFSET('Sanitation Data'!$G$32,0,10*ROW('Sanitation Data'!G187))="","",OFFSET('Sanitation Data'!$G$32,0,10*ROW('Sanitation Data'!G187)))</f>
        <v/>
      </c>
      <c r="DE193" s="378" t="str">
        <f ca="1">+IF(OFFSET('Sanitation Data'!$H$28,0,10*ROW('Sanitation Data'!H187))="","",OFFSET('Sanitation Data'!$H$28,0,10*ROW('Sanitation Data'!H187)))</f>
        <v/>
      </c>
      <c r="DF193" s="378" t="str">
        <f ca="1">+IF(OFFSET('Sanitation Data'!$H$29,0,10*ROW('Sanitation Data'!H187))="","",OFFSET('Sanitation Data'!$H$29,0,10*ROW('Sanitation Data'!H187)))</f>
        <v/>
      </c>
      <c r="DG193" s="378" t="str">
        <f ca="1">+IF(OFFSET('Sanitation Data'!$H$30,0,10*ROW('Sanitation Data'!H187))="","",OFFSET('Sanitation Data'!$H$30,0,10*ROW('Sanitation Data'!H187)))</f>
        <v/>
      </c>
      <c r="DH193" s="378" t="str">
        <f ca="1">+IF(OFFSET('Sanitation Data'!$H$31,0,10*ROW('Sanitation Data'!H187))="","",OFFSET('Sanitation Data'!$H$31,0,10*ROW('Sanitation Data'!H187)))</f>
        <v/>
      </c>
      <c r="DI193" s="378" t="str">
        <f ca="1">+IF(OFFSET('Sanitation Data'!$H$32,0,10*ROW('Sanitation Data'!H187))="","",OFFSET('Sanitation Data'!$H$32,0,10*ROW('Sanitation Data'!H187)))</f>
        <v/>
      </c>
      <c r="DJ193" s="378" t="str">
        <f ca="1">+IF(OFFSET('Sanitation Data'!$I$28,0,10*ROW('Sanitation Data'!I187))="","",OFFSET('Sanitation Data'!$I$28,0,10*ROW('Sanitation Data'!I187)))</f>
        <v/>
      </c>
      <c r="DK193" s="378" t="str">
        <f ca="1">+IF(OFFSET('Sanitation Data'!$I$29,0,10*ROW('Sanitation Data'!I187))="","",OFFSET('Sanitation Data'!$I$29,0,10*ROW('Sanitation Data'!I187)))</f>
        <v/>
      </c>
      <c r="DL193" s="378" t="str">
        <f ca="1">+IF(OFFSET('Sanitation Data'!$I$30,0,10*ROW('Sanitation Data'!I187))="","",OFFSET('Sanitation Data'!$I$30,0,10*ROW('Sanitation Data'!I187)))</f>
        <v/>
      </c>
      <c r="DM193" s="378" t="str">
        <f ca="1">+IF(OFFSET('Sanitation Data'!$I$31,0,10*ROW('Sanitation Data'!I187))="","",OFFSET('Sanitation Data'!$I$31,0,10*ROW('Sanitation Data'!I187)))</f>
        <v/>
      </c>
      <c r="DN193" s="378" t="str">
        <f ca="1">+IF(OFFSET('Sanitation Data'!$I$32,0,10*ROW('Sanitation Data'!I187))="","",OFFSET('Sanitation Data'!$I$32,0,10*ROW('Sanitation Data'!I187)))</f>
        <v/>
      </c>
      <c r="DO193" s="378" t="str">
        <f ca="1">+IF(OFFSET('Hygiene Data'!$D$11,0,10*ROW('Hygiene Data'!D187))="","",OFFSET('Hygiene Data'!$D$11,0,10*ROW('Hygiene Data'!D187)))</f>
        <v/>
      </c>
      <c r="DP193" s="378" t="str">
        <f ca="1">+IF(OFFSET('Hygiene Data'!$D$12,0,10*ROW('Hygiene Data'!D187))="","",OFFSET('Hygiene Data'!$D$12,0,10*ROW('Hygiene Data'!D187)))</f>
        <v/>
      </c>
      <c r="DQ193" s="378" t="str">
        <f ca="1">+IF(OFFSET('Hygiene Data'!$D$13,0,10*ROW('Hygiene Data'!D187))="","",OFFSET('Hygiene Data'!$D$13,0,10*ROW('Hygiene Data'!D187)))</f>
        <v/>
      </c>
      <c r="DR193" s="378" t="str">
        <f ca="1">+IF(OFFSET('Hygiene Data'!$E$11,0,10*ROW('Hygiene Data'!E187))="","",OFFSET('Hygiene Data'!$E$11,0,10*ROW('Hygiene Data'!E187)))</f>
        <v/>
      </c>
      <c r="DS193" s="378" t="str">
        <f ca="1">+IF(OFFSET('Hygiene Data'!$E$12,0,10*ROW('Hygiene Data'!E187))="","",OFFSET('Hygiene Data'!$E$12,0,10*ROW('Hygiene Data'!E187)))</f>
        <v/>
      </c>
      <c r="DT193" s="378" t="str">
        <f ca="1">+IF(OFFSET('Hygiene Data'!$E$13,0,10*ROW('Hygiene Data'!E187))="","",OFFSET('Hygiene Data'!$E$13,0,10*ROW('Hygiene Data'!E187)))</f>
        <v/>
      </c>
      <c r="DU193" s="378" t="str">
        <f ca="1">+IF(OFFSET('Hygiene Data'!$F$11,0,10*ROW('Hygiene Data'!F187))="","",OFFSET('Hygiene Data'!$F$11,0,10*ROW('Hygiene Data'!F187)))</f>
        <v/>
      </c>
      <c r="DV193" s="378" t="str">
        <f ca="1">+IF(OFFSET('Hygiene Data'!$F$12,0,10*ROW('Hygiene Data'!F187))="","",OFFSET('Hygiene Data'!$F$12,0,10*ROW('Hygiene Data'!F187)))</f>
        <v/>
      </c>
      <c r="DW193" s="378" t="str">
        <f ca="1">+IF(OFFSET('Hygiene Data'!$F$13,0,10*ROW('Hygiene Data'!F187))="","",OFFSET('Hygiene Data'!$F$13,0,10*ROW('Hygiene Data'!F187)))</f>
        <v/>
      </c>
      <c r="DX193" s="378" t="str">
        <f ca="1">+IF(OFFSET('Hygiene Data'!$G$11,0,10*ROW('Hygiene Data'!G187))="","",OFFSET('Hygiene Data'!$G$11,0,10*ROW('Hygiene Data'!G187)))</f>
        <v/>
      </c>
      <c r="DY193" s="378" t="str">
        <f ca="1">+IF(OFFSET('Hygiene Data'!$G$12,0,10*ROW('Hygiene Data'!G187))="","",OFFSET('Hygiene Data'!$G$12,0,10*ROW('Hygiene Data'!G187)))</f>
        <v/>
      </c>
      <c r="DZ193" s="378" t="str">
        <f ca="1">+IF(OFFSET('Hygiene Data'!$G$13,0,10*ROW('Hygiene Data'!G187))="","",OFFSET('Hygiene Data'!$G$13,0,10*ROW('Hygiene Data'!G187)))</f>
        <v/>
      </c>
      <c r="EA193" s="378" t="str">
        <f ca="1">+IF(OFFSET('Hygiene Data'!$H$11,0,10*ROW('Hygiene Data'!H187))="","",OFFSET('Hygiene Data'!$H$11,0,10*ROW('Hygiene Data'!H187)))</f>
        <v/>
      </c>
      <c r="EB193" s="378" t="str">
        <f ca="1">+IF(OFFSET('Hygiene Data'!$H$12,0,10*ROW('Hygiene Data'!H187))="","",OFFSET('Hygiene Data'!$H$12,0,10*ROW('Hygiene Data'!H187)))</f>
        <v/>
      </c>
      <c r="EC193" s="378" t="str">
        <f ca="1">+IF(OFFSET('Hygiene Data'!$H$13,0,10*ROW('Hygiene Data'!H187))="","",OFFSET('Hygiene Data'!$H$13,0,10*ROW('Hygiene Data'!H187)))</f>
        <v/>
      </c>
      <c r="ED193" s="378" t="str">
        <f ca="1">+IF(OFFSET('Hygiene Data'!$I$11,0,10*ROW('Hygiene Data'!I187))="","",OFFSET('Hygiene Data'!$I$11,0,10*ROW('Hygiene Data'!I187)))</f>
        <v/>
      </c>
      <c r="EE193" s="378" t="str">
        <f ca="1">+IF(OFFSET('Hygiene Data'!$I$12,0,10*ROW('Hygiene Data'!I187))="","",OFFSET('Hygiene Data'!$I$12,0,10*ROW('Hygiene Data'!I187)))</f>
        <v/>
      </c>
      <c r="EF193" s="378" t="str">
        <f ca="1">+IF(OFFSET('Hygiene Data'!$I$13,0,10*ROW('Hygiene Data'!I187))="","",OFFSET('Hygiene Data'!$I$13,0,10*ROW('Hygiene Data'!I187)))</f>
        <v/>
      </c>
    </row>
    <row r="194" spans="1:136" x14ac:dyDescent="0.25">
      <c r="A194" s="487" t="str">
        <f ca="1">+IF(OFFSET('Water Data'!$B$2,0,10*ROW('Water Data'!E188))="","",OFFSET('Water Data'!$B$2,0,10*ROW('Water Data'!E188)))</f>
        <v/>
      </c>
      <c r="B194" s="487"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4" t="str">
        <f t="shared" ca="1" si="2"/>
        <v/>
      </c>
      <c r="D194" s="515"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5"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5"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5"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5"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5"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5"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5"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5"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5"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5"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5"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5"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5"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5"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5"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5"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5"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6"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6"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6"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6"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6"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6"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6"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6"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6"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6"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6"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6"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6"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6"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6"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6"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6"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6"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6"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6"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6"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6"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6"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6"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6"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6"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6"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6"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6"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6"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7"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3"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7"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7"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7"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7"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7"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7"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7"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7"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7"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7"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7"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7"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7"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7"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7"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7"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8" t="str">
        <f ca="1">+IF(OFFSET('Water Data'!$D$27,0,10*ROW('Water Data'!D188))="","",OFFSET('Water Data'!$D$27,0,10*ROW('Water Data'!D188)))</f>
        <v/>
      </c>
      <c r="BT194" s="378" t="str">
        <f ca="1">+IF(OFFSET('Water Data'!$D$28,0,10*ROW('Water Data'!D188))="","",OFFSET('Water Data'!$D$28,0,10*ROW('Water Data'!D188)))</f>
        <v/>
      </c>
      <c r="BU194" s="378" t="str">
        <f ca="1">+IF(OFFSET('Water Data'!$D$29,0,10*ROW('Water Data'!D188))="","",OFFSET('Water Data'!$D$29,0,10*ROW('Water Data'!D188)))</f>
        <v/>
      </c>
      <c r="BV194" s="378" t="str">
        <f ca="1">+IF(OFFSET('Water Data'!$E$27,0,10*ROW('Water Data'!E188))="","",OFFSET('Water Data'!$E$27,0,10*ROW('Water Data'!E188)))</f>
        <v/>
      </c>
      <c r="BW194" s="378" t="str">
        <f ca="1">+IF(OFFSET('Water Data'!$E$28,0,10*ROW('Water Data'!E188))="","",OFFSET('Water Data'!$E$28,0,10*ROW('Water Data'!E188)))</f>
        <v/>
      </c>
      <c r="BX194" s="378" t="str">
        <f ca="1">+IF(OFFSET('Water Data'!$E$29,0,10*ROW('Water Data'!E188))="","",OFFSET('Water Data'!$E$29,0,10*ROW('Water Data'!E188)))</f>
        <v/>
      </c>
      <c r="BY194" s="378" t="str">
        <f ca="1">+IF(OFFSET('Water Data'!$F$27,0,10*ROW('Water Data'!F188))="","",OFFSET('Water Data'!$F$27,0,10*ROW('Water Data'!F188)))</f>
        <v/>
      </c>
      <c r="BZ194" s="378" t="str">
        <f ca="1">+IF(OFFSET('Water Data'!$F$28,0,10*ROW('Water Data'!F188))="","",OFFSET('Water Data'!$F$28,0,10*ROW('Water Data'!F188)))</f>
        <v/>
      </c>
      <c r="CA194" s="378" t="str">
        <f ca="1">+IF(OFFSET('Water Data'!$F$29,0,10*ROW('Water Data'!F188))="","",OFFSET('Water Data'!$F$29,0,10*ROW('Water Data'!F188)))</f>
        <v/>
      </c>
      <c r="CB194" s="378" t="str">
        <f ca="1">+IF(OFFSET('Water Data'!$G$27,0,10*ROW('Water Data'!G188))="","",OFFSET('Water Data'!$G$27,0,10*ROW('Water Data'!G188)))</f>
        <v/>
      </c>
      <c r="CC194" s="378" t="str">
        <f ca="1">+IF(OFFSET('Water Data'!$G$28,0,10*ROW('Water Data'!G188))="","",OFFSET('Water Data'!$G$28,0,10*ROW('Water Data'!G188)))</f>
        <v/>
      </c>
      <c r="CD194" s="378" t="str">
        <f ca="1">+IF(OFFSET('Water Data'!$G$29,0,10*ROW('Water Data'!G188))="","",OFFSET('Water Data'!$G$29,0,10*ROW('Water Data'!G188)))</f>
        <v/>
      </c>
      <c r="CE194" s="378" t="str">
        <f ca="1">+IF(OFFSET('Water Data'!$H$27,0,10*ROW('Water Data'!H188))="","",OFFSET('Water Data'!$H$27,0,10*ROW('Water Data'!H188)))</f>
        <v/>
      </c>
      <c r="CF194" s="378" t="str">
        <f ca="1">+IF(OFFSET('Water Data'!$H$28,0,10*ROW('Water Data'!H188))="","",OFFSET('Water Data'!$H$28,0,10*ROW('Water Data'!H188)))</f>
        <v/>
      </c>
      <c r="CG194" s="378" t="str">
        <f ca="1">+IF(OFFSET('Water Data'!$H$29,0,10*ROW('Water Data'!H188))="","",OFFSET('Water Data'!$H$29,0,10*ROW('Water Data'!H188)))</f>
        <v/>
      </c>
      <c r="CH194" s="378" t="str">
        <f ca="1">+IF(OFFSET('Water Data'!$I$27,0,10*ROW('Water Data'!I188))="","",OFFSET('Water Data'!$I$27,0,10*ROW('Water Data'!I188)))</f>
        <v/>
      </c>
      <c r="CI194" s="378" t="str">
        <f ca="1">+IF(OFFSET('Water Data'!$I$28,0,10*ROW('Water Data'!I188))="","",OFFSET('Water Data'!$I$28,0,10*ROW('Water Data'!I188)))</f>
        <v/>
      </c>
      <c r="CJ194" s="378" t="str">
        <f ca="1">+IF(OFFSET('Water Data'!$I$29,0,10*ROW('Water Data'!I188))="","",OFFSET('Water Data'!$I$29,0,10*ROW('Water Data'!I188)))</f>
        <v/>
      </c>
      <c r="CK194" s="378" t="str">
        <f ca="1">+IF(OFFSET('Sanitation Data'!$D$28,0,10*ROW('Sanitation Data'!D188))="","",OFFSET('Sanitation Data'!$D$28,0,10*ROW('Sanitation Data'!D188)))</f>
        <v/>
      </c>
      <c r="CL194" s="378" t="str">
        <f ca="1">+IF(OFFSET('Sanitation Data'!$D$29,0,10*ROW('Sanitation Data'!D188))="","",OFFSET('Sanitation Data'!$D$29,0,10*ROW('Sanitation Data'!D188)))</f>
        <v/>
      </c>
      <c r="CM194" s="378" t="str">
        <f ca="1">+IF(OFFSET('Sanitation Data'!$D$30,0,10*ROW('Sanitation Data'!D188))="","",OFFSET('Sanitation Data'!$D$30,0,10*ROW('Sanitation Data'!D188)))</f>
        <v/>
      </c>
      <c r="CN194" s="378" t="str">
        <f ca="1">+IF(OFFSET('Sanitation Data'!$D$31,0,10*ROW('Sanitation Data'!D188))="","",OFFSET('Sanitation Data'!$D$31,0,10*ROW('Sanitation Data'!D188)))</f>
        <v/>
      </c>
      <c r="CO194" s="378" t="str">
        <f ca="1">+IF(OFFSET('Sanitation Data'!$D$32,0,10*ROW('Sanitation Data'!D188))="","",OFFSET('Sanitation Data'!$D$32,0,10*ROW('Sanitation Data'!D188)))</f>
        <v/>
      </c>
      <c r="CP194" s="378" t="str">
        <f ca="1">+IF(OFFSET('Sanitation Data'!$E$28,0,10*ROW('Sanitation Data'!E188))="","",OFFSET('Sanitation Data'!$E$28,0,10*ROW('Sanitation Data'!E188)))</f>
        <v/>
      </c>
      <c r="CQ194" s="378" t="str">
        <f ca="1">+IF(OFFSET('Sanitation Data'!$E$29,0,10*ROW('Sanitation Data'!E188))="","",OFFSET('Sanitation Data'!$E$29,0,10*ROW('Sanitation Data'!E188)))</f>
        <v/>
      </c>
      <c r="CR194" s="378" t="str">
        <f ca="1">+IF(OFFSET('Sanitation Data'!$E$30,0,10*ROW('Sanitation Data'!E188))="","",OFFSET('Sanitation Data'!$E$30,0,10*ROW('Sanitation Data'!E188)))</f>
        <v/>
      </c>
      <c r="CS194" s="378" t="str">
        <f ca="1">+IF(OFFSET('Sanitation Data'!$E$31,0,10*ROW('Sanitation Data'!E188))="","",OFFSET('Sanitation Data'!$E$31,0,10*ROW('Sanitation Data'!E188)))</f>
        <v/>
      </c>
      <c r="CT194" s="378" t="str">
        <f ca="1">+IF(OFFSET('Sanitation Data'!$E$32,0,10*ROW('Sanitation Data'!E188))="","",OFFSET('Sanitation Data'!$E$32,0,10*ROW('Sanitation Data'!E188)))</f>
        <v/>
      </c>
      <c r="CU194" s="378" t="str">
        <f ca="1">+IF(OFFSET('Sanitation Data'!$F$28,0,10*ROW('Sanitation Data'!F188))="","",OFFSET('Sanitation Data'!$F$28,0,10*ROW('Sanitation Data'!F188)))</f>
        <v/>
      </c>
      <c r="CV194" s="378" t="str">
        <f ca="1">+IF(OFFSET('Sanitation Data'!$F$29,0,10*ROW('Sanitation Data'!F188))="","",OFFSET('Sanitation Data'!$F$29,0,10*ROW('Sanitation Data'!F188)))</f>
        <v/>
      </c>
      <c r="CW194" s="378" t="str">
        <f ca="1">+IF(OFFSET('Sanitation Data'!$F$30,0,10*ROW('Sanitation Data'!F188))="","",OFFSET('Sanitation Data'!$F$30,0,10*ROW('Sanitation Data'!F188)))</f>
        <v/>
      </c>
      <c r="CX194" s="378" t="str">
        <f ca="1">+IF(OFFSET('Sanitation Data'!$F$31,0,10*ROW('Sanitation Data'!F188))="","",OFFSET('Sanitation Data'!$F$31,0,10*ROW('Sanitation Data'!F188)))</f>
        <v/>
      </c>
      <c r="CY194" s="378" t="str">
        <f ca="1">+IF(OFFSET('Sanitation Data'!$F$32,0,10*ROW('Sanitation Data'!F188))="","",OFFSET('Sanitation Data'!$F$32,0,10*ROW('Sanitation Data'!F188)))</f>
        <v/>
      </c>
      <c r="CZ194" s="378" t="str">
        <f ca="1">+IF(OFFSET('Sanitation Data'!$G$28,0,10*ROW('Sanitation Data'!G188))="","",OFFSET('Sanitation Data'!$G$28,0,10*ROW('Sanitation Data'!G188)))</f>
        <v/>
      </c>
      <c r="DA194" s="378" t="str">
        <f ca="1">+IF(OFFSET('Sanitation Data'!$G$29,0,10*ROW('Sanitation Data'!G188))="","",OFFSET('Sanitation Data'!$G$29,0,10*ROW('Sanitation Data'!G188)))</f>
        <v/>
      </c>
      <c r="DB194" s="378" t="str">
        <f ca="1">+IF(OFFSET('Sanitation Data'!$G$30,0,10*ROW('Sanitation Data'!G188))="","",OFFSET('Sanitation Data'!$G$30,0,10*ROW('Sanitation Data'!G188)))</f>
        <v/>
      </c>
      <c r="DC194" s="378" t="str">
        <f ca="1">+IF(OFFSET('Sanitation Data'!$G$31,0,10*ROW('Sanitation Data'!G188))="","",OFFSET('Sanitation Data'!$G$31,0,10*ROW('Sanitation Data'!G188)))</f>
        <v/>
      </c>
      <c r="DD194" s="378" t="str">
        <f ca="1">+IF(OFFSET('Sanitation Data'!$G$32,0,10*ROW('Sanitation Data'!G188))="","",OFFSET('Sanitation Data'!$G$32,0,10*ROW('Sanitation Data'!G188)))</f>
        <v/>
      </c>
      <c r="DE194" s="378" t="str">
        <f ca="1">+IF(OFFSET('Sanitation Data'!$H$28,0,10*ROW('Sanitation Data'!H188))="","",OFFSET('Sanitation Data'!$H$28,0,10*ROW('Sanitation Data'!H188)))</f>
        <v/>
      </c>
      <c r="DF194" s="378" t="str">
        <f ca="1">+IF(OFFSET('Sanitation Data'!$H$29,0,10*ROW('Sanitation Data'!H188))="","",OFFSET('Sanitation Data'!$H$29,0,10*ROW('Sanitation Data'!H188)))</f>
        <v/>
      </c>
      <c r="DG194" s="378" t="str">
        <f ca="1">+IF(OFFSET('Sanitation Data'!$H$30,0,10*ROW('Sanitation Data'!H188))="","",OFFSET('Sanitation Data'!$H$30,0,10*ROW('Sanitation Data'!H188)))</f>
        <v/>
      </c>
      <c r="DH194" s="378" t="str">
        <f ca="1">+IF(OFFSET('Sanitation Data'!$H$31,0,10*ROW('Sanitation Data'!H188))="","",OFFSET('Sanitation Data'!$H$31,0,10*ROW('Sanitation Data'!H188)))</f>
        <v/>
      </c>
      <c r="DI194" s="378" t="str">
        <f ca="1">+IF(OFFSET('Sanitation Data'!$H$32,0,10*ROW('Sanitation Data'!H188))="","",OFFSET('Sanitation Data'!$H$32,0,10*ROW('Sanitation Data'!H188)))</f>
        <v/>
      </c>
      <c r="DJ194" s="378" t="str">
        <f ca="1">+IF(OFFSET('Sanitation Data'!$I$28,0,10*ROW('Sanitation Data'!I188))="","",OFFSET('Sanitation Data'!$I$28,0,10*ROW('Sanitation Data'!I188)))</f>
        <v/>
      </c>
      <c r="DK194" s="378" t="str">
        <f ca="1">+IF(OFFSET('Sanitation Data'!$I$29,0,10*ROW('Sanitation Data'!I188))="","",OFFSET('Sanitation Data'!$I$29,0,10*ROW('Sanitation Data'!I188)))</f>
        <v/>
      </c>
      <c r="DL194" s="378" t="str">
        <f ca="1">+IF(OFFSET('Sanitation Data'!$I$30,0,10*ROW('Sanitation Data'!I188))="","",OFFSET('Sanitation Data'!$I$30,0,10*ROW('Sanitation Data'!I188)))</f>
        <v/>
      </c>
      <c r="DM194" s="378" t="str">
        <f ca="1">+IF(OFFSET('Sanitation Data'!$I$31,0,10*ROW('Sanitation Data'!I188))="","",OFFSET('Sanitation Data'!$I$31,0,10*ROW('Sanitation Data'!I188)))</f>
        <v/>
      </c>
      <c r="DN194" s="378" t="str">
        <f ca="1">+IF(OFFSET('Sanitation Data'!$I$32,0,10*ROW('Sanitation Data'!I188))="","",OFFSET('Sanitation Data'!$I$32,0,10*ROW('Sanitation Data'!I188)))</f>
        <v/>
      </c>
      <c r="DO194" s="378" t="str">
        <f ca="1">+IF(OFFSET('Hygiene Data'!$D$11,0,10*ROW('Hygiene Data'!D188))="","",OFFSET('Hygiene Data'!$D$11,0,10*ROW('Hygiene Data'!D188)))</f>
        <v/>
      </c>
      <c r="DP194" s="378" t="str">
        <f ca="1">+IF(OFFSET('Hygiene Data'!$D$12,0,10*ROW('Hygiene Data'!D188))="","",OFFSET('Hygiene Data'!$D$12,0,10*ROW('Hygiene Data'!D188)))</f>
        <v/>
      </c>
      <c r="DQ194" s="378" t="str">
        <f ca="1">+IF(OFFSET('Hygiene Data'!$D$13,0,10*ROW('Hygiene Data'!D188))="","",OFFSET('Hygiene Data'!$D$13,0,10*ROW('Hygiene Data'!D188)))</f>
        <v/>
      </c>
      <c r="DR194" s="378" t="str">
        <f ca="1">+IF(OFFSET('Hygiene Data'!$E$11,0,10*ROW('Hygiene Data'!E188))="","",OFFSET('Hygiene Data'!$E$11,0,10*ROW('Hygiene Data'!E188)))</f>
        <v/>
      </c>
      <c r="DS194" s="378" t="str">
        <f ca="1">+IF(OFFSET('Hygiene Data'!$E$12,0,10*ROW('Hygiene Data'!E188))="","",OFFSET('Hygiene Data'!$E$12,0,10*ROW('Hygiene Data'!E188)))</f>
        <v/>
      </c>
      <c r="DT194" s="378" t="str">
        <f ca="1">+IF(OFFSET('Hygiene Data'!$E$13,0,10*ROW('Hygiene Data'!E188))="","",OFFSET('Hygiene Data'!$E$13,0,10*ROW('Hygiene Data'!E188)))</f>
        <v/>
      </c>
      <c r="DU194" s="378" t="str">
        <f ca="1">+IF(OFFSET('Hygiene Data'!$F$11,0,10*ROW('Hygiene Data'!F188))="","",OFFSET('Hygiene Data'!$F$11,0,10*ROW('Hygiene Data'!F188)))</f>
        <v/>
      </c>
      <c r="DV194" s="378" t="str">
        <f ca="1">+IF(OFFSET('Hygiene Data'!$F$12,0,10*ROW('Hygiene Data'!F188))="","",OFFSET('Hygiene Data'!$F$12,0,10*ROW('Hygiene Data'!F188)))</f>
        <v/>
      </c>
      <c r="DW194" s="378" t="str">
        <f ca="1">+IF(OFFSET('Hygiene Data'!$F$13,0,10*ROW('Hygiene Data'!F188))="","",OFFSET('Hygiene Data'!$F$13,0,10*ROW('Hygiene Data'!F188)))</f>
        <v/>
      </c>
      <c r="DX194" s="378" t="str">
        <f ca="1">+IF(OFFSET('Hygiene Data'!$G$11,0,10*ROW('Hygiene Data'!G188))="","",OFFSET('Hygiene Data'!$G$11,0,10*ROW('Hygiene Data'!G188)))</f>
        <v/>
      </c>
      <c r="DY194" s="378" t="str">
        <f ca="1">+IF(OFFSET('Hygiene Data'!$G$12,0,10*ROW('Hygiene Data'!G188))="","",OFFSET('Hygiene Data'!$G$12,0,10*ROW('Hygiene Data'!G188)))</f>
        <v/>
      </c>
      <c r="DZ194" s="378" t="str">
        <f ca="1">+IF(OFFSET('Hygiene Data'!$G$13,0,10*ROW('Hygiene Data'!G188))="","",OFFSET('Hygiene Data'!$G$13,0,10*ROW('Hygiene Data'!G188)))</f>
        <v/>
      </c>
      <c r="EA194" s="378" t="str">
        <f ca="1">+IF(OFFSET('Hygiene Data'!$H$11,0,10*ROW('Hygiene Data'!H188))="","",OFFSET('Hygiene Data'!$H$11,0,10*ROW('Hygiene Data'!H188)))</f>
        <v/>
      </c>
      <c r="EB194" s="378" t="str">
        <f ca="1">+IF(OFFSET('Hygiene Data'!$H$12,0,10*ROW('Hygiene Data'!H188))="","",OFFSET('Hygiene Data'!$H$12,0,10*ROW('Hygiene Data'!H188)))</f>
        <v/>
      </c>
      <c r="EC194" s="378" t="str">
        <f ca="1">+IF(OFFSET('Hygiene Data'!$H$13,0,10*ROW('Hygiene Data'!H188))="","",OFFSET('Hygiene Data'!$H$13,0,10*ROW('Hygiene Data'!H188)))</f>
        <v/>
      </c>
      <c r="ED194" s="378" t="str">
        <f ca="1">+IF(OFFSET('Hygiene Data'!$I$11,0,10*ROW('Hygiene Data'!I188))="","",OFFSET('Hygiene Data'!$I$11,0,10*ROW('Hygiene Data'!I188)))</f>
        <v/>
      </c>
      <c r="EE194" s="378" t="str">
        <f ca="1">+IF(OFFSET('Hygiene Data'!$I$12,0,10*ROW('Hygiene Data'!I188))="","",OFFSET('Hygiene Data'!$I$12,0,10*ROW('Hygiene Data'!I188)))</f>
        <v/>
      </c>
      <c r="EF194" s="378" t="str">
        <f ca="1">+IF(OFFSET('Hygiene Data'!$I$13,0,10*ROW('Hygiene Data'!I188))="","",OFFSET('Hygiene Data'!$I$13,0,10*ROW('Hygiene Data'!I188)))</f>
        <v/>
      </c>
    </row>
    <row r="195" spans="1:136" x14ac:dyDescent="0.25">
      <c r="A195" s="487" t="str">
        <f ca="1">+IF(OFFSET('Water Data'!$B$2,0,10*ROW('Water Data'!E189))="","",OFFSET('Water Data'!$B$2,0,10*ROW('Water Data'!E189)))</f>
        <v/>
      </c>
      <c r="B195" s="487"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4" t="str">
        <f t="shared" ca="1" si="2"/>
        <v/>
      </c>
      <c r="D195" s="515"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5"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5"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5"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5"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5"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5"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5"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5"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5"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5"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5"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5"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5"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5"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5"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5"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5"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6"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6"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6"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6"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6"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6"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6"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6"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6"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6"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6"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6"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6"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6"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6"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6"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6"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6"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6"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6"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6"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6"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6"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6"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6"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6"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6"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6"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6"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6"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7"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3"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7"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7"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7"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7"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7"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7"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7"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7"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7"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7"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7"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7"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7"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7"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7"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7"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8" t="str">
        <f ca="1">+IF(OFFSET('Water Data'!$D$27,0,10*ROW('Water Data'!D189))="","",OFFSET('Water Data'!$D$27,0,10*ROW('Water Data'!D189)))</f>
        <v/>
      </c>
      <c r="BT195" s="378" t="str">
        <f ca="1">+IF(OFFSET('Water Data'!$D$28,0,10*ROW('Water Data'!D189))="","",OFFSET('Water Data'!$D$28,0,10*ROW('Water Data'!D189)))</f>
        <v/>
      </c>
      <c r="BU195" s="378" t="str">
        <f ca="1">+IF(OFFSET('Water Data'!$D$29,0,10*ROW('Water Data'!D189))="","",OFFSET('Water Data'!$D$29,0,10*ROW('Water Data'!D189)))</f>
        <v/>
      </c>
      <c r="BV195" s="378" t="str">
        <f ca="1">+IF(OFFSET('Water Data'!$E$27,0,10*ROW('Water Data'!E189))="","",OFFSET('Water Data'!$E$27,0,10*ROW('Water Data'!E189)))</f>
        <v/>
      </c>
      <c r="BW195" s="378" t="str">
        <f ca="1">+IF(OFFSET('Water Data'!$E$28,0,10*ROW('Water Data'!E189))="","",OFFSET('Water Data'!$E$28,0,10*ROW('Water Data'!E189)))</f>
        <v/>
      </c>
      <c r="BX195" s="378" t="str">
        <f ca="1">+IF(OFFSET('Water Data'!$E$29,0,10*ROW('Water Data'!E189))="","",OFFSET('Water Data'!$E$29,0,10*ROW('Water Data'!E189)))</f>
        <v/>
      </c>
      <c r="BY195" s="378" t="str">
        <f ca="1">+IF(OFFSET('Water Data'!$F$27,0,10*ROW('Water Data'!F189))="","",OFFSET('Water Data'!$F$27,0,10*ROW('Water Data'!F189)))</f>
        <v/>
      </c>
      <c r="BZ195" s="378" t="str">
        <f ca="1">+IF(OFFSET('Water Data'!$F$28,0,10*ROW('Water Data'!F189))="","",OFFSET('Water Data'!$F$28,0,10*ROW('Water Data'!F189)))</f>
        <v/>
      </c>
      <c r="CA195" s="378" t="str">
        <f ca="1">+IF(OFFSET('Water Data'!$F$29,0,10*ROW('Water Data'!F189))="","",OFFSET('Water Data'!$F$29,0,10*ROW('Water Data'!F189)))</f>
        <v/>
      </c>
      <c r="CB195" s="378" t="str">
        <f ca="1">+IF(OFFSET('Water Data'!$G$27,0,10*ROW('Water Data'!G189))="","",OFFSET('Water Data'!$G$27,0,10*ROW('Water Data'!G189)))</f>
        <v/>
      </c>
      <c r="CC195" s="378" t="str">
        <f ca="1">+IF(OFFSET('Water Data'!$G$28,0,10*ROW('Water Data'!G189))="","",OFFSET('Water Data'!$G$28,0,10*ROW('Water Data'!G189)))</f>
        <v/>
      </c>
      <c r="CD195" s="378" t="str">
        <f ca="1">+IF(OFFSET('Water Data'!$G$29,0,10*ROW('Water Data'!G189))="","",OFFSET('Water Data'!$G$29,0,10*ROW('Water Data'!G189)))</f>
        <v/>
      </c>
      <c r="CE195" s="378" t="str">
        <f ca="1">+IF(OFFSET('Water Data'!$H$27,0,10*ROW('Water Data'!H189))="","",OFFSET('Water Data'!$H$27,0,10*ROW('Water Data'!H189)))</f>
        <v/>
      </c>
      <c r="CF195" s="378" t="str">
        <f ca="1">+IF(OFFSET('Water Data'!$H$28,0,10*ROW('Water Data'!H189))="","",OFFSET('Water Data'!$H$28,0,10*ROW('Water Data'!H189)))</f>
        <v/>
      </c>
      <c r="CG195" s="378" t="str">
        <f ca="1">+IF(OFFSET('Water Data'!$H$29,0,10*ROW('Water Data'!H189))="","",OFFSET('Water Data'!$H$29,0,10*ROW('Water Data'!H189)))</f>
        <v/>
      </c>
      <c r="CH195" s="378" t="str">
        <f ca="1">+IF(OFFSET('Water Data'!$I$27,0,10*ROW('Water Data'!I189))="","",OFFSET('Water Data'!$I$27,0,10*ROW('Water Data'!I189)))</f>
        <v/>
      </c>
      <c r="CI195" s="378" t="str">
        <f ca="1">+IF(OFFSET('Water Data'!$I$28,0,10*ROW('Water Data'!I189))="","",OFFSET('Water Data'!$I$28,0,10*ROW('Water Data'!I189)))</f>
        <v/>
      </c>
      <c r="CJ195" s="378" t="str">
        <f ca="1">+IF(OFFSET('Water Data'!$I$29,0,10*ROW('Water Data'!I189))="","",OFFSET('Water Data'!$I$29,0,10*ROW('Water Data'!I189)))</f>
        <v/>
      </c>
      <c r="CK195" s="378" t="str">
        <f ca="1">+IF(OFFSET('Sanitation Data'!$D$28,0,10*ROW('Sanitation Data'!D189))="","",OFFSET('Sanitation Data'!$D$28,0,10*ROW('Sanitation Data'!D189)))</f>
        <v/>
      </c>
      <c r="CL195" s="378" t="str">
        <f ca="1">+IF(OFFSET('Sanitation Data'!$D$29,0,10*ROW('Sanitation Data'!D189))="","",OFFSET('Sanitation Data'!$D$29,0,10*ROW('Sanitation Data'!D189)))</f>
        <v/>
      </c>
      <c r="CM195" s="378" t="str">
        <f ca="1">+IF(OFFSET('Sanitation Data'!$D$30,0,10*ROW('Sanitation Data'!D189))="","",OFFSET('Sanitation Data'!$D$30,0,10*ROW('Sanitation Data'!D189)))</f>
        <v/>
      </c>
      <c r="CN195" s="378" t="str">
        <f ca="1">+IF(OFFSET('Sanitation Data'!$D$31,0,10*ROW('Sanitation Data'!D189))="","",OFFSET('Sanitation Data'!$D$31,0,10*ROW('Sanitation Data'!D189)))</f>
        <v/>
      </c>
      <c r="CO195" s="378" t="str">
        <f ca="1">+IF(OFFSET('Sanitation Data'!$D$32,0,10*ROW('Sanitation Data'!D189))="","",OFFSET('Sanitation Data'!$D$32,0,10*ROW('Sanitation Data'!D189)))</f>
        <v/>
      </c>
      <c r="CP195" s="378" t="str">
        <f ca="1">+IF(OFFSET('Sanitation Data'!$E$28,0,10*ROW('Sanitation Data'!E189))="","",OFFSET('Sanitation Data'!$E$28,0,10*ROW('Sanitation Data'!E189)))</f>
        <v/>
      </c>
      <c r="CQ195" s="378" t="str">
        <f ca="1">+IF(OFFSET('Sanitation Data'!$E$29,0,10*ROW('Sanitation Data'!E189))="","",OFFSET('Sanitation Data'!$E$29,0,10*ROW('Sanitation Data'!E189)))</f>
        <v/>
      </c>
      <c r="CR195" s="378" t="str">
        <f ca="1">+IF(OFFSET('Sanitation Data'!$E$30,0,10*ROW('Sanitation Data'!E189))="","",OFFSET('Sanitation Data'!$E$30,0,10*ROW('Sanitation Data'!E189)))</f>
        <v/>
      </c>
      <c r="CS195" s="378" t="str">
        <f ca="1">+IF(OFFSET('Sanitation Data'!$E$31,0,10*ROW('Sanitation Data'!E189))="","",OFFSET('Sanitation Data'!$E$31,0,10*ROW('Sanitation Data'!E189)))</f>
        <v/>
      </c>
      <c r="CT195" s="378" t="str">
        <f ca="1">+IF(OFFSET('Sanitation Data'!$E$32,0,10*ROW('Sanitation Data'!E189))="","",OFFSET('Sanitation Data'!$E$32,0,10*ROW('Sanitation Data'!E189)))</f>
        <v/>
      </c>
      <c r="CU195" s="378" t="str">
        <f ca="1">+IF(OFFSET('Sanitation Data'!$F$28,0,10*ROW('Sanitation Data'!F189))="","",OFFSET('Sanitation Data'!$F$28,0,10*ROW('Sanitation Data'!F189)))</f>
        <v/>
      </c>
      <c r="CV195" s="378" t="str">
        <f ca="1">+IF(OFFSET('Sanitation Data'!$F$29,0,10*ROW('Sanitation Data'!F189))="","",OFFSET('Sanitation Data'!$F$29,0,10*ROW('Sanitation Data'!F189)))</f>
        <v/>
      </c>
      <c r="CW195" s="378" t="str">
        <f ca="1">+IF(OFFSET('Sanitation Data'!$F$30,0,10*ROW('Sanitation Data'!F189))="","",OFFSET('Sanitation Data'!$F$30,0,10*ROW('Sanitation Data'!F189)))</f>
        <v/>
      </c>
      <c r="CX195" s="378" t="str">
        <f ca="1">+IF(OFFSET('Sanitation Data'!$F$31,0,10*ROW('Sanitation Data'!F189))="","",OFFSET('Sanitation Data'!$F$31,0,10*ROW('Sanitation Data'!F189)))</f>
        <v/>
      </c>
      <c r="CY195" s="378" t="str">
        <f ca="1">+IF(OFFSET('Sanitation Data'!$F$32,0,10*ROW('Sanitation Data'!F189))="","",OFFSET('Sanitation Data'!$F$32,0,10*ROW('Sanitation Data'!F189)))</f>
        <v/>
      </c>
      <c r="CZ195" s="378" t="str">
        <f ca="1">+IF(OFFSET('Sanitation Data'!$G$28,0,10*ROW('Sanitation Data'!G189))="","",OFFSET('Sanitation Data'!$G$28,0,10*ROW('Sanitation Data'!G189)))</f>
        <v/>
      </c>
      <c r="DA195" s="378" t="str">
        <f ca="1">+IF(OFFSET('Sanitation Data'!$G$29,0,10*ROW('Sanitation Data'!G189))="","",OFFSET('Sanitation Data'!$G$29,0,10*ROW('Sanitation Data'!G189)))</f>
        <v/>
      </c>
      <c r="DB195" s="378" t="str">
        <f ca="1">+IF(OFFSET('Sanitation Data'!$G$30,0,10*ROW('Sanitation Data'!G189))="","",OFFSET('Sanitation Data'!$G$30,0,10*ROW('Sanitation Data'!G189)))</f>
        <v/>
      </c>
      <c r="DC195" s="378" t="str">
        <f ca="1">+IF(OFFSET('Sanitation Data'!$G$31,0,10*ROW('Sanitation Data'!G189))="","",OFFSET('Sanitation Data'!$G$31,0,10*ROW('Sanitation Data'!G189)))</f>
        <v/>
      </c>
      <c r="DD195" s="378" t="str">
        <f ca="1">+IF(OFFSET('Sanitation Data'!$G$32,0,10*ROW('Sanitation Data'!G189))="","",OFFSET('Sanitation Data'!$G$32,0,10*ROW('Sanitation Data'!G189)))</f>
        <v/>
      </c>
      <c r="DE195" s="378" t="str">
        <f ca="1">+IF(OFFSET('Sanitation Data'!$H$28,0,10*ROW('Sanitation Data'!H189))="","",OFFSET('Sanitation Data'!$H$28,0,10*ROW('Sanitation Data'!H189)))</f>
        <v/>
      </c>
      <c r="DF195" s="378" t="str">
        <f ca="1">+IF(OFFSET('Sanitation Data'!$H$29,0,10*ROW('Sanitation Data'!H189))="","",OFFSET('Sanitation Data'!$H$29,0,10*ROW('Sanitation Data'!H189)))</f>
        <v/>
      </c>
      <c r="DG195" s="378" t="str">
        <f ca="1">+IF(OFFSET('Sanitation Data'!$H$30,0,10*ROW('Sanitation Data'!H189))="","",OFFSET('Sanitation Data'!$H$30,0,10*ROW('Sanitation Data'!H189)))</f>
        <v/>
      </c>
      <c r="DH195" s="378" t="str">
        <f ca="1">+IF(OFFSET('Sanitation Data'!$H$31,0,10*ROW('Sanitation Data'!H189))="","",OFFSET('Sanitation Data'!$H$31,0,10*ROW('Sanitation Data'!H189)))</f>
        <v/>
      </c>
      <c r="DI195" s="378" t="str">
        <f ca="1">+IF(OFFSET('Sanitation Data'!$H$32,0,10*ROW('Sanitation Data'!H189))="","",OFFSET('Sanitation Data'!$H$32,0,10*ROW('Sanitation Data'!H189)))</f>
        <v/>
      </c>
      <c r="DJ195" s="378" t="str">
        <f ca="1">+IF(OFFSET('Sanitation Data'!$I$28,0,10*ROW('Sanitation Data'!I189))="","",OFFSET('Sanitation Data'!$I$28,0,10*ROW('Sanitation Data'!I189)))</f>
        <v/>
      </c>
      <c r="DK195" s="378" t="str">
        <f ca="1">+IF(OFFSET('Sanitation Data'!$I$29,0,10*ROW('Sanitation Data'!I189))="","",OFFSET('Sanitation Data'!$I$29,0,10*ROW('Sanitation Data'!I189)))</f>
        <v/>
      </c>
      <c r="DL195" s="378" t="str">
        <f ca="1">+IF(OFFSET('Sanitation Data'!$I$30,0,10*ROW('Sanitation Data'!I189))="","",OFFSET('Sanitation Data'!$I$30,0,10*ROW('Sanitation Data'!I189)))</f>
        <v/>
      </c>
      <c r="DM195" s="378" t="str">
        <f ca="1">+IF(OFFSET('Sanitation Data'!$I$31,0,10*ROW('Sanitation Data'!I189))="","",OFFSET('Sanitation Data'!$I$31,0,10*ROW('Sanitation Data'!I189)))</f>
        <v/>
      </c>
      <c r="DN195" s="378" t="str">
        <f ca="1">+IF(OFFSET('Sanitation Data'!$I$32,0,10*ROW('Sanitation Data'!I189))="","",OFFSET('Sanitation Data'!$I$32,0,10*ROW('Sanitation Data'!I189)))</f>
        <v/>
      </c>
      <c r="DO195" s="378" t="str">
        <f ca="1">+IF(OFFSET('Hygiene Data'!$D$11,0,10*ROW('Hygiene Data'!D189))="","",OFFSET('Hygiene Data'!$D$11,0,10*ROW('Hygiene Data'!D189)))</f>
        <v/>
      </c>
      <c r="DP195" s="378" t="str">
        <f ca="1">+IF(OFFSET('Hygiene Data'!$D$12,0,10*ROW('Hygiene Data'!D189))="","",OFFSET('Hygiene Data'!$D$12,0,10*ROW('Hygiene Data'!D189)))</f>
        <v/>
      </c>
      <c r="DQ195" s="378" t="str">
        <f ca="1">+IF(OFFSET('Hygiene Data'!$D$13,0,10*ROW('Hygiene Data'!D189))="","",OFFSET('Hygiene Data'!$D$13,0,10*ROW('Hygiene Data'!D189)))</f>
        <v/>
      </c>
      <c r="DR195" s="378" t="str">
        <f ca="1">+IF(OFFSET('Hygiene Data'!$E$11,0,10*ROW('Hygiene Data'!E189))="","",OFFSET('Hygiene Data'!$E$11,0,10*ROW('Hygiene Data'!E189)))</f>
        <v/>
      </c>
      <c r="DS195" s="378" t="str">
        <f ca="1">+IF(OFFSET('Hygiene Data'!$E$12,0,10*ROW('Hygiene Data'!E189))="","",OFFSET('Hygiene Data'!$E$12,0,10*ROW('Hygiene Data'!E189)))</f>
        <v/>
      </c>
      <c r="DT195" s="378" t="str">
        <f ca="1">+IF(OFFSET('Hygiene Data'!$E$13,0,10*ROW('Hygiene Data'!E189))="","",OFFSET('Hygiene Data'!$E$13,0,10*ROW('Hygiene Data'!E189)))</f>
        <v/>
      </c>
      <c r="DU195" s="378" t="str">
        <f ca="1">+IF(OFFSET('Hygiene Data'!$F$11,0,10*ROW('Hygiene Data'!F189))="","",OFFSET('Hygiene Data'!$F$11,0,10*ROW('Hygiene Data'!F189)))</f>
        <v/>
      </c>
      <c r="DV195" s="378" t="str">
        <f ca="1">+IF(OFFSET('Hygiene Data'!$F$12,0,10*ROW('Hygiene Data'!F189))="","",OFFSET('Hygiene Data'!$F$12,0,10*ROW('Hygiene Data'!F189)))</f>
        <v/>
      </c>
      <c r="DW195" s="378" t="str">
        <f ca="1">+IF(OFFSET('Hygiene Data'!$F$13,0,10*ROW('Hygiene Data'!F189))="","",OFFSET('Hygiene Data'!$F$13,0,10*ROW('Hygiene Data'!F189)))</f>
        <v/>
      </c>
      <c r="DX195" s="378" t="str">
        <f ca="1">+IF(OFFSET('Hygiene Data'!$G$11,0,10*ROW('Hygiene Data'!G189))="","",OFFSET('Hygiene Data'!$G$11,0,10*ROW('Hygiene Data'!G189)))</f>
        <v/>
      </c>
      <c r="DY195" s="378" t="str">
        <f ca="1">+IF(OFFSET('Hygiene Data'!$G$12,0,10*ROW('Hygiene Data'!G189))="","",OFFSET('Hygiene Data'!$G$12,0,10*ROW('Hygiene Data'!G189)))</f>
        <v/>
      </c>
      <c r="DZ195" s="378" t="str">
        <f ca="1">+IF(OFFSET('Hygiene Data'!$G$13,0,10*ROW('Hygiene Data'!G189))="","",OFFSET('Hygiene Data'!$G$13,0,10*ROW('Hygiene Data'!G189)))</f>
        <v/>
      </c>
      <c r="EA195" s="378" t="str">
        <f ca="1">+IF(OFFSET('Hygiene Data'!$H$11,0,10*ROW('Hygiene Data'!H189))="","",OFFSET('Hygiene Data'!$H$11,0,10*ROW('Hygiene Data'!H189)))</f>
        <v/>
      </c>
      <c r="EB195" s="378" t="str">
        <f ca="1">+IF(OFFSET('Hygiene Data'!$H$12,0,10*ROW('Hygiene Data'!H189))="","",OFFSET('Hygiene Data'!$H$12,0,10*ROW('Hygiene Data'!H189)))</f>
        <v/>
      </c>
      <c r="EC195" s="378" t="str">
        <f ca="1">+IF(OFFSET('Hygiene Data'!$H$13,0,10*ROW('Hygiene Data'!H189))="","",OFFSET('Hygiene Data'!$H$13,0,10*ROW('Hygiene Data'!H189)))</f>
        <v/>
      </c>
      <c r="ED195" s="378" t="str">
        <f ca="1">+IF(OFFSET('Hygiene Data'!$I$11,0,10*ROW('Hygiene Data'!I189))="","",OFFSET('Hygiene Data'!$I$11,0,10*ROW('Hygiene Data'!I189)))</f>
        <v/>
      </c>
      <c r="EE195" s="378" t="str">
        <f ca="1">+IF(OFFSET('Hygiene Data'!$I$12,0,10*ROW('Hygiene Data'!I189))="","",OFFSET('Hygiene Data'!$I$12,0,10*ROW('Hygiene Data'!I189)))</f>
        <v/>
      </c>
      <c r="EF195" s="378" t="str">
        <f ca="1">+IF(OFFSET('Hygiene Data'!$I$13,0,10*ROW('Hygiene Data'!I189))="","",OFFSET('Hygiene Data'!$I$13,0,10*ROW('Hygiene Data'!I189)))</f>
        <v/>
      </c>
    </row>
    <row r="196" spans="1:136" x14ac:dyDescent="0.25">
      <c r="A196" s="487" t="str">
        <f ca="1">+IF(OFFSET('Water Data'!$B$2,0,10*ROW('Water Data'!E190))="","",OFFSET('Water Data'!$B$2,0,10*ROW('Water Data'!E190)))</f>
        <v/>
      </c>
      <c r="B196" s="487"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4" t="str">
        <f t="shared" ca="1" si="2"/>
        <v/>
      </c>
      <c r="D196" s="515"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5"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5"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5"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5"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5"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5"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5"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5"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5"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5"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5"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5"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5"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5"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5"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5"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5"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6"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6"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6"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6"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6"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6"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6"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6"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6"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6"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6"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6"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6"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6"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6"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6"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6"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6"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6"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6"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6"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6"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6"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6"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6"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6"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6"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6"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6"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6"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7"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3"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7"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7"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7"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7"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7"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7"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7"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7"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7"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7"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7"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7"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7"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7"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7"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7"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8" t="str">
        <f ca="1">+IF(OFFSET('Water Data'!$D$27,0,10*ROW('Water Data'!D190))="","",OFFSET('Water Data'!$D$27,0,10*ROW('Water Data'!D190)))</f>
        <v/>
      </c>
      <c r="BT196" s="378" t="str">
        <f ca="1">+IF(OFFSET('Water Data'!$D$28,0,10*ROW('Water Data'!D190))="","",OFFSET('Water Data'!$D$28,0,10*ROW('Water Data'!D190)))</f>
        <v/>
      </c>
      <c r="BU196" s="378" t="str">
        <f ca="1">+IF(OFFSET('Water Data'!$D$29,0,10*ROW('Water Data'!D190))="","",OFFSET('Water Data'!$D$29,0,10*ROW('Water Data'!D190)))</f>
        <v/>
      </c>
      <c r="BV196" s="378" t="str">
        <f ca="1">+IF(OFFSET('Water Data'!$E$27,0,10*ROW('Water Data'!E190))="","",OFFSET('Water Data'!$E$27,0,10*ROW('Water Data'!E190)))</f>
        <v/>
      </c>
      <c r="BW196" s="378" t="str">
        <f ca="1">+IF(OFFSET('Water Data'!$E$28,0,10*ROW('Water Data'!E190))="","",OFFSET('Water Data'!$E$28,0,10*ROW('Water Data'!E190)))</f>
        <v/>
      </c>
      <c r="BX196" s="378" t="str">
        <f ca="1">+IF(OFFSET('Water Data'!$E$29,0,10*ROW('Water Data'!E190))="","",OFFSET('Water Data'!$E$29,0,10*ROW('Water Data'!E190)))</f>
        <v/>
      </c>
      <c r="BY196" s="378" t="str">
        <f ca="1">+IF(OFFSET('Water Data'!$F$27,0,10*ROW('Water Data'!F190))="","",OFFSET('Water Data'!$F$27,0,10*ROW('Water Data'!F190)))</f>
        <v/>
      </c>
      <c r="BZ196" s="378" t="str">
        <f ca="1">+IF(OFFSET('Water Data'!$F$28,0,10*ROW('Water Data'!F190))="","",OFFSET('Water Data'!$F$28,0,10*ROW('Water Data'!F190)))</f>
        <v/>
      </c>
      <c r="CA196" s="378" t="str">
        <f ca="1">+IF(OFFSET('Water Data'!$F$29,0,10*ROW('Water Data'!F190))="","",OFFSET('Water Data'!$F$29,0,10*ROW('Water Data'!F190)))</f>
        <v/>
      </c>
      <c r="CB196" s="378" t="str">
        <f ca="1">+IF(OFFSET('Water Data'!$G$27,0,10*ROW('Water Data'!G190))="","",OFFSET('Water Data'!$G$27,0,10*ROW('Water Data'!G190)))</f>
        <v/>
      </c>
      <c r="CC196" s="378" t="str">
        <f ca="1">+IF(OFFSET('Water Data'!$G$28,0,10*ROW('Water Data'!G190))="","",OFFSET('Water Data'!$G$28,0,10*ROW('Water Data'!G190)))</f>
        <v/>
      </c>
      <c r="CD196" s="378" t="str">
        <f ca="1">+IF(OFFSET('Water Data'!$G$29,0,10*ROW('Water Data'!G190))="","",OFFSET('Water Data'!$G$29,0,10*ROW('Water Data'!G190)))</f>
        <v/>
      </c>
      <c r="CE196" s="378" t="str">
        <f ca="1">+IF(OFFSET('Water Data'!$H$27,0,10*ROW('Water Data'!H190))="","",OFFSET('Water Data'!$H$27,0,10*ROW('Water Data'!H190)))</f>
        <v/>
      </c>
      <c r="CF196" s="378" t="str">
        <f ca="1">+IF(OFFSET('Water Data'!$H$28,0,10*ROW('Water Data'!H190))="","",OFFSET('Water Data'!$H$28,0,10*ROW('Water Data'!H190)))</f>
        <v/>
      </c>
      <c r="CG196" s="378" t="str">
        <f ca="1">+IF(OFFSET('Water Data'!$H$29,0,10*ROW('Water Data'!H190))="","",OFFSET('Water Data'!$H$29,0,10*ROW('Water Data'!H190)))</f>
        <v/>
      </c>
      <c r="CH196" s="378" t="str">
        <f ca="1">+IF(OFFSET('Water Data'!$I$27,0,10*ROW('Water Data'!I190))="","",OFFSET('Water Data'!$I$27,0,10*ROW('Water Data'!I190)))</f>
        <v/>
      </c>
      <c r="CI196" s="378" t="str">
        <f ca="1">+IF(OFFSET('Water Data'!$I$28,0,10*ROW('Water Data'!I190))="","",OFFSET('Water Data'!$I$28,0,10*ROW('Water Data'!I190)))</f>
        <v/>
      </c>
      <c r="CJ196" s="378" t="str">
        <f ca="1">+IF(OFFSET('Water Data'!$I$29,0,10*ROW('Water Data'!I190))="","",OFFSET('Water Data'!$I$29,0,10*ROW('Water Data'!I190)))</f>
        <v/>
      </c>
      <c r="CK196" s="378" t="str">
        <f ca="1">+IF(OFFSET('Sanitation Data'!$D$28,0,10*ROW('Sanitation Data'!D190))="","",OFFSET('Sanitation Data'!$D$28,0,10*ROW('Sanitation Data'!D190)))</f>
        <v/>
      </c>
      <c r="CL196" s="378" t="str">
        <f ca="1">+IF(OFFSET('Sanitation Data'!$D$29,0,10*ROW('Sanitation Data'!D190))="","",OFFSET('Sanitation Data'!$D$29,0,10*ROW('Sanitation Data'!D190)))</f>
        <v/>
      </c>
      <c r="CM196" s="378" t="str">
        <f ca="1">+IF(OFFSET('Sanitation Data'!$D$30,0,10*ROW('Sanitation Data'!D190))="","",OFFSET('Sanitation Data'!$D$30,0,10*ROW('Sanitation Data'!D190)))</f>
        <v/>
      </c>
      <c r="CN196" s="378" t="str">
        <f ca="1">+IF(OFFSET('Sanitation Data'!$D$31,0,10*ROW('Sanitation Data'!D190))="","",OFFSET('Sanitation Data'!$D$31,0,10*ROW('Sanitation Data'!D190)))</f>
        <v/>
      </c>
      <c r="CO196" s="378" t="str">
        <f ca="1">+IF(OFFSET('Sanitation Data'!$D$32,0,10*ROW('Sanitation Data'!D190))="","",OFFSET('Sanitation Data'!$D$32,0,10*ROW('Sanitation Data'!D190)))</f>
        <v/>
      </c>
      <c r="CP196" s="378" t="str">
        <f ca="1">+IF(OFFSET('Sanitation Data'!$E$28,0,10*ROW('Sanitation Data'!E190))="","",OFFSET('Sanitation Data'!$E$28,0,10*ROW('Sanitation Data'!E190)))</f>
        <v/>
      </c>
      <c r="CQ196" s="378" t="str">
        <f ca="1">+IF(OFFSET('Sanitation Data'!$E$29,0,10*ROW('Sanitation Data'!E190))="","",OFFSET('Sanitation Data'!$E$29,0,10*ROW('Sanitation Data'!E190)))</f>
        <v/>
      </c>
      <c r="CR196" s="378" t="str">
        <f ca="1">+IF(OFFSET('Sanitation Data'!$E$30,0,10*ROW('Sanitation Data'!E190))="","",OFFSET('Sanitation Data'!$E$30,0,10*ROW('Sanitation Data'!E190)))</f>
        <v/>
      </c>
      <c r="CS196" s="378" t="str">
        <f ca="1">+IF(OFFSET('Sanitation Data'!$E$31,0,10*ROW('Sanitation Data'!E190))="","",OFFSET('Sanitation Data'!$E$31,0,10*ROW('Sanitation Data'!E190)))</f>
        <v/>
      </c>
      <c r="CT196" s="378" t="str">
        <f ca="1">+IF(OFFSET('Sanitation Data'!$E$32,0,10*ROW('Sanitation Data'!E190))="","",OFFSET('Sanitation Data'!$E$32,0,10*ROW('Sanitation Data'!E190)))</f>
        <v/>
      </c>
      <c r="CU196" s="378" t="str">
        <f ca="1">+IF(OFFSET('Sanitation Data'!$F$28,0,10*ROW('Sanitation Data'!F190))="","",OFFSET('Sanitation Data'!$F$28,0,10*ROW('Sanitation Data'!F190)))</f>
        <v/>
      </c>
      <c r="CV196" s="378" t="str">
        <f ca="1">+IF(OFFSET('Sanitation Data'!$F$29,0,10*ROW('Sanitation Data'!F190))="","",OFFSET('Sanitation Data'!$F$29,0,10*ROW('Sanitation Data'!F190)))</f>
        <v/>
      </c>
      <c r="CW196" s="378" t="str">
        <f ca="1">+IF(OFFSET('Sanitation Data'!$F$30,0,10*ROW('Sanitation Data'!F190))="","",OFFSET('Sanitation Data'!$F$30,0,10*ROW('Sanitation Data'!F190)))</f>
        <v/>
      </c>
      <c r="CX196" s="378" t="str">
        <f ca="1">+IF(OFFSET('Sanitation Data'!$F$31,0,10*ROW('Sanitation Data'!F190))="","",OFFSET('Sanitation Data'!$F$31,0,10*ROW('Sanitation Data'!F190)))</f>
        <v/>
      </c>
      <c r="CY196" s="378" t="str">
        <f ca="1">+IF(OFFSET('Sanitation Data'!$F$32,0,10*ROW('Sanitation Data'!F190))="","",OFFSET('Sanitation Data'!$F$32,0,10*ROW('Sanitation Data'!F190)))</f>
        <v/>
      </c>
      <c r="CZ196" s="378" t="str">
        <f ca="1">+IF(OFFSET('Sanitation Data'!$G$28,0,10*ROW('Sanitation Data'!G190))="","",OFFSET('Sanitation Data'!$G$28,0,10*ROW('Sanitation Data'!G190)))</f>
        <v/>
      </c>
      <c r="DA196" s="378" t="str">
        <f ca="1">+IF(OFFSET('Sanitation Data'!$G$29,0,10*ROW('Sanitation Data'!G190))="","",OFFSET('Sanitation Data'!$G$29,0,10*ROW('Sanitation Data'!G190)))</f>
        <v/>
      </c>
      <c r="DB196" s="378" t="str">
        <f ca="1">+IF(OFFSET('Sanitation Data'!$G$30,0,10*ROW('Sanitation Data'!G190))="","",OFFSET('Sanitation Data'!$G$30,0,10*ROW('Sanitation Data'!G190)))</f>
        <v/>
      </c>
      <c r="DC196" s="378" t="str">
        <f ca="1">+IF(OFFSET('Sanitation Data'!$G$31,0,10*ROW('Sanitation Data'!G190))="","",OFFSET('Sanitation Data'!$G$31,0,10*ROW('Sanitation Data'!G190)))</f>
        <v/>
      </c>
      <c r="DD196" s="378" t="str">
        <f ca="1">+IF(OFFSET('Sanitation Data'!$G$32,0,10*ROW('Sanitation Data'!G190))="","",OFFSET('Sanitation Data'!$G$32,0,10*ROW('Sanitation Data'!G190)))</f>
        <v/>
      </c>
      <c r="DE196" s="378" t="str">
        <f ca="1">+IF(OFFSET('Sanitation Data'!$H$28,0,10*ROW('Sanitation Data'!H190))="","",OFFSET('Sanitation Data'!$H$28,0,10*ROW('Sanitation Data'!H190)))</f>
        <v/>
      </c>
      <c r="DF196" s="378" t="str">
        <f ca="1">+IF(OFFSET('Sanitation Data'!$H$29,0,10*ROW('Sanitation Data'!H190))="","",OFFSET('Sanitation Data'!$H$29,0,10*ROW('Sanitation Data'!H190)))</f>
        <v/>
      </c>
      <c r="DG196" s="378" t="str">
        <f ca="1">+IF(OFFSET('Sanitation Data'!$H$30,0,10*ROW('Sanitation Data'!H190))="","",OFFSET('Sanitation Data'!$H$30,0,10*ROW('Sanitation Data'!H190)))</f>
        <v/>
      </c>
      <c r="DH196" s="378" t="str">
        <f ca="1">+IF(OFFSET('Sanitation Data'!$H$31,0,10*ROW('Sanitation Data'!H190))="","",OFFSET('Sanitation Data'!$H$31,0,10*ROW('Sanitation Data'!H190)))</f>
        <v/>
      </c>
      <c r="DI196" s="378" t="str">
        <f ca="1">+IF(OFFSET('Sanitation Data'!$H$32,0,10*ROW('Sanitation Data'!H190))="","",OFFSET('Sanitation Data'!$H$32,0,10*ROW('Sanitation Data'!H190)))</f>
        <v/>
      </c>
      <c r="DJ196" s="378" t="str">
        <f ca="1">+IF(OFFSET('Sanitation Data'!$I$28,0,10*ROW('Sanitation Data'!I190))="","",OFFSET('Sanitation Data'!$I$28,0,10*ROW('Sanitation Data'!I190)))</f>
        <v/>
      </c>
      <c r="DK196" s="378" t="str">
        <f ca="1">+IF(OFFSET('Sanitation Data'!$I$29,0,10*ROW('Sanitation Data'!I190))="","",OFFSET('Sanitation Data'!$I$29,0,10*ROW('Sanitation Data'!I190)))</f>
        <v/>
      </c>
      <c r="DL196" s="378" t="str">
        <f ca="1">+IF(OFFSET('Sanitation Data'!$I$30,0,10*ROW('Sanitation Data'!I190))="","",OFFSET('Sanitation Data'!$I$30,0,10*ROW('Sanitation Data'!I190)))</f>
        <v/>
      </c>
      <c r="DM196" s="378" t="str">
        <f ca="1">+IF(OFFSET('Sanitation Data'!$I$31,0,10*ROW('Sanitation Data'!I190))="","",OFFSET('Sanitation Data'!$I$31,0,10*ROW('Sanitation Data'!I190)))</f>
        <v/>
      </c>
      <c r="DN196" s="378" t="str">
        <f ca="1">+IF(OFFSET('Sanitation Data'!$I$32,0,10*ROW('Sanitation Data'!I190))="","",OFFSET('Sanitation Data'!$I$32,0,10*ROW('Sanitation Data'!I190)))</f>
        <v/>
      </c>
      <c r="DO196" s="378" t="str">
        <f ca="1">+IF(OFFSET('Hygiene Data'!$D$11,0,10*ROW('Hygiene Data'!D190))="","",OFFSET('Hygiene Data'!$D$11,0,10*ROW('Hygiene Data'!D190)))</f>
        <v/>
      </c>
      <c r="DP196" s="378" t="str">
        <f ca="1">+IF(OFFSET('Hygiene Data'!$D$12,0,10*ROW('Hygiene Data'!D190))="","",OFFSET('Hygiene Data'!$D$12,0,10*ROW('Hygiene Data'!D190)))</f>
        <v/>
      </c>
      <c r="DQ196" s="378" t="str">
        <f ca="1">+IF(OFFSET('Hygiene Data'!$D$13,0,10*ROW('Hygiene Data'!D190))="","",OFFSET('Hygiene Data'!$D$13,0,10*ROW('Hygiene Data'!D190)))</f>
        <v/>
      </c>
      <c r="DR196" s="378" t="str">
        <f ca="1">+IF(OFFSET('Hygiene Data'!$E$11,0,10*ROW('Hygiene Data'!E190))="","",OFFSET('Hygiene Data'!$E$11,0,10*ROW('Hygiene Data'!E190)))</f>
        <v/>
      </c>
      <c r="DS196" s="378" t="str">
        <f ca="1">+IF(OFFSET('Hygiene Data'!$E$12,0,10*ROW('Hygiene Data'!E190))="","",OFFSET('Hygiene Data'!$E$12,0,10*ROW('Hygiene Data'!E190)))</f>
        <v/>
      </c>
      <c r="DT196" s="378" t="str">
        <f ca="1">+IF(OFFSET('Hygiene Data'!$E$13,0,10*ROW('Hygiene Data'!E190))="","",OFFSET('Hygiene Data'!$E$13,0,10*ROW('Hygiene Data'!E190)))</f>
        <v/>
      </c>
      <c r="DU196" s="378" t="str">
        <f ca="1">+IF(OFFSET('Hygiene Data'!$F$11,0,10*ROW('Hygiene Data'!F190))="","",OFFSET('Hygiene Data'!$F$11,0,10*ROW('Hygiene Data'!F190)))</f>
        <v/>
      </c>
      <c r="DV196" s="378" t="str">
        <f ca="1">+IF(OFFSET('Hygiene Data'!$F$12,0,10*ROW('Hygiene Data'!F190))="","",OFFSET('Hygiene Data'!$F$12,0,10*ROW('Hygiene Data'!F190)))</f>
        <v/>
      </c>
      <c r="DW196" s="378" t="str">
        <f ca="1">+IF(OFFSET('Hygiene Data'!$F$13,0,10*ROW('Hygiene Data'!F190))="","",OFFSET('Hygiene Data'!$F$13,0,10*ROW('Hygiene Data'!F190)))</f>
        <v/>
      </c>
      <c r="DX196" s="378" t="str">
        <f ca="1">+IF(OFFSET('Hygiene Data'!$G$11,0,10*ROW('Hygiene Data'!G190))="","",OFFSET('Hygiene Data'!$G$11,0,10*ROW('Hygiene Data'!G190)))</f>
        <v/>
      </c>
      <c r="DY196" s="378" t="str">
        <f ca="1">+IF(OFFSET('Hygiene Data'!$G$12,0,10*ROW('Hygiene Data'!G190))="","",OFFSET('Hygiene Data'!$G$12,0,10*ROW('Hygiene Data'!G190)))</f>
        <v/>
      </c>
      <c r="DZ196" s="378" t="str">
        <f ca="1">+IF(OFFSET('Hygiene Data'!$G$13,0,10*ROW('Hygiene Data'!G190))="","",OFFSET('Hygiene Data'!$G$13,0,10*ROW('Hygiene Data'!G190)))</f>
        <v/>
      </c>
      <c r="EA196" s="378" t="str">
        <f ca="1">+IF(OFFSET('Hygiene Data'!$H$11,0,10*ROW('Hygiene Data'!H190))="","",OFFSET('Hygiene Data'!$H$11,0,10*ROW('Hygiene Data'!H190)))</f>
        <v/>
      </c>
      <c r="EB196" s="378" t="str">
        <f ca="1">+IF(OFFSET('Hygiene Data'!$H$12,0,10*ROW('Hygiene Data'!H190))="","",OFFSET('Hygiene Data'!$H$12,0,10*ROW('Hygiene Data'!H190)))</f>
        <v/>
      </c>
      <c r="EC196" s="378" t="str">
        <f ca="1">+IF(OFFSET('Hygiene Data'!$H$13,0,10*ROW('Hygiene Data'!H190))="","",OFFSET('Hygiene Data'!$H$13,0,10*ROW('Hygiene Data'!H190)))</f>
        <v/>
      </c>
      <c r="ED196" s="378" t="str">
        <f ca="1">+IF(OFFSET('Hygiene Data'!$I$11,0,10*ROW('Hygiene Data'!I190))="","",OFFSET('Hygiene Data'!$I$11,0,10*ROW('Hygiene Data'!I190)))</f>
        <v/>
      </c>
      <c r="EE196" s="378" t="str">
        <f ca="1">+IF(OFFSET('Hygiene Data'!$I$12,0,10*ROW('Hygiene Data'!I190))="","",OFFSET('Hygiene Data'!$I$12,0,10*ROW('Hygiene Data'!I190)))</f>
        <v/>
      </c>
      <c r="EF196" s="378" t="str">
        <f ca="1">+IF(OFFSET('Hygiene Data'!$I$13,0,10*ROW('Hygiene Data'!I190))="","",OFFSET('Hygiene Data'!$I$13,0,10*ROW('Hygiene Data'!I190)))</f>
        <v/>
      </c>
    </row>
    <row r="197" spans="1:136" x14ac:dyDescent="0.25">
      <c r="A197" s="487" t="str">
        <f ca="1">+IF(OFFSET('Water Data'!$B$2,0,10*ROW('Water Data'!E191))="","",OFFSET('Water Data'!$B$2,0,10*ROW('Water Data'!E191)))</f>
        <v/>
      </c>
      <c r="B197" s="487"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4" t="str">
        <f t="shared" ca="1" si="2"/>
        <v/>
      </c>
      <c r="D197" s="515"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5"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5"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5"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5"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5"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5"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5"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5"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5"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5"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5"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5"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5"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5"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5"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5"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5"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6"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6"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6"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6"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6"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6"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6"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6"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6"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6"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6"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6"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6"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6"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6"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6"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6"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6"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6"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6"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6"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6"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6"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6"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6"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6"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6"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6"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6"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6"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7"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3"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7"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7"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7"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7"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7"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7"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7"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7"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7"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7"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7"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7"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7"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7"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7"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7"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8" t="str">
        <f ca="1">+IF(OFFSET('Water Data'!$D$27,0,10*ROW('Water Data'!D191))="","",OFFSET('Water Data'!$D$27,0,10*ROW('Water Data'!D191)))</f>
        <v/>
      </c>
      <c r="BT197" s="378" t="str">
        <f ca="1">+IF(OFFSET('Water Data'!$D$28,0,10*ROW('Water Data'!D191))="","",OFFSET('Water Data'!$D$28,0,10*ROW('Water Data'!D191)))</f>
        <v/>
      </c>
      <c r="BU197" s="378" t="str">
        <f ca="1">+IF(OFFSET('Water Data'!$D$29,0,10*ROW('Water Data'!D191))="","",OFFSET('Water Data'!$D$29,0,10*ROW('Water Data'!D191)))</f>
        <v/>
      </c>
      <c r="BV197" s="378" t="str">
        <f ca="1">+IF(OFFSET('Water Data'!$E$27,0,10*ROW('Water Data'!E191))="","",OFFSET('Water Data'!$E$27,0,10*ROW('Water Data'!E191)))</f>
        <v/>
      </c>
      <c r="BW197" s="378" t="str">
        <f ca="1">+IF(OFFSET('Water Data'!$E$28,0,10*ROW('Water Data'!E191))="","",OFFSET('Water Data'!$E$28,0,10*ROW('Water Data'!E191)))</f>
        <v/>
      </c>
      <c r="BX197" s="378" t="str">
        <f ca="1">+IF(OFFSET('Water Data'!$E$29,0,10*ROW('Water Data'!E191))="","",OFFSET('Water Data'!$E$29,0,10*ROW('Water Data'!E191)))</f>
        <v/>
      </c>
      <c r="BY197" s="378" t="str">
        <f ca="1">+IF(OFFSET('Water Data'!$F$27,0,10*ROW('Water Data'!F191))="","",OFFSET('Water Data'!$F$27,0,10*ROW('Water Data'!F191)))</f>
        <v/>
      </c>
      <c r="BZ197" s="378" t="str">
        <f ca="1">+IF(OFFSET('Water Data'!$F$28,0,10*ROW('Water Data'!F191))="","",OFFSET('Water Data'!$F$28,0,10*ROW('Water Data'!F191)))</f>
        <v/>
      </c>
      <c r="CA197" s="378" t="str">
        <f ca="1">+IF(OFFSET('Water Data'!$F$29,0,10*ROW('Water Data'!F191))="","",OFFSET('Water Data'!$F$29,0,10*ROW('Water Data'!F191)))</f>
        <v/>
      </c>
      <c r="CB197" s="378" t="str">
        <f ca="1">+IF(OFFSET('Water Data'!$G$27,0,10*ROW('Water Data'!G191))="","",OFFSET('Water Data'!$G$27,0,10*ROW('Water Data'!G191)))</f>
        <v/>
      </c>
      <c r="CC197" s="378" t="str">
        <f ca="1">+IF(OFFSET('Water Data'!$G$28,0,10*ROW('Water Data'!G191))="","",OFFSET('Water Data'!$G$28,0,10*ROW('Water Data'!G191)))</f>
        <v/>
      </c>
      <c r="CD197" s="378" t="str">
        <f ca="1">+IF(OFFSET('Water Data'!$G$29,0,10*ROW('Water Data'!G191))="","",OFFSET('Water Data'!$G$29,0,10*ROW('Water Data'!G191)))</f>
        <v/>
      </c>
      <c r="CE197" s="378" t="str">
        <f ca="1">+IF(OFFSET('Water Data'!$H$27,0,10*ROW('Water Data'!H191))="","",OFFSET('Water Data'!$H$27,0,10*ROW('Water Data'!H191)))</f>
        <v/>
      </c>
      <c r="CF197" s="378" t="str">
        <f ca="1">+IF(OFFSET('Water Data'!$H$28,0,10*ROW('Water Data'!H191))="","",OFFSET('Water Data'!$H$28,0,10*ROW('Water Data'!H191)))</f>
        <v/>
      </c>
      <c r="CG197" s="378" t="str">
        <f ca="1">+IF(OFFSET('Water Data'!$H$29,0,10*ROW('Water Data'!H191))="","",OFFSET('Water Data'!$H$29,0,10*ROW('Water Data'!H191)))</f>
        <v/>
      </c>
      <c r="CH197" s="378" t="str">
        <f ca="1">+IF(OFFSET('Water Data'!$I$27,0,10*ROW('Water Data'!I191))="","",OFFSET('Water Data'!$I$27,0,10*ROW('Water Data'!I191)))</f>
        <v/>
      </c>
      <c r="CI197" s="378" t="str">
        <f ca="1">+IF(OFFSET('Water Data'!$I$28,0,10*ROW('Water Data'!I191))="","",OFFSET('Water Data'!$I$28,0,10*ROW('Water Data'!I191)))</f>
        <v/>
      </c>
      <c r="CJ197" s="378" t="str">
        <f ca="1">+IF(OFFSET('Water Data'!$I$29,0,10*ROW('Water Data'!I191))="","",OFFSET('Water Data'!$I$29,0,10*ROW('Water Data'!I191)))</f>
        <v/>
      </c>
      <c r="CK197" s="378" t="str">
        <f ca="1">+IF(OFFSET('Sanitation Data'!$D$28,0,10*ROW('Sanitation Data'!D191))="","",OFFSET('Sanitation Data'!$D$28,0,10*ROW('Sanitation Data'!D191)))</f>
        <v/>
      </c>
      <c r="CL197" s="378" t="str">
        <f ca="1">+IF(OFFSET('Sanitation Data'!$D$29,0,10*ROW('Sanitation Data'!D191))="","",OFFSET('Sanitation Data'!$D$29,0,10*ROW('Sanitation Data'!D191)))</f>
        <v/>
      </c>
      <c r="CM197" s="378" t="str">
        <f ca="1">+IF(OFFSET('Sanitation Data'!$D$30,0,10*ROW('Sanitation Data'!D191))="","",OFFSET('Sanitation Data'!$D$30,0,10*ROW('Sanitation Data'!D191)))</f>
        <v/>
      </c>
      <c r="CN197" s="378" t="str">
        <f ca="1">+IF(OFFSET('Sanitation Data'!$D$31,0,10*ROW('Sanitation Data'!D191))="","",OFFSET('Sanitation Data'!$D$31,0,10*ROW('Sanitation Data'!D191)))</f>
        <v/>
      </c>
      <c r="CO197" s="378" t="str">
        <f ca="1">+IF(OFFSET('Sanitation Data'!$D$32,0,10*ROW('Sanitation Data'!D191))="","",OFFSET('Sanitation Data'!$D$32,0,10*ROW('Sanitation Data'!D191)))</f>
        <v/>
      </c>
      <c r="CP197" s="378" t="str">
        <f ca="1">+IF(OFFSET('Sanitation Data'!$E$28,0,10*ROW('Sanitation Data'!E191))="","",OFFSET('Sanitation Data'!$E$28,0,10*ROW('Sanitation Data'!E191)))</f>
        <v/>
      </c>
      <c r="CQ197" s="378" t="str">
        <f ca="1">+IF(OFFSET('Sanitation Data'!$E$29,0,10*ROW('Sanitation Data'!E191))="","",OFFSET('Sanitation Data'!$E$29,0,10*ROW('Sanitation Data'!E191)))</f>
        <v/>
      </c>
      <c r="CR197" s="378" t="str">
        <f ca="1">+IF(OFFSET('Sanitation Data'!$E$30,0,10*ROW('Sanitation Data'!E191))="","",OFFSET('Sanitation Data'!$E$30,0,10*ROW('Sanitation Data'!E191)))</f>
        <v/>
      </c>
      <c r="CS197" s="378" t="str">
        <f ca="1">+IF(OFFSET('Sanitation Data'!$E$31,0,10*ROW('Sanitation Data'!E191))="","",OFFSET('Sanitation Data'!$E$31,0,10*ROW('Sanitation Data'!E191)))</f>
        <v/>
      </c>
      <c r="CT197" s="378" t="str">
        <f ca="1">+IF(OFFSET('Sanitation Data'!$E$32,0,10*ROW('Sanitation Data'!E191))="","",OFFSET('Sanitation Data'!$E$32,0,10*ROW('Sanitation Data'!E191)))</f>
        <v/>
      </c>
      <c r="CU197" s="378" t="str">
        <f ca="1">+IF(OFFSET('Sanitation Data'!$F$28,0,10*ROW('Sanitation Data'!F191))="","",OFFSET('Sanitation Data'!$F$28,0,10*ROW('Sanitation Data'!F191)))</f>
        <v/>
      </c>
      <c r="CV197" s="378" t="str">
        <f ca="1">+IF(OFFSET('Sanitation Data'!$F$29,0,10*ROW('Sanitation Data'!F191))="","",OFFSET('Sanitation Data'!$F$29,0,10*ROW('Sanitation Data'!F191)))</f>
        <v/>
      </c>
      <c r="CW197" s="378" t="str">
        <f ca="1">+IF(OFFSET('Sanitation Data'!$F$30,0,10*ROW('Sanitation Data'!F191))="","",OFFSET('Sanitation Data'!$F$30,0,10*ROW('Sanitation Data'!F191)))</f>
        <v/>
      </c>
      <c r="CX197" s="378" t="str">
        <f ca="1">+IF(OFFSET('Sanitation Data'!$F$31,0,10*ROW('Sanitation Data'!F191))="","",OFFSET('Sanitation Data'!$F$31,0,10*ROW('Sanitation Data'!F191)))</f>
        <v/>
      </c>
      <c r="CY197" s="378" t="str">
        <f ca="1">+IF(OFFSET('Sanitation Data'!$F$32,0,10*ROW('Sanitation Data'!F191))="","",OFFSET('Sanitation Data'!$F$32,0,10*ROW('Sanitation Data'!F191)))</f>
        <v/>
      </c>
      <c r="CZ197" s="378" t="str">
        <f ca="1">+IF(OFFSET('Sanitation Data'!$G$28,0,10*ROW('Sanitation Data'!G191))="","",OFFSET('Sanitation Data'!$G$28,0,10*ROW('Sanitation Data'!G191)))</f>
        <v/>
      </c>
      <c r="DA197" s="378" t="str">
        <f ca="1">+IF(OFFSET('Sanitation Data'!$G$29,0,10*ROW('Sanitation Data'!G191))="","",OFFSET('Sanitation Data'!$G$29,0,10*ROW('Sanitation Data'!G191)))</f>
        <v/>
      </c>
      <c r="DB197" s="378" t="str">
        <f ca="1">+IF(OFFSET('Sanitation Data'!$G$30,0,10*ROW('Sanitation Data'!G191))="","",OFFSET('Sanitation Data'!$G$30,0,10*ROW('Sanitation Data'!G191)))</f>
        <v/>
      </c>
      <c r="DC197" s="378" t="str">
        <f ca="1">+IF(OFFSET('Sanitation Data'!$G$31,0,10*ROW('Sanitation Data'!G191))="","",OFFSET('Sanitation Data'!$G$31,0,10*ROW('Sanitation Data'!G191)))</f>
        <v/>
      </c>
      <c r="DD197" s="378" t="str">
        <f ca="1">+IF(OFFSET('Sanitation Data'!$G$32,0,10*ROW('Sanitation Data'!G191))="","",OFFSET('Sanitation Data'!$G$32,0,10*ROW('Sanitation Data'!G191)))</f>
        <v/>
      </c>
      <c r="DE197" s="378" t="str">
        <f ca="1">+IF(OFFSET('Sanitation Data'!$H$28,0,10*ROW('Sanitation Data'!H191))="","",OFFSET('Sanitation Data'!$H$28,0,10*ROW('Sanitation Data'!H191)))</f>
        <v/>
      </c>
      <c r="DF197" s="378" t="str">
        <f ca="1">+IF(OFFSET('Sanitation Data'!$H$29,0,10*ROW('Sanitation Data'!H191))="","",OFFSET('Sanitation Data'!$H$29,0,10*ROW('Sanitation Data'!H191)))</f>
        <v/>
      </c>
      <c r="DG197" s="378" t="str">
        <f ca="1">+IF(OFFSET('Sanitation Data'!$H$30,0,10*ROW('Sanitation Data'!H191))="","",OFFSET('Sanitation Data'!$H$30,0,10*ROW('Sanitation Data'!H191)))</f>
        <v/>
      </c>
      <c r="DH197" s="378" t="str">
        <f ca="1">+IF(OFFSET('Sanitation Data'!$H$31,0,10*ROW('Sanitation Data'!H191))="","",OFFSET('Sanitation Data'!$H$31,0,10*ROW('Sanitation Data'!H191)))</f>
        <v/>
      </c>
      <c r="DI197" s="378" t="str">
        <f ca="1">+IF(OFFSET('Sanitation Data'!$H$32,0,10*ROW('Sanitation Data'!H191))="","",OFFSET('Sanitation Data'!$H$32,0,10*ROW('Sanitation Data'!H191)))</f>
        <v/>
      </c>
      <c r="DJ197" s="378" t="str">
        <f ca="1">+IF(OFFSET('Sanitation Data'!$I$28,0,10*ROW('Sanitation Data'!I191))="","",OFFSET('Sanitation Data'!$I$28,0,10*ROW('Sanitation Data'!I191)))</f>
        <v/>
      </c>
      <c r="DK197" s="378" t="str">
        <f ca="1">+IF(OFFSET('Sanitation Data'!$I$29,0,10*ROW('Sanitation Data'!I191))="","",OFFSET('Sanitation Data'!$I$29,0,10*ROW('Sanitation Data'!I191)))</f>
        <v/>
      </c>
      <c r="DL197" s="378" t="str">
        <f ca="1">+IF(OFFSET('Sanitation Data'!$I$30,0,10*ROW('Sanitation Data'!I191))="","",OFFSET('Sanitation Data'!$I$30,0,10*ROW('Sanitation Data'!I191)))</f>
        <v/>
      </c>
      <c r="DM197" s="378" t="str">
        <f ca="1">+IF(OFFSET('Sanitation Data'!$I$31,0,10*ROW('Sanitation Data'!I191))="","",OFFSET('Sanitation Data'!$I$31,0,10*ROW('Sanitation Data'!I191)))</f>
        <v/>
      </c>
      <c r="DN197" s="378" t="str">
        <f ca="1">+IF(OFFSET('Sanitation Data'!$I$32,0,10*ROW('Sanitation Data'!I191))="","",OFFSET('Sanitation Data'!$I$32,0,10*ROW('Sanitation Data'!I191)))</f>
        <v/>
      </c>
      <c r="DO197" s="378" t="str">
        <f ca="1">+IF(OFFSET('Hygiene Data'!$D$11,0,10*ROW('Hygiene Data'!D191))="","",OFFSET('Hygiene Data'!$D$11,0,10*ROW('Hygiene Data'!D191)))</f>
        <v/>
      </c>
      <c r="DP197" s="378" t="str">
        <f ca="1">+IF(OFFSET('Hygiene Data'!$D$12,0,10*ROW('Hygiene Data'!D191))="","",OFFSET('Hygiene Data'!$D$12,0,10*ROW('Hygiene Data'!D191)))</f>
        <v/>
      </c>
      <c r="DQ197" s="378" t="str">
        <f ca="1">+IF(OFFSET('Hygiene Data'!$D$13,0,10*ROW('Hygiene Data'!D191))="","",OFFSET('Hygiene Data'!$D$13,0,10*ROW('Hygiene Data'!D191)))</f>
        <v/>
      </c>
      <c r="DR197" s="378" t="str">
        <f ca="1">+IF(OFFSET('Hygiene Data'!$E$11,0,10*ROW('Hygiene Data'!E191))="","",OFFSET('Hygiene Data'!$E$11,0,10*ROW('Hygiene Data'!E191)))</f>
        <v/>
      </c>
      <c r="DS197" s="378" t="str">
        <f ca="1">+IF(OFFSET('Hygiene Data'!$E$12,0,10*ROW('Hygiene Data'!E191))="","",OFFSET('Hygiene Data'!$E$12,0,10*ROW('Hygiene Data'!E191)))</f>
        <v/>
      </c>
      <c r="DT197" s="378" t="str">
        <f ca="1">+IF(OFFSET('Hygiene Data'!$E$13,0,10*ROW('Hygiene Data'!E191))="","",OFFSET('Hygiene Data'!$E$13,0,10*ROW('Hygiene Data'!E191)))</f>
        <v/>
      </c>
      <c r="DU197" s="378" t="str">
        <f ca="1">+IF(OFFSET('Hygiene Data'!$F$11,0,10*ROW('Hygiene Data'!F191))="","",OFFSET('Hygiene Data'!$F$11,0,10*ROW('Hygiene Data'!F191)))</f>
        <v/>
      </c>
      <c r="DV197" s="378" t="str">
        <f ca="1">+IF(OFFSET('Hygiene Data'!$F$12,0,10*ROW('Hygiene Data'!F191))="","",OFFSET('Hygiene Data'!$F$12,0,10*ROW('Hygiene Data'!F191)))</f>
        <v/>
      </c>
      <c r="DW197" s="378" t="str">
        <f ca="1">+IF(OFFSET('Hygiene Data'!$F$13,0,10*ROW('Hygiene Data'!F191))="","",OFFSET('Hygiene Data'!$F$13,0,10*ROW('Hygiene Data'!F191)))</f>
        <v/>
      </c>
      <c r="DX197" s="378" t="str">
        <f ca="1">+IF(OFFSET('Hygiene Data'!$G$11,0,10*ROW('Hygiene Data'!G191))="","",OFFSET('Hygiene Data'!$G$11,0,10*ROW('Hygiene Data'!G191)))</f>
        <v/>
      </c>
      <c r="DY197" s="378" t="str">
        <f ca="1">+IF(OFFSET('Hygiene Data'!$G$12,0,10*ROW('Hygiene Data'!G191))="","",OFFSET('Hygiene Data'!$G$12,0,10*ROW('Hygiene Data'!G191)))</f>
        <v/>
      </c>
      <c r="DZ197" s="378" t="str">
        <f ca="1">+IF(OFFSET('Hygiene Data'!$G$13,0,10*ROW('Hygiene Data'!G191))="","",OFFSET('Hygiene Data'!$G$13,0,10*ROW('Hygiene Data'!G191)))</f>
        <v/>
      </c>
      <c r="EA197" s="378" t="str">
        <f ca="1">+IF(OFFSET('Hygiene Data'!$H$11,0,10*ROW('Hygiene Data'!H191))="","",OFFSET('Hygiene Data'!$H$11,0,10*ROW('Hygiene Data'!H191)))</f>
        <v/>
      </c>
      <c r="EB197" s="378" t="str">
        <f ca="1">+IF(OFFSET('Hygiene Data'!$H$12,0,10*ROW('Hygiene Data'!H191))="","",OFFSET('Hygiene Data'!$H$12,0,10*ROW('Hygiene Data'!H191)))</f>
        <v/>
      </c>
      <c r="EC197" s="378" t="str">
        <f ca="1">+IF(OFFSET('Hygiene Data'!$H$13,0,10*ROW('Hygiene Data'!H191))="","",OFFSET('Hygiene Data'!$H$13,0,10*ROW('Hygiene Data'!H191)))</f>
        <v/>
      </c>
      <c r="ED197" s="378" t="str">
        <f ca="1">+IF(OFFSET('Hygiene Data'!$I$11,0,10*ROW('Hygiene Data'!I191))="","",OFFSET('Hygiene Data'!$I$11,0,10*ROW('Hygiene Data'!I191)))</f>
        <v/>
      </c>
      <c r="EE197" s="378" t="str">
        <f ca="1">+IF(OFFSET('Hygiene Data'!$I$12,0,10*ROW('Hygiene Data'!I191))="","",OFFSET('Hygiene Data'!$I$12,0,10*ROW('Hygiene Data'!I191)))</f>
        <v/>
      </c>
      <c r="EF197" s="378" t="str">
        <f ca="1">+IF(OFFSET('Hygiene Data'!$I$13,0,10*ROW('Hygiene Data'!I191))="","",OFFSET('Hygiene Data'!$I$13,0,10*ROW('Hygiene Data'!I191)))</f>
        <v/>
      </c>
    </row>
    <row r="198" spans="1:136" x14ac:dyDescent="0.25">
      <c r="A198" s="487" t="str">
        <f ca="1">+IF(OFFSET('Water Data'!$B$2,0,10*ROW('Water Data'!E192))="","",OFFSET('Water Data'!$B$2,0,10*ROW('Water Data'!E192)))</f>
        <v/>
      </c>
      <c r="B198" s="487"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4" t="str">
        <f t="shared" ca="1" si="2"/>
        <v/>
      </c>
      <c r="D198" s="515"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5"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5"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5"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5"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5"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5"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5"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5"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5"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5"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5"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5"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5"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5"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5"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5"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5"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6"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6"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6"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6"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6"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6"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6"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6"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6"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6"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6"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6"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6"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6"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6"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6"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6"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6"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6"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6"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6"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6"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6"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6"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6"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6"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6"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6"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6"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6"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7"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3"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7"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7"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7"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7"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7"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7"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7"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7"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7"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7"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7"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7"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7"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7"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7"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7"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8" t="str">
        <f ca="1">+IF(OFFSET('Water Data'!$D$27,0,10*ROW('Water Data'!D192))="","",OFFSET('Water Data'!$D$27,0,10*ROW('Water Data'!D192)))</f>
        <v/>
      </c>
      <c r="BT198" s="378" t="str">
        <f ca="1">+IF(OFFSET('Water Data'!$D$28,0,10*ROW('Water Data'!D192))="","",OFFSET('Water Data'!$D$28,0,10*ROW('Water Data'!D192)))</f>
        <v/>
      </c>
      <c r="BU198" s="378" t="str">
        <f ca="1">+IF(OFFSET('Water Data'!$D$29,0,10*ROW('Water Data'!D192))="","",OFFSET('Water Data'!$D$29,0,10*ROW('Water Data'!D192)))</f>
        <v/>
      </c>
      <c r="BV198" s="378" t="str">
        <f ca="1">+IF(OFFSET('Water Data'!$E$27,0,10*ROW('Water Data'!E192))="","",OFFSET('Water Data'!$E$27,0,10*ROW('Water Data'!E192)))</f>
        <v/>
      </c>
      <c r="BW198" s="378" t="str">
        <f ca="1">+IF(OFFSET('Water Data'!$E$28,0,10*ROW('Water Data'!E192))="","",OFFSET('Water Data'!$E$28,0,10*ROW('Water Data'!E192)))</f>
        <v/>
      </c>
      <c r="BX198" s="378" t="str">
        <f ca="1">+IF(OFFSET('Water Data'!$E$29,0,10*ROW('Water Data'!E192))="","",OFFSET('Water Data'!$E$29,0,10*ROW('Water Data'!E192)))</f>
        <v/>
      </c>
      <c r="BY198" s="378" t="str">
        <f ca="1">+IF(OFFSET('Water Data'!$F$27,0,10*ROW('Water Data'!F192))="","",OFFSET('Water Data'!$F$27,0,10*ROW('Water Data'!F192)))</f>
        <v/>
      </c>
      <c r="BZ198" s="378" t="str">
        <f ca="1">+IF(OFFSET('Water Data'!$F$28,0,10*ROW('Water Data'!F192))="","",OFFSET('Water Data'!$F$28,0,10*ROW('Water Data'!F192)))</f>
        <v/>
      </c>
      <c r="CA198" s="378" t="str">
        <f ca="1">+IF(OFFSET('Water Data'!$F$29,0,10*ROW('Water Data'!F192))="","",OFFSET('Water Data'!$F$29,0,10*ROW('Water Data'!F192)))</f>
        <v/>
      </c>
      <c r="CB198" s="378" t="str">
        <f ca="1">+IF(OFFSET('Water Data'!$G$27,0,10*ROW('Water Data'!G192))="","",OFFSET('Water Data'!$G$27,0,10*ROW('Water Data'!G192)))</f>
        <v/>
      </c>
      <c r="CC198" s="378" t="str">
        <f ca="1">+IF(OFFSET('Water Data'!$G$28,0,10*ROW('Water Data'!G192))="","",OFFSET('Water Data'!$G$28,0,10*ROW('Water Data'!G192)))</f>
        <v/>
      </c>
      <c r="CD198" s="378" t="str">
        <f ca="1">+IF(OFFSET('Water Data'!$G$29,0,10*ROW('Water Data'!G192))="","",OFFSET('Water Data'!$G$29,0,10*ROW('Water Data'!G192)))</f>
        <v/>
      </c>
      <c r="CE198" s="378" t="str">
        <f ca="1">+IF(OFFSET('Water Data'!$H$27,0,10*ROW('Water Data'!H192))="","",OFFSET('Water Data'!$H$27,0,10*ROW('Water Data'!H192)))</f>
        <v/>
      </c>
      <c r="CF198" s="378" t="str">
        <f ca="1">+IF(OFFSET('Water Data'!$H$28,0,10*ROW('Water Data'!H192))="","",OFFSET('Water Data'!$H$28,0,10*ROW('Water Data'!H192)))</f>
        <v/>
      </c>
      <c r="CG198" s="378" t="str">
        <f ca="1">+IF(OFFSET('Water Data'!$H$29,0,10*ROW('Water Data'!H192))="","",OFFSET('Water Data'!$H$29,0,10*ROW('Water Data'!H192)))</f>
        <v/>
      </c>
      <c r="CH198" s="378" t="str">
        <f ca="1">+IF(OFFSET('Water Data'!$I$27,0,10*ROW('Water Data'!I192))="","",OFFSET('Water Data'!$I$27,0,10*ROW('Water Data'!I192)))</f>
        <v/>
      </c>
      <c r="CI198" s="378" t="str">
        <f ca="1">+IF(OFFSET('Water Data'!$I$28,0,10*ROW('Water Data'!I192))="","",OFFSET('Water Data'!$I$28,0,10*ROW('Water Data'!I192)))</f>
        <v/>
      </c>
      <c r="CJ198" s="378" t="str">
        <f ca="1">+IF(OFFSET('Water Data'!$I$29,0,10*ROW('Water Data'!I192))="","",OFFSET('Water Data'!$I$29,0,10*ROW('Water Data'!I192)))</f>
        <v/>
      </c>
      <c r="CK198" s="378" t="str">
        <f ca="1">+IF(OFFSET('Sanitation Data'!$D$28,0,10*ROW('Sanitation Data'!D192))="","",OFFSET('Sanitation Data'!$D$28,0,10*ROW('Sanitation Data'!D192)))</f>
        <v/>
      </c>
      <c r="CL198" s="378" t="str">
        <f ca="1">+IF(OFFSET('Sanitation Data'!$D$29,0,10*ROW('Sanitation Data'!D192))="","",OFFSET('Sanitation Data'!$D$29,0,10*ROW('Sanitation Data'!D192)))</f>
        <v/>
      </c>
      <c r="CM198" s="378" t="str">
        <f ca="1">+IF(OFFSET('Sanitation Data'!$D$30,0,10*ROW('Sanitation Data'!D192))="","",OFFSET('Sanitation Data'!$D$30,0,10*ROW('Sanitation Data'!D192)))</f>
        <v/>
      </c>
      <c r="CN198" s="378" t="str">
        <f ca="1">+IF(OFFSET('Sanitation Data'!$D$31,0,10*ROW('Sanitation Data'!D192))="","",OFFSET('Sanitation Data'!$D$31,0,10*ROW('Sanitation Data'!D192)))</f>
        <v/>
      </c>
      <c r="CO198" s="378" t="str">
        <f ca="1">+IF(OFFSET('Sanitation Data'!$D$32,0,10*ROW('Sanitation Data'!D192))="","",OFFSET('Sanitation Data'!$D$32,0,10*ROW('Sanitation Data'!D192)))</f>
        <v/>
      </c>
      <c r="CP198" s="378" t="str">
        <f ca="1">+IF(OFFSET('Sanitation Data'!$E$28,0,10*ROW('Sanitation Data'!E192))="","",OFFSET('Sanitation Data'!$E$28,0,10*ROW('Sanitation Data'!E192)))</f>
        <v/>
      </c>
      <c r="CQ198" s="378" t="str">
        <f ca="1">+IF(OFFSET('Sanitation Data'!$E$29,0,10*ROW('Sanitation Data'!E192))="","",OFFSET('Sanitation Data'!$E$29,0,10*ROW('Sanitation Data'!E192)))</f>
        <v/>
      </c>
      <c r="CR198" s="378" t="str">
        <f ca="1">+IF(OFFSET('Sanitation Data'!$E$30,0,10*ROW('Sanitation Data'!E192))="","",OFFSET('Sanitation Data'!$E$30,0,10*ROW('Sanitation Data'!E192)))</f>
        <v/>
      </c>
      <c r="CS198" s="378" t="str">
        <f ca="1">+IF(OFFSET('Sanitation Data'!$E$31,0,10*ROW('Sanitation Data'!E192))="","",OFFSET('Sanitation Data'!$E$31,0,10*ROW('Sanitation Data'!E192)))</f>
        <v/>
      </c>
      <c r="CT198" s="378" t="str">
        <f ca="1">+IF(OFFSET('Sanitation Data'!$E$32,0,10*ROW('Sanitation Data'!E192))="","",OFFSET('Sanitation Data'!$E$32,0,10*ROW('Sanitation Data'!E192)))</f>
        <v/>
      </c>
      <c r="CU198" s="378" t="str">
        <f ca="1">+IF(OFFSET('Sanitation Data'!$F$28,0,10*ROW('Sanitation Data'!F192))="","",OFFSET('Sanitation Data'!$F$28,0,10*ROW('Sanitation Data'!F192)))</f>
        <v/>
      </c>
      <c r="CV198" s="378" t="str">
        <f ca="1">+IF(OFFSET('Sanitation Data'!$F$29,0,10*ROW('Sanitation Data'!F192))="","",OFFSET('Sanitation Data'!$F$29,0,10*ROW('Sanitation Data'!F192)))</f>
        <v/>
      </c>
      <c r="CW198" s="378" t="str">
        <f ca="1">+IF(OFFSET('Sanitation Data'!$F$30,0,10*ROW('Sanitation Data'!F192))="","",OFFSET('Sanitation Data'!$F$30,0,10*ROW('Sanitation Data'!F192)))</f>
        <v/>
      </c>
      <c r="CX198" s="378" t="str">
        <f ca="1">+IF(OFFSET('Sanitation Data'!$F$31,0,10*ROW('Sanitation Data'!F192))="","",OFFSET('Sanitation Data'!$F$31,0,10*ROW('Sanitation Data'!F192)))</f>
        <v/>
      </c>
      <c r="CY198" s="378" t="str">
        <f ca="1">+IF(OFFSET('Sanitation Data'!$F$32,0,10*ROW('Sanitation Data'!F192))="","",OFFSET('Sanitation Data'!$F$32,0,10*ROW('Sanitation Data'!F192)))</f>
        <v/>
      </c>
      <c r="CZ198" s="378" t="str">
        <f ca="1">+IF(OFFSET('Sanitation Data'!$G$28,0,10*ROW('Sanitation Data'!G192))="","",OFFSET('Sanitation Data'!$G$28,0,10*ROW('Sanitation Data'!G192)))</f>
        <v/>
      </c>
      <c r="DA198" s="378" t="str">
        <f ca="1">+IF(OFFSET('Sanitation Data'!$G$29,0,10*ROW('Sanitation Data'!G192))="","",OFFSET('Sanitation Data'!$G$29,0,10*ROW('Sanitation Data'!G192)))</f>
        <v/>
      </c>
      <c r="DB198" s="378" t="str">
        <f ca="1">+IF(OFFSET('Sanitation Data'!$G$30,0,10*ROW('Sanitation Data'!G192))="","",OFFSET('Sanitation Data'!$G$30,0,10*ROW('Sanitation Data'!G192)))</f>
        <v/>
      </c>
      <c r="DC198" s="378" t="str">
        <f ca="1">+IF(OFFSET('Sanitation Data'!$G$31,0,10*ROW('Sanitation Data'!G192))="","",OFFSET('Sanitation Data'!$G$31,0,10*ROW('Sanitation Data'!G192)))</f>
        <v/>
      </c>
      <c r="DD198" s="378" t="str">
        <f ca="1">+IF(OFFSET('Sanitation Data'!$G$32,0,10*ROW('Sanitation Data'!G192))="","",OFFSET('Sanitation Data'!$G$32,0,10*ROW('Sanitation Data'!G192)))</f>
        <v/>
      </c>
      <c r="DE198" s="378" t="str">
        <f ca="1">+IF(OFFSET('Sanitation Data'!$H$28,0,10*ROW('Sanitation Data'!H192))="","",OFFSET('Sanitation Data'!$H$28,0,10*ROW('Sanitation Data'!H192)))</f>
        <v/>
      </c>
      <c r="DF198" s="378" t="str">
        <f ca="1">+IF(OFFSET('Sanitation Data'!$H$29,0,10*ROW('Sanitation Data'!H192))="","",OFFSET('Sanitation Data'!$H$29,0,10*ROW('Sanitation Data'!H192)))</f>
        <v/>
      </c>
      <c r="DG198" s="378" t="str">
        <f ca="1">+IF(OFFSET('Sanitation Data'!$H$30,0,10*ROW('Sanitation Data'!H192))="","",OFFSET('Sanitation Data'!$H$30,0,10*ROW('Sanitation Data'!H192)))</f>
        <v/>
      </c>
      <c r="DH198" s="378" t="str">
        <f ca="1">+IF(OFFSET('Sanitation Data'!$H$31,0,10*ROW('Sanitation Data'!H192))="","",OFFSET('Sanitation Data'!$H$31,0,10*ROW('Sanitation Data'!H192)))</f>
        <v/>
      </c>
      <c r="DI198" s="378" t="str">
        <f ca="1">+IF(OFFSET('Sanitation Data'!$H$32,0,10*ROW('Sanitation Data'!H192))="","",OFFSET('Sanitation Data'!$H$32,0,10*ROW('Sanitation Data'!H192)))</f>
        <v/>
      </c>
      <c r="DJ198" s="378" t="str">
        <f ca="1">+IF(OFFSET('Sanitation Data'!$I$28,0,10*ROW('Sanitation Data'!I192))="","",OFFSET('Sanitation Data'!$I$28,0,10*ROW('Sanitation Data'!I192)))</f>
        <v/>
      </c>
      <c r="DK198" s="378" t="str">
        <f ca="1">+IF(OFFSET('Sanitation Data'!$I$29,0,10*ROW('Sanitation Data'!I192))="","",OFFSET('Sanitation Data'!$I$29,0,10*ROW('Sanitation Data'!I192)))</f>
        <v/>
      </c>
      <c r="DL198" s="378" t="str">
        <f ca="1">+IF(OFFSET('Sanitation Data'!$I$30,0,10*ROW('Sanitation Data'!I192))="","",OFFSET('Sanitation Data'!$I$30,0,10*ROW('Sanitation Data'!I192)))</f>
        <v/>
      </c>
      <c r="DM198" s="378" t="str">
        <f ca="1">+IF(OFFSET('Sanitation Data'!$I$31,0,10*ROW('Sanitation Data'!I192))="","",OFFSET('Sanitation Data'!$I$31,0,10*ROW('Sanitation Data'!I192)))</f>
        <v/>
      </c>
      <c r="DN198" s="378" t="str">
        <f ca="1">+IF(OFFSET('Sanitation Data'!$I$32,0,10*ROW('Sanitation Data'!I192))="","",OFFSET('Sanitation Data'!$I$32,0,10*ROW('Sanitation Data'!I192)))</f>
        <v/>
      </c>
      <c r="DO198" s="378" t="str">
        <f ca="1">+IF(OFFSET('Hygiene Data'!$D$11,0,10*ROW('Hygiene Data'!D192))="","",OFFSET('Hygiene Data'!$D$11,0,10*ROW('Hygiene Data'!D192)))</f>
        <v/>
      </c>
      <c r="DP198" s="378" t="str">
        <f ca="1">+IF(OFFSET('Hygiene Data'!$D$12,0,10*ROW('Hygiene Data'!D192))="","",OFFSET('Hygiene Data'!$D$12,0,10*ROW('Hygiene Data'!D192)))</f>
        <v/>
      </c>
      <c r="DQ198" s="378" t="str">
        <f ca="1">+IF(OFFSET('Hygiene Data'!$D$13,0,10*ROW('Hygiene Data'!D192))="","",OFFSET('Hygiene Data'!$D$13,0,10*ROW('Hygiene Data'!D192)))</f>
        <v/>
      </c>
      <c r="DR198" s="378" t="str">
        <f ca="1">+IF(OFFSET('Hygiene Data'!$E$11,0,10*ROW('Hygiene Data'!E192))="","",OFFSET('Hygiene Data'!$E$11,0,10*ROW('Hygiene Data'!E192)))</f>
        <v/>
      </c>
      <c r="DS198" s="378" t="str">
        <f ca="1">+IF(OFFSET('Hygiene Data'!$E$12,0,10*ROW('Hygiene Data'!E192))="","",OFFSET('Hygiene Data'!$E$12,0,10*ROW('Hygiene Data'!E192)))</f>
        <v/>
      </c>
      <c r="DT198" s="378" t="str">
        <f ca="1">+IF(OFFSET('Hygiene Data'!$E$13,0,10*ROW('Hygiene Data'!E192))="","",OFFSET('Hygiene Data'!$E$13,0,10*ROW('Hygiene Data'!E192)))</f>
        <v/>
      </c>
      <c r="DU198" s="378" t="str">
        <f ca="1">+IF(OFFSET('Hygiene Data'!$F$11,0,10*ROW('Hygiene Data'!F192))="","",OFFSET('Hygiene Data'!$F$11,0,10*ROW('Hygiene Data'!F192)))</f>
        <v/>
      </c>
      <c r="DV198" s="378" t="str">
        <f ca="1">+IF(OFFSET('Hygiene Data'!$F$12,0,10*ROW('Hygiene Data'!F192))="","",OFFSET('Hygiene Data'!$F$12,0,10*ROW('Hygiene Data'!F192)))</f>
        <v/>
      </c>
      <c r="DW198" s="378" t="str">
        <f ca="1">+IF(OFFSET('Hygiene Data'!$F$13,0,10*ROW('Hygiene Data'!F192))="","",OFFSET('Hygiene Data'!$F$13,0,10*ROW('Hygiene Data'!F192)))</f>
        <v/>
      </c>
      <c r="DX198" s="378" t="str">
        <f ca="1">+IF(OFFSET('Hygiene Data'!$G$11,0,10*ROW('Hygiene Data'!G192))="","",OFFSET('Hygiene Data'!$G$11,0,10*ROW('Hygiene Data'!G192)))</f>
        <v/>
      </c>
      <c r="DY198" s="378" t="str">
        <f ca="1">+IF(OFFSET('Hygiene Data'!$G$12,0,10*ROW('Hygiene Data'!G192))="","",OFFSET('Hygiene Data'!$G$12,0,10*ROW('Hygiene Data'!G192)))</f>
        <v/>
      </c>
      <c r="DZ198" s="378" t="str">
        <f ca="1">+IF(OFFSET('Hygiene Data'!$G$13,0,10*ROW('Hygiene Data'!G192))="","",OFFSET('Hygiene Data'!$G$13,0,10*ROW('Hygiene Data'!G192)))</f>
        <v/>
      </c>
      <c r="EA198" s="378" t="str">
        <f ca="1">+IF(OFFSET('Hygiene Data'!$H$11,0,10*ROW('Hygiene Data'!H192))="","",OFFSET('Hygiene Data'!$H$11,0,10*ROW('Hygiene Data'!H192)))</f>
        <v/>
      </c>
      <c r="EB198" s="378" t="str">
        <f ca="1">+IF(OFFSET('Hygiene Data'!$H$12,0,10*ROW('Hygiene Data'!H192))="","",OFFSET('Hygiene Data'!$H$12,0,10*ROW('Hygiene Data'!H192)))</f>
        <v/>
      </c>
      <c r="EC198" s="378" t="str">
        <f ca="1">+IF(OFFSET('Hygiene Data'!$H$13,0,10*ROW('Hygiene Data'!H192))="","",OFFSET('Hygiene Data'!$H$13,0,10*ROW('Hygiene Data'!H192)))</f>
        <v/>
      </c>
      <c r="ED198" s="378" t="str">
        <f ca="1">+IF(OFFSET('Hygiene Data'!$I$11,0,10*ROW('Hygiene Data'!I192))="","",OFFSET('Hygiene Data'!$I$11,0,10*ROW('Hygiene Data'!I192)))</f>
        <v/>
      </c>
      <c r="EE198" s="378" t="str">
        <f ca="1">+IF(OFFSET('Hygiene Data'!$I$12,0,10*ROW('Hygiene Data'!I192))="","",OFFSET('Hygiene Data'!$I$12,0,10*ROW('Hygiene Data'!I192)))</f>
        <v/>
      </c>
      <c r="EF198" s="378" t="str">
        <f ca="1">+IF(OFFSET('Hygiene Data'!$I$13,0,10*ROW('Hygiene Data'!I192))="","",OFFSET('Hygiene Data'!$I$13,0,10*ROW('Hygiene Data'!I192)))</f>
        <v/>
      </c>
    </row>
    <row r="199" spans="1:136" x14ac:dyDescent="0.25">
      <c r="A199" s="487" t="str">
        <f ca="1">+IF(OFFSET('Water Data'!$B$2,0,10*ROW('Water Data'!E193))="","",OFFSET('Water Data'!$B$2,0,10*ROW('Water Data'!E193)))</f>
        <v/>
      </c>
      <c r="B199" s="487"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4" t="str">
        <f t="shared" ref="C199:C207" ca="1" si="3">+IF(ISNUMBER(VALUE(MID(A199,5,4))), VALUE(MID(A199, 5,4)),"")</f>
        <v/>
      </c>
      <c r="D199" s="515"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5"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5"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5"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5"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5"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5"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5"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5"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5"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5"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5"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5"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5"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5"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5"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5"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5"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6"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6"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6"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6"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6"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6"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6"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6"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6"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6"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6"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6"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6"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6"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6"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6"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6"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6"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6"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6"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6"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6"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6"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6"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6"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6"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6"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6"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6"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6"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7"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3"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7"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7"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7"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7"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7"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7"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7"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7"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7"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7"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7"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7"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7"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7"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7"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7"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8" t="str">
        <f ca="1">+IF(OFFSET('Water Data'!$D$27,0,10*ROW('Water Data'!D193))="","",OFFSET('Water Data'!$D$27,0,10*ROW('Water Data'!D193)))</f>
        <v/>
      </c>
      <c r="BT199" s="378" t="str">
        <f ca="1">+IF(OFFSET('Water Data'!$D$28,0,10*ROW('Water Data'!D193))="","",OFFSET('Water Data'!$D$28,0,10*ROW('Water Data'!D193)))</f>
        <v/>
      </c>
      <c r="BU199" s="378" t="str">
        <f ca="1">+IF(OFFSET('Water Data'!$D$29,0,10*ROW('Water Data'!D193))="","",OFFSET('Water Data'!$D$29,0,10*ROW('Water Data'!D193)))</f>
        <v/>
      </c>
      <c r="BV199" s="378" t="str">
        <f ca="1">+IF(OFFSET('Water Data'!$E$27,0,10*ROW('Water Data'!E193))="","",OFFSET('Water Data'!$E$27,0,10*ROW('Water Data'!E193)))</f>
        <v/>
      </c>
      <c r="BW199" s="378" t="str">
        <f ca="1">+IF(OFFSET('Water Data'!$E$28,0,10*ROW('Water Data'!E193))="","",OFFSET('Water Data'!$E$28,0,10*ROW('Water Data'!E193)))</f>
        <v/>
      </c>
      <c r="BX199" s="378" t="str">
        <f ca="1">+IF(OFFSET('Water Data'!$E$29,0,10*ROW('Water Data'!E193))="","",OFFSET('Water Data'!$E$29,0,10*ROW('Water Data'!E193)))</f>
        <v/>
      </c>
      <c r="BY199" s="378" t="str">
        <f ca="1">+IF(OFFSET('Water Data'!$F$27,0,10*ROW('Water Data'!F193))="","",OFFSET('Water Data'!$F$27,0,10*ROW('Water Data'!F193)))</f>
        <v/>
      </c>
      <c r="BZ199" s="378" t="str">
        <f ca="1">+IF(OFFSET('Water Data'!$F$28,0,10*ROW('Water Data'!F193))="","",OFFSET('Water Data'!$F$28,0,10*ROW('Water Data'!F193)))</f>
        <v/>
      </c>
      <c r="CA199" s="378" t="str">
        <f ca="1">+IF(OFFSET('Water Data'!$F$29,0,10*ROW('Water Data'!F193))="","",OFFSET('Water Data'!$F$29,0,10*ROW('Water Data'!F193)))</f>
        <v/>
      </c>
      <c r="CB199" s="378" t="str">
        <f ca="1">+IF(OFFSET('Water Data'!$G$27,0,10*ROW('Water Data'!G193))="","",OFFSET('Water Data'!$G$27,0,10*ROW('Water Data'!G193)))</f>
        <v/>
      </c>
      <c r="CC199" s="378" t="str">
        <f ca="1">+IF(OFFSET('Water Data'!$G$28,0,10*ROW('Water Data'!G193))="","",OFFSET('Water Data'!$G$28,0,10*ROW('Water Data'!G193)))</f>
        <v/>
      </c>
      <c r="CD199" s="378" t="str">
        <f ca="1">+IF(OFFSET('Water Data'!$G$29,0,10*ROW('Water Data'!G193))="","",OFFSET('Water Data'!$G$29,0,10*ROW('Water Data'!G193)))</f>
        <v/>
      </c>
      <c r="CE199" s="378" t="str">
        <f ca="1">+IF(OFFSET('Water Data'!$H$27,0,10*ROW('Water Data'!H193))="","",OFFSET('Water Data'!$H$27,0,10*ROW('Water Data'!H193)))</f>
        <v/>
      </c>
      <c r="CF199" s="378" t="str">
        <f ca="1">+IF(OFFSET('Water Data'!$H$28,0,10*ROW('Water Data'!H193))="","",OFFSET('Water Data'!$H$28,0,10*ROW('Water Data'!H193)))</f>
        <v/>
      </c>
      <c r="CG199" s="378" t="str">
        <f ca="1">+IF(OFFSET('Water Data'!$H$29,0,10*ROW('Water Data'!H193))="","",OFFSET('Water Data'!$H$29,0,10*ROW('Water Data'!H193)))</f>
        <v/>
      </c>
      <c r="CH199" s="378" t="str">
        <f ca="1">+IF(OFFSET('Water Data'!$I$27,0,10*ROW('Water Data'!I193))="","",OFFSET('Water Data'!$I$27,0,10*ROW('Water Data'!I193)))</f>
        <v/>
      </c>
      <c r="CI199" s="378" t="str">
        <f ca="1">+IF(OFFSET('Water Data'!$I$28,0,10*ROW('Water Data'!I193))="","",OFFSET('Water Data'!$I$28,0,10*ROW('Water Data'!I193)))</f>
        <v/>
      </c>
      <c r="CJ199" s="378" t="str">
        <f ca="1">+IF(OFFSET('Water Data'!$I$29,0,10*ROW('Water Data'!I193))="","",OFFSET('Water Data'!$I$29,0,10*ROW('Water Data'!I193)))</f>
        <v/>
      </c>
      <c r="CK199" s="378" t="str">
        <f ca="1">+IF(OFFSET('Sanitation Data'!$D$28,0,10*ROW('Sanitation Data'!D193))="","",OFFSET('Sanitation Data'!$D$28,0,10*ROW('Sanitation Data'!D193)))</f>
        <v/>
      </c>
      <c r="CL199" s="378" t="str">
        <f ca="1">+IF(OFFSET('Sanitation Data'!$D$29,0,10*ROW('Sanitation Data'!D193))="","",OFFSET('Sanitation Data'!$D$29,0,10*ROW('Sanitation Data'!D193)))</f>
        <v/>
      </c>
      <c r="CM199" s="378" t="str">
        <f ca="1">+IF(OFFSET('Sanitation Data'!$D$30,0,10*ROW('Sanitation Data'!D193))="","",OFFSET('Sanitation Data'!$D$30,0,10*ROW('Sanitation Data'!D193)))</f>
        <v/>
      </c>
      <c r="CN199" s="378" t="str">
        <f ca="1">+IF(OFFSET('Sanitation Data'!$D$31,0,10*ROW('Sanitation Data'!D193))="","",OFFSET('Sanitation Data'!$D$31,0,10*ROW('Sanitation Data'!D193)))</f>
        <v/>
      </c>
      <c r="CO199" s="378" t="str">
        <f ca="1">+IF(OFFSET('Sanitation Data'!$D$32,0,10*ROW('Sanitation Data'!D193))="","",OFFSET('Sanitation Data'!$D$32,0,10*ROW('Sanitation Data'!D193)))</f>
        <v/>
      </c>
      <c r="CP199" s="378" t="str">
        <f ca="1">+IF(OFFSET('Sanitation Data'!$E$28,0,10*ROW('Sanitation Data'!E193))="","",OFFSET('Sanitation Data'!$E$28,0,10*ROW('Sanitation Data'!E193)))</f>
        <v/>
      </c>
      <c r="CQ199" s="378" t="str">
        <f ca="1">+IF(OFFSET('Sanitation Data'!$E$29,0,10*ROW('Sanitation Data'!E193))="","",OFFSET('Sanitation Data'!$E$29,0,10*ROW('Sanitation Data'!E193)))</f>
        <v/>
      </c>
      <c r="CR199" s="378" t="str">
        <f ca="1">+IF(OFFSET('Sanitation Data'!$E$30,0,10*ROW('Sanitation Data'!E193))="","",OFFSET('Sanitation Data'!$E$30,0,10*ROW('Sanitation Data'!E193)))</f>
        <v/>
      </c>
      <c r="CS199" s="378" t="str">
        <f ca="1">+IF(OFFSET('Sanitation Data'!$E$31,0,10*ROW('Sanitation Data'!E193))="","",OFFSET('Sanitation Data'!$E$31,0,10*ROW('Sanitation Data'!E193)))</f>
        <v/>
      </c>
      <c r="CT199" s="378" t="str">
        <f ca="1">+IF(OFFSET('Sanitation Data'!$E$32,0,10*ROW('Sanitation Data'!E193))="","",OFFSET('Sanitation Data'!$E$32,0,10*ROW('Sanitation Data'!E193)))</f>
        <v/>
      </c>
      <c r="CU199" s="378" t="str">
        <f ca="1">+IF(OFFSET('Sanitation Data'!$F$28,0,10*ROW('Sanitation Data'!F193))="","",OFFSET('Sanitation Data'!$F$28,0,10*ROW('Sanitation Data'!F193)))</f>
        <v/>
      </c>
      <c r="CV199" s="378" t="str">
        <f ca="1">+IF(OFFSET('Sanitation Data'!$F$29,0,10*ROW('Sanitation Data'!F193))="","",OFFSET('Sanitation Data'!$F$29,0,10*ROW('Sanitation Data'!F193)))</f>
        <v/>
      </c>
      <c r="CW199" s="378" t="str">
        <f ca="1">+IF(OFFSET('Sanitation Data'!$F$30,0,10*ROW('Sanitation Data'!F193))="","",OFFSET('Sanitation Data'!$F$30,0,10*ROW('Sanitation Data'!F193)))</f>
        <v/>
      </c>
      <c r="CX199" s="378" t="str">
        <f ca="1">+IF(OFFSET('Sanitation Data'!$F$31,0,10*ROW('Sanitation Data'!F193))="","",OFFSET('Sanitation Data'!$F$31,0,10*ROW('Sanitation Data'!F193)))</f>
        <v/>
      </c>
      <c r="CY199" s="378" t="str">
        <f ca="1">+IF(OFFSET('Sanitation Data'!$F$32,0,10*ROW('Sanitation Data'!F193))="","",OFFSET('Sanitation Data'!$F$32,0,10*ROW('Sanitation Data'!F193)))</f>
        <v/>
      </c>
      <c r="CZ199" s="378" t="str">
        <f ca="1">+IF(OFFSET('Sanitation Data'!$G$28,0,10*ROW('Sanitation Data'!G193))="","",OFFSET('Sanitation Data'!$G$28,0,10*ROW('Sanitation Data'!G193)))</f>
        <v/>
      </c>
      <c r="DA199" s="378" t="str">
        <f ca="1">+IF(OFFSET('Sanitation Data'!$G$29,0,10*ROW('Sanitation Data'!G193))="","",OFFSET('Sanitation Data'!$G$29,0,10*ROW('Sanitation Data'!G193)))</f>
        <v/>
      </c>
      <c r="DB199" s="378" t="str">
        <f ca="1">+IF(OFFSET('Sanitation Data'!$G$30,0,10*ROW('Sanitation Data'!G193))="","",OFFSET('Sanitation Data'!$G$30,0,10*ROW('Sanitation Data'!G193)))</f>
        <v/>
      </c>
      <c r="DC199" s="378" t="str">
        <f ca="1">+IF(OFFSET('Sanitation Data'!$G$31,0,10*ROW('Sanitation Data'!G193))="","",OFFSET('Sanitation Data'!$G$31,0,10*ROW('Sanitation Data'!G193)))</f>
        <v/>
      </c>
      <c r="DD199" s="378" t="str">
        <f ca="1">+IF(OFFSET('Sanitation Data'!$G$32,0,10*ROW('Sanitation Data'!G193))="","",OFFSET('Sanitation Data'!$G$32,0,10*ROW('Sanitation Data'!G193)))</f>
        <v/>
      </c>
      <c r="DE199" s="378" t="str">
        <f ca="1">+IF(OFFSET('Sanitation Data'!$H$28,0,10*ROW('Sanitation Data'!H193))="","",OFFSET('Sanitation Data'!$H$28,0,10*ROW('Sanitation Data'!H193)))</f>
        <v/>
      </c>
      <c r="DF199" s="378" t="str">
        <f ca="1">+IF(OFFSET('Sanitation Data'!$H$29,0,10*ROW('Sanitation Data'!H193))="","",OFFSET('Sanitation Data'!$H$29,0,10*ROW('Sanitation Data'!H193)))</f>
        <v/>
      </c>
      <c r="DG199" s="378" t="str">
        <f ca="1">+IF(OFFSET('Sanitation Data'!$H$30,0,10*ROW('Sanitation Data'!H193))="","",OFFSET('Sanitation Data'!$H$30,0,10*ROW('Sanitation Data'!H193)))</f>
        <v/>
      </c>
      <c r="DH199" s="378" t="str">
        <f ca="1">+IF(OFFSET('Sanitation Data'!$H$31,0,10*ROW('Sanitation Data'!H193))="","",OFFSET('Sanitation Data'!$H$31,0,10*ROW('Sanitation Data'!H193)))</f>
        <v/>
      </c>
      <c r="DI199" s="378" t="str">
        <f ca="1">+IF(OFFSET('Sanitation Data'!$H$32,0,10*ROW('Sanitation Data'!H193))="","",OFFSET('Sanitation Data'!$H$32,0,10*ROW('Sanitation Data'!H193)))</f>
        <v/>
      </c>
      <c r="DJ199" s="378" t="str">
        <f ca="1">+IF(OFFSET('Sanitation Data'!$I$28,0,10*ROW('Sanitation Data'!I193))="","",OFFSET('Sanitation Data'!$I$28,0,10*ROW('Sanitation Data'!I193)))</f>
        <v/>
      </c>
      <c r="DK199" s="378" t="str">
        <f ca="1">+IF(OFFSET('Sanitation Data'!$I$29,0,10*ROW('Sanitation Data'!I193))="","",OFFSET('Sanitation Data'!$I$29,0,10*ROW('Sanitation Data'!I193)))</f>
        <v/>
      </c>
      <c r="DL199" s="378" t="str">
        <f ca="1">+IF(OFFSET('Sanitation Data'!$I$30,0,10*ROW('Sanitation Data'!I193))="","",OFFSET('Sanitation Data'!$I$30,0,10*ROW('Sanitation Data'!I193)))</f>
        <v/>
      </c>
      <c r="DM199" s="378" t="str">
        <f ca="1">+IF(OFFSET('Sanitation Data'!$I$31,0,10*ROW('Sanitation Data'!I193))="","",OFFSET('Sanitation Data'!$I$31,0,10*ROW('Sanitation Data'!I193)))</f>
        <v/>
      </c>
      <c r="DN199" s="378" t="str">
        <f ca="1">+IF(OFFSET('Sanitation Data'!$I$32,0,10*ROW('Sanitation Data'!I193))="","",OFFSET('Sanitation Data'!$I$32,0,10*ROW('Sanitation Data'!I193)))</f>
        <v/>
      </c>
      <c r="DO199" s="378" t="str">
        <f ca="1">+IF(OFFSET('Hygiene Data'!$D$11,0,10*ROW('Hygiene Data'!D193))="","",OFFSET('Hygiene Data'!$D$11,0,10*ROW('Hygiene Data'!D193)))</f>
        <v/>
      </c>
      <c r="DP199" s="378" t="str">
        <f ca="1">+IF(OFFSET('Hygiene Data'!$D$12,0,10*ROW('Hygiene Data'!D193))="","",OFFSET('Hygiene Data'!$D$12,0,10*ROW('Hygiene Data'!D193)))</f>
        <v/>
      </c>
      <c r="DQ199" s="378" t="str">
        <f ca="1">+IF(OFFSET('Hygiene Data'!$D$13,0,10*ROW('Hygiene Data'!D193))="","",OFFSET('Hygiene Data'!$D$13,0,10*ROW('Hygiene Data'!D193)))</f>
        <v/>
      </c>
      <c r="DR199" s="378" t="str">
        <f ca="1">+IF(OFFSET('Hygiene Data'!$E$11,0,10*ROW('Hygiene Data'!E193))="","",OFFSET('Hygiene Data'!$E$11,0,10*ROW('Hygiene Data'!E193)))</f>
        <v/>
      </c>
      <c r="DS199" s="378" t="str">
        <f ca="1">+IF(OFFSET('Hygiene Data'!$E$12,0,10*ROW('Hygiene Data'!E193))="","",OFFSET('Hygiene Data'!$E$12,0,10*ROW('Hygiene Data'!E193)))</f>
        <v/>
      </c>
      <c r="DT199" s="378" t="str">
        <f ca="1">+IF(OFFSET('Hygiene Data'!$E$13,0,10*ROW('Hygiene Data'!E193))="","",OFFSET('Hygiene Data'!$E$13,0,10*ROW('Hygiene Data'!E193)))</f>
        <v/>
      </c>
      <c r="DU199" s="378" t="str">
        <f ca="1">+IF(OFFSET('Hygiene Data'!$F$11,0,10*ROW('Hygiene Data'!F193))="","",OFFSET('Hygiene Data'!$F$11,0,10*ROW('Hygiene Data'!F193)))</f>
        <v/>
      </c>
      <c r="DV199" s="378" t="str">
        <f ca="1">+IF(OFFSET('Hygiene Data'!$F$12,0,10*ROW('Hygiene Data'!F193))="","",OFFSET('Hygiene Data'!$F$12,0,10*ROW('Hygiene Data'!F193)))</f>
        <v/>
      </c>
      <c r="DW199" s="378" t="str">
        <f ca="1">+IF(OFFSET('Hygiene Data'!$F$13,0,10*ROW('Hygiene Data'!F193))="","",OFFSET('Hygiene Data'!$F$13,0,10*ROW('Hygiene Data'!F193)))</f>
        <v/>
      </c>
      <c r="DX199" s="378" t="str">
        <f ca="1">+IF(OFFSET('Hygiene Data'!$G$11,0,10*ROW('Hygiene Data'!G193))="","",OFFSET('Hygiene Data'!$G$11,0,10*ROW('Hygiene Data'!G193)))</f>
        <v/>
      </c>
      <c r="DY199" s="378" t="str">
        <f ca="1">+IF(OFFSET('Hygiene Data'!$G$12,0,10*ROW('Hygiene Data'!G193))="","",OFFSET('Hygiene Data'!$G$12,0,10*ROW('Hygiene Data'!G193)))</f>
        <v/>
      </c>
      <c r="DZ199" s="378" t="str">
        <f ca="1">+IF(OFFSET('Hygiene Data'!$G$13,0,10*ROW('Hygiene Data'!G193))="","",OFFSET('Hygiene Data'!$G$13,0,10*ROW('Hygiene Data'!G193)))</f>
        <v/>
      </c>
      <c r="EA199" s="378" t="str">
        <f ca="1">+IF(OFFSET('Hygiene Data'!$H$11,0,10*ROW('Hygiene Data'!H193))="","",OFFSET('Hygiene Data'!$H$11,0,10*ROW('Hygiene Data'!H193)))</f>
        <v/>
      </c>
      <c r="EB199" s="378" t="str">
        <f ca="1">+IF(OFFSET('Hygiene Data'!$H$12,0,10*ROW('Hygiene Data'!H193))="","",OFFSET('Hygiene Data'!$H$12,0,10*ROW('Hygiene Data'!H193)))</f>
        <v/>
      </c>
      <c r="EC199" s="378" t="str">
        <f ca="1">+IF(OFFSET('Hygiene Data'!$H$13,0,10*ROW('Hygiene Data'!H193))="","",OFFSET('Hygiene Data'!$H$13,0,10*ROW('Hygiene Data'!H193)))</f>
        <v/>
      </c>
      <c r="ED199" s="378" t="str">
        <f ca="1">+IF(OFFSET('Hygiene Data'!$I$11,0,10*ROW('Hygiene Data'!I193))="","",OFFSET('Hygiene Data'!$I$11,0,10*ROW('Hygiene Data'!I193)))</f>
        <v/>
      </c>
      <c r="EE199" s="378" t="str">
        <f ca="1">+IF(OFFSET('Hygiene Data'!$I$12,0,10*ROW('Hygiene Data'!I193))="","",OFFSET('Hygiene Data'!$I$12,0,10*ROW('Hygiene Data'!I193)))</f>
        <v/>
      </c>
      <c r="EF199" s="378" t="str">
        <f ca="1">+IF(OFFSET('Hygiene Data'!$I$13,0,10*ROW('Hygiene Data'!I193))="","",OFFSET('Hygiene Data'!$I$13,0,10*ROW('Hygiene Data'!I193)))</f>
        <v/>
      </c>
    </row>
    <row r="200" spans="1:136" x14ac:dyDescent="0.25">
      <c r="A200" s="487" t="str">
        <f ca="1">+IF(OFFSET('Water Data'!$B$2,0,10*ROW('Water Data'!E194))="","",OFFSET('Water Data'!$B$2,0,10*ROW('Water Data'!E194)))</f>
        <v/>
      </c>
      <c r="B200" s="487"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4" t="str">
        <f t="shared" ca="1" si="3"/>
        <v/>
      </c>
      <c r="D200" s="515"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5"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5"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5"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5"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5"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5"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5"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5"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5"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5"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5"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5"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5"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5"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5"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5"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5"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6"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6"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6"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6"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6"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6"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6"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6"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6"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6"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6"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6"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6"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6"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6"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6"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6"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6"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6"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6"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6"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6"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6"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6"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6"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6"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6"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6"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6"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6"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7"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3"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7"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7"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7"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7"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7"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7"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7"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7"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7"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7"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7"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7"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7"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7"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7"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7"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8" t="str">
        <f ca="1">+IF(OFFSET('Water Data'!$D$27,0,10*ROW('Water Data'!D194))="","",OFFSET('Water Data'!$D$27,0,10*ROW('Water Data'!D194)))</f>
        <v/>
      </c>
      <c r="BT200" s="378" t="str">
        <f ca="1">+IF(OFFSET('Water Data'!$D$28,0,10*ROW('Water Data'!D194))="","",OFFSET('Water Data'!$D$28,0,10*ROW('Water Data'!D194)))</f>
        <v/>
      </c>
      <c r="BU200" s="378" t="str">
        <f ca="1">+IF(OFFSET('Water Data'!$D$29,0,10*ROW('Water Data'!D194))="","",OFFSET('Water Data'!$D$29,0,10*ROW('Water Data'!D194)))</f>
        <v/>
      </c>
      <c r="BV200" s="378" t="str">
        <f ca="1">+IF(OFFSET('Water Data'!$E$27,0,10*ROW('Water Data'!E194))="","",OFFSET('Water Data'!$E$27,0,10*ROW('Water Data'!E194)))</f>
        <v/>
      </c>
      <c r="BW200" s="378" t="str">
        <f ca="1">+IF(OFFSET('Water Data'!$E$28,0,10*ROW('Water Data'!E194))="","",OFFSET('Water Data'!$E$28,0,10*ROW('Water Data'!E194)))</f>
        <v/>
      </c>
      <c r="BX200" s="378" t="str">
        <f ca="1">+IF(OFFSET('Water Data'!$E$29,0,10*ROW('Water Data'!E194))="","",OFFSET('Water Data'!$E$29,0,10*ROW('Water Data'!E194)))</f>
        <v/>
      </c>
      <c r="BY200" s="378" t="str">
        <f ca="1">+IF(OFFSET('Water Data'!$F$27,0,10*ROW('Water Data'!F194))="","",OFFSET('Water Data'!$F$27,0,10*ROW('Water Data'!F194)))</f>
        <v/>
      </c>
      <c r="BZ200" s="378" t="str">
        <f ca="1">+IF(OFFSET('Water Data'!$F$28,0,10*ROW('Water Data'!F194))="","",OFFSET('Water Data'!$F$28,0,10*ROW('Water Data'!F194)))</f>
        <v/>
      </c>
      <c r="CA200" s="378" t="str">
        <f ca="1">+IF(OFFSET('Water Data'!$F$29,0,10*ROW('Water Data'!F194))="","",OFFSET('Water Data'!$F$29,0,10*ROW('Water Data'!F194)))</f>
        <v/>
      </c>
      <c r="CB200" s="378" t="str">
        <f ca="1">+IF(OFFSET('Water Data'!$G$27,0,10*ROW('Water Data'!G194))="","",OFFSET('Water Data'!$G$27,0,10*ROW('Water Data'!G194)))</f>
        <v/>
      </c>
      <c r="CC200" s="378" t="str">
        <f ca="1">+IF(OFFSET('Water Data'!$G$28,0,10*ROW('Water Data'!G194))="","",OFFSET('Water Data'!$G$28,0,10*ROW('Water Data'!G194)))</f>
        <v/>
      </c>
      <c r="CD200" s="378" t="str">
        <f ca="1">+IF(OFFSET('Water Data'!$G$29,0,10*ROW('Water Data'!G194))="","",OFFSET('Water Data'!$G$29,0,10*ROW('Water Data'!G194)))</f>
        <v/>
      </c>
      <c r="CE200" s="378" t="str">
        <f ca="1">+IF(OFFSET('Water Data'!$H$27,0,10*ROW('Water Data'!H194))="","",OFFSET('Water Data'!$H$27,0,10*ROW('Water Data'!H194)))</f>
        <v/>
      </c>
      <c r="CF200" s="378" t="str">
        <f ca="1">+IF(OFFSET('Water Data'!$H$28,0,10*ROW('Water Data'!H194))="","",OFFSET('Water Data'!$H$28,0,10*ROW('Water Data'!H194)))</f>
        <v/>
      </c>
      <c r="CG200" s="378" t="str">
        <f ca="1">+IF(OFFSET('Water Data'!$H$29,0,10*ROW('Water Data'!H194))="","",OFFSET('Water Data'!$H$29,0,10*ROW('Water Data'!H194)))</f>
        <v/>
      </c>
      <c r="CH200" s="378" t="str">
        <f ca="1">+IF(OFFSET('Water Data'!$I$27,0,10*ROW('Water Data'!I194))="","",OFFSET('Water Data'!$I$27,0,10*ROW('Water Data'!I194)))</f>
        <v/>
      </c>
      <c r="CI200" s="378" t="str">
        <f ca="1">+IF(OFFSET('Water Data'!$I$28,0,10*ROW('Water Data'!I194))="","",OFFSET('Water Data'!$I$28,0,10*ROW('Water Data'!I194)))</f>
        <v/>
      </c>
      <c r="CJ200" s="378" t="str">
        <f ca="1">+IF(OFFSET('Water Data'!$I$29,0,10*ROW('Water Data'!I194))="","",OFFSET('Water Data'!$I$29,0,10*ROW('Water Data'!I194)))</f>
        <v/>
      </c>
      <c r="CK200" s="378" t="str">
        <f ca="1">+IF(OFFSET('Sanitation Data'!$D$28,0,10*ROW('Sanitation Data'!D194))="","",OFFSET('Sanitation Data'!$D$28,0,10*ROW('Sanitation Data'!D194)))</f>
        <v/>
      </c>
      <c r="CL200" s="378" t="str">
        <f ca="1">+IF(OFFSET('Sanitation Data'!$D$29,0,10*ROW('Sanitation Data'!D194))="","",OFFSET('Sanitation Data'!$D$29,0,10*ROW('Sanitation Data'!D194)))</f>
        <v/>
      </c>
      <c r="CM200" s="378" t="str">
        <f ca="1">+IF(OFFSET('Sanitation Data'!$D$30,0,10*ROW('Sanitation Data'!D194))="","",OFFSET('Sanitation Data'!$D$30,0,10*ROW('Sanitation Data'!D194)))</f>
        <v/>
      </c>
      <c r="CN200" s="378" t="str">
        <f ca="1">+IF(OFFSET('Sanitation Data'!$D$31,0,10*ROW('Sanitation Data'!D194))="","",OFFSET('Sanitation Data'!$D$31,0,10*ROW('Sanitation Data'!D194)))</f>
        <v/>
      </c>
      <c r="CO200" s="378" t="str">
        <f ca="1">+IF(OFFSET('Sanitation Data'!$D$32,0,10*ROW('Sanitation Data'!D194))="","",OFFSET('Sanitation Data'!$D$32,0,10*ROW('Sanitation Data'!D194)))</f>
        <v/>
      </c>
      <c r="CP200" s="378" t="str">
        <f ca="1">+IF(OFFSET('Sanitation Data'!$E$28,0,10*ROW('Sanitation Data'!E194))="","",OFFSET('Sanitation Data'!$E$28,0,10*ROW('Sanitation Data'!E194)))</f>
        <v/>
      </c>
      <c r="CQ200" s="378" t="str">
        <f ca="1">+IF(OFFSET('Sanitation Data'!$E$29,0,10*ROW('Sanitation Data'!E194))="","",OFFSET('Sanitation Data'!$E$29,0,10*ROW('Sanitation Data'!E194)))</f>
        <v/>
      </c>
      <c r="CR200" s="378" t="str">
        <f ca="1">+IF(OFFSET('Sanitation Data'!$E$30,0,10*ROW('Sanitation Data'!E194))="","",OFFSET('Sanitation Data'!$E$30,0,10*ROW('Sanitation Data'!E194)))</f>
        <v/>
      </c>
      <c r="CS200" s="378" t="str">
        <f ca="1">+IF(OFFSET('Sanitation Data'!$E$31,0,10*ROW('Sanitation Data'!E194))="","",OFFSET('Sanitation Data'!$E$31,0,10*ROW('Sanitation Data'!E194)))</f>
        <v/>
      </c>
      <c r="CT200" s="378" t="str">
        <f ca="1">+IF(OFFSET('Sanitation Data'!$E$32,0,10*ROW('Sanitation Data'!E194))="","",OFFSET('Sanitation Data'!$E$32,0,10*ROW('Sanitation Data'!E194)))</f>
        <v/>
      </c>
      <c r="CU200" s="378" t="str">
        <f ca="1">+IF(OFFSET('Sanitation Data'!$F$28,0,10*ROW('Sanitation Data'!F194))="","",OFFSET('Sanitation Data'!$F$28,0,10*ROW('Sanitation Data'!F194)))</f>
        <v/>
      </c>
      <c r="CV200" s="378" t="str">
        <f ca="1">+IF(OFFSET('Sanitation Data'!$F$29,0,10*ROW('Sanitation Data'!F194))="","",OFFSET('Sanitation Data'!$F$29,0,10*ROW('Sanitation Data'!F194)))</f>
        <v/>
      </c>
      <c r="CW200" s="378" t="str">
        <f ca="1">+IF(OFFSET('Sanitation Data'!$F$30,0,10*ROW('Sanitation Data'!F194))="","",OFFSET('Sanitation Data'!$F$30,0,10*ROW('Sanitation Data'!F194)))</f>
        <v/>
      </c>
      <c r="CX200" s="378" t="str">
        <f ca="1">+IF(OFFSET('Sanitation Data'!$F$31,0,10*ROW('Sanitation Data'!F194))="","",OFFSET('Sanitation Data'!$F$31,0,10*ROW('Sanitation Data'!F194)))</f>
        <v/>
      </c>
      <c r="CY200" s="378" t="str">
        <f ca="1">+IF(OFFSET('Sanitation Data'!$F$32,0,10*ROW('Sanitation Data'!F194))="","",OFFSET('Sanitation Data'!$F$32,0,10*ROW('Sanitation Data'!F194)))</f>
        <v/>
      </c>
      <c r="CZ200" s="378" t="str">
        <f ca="1">+IF(OFFSET('Sanitation Data'!$G$28,0,10*ROW('Sanitation Data'!G194))="","",OFFSET('Sanitation Data'!$G$28,0,10*ROW('Sanitation Data'!G194)))</f>
        <v/>
      </c>
      <c r="DA200" s="378" t="str">
        <f ca="1">+IF(OFFSET('Sanitation Data'!$G$29,0,10*ROW('Sanitation Data'!G194))="","",OFFSET('Sanitation Data'!$G$29,0,10*ROW('Sanitation Data'!G194)))</f>
        <v/>
      </c>
      <c r="DB200" s="378" t="str">
        <f ca="1">+IF(OFFSET('Sanitation Data'!$G$30,0,10*ROW('Sanitation Data'!G194))="","",OFFSET('Sanitation Data'!$G$30,0,10*ROW('Sanitation Data'!G194)))</f>
        <v/>
      </c>
      <c r="DC200" s="378" t="str">
        <f ca="1">+IF(OFFSET('Sanitation Data'!$G$31,0,10*ROW('Sanitation Data'!G194))="","",OFFSET('Sanitation Data'!$G$31,0,10*ROW('Sanitation Data'!G194)))</f>
        <v/>
      </c>
      <c r="DD200" s="378" t="str">
        <f ca="1">+IF(OFFSET('Sanitation Data'!$G$32,0,10*ROW('Sanitation Data'!G194))="","",OFFSET('Sanitation Data'!$G$32,0,10*ROW('Sanitation Data'!G194)))</f>
        <v/>
      </c>
      <c r="DE200" s="378" t="str">
        <f ca="1">+IF(OFFSET('Sanitation Data'!$H$28,0,10*ROW('Sanitation Data'!H194))="","",OFFSET('Sanitation Data'!$H$28,0,10*ROW('Sanitation Data'!H194)))</f>
        <v/>
      </c>
      <c r="DF200" s="378" t="str">
        <f ca="1">+IF(OFFSET('Sanitation Data'!$H$29,0,10*ROW('Sanitation Data'!H194))="","",OFFSET('Sanitation Data'!$H$29,0,10*ROW('Sanitation Data'!H194)))</f>
        <v/>
      </c>
      <c r="DG200" s="378" t="str">
        <f ca="1">+IF(OFFSET('Sanitation Data'!$H$30,0,10*ROW('Sanitation Data'!H194))="","",OFFSET('Sanitation Data'!$H$30,0,10*ROW('Sanitation Data'!H194)))</f>
        <v/>
      </c>
      <c r="DH200" s="378" t="str">
        <f ca="1">+IF(OFFSET('Sanitation Data'!$H$31,0,10*ROW('Sanitation Data'!H194))="","",OFFSET('Sanitation Data'!$H$31,0,10*ROW('Sanitation Data'!H194)))</f>
        <v/>
      </c>
      <c r="DI200" s="378" t="str">
        <f ca="1">+IF(OFFSET('Sanitation Data'!$H$32,0,10*ROW('Sanitation Data'!H194))="","",OFFSET('Sanitation Data'!$H$32,0,10*ROW('Sanitation Data'!H194)))</f>
        <v/>
      </c>
      <c r="DJ200" s="378" t="str">
        <f ca="1">+IF(OFFSET('Sanitation Data'!$I$28,0,10*ROW('Sanitation Data'!I194))="","",OFFSET('Sanitation Data'!$I$28,0,10*ROW('Sanitation Data'!I194)))</f>
        <v/>
      </c>
      <c r="DK200" s="378" t="str">
        <f ca="1">+IF(OFFSET('Sanitation Data'!$I$29,0,10*ROW('Sanitation Data'!I194))="","",OFFSET('Sanitation Data'!$I$29,0,10*ROW('Sanitation Data'!I194)))</f>
        <v/>
      </c>
      <c r="DL200" s="378" t="str">
        <f ca="1">+IF(OFFSET('Sanitation Data'!$I$30,0,10*ROW('Sanitation Data'!I194))="","",OFFSET('Sanitation Data'!$I$30,0,10*ROW('Sanitation Data'!I194)))</f>
        <v/>
      </c>
      <c r="DM200" s="378" t="str">
        <f ca="1">+IF(OFFSET('Sanitation Data'!$I$31,0,10*ROW('Sanitation Data'!I194))="","",OFFSET('Sanitation Data'!$I$31,0,10*ROW('Sanitation Data'!I194)))</f>
        <v/>
      </c>
      <c r="DN200" s="378" t="str">
        <f ca="1">+IF(OFFSET('Sanitation Data'!$I$32,0,10*ROW('Sanitation Data'!I194))="","",OFFSET('Sanitation Data'!$I$32,0,10*ROW('Sanitation Data'!I194)))</f>
        <v/>
      </c>
      <c r="DO200" s="378" t="str">
        <f ca="1">+IF(OFFSET('Hygiene Data'!$D$11,0,10*ROW('Hygiene Data'!D194))="","",OFFSET('Hygiene Data'!$D$11,0,10*ROW('Hygiene Data'!D194)))</f>
        <v/>
      </c>
      <c r="DP200" s="378" t="str">
        <f ca="1">+IF(OFFSET('Hygiene Data'!$D$12,0,10*ROW('Hygiene Data'!D194))="","",OFFSET('Hygiene Data'!$D$12,0,10*ROW('Hygiene Data'!D194)))</f>
        <v/>
      </c>
      <c r="DQ200" s="378" t="str">
        <f ca="1">+IF(OFFSET('Hygiene Data'!$D$13,0,10*ROW('Hygiene Data'!D194))="","",OFFSET('Hygiene Data'!$D$13,0,10*ROW('Hygiene Data'!D194)))</f>
        <v/>
      </c>
      <c r="DR200" s="378" t="str">
        <f ca="1">+IF(OFFSET('Hygiene Data'!$E$11,0,10*ROW('Hygiene Data'!E194))="","",OFFSET('Hygiene Data'!$E$11,0,10*ROW('Hygiene Data'!E194)))</f>
        <v/>
      </c>
      <c r="DS200" s="378" t="str">
        <f ca="1">+IF(OFFSET('Hygiene Data'!$E$12,0,10*ROW('Hygiene Data'!E194))="","",OFFSET('Hygiene Data'!$E$12,0,10*ROW('Hygiene Data'!E194)))</f>
        <v/>
      </c>
      <c r="DT200" s="378" t="str">
        <f ca="1">+IF(OFFSET('Hygiene Data'!$E$13,0,10*ROW('Hygiene Data'!E194))="","",OFFSET('Hygiene Data'!$E$13,0,10*ROW('Hygiene Data'!E194)))</f>
        <v/>
      </c>
      <c r="DU200" s="378" t="str">
        <f ca="1">+IF(OFFSET('Hygiene Data'!$F$11,0,10*ROW('Hygiene Data'!F194))="","",OFFSET('Hygiene Data'!$F$11,0,10*ROW('Hygiene Data'!F194)))</f>
        <v/>
      </c>
      <c r="DV200" s="378" t="str">
        <f ca="1">+IF(OFFSET('Hygiene Data'!$F$12,0,10*ROW('Hygiene Data'!F194))="","",OFFSET('Hygiene Data'!$F$12,0,10*ROW('Hygiene Data'!F194)))</f>
        <v/>
      </c>
      <c r="DW200" s="378" t="str">
        <f ca="1">+IF(OFFSET('Hygiene Data'!$F$13,0,10*ROW('Hygiene Data'!F194))="","",OFFSET('Hygiene Data'!$F$13,0,10*ROW('Hygiene Data'!F194)))</f>
        <v/>
      </c>
      <c r="DX200" s="378" t="str">
        <f ca="1">+IF(OFFSET('Hygiene Data'!$G$11,0,10*ROW('Hygiene Data'!G194))="","",OFFSET('Hygiene Data'!$G$11,0,10*ROW('Hygiene Data'!G194)))</f>
        <v/>
      </c>
      <c r="DY200" s="378" t="str">
        <f ca="1">+IF(OFFSET('Hygiene Data'!$G$12,0,10*ROW('Hygiene Data'!G194))="","",OFFSET('Hygiene Data'!$G$12,0,10*ROW('Hygiene Data'!G194)))</f>
        <v/>
      </c>
      <c r="DZ200" s="378" t="str">
        <f ca="1">+IF(OFFSET('Hygiene Data'!$G$13,0,10*ROW('Hygiene Data'!G194))="","",OFFSET('Hygiene Data'!$G$13,0,10*ROW('Hygiene Data'!G194)))</f>
        <v/>
      </c>
      <c r="EA200" s="378" t="str">
        <f ca="1">+IF(OFFSET('Hygiene Data'!$H$11,0,10*ROW('Hygiene Data'!H194))="","",OFFSET('Hygiene Data'!$H$11,0,10*ROW('Hygiene Data'!H194)))</f>
        <v/>
      </c>
      <c r="EB200" s="378" t="str">
        <f ca="1">+IF(OFFSET('Hygiene Data'!$H$12,0,10*ROW('Hygiene Data'!H194))="","",OFFSET('Hygiene Data'!$H$12,0,10*ROW('Hygiene Data'!H194)))</f>
        <v/>
      </c>
      <c r="EC200" s="378" t="str">
        <f ca="1">+IF(OFFSET('Hygiene Data'!$H$13,0,10*ROW('Hygiene Data'!H194))="","",OFFSET('Hygiene Data'!$H$13,0,10*ROW('Hygiene Data'!H194)))</f>
        <v/>
      </c>
      <c r="ED200" s="378" t="str">
        <f ca="1">+IF(OFFSET('Hygiene Data'!$I$11,0,10*ROW('Hygiene Data'!I194))="","",OFFSET('Hygiene Data'!$I$11,0,10*ROW('Hygiene Data'!I194)))</f>
        <v/>
      </c>
      <c r="EE200" s="378" t="str">
        <f ca="1">+IF(OFFSET('Hygiene Data'!$I$12,0,10*ROW('Hygiene Data'!I194))="","",OFFSET('Hygiene Data'!$I$12,0,10*ROW('Hygiene Data'!I194)))</f>
        <v/>
      </c>
      <c r="EF200" s="378" t="str">
        <f ca="1">+IF(OFFSET('Hygiene Data'!$I$13,0,10*ROW('Hygiene Data'!I194))="","",OFFSET('Hygiene Data'!$I$13,0,10*ROW('Hygiene Data'!I194)))</f>
        <v/>
      </c>
    </row>
    <row r="201" spans="1:136" x14ac:dyDescent="0.25">
      <c r="A201" s="487" t="str">
        <f ca="1">+IF(OFFSET('Water Data'!$B$2,0,10*ROW('Water Data'!E195))="","",OFFSET('Water Data'!$B$2,0,10*ROW('Water Data'!E195)))</f>
        <v/>
      </c>
      <c r="B201" s="487"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4" t="str">
        <f t="shared" ca="1" si="3"/>
        <v/>
      </c>
      <c r="D201" s="515"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5"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5"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5"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5"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5"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5"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5"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5"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5"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5"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5"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5"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5"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5"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5"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5"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5"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6"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6"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6"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6"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6"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6"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6"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6"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6"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6"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6"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6"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6"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6"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6"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6"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6"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6"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6"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6"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6"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6"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6"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6"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6"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6"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6"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6"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6"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6"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7"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3"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7"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7"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7"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7"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7"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7"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7"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7"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7"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7"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7"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7"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7"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7"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7"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7"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8" t="str">
        <f ca="1">+IF(OFFSET('Water Data'!$D$27,0,10*ROW('Water Data'!D195))="","",OFFSET('Water Data'!$D$27,0,10*ROW('Water Data'!D195)))</f>
        <v/>
      </c>
      <c r="BT201" s="378" t="str">
        <f ca="1">+IF(OFFSET('Water Data'!$D$28,0,10*ROW('Water Data'!D195))="","",OFFSET('Water Data'!$D$28,0,10*ROW('Water Data'!D195)))</f>
        <v/>
      </c>
      <c r="BU201" s="378" t="str">
        <f ca="1">+IF(OFFSET('Water Data'!$D$29,0,10*ROW('Water Data'!D195))="","",OFFSET('Water Data'!$D$29,0,10*ROW('Water Data'!D195)))</f>
        <v/>
      </c>
      <c r="BV201" s="378" t="str">
        <f ca="1">+IF(OFFSET('Water Data'!$E$27,0,10*ROW('Water Data'!E195))="","",OFFSET('Water Data'!$E$27,0,10*ROW('Water Data'!E195)))</f>
        <v/>
      </c>
      <c r="BW201" s="378" t="str">
        <f ca="1">+IF(OFFSET('Water Data'!$E$28,0,10*ROW('Water Data'!E195))="","",OFFSET('Water Data'!$E$28,0,10*ROW('Water Data'!E195)))</f>
        <v/>
      </c>
      <c r="BX201" s="378" t="str">
        <f ca="1">+IF(OFFSET('Water Data'!$E$29,0,10*ROW('Water Data'!E195))="","",OFFSET('Water Data'!$E$29,0,10*ROW('Water Data'!E195)))</f>
        <v/>
      </c>
      <c r="BY201" s="378" t="str">
        <f ca="1">+IF(OFFSET('Water Data'!$F$27,0,10*ROW('Water Data'!F195))="","",OFFSET('Water Data'!$F$27,0,10*ROW('Water Data'!F195)))</f>
        <v/>
      </c>
      <c r="BZ201" s="378" t="str">
        <f ca="1">+IF(OFFSET('Water Data'!$F$28,0,10*ROW('Water Data'!F195))="","",OFFSET('Water Data'!$F$28,0,10*ROW('Water Data'!F195)))</f>
        <v/>
      </c>
      <c r="CA201" s="378" t="str">
        <f ca="1">+IF(OFFSET('Water Data'!$F$29,0,10*ROW('Water Data'!F195))="","",OFFSET('Water Data'!$F$29,0,10*ROW('Water Data'!F195)))</f>
        <v/>
      </c>
      <c r="CB201" s="378" t="str">
        <f ca="1">+IF(OFFSET('Water Data'!$G$27,0,10*ROW('Water Data'!G195))="","",OFFSET('Water Data'!$G$27,0,10*ROW('Water Data'!G195)))</f>
        <v/>
      </c>
      <c r="CC201" s="378" t="str">
        <f ca="1">+IF(OFFSET('Water Data'!$G$28,0,10*ROW('Water Data'!G195))="","",OFFSET('Water Data'!$G$28,0,10*ROW('Water Data'!G195)))</f>
        <v/>
      </c>
      <c r="CD201" s="378" t="str">
        <f ca="1">+IF(OFFSET('Water Data'!$G$29,0,10*ROW('Water Data'!G195))="","",OFFSET('Water Data'!$G$29,0,10*ROW('Water Data'!G195)))</f>
        <v/>
      </c>
      <c r="CE201" s="378" t="str">
        <f ca="1">+IF(OFFSET('Water Data'!$H$27,0,10*ROW('Water Data'!H195))="","",OFFSET('Water Data'!$H$27,0,10*ROW('Water Data'!H195)))</f>
        <v/>
      </c>
      <c r="CF201" s="378" t="str">
        <f ca="1">+IF(OFFSET('Water Data'!$H$28,0,10*ROW('Water Data'!H195))="","",OFFSET('Water Data'!$H$28,0,10*ROW('Water Data'!H195)))</f>
        <v/>
      </c>
      <c r="CG201" s="378" t="str">
        <f ca="1">+IF(OFFSET('Water Data'!$H$29,0,10*ROW('Water Data'!H195))="","",OFFSET('Water Data'!$H$29,0,10*ROW('Water Data'!H195)))</f>
        <v/>
      </c>
      <c r="CH201" s="378" t="str">
        <f ca="1">+IF(OFFSET('Water Data'!$I$27,0,10*ROW('Water Data'!I195))="","",OFFSET('Water Data'!$I$27,0,10*ROW('Water Data'!I195)))</f>
        <v/>
      </c>
      <c r="CI201" s="378" t="str">
        <f ca="1">+IF(OFFSET('Water Data'!$I$28,0,10*ROW('Water Data'!I195))="","",OFFSET('Water Data'!$I$28,0,10*ROW('Water Data'!I195)))</f>
        <v/>
      </c>
      <c r="CJ201" s="378" t="str">
        <f ca="1">+IF(OFFSET('Water Data'!$I$29,0,10*ROW('Water Data'!I195))="","",OFFSET('Water Data'!$I$29,0,10*ROW('Water Data'!I195)))</f>
        <v/>
      </c>
      <c r="CK201" s="378" t="str">
        <f ca="1">+IF(OFFSET('Sanitation Data'!$D$28,0,10*ROW('Sanitation Data'!D195))="","",OFFSET('Sanitation Data'!$D$28,0,10*ROW('Sanitation Data'!D195)))</f>
        <v/>
      </c>
      <c r="CL201" s="378" t="str">
        <f ca="1">+IF(OFFSET('Sanitation Data'!$D$29,0,10*ROW('Sanitation Data'!D195))="","",OFFSET('Sanitation Data'!$D$29,0,10*ROW('Sanitation Data'!D195)))</f>
        <v/>
      </c>
      <c r="CM201" s="378" t="str">
        <f ca="1">+IF(OFFSET('Sanitation Data'!$D$30,0,10*ROW('Sanitation Data'!D195))="","",OFFSET('Sanitation Data'!$D$30,0,10*ROW('Sanitation Data'!D195)))</f>
        <v/>
      </c>
      <c r="CN201" s="378" t="str">
        <f ca="1">+IF(OFFSET('Sanitation Data'!$D$31,0,10*ROW('Sanitation Data'!D195))="","",OFFSET('Sanitation Data'!$D$31,0,10*ROW('Sanitation Data'!D195)))</f>
        <v/>
      </c>
      <c r="CO201" s="378" t="str">
        <f ca="1">+IF(OFFSET('Sanitation Data'!$D$32,0,10*ROW('Sanitation Data'!D195))="","",OFFSET('Sanitation Data'!$D$32,0,10*ROW('Sanitation Data'!D195)))</f>
        <v/>
      </c>
      <c r="CP201" s="378" t="str">
        <f ca="1">+IF(OFFSET('Sanitation Data'!$E$28,0,10*ROW('Sanitation Data'!E195))="","",OFFSET('Sanitation Data'!$E$28,0,10*ROW('Sanitation Data'!E195)))</f>
        <v/>
      </c>
      <c r="CQ201" s="378" t="str">
        <f ca="1">+IF(OFFSET('Sanitation Data'!$E$29,0,10*ROW('Sanitation Data'!E195))="","",OFFSET('Sanitation Data'!$E$29,0,10*ROW('Sanitation Data'!E195)))</f>
        <v/>
      </c>
      <c r="CR201" s="378" t="str">
        <f ca="1">+IF(OFFSET('Sanitation Data'!$E$30,0,10*ROW('Sanitation Data'!E195))="","",OFFSET('Sanitation Data'!$E$30,0,10*ROW('Sanitation Data'!E195)))</f>
        <v/>
      </c>
      <c r="CS201" s="378" t="str">
        <f ca="1">+IF(OFFSET('Sanitation Data'!$E$31,0,10*ROW('Sanitation Data'!E195))="","",OFFSET('Sanitation Data'!$E$31,0,10*ROW('Sanitation Data'!E195)))</f>
        <v/>
      </c>
      <c r="CT201" s="378" t="str">
        <f ca="1">+IF(OFFSET('Sanitation Data'!$E$32,0,10*ROW('Sanitation Data'!E195))="","",OFFSET('Sanitation Data'!$E$32,0,10*ROW('Sanitation Data'!E195)))</f>
        <v/>
      </c>
      <c r="CU201" s="378" t="str">
        <f ca="1">+IF(OFFSET('Sanitation Data'!$F$28,0,10*ROW('Sanitation Data'!F195))="","",OFFSET('Sanitation Data'!$F$28,0,10*ROW('Sanitation Data'!F195)))</f>
        <v/>
      </c>
      <c r="CV201" s="378" t="str">
        <f ca="1">+IF(OFFSET('Sanitation Data'!$F$29,0,10*ROW('Sanitation Data'!F195))="","",OFFSET('Sanitation Data'!$F$29,0,10*ROW('Sanitation Data'!F195)))</f>
        <v/>
      </c>
      <c r="CW201" s="378" t="str">
        <f ca="1">+IF(OFFSET('Sanitation Data'!$F$30,0,10*ROW('Sanitation Data'!F195))="","",OFFSET('Sanitation Data'!$F$30,0,10*ROW('Sanitation Data'!F195)))</f>
        <v/>
      </c>
      <c r="CX201" s="378" t="str">
        <f ca="1">+IF(OFFSET('Sanitation Data'!$F$31,0,10*ROW('Sanitation Data'!F195))="","",OFFSET('Sanitation Data'!$F$31,0,10*ROW('Sanitation Data'!F195)))</f>
        <v/>
      </c>
      <c r="CY201" s="378" t="str">
        <f ca="1">+IF(OFFSET('Sanitation Data'!$F$32,0,10*ROW('Sanitation Data'!F195))="","",OFFSET('Sanitation Data'!$F$32,0,10*ROW('Sanitation Data'!F195)))</f>
        <v/>
      </c>
      <c r="CZ201" s="378" t="str">
        <f ca="1">+IF(OFFSET('Sanitation Data'!$G$28,0,10*ROW('Sanitation Data'!G195))="","",OFFSET('Sanitation Data'!$G$28,0,10*ROW('Sanitation Data'!G195)))</f>
        <v/>
      </c>
      <c r="DA201" s="378" t="str">
        <f ca="1">+IF(OFFSET('Sanitation Data'!$G$29,0,10*ROW('Sanitation Data'!G195))="","",OFFSET('Sanitation Data'!$G$29,0,10*ROW('Sanitation Data'!G195)))</f>
        <v/>
      </c>
      <c r="DB201" s="378" t="str">
        <f ca="1">+IF(OFFSET('Sanitation Data'!$G$30,0,10*ROW('Sanitation Data'!G195))="","",OFFSET('Sanitation Data'!$G$30,0,10*ROW('Sanitation Data'!G195)))</f>
        <v/>
      </c>
      <c r="DC201" s="378" t="str">
        <f ca="1">+IF(OFFSET('Sanitation Data'!$G$31,0,10*ROW('Sanitation Data'!G195))="","",OFFSET('Sanitation Data'!$G$31,0,10*ROW('Sanitation Data'!G195)))</f>
        <v/>
      </c>
      <c r="DD201" s="378" t="str">
        <f ca="1">+IF(OFFSET('Sanitation Data'!$G$32,0,10*ROW('Sanitation Data'!G195))="","",OFFSET('Sanitation Data'!$G$32,0,10*ROW('Sanitation Data'!G195)))</f>
        <v/>
      </c>
      <c r="DE201" s="378" t="str">
        <f ca="1">+IF(OFFSET('Sanitation Data'!$H$28,0,10*ROW('Sanitation Data'!H195))="","",OFFSET('Sanitation Data'!$H$28,0,10*ROW('Sanitation Data'!H195)))</f>
        <v/>
      </c>
      <c r="DF201" s="378" t="str">
        <f ca="1">+IF(OFFSET('Sanitation Data'!$H$29,0,10*ROW('Sanitation Data'!H195))="","",OFFSET('Sanitation Data'!$H$29,0,10*ROW('Sanitation Data'!H195)))</f>
        <v/>
      </c>
      <c r="DG201" s="378" t="str">
        <f ca="1">+IF(OFFSET('Sanitation Data'!$H$30,0,10*ROW('Sanitation Data'!H195))="","",OFFSET('Sanitation Data'!$H$30,0,10*ROW('Sanitation Data'!H195)))</f>
        <v/>
      </c>
      <c r="DH201" s="378" t="str">
        <f ca="1">+IF(OFFSET('Sanitation Data'!$H$31,0,10*ROW('Sanitation Data'!H195))="","",OFFSET('Sanitation Data'!$H$31,0,10*ROW('Sanitation Data'!H195)))</f>
        <v/>
      </c>
      <c r="DI201" s="378" t="str">
        <f ca="1">+IF(OFFSET('Sanitation Data'!$H$32,0,10*ROW('Sanitation Data'!H195))="","",OFFSET('Sanitation Data'!$H$32,0,10*ROW('Sanitation Data'!H195)))</f>
        <v/>
      </c>
      <c r="DJ201" s="378" t="str">
        <f ca="1">+IF(OFFSET('Sanitation Data'!$I$28,0,10*ROW('Sanitation Data'!I195))="","",OFFSET('Sanitation Data'!$I$28,0,10*ROW('Sanitation Data'!I195)))</f>
        <v/>
      </c>
      <c r="DK201" s="378" t="str">
        <f ca="1">+IF(OFFSET('Sanitation Data'!$I$29,0,10*ROW('Sanitation Data'!I195))="","",OFFSET('Sanitation Data'!$I$29,0,10*ROW('Sanitation Data'!I195)))</f>
        <v/>
      </c>
      <c r="DL201" s="378" t="str">
        <f ca="1">+IF(OFFSET('Sanitation Data'!$I$30,0,10*ROW('Sanitation Data'!I195))="","",OFFSET('Sanitation Data'!$I$30,0,10*ROW('Sanitation Data'!I195)))</f>
        <v/>
      </c>
      <c r="DM201" s="378" t="str">
        <f ca="1">+IF(OFFSET('Sanitation Data'!$I$31,0,10*ROW('Sanitation Data'!I195))="","",OFFSET('Sanitation Data'!$I$31,0,10*ROW('Sanitation Data'!I195)))</f>
        <v/>
      </c>
      <c r="DN201" s="378" t="str">
        <f ca="1">+IF(OFFSET('Sanitation Data'!$I$32,0,10*ROW('Sanitation Data'!I195))="","",OFFSET('Sanitation Data'!$I$32,0,10*ROW('Sanitation Data'!I195)))</f>
        <v/>
      </c>
      <c r="DO201" s="378" t="str">
        <f ca="1">+IF(OFFSET('Hygiene Data'!$D$11,0,10*ROW('Hygiene Data'!D195))="","",OFFSET('Hygiene Data'!$D$11,0,10*ROW('Hygiene Data'!D195)))</f>
        <v/>
      </c>
      <c r="DP201" s="378" t="str">
        <f ca="1">+IF(OFFSET('Hygiene Data'!$D$12,0,10*ROW('Hygiene Data'!D195))="","",OFFSET('Hygiene Data'!$D$12,0,10*ROW('Hygiene Data'!D195)))</f>
        <v/>
      </c>
      <c r="DQ201" s="378" t="str">
        <f ca="1">+IF(OFFSET('Hygiene Data'!$D$13,0,10*ROW('Hygiene Data'!D195))="","",OFFSET('Hygiene Data'!$D$13,0,10*ROW('Hygiene Data'!D195)))</f>
        <v/>
      </c>
      <c r="DR201" s="378" t="str">
        <f ca="1">+IF(OFFSET('Hygiene Data'!$E$11,0,10*ROW('Hygiene Data'!E195))="","",OFFSET('Hygiene Data'!$E$11,0,10*ROW('Hygiene Data'!E195)))</f>
        <v/>
      </c>
      <c r="DS201" s="378" t="str">
        <f ca="1">+IF(OFFSET('Hygiene Data'!$E$12,0,10*ROW('Hygiene Data'!E195))="","",OFFSET('Hygiene Data'!$E$12,0,10*ROW('Hygiene Data'!E195)))</f>
        <v/>
      </c>
      <c r="DT201" s="378" t="str">
        <f ca="1">+IF(OFFSET('Hygiene Data'!$E$13,0,10*ROW('Hygiene Data'!E195))="","",OFFSET('Hygiene Data'!$E$13,0,10*ROW('Hygiene Data'!E195)))</f>
        <v/>
      </c>
      <c r="DU201" s="378" t="str">
        <f ca="1">+IF(OFFSET('Hygiene Data'!$F$11,0,10*ROW('Hygiene Data'!F195))="","",OFFSET('Hygiene Data'!$F$11,0,10*ROW('Hygiene Data'!F195)))</f>
        <v/>
      </c>
      <c r="DV201" s="378" t="str">
        <f ca="1">+IF(OFFSET('Hygiene Data'!$F$12,0,10*ROW('Hygiene Data'!F195))="","",OFFSET('Hygiene Data'!$F$12,0,10*ROW('Hygiene Data'!F195)))</f>
        <v/>
      </c>
      <c r="DW201" s="378" t="str">
        <f ca="1">+IF(OFFSET('Hygiene Data'!$F$13,0,10*ROW('Hygiene Data'!F195))="","",OFFSET('Hygiene Data'!$F$13,0,10*ROW('Hygiene Data'!F195)))</f>
        <v/>
      </c>
      <c r="DX201" s="378" t="str">
        <f ca="1">+IF(OFFSET('Hygiene Data'!$G$11,0,10*ROW('Hygiene Data'!G195))="","",OFFSET('Hygiene Data'!$G$11,0,10*ROW('Hygiene Data'!G195)))</f>
        <v/>
      </c>
      <c r="DY201" s="378" t="str">
        <f ca="1">+IF(OFFSET('Hygiene Data'!$G$12,0,10*ROW('Hygiene Data'!G195))="","",OFFSET('Hygiene Data'!$G$12,0,10*ROW('Hygiene Data'!G195)))</f>
        <v/>
      </c>
      <c r="DZ201" s="378" t="str">
        <f ca="1">+IF(OFFSET('Hygiene Data'!$G$13,0,10*ROW('Hygiene Data'!G195))="","",OFFSET('Hygiene Data'!$G$13,0,10*ROW('Hygiene Data'!G195)))</f>
        <v/>
      </c>
      <c r="EA201" s="378" t="str">
        <f ca="1">+IF(OFFSET('Hygiene Data'!$H$11,0,10*ROW('Hygiene Data'!H195))="","",OFFSET('Hygiene Data'!$H$11,0,10*ROW('Hygiene Data'!H195)))</f>
        <v/>
      </c>
      <c r="EB201" s="378" t="str">
        <f ca="1">+IF(OFFSET('Hygiene Data'!$H$12,0,10*ROW('Hygiene Data'!H195))="","",OFFSET('Hygiene Data'!$H$12,0,10*ROW('Hygiene Data'!H195)))</f>
        <v/>
      </c>
      <c r="EC201" s="378" t="str">
        <f ca="1">+IF(OFFSET('Hygiene Data'!$H$13,0,10*ROW('Hygiene Data'!H195))="","",OFFSET('Hygiene Data'!$H$13,0,10*ROW('Hygiene Data'!H195)))</f>
        <v/>
      </c>
      <c r="ED201" s="378" t="str">
        <f ca="1">+IF(OFFSET('Hygiene Data'!$I$11,0,10*ROW('Hygiene Data'!I195))="","",OFFSET('Hygiene Data'!$I$11,0,10*ROW('Hygiene Data'!I195)))</f>
        <v/>
      </c>
      <c r="EE201" s="378" t="str">
        <f ca="1">+IF(OFFSET('Hygiene Data'!$I$12,0,10*ROW('Hygiene Data'!I195))="","",OFFSET('Hygiene Data'!$I$12,0,10*ROW('Hygiene Data'!I195)))</f>
        <v/>
      </c>
      <c r="EF201" s="378" t="str">
        <f ca="1">+IF(OFFSET('Hygiene Data'!$I$13,0,10*ROW('Hygiene Data'!I195))="","",OFFSET('Hygiene Data'!$I$13,0,10*ROW('Hygiene Data'!I195)))</f>
        <v/>
      </c>
    </row>
    <row r="202" spans="1:136" x14ac:dyDescent="0.25">
      <c r="A202" s="487" t="str">
        <f ca="1">+IF(OFFSET('Water Data'!$B$2,0,10*ROW('Water Data'!E196))="","",OFFSET('Water Data'!$B$2,0,10*ROW('Water Data'!E196)))</f>
        <v/>
      </c>
      <c r="B202" s="487"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4" t="str">
        <f t="shared" ca="1" si="3"/>
        <v/>
      </c>
      <c r="D202" s="515"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5"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5"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5"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5"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5"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5"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5"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5"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5"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5"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5"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5"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5"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5"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5"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5"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5"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6"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6"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6"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6"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6"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6"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6"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6"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6"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6"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6"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6"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6"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6"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6"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6"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6"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6"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6"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6"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6"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6"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6"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6"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6"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6"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6"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6"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6"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6"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7"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3"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7"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7"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7"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7"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7"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7"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7"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7"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7"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7"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7"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7"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7"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7"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7"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7"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8" t="str">
        <f ca="1">+IF(OFFSET('Water Data'!$D$27,0,10*ROW('Water Data'!D196))="","",OFFSET('Water Data'!$D$27,0,10*ROW('Water Data'!D196)))</f>
        <v/>
      </c>
      <c r="BT202" s="378" t="str">
        <f ca="1">+IF(OFFSET('Water Data'!$D$28,0,10*ROW('Water Data'!D196))="","",OFFSET('Water Data'!$D$28,0,10*ROW('Water Data'!D196)))</f>
        <v/>
      </c>
      <c r="BU202" s="378" t="str">
        <f ca="1">+IF(OFFSET('Water Data'!$D$29,0,10*ROW('Water Data'!D196))="","",OFFSET('Water Data'!$D$29,0,10*ROW('Water Data'!D196)))</f>
        <v/>
      </c>
      <c r="BV202" s="378" t="str">
        <f ca="1">+IF(OFFSET('Water Data'!$E$27,0,10*ROW('Water Data'!E196))="","",OFFSET('Water Data'!$E$27,0,10*ROW('Water Data'!E196)))</f>
        <v/>
      </c>
      <c r="BW202" s="378" t="str">
        <f ca="1">+IF(OFFSET('Water Data'!$E$28,0,10*ROW('Water Data'!E196))="","",OFFSET('Water Data'!$E$28,0,10*ROW('Water Data'!E196)))</f>
        <v/>
      </c>
      <c r="BX202" s="378" t="str">
        <f ca="1">+IF(OFFSET('Water Data'!$E$29,0,10*ROW('Water Data'!E196))="","",OFFSET('Water Data'!$E$29,0,10*ROW('Water Data'!E196)))</f>
        <v/>
      </c>
      <c r="BY202" s="378" t="str">
        <f ca="1">+IF(OFFSET('Water Data'!$F$27,0,10*ROW('Water Data'!F196))="","",OFFSET('Water Data'!$F$27,0,10*ROW('Water Data'!F196)))</f>
        <v/>
      </c>
      <c r="BZ202" s="378" t="str">
        <f ca="1">+IF(OFFSET('Water Data'!$F$28,0,10*ROW('Water Data'!F196))="","",OFFSET('Water Data'!$F$28,0,10*ROW('Water Data'!F196)))</f>
        <v/>
      </c>
      <c r="CA202" s="378" t="str">
        <f ca="1">+IF(OFFSET('Water Data'!$F$29,0,10*ROW('Water Data'!F196))="","",OFFSET('Water Data'!$F$29,0,10*ROW('Water Data'!F196)))</f>
        <v/>
      </c>
      <c r="CB202" s="378" t="str">
        <f ca="1">+IF(OFFSET('Water Data'!$G$27,0,10*ROW('Water Data'!G196))="","",OFFSET('Water Data'!$G$27,0,10*ROW('Water Data'!G196)))</f>
        <v/>
      </c>
      <c r="CC202" s="378" t="str">
        <f ca="1">+IF(OFFSET('Water Data'!$G$28,0,10*ROW('Water Data'!G196))="","",OFFSET('Water Data'!$G$28,0,10*ROW('Water Data'!G196)))</f>
        <v/>
      </c>
      <c r="CD202" s="378" t="str">
        <f ca="1">+IF(OFFSET('Water Data'!$G$29,0,10*ROW('Water Data'!G196))="","",OFFSET('Water Data'!$G$29,0,10*ROW('Water Data'!G196)))</f>
        <v/>
      </c>
      <c r="CE202" s="378" t="str">
        <f ca="1">+IF(OFFSET('Water Data'!$H$27,0,10*ROW('Water Data'!H196))="","",OFFSET('Water Data'!$H$27,0,10*ROW('Water Data'!H196)))</f>
        <v/>
      </c>
      <c r="CF202" s="378" t="str">
        <f ca="1">+IF(OFFSET('Water Data'!$H$28,0,10*ROW('Water Data'!H196))="","",OFFSET('Water Data'!$H$28,0,10*ROW('Water Data'!H196)))</f>
        <v/>
      </c>
      <c r="CG202" s="378" t="str">
        <f ca="1">+IF(OFFSET('Water Data'!$H$29,0,10*ROW('Water Data'!H196))="","",OFFSET('Water Data'!$H$29,0,10*ROW('Water Data'!H196)))</f>
        <v/>
      </c>
      <c r="CH202" s="378" t="str">
        <f ca="1">+IF(OFFSET('Water Data'!$I$27,0,10*ROW('Water Data'!I196))="","",OFFSET('Water Data'!$I$27,0,10*ROW('Water Data'!I196)))</f>
        <v/>
      </c>
      <c r="CI202" s="378" t="str">
        <f ca="1">+IF(OFFSET('Water Data'!$I$28,0,10*ROW('Water Data'!I196))="","",OFFSET('Water Data'!$I$28,0,10*ROW('Water Data'!I196)))</f>
        <v/>
      </c>
      <c r="CJ202" s="378" t="str">
        <f ca="1">+IF(OFFSET('Water Data'!$I$29,0,10*ROW('Water Data'!I196))="","",OFFSET('Water Data'!$I$29,0,10*ROW('Water Data'!I196)))</f>
        <v/>
      </c>
      <c r="CK202" s="378" t="str">
        <f ca="1">+IF(OFFSET('Sanitation Data'!$D$28,0,10*ROW('Sanitation Data'!D196))="","",OFFSET('Sanitation Data'!$D$28,0,10*ROW('Sanitation Data'!D196)))</f>
        <v/>
      </c>
      <c r="CL202" s="378" t="str">
        <f ca="1">+IF(OFFSET('Sanitation Data'!$D$29,0,10*ROW('Sanitation Data'!D196))="","",OFFSET('Sanitation Data'!$D$29,0,10*ROW('Sanitation Data'!D196)))</f>
        <v/>
      </c>
      <c r="CM202" s="378" t="str">
        <f ca="1">+IF(OFFSET('Sanitation Data'!$D$30,0,10*ROW('Sanitation Data'!D196))="","",OFFSET('Sanitation Data'!$D$30,0,10*ROW('Sanitation Data'!D196)))</f>
        <v/>
      </c>
      <c r="CN202" s="378" t="str">
        <f ca="1">+IF(OFFSET('Sanitation Data'!$D$31,0,10*ROW('Sanitation Data'!D196))="","",OFFSET('Sanitation Data'!$D$31,0,10*ROW('Sanitation Data'!D196)))</f>
        <v/>
      </c>
      <c r="CO202" s="378" t="str">
        <f ca="1">+IF(OFFSET('Sanitation Data'!$D$32,0,10*ROW('Sanitation Data'!D196))="","",OFFSET('Sanitation Data'!$D$32,0,10*ROW('Sanitation Data'!D196)))</f>
        <v/>
      </c>
      <c r="CP202" s="378" t="str">
        <f ca="1">+IF(OFFSET('Sanitation Data'!$E$28,0,10*ROW('Sanitation Data'!E196))="","",OFFSET('Sanitation Data'!$E$28,0,10*ROW('Sanitation Data'!E196)))</f>
        <v/>
      </c>
      <c r="CQ202" s="378" t="str">
        <f ca="1">+IF(OFFSET('Sanitation Data'!$E$29,0,10*ROW('Sanitation Data'!E196))="","",OFFSET('Sanitation Data'!$E$29,0,10*ROW('Sanitation Data'!E196)))</f>
        <v/>
      </c>
      <c r="CR202" s="378" t="str">
        <f ca="1">+IF(OFFSET('Sanitation Data'!$E$30,0,10*ROW('Sanitation Data'!E196))="","",OFFSET('Sanitation Data'!$E$30,0,10*ROW('Sanitation Data'!E196)))</f>
        <v/>
      </c>
      <c r="CS202" s="378" t="str">
        <f ca="1">+IF(OFFSET('Sanitation Data'!$E$31,0,10*ROW('Sanitation Data'!E196))="","",OFFSET('Sanitation Data'!$E$31,0,10*ROW('Sanitation Data'!E196)))</f>
        <v/>
      </c>
      <c r="CT202" s="378" t="str">
        <f ca="1">+IF(OFFSET('Sanitation Data'!$E$32,0,10*ROW('Sanitation Data'!E196))="","",OFFSET('Sanitation Data'!$E$32,0,10*ROW('Sanitation Data'!E196)))</f>
        <v/>
      </c>
      <c r="CU202" s="378" t="str">
        <f ca="1">+IF(OFFSET('Sanitation Data'!$F$28,0,10*ROW('Sanitation Data'!F196))="","",OFFSET('Sanitation Data'!$F$28,0,10*ROW('Sanitation Data'!F196)))</f>
        <v/>
      </c>
      <c r="CV202" s="378" t="str">
        <f ca="1">+IF(OFFSET('Sanitation Data'!$F$29,0,10*ROW('Sanitation Data'!F196))="","",OFFSET('Sanitation Data'!$F$29,0,10*ROW('Sanitation Data'!F196)))</f>
        <v/>
      </c>
      <c r="CW202" s="378" t="str">
        <f ca="1">+IF(OFFSET('Sanitation Data'!$F$30,0,10*ROW('Sanitation Data'!F196))="","",OFFSET('Sanitation Data'!$F$30,0,10*ROW('Sanitation Data'!F196)))</f>
        <v/>
      </c>
      <c r="CX202" s="378" t="str">
        <f ca="1">+IF(OFFSET('Sanitation Data'!$F$31,0,10*ROW('Sanitation Data'!F196))="","",OFFSET('Sanitation Data'!$F$31,0,10*ROW('Sanitation Data'!F196)))</f>
        <v/>
      </c>
      <c r="CY202" s="378" t="str">
        <f ca="1">+IF(OFFSET('Sanitation Data'!$F$32,0,10*ROW('Sanitation Data'!F196))="","",OFFSET('Sanitation Data'!$F$32,0,10*ROW('Sanitation Data'!F196)))</f>
        <v/>
      </c>
      <c r="CZ202" s="378" t="str">
        <f ca="1">+IF(OFFSET('Sanitation Data'!$G$28,0,10*ROW('Sanitation Data'!G196))="","",OFFSET('Sanitation Data'!$G$28,0,10*ROW('Sanitation Data'!G196)))</f>
        <v/>
      </c>
      <c r="DA202" s="378" t="str">
        <f ca="1">+IF(OFFSET('Sanitation Data'!$G$29,0,10*ROW('Sanitation Data'!G196))="","",OFFSET('Sanitation Data'!$G$29,0,10*ROW('Sanitation Data'!G196)))</f>
        <v/>
      </c>
      <c r="DB202" s="378" t="str">
        <f ca="1">+IF(OFFSET('Sanitation Data'!$G$30,0,10*ROW('Sanitation Data'!G196))="","",OFFSET('Sanitation Data'!$G$30,0,10*ROW('Sanitation Data'!G196)))</f>
        <v/>
      </c>
      <c r="DC202" s="378" t="str">
        <f ca="1">+IF(OFFSET('Sanitation Data'!$G$31,0,10*ROW('Sanitation Data'!G196))="","",OFFSET('Sanitation Data'!$G$31,0,10*ROW('Sanitation Data'!G196)))</f>
        <v/>
      </c>
      <c r="DD202" s="378" t="str">
        <f ca="1">+IF(OFFSET('Sanitation Data'!$G$32,0,10*ROW('Sanitation Data'!G196))="","",OFFSET('Sanitation Data'!$G$32,0,10*ROW('Sanitation Data'!G196)))</f>
        <v/>
      </c>
      <c r="DE202" s="378" t="str">
        <f ca="1">+IF(OFFSET('Sanitation Data'!$H$28,0,10*ROW('Sanitation Data'!H196))="","",OFFSET('Sanitation Data'!$H$28,0,10*ROW('Sanitation Data'!H196)))</f>
        <v/>
      </c>
      <c r="DF202" s="378" t="str">
        <f ca="1">+IF(OFFSET('Sanitation Data'!$H$29,0,10*ROW('Sanitation Data'!H196))="","",OFFSET('Sanitation Data'!$H$29,0,10*ROW('Sanitation Data'!H196)))</f>
        <v/>
      </c>
      <c r="DG202" s="378" t="str">
        <f ca="1">+IF(OFFSET('Sanitation Data'!$H$30,0,10*ROW('Sanitation Data'!H196))="","",OFFSET('Sanitation Data'!$H$30,0,10*ROW('Sanitation Data'!H196)))</f>
        <v/>
      </c>
      <c r="DH202" s="378" t="str">
        <f ca="1">+IF(OFFSET('Sanitation Data'!$H$31,0,10*ROW('Sanitation Data'!H196))="","",OFFSET('Sanitation Data'!$H$31,0,10*ROW('Sanitation Data'!H196)))</f>
        <v/>
      </c>
      <c r="DI202" s="378" t="str">
        <f ca="1">+IF(OFFSET('Sanitation Data'!$H$32,0,10*ROW('Sanitation Data'!H196))="","",OFFSET('Sanitation Data'!$H$32,0,10*ROW('Sanitation Data'!H196)))</f>
        <v/>
      </c>
      <c r="DJ202" s="378" t="str">
        <f ca="1">+IF(OFFSET('Sanitation Data'!$I$28,0,10*ROW('Sanitation Data'!I196))="","",OFFSET('Sanitation Data'!$I$28,0,10*ROW('Sanitation Data'!I196)))</f>
        <v/>
      </c>
      <c r="DK202" s="378" t="str">
        <f ca="1">+IF(OFFSET('Sanitation Data'!$I$29,0,10*ROW('Sanitation Data'!I196))="","",OFFSET('Sanitation Data'!$I$29,0,10*ROW('Sanitation Data'!I196)))</f>
        <v/>
      </c>
      <c r="DL202" s="378" t="str">
        <f ca="1">+IF(OFFSET('Sanitation Data'!$I$30,0,10*ROW('Sanitation Data'!I196))="","",OFFSET('Sanitation Data'!$I$30,0,10*ROW('Sanitation Data'!I196)))</f>
        <v/>
      </c>
      <c r="DM202" s="378" t="str">
        <f ca="1">+IF(OFFSET('Sanitation Data'!$I$31,0,10*ROW('Sanitation Data'!I196))="","",OFFSET('Sanitation Data'!$I$31,0,10*ROW('Sanitation Data'!I196)))</f>
        <v/>
      </c>
      <c r="DN202" s="378" t="str">
        <f ca="1">+IF(OFFSET('Sanitation Data'!$I$32,0,10*ROW('Sanitation Data'!I196))="","",OFFSET('Sanitation Data'!$I$32,0,10*ROW('Sanitation Data'!I196)))</f>
        <v/>
      </c>
      <c r="DO202" s="378" t="str">
        <f ca="1">+IF(OFFSET('Hygiene Data'!$D$11,0,10*ROW('Hygiene Data'!D196))="","",OFFSET('Hygiene Data'!$D$11,0,10*ROW('Hygiene Data'!D196)))</f>
        <v/>
      </c>
      <c r="DP202" s="378" t="str">
        <f ca="1">+IF(OFFSET('Hygiene Data'!$D$12,0,10*ROW('Hygiene Data'!D196))="","",OFFSET('Hygiene Data'!$D$12,0,10*ROW('Hygiene Data'!D196)))</f>
        <v/>
      </c>
      <c r="DQ202" s="378" t="str">
        <f ca="1">+IF(OFFSET('Hygiene Data'!$D$13,0,10*ROW('Hygiene Data'!D196))="","",OFFSET('Hygiene Data'!$D$13,0,10*ROW('Hygiene Data'!D196)))</f>
        <v/>
      </c>
      <c r="DR202" s="378" t="str">
        <f ca="1">+IF(OFFSET('Hygiene Data'!$E$11,0,10*ROW('Hygiene Data'!E196))="","",OFFSET('Hygiene Data'!$E$11,0,10*ROW('Hygiene Data'!E196)))</f>
        <v/>
      </c>
      <c r="DS202" s="378" t="str">
        <f ca="1">+IF(OFFSET('Hygiene Data'!$E$12,0,10*ROW('Hygiene Data'!E196))="","",OFFSET('Hygiene Data'!$E$12,0,10*ROW('Hygiene Data'!E196)))</f>
        <v/>
      </c>
      <c r="DT202" s="378" t="str">
        <f ca="1">+IF(OFFSET('Hygiene Data'!$E$13,0,10*ROW('Hygiene Data'!E196))="","",OFFSET('Hygiene Data'!$E$13,0,10*ROW('Hygiene Data'!E196)))</f>
        <v/>
      </c>
      <c r="DU202" s="378" t="str">
        <f ca="1">+IF(OFFSET('Hygiene Data'!$F$11,0,10*ROW('Hygiene Data'!F196))="","",OFFSET('Hygiene Data'!$F$11,0,10*ROW('Hygiene Data'!F196)))</f>
        <v/>
      </c>
      <c r="DV202" s="378" t="str">
        <f ca="1">+IF(OFFSET('Hygiene Data'!$F$12,0,10*ROW('Hygiene Data'!F196))="","",OFFSET('Hygiene Data'!$F$12,0,10*ROW('Hygiene Data'!F196)))</f>
        <v/>
      </c>
      <c r="DW202" s="378" t="str">
        <f ca="1">+IF(OFFSET('Hygiene Data'!$F$13,0,10*ROW('Hygiene Data'!F196))="","",OFFSET('Hygiene Data'!$F$13,0,10*ROW('Hygiene Data'!F196)))</f>
        <v/>
      </c>
      <c r="DX202" s="378" t="str">
        <f ca="1">+IF(OFFSET('Hygiene Data'!$G$11,0,10*ROW('Hygiene Data'!G196))="","",OFFSET('Hygiene Data'!$G$11,0,10*ROW('Hygiene Data'!G196)))</f>
        <v/>
      </c>
      <c r="DY202" s="378" t="str">
        <f ca="1">+IF(OFFSET('Hygiene Data'!$G$12,0,10*ROW('Hygiene Data'!G196))="","",OFFSET('Hygiene Data'!$G$12,0,10*ROW('Hygiene Data'!G196)))</f>
        <v/>
      </c>
      <c r="DZ202" s="378" t="str">
        <f ca="1">+IF(OFFSET('Hygiene Data'!$G$13,0,10*ROW('Hygiene Data'!G196))="","",OFFSET('Hygiene Data'!$G$13,0,10*ROW('Hygiene Data'!G196)))</f>
        <v/>
      </c>
      <c r="EA202" s="378" t="str">
        <f ca="1">+IF(OFFSET('Hygiene Data'!$H$11,0,10*ROW('Hygiene Data'!H196))="","",OFFSET('Hygiene Data'!$H$11,0,10*ROW('Hygiene Data'!H196)))</f>
        <v/>
      </c>
      <c r="EB202" s="378" t="str">
        <f ca="1">+IF(OFFSET('Hygiene Data'!$H$12,0,10*ROW('Hygiene Data'!H196))="","",OFFSET('Hygiene Data'!$H$12,0,10*ROW('Hygiene Data'!H196)))</f>
        <v/>
      </c>
      <c r="EC202" s="378" t="str">
        <f ca="1">+IF(OFFSET('Hygiene Data'!$H$13,0,10*ROW('Hygiene Data'!H196))="","",OFFSET('Hygiene Data'!$H$13,0,10*ROW('Hygiene Data'!H196)))</f>
        <v/>
      </c>
      <c r="ED202" s="378" t="str">
        <f ca="1">+IF(OFFSET('Hygiene Data'!$I$11,0,10*ROW('Hygiene Data'!I196))="","",OFFSET('Hygiene Data'!$I$11,0,10*ROW('Hygiene Data'!I196)))</f>
        <v/>
      </c>
      <c r="EE202" s="378" t="str">
        <f ca="1">+IF(OFFSET('Hygiene Data'!$I$12,0,10*ROW('Hygiene Data'!I196))="","",OFFSET('Hygiene Data'!$I$12,0,10*ROW('Hygiene Data'!I196)))</f>
        <v/>
      </c>
      <c r="EF202" s="378" t="str">
        <f ca="1">+IF(OFFSET('Hygiene Data'!$I$13,0,10*ROW('Hygiene Data'!I196))="","",OFFSET('Hygiene Data'!$I$13,0,10*ROW('Hygiene Data'!I196)))</f>
        <v/>
      </c>
    </row>
    <row r="203" spans="1:136" x14ac:dyDescent="0.25">
      <c r="A203" s="487" t="str">
        <f ca="1">+IF(OFFSET('Water Data'!$B$2,0,10*ROW('Water Data'!E197))="","",OFFSET('Water Data'!$B$2,0,10*ROW('Water Data'!E197)))</f>
        <v/>
      </c>
      <c r="B203" s="487"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4" t="str">
        <f t="shared" ca="1" si="3"/>
        <v/>
      </c>
      <c r="D203" s="515"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5"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5"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5"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5"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5"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5"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5"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5"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5"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5"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5"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5"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5"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5"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5"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5"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5"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6"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6"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6"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6"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6"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6"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6"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6"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6"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6"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6"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6"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6"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6"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6"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6"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6"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6"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6"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6"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6"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6"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6"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6"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6"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6"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6"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6"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6"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6"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7"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3"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7"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7"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7"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7"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7"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7"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7"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7"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7"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7"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7"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7"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7"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7"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7"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7"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8" t="str">
        <f ca="1">+IF(OFFSET('Water Data'!$D$27,0,10*ROW('Water Data'!D197))="","",OFFSET('Water Data'!$D$27,0,10*ROW('Water Data'!D197)))</f>
        <v/>
      </c>
      <c r="BT203" s="378" t="str">
        <f ca="1">+IF(OFFSET('Water Data'!$D$28,0,10*ROW('Water Data'!D197))="","",OFFSET('Water Data'!$D$28,0,10*ROW('Water Data'!D197)))</f>
        <v/>
      </c>
      <c r="BU203" s="378" t="str">
        <f ca="1">+IF(OFFSET('Water Data'!$D$29,0,10*ROW('Water Data'!D197))="","",OFFSET('Water Data'!$D$29,0,10*ROW('Water Data'!D197)))</f>
        <v/>
      </c>
      <c r="BV203" s="378" t="str">
        <f ca="1">+IF(OFFSET('Water Data'!$E$27,0,10*ROW('Water Data'!E197))="","",OFFSET('Water Data'!$E$27,0,10*ROW('Water Data'!E197)))</f>
        <v/>
      </c>
      <c r="BW203" s="378" t="str">
        <f ca="1">+IF(OFFSET('Water Data'!$E$28,0,10*ROW('Water Data'!E197))="","",OFFSET('Water Data'!$E$28,0,10*ROW('Water Data'!E197)))</f>
        <v/>
      </c>
      <c r="BX203" s="378" t="str">
        <f ca="1">+IF(OFFSET('Water Data'!$E$29,0,10*ROW('Water Data'!E197))="","",OFFSET('Water Data'!$E$29,0,10*ROW('Water Data'!E197)))</f>
        <v/>
      </c>
      <c r="BY203" s="378" t="str">
        <f ca="1">+IF(OFFSET('Water Data'!$F$27,0,10*ROW('Water Data'!F197))="","",OFFSET('Water Data'!$F$27,0,10*ROW('Water Data'!F197)))</f>
        <v/>
      </c>
      <c r="BZ203" s="378" t="str">
        <f ca="1">+IF(OFFSET('Water Data'!$F$28,0,10*ROW('Water Data'!F197))="","",OFFSET('Water Data'!$F$28,0,10*ROW('Water Data'!F197)))</f>
        <v/>
      </c>
      <c r="CA203" s="378" t="str">
        <f ca="1">+IF(OFFSET('Water Data'!$F$29,0,10*ROW('Water Data'!F197))="","",OFFSET('Water Data'!$F$29,0,10*ROW('Water Data'!F197)))</f>
        <v/>
      </c>
      <c r="CB203" s="378" t="str">
        <f ca="1">+IF(OFFSET('Water Data'!$G$27,0,10*ROW('Water Data'!G197))="","",OFFSET('Water Data'!$G$27,0,10*ROW('Water Data'!G197)))</f>
        <v/>
      </c>
      <c r="CC203" s="378" t="str">
        <f ca="1">+IF(OFFSET('Water Data'!$G$28,0,10*ROW('Water Data'!G197))="","",OFFSET('Water Data'!$G$28,0,10*ROW('Water Data'!G197)))</f>
        <v/>
      </c>
      <c r="CD203" s="378" t="str">
        <f ca="1">+IF(OFFSET('Water Data'!$G$29,0,10*ROW('Water Data'!G197))="","",OFFSET('Water Data'!$G$29,0,10*ROW('Water Data'!G197)))</f>
        <v/>
      </c>
      <c r="CE203" s="378" t="str">
        <f ca="1">+IF(OFFSET('Water Data'!$H$27,0,10*ROW('Water Data'!H197))="","",OFFSET('Water Data'!$H$27,0,10*ROW('Water Data'!H197)))</f>
        <v/>
      </c>
      <c r="CF203" s="378" t="str">
        <f ca="1">+IF(OFFSET('Water Data'!$H$28,0,10*ROW('Water Data'!H197))="","",OFFSET('Water Data'!$H$28,0,10*ROW('Water Data'!H197)))</f>
        <v/>
      </c>
      <c r="CG203" s="378" t="str">
        <f ca="1">+IF(OFFSET('Water Data'!$H$29,0,10*ROW('Water Data'!H197))="","",OFFSET('Water Data'!$H$29,0,10*ROW('Water Data'!H197)))</f>
        <v/>
      </c>
      <c r="CH203" s="378" t="str">
        <f ca="1">+IF(OFFSET('Water Data'!$I$27,0,10*ROW('Water Data'!I197))="","",OFFSET('Water Data'!$I$27,0,10*ROW('Water Data'!I197)))</f>
        <v/>
      </c>
      <c r="CI203" s="378" t="str">
        <f ca="1">+IF(OFFSET('Water Data'!$I$28,0,10*ROW('Water Data'!I197))="","",OFFSET('Water Data'!$I$28,0,10*ROW('Water Data'!I197)))</f>
        <v/>
      </c>
      <c r="CJ203" s="378" t="str">
        <f ca="1">+IF(OFFSET('Water Data'!$I$29,0,10*ROW('Water Data'!I197))="","",OFFSET('Water Data'!$I$29,0,10*ROW('Water Data'!I197)))</f>
        <v/>
      </c>
      <c r="CK203" s="378" t="str">
        <f ca="1">+IF(OFFSET('Sanitation Data'!$D$28,0,10*ROW('Sanitation Data'!D197))="","",OFFSET('Sanitation Data'!$D$28,0,10*ROW('Sanitation Data'!D197)))</f>
        <v/>
      </c>
      <c r="CL203" s="378" t="str">
        <f ca="1">+IF(OFFSET('Sanitation Data'!$D$29,0,10*ROW('Sanitation Data'!D197))="","",OFFSET('Sanitation Data'!$D$29,0,10*ROW('Sanitation Data'!D197)))</f>
        <v/>
      </c>
      <c r="CM203" s="378" t="str">
        <f ca="1">+IF(OFFSET('Sanitation Data'!$D$30,0,10*ROW('Sanitation Data'!D197))="","",OFFSET('Sanitation Data'!$D$30,0,10*ROW('Sanitation Data'!D197)))</f>
        <v/>
      </c>
      <c r="CN203" s="378" t="str">
        <f ca="1">+IF(OFFSET('Sanitation Data'!$D$31,0,10*ROW('Sanitation Data'!D197))="","",OFFSET('Sanitation Data'!$D$31,0,10*ROW('Sanitation Data'!D197)))</f>
        <v/>
      </c>
      <c r="CO203" s="378" t="str">
        <f ca="1">+IF(OFFSET('Sanitation Data'!$D$32,0,10*ROW('Sanitation Data'!D197))="","",OFFSET('Sanitation Data'!$D$32,0,10*ROW('Sanitation Data'!D197)))</f>
        <v/>
      </c>
      <c r="CP203" s="378" t="str">
        <f ca="1">+IF(OFFSET('Sanitation Data'!$E$28,0,10*ROW('Sanitation Data'!E197))="","",OFFSET('Sanitation Data'!$E$28,0,10*ROW('Sanitation Data'!E197)))</f>
        <v/>
      </c>
      <c r="CQ203" s="378" t="str">
        <f ca="1">+IF(OFFSET('Sanitation Data'!$E$29,0,10*ROW('Sanitation Data'!E197))="","",OFFSET('Sanitation Data'!$E$29,0,10*ROW('Sanitation Data'!E197)))</f>
        <v/>
      </c>
      <c r="CR203" s="378" t="str">
        <f ca="1">+IF(OFFSET('Sanitation Data'!$E$30,0,10*ROW('Sanitation Data'!E197))="","",OFFSET('Sanitation Data'!$E$30,0,10*ROW('Sanitation Data'!E197)))</f>
        <v/>
      </c>
      <c r="CS203" s="378" t="str">
        <f ca="1">+IF(OFFSET('Sanitation Data'!$E$31,0,10*ROW('Sanitation Data'!E197))="","",OFFSET('Sanitation Data'!$E$31,0,10*ROW('Sanitation Data'!E197)))</f>
        <v/>
      </c>
      <c r="CT203" s="378" t="str">
        <f ca="1">+IF(OFFSET('Sanitation Data'!$E$32,0,10*ROW('Sanitation Data'!E197))="","",OFFSET('Sanitation Data'!$E$32,0,10*ROW('Sanitation Data'!E197)))</f>
        <v/>
      </c>
      <c r="CU203" s="378" t="str">
        <f ca="1">+IF(OFFSET('Sanitation Data'!$F$28,0,10*ROW('Sanitation Data'!F197))="","",OFFSET('Sanitation Data'!$F$28,0,10*ROW('Sanitation Data'!F197)))</f>
        <v/>
      </c>
      <c r="CV203" s="378" t="str">
        <f ca="1">+IF(OFFSET('Sanitation Data'!$F$29,0,10*ROW('Sanitation Data'!F197))="","",OFFSET('Sanitation Data'!$F$29,0,10*ROW('Sanitation Data'!F197)))</f>
        <v/>
      </c>
      <c r="CW203" s="378" t="str">
        <f ca="1">+IF(OFFSET('Sanitation Data'!$F$30,0,10*ROW('Sanitation Data'!F197))="","",OFFSET('Sanitation Data'!$F$30,0,10*ROW('Sanitation Data'!F197)))</f>
        <v/>
      </c>
      <c r="CX203" s="378" t="str">
        <f ca="1">+IF(OFFSET('Sanitation Data'!$F$31,0,10*ROW('Sanitation Data'!F197))="","",OFFSET('Sanitation Data'!$F$31,0,10*ROW('Sanitation Data'!F197)))</f>
        <v/>
      </c>
      <c r="CY203" s="378" t="str">
        <f ca="1">+IF(OFFSET('Sanitation Data'!$F$32,0,10*ROW('Sanitation Data'!F197))="","",OFFSET('Sanitation Data'!$F$32,0,10*ROW('Sanitation Data'!F197)))</f>
        <v/>
      </c>
      <c r="CZ203" s="378" t="str">
        <f ca="1">+IF(OFFSET('Sanitation Data'!$G$28,0,10*ROW('Sanitation Data'!G197))="","",OFFSET('Sanitation Data'!$G$28,0,10*ROW('Sanitation Data'!G197)))</f>
        <v/>
      </c>
      <c r="DA203" s="378" t="str">
        <f ca="1">+IF(OFFSET('Sanitation Data'!$G$29,0,10*ROW('Sanitation Data'!G197))="","",OFFSET('Sanitation Data'!$G$29,0,10*ROW('Sanitation Data'!G197)))</f>
        <v/>
      </c>
      <c r="DB203" s="378" t="str">
        <f ca="1">+IF(OFFSET('Sanitation Data'!$G$30,0,10*ROW('Sanitation Data'!G197))="","",OFFSET('Sanitation Data'!$G$30,0,10*ROW('Sanitation Data'!G197)))</f>
        <v/>
      </c>
      <c r="DC203" s="378" t="str">
        <f ca="1">+IF(OFFSET('Sanitation Data'!$G$31,0,10*ROW('Sanitation Data'!G197))="","",OFFSET('Sanitation Data'!$G$31,0,10*ROW('Sanitation Data'!G197)))</f>
        <v/>
      </c>
      <c r="DD203" s="378" t="str">
        <f ca="1">+IF(OFFSET('Sanitation Data'!$G$32,0,10*ROW('Sanitation Data'!G197))="","",OFFSET('Sanitation Data'!$G$32,0,10*ROW('Sanitation Data'!G197)))</f>
        <v/>
      </c>
      <c r="DE203" s="378" t="str">
        <f ca="1">+IF(OFFSET('Sanitation Data'!$H$28,0,10*ROW('Sanitation Data'!H197))="","",OFFSET('Sanitation Data'!$H$28,0,10*ROW('Sanitation Data'!H197)))</f>
        <v/>
      </c>
      <c r="DF203" s="378" t="str">
        <f ca="1">+IF(OFFSET('Sanitation Data'!$H$29,0,10*ROW('Sanitation Data'!H197))="","",OFFSET('Sanitation Data'!$H$29,0,10*ROW('Sanitation Data'!H197)))</f>
        <v/>
      </c>
      <c r="DG203" s="378" t="str">
        <f ca="1">+IF(OFFSET('Sanitation Data'!$H$30,0,10*ROW('Sanitation Data'!H197))="","",OFFSET('Sanitation Data'!$H$30,0,10*ROW('Sanitation Data'!H197)))</f>
        <v/>
      </c>
      <c r="DH203" s="378" t="str">
        <f ca="1">+IF(OFFSET('Sanitation Data'!$H$31,0,10*ROW('Sanitation Data'!H197))="","",OFFSET('Sanitation Data'!$H$31,0,10*ROW('Sanitation Data'!H197)))</f>
        <v/>
      </c>
      <c r="DI203" s="378" t="str">
        <f ca="1">+IF(OFFSET('Sanitation Data'!$H$32,0,10*ROW('Sanitation Data'!H197))="","",OFFSET('Sanitation Data'!$H$32,0,10*ROW('Sanitation Data'!H197)))</f>
        <v/>
      </c>
      <c r="DJ203" s="378" t="str">
        <f ca="1">+IF(OFFSET('Sanitation Data'!$I$28,0,10*ROW('Sanitation Data'!I197))="","",OFFSET('Sanitation Data'!$I$28,0,10*ROW('Sanitation Data'!I197)))</f>
        <v/>
      </c>
      <c r="DK203" s="378" t="str">
        <f ca="1">+IF(OFFSET('Sanitation Data'!$I$29,0,10*ROW('Sanitation Data'!I197))="","",OFFSET('Sanitation Data'!$I$29,0,10*ROW('Sanitation Data'!I197)))</f>
        <v/>
      </c>
      <c r="DL203" s="378" t="str">
        <f ca="1">+IF(OFFSET('Sanitation Data'!$I$30,0,10*ROW('Sanitation Data'!I197))="","",OFFSET('Sanitation Data'!$I$30,0,10*ROW('Sanitation Data'!I197)))</f>
        <v/>
      </c>
      <c r="DM203" s="378" t="str">
        <f ca="1">+IF(OFFSET('Sanitation Data'!$I$31,0,10*ROW('Sanitation Data'!I197))="","",OFFSET('Sanitation Data'!$I$31,0,10*ROW('Sanitation Data'!I197)))</f>
        <v/>
      </c>
      <c r="DN203" s="378" t="str">
        <f ca="1">+IF(OFFSET('Sanitation Data'!$I$32,0,10*ROW('Sanitation Data'!I197))="","",OFFSET('Sanitation Data'!$I$32,0,10*ROW('Sanitation Data'!I197)))</f>
        <v/>
      </c>
      <c r="DO203" s="378" t="str">
        <f ca="1">+IF(OFFSET('Hygiene Data'!$D$11,0,10*ROW('Hygiene Data'!D197))="","",OFFSET('Hygiene Data'!$D$11,0,10*ROW('Hygiene Data'!D197)))</f>
        <v/>
      </c>
      <c r="DP203" s="378" t="str">
        <f ca="1">+IF(OFFSET('Hygiene Data'!$D$12,0,10*ROW('Hygiene Data'!D197))="","",OFFSET('Hygiene Data'!$D$12,0,10*ROW('Hygiene Data'!D197)))</f>
        <v/>
      </c>
      <c r="DQ203" s="378" t="str">
        <f ca="1">+IF(OFFSET('Hygiene Data'!$D$13,0,10*ROW('Hygiene Data'!D197))="","",OFFSET('Hygiene Data'!$D$13,0,10*ROW('Hygiene Data'!D197)))</f>
        <v/>
      </c>
      <c r="DR203" s="378" t="str">
        <f ca="1">+IF(OFFSET('Hygiene Data'!$E$11,0,10*ROW('Hygiene Data'!E197))="","",OFFSET('Hygiene Data'!$E$11,0,10*ROW('Hygiene Data'!E197)))</f>
        <v/>
      </c>
      <c r="DS203" s="378" t="str">
        <f ca="1">+IF(OFFSET('Hygiene Data'!$E$12,0,10*ROW('Hygiene Data'!E197))="","",OFFSET('Hygiene Data'!$E$12,0,10*ROW('Hygiene Data'!E197)))</f>
        <v/>
      </c>
      <c r="DT203" s="378" t="str">
        <f ca="1">+IF(OFFSET('Hygiene Data'!$E$13,0,10*ROW('Hygiene Data'!E197))="","",OFFSET('Hygiene Data'!$E$13,0,10*ROW('Hygiene Data'!E197)))</f>
        <v/>
      </c>
      <c r="DU203" s="378" t="str">
        <f ca="1">+IF(OFFSET('Hygiene Data'!$F$11,0,10*ROW('Hygiene Data'!F197))="","",OFFSET('Hygiene Data'!$F$11,0,10*ROW('Hygiene Data'!F197)))</f>
        <v/>
      </c>
      <c r="DV203" s="378" t="str">
        <f ca="1">+IF(OFFSET('Hygiene Data'!$F$12,0,10*ROW('Hygiene Data'!F197))="","",OFFSET('Hygiene Data'!$F$12,0,10*ROW('Hygiene Data'!F197)))</f>
        <v/>
      </c>
      <c r="DW203" s="378" t="str">
        <f ca="1">+IF(OFFSET('Hygiene Data'!$F$13,0,10*ROW('Hygiene Data'!F197))="","",OFFSET('Hygiene Data'!$F$13,0,10*ROW('Hygiene Data'!F197)))</f>
        <v/>
      </c>
      <c r="DX203" s="378" t="str">
        <f ca="1">+IF(OFFSET('Hygiene Data'!$G$11,0,10*ROW('Hygiene Data'!G197))="","",OFFSET('Hygiene Data'!$G$11,0,10*ROW('Hygiene Data'!G197)))</f>
        <v/>
      </c>
      <c r="DY203" s="378" t="str">
        <f ca="1">+IF(OFFSET('Hygiene Data'!$G$12,0,10*ROW('Hygiene Data'!G197))="","",OFFSET('Hygiene Data'!$G$12,0,10*ROW('Hygiene Data'!G197)))</f>
        <v/>
      </c>
      <c r="DZ203" s="378" t="str">
        <f ca="1">+IF(OFFSET('Hygiene Data'!$G$13,0,10*ROW('Hygiene Data'!G197))="","",OFFSET('Hygiene Data'!$G$13,0,10*ROW('Hygiene Data'!G197)))</f>
        <v/>
      </c>
      <c r="EA203" s="378" t="str">
        <f ca="1">+IF(OFFSET('Hygiene Data'!$H$11,0,10*ROW('Hygiene Data'!H197))="","",OFFSET('Hygiene Data'!$H$11,0,10*ROW('Hygiene Data'!H197)))</f>
        <v/>
      </c>
      <c r="EB203" s="378" t="str">
        <f ca="1">+IF(OFFSET('Hygiene Data'!$H$12,0,10*ROW('Hygiene Data'!H197))="","",OFFSET('Hygiene Data'!$H$12,0,10*ROW('Hygiene Data'!H197)))</f>
        <v/>
      </c>
      <c r="EC203" s="378" t="str">
        <f ca="1">+IF(OFFSET('Hygiene Data'!$H$13,0,10*ROW('Hygiene Data'!H197))="","",OFFSET('Hygiene Data'!$H$13,0,10*ROW('Hygiene Data'!H197)))</f>
        <v/>
      </c>
      <c r="ED203" s="378" t="str">
        <f ca="1">+IF(OFFSET('Hygiene Data'!$I$11,0,10*ROW('Hygiene Data'!I197))="","",OFFSET('Hygiene Data'!$I$11,0,10*ROW('Hygiene Data'!I197)))</f>
        <v/>
      </c>
      <c r="EE203" s="378" t="str">
        <f ca="1">+IF(OFFSET('Hygiene Data'!$I$12,0,10*ROW('Hygiene Data'!I197))="","",OFFSET('Hygiene Data'!$I$12,0,10*ROW('Hygiene Data'!I197)))</f>
        <v/>
      </c>
      <c r="EF203" s="378" t="str">
        <f ca="1">+IF(OFFSET('Hygiene Data'!$I$13,0,10*ROW('Hygiene Data'!I197))="","",OFFSET('Hygiene Data'!$I$13,0,10*ROW('Hygiene Data'!I197)))</f>
        <v/>
      </c>
    </row>
    <row r="204" spans="1:136" x14ac:dyDescent="0.25">
      <c r="A204" s="487" t="str">
        <f ca="1">+IF(OFFSET('Water Data'!$B$2,0,10*ROW('Water Data'!E198))="","",OFFSET('Water Data'!$B$2,0,10*ROW('Water Data'!E198)))</f>
        <v/>
      </c>
      <c r="B204" s="487"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4" t="str">
        <f t="shared" ca="1" si="3"/>
        <v/>
      </c>
      <c r="D204" s="515"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5"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5"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5"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5"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5"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5"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5"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5"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5"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5"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5"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5"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5"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5"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5"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5"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5"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6"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6"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6"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6"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6"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6"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6"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6"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6"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6"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6"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6"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6"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6"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6"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6"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6"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6"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6"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6"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6"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6"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6"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6"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6"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6"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6"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6"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6"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6"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7"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3"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7"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7"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7"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7"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7"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7"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7"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7"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7"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7"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7"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7"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7"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7"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7"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7"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8" t="str">
        <f ca="1">+IF(OFFSET('Water Data'!$D$27,0,10*ROW('Water Data'!D198))="","",OFFSET('Water Data'!$D$27,0,10*ROW('Water Data'!D198)))</f>
        <v/>
      </c>
      <c r="BT204" s="378" t="str">
        <f ca="1">+IF(OFFSET('Water Data'!$D$28,0,10*ROW('Water Data'!D198))="","",OFFSET('Water Data'!$D$28,0,10*ROW('Water Data'!D198)))</f>
        <v/>
      </c>
      <c r="BU204" s="378" t="str">
        <f ca="1">+IF(OFFSET('Water Data'!$D$29,0,10*ROW('Water Data'!D198))="","",OFFSET('Water Data'!$D$29,0,10*ROW('Water Data'!D198)))</f>
        <v/>
      </c>
      <c r="BV204" s="378" t="str">
        <f ca="1">+IF(OFFSET('Water Data'!$E$27,0,10*ROW('Water Data'!E198))="","",OFFSET('Water Data'!$E$27,0,10*ROW('Water Data'!E198)))</f>
        <v/>
      </c>
      <c r="BW204" s="378" t="str">
        <f ca="1">+IF(OFFSET('Water Data'!$E$28,0,10*ROW('Water Data'!E198))="","",OFFSET('Water Data'!$E$28,0,10*ROW('Water Data'!E198)))</f>
        <v/>
      </c>
      <c r="BX204" s="378" t="str">
        <f ca="1">+IF(OFFSET('Water Data'!$E$29,0,10*ROW('Water Data'!E198))="","",OFFSET('Water Data'!$E$29,0,10*ROW('Water Data'!E198)))</f>
        <v/>
      </c>
      <c r="BY204" s="378" t="str">
        <f ca="1">+IF(OFFSET('Water Data'!$F$27,0,10*ROW('Water Data'!F198))="","",OFFSET('Water Data'!$F$27,0,10*ROW('Water Data'!F198)))</f>
        <v/>
      </c>
      <c r="BZ204" s="378" t="str">
        <f ca="1">+IF(OFFSET('Water Data'!$F$28,0,10*ROW('Water Data'!F198))="","",OFFSET('Water Data'!$F$28,0,10*ROW('Water Data'!F198)))</f>
        <v/>
      </c>
      <c r="CA204" s="378" t="str">
        <f ca="1">+IF(OFFSET('Water Data'!$F$29,0,10*ROW('Water Data'!F198))="","",OFFSET('Water Data'!$F$29,0,10*ROW('Water Data'!F198)))</f>
        <v/>
      </c>
      <c r="CB204" s="378" t="str">
        <f ca="1">+IF(OFFSET('Water Data'!$G$27,0,10*ROW('Water Data'!G198))="","",OFFSET('Water Data'!$G$27,0,10*ROW('Water Data'!G198)))</f>
        <v/>
      </c>
      <c r="CC204" s="378" t="str">
        <f ca="1">+IF(OFFSET('Water Data'!$G$28,0,10*ROW('Water Data'!G198))="","",OFFSET('Water Data'!$G$28,0,10*ROW('Water Data'!G198)))</f>
        <v/>
      </c>
      <c r="CD204" s="378" t="str">
        <f ca="1">+IF(OFFSET('Water Data'!$G$29,0,10*ROW('Water Data'!G198))="","",OFFSET('Water Data'!$G$29,0,10*ROW('Water Data'!G198)))</f>
        <v/>
      </c>
      <c r="CE204" s="378" t="str">
        <f ca="1">+IF(OFFSET('Water Data'!$H$27,0,10*ROW('Water Data'!H198))="","",OFFSET('Water Data'!$H$27,0,10*ROW('Water Data'!H198)))</f>
        <v/>
      </c>
      <c r="CF204" s="378" t="str">
        <f ca="1">+IF(OFFSET('Water Data'!$H$28,0,10*ROW('Water Data'!H198))="","",OFFSET('Water Data'!$H$28,0,10*ROW('Water Data'!H198)))</f>
        <v/>
      </c>
      <c r="CG204" s="378" t="str">
        <f ca="1">+IF(OFFSET('Water Data'!$H$29,0,10*ROW('Water Data'!H198))="","",OFFSET('Water Data'!$H$29,0,10*ROW('Water Data'!H198)))</f>
        <v/>
      </c>
      <c r="CH204" s="378" t="str">
        <f ca="1">+IF(OFFSET('Water Data'!$I$27,0,10*ROW('Water Data'!I198))="","",OFFSET('Water Data'!$I$27,0,10*ROW('Water Data'!I198)))</f>
        <v/>
      </c>
      <c r="CI204" s="378" t="str">
        <f ca="1">+IF(OFFSET('Water Data'!$I$28,0,10*ROW('Water Data'!I198))="","",OFFSET('Water Data'!$I$28,0,10*ROW('Water Data'!I198)))</f>
        <v/>
      </c>
      <c r="CJ204" s="378" t="str">
        <f ca="1">+IF(OFFSET('Water Data'!$I$29,0,10*ROW('Water Data'!I198))="","",OFFSET('Water Data'!$I$29,0,10*ROW('Water Data'!I198)))</f>
        <v/>
      </c>
      <c r="CK204" s="378" t="str">
        <f ca="1">+IF(OFFSET('Sanitation Data'!$D$28,0,10*ROW('Sanitation Data'!D198))="","",OFFSET('Sanitation Data'!$D$28,0,10*ROW('Sanitation Data'!D198)))</f>
        <v/>
      </c>
      <c r="CL204" s="378" t="str">
        <f ca="1">+IF(OFFSET('Sanitation Data'!$D$29,0,10*ROW('Sanitation Data'!D198))="","",OFFSET('Sanitation Data'!$D$29,0,10*ROW('Sanitation Data'!D198)))</f>
        <v/>
      </c>
      <c r="CM204" s="378" t="str">
        <f ca="1">+IF(OFFSET('Sanitation Data'!$D$30,0,10*ROW('Sanitation Data'!D198))="","",OFFSET('Sanitation Data'!$D$30,0,10*ROW('Sanitation Data'!D198)))</f>
        <v/>
      </c>
      <c r="CN204" s="378" t="str">
        <f ca="1">+IF(OFFSET('Sanitation Data'!$D$31,0,10*ROW('Sanitation Data'!D198))="","",OFFSET('Sanitation Data'!$D$31,0,10*ROW('Sanitation Data'!D198)))</f>
        <v/>
      </c>
      <c r="CO204" s="378" t="str">
        <f ca="1">+IF(OFFSET('Sanitation Data'!$D$32,0,10*ROW('Sanitation Data'!D198))="","",OFFSET('Sanitation Data'!$D$32,0,10*ROW('Sanitation Data'!D198)))</f>
        <v/>
      </c>
      <c r="CP204" s="378" t="str">
        <f ca="1">+IF(OFFSET('Sanitation Data'!$E$28,0,10*ROW('Sanitation Data'!E198))="","",OFFSET('Sanitation Data'!$E$28,0,10*ROW('Sanitation Data'!E198)))</f>
        <v/>
      </c>
      <c r="CQ204" s="378" t="str">
        <f ca="1">+IF(OFFSET('Sanitation Data'!$E$29,0,10*ROW('Sanitation Data'!E198))="","",OFFSET('Sanitation Data'!$E$29,0,10*ROW('Sanitation Data'!E198)))</f>
        <v/>
      </c>
      <c r="CR204" s="378" t="str">
        <f ca="1">+IF(OFFSET('Sanitation Data'!$E$30,0,10*ROW('Sanitation Data'!E198))="","",OFFSET('Sanitation Data'!$E$30,0,10*ROW('Sanitation Data'!E198)))</f>
        <v/>
      </c>
      <c r="CS204" s="378" t="str">
        <f ca="1">+IF(OFFSET('Sanitation Data'!$E$31,0,10*ROW('Sanitation Data'!E198))="","",OFFSET('Sanitation Data'!$E$31,0,10*ROW('Sanitation Data'!E198)))</f>
        <v/>
      </c>
      <c r="CT204" s="378" t="str">
        <f ca="1">+IF(OFFSET('Sanitation Data'!$E$32,0,10*ROW('Sanitation Data'!E198))="","",OFFSET('Sanitation Data'!$E$32,0,10*ROW('Sanitation Data'!E198)))</f>
        <v/>
      </c>
      <c r="CU204" s="378" t="str">
        <f ca="1">+IF(OFFSET('Sanitation Data'!$F$28,0,10*ROW('Sanitation Data'!F198))="","",OFFSET('Sanitation Data'!$F$28,0,10*ROW('Sanitation Data'!F198)))</f>
        <v/>
      </c>
      <c r="CV204" s="378" t="str">
        <f ca="1">+IF(OFFSET('Sanitation Data'!$F$29,0,10*ROW('Sanitation Data'!F198))="","",OFFSET('Sanitation Data'!$F$29,0,10*ROW('Sanitation Data'!F198)))</f>
        <v/>
      </c>
      <c r="CW204" s="378" t="str">
        <f ca="1">+IF(OFFSET('Sanitation Data'!$F$30,0,10*ROW('Sanitation Data'!F198))="","",OFFSET('Sanitation Data'!$F$30,0,10*ROW('Sanitation Data'!F198)))</f>
        <v/>
      </c>
      <c r="CX204" s="378" t="str">
        <f ca="1">+IF(OFFSET('Sanitation Data'!$F$31,0,10*ROW('Sanitation Data'!F198))="","",OFFSET('Sanitation Data'!$F$31,0,10*ROW('Sanitation Data'!F198)))</f>
        <v/>
      </c>
      <c r="CY204" s="378" t="str">
        <f ca="1">+IF(OFFSET('Sanitation Data'!$F$32,0,10*ROW('Sanitation Data'!F198))="","",OFFSET('Sanitation Data'!$F$32,0,10*ROW('Sanitation Data'!F198)))</f>
        <v/>
      </c>
      <c r="CZ204" s="378" t="str">
        <f ca="1">+IF(OFFSET('Sanitation Data'!$G$28,0,10*ROW('Sanitation Data'!G198))="","",OFFSET('Sanitation Data'!$G$28,0,10*ROW('Sanitation Data'!G198)))</f>
        <v/>
      </c>
      <c r="DA204" s="378" t="str">
        <f ca="1">+IF(OFFSET('Sanitation Data'!$G$29,0,10*ROW('Sanitation Data'!G198))="","",OFFSET('Sanitation Data'!$G$29,0,10*ROW('Sanitation Data'!G198)))</f>
        <v/>
      </c>
      <c r="DB204" s="378" t="str">
        <f ca="1">+IF(OFFSET('Sanitation Data'!$G$30,0,10*ROW('Sanitation Data'!G198))="","",OFFSET('Sanitation Data'!$G$30,0,10*ROW('Sanitation Data'!G198)))</f>
        <v/>
      </c>
      <c r="DC204" s="378" t="str">
        <f ca="1">+IF(OFFSET('Sanitation Data'!$G$31,0,10*ROW('Sanitation Data'!G198))="","",OFFSET('Sanitation Data'!$G$31,0,10*ROW('Sanitation Data'!G198)))</f>
        <v/>
      </c>
      <c r="DD204" s="378" t="str">
        <f ca="1">+IF(OFFSET('Sanitation Data'!$G$32,0,10*ROW('Sanitation Data'!G198))="","",OFFSET('Sanitation Data'!$G$32,0,10*ROW('Sanitation Data'!G198)))</f>
        <v/>
      </c>
      <c r="DE204" s="378" t="str">
        <f ca="1">+IF(OFFSET('Sanitation Data'!$H$28,0,10*ROW('Sanitation Data'!H198))="","",OFFSET('Sanitation Data'!$H$28,0,10*ROW('Sanitation Data'!H198)))</f>
        <v/>
      </c>
      <c r="DF204" s="378" t="str">
        <f ca="1">+IF(OFFSET('Sanitation Data'!$H$29,0,10*ROW('Sanitation Data'!H198))="","",OFFSET('Sanitation Data'!$H$29,0,10*ROW('Sanitation Data'!H198)))</f>
        <v/>
      </c>
      <c r="DG204" s="378" t="str">
        <f ca="1">+IF(OFFSET('Sanitation Data'!$H$30,0,10*ROW('Sanitation Data'!H198))="","",OFFSET('Sanitation Data'!$H$30,0,10*ROW('Sanitation Data'!H198)))</f>
        <v/>
      </c>
      <c r="DH204" s="378" t="str">
        <f ca="1">+IF(OFFSET('Sanitation Data'!$H$31,0,10*ROW('Sanitation Data'!H198))="","",OFFSET('Sanitation Data'!$H$31,0,10*ROW('Sanitation Data'!H198)))</f>
        <v/>
      </c>
      <c r="DI204" s="378" t="str">
        <f ca="1">+IF(OFFSET('Sanitation Data'!$H$32,0,10*ROW('Sanitation Data'!H198))="","",OFFSET('Sanitation Data'!$H$32,0,10*ROW('Sanitation Data'!H198)))</f>
        <v/>
      </c>
      <c r="DJ204" s="378" t="str">
        <f ca="1">+IF(OFFSET('Sanitation Data'!$I$28,0,10*ROW('Sanitation Data'!I198))="","",OFFSET('Sanitation Data'!$I$28,0,10*ROW('Sanitation Data'!I198)))</f>
        <v/>
      </c>
      <c r="DK204" s="378" t="str">
        <f ca="1">+IF(OFFSET('Sanitation Data'!$I$29,0,10*ROW('Sanitation Data'!I198))="","",OFFSET('Sanitation Data'!$I$29,0,10*ROW('Sanitation Data'!I198)))</f>
        <v/>
      </c>
      <c r="DL204" s="378" t="str">
        <f ca="1">+IF(OFFSET('Sanitation Data'!$I$30,0,10*ROW('Sanitation Data'!I198))="","",OFFSET('Sanitation Data'!$I$30,0,10*ROW('Sanitation Data'!I198)))</f>
        <v/>
      </c>
      <c r="DM204" s="378" t="str">
        <f ca="1">+IF(OFFSET('Sanitation Data'!$I$31,0,10*ROW('Sanitation Data'!I198))="","",OFFSET('Sanitation Data'!$I$31,0,10*ROW('Sanitation Data'!I198)))</f>
        <v/>
      </c>
      <c r="DN204" s="378" t="str">
        <f ca="1">+IF(OFFSET('Sanitation Data'!$I$32,0,10*ROW('Sanitation Data'!I198))="","",OFFSET('Sanitation Data'!$I$32,0,10*ROW('Sanitation Data'!I198)))</f>
        <v/>
      </c>
      <c r="DO204" s="378" t="str">
        <f ca="1">+IF(OFFSET('Hygiene Data'!$D$11,0,10*ROW('Hygiene Data'!D198))="","",OFFSET('Hygiene Data'!$D$11,0,10*ROW('Hygiene Data'!D198)))</f>
        <v/>
      </c>
      <c r="DP204" s="378" t="str">
        <f ca="1">+IF(OFFSET('Hygiene Data'!$D$12,0,10*ROW('Hygiene Data'!D198))="","",OFFSET('Hygiene Data'!$D$12,0,10*ROW('Hygiene Data'!D198)))</f>
        <v/>
      </c>
      <c r="DQ204" s="378" t="str">
        <f ca="1">+IF(OFFSET('Hygiene Data'!$D$13,0,10*ROW('Hygiene Data'!D198))="","",OFFSET('Hygiene Data'!$D$13,0,10*ROW('Hygiene Data'!D198)))</f>
        <v/>
      </c>
      <c r="DR204" s="378" t="str">
        <f ca="1">+IF(OFFSET('Hygiene Data'!$E$11,0,10*ROW('Hygiene Data'!E198))="","",OFFSET('Hygiene Data'!$E$11,0,10*ROW('Hygiene Data'!E198)))</f>
        <v/>
      </c>
      <c r="DS204" s="378" t="str">
        <f ca="1">+IF(OFFSET('Hygiene Data'!$E$12,0,10*ROW('Hygiene Data'!E198))="","",OFFSET('Hygiene Data'!$E$12,0,10*ROW('Hygiene Data'!E198)))</f>
        <v/>
      </c>
      <c r="DT204" s="378" t="str">
        <f ca="1">+IF(OFFSET('Hygiene Data'!$E$13,0,10*ROW('Hygiene Data'!E198))="","",OFFSET('Hygiene Data'!$E$13,0,10*ROW('Hygiene Data'!E198)))</f>
        <v/>
      </c>
      <c r="DU204" s="378" t="str">
        <f ca="1">+IF(OFFSET('Hygiene Data'!$F$11,0,10*ROW('Hygiene Data'!F198))="","",OFFSET('Hygiene Data'!$F$11,0,10*ROW('Hygiene Data'!F198)))</f>
        <v/>
      </c>
      <c r="DV204" s="378" t="str">
        <f ca="1">+IF(OFFSET('Hygiene Data'!$F$12,0,10*ROW('Hygiene Data'!F198))="","",OFFSET('Hygiene Data'!$F$12,0,10*ROW('Hygiene Data'!F198)))</f>
        <v/>
      </c>
      <c r="DW204" s="378" t="str">
        <f ca="1">+IF(OFFSET('Hygiene Data'!$F$13,0,10*ROW('Hygiene Data'!F198))="","",OFFSET('Hygiene Data'!$F$13,0,10*ROW('Hygiene Data'!F198)))</f>
        <v/>
      </c>
      <c r="DX204" s="378" t="str">
        <f ca="1">+IF(OFFSET('Hygiene Data'!$G$11,0,10*ROW('Hygiene Data'!G198))="","",OFFSET('Hygiene Data'!$G$11,0,10*ROW('Hygiene Data'!G198)))</f>
        <v/>
      </c>
      <c r="DY204" s="378" t="str">
        <f ca="1">+IF(OFFSET('Hygiene Data'!$G$12,0,10*ROW('Hygiene Data'!G198))="","",OFFSET('Hygiene Data'!$G$12,0,10*ROW('Hygiene Data'!G198)))</f>
        <v/>
      </c>
      <c r="DZ204" s="378" t="str">
        <f ca="1">+IF(OFFSET('Hygiene Data'!$G$13,0,10*ROW('Hygiene Data'!G198))="","",OFFSET('Hygiene Data'!$G$13,0,10*ROW('Hygiene Data'!G198)))</f>
        <v/>
      </c>
      <c r="EA204" s="378" t="str">
        <f ca="1">+IF(OFFSET('Hygiene Data'!$H$11,0,10*ROW('Hygiene Data'!H198))="","",OFFSET('Hygiene Data'!$H$11,0,10*ROW('Hygiene Data'!H198)))</f>
        <v/>
      </c>
      <c r="EB204" s="378" t="str">
        <f ca="1">+IF(OFFSET('Hygiene Data'!$H$12,0,10*ROW('Hygiene Data'!H198))="","",OFFSET('Hygiene Data'!$H$12,0,10*ROW('Hygiene Data'!H198)))</f>
        <v/>
      </c>
      <c r="EC204" s="378" t="str">
        <f ca="1">+IF(OFFSET('Hygiene Data'!$H$13,0,10*ROW('Hygiene Data'!H198))="","",OFFSET('Hygiene Data'!$H$13,0,10*ROW('Hygiene Data'!H198)))</f>
        <v/>
      </c>
      <c r="ED204" s="378" t="str">
        <f ca="1">+IF(OFFSET('Hygiene Data'!$I$11,0,10*ROW('Hygiene Data'!I198))="","",OFFSET('Hygiene Data'!$I$11,0,10*ROW('Hygiene Data'!I198)))</f>
        <v/>
      </c>
      <c r="EE204" s="378" t="str">
        <f ca="1">+IF(OFFSET('Hygiene Data'!$I$12,0,10*ROW('Hygiene Data'!I198))="","",OFFSET('Hygiene Data'!$I$12,0,10*ROW('Hygiene Data'!I198)))</f>
        <v/>
      </c>
      <c r="EF204" s="378" t="str">
        <f ca="1">+IF(OFFSET('Hygiene Data'!$I$13,0,10*ROW('Hygiene Data'!I198))="","",OFFSET('Hygiene Data'!$I$13,0,10*ROW('Hygiene Data'!I198)))</f>
        <v/>
      </c>
    </row>
    <row r="205" spans="1:136" x14ac:dyDescent="0.25">
      <c r="A205" s="487" t="str">
        <f ca="1">+IF(OFFSET('Water Data'!$B$2,0,10*ROW('Water Data'!E199))="","",OFFSET('Water Data'!$B$2,0,10*ROW('Water Data'!E199)))</f>
        <v/>
      </c>
      <c r="B205" s="487"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4" t="str">
        <f t="shared" ca="1" si="3"/>
        <v/>
      </c>
      <c r="D205" s="515"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5"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5"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5"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5"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5"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5"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5"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5"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5"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5"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5"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5"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5"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5"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5"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5"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5"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6"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6"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6"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6"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6"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6"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6"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6"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6"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6"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6"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6"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6"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6"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6"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6"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6"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6"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6"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6"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6"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6"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6"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6"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6"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6"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6"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6"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6"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6"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7"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3"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7"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7"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7"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7"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7"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7"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7"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7"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7"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7"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7"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7"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7"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7"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7"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7"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8" t="str">
        <f ca="1">+IF(OFFSET('Water Data'!$D$27,0,10*ROW('Water Data'!D199))="","",OFFSET('Water Data'!$D$27,0,10*ROW('Water Data'!D199)))</f>
        <v/>
      </c>
      <c r="BT205" s="378" t="str">
        <f ca="1">+IF(OFFSET('Water Data'!$D$28,0,10*ROW('Water Data'!D199))="","",OFFSET('Water Data'!$D$28,0,10*ROW('Water Data'!D199)))</f>
        <v/>
      </c>
      <c r="BU205" s="378" t="str">
        <f ca="1">+IF(OFFSET('Water Data'!$D$29,0,10*ROW('Water Data'!D199))="","",OFFSET('Water Data'!$D$29,0,10*ROW('Water Data'!D199)))</f>
        <v/>
      </c>
      <c r="BV205" s="378" t="str">
        <f ca="1">+IF(OFFSET('Water Data'!$E$27,0,10*ROW('Water Data'!E199))="","",OFFSET('Water Data'!$E$27,0,10*ROW('Water Data'!E199)))</f>
        <v/>
      </c>
      <c r="BW205" s="378" t="str">
        <f ca="1">+IF(OFFSET('Water Data'!$E$28,0,10*ROW('Water Data'!E199))="","",OFFSET('Water Data'!$E$28,0,10*ROW('Water Data'!E199)))</f>
        <v/>
      </c>
      <c r="BX205" s="378" t="str">
        <f ca="1">+IF(OFFSET('Water Data'!$E$29,0,10*ROW('Water Data'!E199))="","",OFFSET('Water Data'!$E$29,0,10*ROW('Water Data'!E199)))</f>
        <v/>
      </c>
      <c r="BY205" s="378" t="str">
        <f ca="1">+IF(OFFSET('Water Data'!$F$27,0,10*ROW('Water Data'!F199))="","",OFFSET('Water Data'!$F$27,0,10*ROW('Water Data'!F199)))</f>
        <v/>
      </c>
      <c r="BZ205" s="378" t="str">
        <f ca="1">+IF(OFFSET('Water Data'!$F$28,0,10*ROW('Water Data'!F199))="","",OFFSET('Water Data'!$F$28,0,10*ROW('Water Data'!F199)))</f>
        <v/>
      </c>
      <c r="CA205" s="378" t="str">
        <f ca="1">+IF(OFFSET('Water Data'!$F$29,0,10*ROW('Water Data'!F199))="","",OFFSET('Water Data'!$F$29,0,10*ROW('Water Data'!F199)))</f>
        <v/>
      </c>
      <c r="CB205" s="378" t="str">
        <f ca="1">+IF(OFFSET('Water Data'!$G$27,0,10*ROW('Water Data'!G199))="","",OFFSET('Water Data'!$G$27,0,10*ROW('Water Data'!G199)))</f>
        <v/>
      </c>
      <c r="CC205" s="378" t="str">
        <f ca="1">+IF(OFFSET('Water Data'!$G$28,0,10*ROW('Water Data'!G199))="","",OFFSET('Water Data'!$G$28,0,10*ROW('Water Data'!G199)))</f>
        <v/>
      </c>
      <c r="CD205" s="378" t="str">
        <f ca="1">+IF(OFFSET('Water Data'!$G$29,0,10*ROW('Water Data'!G199))="","",OFFSET('Water Data'!$G$29,0,10*ROW('Water Data'!G199)))</f>
        <v/>
      </c>
      <c r="CE205" s="378" t="str">
        <f ca="1">+IF(OFFSET('Water Data'!$H$27,0,10*ROW('Water Data'!H199))="","",OFFSET('Water Data'!$H$27,0,10*ROW('Water Data'!H199)))</f>
        <v/>
      </c>
      <c r="CF205" s="378" t="str">
        <f ca="1">+IF(OFFSET('Water Data'!$H$28,0,10*ROW('Water Data'!H199))="","",OFFSET('Water Data'!$H$28,0,10*ROW('Water Data'!H199)))</f>
        <v/>
      </c>
      <c r="CG205" s="378" t="str">
        <f ca="1">+IF(OFFSET('Water Data'!$H$29,0,10*ROW('Water Data'!H199))="","",OFFSET('Water Data'!$H$29,0,10*ROW('Water Data'!H199)))</f>
        <v/>
      </c>
      <c r="CH205" s="378" t="str">
        <f ca="1">+IF(OFFSET('Water Data'!$I$27,0,10*ROW('Water Data'!I199))="","",OFFSET('Water Data'!$I$27,0,10*ROW('Water Data'!I199)))</f>
        <v/>
      </c>
      <c r="CI205" s="378" t="str">
        <f ca="1">+IF(OFFSET('Water Data'!$I$28,0,10*ROW('Water Data'!I199))="","",OFFSET('Water Data'!$I$28,0,10*ROW('Water Data'!I199)))</f>
        <v/>
      </c>
      <c r="CJ205" s="378" t="str">
        <f ca="1">+IF(OFFSET('Water Data'!$I$29,0,10*ROW('Water Data'!I199))="","",OFFSET('Water Data'!$I$29,0,10*ROW('Water Data'!I199)))</f>
        <v/>
      </c>
      <c r="CK205" s="378" t="str">
        <f ca="1">+IF(OFFSET('Sanitation Data'!$D$28,0,10*ROW('Sanitation Data'!D199))="","",OFFSET('Sanitation Data'!$D$28,0,10*ROW('Sanitation Data'!D199)))</f>
        <v/>
      </c>
      <c r="CL205" s="378" t="str">
        <f ca="1">+IF(OFFSET('Sanitation Data'!$D$29,0,10*ROW('Sanitation Data'!D199))="","",OFFSET('Sanitation Data'!$D$29,0,10*ROW('Sanitation Data'!D199)))</f>
        <v/>
      </c>
      <c r="CM205" s="378" t="str">
        <f ca="1">+IF(OFFSET('Sanitation Data'!$D$30,0,10*ROW('Sanitation Data'!D199))="","",OFFSET('Sanitation Data'!$D$30,0,10*ROW('Sanitation Data'!D199)))</f>
        <v/>
      </c>
      <c r="CN205" s="378" t="str">
        <f ca="1">+IF(OFFSET('Sanitation Data'!$D$31,0,10*ROW('Sanitation Data'!D199))="","",OFFSET('Sanitation Data'!$D$31,0,10*ROW('Sanitation Data'!D199)))</f>
        <v/>
      </c>
      <c r="CO205" s="378" t="str">
        <f ca="1">+IF(OFFSET('Sanitation Data'!$D$32,0,10*ROW('Sanitation Data'!D199))="","",OFFSET('Sanitation Data'!$D$32,0,10*ROW('Sanitation Data'!D199)))</f>
        <v/>
      </c>
      <c r="CP205" s="378" t="str">
        <f ca="1">+IF(OFFSET('Sanitation Data'!$E$28,0,10*ROW('Sanitation Data'!E199))="","",OFFSET('Sanitation Data'!$E$28,0,10*ROW('Sanitation Data'!E199)))</f>
        <v/>
      </c>
      <c r="CQ205" s="378" t="str">
        <f ca="1">+IF(OFFSET('Sanitation Data'!$E$29,0,10*ROW('Sanitation Data'!E199))="","",OFFSET('Sanitation Data'!$E$29,0,10*ROW('Sanitation Data'!E199)))</f>
        <v/>
      </c>
      <c r="CR205" s="378" t="str">
        <f ca="1">+IF(OFFSET('Sanitation Data'!$E$30,0,10*ROW('Sanitation Data'!E199))="","",OFFSET('Sanitation Data'!$E$30,0,10*ROW('Sanitation Data'!E199)))</f>
        <v/>
      </c>
      <c r="CS205" s="378" t="str">
        <f ca="1">+IF(OFFSET('Sanitation Data'!$E$31,0,10*ROW('Sanitation Data'!E199))="","",OFFSET('Sanitation Data'!$E$31,0,10*ROW('Sanitation Data'!E199)))</f>
        <v/>
      </c>
      <c r="CT205" s="378" t="str">
        <f ca="1">+IF(OFFSET('Sanitation Data'!$E$32,0,10*ROW('Sanitation Data'!E199))="","",OFFSET('Sanitation Data'!$E$32,0,10*ROW('Sanitation Data'!E199)))</f>
        <v/>
      </c>
      <c r="CU205" s="378" t="str">
        <f ca="1">+IF(OFFSET('Sanitation Data'!$F$28,0,10*ROW('Sanitation Data'!F199))="","",OFFSET('Sanitation Data'!$F$28,0,10*ROW('Sanitation Data'!F199)))</f>
        <v/>
      </c>
      <c r="CV205" s="378" t="str">
        <f ca="1">+IF(OFFSET('Sanitation Data'!$F$29,0,10*ROW('Sanitation Data'!F199))="","",OFFSET('Sanitation Data'!$F$29,0,10*ROW('Sanitation Data'!F199)))</f>
        <v/>
      </c>
      <c r="CW205" s="378" t="str">
        <f ca="1">+IF(OFFSET('Sanitation Data'!$F$30,0,10*ROW('Sanitation Data'!F199))="","",OFFSET('Sanitation Data'!$F$30,0,10*ROW('Sanitation Data'!F199)))</f>
        <v/>
      </c>
      <c r="CX205" s="378" t="str">
        <f ca="1">+IF(OFFSET('Sanitation Data'!$F$31,0,10*ROW('Sanitation Data'!F199))="","",OFFSET('Sanitation Data'!$F$31,0,10*ROW('Sanitation Data'!F199)))</f>
        <v/>
      </c>
      <c r="CY205" s="378" t="str">
        <f ca="1">+IF(OFFSET('Sanitation Data'!$F$32,0,10*ROW('Sanitation Data'!F199))="","",OFFSET('Sanitation Data'!$F$32,0,10*ROW('Sanitation Data'!F199)))</f>
        <v/>
      </c>
      <c r="CZ205" s="378" t="str">
        <f ca="1">+IF(OFFSET('Sanitation Data'!$G$28,0,10*ROW('Sanitation Data'!G199))="","",OFFSET('Sanitation Data'!$G$28,0,10*ROW('Sanitation Data'!G199)))</f>
        <v/>
      </c>
      <c r="DA205" s="378" t="str">
        <f ca="1">+IF(OFFSET('Sanitation Data'!$G$29,0,10*ROW('Sanitation Data'!G199))="","",OFFSET('Sanitation Data'!$G$29,0,10*ROW('Sanitation Data'!G199)))</f>
        <v/>
      </c>
      <c r="DB205" s="378" t="str">
        <f ca="1">+IF(OFFSET('Sanitation Data'!$G$30,0,10*ROW('Sanitation Data'!G199))="","",OFFSET('Sanitation Data'!$G$30,0,10*ROW('Sanitation Data'!G199)))</f>
        <v/>
      </c>
      <c r="DC205" s="378" t="str">
        <f ca="1">+IF(OFFSET('Sanitation Data'!$G$31,0,10*ROW('Sanitation Data'!G199))="","",OFFSET('Sanitation Data'!$G$31,0,10*ROW('Sanitation Data'!G199)))</f>
        <v/>
      </c>
      <c r="DD205" s="378" t="str">
        <f ca="1">+IF(OFFSET('Sanitation Data'!$G$32,0,10*ROW('Sanitation Data'!G199))="","",OFFSET('Sanitation Data'!$G$32,0,10*ROW('Sanitation Data'!G199)))</f>
        <v/>
      </c>
      <c r="DE205" s="378" t="str">
        <f ca="1">+IF(OFFSET('Sanitation Data'!$H$28,0,10*ROW('Sanitation Data'!H199))="","",OFFSET('Sanitation Data'!$H$28,0,10*ROW('Sanitation Data'!H199)))</f>
        <v/>
      </c>
      <c r="DF205" s="378" t="str">
        <f ca="1">+IF(OFFSET('Sanitation Data'!$H$29,0,10*ROW('Sanitation Data'!H199))="","",OFFSET('Sanitation Data'!$H$29,0,10*ROW('Sanitation Data'!H199)))</f>
        <v/>
      </c>
      <c r="DG205" s="378" t="str">
        <f ca="1">+IF(OFFSET('Sanitation Data'!$H$30,0,10*ROW('Sanitation Data'!H199))="","",OFFSET('Sanitation Data'!$H$30,0,10*ROW('Sanitation Data'!H199)))</f>
        <v/>
      </c>
      <c r="DH205" s="378" t="str">
        <f ca="1">+IF(OFFSET('Sanitation Data'!$H$31,0,10*ROW('Sanitation Data'!H199))="","",OFFSET('Sanitation Data'!$H$31,0,10*ROW('Sanitation Data'!H199)))</f>
        <v/>
      </c>
      <c r="DI205" s="378" t="str">
        <f ca="1">+IF(OFFSET('Sanitation Data'!$H$32,0,10*ROW('Sanitation Data'!H199))="","",OFFSET('Sanitation Data'!$H$32,0,10*ROW('Sanitation Data'!H199)))</f>
        <v/>
      </c>
      <c r="DJ205" s="378" t="str">
        <f ca="1">+IF(OFFSET('Sanitation Data'!$I$28,0,10*ROW('Sanitation Data'!I199))="","",OFFSET('Sanitation Data'!$I$28,0,10*ROW('Sanitation Data'!I199)))</f>
        <v/>
      </c>
      <c r="DK205" s="378" t="str">
        <f ca="1">+IF(OFFSET('Sanitation Data'!$I$29,0,10*ROW('Sanitation Data'!I199))="","",OFFSET('Sanitation Data'!$I$29,0,10*ROW('Sanitation Data'!I199)))</f>
        <v/>
      </c>
      <c r="DL205" s="378" t="str">
        <f ca="1">+IF(OFFSET('Sanitation Data'!$I$30,0,10*ROW('Sanitation Data'!I199))="","",OFFSET('Sanitation Data'!$I$30,0,10*ROW('Sanitation Data'!I199)))</f>
        <v/>
      </c>
      <c r="DM205" s="378" t="str">
        <f ca="1">+IF(OFFSET('Sanitation Data'!$I$31,0,10*ROW('Sanitation Data'!I199))="","",OFFSET('Sanitation Data'!$I$31,0,10*ROW('Sanitation Data'!I199)))</f>
        <v/>
      </c>
      <c r="DN205" s="378" t="str">
        <f ca="1">+IF(OFFSET('Sanitation Data'!$I$32,0,10*ROW('Sanitation Data'!I199))="","",OFFSET('Sanitation Data'!$I$32,0,10*ROW('Sanitation Data'!I199)))</f>
        <v/>
      </c>
      <c r="DO205" s="378" t="str">
        <f ca="1">+IF(OFFSET('Hygiene Data'!$D$11,0,10*ROW('Hygiene Data'!D199))="","",OFFSET('Hygiene Data'!$D$11,0,10*ROW('Hygiene Data'!D199)))</f>
        <v/>
      </c>
      <c r="DP205" s="378" t="str">
        <f ca="1">+IF(OFFSET('Hygiene Data'!$D$12,0,10*ROW('Hygiene Data'!D199))="","",OFFSET('Hygiene Data'!$D$12,0,10*ROW('Hygiene Data'!D199)))</f>
        <v/>
      </c>
      <c r="DQ205" s="378" t="str">
        <f ca="1">+IF(OFFSET('Hygiene Data'!$D$13,0,10*ROW('Hygiene Data'!D199))="","",OFFSET('Hygiene Data'!$D$13,0,10*ROW('Hygiene Data'!D199)))</f>
        <v/>
      </c>
      <c r="DR205" s="378" t="str">
        <f ca="1">+IF(OFFSET('Hygiene Data'!$E$11,0,10*ROW('Hygiene Data'!E199))="","",OFFSET('Hygiene Data'!$E$11,0,10*ROW('Hygiene Data'!E199)))</f>
        <v/>
      </c>
      <c r="DS205" s="378" t="str">
        <f ca="1">+IF(OFFSET('Hygiene Data'!$E$12,0,10*ROW('Hygiene Data'!E199))="","",OFFSET('Hygiene Data'!$E$12,0,10*ROW('Hygiene Data'!E199)))</f>
        <v/>
      </c>
      <c r="DT205" s="378" t="str">
        <f ca="1">+IF(OFFSET('Hygiene Data'!$E$13,0,10*ROW('Hygiene Data'!E199))="","",OFFSET('Hygiene Data'!$E$13,0,10*ROW('Hygiene Data'!E199)))</f>
        <v/>
      </c>
      <c r="DU205" s="378" t="str">
        <f ca="1">+IF(OFFSET('Hygiene Data'!$F$11,0,10*ROW('Hygiene Data'!F199))="","",OFFSET('Hygiene Data'!$F$11,0,10*ROW('Hygiene Data'!F199)))</f>
        <v/>
      </c>
      <c r="DV205" s="378" t="str">
        <f ca="1">+IF(OFFSET('Hygiene Data'!$F$12,0,10*ROW('Hygiene Data'!F199))="","",OFFSET('Hygiene Data'!$F$12,0,10*ROW('Hygiene Data'!F199)))</f>
        <v/>
      </c>
      <c r="DW205" s="378" t="str">
        <f ca="1">+IF(OFFSET('Hygiene Data'!$F$13,0,10*ROW('Hygiene Data'!F199))="","",OFFSET('Hygiene Data'!$F$13,0,10*ROW('Hygiene Data'!F199)))</f>
        <v/>
      </c>
      <c r="DX205" s="378" t="str">
        <f ca="1">+IF(OFFSET('Hygiene Data'!$G$11,0,10*ROW('Hygiene Data'!G199))="","",OFFSET('Hygiene Data'!$G$11,0,10*ROW('Hygiene Data'!G199)))</f>
        <v/>
      </c>
      <c r="DY205" s="378" t="str">
        <f ca="1">+IF(OFFSET('Hygiene Data'!$G$12,0,10*ROW('Hygiene Data'!G199))="","",OFFSET('Hygiene Data'!$G$12,0,10*ROW('Hygiene Data'!G199)))</f>
        <v/>
      </c>
      <c r="DZ205" s="378" t="str">
        <f ca="1">+IF(OFFSET('Hygiene Data'!$G$13,0,10*ROW('Hygiene Data'!G199))="","",OFFSET('Hygiene Data'!$G$13,0,10*ROW('Hygiene Data'!G199)))</f>
        <v/>
      </c>
      <c r="EA205" s="378" t="str">
        <f ca="1">+IF(OFFSET('Hygiene Data'!$H$11,0,10*ROW('Hygiene Data'!H199))="","",OFFSET('Hygiene Data'!$H$11,0,10*ROW('Hygiene Data'!H199)))</f>
        <v/>
      </c>
      <c r="EB205" s="378" t="str">
        <f ca="1">+IF(OFFSET('Hygiene Data'!$H$12,0,10*ROW('Hygiene Data'!H199))="","",OFFSET('Hygiene Data'!$H$12,0,10*ROW('Hygiene Data'!H199)))</f>
        <v/>
      </c>
      <c r="EC205" s="378" t="str">
        <f ca="1">+IF(OFFSET('Hygiene Data'!$H$13,0,10*ROW('Hygiene Data'!H199))="","",OFFSET('Hygiene Data'!$H$13,0,10*ROW('Hygiene Data'!H199)))</f>
        <v/>
      </c>
      <c r="ED205" s="378" t="str">
        <f ca="1">+IF(OFFSET('Hygiene Data'!$I$11,0,10*ROW('Hygiene Data'!I199))="","",OFFSET('Hygiene Data'!$I$11,0,10*ROW('Hygiene Data'!I199)))</f>
        <v/>
      </c>
      <c r="EE205" s="378" t="str">
        <f ca="1">+IF(OFFSET('Hygiene Data'!$I$12,0,10*ROW('Hygiene Data'!I199))="","",OFFSET('Hygiene Data'!$I$12,0,10*ROW('Hygiene Data'!I199)))</f>
        <v/>
      </c>
      <c r="EF205" s="378" t="str">
        <f ca="1">+IF(OFFSET('Hygiene Data'!$I$13,0,10*ROW('Hygiene Data'!I199))="","",OFFSET('Hygiene Data'!$I$13,0,10*ROW('Hygiene Data'!I199)))</f>
        <v/>
      </c>
    </row>
    <row r="206" spans="1:136" x14ac:dyDescent="0.25">
      <c r="A206" s="487" t="str">
        <f ca="1">+IF(OFFSET('Water Data'!$B$2,0,10*ROW('Water Data'!E200))="","",OFFSET('Water Data'!$B$2,0,10*ROW('Water Data'!E200)))</f>
        <v/>
      </c>
      <c r="B206" s="487"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4" t="str">
        <f t="shared" ca="1" si="3"/>
        <v/>
      </c>
      <c r="D206" s="515"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5"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5"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5"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5"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5"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5"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5"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5"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5"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5"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5"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5"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5"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5"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5"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5"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5"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6"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6"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6"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6"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6"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6"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6"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6"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6"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6"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6"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6"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6"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6"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6"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6"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6"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6"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6"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6"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6"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6"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6"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6"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6"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6"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6"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6"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6"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6"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7"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3"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7"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7"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7"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7"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7"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7"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7"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7"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7"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7"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7"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7"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7"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7"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7"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7"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8" t="str">
        <f ca="1">+IF(OFFSET('Water Data'!$D$27,0,10*ROW('Water Data'!D200))="","",OFFSET('Water Data'!$D$27,0,10*ROW('Water Data'!D200)))</f>
        <v/>
      </c>
      <c r="BT206" s="378" t="str">
        <f ca="1">+IF(OFFSET('Water Data'!$D$28,0,10*ROW('Water Data'!D200))="","",OFFSET('Water Data'!$D$28,0,10*ROW('Water Data'!D200)))</f>
        <v/>
      </c>
      <c r="BU206" s="378" t="str">
        <f ca="1">+IF(OFFSET('Water Data'!$D$29,0,10*ROW('Water Data'!D200))="","",OFFSET('Water Data'!$D$29,0,10*ROW('Water Data'!D200)))</f>
        <v/>
      </c>
      <c r="BV206" s="378" t="str">
        <f ca="1">+IF(OFFSET('Water Data'!$E$27,0,10*ROW('Water Data'!E200))="","",OFFSET('Water Data'!$E$27,0,10*ROW('Water Data'!E200)))</f>
        <v/>
      </c>
      <c r="BW206" s="378" t="str">
        <f ca="1">+IF(OFFSET('Water Data'!$E$28,0,10*ROW('Water Data'!E200))="","",OFFSET('Water Data'!$E$28,0,10*ROW('Water Data'!E200)))</f>
        <v/>
      </c>
      <c r="BX206" s="378" t="str">
        <f ca="1">+IF(OFFSET('Water Data'!$E$29,0,10*ROW('Water Data'!E200))="","",OFFSET('Water Data'!$E$29,0,10*ROW('Water Data'!E200)))</f>
        <v/>
      </c>
      <c r="BY206" s="378" t="str">
        <f ca="1">+IF(OFFSET('Water Data'!$F$27,0,10*ROW('Water Data'!F200))="","",OFFSET('Water Data'!$F$27,0,10*ROW('Water Data'!F200)))</f>
        <v/>
      </c>
      <c r="BZ206" s="378" t="str">
        <f ca="1">+IF(OFFSET('Water Data'!$F$28,0,10*ROW('Water Data'!F200))="","",OFFSET('Water Data'!$F$28,0,10*ROW('Water Data'!F200)))</f>
        <v/>
      </c>
      <c r="CA206" s="378" t="str">
        <f ca="1">+IF(OFFSET('Water Data'!$F$29,0,10*ROW('Water Data'!F200))="","",OFFSET('Water Data'!$F$29,0,10*ROW('Water Data'!F200)))</f>
        <v/>
      </c>
      <c r="CB206" s="378" t="str">
        <f ca="1">+IF(OFFSET('Water Data'!$G$27,0,10*ROW('Water Data'!G200))="","",OFFSET('Water Data'!$G$27,0,10*ROW('Water Data'!G200)))</f>
        <v/>
      </c>
      <c r="CC206" s="378" t="str">
        <f ca="1">+IF(OFFSET('Water Data'!$G$28,0,10*ROW('Water Data'!G200))="","",OFFSET('Water Data'!$G$28,0,10*ROW('Water Data'!G200)))</f>
        <v/>
      </c>
      <c r="CD206" s="378" t="str">
        <f ca="1">+IF(OFFSET('Water Data'!$G$29,0,10*ROW('Water Data'!G200))="","",OFFSET('Water Data'!$G$29,0,10*ROW('Water Data'!G200)))</f>
        <v/>
      </c>
      <c r="CE206" s="378" t="str">
        <f ca="1">+IF(OFFSET('Water Data'!$H$27,0,10*ROW('Water Data'!H200))="","",OFFSET('Water Data'!$H$27,0,10*ROW('Water Data'!H200)))</f>
        <v/>
      </c>
      <c r="CF206" s="378" t="str">
        <f ca="1">+IF(OFFSET('Water Data'!$H$28,0,10*ROW('Water Data'!H200))="","",OFFSET('Water Data'!$H$28,0,10*ROW('Water Data'!H200)))</f>
        <v/>
      </c>
      <c r="CG206" s="378" t="str">
        <f ca="1">+IF(OFFSET('Water Data'!$H$29,0,10*ROW('Water Data'!H200))="","",OFFSET('Water Data'!$H$29,0,10*ROW('Water Data'!H200)))</f>
        <v/>
      </c>
      <c r="CH206" s="378" t="str">
        <f ca="1">+IF(OFFSET('Water Data'!$I$27,0,10*ROW('Water Data'!I200))="","",OFFSET('Water Data'!$I$27,0,10*ROW('Water Data'!I200)))</f>
        <v/>
      </c>
      <c r="CI206" s="378" t="str">
        <f ca="1">+IF(OFFSET('Water Data'!$I$28,0,10*ROW('Water Data'!I200))="","",OFFSET('Water Data'!$I$28,0,10*ROW('Water Data'!I200)))</f>
        <v/>
      </c>
      <c r="CJ206" s="378" t="str">
        <f ca="1">+IF(OFFSET('Water Data'!$I$29,0,10*ROW('Water Data'!I200))="","",OFFSET('Water Data'!$I$29,0,10*ROW('Water Data'!I200)))</f>
        <v/>
      </c>
      <c r="CK206" s="378" t="str">
        <f ca="1">+IF(OFFSET('Sanitation Data'!$D$28,0,10*ROW('Sanitation Data'!D200))="","",OFFSET('Sanitation Data'!$D$28,0,10*ROW('Sanitation Data'!D200)))</f>
        <v/>
      </c>
      <c r="CL206" s="378" t="str">
        <f ca="1">+IF(OFFSET('Sanitation Data'!$D$29,0,10*ROW('Sanitation Data'!D200))="","",OFFSET('Sanitation Data'!$D$29,0,10*ROW('Sanitation Data'!D200)))</f>
        <v/>
      </c>
      <c r="CM206" s="378" t="str">
        <f ca="1">+IF(OFFSET('Sanitation Data'!$D$30,0,10*ROW('Sanitation Data'!D200))="","",OFFSET('Sanitation Data'!$D$30,0,10*ROW('Sanitation Data'!D200)))</f>
        <v/>
      </c>
      <c r="CN206" s="378" t="str">
        <f ca="1">+IF(OFFSET('Sanitation Data'!$D$31,0,10*ROW('Sanitation Data'!D200))="","",OFFSET('Sanitation Data'!$D$31,0,10*ROW('Sanitation Data'!D200)))</f>
        <v/>
      </c>
      <c r="CO206" s="378" t="str">
        <f ca="1">+IF(OFFSET('Sanitation Data'!$D$32,0,10*ROW('Sanitation Data'!D200))="","",OFFSET('Sanitation Data'!$D$32,0,10*ROW('Sanitation Data'!D200)))</f>
        <v/>
      </c>
      <c r="CP206" s="378" t="str">
        <f ca="1">+IF(OFFSET('Sanitation Data'!$E$28,0,10*ROW('Sanitation Data'!E200))="","",OFFSET('Sanitation Data'!$E$28,0,10*ROW('Sanitation Data'!E200)))</f>
        <v/>
      </c>
      <c r="CQ206" s="378" t="str">
        <f ca="1">+IF(OFFSET('Sanitation Data'!$E$29,0,10*ROW('Sanitation Data'!E200))="","",OFFSET('Sanitation Data'!$E$29,0,10*ROW('Sanitation Data'!E200)))</f>
        <v/>
      </c>
      <c r="CR206" s="378" t="str">
        <f ca="1">+IF(OFFSET('Sanitation Data'!$E$30,0,10*ROW('Sanitation Data'!E200))="","",OFFSET('Sanitation Data'!$E$30,0,10*ROW('Sanitation Data'!E200)))</f>
        <v/>
      </c>
      <c r="CS206" s="378" t="str">
        <f ca="1">+IF(OFFSET('Sanitation Data'!$E$31,0,10*ROW('Sanitation Data'!E200))="","",OFFSET('Sanitation Data'!$E$31,0,10*ROW('Sanitation Data'!E200)))</f>
        <v/>
      </c>
      <c r="CT206" s="378" t="str">
        <f ca="1">+IF(OFFSET('Sanitation Data'!$E$32,0,10*ROW('Sanitation Data'!E200))="","",OFFSET('Sanitation Data'!$E$32,0,10*ROW('Sanitation Data'!E200)))</f>
        <v/>
      </c>
      <c r="CU206" s="378" t="str">
        <f ca="1">+IF(OFFSET('Sanitation Data'!$F$28,0,10*ROW('Sanitation Data'!F200))="","",OFFSET('Sanitation Data'!$F$28,0,10*ROW('Sanitation Data'!F200)))</f>
        <v/>
      </c>
      <c r="CV206" s="378" t="str">
        <f ca="1">+IF(OFFSET('Sanitation Data'!$F$29,0,10*ROW('Sanitation Data'!F200))="","",OFFSET('Sanitation Data'!$F$29,0,10*ROW('Sanitation Data'!F200)))</f>
        <v/>
      </c>
      <c r="CW206" s="378" t="str">
        <f ca="1">+IF(OFFSET('Sanitation Data'!$F$30,0,10*ROW('Sanitation Data'!F200))="","",OFFSET('Sanitation Data'!$F$30,0,10*ROW('Sanitation Data'!F200)))</f>
        <v/>
      </c>
      <c r="CX206" s="378" t="str">
        <f ca="1">+IF(OFFSET('Sanitation Data'!$F$31,0,10*ROW('Sanitation Data'!F200))="","",OFFSET('Sanitation Data'!$F$31,0,10*ROW('Sanitation Data'!F200)))</f>
        <v/>
      </c>
      <c r="CY206" s="378" t="str">
        <f ca="1">+IF(OFFSET('Sanitation Data'!$F$32,0,10*ROW('Sanitation Data'!F200))="","",OFFSET('Sanitation Data'!$F$32,0,10*ROW('Sanitation Data'!F200)))</f>
        <v/>
      </c>
      <c r="CZ206" s="378" t="str">
        <f ca="1">+IF(OFFSET('Sanitation Data'!$G$28,0,10*ROW('Sanitation Data'!G200))="","",OFFSET('Sanitation Data'!$G$28,0,10*ROW('Sanitation Data'!G200)))</f>
        <v/>
      </c>
      <c r="DA206" s="378" t="str">
        <f ca="1">+IF(OFFSET('Sanitation Data'!$G$29,0,10*ROW('Sanitation Data'!G200))="","",OFFSET('Sanitation Data'!$G$29,0,10*ROW('Sanitation Data'!G200)))</f>
        <v/>
      </c>
      <c r="DB206" s="378" t="str">
        <f ca="1">+IF(OFFSET('Sanitation Data'!$G$30,0,10*ROW('Sanitation Data'!G200))="","",OFFSET('Sanitation Data'!$G$30,0,10*ROW('Sanitation Data'!G200)))</f>
        <v/>
      </c>
      <c r="DC206" s="378" t="str">
        <f ca="1">+IF(OFFSET('Sanitation Data'!$G$31,0,10*ROW('Sanitation Data'!G200))="","",OFFSET('Sanitation Data'!$G$31,0,10*ROW('Sanitation Data'!G200)))</f>
        <v/>
      </c>
      <c r="DD206" s="378" t="str">
        <f ca="1">+IF(OFFSET('Sanitation Data'!$G$32,0,10*ROW('Sanitation Data'!G200))="","",OFFSET('Sanitation Data'!$G$32,0,10*ROW('Sanitation Data'!G200)))</f>
        <v/>
      </c>
      <c r="DE206" s="378" t="str">
        <f ca="1">+IF(OFFSET('Sanitation Data'!$H$28,0,10*ROW('Sanitation Data'!H200))="","",OFFSET('Sanitation Data'!$H$28,0,10*ROW('Sanitation Data'!H200)))</f>
        <v/>
      </c>
      <c r="DF206" s="378" t="str">
        <f ca="1">+IF(OFFSET('Sanitation Data'!$H$29,0,10*ROW('Sanitation Data'!H200))="","",OFFSET('Sanitation Data'!$H$29,0,10*ROW('Sanitation Data'!H200)))</f>
        <v/>
      </c>
      <c r="DG206" s="378" t="str">
        <f ca="1">+IF(OFFSET('Sanitation Data'!$H$30,0,10*ROW('Sanitation Data'!H200))="","",OFFSET('Sanitation Data'!$H$30,0,10*ROW('Sanitation Data'!H200)))</f>
        <v/>
      </c>
      <c r="DH206" s="378" t="str">
        <f ca="1">+IF(OFFSET('Sanitation Data'!$H$31,0,10*ROW('Sanitation Data'!H200))="","",OFFSET('Sanitation Data'!$H$31,0,10*ROW('Sanitation Data'!H200)))</f>
        <v/>
      </c>
      <c r="DI206" s="378" t="str">
        <f ca="1">+IF(OFFSET('Sanitation Data'!$H$32,0,10*ROW('Sanitation Data'!H200))="","",OFFSET('Sanitation Data'!$H$32,0,10*ROW('Sanitation Data'!H200)))</f>
        <v/>
      </c>
      <c r="DJ206" s="378" t="str">
        <f ca="1">+IF(OFFSET('Sanitation Data'!$I$28,0,10*ROW('Sanitation Data'!I200))="","",OFFSET('Sanitation Data'!$I$28,0,10*ROW('Sanitation Data'!I200)))</f>
        <v/>
      </c>
      <c r="DK206" s="378" t="str">
        <f ca="1">+IF(OFFSET('Sanitation Data'!$I$29,0,10*ROW('Sanitation Data'!I200))="","",OFFSET('Sanitation Data'!$I$29,0,10*ROW('Sanitation Data'!I200)))</f>
        <v/>
      </c>
      <c r="DL206" s="378" t="str">
        <f ca="1">+IF(OFFSET('Sanitation Data'!$I$30,0,10*ROW('Sanitation Data'!I200))="","",OFFSET('Sanitation Data'!$I$30,0,10*ROW('Sanitation Data'!I200)))</f>
        <v/>
      </c>
      <c r="DM206" s="378" t="str">
        <f ca="1">+IF(OFFSET('Sanitation Data'!$I$31,0,10*ROW('Sanitation Data'!I200))="","",OFFSET('Sanitation Data'!$I$31,0,10*ROW('Sanitation Data'!I200)))</f>
        <v/>
      </c>
      <c r="DN206" s="378" t="str">
        <f ca="1">+IF(OFFSET('Sanitation Data'!$I$32,0,10*ROW('Sanitation Data'!I200))="","",OFFSET('Sanitation Data'!$I$32,0,10*ROW('Sanitation Data'!I200)))</f>
        <v/>
      </c>
      <c r="DO206" s="378" t="str">
        <f ca="1">+IF(OFFSET('Hygiene Data'!$D$11,0,10*ROW('Hygiene Data'!D200))="","",OFFSET('Hygiene Data'!$D$11,0,10*ROW('Hygiene Data'!D200)))</f>
        <v/>
      </c>
      <c r="DP206" s="378" t="str">
        <f ca="1">+IF(OFFSET('Hygiene Data'!$D$12,0,10*ROW('Hygiene Data'!D200))="","",OFFSET('Hygiene Data'!$D$12,0,10*ROW('Hygiene Data'!D200)))</f>
        <v/>
      </c>
      <c r="DQ206" s="378" t="str">
        <f ca="1">+IF(OFFSET('Hygiene Data'!$D$13,0,10*ROW('Hygiene Data'!D200))="","",OFFSET('Hygiene Data'!$D$13,0,10*ROW('Hygiene Data'!D200)))</f>
        <v/>
      </c>
      <c r="DR206" s="378" t="str">
        <f ca="1">+IF(OFFSET('Hygiene Data'!$E$11,0,10*ROW('Hygiene Data'!E200))="","",OFFSET('Hygiene Data'!$E$11,0,10*ROW('Hygiene Data'!E200)))</f>
        <v/>
      </c>
      <c r="DS206" s="378" t="str">
        <f ca="1">+IF(OFFSET('Hygiene Data'!$E$12,0,10*ROW('Hygiene Data'!E200))="","",OFFSET('Hygiene Data'!$E$12,0,10*ROW('Hygiene Data'!E200)))</f>
        <v/>
      </c>
      <c r="DT206" s="378" t="str">
        <f ca="1">+IF(OFFSET('Hygiene Data'!$E$13,0,10*ROW('Hygiene Data'!E200))="","",OFFSET('Hygiene Data'!$E$13,0,10*ROW('Hygiene Data'!E200)))</f>
        <v/>
      </c>
      <c r="DU206" s="378" t="str">
        <f ca="1">+IF(OFFSET('Hygiene Data'!$F$11,0,10*ROW('Hygiene Data'!F200))="","",OFFSET('Hygiene Data'!$F$11,0,10*ROW('Hygiene Data'!F200)))</f>
        <v/>
      </c>
      <c r="DV206" s="378" t="str">
        <f ca="1">+IF(OFFSET('Hygiene Data'!$F$12,0,10*ROW('Hygiene Data'!F200))="","",OFFSET('Hygiene Data'!$F$12,0,10*ROW('Hygiene Data'!F200)))</f>
        <v/>
      </c>
      <c r="DW206" s="378" t="str">
        <f ca="1">+IF(OFFSET('Hygiene Data'!$F$13,0,10*ROW('Hygiene Data'!F200))="","",OFFSET('Hygiene Data'!$F$13,0,10*ROW('Hygiene Data'!F200)))</f>
        <v/>
      </c>
      <c r="DX206" s="378" t="str">
        <f ca="1">+IF(OFFSET('Hygiene Data'!$G$11,0,10*ROW('Hygiene Data'!G200))="","",OFFSET('Hygiene Data'!$G$11,0,10*ROW('Hygiene Data'!G200)))</f>
        <v/>
      </c>
      <c r="DY206" s="378" t="str">
        <f ca="1">+IF(OFFSET('Hygiene Data'!$G$12,0,10*ROW('Hygiene Data'!G200))="","",OFFSET('Hygiene Data'!$G$12,0,10*ROW('Hygiene Data'!G200)))</f>
        <v/>
      </c>
      <c r="DZ206" s="378" t="str">
        <f ca="1">+IF(OFFSET('Hygiene Data'!$G$13,0,10*ROW('Hygiene Data'!G200))="","",OFFSET('Hygiene Data'!$G$13,0,10*ROW('Hygiene Data'!G200)))</f>
        <v/>
      </c>
      <c r="EA206" s="378" t="str">
        <f ca="1">+IF(OFFSET('Hygiene Data'!$H$11,0,10*ROW('Hygiene Data'!H200))="","",OFFSET('Hygiene Data'!$H$11,0,10*ROW('Hygiene Data'!H200)))</f>
        <v/>
      </c>
      <c r="EB206" s="378" t="str">
        <f ca="1">+IF(OFFSET('Hygiene Data'!$H$12,0,10*ROW('Hygiene Data'!H200))="","",OFFSET('Hygiene Data'!$H$12,0,10*ROW('Hygiene Data'!H200)))</f>
        <v/>
      </c>
      <c r="EC206" s="378" t="str">
        <f ca="1">+IF(OFFSET('Hygiene Data'!$H$13,0,10*ROW('Hygiene Data'!H200))="","",OFFSET('Hygiene Data'!$H$13,0,10*ROW('Hygiene Data'!H200)))</f>
        <v/>
      </c>
      <c r="ED206" s="378" t="str">
        <f ca="1">+IF(OFFSET('Hygiene Data'!$I$11,0,10*ROW('Hygiene Data'!I200))="","",OFFSET('Hygiene Data'!$I$11,0,10*ROW('Hygiene Data'!I200)))</f>
        <v/>
      </c>
      <c r="EE206" s="378" t="str">
        <f ca="1">+IF(OFFSET('Hygiene Data'!$I$12,0,10*ROW('Hygiene Data'!I200))="","",OFFSET('Hygiene Data'!$I$12,0,10*ROW('Hygiene Data'!I200)))</f>
        <v/>
      </c>
      <c r="EF206" s="378" t="str">
        <f ca="1">+IF(OFFSET('Hygiene Data'!$I$13,0,10*ROW('Hygiene Data'!I200))="","",OFFSET('Hygiene Data'!$I$13,0,10*ROW('Hygiene Data'!I200)))</f>
        <v/>
      </c>
    </row>
    <row r="207" spans="1:136" x14ac:dyDescent="0.25">
      <c r="A207" s="487" t="str">
        <f ca="1">+IF(OFFSET('Water Data'!$B$2,0,10*ROW('Water Data'!E201))="","",OFFSET('Water Data'!$B$2,0,10*ROW('Water Data'!E201)))</f>
        <v/>
      </c>
      <c r="B207" s="487"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4" t="str">
        <f t="shared" ca="1" si="3"/>
        <v/>
      </c>
      <c r="D207" s="515"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5"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5"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5"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5"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5"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5"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5"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5"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5"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5"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5"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5"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5"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5"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5"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5"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5"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6"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6"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6"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6"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6"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6"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6"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6"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6"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6"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6"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6"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6"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6"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6"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6"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6"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6"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6"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6"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6"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6"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6"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6"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6"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6"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6"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6"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6"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6"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7"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3"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7"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7"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7"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7"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7"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7"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7"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7"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7"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7"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7"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7"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7"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7"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7"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7"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8" t="str">
        <f ca="1">+IF(OFFSET('Water Data'!$D$27,0,10*ROW('Water Data'!D201))="","",OFFSET('Water Data'!$D$27,0,10*ROW('Water Data'!D201)))</f>
        <v/>
      </c>
      <c r="BT207" s="378" t="str">
        <f ca="1">+IF(OFFSET('Water Data'!$D$28,0,10*ROW('Water Data'!D201))="","",OFFSET('Water Data'!$D$28,0,10*ROW('Water Data'!D201)))</f>
        <v/>
      </c>
      <c r="BU207" s="378" t="str">
        <f ca="1">+IF(OFFSET('Water Data'!$D$29,0,10*ROW('Water Data'!D201))="","",OFFSET('Water Data'!$D$29,0,10*ROW('Water Data'!D201)))</f>
        <v/>
      </c>
      <c r="BV207" s="378" t="str">
        <f ca="1">+IF(OFFSET('Water Data'!$E$27,0,10*ROW('Water Data'!E201))="","",OFFSET('Water Data'!$E$27,0,10*ROW('Water Data'!E201)))</f>
        <v/>
      </c>
      <c r="BW207" s="378" t="str">
        <f ca="1">+IF(OFFSET('Water Data'!$E$28,0,10*ROW('Water Data'!E201))="","",OFFSET('Water Data'!$E$28,0,10*ROW('Water Data'!E201)))</f>
        <v/>
      </c>
      <c r="BX207" s="378" t="str">
        <f ca="1">+IF(OFFSET('Water Data'!$E$29,0,10*ROW('Water Data'!E201))="","",OFFSET('Water Data'!$E$29,0,10*ROW('Water Data'!E201)))</f>
        <v/>
      </c>
      <c r="BY207" s="378" t="str">
        <f ca="1">+IF(OFFSET('Water Data'!$F$27,0,10*ROW('Water Data'!F201))="","",OFFSET('Water Data'!$F$27,0,10*ROW('Water Data'!F201)))</f>
        <v/>
      </c>
      <c r="BZ207" s="378" t="str">
        <f ca="1">+IF(OFFSET('Water Data'!$F$28,0,10*ROW('Water Data'!F201))="","",OFFSET('Water Data'!$F$28,0,10*ROW('Water Data'!F201)))</f>
        <v/>
      </c>
      <c r="CA207" s="378" t="str">
        <f ca="1">+IF(OFFSET('Water Data'!$F$29,0,10*ROW('Water Data'!F201))="","",OFFSET('Water Data'!$F$29,0,10*ROW('Water Data'!F201)))</f>
        <v/>
      </c>
      <c r="CB207" s="378" t="str">
        <f ca="1">+IF(OFFSET('Water Data'!$G$27,0,10*ROW('Water Data'!G201))="","",OFFSET('Water Data'!$G$27,0,10*ROW('Water Data'!G201)))</f>
        <v/>
      </c>
      <c r="CC207" s="378" t="str">
        <f ca="1">+IF(OFFSET('Water Data'!$G$28,0,10*ROW('Water Data'!G201))="","",OFFSET('Water Data'!$G$28,0,10*ROW('Water Data'!G201)))</f>
        <v/>
      </c>
      <c r="CD207" s="378" t="str">
        <f ca="1">+IF(OFFSET('Water Data'!$G$29,0,10*ROW('Water Data'!G201))="","",OFFSET('Water Data'!$G$29,0,10*ROW('Water Data'!G201)))</f>
        <v/>
      </c>
      <c r="CE207" s="378" t="str">
        <f ca="1">+IF(OFFSET('Water Data'!$H$27,0,10*ROW('Water Data'!H201))="","",OFFSET('Water Data'!$H$27,0,10*ROW('Water Data'!H201)))</f>
        <v/>
      </c>
      <c r="CF207" s="378" t="str">
        <f ca="1">+IF(OFFSET('Water Data'!$H$28,0,10*ROW('Water Data'!H201))="","",OFFSET('Water Data'!$H$28,0,10*ROW('Water Data'!H201)))</f>
        <v/>
      </c>
      <c r="CG207" s="378" t="str">
        <f ca="1">+IF(OFFSET('Water Data'!$H$29,0,10*ROW('Water Data'!H201))="","",OFFSET('Water Data'!$H$29,0,10*ROW('Water Data'!H201)))</f>
        <v/>
      </c>
      <c r="CH207" s="378" t="str">
        <f ca="1">+IF(OFFSET('Water Data'!$I$27,0,10*ROW('Water Data'!I201))="","",OFFSET('Water Data'!$I$27,0,10*ROW('Water Data'!I201)))</f>
        <v/>
      </c>
      <c r="CI207" s="378" t="str">
        <f ca="1">+IF(OFFSET('Water Data'!$I$28,0,10*ROW('Water Data'!I201))="","",OFFSET('Water Data'!$I$28,0,10*ROW('Water Data'!I201)))</f>
        <v/>
      </c>
      <c r="CJ207" s="378" t="str">
        <f ca="1">+IF(OFFSET('Water Data'!$I$29,0,10*ROW('Water Data'!I201))="","",OFFSET('Water Data'!$I$29,0,10*ROW('Water Data'!I201)))</f>
        <v/>
      </c>
      <c r="CK207" s="378" t="str">
        <f ca="1">+IF(OFFSET('Sanitation Data'!$D$28,0,10*ROW('Sanitation Data'!D201))="","",OFFSET('Sanitation Data'!$D$28,0,10*ROW('Sanitation Data'!D201)))</f>
        <v/>
      </c>
      <c r="CL207" s="378" t="str">
        <f ca="1">+IF(OFFSET('Sanitation Data'!$D$29,0,10*ROW('Sanitation Data'!D201))="","",OFFSET('Sanitation Data'!$D$29,0,10*ROW('Sanitation Data'!D201)))</f>
        <v/>
      </c>
      <c r="CM207" s="378" t="str">
        <f ca="1">+IF(OFFSET('Sanitation Data'!$D$30,0,10*ROW('Sanitation Data'!D201))="","",OFFSET('Sanitation Data'!$D$30,0,10*ROW('Sanitation Data'!D201)))</f>
        <v/>
      </c>
      <c r="CN207" s="378" t="str">
        <f ca="1">+IF(OFFSET('Sanitation Data'!$D$31,0,10*ROW('Sanitation Data'!D201))="","",OFFSET('Sanitation Data'!$D$31,0,10*ROW('Sanitation Data'!D201)))</f>
        <v/>
      </c>
      <c r="CO207" s="378" t="str">
        <f ca="1">+IF(OFFSET('Sanitation Data'!$D$32,0,10*ROW('Sanitation Data'!D201))="","",OFFSET('Sanitation Data'!$D$32,0,10*ROW('Sanitation Data'!D201)))</f>
        <v/>
      </c>
      <c r="CP207" s="378" t="str">
        <f ca="1">+IF(OFFSET('Sanitation Data'!$E$28,0,10*ROW('Sanitation Data'!E201))="","",OFFSET('Sanitation Data'!$E$28,0,10*ROW('Sanitation Data'!E201)))</f>
        <v/>
      </c>
      <c r="CQ207" s="378" t="str">
        <f ca="1">+IF(OFFSET('Sanitation Data'!$E$29,0,10*ROW('Sanitation Data'!E201))="","",OFFSET('Sanitation Data'!$E$29,0,10*ROW('Sanitation Data'!E201)))</f>
        <v/>
      </c>
      <c r="CR207" s="378" t="str">
        <f ca="1">+IF(OFFSET('Sanitation Data'!$E$30,0,10*ROW('Sanitation Data'!E201))="","",OFFSET('Sanitation Data'!$E$30,0,10*ROW('Sanitation Data'!E201)))</f>
        <v/>
      </c>
      <c r="CS207" s="378" t="str">
        <f ca="1">+IF(OFFSET('Sanitation Data'!$E$31,0,10*ROW('Sanitation Data'!E201))="","",OFFSET('Sanitation Data'!$E$31,0,10*ROW('Sanitation Data'!E201)))</f>
        <v/>
      </c>
      <c r="CT207" s="378" t="str">
        <f ca="1">+IF(OFFSET('Sanitation Data'!$E$32,0,10*ROW('Sanitation Data'!E201))="","",OFFSET('Sanitation Data'!$E$32,0,10*ROW('Sanitation Data'!E201)))</f>
        <v/>
      </c>
      <c r="CU207" s="378" t="str">
        <f ca="1">+IF(OFFSET('Sanitation Data'!$F$28,0,10*ROW('Sanitation Data'!F201))="","",OFFSET('Sanitation Data'!$F$28,0,10*ROW('Sanitation Data'!F201)))</f>
        <v/>
      </c>
      <c r="CV207" s="378" t="str">
        <f ca="1">+IF(OFFSET('Sanitation Data'!$F$29,0,10*ROW('Sanitation Data'!F201))="","",OFFSET('Sanitation Data'!$F$29,0,10*ROW('Sanitation Data'!F201)))</f>
        <v/>
      </c>
      <c r="CW207" s="378" t="str">
        <f ca="1">+IF(OFFSET('Sanitation Data'!$F$30,0,10*ROW('Sanitation Data'!F201))="","",OFFSET('Sanitation Data'!$F$30,0,10*ROW('Sanitation Data'!F201)))</f>
        <v/>
      </c>
      <c r="CX207" s="378" t="str">
        <f ca="1">+IF(OFFSET('Sanitation Data'!$F$31,0,10*ROW('Sanitation Data'!F201))="","",OFFSET('Sanitation Data'!$F$31,0,10*ROW('Sanitation Data'!F201)))</f>
        <v/>
      </c>
      <c r="CY207" s="378" t="str">
        <f ca="1">+IF(OFFSET('Sanitation Data'!$F$32,0,10*ROW('Sanitation Data'!F201))="","",OFFSET('Sanitation Data'!$F$32,0,10*ROW('Sanitation Data'!F201)))</f>
        <v/>
      </c>
      <c r="CZ207" s="378" t="str">
        <f ca="1">+IF(OFFSET('Sanitation Data'!$G$28,0,10*ROW('Sanitation Data'!G201))="","",OFFSET('Sanitation Data'!$G$28,0,10*ROW('Sanitation Data'!G201)))</f>
        <v/>
      </c>
      <c r="DA207" s="378" t="str">
        <f ca="1">+IF(OFFSET('Sanitation Data'!$G$29,0,10*ROW('Sanitation Data'!G201))="","",OFFSET('Sanitation Data'!$G$29,0,10*ROW('Sanitation Data'!G201)))</f>
        <v/>
      </c>
      <c r="DB207" s="378" t="str">
        <f ca="1">+IF(OFFSET('Sanitation Data'!$G$30,0,10*ROW('Sanitation Data'!G201))="","",OFFSET('Sanitation Data'!$G$30,0,10*ROW('Sanitation Data'!G201)))</f>
        <v/>
      </c>
      <c r="DC207" s="378" t="str">
        <f ca="1">+IF(OFFSET('Sanitation Data'!$G$31,0,10*ROW('Sanitation Data'!G201))="","",OFFSET('Sanitation Data'!$G$31,0,10*ROW('Sanitation Data'!G201)))</f>
        <v/>
      </c>
      <c r="DD207" s="378" t="str">
        <f ca="1">+IF(OFFSET('Sanitation Data'!$G$32,0,10*ROW('Sanitation Data'!G201))="","",OFFSET('Sanitation Data'!$G$32,0,10*ROW('Sanitation Data'!G201)))</f>
        <v/>
      </c>
      <c r="DE207" s="378" t="str">
        <f ca="1">+IF(OFFSET('Sanitation Data'!$H$28,0,10*ROW('Sanitation Data'!H201))="","",OFFSET('Sanitation Data'!$H$28,0,10*ROW('Sanitation Data'!H201)))</f>
        <v/>
      </c>
      <c r="DF207" s="378" t="str">
        <f ca="1">+IF(OFFSET('Sanitation Data'!$H$29,0,10*ROW('Sanitation Data'!H201))="","",OFFSET('Sanitation Data'!$H$29,0,10*ROW('Sanitation Data'!H201)))</f>
        <v/>
      </c>
      <c r="DG207" s="378" t="str">
        <f ca="1">+IF(OFFSET('Sanitation Data'!$H$30,0,10*ROW('Sanitation Data'!H201))="","",OFFSET('Sanitation Data'!$H$30,0,10*ROW('Sanitation Data'!H201)))</f>
        <v/>
      </c>
      <c r="DH207" s="378" t="str">
        <f ca="1">+IF(OFFSET('Sanitation Data'!$H$31,0,10*ROW('Sanitation Data'!H201))="","",OFFSET('Sanitation Data'!$H$31,0,10*ROW('Sanitation Data'!H201)))</f>
        <v/>
      </c>
      <c r="DI207" s="378" t="str">
        <f ca="1">+IF(OFFSET('Sanitation Data'!$H$32,0,10*ROW('Sanitation Data'!H201))="","",OFFSET('Sanitation Data'!$H$32,0,10*ROW('Sanitation Data'!H201)))</f>
        <v/>
      </c>
      <c r="DJ207" s="378" t="str">
        <f ca="1">+IF(OFFSET('Sanitation Data'!$I$28,0,10*ROW('Sanitation Data'!I201))="","",OFFSET('Sanitation Data'!$I$28,0,10*ROW('Sanitation Data'!I201)))</f>
        <v/>
      </c>
      <c r="DK207" s="378" t="str">
        <f ca="1">+IF(OFFSET('Sanitation Data'!$I$29,0,10*ROW('Sanitation Data'!I201))="","",OFFSET('Sanitation Data'!$I$29,0,10*ROW('Sanitation Data'!I201)))</f>
        <v/>
      </c>
      <c r="DL207" s="378" t="str">
        <f ca="1">+IF(OFFSET('Sanitation Data'!$I$30,0,10*ROW('Sanitation Data'!I201))="","",OFFSET('Sanitation Data'!$I$30,0,10*ROW('Sanitation Data'!I201)))</f>
        <v/>
      </c>
      <c r="DM207" s="378" t="str">
        <f ca="1">+IF(OFFSET('Sanitation Data'!$I$31,0,10*ROW('Sanitation Data'!I201))="","",OFFSET('Sanitation Data'!$I$31,0,10*ROW('Sanitation Data'!I201)))</f>
        <v/>
      </c>
      <c r="DN207" s="378" t="str">
        <f ca="1">+IF(OFFSET('Sanitation Data'!$I$32,0,10*ROW('Sanitation Data'!I201))="","",OFFSET('Sanitation Data'!$I$32,0,10*ROW('Sanitation Data'!I201)))</f>
        <v/>
      </c>
      <c r="DO207" s="378" t="str">
        <f ca="1">+IF(OFFSET('Hygiene Data'!$D$11,0,10*ROW('Hygiene Data'!D201))="","",OFFSET('Hygiene Data'!$D$11,0,10*ROW('Hygiene Data'!D201)))</f>
        <v/>
      </c>
      <c r="DP207" s="378" t="str">
        <f ca="1">+IF(OFFSET('Hygiene Data'!$D$12,0,10*ROW('Hygiene Data'!D201))="","",OFFSET('Hygiene Data'!$D$12,0,10*ROW('Hygiene Data'!D201)))</f>
        <v/>
      </c>
      <c r="DQ207" s="378" t="str">
        <f ca="1">+IF(OFFSET('Hygiene Data'!$D$13,0,10*ROW('Hygiene Data'!D201))="","",OFFSET('Hygiene Data'!$D$13,0,10*ROW('Hygiene Data'!D201)))</f>
        <v/>
      </c>
      <c r="DR207" s="378" t="str">
        <f ca="1">+IF(OFFSET('Hygiene Data'!$E$11,0,10*ROW('Hygiene Data'!E201))="","",OFFSET('Hygiene Data'!$E$11,0,10*ROW('Hygiene Data'!E201)))</f>
        <v/>
      </c>
      <c r="DS207" s="378" t="str">
        <f ca="1">+IF(OFFSET('Hygiene Data'!$E$12,0,10*ROW('Hygiene Data'!E201))="","",OFFSET('Hygiene Data'!$E$12,0,10*ROW('Hygiene Data'!E201)))</f>
        <v/>
      </c>
      <c r="DT207" s="378" t="str">
        <f ca="1">+IF(OFFSET('Hygiene Data'!$E$13,0,10*ROW('Hygiene Data'!E201))="","",OFFSET('Hygiene Data'!$E$13,0,10*ROW('Hygiene Data'!E201)))</f>
        <v/>
      </c>
      <c r="DU207" s="378" t="str">
        <f ca="1">+IF(OFFSET('Hygiene Data'!$F$11,0,10*ROW('Hygiene Data'!F201))="","",OFFSET('Hygiene Data'!$F$11,0,10*ROW('Hygiene Data'!F201)))</f>
        <v/>
      </c>
      <c r="DV207" s="378" t="str">
        <f ca="1">+IF(OFFSET('Hygiene Data'!$F$12,0,10*ROW('Hygiene Data'!F201))="","",OFFSET('Hygiene Data'!$F$12,0,10*ROW('Hygiene Data'!F201)))</f>
        <v/>
      </c>
      <c r="DW207" s="378" t="str">
        <f ca="1">+IF(OFFSET('Hygiene Data'!$F$13,0,10*ROW('Hygiene Data'!F201))="","",OFFSET('Hygiene Data'!$F$13,0,10*ROW('Hygiene Data'!F201)))</f>
        <v/>
      </c>
      <c r="DX207" s="378" t="str">
        <f ca="1">+IF(OFFSET('Hygiene Data'!$G$11,0,10*ROW('Hygiene Data'!G201))="","",OFFSET('Hygiene Data'!$G$11,0,10*ROW('Hygiene Data'!G201)))</f>
        <v/>
      </c>
      <c r="DY207" s="378" t="str">
        <f ca="1">+IF(OFFSET('Hygiene Data'!$G$12,0,10*ROW('Hygiene Data'!G201))="","",OFFSET('Hygiene Data'!$G$12,0,10*ROW('Hygiene Data'!G201)))</f>
        <v/>
      </c>
      <c r="DZ207" s="378" t="str">
        <f ca="1">+IF(OFFSET('Hygiene Data'!$G$13,0,10*ROW('Hygiene Data'!G201))="","",OFFSET('Hygiene Data'!$G$13,0,10*ROW('Hygiene Data'!G201)))</f>
        <v/>
      </c>
      <c r="EA207" s="378" t="str">
        <f ca="1">+IF(OFFSET('Hygiene Data'!$H$11,0,10*ROW('Hygiene Data'!H201))="","",OFFSET('Hygiene Data'!$H$11,0,10*ROW('Hygiene Data'!H201)))</f>
        <v/>
      </c>
      <c r="EB207" s="378" t="str">
        <f ca="1">+IF(OFFSET('Hygiene Data'!$H$12,0,10*ROW('Hygiene Data'!H201))="","",OFFSET('Hygiene Data'!$H$12,0,10*ROW('Hygiene Data'!H201)))</f>
        <v/>
      </c>
      <c r="EC207" s="378" t="str">
        <f ca="1">+IF(OFFSET('Hygiene Data'!$H$13,0,10*ROW('Hygiene Data'!H201))="","",OFFSET('Hygiene Data'!$H$13,0,10*ROW('Hygiene Data'!H201)))</f>
        <v/>
      </c>
      <c r="ED207" s="378" t="str">
        <f ca="1">+IF(OFFSET('Hygiene Data'!$I$11,0,10*ROW('Hygiene Data'!I201))="","",OFFSET('Hygiene Data'!$I$11,0,10*ROW('Hygiene Data'!I201)))</f>
        <v/>
      </c>
      <c r="EE207" s="378" t="str">
        <f ca="1">+IF(OFFSET('Hygiene Data'!$I$12,0,10*ROW('Hygiene Data'!I201))="","",OFFSET('Hygiene Data'!$I$12,0,10*ROW('Hygiene Data'!I201)))</f>
        <v/>
      </c>
      <c r="EF207" s="378" t="str">
        <f ca="1">+IF(OFFSET('Hygiene Data'!$I$13,0,10*ROW('Hygiene Data'!I201))="","",OFFSET('Hygiene Data'!$I$13,0,10*ROW('Hygiene Data'!I201)))</f>
        <v/>
      </c>
    </row>
    <row r="208" spans="1:136" s="377" customFormat="1" x14ac:dyDescent="0.25">
      <c r="BA208" s="495"/>
    </row>
    <row r="209" spans="53:53" s="377" customFormat="1" x14ac:dyDescent="0.25">
      <c r="BA209" s="495"/>
    </row>
    <row r="210" spans="53:53" s="377" customFormat="1" x14ac:dyDescent="0.25">
      <c r="BA210" s="495"/>
    </row>
    <row r="211" spans="53:53" s="377" customFormat="1" x14ac:dyDescent="0.25">
      <c r="BA211" s="495"/>
    </row>
    <row r="212" spans="53:53" s="377" customFormat="1" x14ac:dyDescent="0.25">
      <c r="BA212" s="495"/>
    </row>
    <row r="213" spans="53:53" s="377" customFormat="1" x14ac:dyDescent="0.25">
      <c r="BA213" s="495"/>
    </row>
    <row r="214" spans="53:53" s="377" customFormat="1" x14ac:dyDescent="0.25">
      <c r="BA214" s="495"/>
    </row>
    <row r="215" spans="53:53" s="377" customFormat="1" x14ac:dyDescent="0.25">
      <c r="BA215" s="495"/>
    </row>
    <row r="216" spans="53:53" s="377" customFormat="1" x14ac:dyDescent="0.25">
      <c r="BA216" s="495"/>
    </row>
    <row r="217" spans="53:53" s="377" customFormat="1" x14ac:dyDescent="0.25">
      <c r="BA217" s="495"/>
    </row>
    <row r="218" spans="53:53" s="377" customFormat="1" x14ac:dyDescent="0.25">
      <c r="BA218" s="495"/>
    </row>
    <row r="219" spans="53:53" s="377" customFormat="1" x14ac:dyDescent="0.25">
      <c r="BA219" s="495"/>
    </row>
    <row r="220" spans="53:53" s="377" customFormat="1" x14ac:dyDescent="0.25">
      <c r="BA220" s="495"/>
    </row>
    <row r="221" spans="53:53" s="377" customFormat="1" x14ac:dyDescent="0.25">
      <c r="BA221" s="495"/>
    </row>
    <row r="222" spans="53:53" s="377" customFormat="1" x14ac:dyDescent="0.25">
      <c r="BA222" s="495"/>
    </row>
    <row r="223" spans="53:53" s="377" customFormat="1" x14ac:dyDescent="0.25">
      <c r="BA223" s="495"/>
    </row>
    <row r="224" spans="53:53" s="377" customFormat="1" x14ac:dyDescent="0.25">
      <c r="BA224" s="495"/>
    </row>
    <row r="225" spans="53:53" s="377" customFormat="1" x14ac:dyDescent="0.25">
      <c r="BA225" s="495"/>
    </row>
    <row r="226" spans="53:53" s="377" customFormat="1" x14ac:dyDescent="0.25">
      <c r="BA226" s="495"/>
    </row>
    <row r="227" spans="53:53" s="377" customFormat="1" x14ac:dyDescent="0.25">
      <c r="BA227" s="495"/>
    </row>
    <row r="228" spans="53:53" s="377" customFormat="1" x14ac:dyDescent="0.25">
      <c r="BA228" s="495"/>
    </row>
    <row r="229" spans="53:53" s="377" customFormat="1" x14ac:dyDescent="0.25">
      <c r="BA229" s="495"/>
    </row>
    <row r="230" spans="53:53" s="377" customFormat="1" x14ac:dyDescent="0.25">
      <c r="BA230" s="495"/>
    </row>
    <row r="231" spans="53:53" s="377" customFormat="1" x14ac:dyDescent="0.25">
      <c r="BA231" s="495"/>
    </row>
    <row r="232" spans="53:53" s="377" customFormat="1" x14ac:dyDescent="0.25">
      <c r="BA232" s="495"/>
    </row>
    <row r="233" spans="53:53" s="377" customFormat="1" x14ac:dyDescent="0.25">
      <c r="BA233" s="495"/>
    </row>
    <row r="234" spans="53:53" s="377" customFormat="1" x14ac:dyDescent="0.25">
      <c r="BA234" s="495"/>
    </row>
    <row r="235" spans="53:53" s="377" customFormat="1" x14ac:dyDescent="0.25">
      <c r="BA235" s="495"/>
    </row>
    <row r="236" spans="53:53" s="377" customFormat="1" x14ac:dyDescent="0.25">
      <c r="BA236" s="495"/>
    </row>
    <row r="237" spans="53:53" s="377" customFormat="1" x14ac:dyDescent="0.25">
      <c r="BA237" s="495"/>
    </row>
    <row r="238" spans="53:53" s="377" customFormat="1" x14ac:dyDescent="0.25">
      <c r="BA238" s="495"/>
    </row>
    <row r="239" spans="53:53" s="377" customFormat="1" x14ac:dyDescent="0.25">
      <c r="BA239" s="495"/>
    </row>
    <row r="240" spans="53:53" s="377" customFormat="1" x14ac:dyDescent="0.25">
      <c r="BA240" s="495"/>
    </row>
    <row r="241" spans="53:53" s="377" customFormat="1" x14ac:dyDescent="0.25">
      <c r="BA241" s="495"/>
    </row>
    <row r="242" spans="53:53" s="377" customFormat="1" x14ac:dyDescent="0.25">
      <c r="BA242" s="495"/>
    </row>
    <row r="243" spans="53:53" s="377" customFormat="1" x14ac:dyDescent="0.25">
      <c r="BA243" s="495"/>
    </row>
    <row r="244" spans="53:53" s="377" customFormat="1" x14ac:dyDescent="0.25">
      <c r="BA244" s="495"/>
    </row>
    <row r="245" spans="53:53" s="377" customFormat="1" x14ac:dyDescent="0.25">
      <c r="BA245" s="495"/>
    </row>
    <row r="246" spans="53:53" s="377" customFormat="1" x14ac:dyDescent="0.25">
      <c r="BA246" s="495"/>
    </row>
    <row r="247" spans="53:53" s="377" customFormat="1" x14ac:dyDescent="0.25">
      <c r="BA247" s="495"/>
    </row>
    <row r="248" spans="53:53" s="377" customFormat="1" x14ac:dyDescent="0.25">
      <c r="BA248" s="495"/>
    </row>
    <row r="249" spans="53:53" s="377" customFormat="1" x14ac:dyDescent="0.25">
      <c r="BA249" s="495"/>
    </row>
    <row r="250" spans="53:53" s="377" customFormat="1" x14ac:dyDescent="0.25">
      <c r="BA250" s="495"/>
    </row>
    <row r="251" spans="53:53" s="377" customFormat="1" x14ac:dyDescent="0.25">
      <c r="BA251" s="495"/>
    </row>
    <row r="252" spans="53:53" s="377" customFormat="1" x14ac:dyDescent="0.25">
      <c r="BA252" s="495"/>
    </row>
    <row r="253" spans="53:53" s="377" customFormat="1" x14ac:dyDescent="0.25">
      <c r="BA253" s="495"/>
    </row>
    <row r="254" spans="53:53" s="377" customFormat="1" x14ac:dyDescent="0.25">
      <c r="BA254" s="495"/>
    </row>
    <row r="255" spans="53:53" s="377" customFormat="1" x14ac:dyDescent="0.25">
      <c r="BA255" s="495"/>
    </row>
    <row r="256" spans="53:53" s="377" customFormat="1" x14ac:dyDescent="0.25">
      <c r="BA256" s="495"/>
    </row>
    <row r="257" spans="53:53" s="377" customFormat="1" x14ac:dyDescent="0.25">
      <c r="BA257" s="495"/>
    </row>
    <row r="258" spans="53:53" s="377" customFormat="1" x14ac:dyDescent="0.25">
      <c r="BA258" s="495"/>
    </row>
    <row r="259" spans="53:53" s="377" customFormat="1" x14ac:dyDescent="0.25">
      <c r="BA259" s="495"/>
    </row>
    <row r="260" spans="53:53" s="377" customFormat="1" x14ac:dyDescent="0.25">
      <c r="BA260" s="495"/>
    </row>
    <row r="261" spans="53:53" s="377" customFormat="1" x14ac:dyDescent="0.25">
      <c r="BA261" s="495"/>
    </row>
    <row r="262" spans="53:53" s="377" customFormat="1" x14ac:dyDescent="0.25">
      <c r="BA262" s="495"/>
    </row>
    <row r="263" spans="53:53" s="377" customFormat="1" x14ac:dyDescent="0.25">
      <c r="BA263" s="495"/>
    </row>
    <row r="264" spans="53:53" s="377" customFormat="1" x14ac:dyDescent="0.25">
      <c r="BA264" s="495"/>
    </row>
    <row r="265" spans="53:53" s="377" customFormat="1" x14ac:dyDescent="0.25">
      <c r="BA265" s="495"/>
    </row>
    <row r="266" spans="53:53" s="377" customFormat="1" x14ac:dyDescent="0.25">
      <c r="BA266" s="495"/>
    </row>
    <row r="267" spans="53:53" s="377" customFormat="1" x14ac:dyDescent="0.25">
      <c r="BA267" s="495"/>
    </row>
    <row r="268" spans="53:53" s="377" customFormat="1" x14ac:dyDescent="0.25">
      <c r="BA268" s="495"/>
    </row>
    <row r="269" spans="53:53" s="377" customFormat="1" x14ac:dyDescent="0.25">
      <c r="BA269" s="495"/>
    </row>
    <row r="270" spans="53:53" s="377" customFormat="1" x14ac:dyDescent="0.25">
      <c r="BA270" s="495"/>
    </row>
    <row r="271" spans="53:53" s="377" customFormat="1" x14ac:dyDescent="0.25">
      <c r="BA271" s="495"/>
    </row>
    <row r="272" spans="53:53" s="377" customFormat="1" x14ac:dyDescent="0.25">
      <c r="BA272" s="495"/>
    </row>
    <row r="273" spans="53:53" s="377" customFormat="1" x14ac:dyDescent="0.25">
      <c r="BA273" s="495"/>
    </row>
    <row r="274" spans="53:53" s="377" customFormat="1" x14ac:dyDescent="0.25">
      <c r="BA274" s="495"/>
    </row>
    <row r="275" spans="53:53" s="377" customFormat="1" x14ac:dyDescent="0.25">
      <c r="BA275" s="495"/>
    </row>
    <row r="276" spans="53:53" s="377" customFormat="1" x14ac:dyDescent="0.25">
      <c r="BA276" s="495"/>
    </row>
    <row r="277" spans="53:53" s="377" customFormat="1" x14ac:dyDescent="0.25">
      <c r="BA277" s="495"/>
    </row>
    <row r="278" spans="53:53" s="377" customFormat="1" x14ac:dyDescent="0.25">
      <c r="BA278" s="495"/>
    </row>
    <row r="279" spans="53:53" s="377" customFormat="1" x14ac:dyDescent="0.25">
      <c r="BA279" s="495"/>
    </row>
    <row r="280" spans="53:53" s="377" customFormat="1" x14ac:dyDescent="0.25">
      <c r="BA280" s="495"/>
    </row>
    <row r="281" spans="53:53" s="377" customFormat="1" x14ac:dyDescent="0.25">
      <c r="BA281" s="495"/>
    </row>
    <row r="282" spans="53:53" s="377" customFormat="1" x14ac:dyDescent="0.25">
      <c r="BA282" s="495"/>
    </row>
    <row r="283" spans="53:53" s="377" customFormat="1" x14ac:dyDescent="0.25">
      <c r="BA283" s="495"/>
    </row>
    <row r="284" spans="53:53" s="377" customFormat="1" x14ac:dyDescent="0.25">
      <c r="BA284" s="495"/>
    </row>
    <row r="285" spans="53:53" s="377" customFormat="1" x14ac:dyDescent="0.25">
      <c r="BA285" s="495"/>
    </row>
    <row r="286" spans="53:53" s="377" customFormat="1" x14ac:dyDescent="0.25">
      <c r="BA286" s="495"/>
    </row>
    <row r="287" spans="53:53" s="377" customFormat="1" x14ac:dyDescent="0.25">
      <c r="BA287" s="495"/>
    </row>
    <row r="288" spans="53:53" s="377" customFormat="1" x14ac:dyDescent="0.25">
      <c r="BA288" s="495"/>
    </row>
    <row r="289" spans="53:53" s="377" customFormat="1" x14ac:dyDescent="0.25">
      <c r="BA289" s="495"/>
    </row>
    <row r="290" spans="53:53" s="377" customFormat="1" x14ac:dyDescent="0.25">
      <c r="BA290" s="495"/>
    </row>
    <row r="291" spans="53:53" s="377" customFormat="1" x14ac:dyDescent="0.25">
      <c r="BA291" s="495"/>
    </row>
    <row r="292" spans="53:53" s="377" customFormat="1" x14ac:dyDescent="0.25">
      <c r="BA292" s="495"/>
    </row>
    <row r="293" spans="53:53" s="377" customFormat="1" x14ac:dyDescent="0.25">
      <c r="BA293" s="495"/>
    </row>
    <row r="294" spans="53:53" s="377" customFormat="1" x14ac:dyDescent="0.25">
      <c r="BA294" s="495"/>
    </row>
    <row r="295" spans="53:53" s="377" customFormat="1" x14ac:dyDescent="0.25">
      <c r="BA295" s="495"/>
    </row>
    <row r="296" spans="53:53" s="377" customFormat="1" x14ac:dyDescent="0.25">
      <c r="BA296" s="495"/>
    </row>
    <row r="297" spans="53:53" s="377" customFormat="1" x14ac:dyDescent="0.25">
      <c r="BA297" s="495"/>
    </row>
    <row r="298" spans="53:53" s="377" customFormat="1" x14ac:dyDescent="0.25">
      <c r="BA298" s="495"/>
    </row>
    <row r="299" spans="53:53" s="377" customFormat="1" x14ac:dyDescent="0.25">
      <c r="BA299" s="495"/>
    </row>
    <row r="300" spans="53:53" s="377" customFormat="1" x14ac:dyDescent="0.25">
      <c r="BA300" s="495"/>
    </row>
    <row r="301" spans="53:53" s="377" customFormat="1" x14ac:dyDescent="0.25">
      <c r="BA301" s="495"/>
    </row>
    <row r="302" spans="53:53" s="377" customFormat="1" x14ac:dyDescent="0.25">
      <c r="BA302" s="495"/>
    </row>
    <row r="303" spans="53:53" s="377" customFormat="1" x14ac:dyDescent="0.25">
      <c r="BA303" s="495"/>
    </row>
    <row r="304" spans="53:53" s="377" customFormat="1" x14ac:dyDescent="0.25">
      <c r="BA304" s="495"/>
    </row>
    <row r="305" spans="53:53" s="377" customFormat="1" x14ac:dyDescent="0.25">
      <c r="BA305" s="495"/>
    </row>
    <row r="306" spans="53:53" s="377" customFormat="1" x14ac:dyDescent="0.25">
      <c r="BA306" s="495"/>
    </row>
    <row r="307" spans="53:53" s="377" customFormat="1" x14ac:dyDescent="0.25">
      <c r="BA307" s="495"/>
    </row>
    <row r="308" spans="53:53" s="377" customFormat="1" x14ac:dyDescent="0.25">
      <c r="BA308" s="495"/>
    </row>
    <row r="309" spans="53:53" s="377" customFormat="1" x14ac:dyDescent="0.25">
      <c r="BA309" s="495"/>
    </row>
    <row r="310" spans="53:53" s="377" customFormat="1" x14ac:dyDescent="0.25">
      <c r="BA310" s="495"/>
    </row>
    <row r="311" spans="53:53" s="377" customFormat="1" x14ac:dyDescent="0.25">
      <c r="BA311" s="495"/>
    </row>
    <row r="312" spans="53:53" s="377" customFormat="1" x14ac:dyDescent="0.25">
      <c r="BA312" s="495"/>
    </row>
    <row r="313" spans="53:53" s="377" customFormat="1" x14ac:dyDescent="0.25">
      <c r="BA313" s="495"/>
    </row>
    <row r="314" spans="53:53" s="377" customFormat="1" x14ac:dyDescent="0.25">
      <c r="BA314" s="495"/>
    </row>
    <row r="315" spans="53:53" s="377" customFormat="1" x14ac:dyDescent="0.25">
      <c r="BA315" s="495"/>
    </row>
    <row r="316" spans="53:53" s="377" customFormat="1" x14ac:dyDescent="0.25">
      <c r="BA316" s="495"/>
    </row>
    <row r="317" spans="53:53" s="377" customFormat="1" x14ac:dyDescent="0.25">
      <c r="BA317" s="495"/>
    </row>
    <row r="318" spans="53:53" s="377" customFormat="1" x14ac:dyDescent="0.25">
      <c r="BA318" s="495"/>
    </row>
    <row r="319" spans="53:53" s="377" customFormat="1" x14ac:dyDescent="0.25">
      <c r="BA319" s="495"/>
    </row>
    <row r="320" spans="53:53" s="377" customFormat="1" x14ac:dyDescent="0.25">
      <c r="BA320" s="495"/>
    </row>
    <row r="321" spans="53:53" s="377" customFormat="1" x14ac:dyDescent="0.25">
      <c r="BA321" s="495"/>
    </row>
    <row r="322" spans="53:53" s="377" customFormat="1" x14ac:dyDescent="0.25">
      <c r="BA322" s="495"/>
    </row>
    <row r="323" spans="53:53" s="377" customFormat="1" x14ac:dyDescent="0.25">
      <c r="BA323" s="495"/>
    </row>
    <row r="324" spans="53:53" s="377" customFormat="1" x14ac:dyDescent="0.25">
      <c r="BA324" s="495"/>
    </row>
    <row r="325" spans="53:53" s="377" customFormat="1" x14ac:dyDescent="0.25">
      <c r="BA325" s="495"/>
    </row>
    <row r="326" spans="53:53" s="377" customFormat="1" x14ac:dyDescent="0.25">
      <c r="BA326" s="495"/>
    </row>
    <row r="327" spans="53:53" s="377" customFormat="1" x14ac:dyDescent="0.25">
      <c r="BA327" s="495"/>
    </row>
    <row r="328" spans="53:53" s="377" customFormat="1" x14ac:dyDescent="0.25">
      <c r="BA328" s="495"/>
    </row>
    <row r="329" spans="53:53" s="377" customFormat="1" x14ac:dyDescent="0.25">
      <c r="BA329" s="495"/>
    </row>
    <row r="330" spans="53:53" s="377" customFormat="1" x14ac:dyDescent="0.25">
      <c r="BA330" s="495"/>
    </row>
    <row r="331" spans="53:53" s="377" customFormat="1" x14ac:dyDescent="0.25">
      <c r="BA331" s="495"/>
    </row>
    <row r="332" spans="53:53" s="377" customFormat="1" x14ac:dyDescent="0.25">
      <c r="BA332" s="495"/>
    </row>
    <row r="333" spans="53:53" s="377" customFormat="1" x14ac:dyDescent="0.25">
      <c r="BA333" s="495"/>
    </row>
    <row r="334" spans="53:53" s="377" customFormat="1" x14ac:dyDescent="0.25">
      <c r="BA334" s="495"/>
    </row>
    <row r="335" spans="53:53" s="377" customFormat="1" x14ac:dyDescent="0.25">
      <c r="BA335" s="495"/>
    </row>
    <row r="336" spans="53:53" s="377" customFormat="1" x14ac:dyDescent="0.25">
      <c r="BA336" s="495"/>
    </row>
    <row r="337" spans="53:53" s="377" customFormat="1" x14ac:dyDescent="0.25">
      <c r="BA337" s="495"/>
    </row>
    <row r="338" spans="53:53" s="377" customFormat="1" x14ac:dyDescent="0.25">
      <c r="BA338" s="495"/>
    </row>
    <row r="339" spans="53:53" s="377" customFormat="1" x14ac:dyDescent="0.25">
      <c r="BA339" s="495"/>
    </row>
    <row r="340" spans="53:53" s="377" customFormat="1" x14ac:dyDescent="0.25">
      <c r="BA340" s="495"/>
    </row>
    <row r="341" spans="53:53" s="377" customFormat="1" x14ac:dyDescent="0.25">
      <c r="BA341" s="495"/>
    </row>
    <row r="342" spans="53:53" s="377" customFormat="1" x14ac:dyDescent="0.25">
      <c r="BA342" s="495"/>
    </row>
    <row r="343" spans="53:53" s="377" customFormat="1" x14ac:dyDescent="0.25">
      <c r="BA343" s="495"/>
    </row>
    <row r="344" spans="53:53" s="377" customFormat="1" x14ac:dyDescent="0.25">
      <c r="BA344" s="495"/>
    </row>
    <row r="345" spans="53:53" s="377" customFormat="1" x14ac:dyDescent="0.25">
      <c r="BA345" s="495"/>
    </row>
    <row r="346" spans="53:53" s="377" customFormat="1" x14ac:dyDescent="0.25">
      <c r="BA346" s="495"/>
    </row>
    <row r="347" spans="53:53" s="377" customFormat="1" x14ac:dyDescent="0.25">
      <c r="BA347" s="495"/>
    </row>
    <row r="348" spans="53:53" s="377" customFormat="1" x14ac:dyDescent="0.25">
      <c r="BA348" s="495"/>
    </row>
    <row r="349" spans="53:53" s="377" customFormat="1" x14ac:dyDescent="0.25">
      <c r="BA349" s="495"/>
    </row>
    <row r="350" spans="53:53" s="377" customFormat="1" x14ac:dyDescent="0.25">
      <c r="BA350" s="495"/>
    </row>
    <row r="351" spans="53:53" s="377" customFormat="1" x14ac:dyDescent="0.25">
      <c r="BA351" s="495"/>
    </row>
    <row r="352" spans="53:53" s="377" customFormat="1" x14ac:dyDescent="0.25">
      <c r="BA352" s="495"/>
    </row>
    <row r="353" spans="53:53" s="377" customFormat="1" x14ac:dyDescent="0.25">
      <c r="BA353" s="495"/>
    </row>
    <row r="354" spans="53:53" s="377" customFormat="1" x14ac:dyDescent="0.25">
      <c r="BA354" s="495"/>
    </row>
    <row r="355" spans="53:53" s="377" customFormat="1" x14ac:dyDescent="0.25">
      <c r="BA355" s="495"/>
    </row>
    <row r="356" spans="53:53" s="377" customFormat="1" x14ac:dyDescent="0.25">
      <c r="BA356" s="495"/>
    </row>
    <row r="357" spans="53:53" s="377" customFormat="1" x14ac:dyDescent="0.25">
      <c r="BA357" s="495"/>
    </row>
    <row r="358" spans="53:53" s="377" customFormat="1" x14ac:dyDescent="0.25">
      <c r="BA358" s="495"/>
    </row>
    <row r="359" spans="53:53" s="377" customFormat="1" x14ac:dyDescent="0.25">
      <c r="BA359" s="495"/>
    </row>
    <row r="360" spans="53:53" s="377" customFormat="1" x14ac:dyDescent="0.25">
      <c r="BA360" s="495"/>
    </row>
    <row r="361" spans="53:53" s="377" customFormat="1" x14ac:dyDescent="0.25">
      <c r="BA361" s="495"/>
    </row>
    <row r="362" spans="53:53" s="377" customFormat="1" x14ac:dyDescent="0.25">
      <c r="BA362" s="495"/>
    </row>
    <row r="363" spans="53:53" s="377" customFormat="1" x14ac:dyDescent="0.25">
      <c r="BA363" s="495"/>
    </row>
    <row r="364" spans="53:53" s="377" customFormat="1" x14ac:dyDescent="0.25">
      <c r="BA364" s="495"/>
    </row>
    <row r="365" spans="53:53" s="377" customFormat="1" x14ac:dyDescent="0.25">
      <c r="BA365" s="495"/>
    </row>
    <row r="366" spans="53:53" s="377" customFormat="1" x14ac:dyDescent="0.25">
      <c r="BA366" s="495"/>
    </row>
    <row r="367" spans="53:53" s="377" customFormat="1" x14ac:dyDescent="0.25">
      <c r="BA367" s="495"/>
    </row>
    <row r="368" spans="53:53" s="377" customFormat="1" x14ac:dyDescent="0.25">
      <c r="BA368" s="495"/>
    </row>
    <row r="369" spans="53:53" s="377" customFormat="1" x14ac:dyDescent="0.25">
      <c r="BA369" s="495"/>
    </row>
    <row r="370" spans="53:53" s="377" customFormat="1" x14ac:dyDescent="0.25">
      <c r="BA370" s="495"/>
    </row>
    <row r="371" spans="53:53" s="377" customFormat="1" x14ac:dyDescent="0.25">
      <c r="BA371" s="495"/>
    </row>
    <row r="372" spans="53:53" s="377" customFormat="1" x14ac:dyDescent="0.25">
      <c r="BA372" s="495"/>
    </row>
    <row r="373" spans="53:53" s="377" customFormat="1" x14ac:dyDescent="0.25">
      <c r="BA373" s="495"/>
    </row>
    <row r="374" spans="53:53" s="377" customFormat="1" x14ac:dyDescent="0.25">
      <c r="BA374" s="495"/>
    </row>
    <row r="375" spans="53:53" s="377" customFormat="1" x14ac:dyDescent="0.25">
      <c r="BA375" s="495"/>
    </row>
    <row r="376" spans="53:53" s="377" customFormat="1" x14ac:dyDescent="0.25">
      <c r="BA376" s="495"/>
    </row>
    <row r="377" spans="53:53" s="377" customFormat="1" x14ac:dyDescent="0.25">
      <c r="BA377" s="495"/>
    </row>
    <row r="378" spans="53:53" s="377" customFormat="1" x14ac:dyDescent="0.25">
      <c r="BA378" s="495"/>
    </row>
    <row r="379" spans="53:53" s="377" customFormat="1" x14ac:dyDescent="0.25">
      <c r="BA379" s="495"/>
    </row>
    <row r="380" spans="53:53" s="377" customFormat="1" x14ac:dyDescent="0.25">
      <c r="BA380" s="495"/>
    </row>
    <row r="381" spans="53:53" s="377" customFormat="1" x14ac:dyDescent="0.25">
      <c r="BA381" s="495"/>
    </row>
    <row r="382" spans="53:53" s="377" customFormat="1" x14ac:dyDescent="0.25">
      <c r="BA382" s="495"/>
    </row>
    <row r="383" spans="53:53" s="377" customFormat="1" x14ac:dyDescent="0.25">
      <c r="BA383" s="495"/>
    </row>
    <row r="384" spans="53:53" s="377" customFormat="1" x14ac:dyDescent="0.25">
      <c r="BA384" s="495"/>
    </row>
    <row r="385" spans="53:53" s="377" customFormat="1" x14ac:dyDescent="0.25">
      <c r="BA385" s="495"/>
    </row>
    <row r="386" spans="53:53" s="377" customFormat="1" x14ac:dyDescent="0.25">
      <c r="BA386" s="495"/>
    </row>
    <row r="387" spans="53:53" s="377" customFormat="1" x14ac:dyDescent="0.25">
      <c r="BA387" s="495"/>
    </row>
    <row r="388" spans="53:53" s="377" customFormat="1" x14ac:dyDescent="0.25">
      <c r="BA388" s="495"/>
    </row>
    <row r="389" spans="53:53" s="377" customFormat="1" x14ac:dyDescent="0.25">
      <c r="BA389" s="495"/>
    </row>
    <row r="390" spans="53:53" s="377" customFormat="1" x14ac:dyDescent="0.25">
      <c r="BA390" s="495"/>
    </row>
    <row r="391" spans="53:53" s="377" customFormat="1" x14ac:dyDescent="0.25">
      <c r="BA391" s="495"/>
    </row>
    <row r="392" spans="53:53" s="377" customFormat="1" x14ac:dyDescent="0.25">
      <c r="BA392" s="495"/>
    </row>
    <row r="393" spans="53:53" s="377" customFormat="1" x14ac:dyDescent="0.25">
      <c r="BA393" s="495"/>
    </row>
    <row r="394" spans="53:53" s="377" customFormat="1" x14ac:dyDescent="0.25">
      <c r="BA394" s="495"/>
    </row>
    <row r="395" spans="53:53" s="377" customFormat="1" x14ac:dyDescent="0.25">
      <c r="BA395" s="495"/>
    </row>
    <row r="396" spans="53:53" s="377" customFormat="1" x14ac:dyDescent="0.25">
      <c r="BA396" s="495"/>
    </row>
    <row r="397" spans="53:53" s="377" customFormat="1" x14ac:dyDescent="0.25">
      <c r="BA397" s="495"/>
    </row>
    <row r="398" spans="53:53" s="377" customFormat="1" x14ac:dyDescent="0.25">
      <c r="BA398" s="495"/>
    </row>
    <row r="399" spans="53:53" s="377" customFormat="1" x14ac:dyDescent="0.25">
      <c r="BA399" s="495"/>
    </row>
    <row r="400" spans="53:53" s="377" customFormat="1" x14ac:dyDescent="0.25">
      <c r="BA400" s="495"/>
    </row>
    <row r="401" spans="53:53" s="377" customFormat="1" x14ac:dyDescent="0.25">
      <c r="BA401" s="495"/>
    </row>
    <row r="402" spans="53:53" s="377" customFormat="1" x14ac:dyDescent="0.25">
      <c r="BA402" s="495"/>
    </row>
    <row r="403" spans="53:53" s="377" customFormat="1" x14ac:dyDescent="0.25">
      <c r="BA403" s="495"/>
    </row>
    <row r="404" spans="53:53" s="377" customFormat="1" x14ac:dyDescent="0.25">
      <c r="BA404" s="495"/>
    </row>
    <row r="405" spans="53:53" s="377" customFormat="1" x14ac:dyDescent="0.25">
      <c r="BA405" s="495"/>
    </row>
    <row r="406" spans="53:53" s="377" customFormat="1" x14ac:dyDescent="0.25">
      <c r="BA406" s="495"/>
    </row>
    <row r="407" spans="53:53" s="377" customFormat="1" x14ac:dyDescent="0.25">
      <c r="BA407" s="495"/>
    </row>
    <row r="408" spans="53:53" s="377" customFormat="1" x14ac:dyDescent="0.25">
      <c r="BA408" s="495"/>
    </row>
    <row r="409" spans="53:53" s="377" customFormat="1" x14ac:dyDescent="0.25">
      <c r="BA409" s="495"/>
    </row>
    <row r="410" spans="53:53" s="377" customFormat="1" x14ac:dyDescent="0.25">
      <c r="BA410" s="495"/>
    </row>
    <row r="411" spans="53:53" s="377" customFormat="1" x14ac:dyDescent="0.25">
      <c r="BA411" s="495"/>
    </row>
    <row r="412" spans="53:53" s="377" customFormat="1" x14ac:dyDescent="0.25">
      <c r="BA412" s="495"/>
    </row>
    <row r="413" spans="53:53" s="377" customFormat="1" x14ac:dyDescent="0.25">
      <c r="BA413" s="495"/>
    </row>
    <row r="414" spans="53:53" s="377" customFormat="1" x14ac:dyDescent="0.25">
      <c r="BA414" s="495"/>
    </row>
    <row r="415" spans="53:53" s="377" customFormat="1" x14ac:dyDescent="0.25">
      <c r="BA415" s="495"/>
    </row>
    <row r="416" spans="53:53" s="377" customFormat="1" x14ac:dyDescent="0.25">
      <c r="BA416" s="495"/>
    </row>
    <row r="417" spans="53:53" s="377" customFormat="1" x14ac:dyDescent="0.25">
      <c r="BA417" s="495"/>
    </row>
    <row r="418" spans="53:53" s="377" customFormat="1" x14ac:dyDescent="0.25">
      <c r="BA418" s="495"/>
    </row>
    <row r="419" spans="53:53" s="377" customFormat="1" x14ac:dyDescent="0.25">
      <c r="BA419" s="495"/>
    </row>
    <row r="420" spans="53:53" s="377" customFormat="1" x14ac:dyDescent="0.25">
      <c r="BA420" s="495"/>
    </row>
    <row r="421" spans="53:53" s="377" customFormat="1" x14ac:dyDescent="0.25">
      <c r="BA421" s="495"/>
    </row>
    <row r="422" spans="53:53" s="377" customFormat="1" x14ac:dyDescent="0.25">
      <c r="BA422" s="495"/>
    </row>
    <row r="423" spans="53:53" s="377" customFormat="1" x14ac:dyDescent="0.25">
      <c r="BA423" s="495"/>
    </row>
    <row r="424" spans="53:53" s="377" customFormat="1" x14ac:dyDescent="0.25">
      <c r="BA424" s="495"/>
    </row>
    <row r="425" spans="53:53" s="377" customFormat="1" x14ac:dyDescent="0.25">
      <c r="BA425" s="495"/>
    </row>
    <row r="426" spans="53:53" s="377" customFormat="1" x14ac:dyDescent="0.25">
      <c r="BA426" s="495"/>
    </row>
    <row r="427" spans="53:53" s="377" customFormat="1" x14ac:dyDescent="0.25">
      <c r="BA427" s="495"/>
    </row>
    <row r="428" spans="53:53" s="377" customFormat="1" x14ac:dyDescent="0.25">
      <c r="BA428" s="495"/>
    </row>
    <row r="429" spans="53:53" s="377" customFormat="1" x14ac:dyDescent="0.25">
      <c r="BA429" s="495"/>
    </row>
    <row r="430" spans="53:53" s="377" customFormat="1" x14ac:dyDescent="0.25">
      <c r="BA430" s="495"/>
    </row>
    <row r="431" spans="53:53" s="377" customFormat="1" x14ac:dyDescent="0.25">
      <c r="BA431" s="495"/>
    </row>
    <row r="432" spans="53:53" s="377" customFormat="1" x14ac:dyDescent="0.25">
      <c r="BA432" s="495"/>
    </row>
    <row r="433" spans="53:53" s="377" customFormat="1" x14ac:dyDescent="0.25">
      <c r="BA433" s="495"/>
    </row>
    <row r="434" spans="53:53" s="377" customFormat="1" x14ac:dyDescent="0.25">
      <c r="BA434" s="495"/>
    </row>
    <row r="435" spans="53:53" s="377" customFormat="1" x14ac:dyDescent="0.25">
      <c r="BA435" s="495"/>
    </row>
    <row r="436" spans="53:53" s="377" customFormat="1" x14ac:dyDescent="0.25">
      <c r="BA436" s="495"/>
    </row>
    <row r="437" spans="53:53" s="377" customFormat="1" x14ac:dyDescent="0.25">
      <c r="BA437" s="495"/>
    </row>
    <row r="438" spans="53:53" s="377" customFormat="1" x14ac:dyDescent="0.25">
      <c r="BA438" s="495"/>
    </row>
    <row r="439" spans="53:53" s="377" customFormat="1" x14ac:dyDescent="0.25">
      <c r="BA439" s="495"/>
    </row>
    <row r="440" spans="53:53" s="377" customFormat="1" x14ac:dyDescent="0.25">
      <c r="BA440" s="495"/>
    </row>
    <row r="441" spans="53:53" s="377" customFormat="1" x14ac:dyDescent="0.25">
      <c r="BA441" s="495"/>
    </row>
    <row r="442" spans="53:53" s="377" customFormat="1" x14ac:dyDescent="0.25">
      <c r="BA442" s="495"/>
    </row>
    <row r="443" spans="53:53" s="377" customFormat="1" x14ac:dyDescent="0.25">
      <c r="BA443" s="495"/>
    </row>
    <row r="444" spans="53:53" s="377" customFormat="1" x14ac:dyDescent="0.25">
      <c r="BA444" s="495"/>
    </row>
    <row r="445" spans="53:53" s="377" customFormat="1" x14ac:dyDescent="0.25">
      <c r="BA445" s="495"/>
    </row>
    <row r="446" spans="53:53" s="377" customFormat="1" x14ac:dyDescent="0.25">
      <c r="BA446" s="495"/>
    </row>
    <row r="447" spans="53:53" s="377" customFormat="1" x14ac:dyDescent="0.25">
      <c r="BA447" s="495"/>
    </row>
    <row r="448" spans="53:53" s="377" customFormat="1" x14ac:dyDescent="0.25">
      <c r="BA448" s="495"/>
    </row>
    <row r="449" spans="53:53" s="377" customFormat="1" x14ac:dyDescent="0.25">
      <c r="BA449" s="495"/>
    </row>
    <row r="450" spans="53:53" s="377" customFormat="1" x14ac:dyDescent="0.25">
      <c r="BA450" s="495"/>
    </row>
    <row r="451" spans="53:53" s="377" customFormat="1" x14ac:dyDescent="0.25">
      <c r="BA451" s="495"/>
    </row>
    <row r="452" spans="53:53" s="377" customFormat="1" x14ac:dyDescent="0.25">
      <c r="BA452" s="495"/>
    </row>
    <row r="453" spans="53:53" s="377" customFormat="1" x14ac:dyDescent="0.25">
      <c r="BA453" s="495"/>
    </row>
    <row r="454" spans="53:53" s="377" customFormat="1" x14ac:dyDescent="0.25">
      <c r="BA454" s="495"/>
    </row>
    <row r="455" spans="53:53" s="377" customFormat="1" x14ac:dyDescent="0.25">
      <c r="BA455" s="495"/>
    </row>
    <row r="456" spans="53:53" s="377" customFormat="1" x14ac:dyDescent="0.25">
      <c r="BA456" s="495"/>
    </row>
    <row r="457" spans="53:53" s="377" customFormat="1" x14ac:dyDescent="0.25">
      <c r="BA457" s="495"/>
    </row>
    <row r="458" spans="53:53" s="377" customFormat="1" x14ac:dyDescent="0.25">
      <c r="BA458" s="495"/>
    </row>
    <row r="459" spans="53:53" s="377" customFormat="1" x14ac:dyDescent="0.25">
      <c r="BA459" s="495"/>
    </row>
    <row r="460" spans="53:53" s="377" customFormat="1" x14ac:dyDescent="0.25">
      <c r="BA460" s="495"/>
    </row>
    <row r="461" spans="53:53" s="377" customFormat="1" x14ac:dyDescent="0.25">
      <c r="BA461" s="495"/>
    </row>
    <row r="462" spans="53:53" s="377" customFormat="1" x14ac:dyDescent="0.25">
      <c r="BA462" s="495"/>
    </row>
    <row r="463" spans="53:53" s="377" customFormat="1" x14ac:dyDescent="0.25">
      <c r="BA463" s="495"/>
    </row>
    <row r="464" spans="53:53" s="377" customFormat="1" x14ac:dyDescent="0.25">
      <c r="BA464" s="495"/>
    </row>
    <row r="465" spans="53:53" s="377" customFormat="1" x14ac:dyDescent="0.25">
      <c r="BA465" s="495"/>
    </row>
    <row r="466" spans="53:53" s="377" customFormat="1" x14ac:dyDescent="0.25">
      <c r="BA466" s="495"/>
    </row>
    <row r="467" spans="53:53" s="377" customFormat="1" x14ac:dyDescent="0.25">
      <c r="BA467" s="495"/>
    </row>
    <row r="468" spans="53:53" s="377" customFormat="1" x14ac:dyDescent="0.25">
      <c r="BA468" s="495"/>
    </row>
    <row r="469" spans="53:53" s="377" customFormat="1" x14ac:dyDescent="0.25">
      <c r="BA469" s="495"/>
    </row>
    <row r="470" spans="53:53" s="377" customFormat="1" x14ac:dyDescent="0.25">
      <c r="BA470" s="495"/>
    </row>
    <row r="471" spans="53:53" s="377" customFormat="1" x14ac:dyDescent="0.25">
      <c r="BA471" s="495"/>
    </row>
    <row r="472" spans="53:53" s="377" customFormat="1" x14ac:dyDescent="0.25">
      <c r="BA472" s="495"/>
    </row>
    <row r="473" spans="53:53" s="377" customFormat="1" x14ac:dyDescent="0.25">
      <c r="BA473" s="495"/>
    </row>
    <row r="474" spans="53:53" s="377" customFormat="1" x14ac:dyDescent="0.25">
      <c r="BA474" s="495"/>
    </row>
    <row r="475" spans="53:53" s="377" customFormat="1" x14ac:dyDescent="0.25">
      <c r="BA475" s="495"/>
    </row>
    <row r="476" spans="53:53" s="377" customFormat="1" x14ac:dyDescent="0.25">
      <c r="BA476" s="495"/>
    </row>
    <row r="477" spans="53:53" s="377" customFormat="1" x14ac:dyDescent="0.25">
      <c r="BA477" s="495"/>
    </row>
    <row r="478" spans="53:53" s="377" customFormat="1" x14ac:dyDescent="0.25">
      <c r="BA478" s="495"/>
    </row>
    <row r="479" spans="53:53" s="377" customFormat="1" x14ac:dyDescent="0.25">
      <c r="BA479" s="495"/>
    </row>
    <row r="480" spans="53:53" s="377" customFormat="1" x14ac:dyDescent="0.25">
      <c r="BA480" s="495"/>
    </row>
    <row r="481" spans="53:53" s="377" customFormat="1" x14ac:dyDescent="0.25">
      <c r="BA481" s="495"/>
    </row>
    <row r="482" spans="53:53" s="377" customFormat="1" x14ac:dyDescent="0.25">
      <c r="BA482" s="495"/>
    </row>
    <row r="483" spans="53:53" s="377" customFormat="1" x14ac:dyDescent="0.25">
      <c r="BA483" s="495"/>
    </row>
    <row r="484" spans="53:53" s="377" customFormat="1" x14ac:dyDescent="0.25">
      <c r="BA484" s="495"/>
    </row>
    <row r="485" spans="53:53" s="377" customFormat="1" x14ac:dyDescent="0.25">
      <c r="BA485" s="495"/>
    </row>
    <row r="486" spans="53:53" s="377" customFormat="1" x14ac:dyDescent="0.25">
      <c r="BA486" s="495"/>
    </row>
    <row r="487" spans="53:53" s="377" customFormat="1" x14ac:dyDescent="0.25">
      <c r="BA487" s="495"/>
    </row>
    <row r="488" spans="53:53" s="377" customFormat="1" x14ac:dyDescent="0.25">
      <c r="BA488" s="495"/>
    </row>
    <row r="489" spans="53:53" s="377" customFormat="1" x14ac:dyDescent="0.25">
      <c r="BA489" s="495"/>
    </row>
    <row r="490" spans="53:53" s="377" customFormat="1" x14ac:dyDescent="0.25">
      <c r="BA490" s="495"/>
    </row>
    <row r="491" spans="53:53" s="377" customFormat="1" x14ac:dyDescent="0.25">
      <c r="BA491" s="495"/>
    </row>
    <row r="492" spans="53:53" s="377" customFormat="1" x14ac:dyDescent="0.25">
      <c r="BA492" s="495"/>
    </row>
    <row r="493" spans="53:53" s="377" customFormat="1" x14ac:dyDescent="0.25">
      <c r="BA493" s="495"/>
    </row>
    <row r="494" spans="53:53" s="377" customFormat="1" x14ac:dyDescent="0.25">
      <c r="BA494" s="495"/>
    </row>
    <row r="495" spans="53:53" s="377" customFormat="1" x14ac:dyDescent="0.25">
      <c r="BA495" s="495"/>
    </row>
    <row r="496" spans="53:53" s="377" customFormat="1" x14ac:dyDescent="0.25">
      <c r="BA496" s="495"/>
    </row>
    <row r="497" spans="53:53" s="377" customFormat="1" x14ac:dyDescent="0.25">
      <c r="BA497" s="495"/>
    </row>
    <row r="498" spans="53:53" s="377" customFormat="1" x14ac:dyDescent="0.25">
      <c r="BA498" s="495"/>
    </row>
    <row r="499" spans="53:53" s="377" customFormat="1" x14ac:dyDescent="0.25">
      <c r="BA499" s="495"/>
    </row>
    <row r="500" spans="53:53" s="377" customFormat="1" x14ac:dyDescent="0.25">
      <c r="BA500" s="495"/>
    </row>
    <row r="501" spans="53:53" s="377" customFormat="1" x14ac:dyDescent="0.25">
      <c r="BA501" s="495"/>
    </row>
    <row r="502" spans="53:53" s="377" customFormat="1" x14ac:dyDescent="0.25">
      <c r="BA502" s="495"/>
    </row>
    <row r="503" spans="53:53" s="377" customFormat="1" x14ac:dyDescent="0.25">
      <c r="BA503" s="495"/>
    </row>
    <row r="504" spans="53:53" s="377" customFormat="1" x14ac:dyDescent="0.25">
      <c r="BA504" s="495"/>
    </row>
    <row r="505" spans="53:53" s="377" customFormat="1" x14ac:dyDescent="0.25">
      <c r="BA505" s="495"/>
    </row>
    <row r="506" spans="53:53" s="377" customFormat="1" x14ac:dyDescent="0.25">
      <c r="BA506" s="495"/>
    </row>
    <row r="507" spans="53:53" s="377" customFormat="1" x14ac:dyDescent="0.25">
      <c r="BA507" s="495"/>
    </row>
    <row r="508" spans="53:53" s="377" customFormat="1" x14ac:dyDescent="0.25">
      <c r="BA508" s="495"/>
    </row>
    <row r="509" spans="53:53" s="377" customFormat="1" x14ac:dyDescent="0.25">
      <c r="BA509" s="495"/>
    </row>
    <row r="510" spans="53:53" s="377" customFormat="1" x14ac:dyDescent="0.25">
      <c r="BA510" s="495"/>
    </row>
    <row r="511" spans="53:53" s="377" customFormat="1" x14ac:dyDescent="0.25">
      <c r="BA511" s="495"/>
    </row>
    <row r="512" spans="53:53" s="377" customFormat="1" x14ac:dyDescent="0.25">
      <c r="BA512" s="495"/>
    </row>
    <row r="513" spans="53:53" s="377" customFormat="1" x14ac:dyDescent="0.25">
      <c r="BA513" s="495"/>
    </row>
    <row r="514" spans="53:53" s="377" customFormat="1" x14ac:dyDescent="0.25">
      <c r="BA514" s="495"/>
    </row>
    <row r="515" spans="53:53" s="377" customFormat="1" x14ac:dyDescent="0.25">
      <c r="BA515" s="495"/>
    </row>
    <row r="516" spans="53:53" s="377" customFormat="1" x14ac:dyDescent="0.25">
      <c r="BA516" s="495"/>
    </row>
    <row r="517" spans="53:53" s="377" customFormat="1" x14ac:dyDescent="0.25">
      <c r="BA517" s="495"/>
    </row>
    <row r="518" spans="53:53" s="377" customFormat="1" x14ac:dyDescent="0.25">
      <c r="BA518" s="495"/>
    </row>
    <row r="519" spans="53:53" s="377" customFormat="1" x14ac:dyDescent="0.25">
      <c r="BA519" s="495"/>
    </row>
    <row r="520" spans="53:53" s="377" customFormat="1" x14ac:dyDescent="0.25">
      <c r="BA520" s="495"/>
    </row>
    <row r="521" spans="53:53" s="377" customFormat="1" x14ac:dyDescent="0.25">
      <c r="BA521" s="495"/>
    </row>
    <row r="522" spans="53:53" s="377" customFormat="1" x14ac:dyDescent="0.25">
      <c r="BA522" s="495"/>
    </row>
    <row r="523" spans="53:53" s="377" customFormat="1" x14ac:dyDescent="0.25">
      <c r="BA523" s="495"/>
    </row>
    <row r="524" spans="53:53" s="377" customFormat="1" x14ac:dyDescent="0.25">
      <c r="BA524" s="495"/>
    </row>
    <row r="525" spans="53:53" s="377" customFormat="1" x14ac:dyDescent="0.25">
      <c r="BA525" s="495"/>
    </row>
    <row r="526" spans="53:53" s="377" customFormat="1" x14ac:dyDescent="0.25">
      <c r="BA526" s="495"/>
    </row>
    <row r="527" spans="53:53" s="377" customFormat="1" x14ac:dyDescent="0.25">
      <c r="BA527" s="495"/>
    </row>
    <row r="528" spans="53:53" s="377" customFormat="1" x14ac:dyDescent="0.25">
      <c r="BA528" s="495"/>
    </row>
    <row r="529" spans="53:53" s="377" customFormat="1" x14ac:dyDescent="0.25">
      <c r="BA529" s="495"/>
    </row>
    <row r="530" spans="53:53" s="377" customFormat="1" x14ac:dyDescent="0.25">
      <c r="BA530" s="495"/>
    </row>
    <row r="531" spans="53:53" s="377" customFormat="1" x14ac:dyDescent="0.25">
      <c r="BA531" s="495"/>
    </row>
    <row r="532" spans="53:53" s="377" customFormat="1" x14ac:dyDescent="0.25">
      <c r="BA532" s="495"/>
    </row>
    <row r="533" spans="53:53" s="377" customFormat="1" x14ac:dyDescent="0.25">
      <c r="BA533" s="495"/>
    </row>
    <row r="534" spans="53:53" s="377" customFormat="1" x14ac:dyDescent="0.25">
      <c r="BA534" s="495"/>
    </row>
    <row r="535" spans="53:53" s="377" customFormat="1" x14ac:dyDescent="0.25">
      <c r="BA535" s="495"/>
    </row>
    <row r="536" spans="53:53" s="377" customFormat="1" x14ac:dyDescent="0.25">
      <c r="BA536" s="495"/>
    </row>
    <row r="537" spans="53:53" s="377" customFormat="1" x14ac:dyDescent="0.25">
      <c r="BA537" s="495"/>
    </row>
    <row r="538" spans="53:53" s="377" customFormat="1" x14ac:dyDescent="0.25">
      <c r="BA538" s="495"/>
    </row>
    <row r="539" spans="53:53" s="377" customFormat="1" x14ac:dyDescent="0.25">
      <c r="BA539" s="495"/>
    </row>
    <row r="540" spans="53:53" s="377" customFormat="1" x14ac:dyDescent="0.25">
      <c r="BA540" s="495"/>
    </row>
    <row r="541" spans="53:53" s="377" customFormat="1" x14ac:dyDescent="0.25">
      <c r="BA541" s="495"/>
    </row>
    <row r="542" spans="53:53" s="377" customFormat="1" x14ac:dyDescent="0.25">
      <c r="BA542" s="495"/>
    </row>
    <row r="543" spans="53:53" s="377" customFormat="1" x14ac:dyDescent="0.25">
      <c r="BA543" s="495"/>
    </row>
    <row r="544" spans="53:53" s="377" customFormat="1" x14ac:dyDescent="0.25">
      <c r="BA544" s="495"/>
    </row>
    <row r="545" spans="53:53" s="377" customFormat="1" x14ac:dyDescent="0.25">
      <c r="BA545" s="495"/>
    </row>
    <row r="546" spans="53:53" s="377" customFormat="1" x14ac:dyDescent="0.25">
      <c r="BA546" s="495"/>
    </row>
    <row r="547" spans="53:53" s="377" customFormat="1" x14ac:dyDescent="0.25">
      <c r="BA547" s="495"/>
    </row>
    <row r="548" spans="53:53" s="377" customFormat="1" x14ac:dyDescent="0.25">
      <c r="BA548" s="495"/>
    </row>
    <row r="549" spans="53:53" s="377" customFormat="1" x14ac:dyDescent="0.25">
      <c r="BA549" s="495"/>
    </row>
    <row r="550" spans="53:53" s="377" customFormat="1" x14ac:dyDescent="0.25">
      <c r="BA550" s="495"/>
    </row>
    <row r="551" spans="53:53" s="377" customFormat="1" x14ac:dyDescent="0.25">
      <c r="BA551" s="495"/>
    </row>
    <row r="552" spans="53:53" s="377" customFormat="1" x14ac:dyDescent="0.25">
      <c r="BA552" s="495"/>
    </row>
    <row r="553" spans="53:53" s="377" customFormat="1" x14ac:dyDescent="0.25">
      <c r="BA553" s="495"/>
    </row>
    <row r="554" spans="53:53" s="377" customFormat="1" x14ac:dyDescent="0.25">
      <c r="BA554" s="495"/>
    </row>
    <row r="555" spans="53:53" s="377" customFormat="1" x14ac:dyDescent="0.25">
      <c r="BA555" s="495"/>
    </row>
    <row r="556" spans="53:53" s="377" customFormat="1" x14ac:dyDescent="0.25">
      <c r="BA556" s="495"/>
    </row>
    <row r="557" spans="53:53" s="377" customFormat="1" x14ac:dyDescent="0.25">
      <c r="BA557" s="495"/>
    </row>
    <row r="558" spans="53:53" s="377" customFormat="1" x14ac:dyDescent="0.25">
      <c r="BA558" s="495"/>
    </row>
    <row r="559" spans="53:53" s="377" customFormat="1" x14ac:dyDescent="0.25">
      <c r="BA559" s="495"/>
    </row>
    <row r="560" spans="53:53" s="377" customFormat="1" x14ac:dyDescent="0.25">
      <c r="BA560" s="495"/>
    </row>
    <row r="561" spans="53:53" s="377" customFormat="1" x14ac:dyDescent="0.25">
      <c r="BA561" s="495"/>
    </row>
    <row r="562" spans="53:53" s="377" customFormat="1" x14ac:dyDescent="0.25">
      <c r="BA562" s="495"/>
    </row>
    <row r="563" spans="53:53" s="377" customFormat="1" x14ac:dyDescent="0.25">
      <c r="BA563" s="495"/>
    </row>
    <row r="564" spans="53:53" s="377" customFormat="1" x14ac:dyDescent="0.25">
      <c r="BA564" s="495"/>
    </row>
    <row r="565" spans="53:53" s="377" customFormat="1" x14ac:dyDescent="0.25">
      <c r="BA565" s="495"/>
    </row>
    <row r="566" spans="53:53" s="377" customFormat="1" x14ac:dyDescent="0.25">
      <c r="BA566" s="495"/>
    </row>
    <row r="567" spans="53:53" s="377" customFormat="1" x14ac:dyDescent="0.25">
      <c r="BA567" s="495"/>
    </row>
    <row r="568" spans="53:53" s="377" customFormat="1" x14ac:dyDescent="0.25">
      <c r="BA568" s="495"/>
    </row>
    <row r="569" spans="53:53" s="377" customFormat="1" x14ac:dyDescent="0.25">
      <c r="BA569" s="495"/>
    </row>
    <row r="570" spans="53:53" s="377" customFormat="1" x14ac:dyDescent="0.25">
      <c r="BA570" s="495"/>
    </row>
    <row r="571" spans="53:53" s="377" customFormat="1" x14ac:dyDescent="0.25">
      <c r="BA571" s="495"/>
    </row>
    <row r="572" spans="53:53" s="377" customFormat="1" x14ac:dyDescent="0.25">
      <c r="BA572" s="495"/>
    </row>
    <row r="573" spans="53:53" s="377" customFormat="1" x14ac:dyDescent="0.25">
      <c r="BA573" s="495"/>
    </row>
    <row r="574" spans="53:53" s="377" customFormat="1" x14ac:dyDescent="0.25">
      <c r="BA574" s="495"/>
    </row>
    <row r="575" spans="53:53" s="377" customFormat="1" x14ac:dyDescent="0.25">
      <c r="BA575" s="495"/>
    </row>
    <row r="576" spans="53:53" s="377" customFormat="1" x14ac:dyDescent="0.25">
      <c r="BA576" s="495"/>
    </row>
    <row r="577" spans="53:53" s="377" customFormat="1" x14ac:dyDescent="0.25">
      <c r="BA577" s="495"/>
    </row>
    <row r="578" spans="53:53" s="377" customFormat="1" x14ac:dyDescent="0.25">
      <c r="BA578" s="495"/>
    </row>
    <row r="579" spans="53:53" s="377" customFormat="1" x14ac:dyDescent="0.25">
      <c r="BA579" s="495"/>
    </row>
    <row r="580" spans="53:53" s="377" customFormat="1" x14ac:dyDescent="0.25">
      <c r="BA580" s="495"/>
    </row>
    <row r="581" spans="53:53" s="377" customFormat="1" x14ac:dyDescent="0.25">
      <c r="BA581" s="495"/>
    </row>
    <row r="582" spans="53:53" s="377" customFormat="1" x14ac:dyDescent="0.25">
      <c r="BA582" s="495"/>
    </row>
    <row r="583" spans="53:53" s="377" customFormat="1" x14ac:dyDescent="0.25">
      <c r="BA583" s="495"/>
    </row>
    <row r="584" spans="53:53" s="377" customFormat="1" x14ac:dyDescent="0.25">
      <c r="BA584" s="495"/>
    </row>
    <row r="585" spans="53:53" s="377" customFormat="1" x14ac:dyDescent="0.25">
      <c r="BA585" s="495"/>
    </row>
    <row r="586" spans="53:53" s="377" customFormat="1" x14ac:dyDescent="0.25">
      <c r="BA586" s="495"/>
    </row>
    <row r="587" spans="53:53" s="377" customFormat="1" x14ac:dyDescent="0.25">
      <c r="BA587" s="495"/>
    </row>
    <row r="588" spans="53:53" s="377" customFormat="1" x14ac:dyDescent="0.25">
      <c r="BA588" s="495"/>
    </row>
    <row r="589" spans="53:53" s="377" customFormat="1" x14ac:dyDescent="0.25">
      <c r="BA589" s="495"/>
    </row>
    <row r="590" spans="53:53" s="377" customFormat="1" x14ac:dyDescent="0.25">
      <c r="BA590" s="495"/>
    </row>
    <row r="591" spans="53:53" s="377" customFormat="1" x14ac:dyDescent="0.25">
      <c r="BA591" s="495"/>
    </row>
    <row r="592" spans="53:53" s="377" customFormat="1" x14ac:dyDescent="0.25">
      <c r="BA592" s="495"/>
    </row>
    <row r="593" spans="53:53" s="377" customFormat="1" x14ac:dyDescent="0.25">
      <c r="BA593" s="495"/>
    </row>
    <row r="594" spans="53:53" s="377" customFormat="1" x14ac:dyDescent="0.25">
      <c r="BA594" s="495"/>
    </row>
    <row r="595" spans="53:53" s="377" customFormat="1" x14ac:dyDescent="0.25">
      <c r="BA595" s="495"/>
    </row>
    <row r="596" spans="53:53" s="377" customFormat="1" x14ac:dyDescent="0.25">
      <c r="BA596" s="495"/>
    </row>
    <row r="597" spans="53:53" s="377" customFormat="1" x14ac:dyDescent="0.25">
      <c r="BA597" s="495"/>
    </row>
    <row r="598" spans="53:53" s="377" customFormat="1" x14ac:dyDescent="0.25">
      <c r="BA598" s="495"/>
    </row>
    <row r="599" spans="53:53" s="377" customFormat="1" x14ac:dyDescent="0.25">
      <c r="BA599" s="495"/>
    </row>
    <row r="600" spans="53:53" s="377" customFormat="1" x14ac:dyDescent="0.25">
      <c r="BA600" s="495"/>
    </row>
    <row r="601" spans="53:53" s="377" customFormat="1" x14ac:dyDescent="0.25">
      <c r="BA601" s="495"/>
    </row>
    <row r="602" spans="53:53" s="377" customFormat="1" x14ac:dyDescent="0.25">
      <c r="BA602" s="495"/>
    </row>
    <row r="603" spans="53:53" s="377" customFormat="1" x14ac:dyDescent="0.25">
      <c r="BA603" s="495"/>
    </row>
    <row r="604" spans="53:53" s="377" customFormat="1" x14ac:dyDescent="0.25">
      <c r="BA604" s="495"/>
    </row>
    <row r="605" spans="53:53" s="377" customFormat="1" x14ac:dyDescent="0.25">
      <c r="BA605" s="495"/>
    </row>
    <row r="606" spans="53:53" s="377" customFormat="1" x14ac:dyDescent="0.25">
      <c r="BA606" s="495"/>
    </row>
    <row r="607" spans="53:53" s="377" customFormat="1" x14ac:dyDescent="0.25">
      <c r="BA607" s="495"/>
    </row>
    <row r="608" spans="53:53" s="377" customFormat="1" x14ac:dyDescent="0.25">
      <c r="BA608" s="495"/>
    </row>
    <row r="609" spans="53:53" s="377" customFormat="1" x14ac:dyDescent="0.25">
      <c r="BA609" s="495"/>
    </row>
    <row r="610" spans="53:53" s="377" customFormat="1" x14ac:dyDescent="0.25">
      <c r="BA610" s="495"/>
    </row>
    <row r="611" spans="53:53" s="377" customFormat="1" x14ac:dyDescent="0.25">
      <c r="BA611" s="495"/>
    </row>
    <row r="612" spans="53:53" s="377" customFormat="1" x14ac:dyDescent="0.25">
      <c r="BA612" s="495"/>
    </row>
    <row r="613" spans="53:53" s="377" customFormat="1" x14ac:dyDescent="0.25">
      <c r="BA613" s="495"/>
    </row>
    <row r="614" spans="53:53" s="377" customFormat="1" x14ac:dyDescent="0.25">
      <c r="BA614" s="495"/>
    </row>
    <row r="615" spans="53:53" s="377" customFormat="1" x14ac:dyDescent="0.25">
      <c r="BA615" s="495"/>
    </row>
    <row r="616" spans="53:53" s="377" customFormat="1" x14ac:dyDescent="0.25">
      <c r="BA616" s="495"/>
    </row>
    <row r="617" spans="53:53" s="377" customFormat="1" x14ac:dyDescent="0.25">
      <c r="BA617" s="495"/>
    </row>
    <row r="618" spans="53:53" s="377" customFormat="1" x14ac:dyDescent="0.25">
      <c r="BA618" s="495"/>
    </row>
    <row r="619" spans="53:53" s="377" customFormat="1" x14ac:dyDescent="0.25">
      <c r="BA619" s="495"/>
    </row>
    <row r="620" spans="53:53" s="377" customFormat="1" x14ac:dyDescent="0.25">
      <c r="BA620" s="495"/>
    </row>
    <row r="621" spans="53:53" s="377" customFormat="1" x14ac:dyDescent="0.25">
      <c r="BA621" s="495"/>
    </row>
    <row r="622" spans="53:53" s="377" customFormat="1" x14ac:dyDescent="0.25">
      <c r="BA622" s="495"/>
    </row>
    <row r="623" spans="53:53" s="377" customFormat="1" x14ac:dyDescent="0.25">
      <c r="BA623" s="495"/>
    </row>
    <row r="624" spans="53:53" s="377" customFormat="1" x14ac:dyDescent="0.25">
      <c r="BA624" s="495"/>
    </row>
    <row r="625" spans="53:53" s="377" customFormat="1" x14ac:dyDescent="0.25">
      <c r="BA625" s="495"/>
    </row>
    <row r="626" spans="53:53" s="377" customFormat="1" x14ac:dyDescent="0.25">
      <c r="BA626" s="495"/>
    </row>
    <row r="627" spans="53:53" s="377" customFormat="1" x14ac:dyDescent="0.25">
      <c r="BA627" s="495"/>
    </row>
    <row r="628" spans="53:53" s="377" customFormat="1" x14ac:dyDescent="0.25">
      <c r="BA628" s="495"/>
    </row>
    <row r="629" spans="53:53" s="377" customFormat="1" x14ac:dyDescent="0.25">
      <c r="BA629" s="495"/>
    </row>
    <row r="630" spans="53:53" s="377" customFormat="1" x14ac:dyDescent="0.25">
      <c r="BA630" s="495"/>
    </row>
    <row r="631" spans="53:53" s="377" customFormat="1" x14ac:dyDescent="0.25">
      <c r="BA631" s="495"/>
    </row>
    <row r="632" spans="53:53" s="377" customFormat="1" x14ac:dyDescent="0.25">
      <c r="BA632" s="495"/>
    </row>
    <row r="633" spans="53:53" s="377" customFormat="1" x14ac:dyDescent="0.25">
      <c r="BA633" s="495"/>
    </row>
    <row r="634" spans="53:53" s="377" customFormat="1" x14ac:dyDescent="0.25">
      <c r="BA634" s="495"/>
    </row>
    <row r="635" spans="53:53" s="377" customFormat="1" x14ac:dyDescent="0.25">
      <c r="BA635" s="495"/>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style="80"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60" customFormat="1" ht="30" customHeight="1" x14ac:dyDescent="0.3">
      <c r="B1" s="614" t="str">
        <f>HLOOKUP(Introduction!$G$4,nametranslations,101,FALSE)</f>
        <v>Agua en las Escuelas</v>
      </c>
      <c r="C1" s="191" t="s">
        <v>193</v>
      </c>
      <c r="D1" s="169" t="str">
        <f>+Introduction!$C$7</f>
        <v>Chile</v>
      </c>
      <c r="E1" s="169"/>
      <c r="F1" s="169"/>
      <c r="G1" s="169"/>
      <c r="H1" s="169"/>
      <c r="I1" s="173"/>
      <c r="J1" s="161"/>
      <c r="K1" s="161"/>
      <c r="L1" s="614" t="str">
        <f>HLOOKUP(Introduction!$G$4,nametranslations,101,FALSE)</f>
        <v>Agua en las Escuelas</v>
      </c>
      <c r="M1" s="191" t="s">
        <v>194</v>
      </c>
      <c r="N1" s="169" t="str">
        <f>+Introduction!$C$7</f>
        <v>Chile</v>
      </c>
      <c r="O1" s="169"/>
      <c r="P1" s="169"/>
      <c r="Q1" s="169"/>
      <c r="R1" s="169"/>
      <c r="S1" s="173"/>
      <c r="T1" s="161"/>
      <c r="U1" s="161"/>
      <c r="V1" s="614" t="str">
        <f>HLOOKUP(Introduction!$G$4,nametranslations,101,FALSE)</f>
        <v>Agua en las Escuelas</v>
      </c>
      <c r="W1" s="191">
        <v>2021</v>
      </c>
      <c r="X1" s="169" t="str">
        <f>+Introduction!$C$7</f>
        <v>Chile</v>
      </c>
      <c r="Y1" s="169"/>
      <c r="Z1" s="169"/>
      <c r="AA1" s="169"/>
      <c r="AB1" s="169"/>
      <c r="AC1" s="173"/>
      <c r="AD1" s="161"/>
      <c r="AE1" s="161"/>
      <c r="BA1" s="138"/>
      <c r="BB1" s="138"/>
      <c r="BC1" s="138"/>
      <c r="BD1" s="138"/>
      <c r="BE1" s="138"/>
      <c r="BF1" s="138"/>
      <c r="BG1" s="138"/>
    </row>
    <row r="2" spans="1:232" s="160" customFormat="1" ht="30" customHeight="1" x14ac:dyDescent="0.3">
      <c r="A2" s="356" t="s">
        <v>210</v>
      </c>
      <c r="B2" s="170" t="s">
        <v>191</v>
      </c>
      <c r="C2" s="130" t="s">
        <v>146</v>
      </c>
      <c r="D2" s="130" t="s">
        <v>144</v>
      </c>
      <c r="E2" s="171"/>
      <c r="F2" s="171"/>
      <c r="G2" s="171"/>
      <c r="H2" s="171"/>
      <c r="I2" s="172"/>
      <c r="J2" s="161" t="s">
        <v>195</v>
      </c>
      <c r="K2" s="161"/>
      <c r="L2" s="170" t="s">
        <v>192</v>
      </c>
      <c r="M2" s="130" t="s">
        <v>146</v>
      </c>
      <c r="N2" s="130" t="s">
        <v>145</v>
      </c>
      <c r="O2" s="171"/>
      <c r="P2" s="171"/>
      <c r="Q2" s="171"/>
      <c r="R2" s="171"/>
      <c r="S2" s="172"/>
      <c r="T2" s="161" t="s">
        <v>195</v>
      </c>
      <c r="U2" s="161"/>
      <c r="V2" s="170" t="s">
        <v>211</v>
      </c>
      <c r="W2" s="130" t="s">
        <v>146</v>
      </c>
      <c r="X2" s="130" t="s">
        <v>212</v>
      </c>
      <c r="Y2" s="171"/>
      <c r="Z2" s="171"/>
      <c r="AA2" s="171"/>
      <c r="AB2" s="171"/>
      <c r="AC2" s="172"/>
      <c r="AD2" s="161" t="s">
        <v>195</v>
      </c>
      <c r="AE2" s="161"/>
      <c r="BB2" s="138"/>
      <c r="BC2" s="138"/>
      <c r="BD2" s="138"/>
      <c r="BE2" s="138"/>
      <c r="BF2" s="138"/>
      <c r="BG2" s="138"/>
    </row>
    <row r="3" spans="1:232" s="138" customFormat="1" ht="18" customHeight="1" x14ac:dyDescent="0.3">
      <c r="A3" s="356"/>
      <c r="B3" s="131" t="str">
        <f>HLOOKUP(Introduction!$G$4,nametranslations,152,FALSE)</f>
        <v>Definición</v>
      </c>
      <c r="C3" s="132" t="str">
        <f>HLOOKUP(Introduction!$G$4,nametranslations,102,FALSE)</f>
        <v>Estimaciones (%)</v>
      </c>
      <c r="D3" s="133" t="str">
        <f>HLOOKUP(Introduction!$G$4,nametranslations,24,FALSE)</f>
        <v>Total</v>
      </c>
      <c r="E3" s="134" t="str">
        <f>HLOOKUP(Introduction!$G$4,nametranslations,26,FALSE)</f>
        <v>Urbano</v>
      </c>
      <c r="F3" s="134" t="str">
        <f>HLOOKUP(Introduction!$G$4,nametranslations,25,FALSE)</f>
        <v>Rural</v>
      </c>
      <c r="G3" s="134" t="str">
        <f>HLOOKUP(Introduction!$G$4,nametranslations,27,FALSE)</f>
        <v>Preprimaria</v>
      </c>
      <c r="H3" s="134" t="str">
        <f>HLOOKUP(Introduction!$G$4,nametranslations,28,FALSE)</f>
        <v>Primaria</v>
      </c>
      <c r="I3" s="135" t="str">
        <f>HLOOKUP(Introduction!$G$4,nametranslations,29,FALSE)</f>
        <v>Secundaria</v>
      </c>
      <c r="J3" s="136"/>
      <c r="K3" s="136"/>
      <c r="L3" s="131" t="str">
        <f>HLOOKUP(Introduction!$G$4,nametranslations,152,FALSE)</f>
        <v>Definición</v>
      </c>
      <c r="M3" s="132" t="str">
        <f>HLOOKUP(Introduction!$G$4,nametranslations,102,FALSE)</f>
        <v>Estimaciones (%)</v>
      </c>
      <c r="N3" s="133" t="str">
        <f>HLOOKUP(Introduction!$G$4,nametranslations,24,FALSE)</f>
        <v>Total</v>
      </c>
      <c r="O3" s="134" t="str">
        <f>HLOOKUP(Introduction!$G$4,nametranslations,26,FALSE)</f>
        <v>Urbano</v>
      </c>
      <c r="P3" s="134" t="str">
        <f>HLOOKUP(Introduction!$G$4,nametranslations,25,FALSE)</f>
        <v>Rural</v>
      </c>
      <c r="Q3" s="134" t="str">
        <f>HLOOKUP(Introduction!$G$4,nametranslations,27,FALSE)</f>
        <v>Preprimaria</v>
      </c>
      <c r="R3" s="134" t="str">
        <f>HLOOKUP(Introduction!$G$4,nametranslations,28,FALSE)</f>
        <v>Primaria</v>
      </c>
      <c r="S3" s="135" t="str">
        <f>HLOOKUP(Introduction!$G$4,nametranslations,29,FALSE)</f>
        <v>Secundaria</v>
      </c>
      <c r="T3" s="136"/>
      <c r="U3" s="136"/>
      <c r="V3" s="131" t="str">
        <f>HLOOKUP(Introduction!$G$4,nametranslations,152,FALSE)</f>
        <v>Definición</v>
      </c>
      <c r="W3" s="132" t="str">
        <f>HLOOKUP(Introduction!$G$4,nametranslations,102,FALSE)</f>
        <v>Estimaciones (%)</v>
      </c>
      <c r="X3" s="133" t="str">
        <f>HLOOKUP(Introduction!$G$4,nametranslations,24,FALSE)</f>
        <v>Total</v>
      </c>
      <c r="Y3" s="134" t="str">
        <f>HLOOKUP(Introduction!$G$4,nametranslations,26,FALSE)</f>
        <v>Urbano</v>
      </c>
      <c r="Z3" s="134" t="str">
        <f>HLOOKUP(Introduction!$G$4,nametranslations,25,FALSE)</f>
        <v>Rural</v>
      </c>
      <c r="AA3" s="134" t="str">
        <f>HLOOKUP(Introduction!$G$4,nametranslations,27,FALSE)</f>
        <v>Preprimaria</v>
      </c>
      <c r="AB3" s="134" t="str">
        <f>HLOOKUP(Introduction!$G$4,nametranslations,28,FALSE)</f>
        <v>Primaria</v>
      </c>
      <c r="AC3" s="135" t="str">
        <f>HLOOKUP(Introduction!$G$4,nametranslations,29,FALSE)</f>
        <v>Secundaria</v>
      </c>
      <c r="AD3" s="136"/>
      <c r="AE3" s="136"/>
      <c r="AF3" s="137"/>
      <c r="AP3" s="137"/>
      <c r="AZ3" s="137"/>
      <c r="BA3" s="137"/>
      <c r="BB3" s="129"/>
      <c r="BC3" s="129"/>
      <c r="BD3" s="129"/>
      <c r="BE3" s="129"/>
      <c r="BF3" s="129"/>
      <c r="BG3" s="129"/>
      <c r="BJ3" s="137"/>
      <c r="BT3" s="137"/>
      <c r="CD3" s="137"/>
      <c r="CN3" s="137"/>
      <c r="CX3" s="137"/>
      <c r="DH3" s="137"/>
      <c r="DR3" s="137"/>
      <c r="EB3" s="137"/>
      <c r="EL3" s="137"/>
      <c r="EV3" s="137"/>
      <c r="FF3" s="137"/>
      <c r="FP3" s="137"/>
      <c r="FZ3" s="137"/>
      <c r="GJ3" s="137"/>
      <c r="GT3" s="137"/>
      <c r="HD3" s="137"/>
      <c r="HN3" s="137"/>
      <c r="HX3" s="137"/>
    </row>
    <row r="4" spans="1:232" s="2" customFormat="1" x14ac:dyDescent="0.3">
      <c r="A4" s="641" t="str">
        <f>IF(ISBLANK('Data Summary'!A6),"",'Data Summary'!A6)</f>
        <v>CHL_2006_LLECE</v>
      </c>
      <c r="B4" s="73"/>
      <c r="C4" s="31" t="str">
        <f>HLOOKUP(Introduction!$G$4,nametranslations,103,FALSE)</f>
        <v>Sin fuente de agua</v>
      </c>
      <c r="D4" s="7" t="str">
        <f>IF(COUNTA(D13)=0,"",D13)</f>
        <v/>
      </c>
      <c r="E4" s="7" t="str">
        <f t="shared" ref="E4:I4" si="0">IF(COUNTA(E13)=0,"",E13)</f>
        <v/>
      </c>
      <c r="F4" s="7" t="str">
        <f t="shared" si="0"/>
        <v/>
      </c>
      <c r="G4" s="7" t="str">
        <f t="shared" si="0"/>
        <v/>
      </c>
      <c r="H4" s="7" t="str">
        <f t="shared" si="0"/>
        <v/>
      </c>
      <c r="I4" s="26" t="str">
        <f t="shared" si="0"/>
        <v/>
      </c>
      <c r="J4" s="21"/>
      <c r="K4" s="21"/>
      <c r="L4" s="73"/>
      <c r="M4" s="12" t="str">
        <f>HLOOKUP(Introduction!$G$4,nametranslations,103,FALSE)</f>
        <v>Sin fuente de agua</v>
      </c>
      <c r="N4" s="7" t="str">
        <f t="shared" ref="N4:S4" si="1">IF(COUNTA(N13)=0,"",N13)</f>
        <v/>
      </c>
      <c r="O4" s="7" t="str">
        <f t="shared" si="1"/>
        <v/>
      </c>
      <c r="P4" s="7" t="str">
        <f t="shared" si="1"/>
        <v/>
      </c>
      <c r="Q4" s="7" t="str">
        <f t="shared" si="1"/>
        <v/>
      </c>
      <c r="R4" s="7" t="str">
        <f t="shared" si="1"/>
        <v/>
      </c>
      <c r="S4" s="26" t="str">
        <f t="shared" si="1"/>
        <v/>
      </c>
      <c r="T4" s="21"/>
      <c r="U4" s="21"/>
      <c r="V4" s="73"/>
      <c r="W4" s="12" t="str">
        <f>HLOOKUP(Introduction!$G$4,nametranslations,103,FALSE)</f>
        <v>Sin fuente de agua</v>
      </c>
      <c r="X4" s="7" t="str">
        <f t="shared" ref="X4:AC4" si="2">IF(COUNTA(X13)=0,"",X13)</f>
        <v/>
      </c>
      <c r="Y4" s="7" t="str">
        <f t="shared" si="2"/>
        <v/>
      </c>
      <c r="Z4" s="7">
        <f t="shared" si="2"/>
        <v>0</v>
      </c>
      <c r="AA4" s="7" t="str">
        <f t="shared" si="2"/>
        <v/>
      </c>
      <c r="AB4" s="7" t="str">
        <f t="shared" si="2"/>
        <v/>
      </c>
      <c r="AC4" s="26" t="str">
        <f t="shared" si="2"/>
        <v/>
      </c>
      <c r="AD4" s="21"/>
      <c r="AE4" s="21"/>
      <c r="AF4" s="81"/>
      <c r="AP4" s="81"/>
      <c r="AZ4" s="81"/>
      <c r="BA4" s="81"/>
      <c r="BB4" s="85"/>
      <c r="BC4" s="85"/>
      <c r="BD4" s="85"/>
      <c r="BE4" s="85"/>
      <c r="BF4" s="85"/>
      <c r="BG4" s="85"/>
      <c r="BJ4" s="81"/>
      <c r="BT4" s="81"/>
      <c r="CD4" s="81"/>
      <c r="CN4" s="81"/>
      <c r="CX4" s="81"/>
      <c r="DH4" s="81"/>
      <c r="DR4" s="81"/>
      <c r="EB4" s="81"/>
      <c r="EL4" s="81"/>
      <c r="EV4" s="81"/>
      <c r="FF4" s="81"/>
      <c r="FP4" s="81"/>
      <c r="FZ4" s="81"/>
      <c r="GJ4" s="81"/>
      <c r="GT4" s="81"/>
      <c r="HD4" s="81"/>
      <c r="HN4" s="81"/>
      <c r="HX4" s="81"/>
    </row>
    <row r="5" spans="1:232" s="2" customFormat="1" x14ac:dyDescent="0.3">
      <c r="A5" s="641" t="str">
        <f ca="1">IF(ISBLANK('Data Summary'!A7),"",'Data Summary'!A7)</f>
        <v>CHL_2013_LLECE</v>
      </c>
      <c r="B5" s="73"/>
      <c r="C5" s="31"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3"/>
      <c r="M5" s="12" t="str">
        <f>HLOOKUP(Introduction!$G$4,nametranslations,104,FALSE)</f>
        <v>No mejorado</v>
      </c>
      <c r="N5" s="7"/>
      <c r="O5" s="7"/>
      <c r="P5" s="7"/>
      <c r="Q5" s="7" t="str">
        <f>IF((COUNTA(Q14:Q25)=0)+(COUNTA(Q13)=0),"",100-Q13-SUMPRODUCT(M14:M25,Q14:Q25))</f>
        <v/>
      </c>
      <c r="R5" s="7"/>
      <c r="S5" s="26"/>
      <c r="T5" s="21"/>
      <c r="U5" s="21"/>
      <c r="V5" s="73"/>
      <c r="W5" s="12" t="str">
        <f>HLOOKUP(Introduction!$G$4,nametranslations,104,FALSE)</f>
        <v>No mejorado</v>
      </c>
      <c r="X5" s="7"/>
      <c r="Y5" s="7"/>
      <c r="Z5" s="7"/>
      <c r="AA5" s="7" t="str">
        <f>IF((COUNTA(AA14:AA25)=0)+(COUNTA(AA13)=0),"",100-AA13-SUMPRODUCT(W14:W25,AA14:AA25))</f>
        <v/>
      </c>
      <c r="AB5" s="7"/>
      <c r="AC5" s="26"/>
      <c r="AD5" s="21"/>
      <c r="AE5" s="21"/>
      <c r="AF5" s="81"/>
      <c r="AP5" s="81"/>
      <c r="AZ5" s="81"/>
      <c r="BA5" s="81"/>
      <c r="BB5" s="85"/>
      <c r="BC5" s="85"/>
      <c r="BD5" s="85"/>
      <c r="BE5" s="85"/>
      <c r="BF5" s="85"/>
      <c r="BG5" s="85"/>
      <c r="BJ5" s="81"/>
      <c r="BT5" s="81"/>
      <c r="CD5" s="81"/>
      <c r="CN5" s="81"/>
      <c r="CX5" s="81"/>
      <c r="DH5" s="81"/>
      <c r="DR5" s="81"/>
      <c r="EB5" s="81"/>
      <c r="EL5" s="81"/>
      <c r="EV5" s="81"/>
      <c r="FF5" s="81"/>
      <c r="FP5" s="81"/>
      <c r="FZ5" s="81"/>
      <c r="GJ5" s="81"/>
      <c r="GT5" s="81"/>
      <c r="HD5" s="81"/>
      <c r="HN5" s="81"/>
      <c r="HX5" s="81"/>
    </row>
    <row r="6" spans="1:232" s="2" customFormat="1" x14ac:dyDescent="0.3">
      <c r="A6" s="641" t="str">
        <f ca="1">IF(ISBLANK('Data Summary'!A8),"",'Data Summary'!A8)</f>
        <v>CHL_2021_SUR</v>
      </c>
      <c r="B6" s="73"/>
      <c r="C6" s="31" t="str">
        <f>HLOOKUP(Introduction!$G$4,nametranslations,75,FALSE)</f>
        <v>Mejorado</v>
      </c>
      <c r="D6" s="7">
        <f>IF(COUNTA(D14:D25)=0,"",SUMPRODUCT(D14:D25,C14:C25))</f>
        <v>92</v>
      </c>
      <c r="E6" s="7">
        <f>IF(COUNTA(E14:E25)=0,"",SUMPRODUCT(E14:E25,C14:C25))</f>
        <v>99</v>
      </c>
      <c r="F6" s="7">
        <f>IF(COUNTA(F14:F25)=0,"",SUMPRODUCT(F14:F25,C14:C25))</f>
        <v>78</v>
      </c>
      <c r="G6" s="7" t="str">
        <f>IF(COUNTA(G14:G25)=0,"",SUMPRODUCT(G14:G25,C14:C25))</f>
        <v/>
      </c>
      <c r="H6" s="7">
        <f>IF(COUNTA(H14:H25)=0,"",SUMPRODUCT(H14:H25,C14:C25))</f>
        <v>92</v>
      </c>
      <c r="I6" s="26" t="str">
        <f>IF(COUNTA(I14:I25)=0,"",SUMPRODUCT(I14:I25,C14:C25))</f>
        <v/>
      </c>
      <c r="J6" s="21"/>
      <c r="K6" s="21"/>
      <c r="L6" s="73"/>
      <c r="M6" s="12" t="str">
        <f>HLOOKUP(Introduction!$G$4,nametranslations,75,FALSE)</f>
        <v>Mejorado</v>
      </c>
      <c r="N6" s="7">
        <f>IF(COUNTA(N14:N25)=0,"",SUMPRODUCT(N14:N25,M14:M25))</f>
        <v>95.4</v>
      </c>
      <c r="O6" s="7">
        <f>IF(COUNTA(O14:O25)=0,"",SUMPRODUCT(O14:O25,M14:M25))</f>
        <v>99.579831932773118</v>
      </c>
      <c r="P6" s="7">
        <f>IF(COUNTA(P14:P25)=0,"",SUMPRODUCT(P14:P25,M14:M25))</f>
        <v>87.596899224806208</v>
      </c>
      <c r="Q6" s="7" t="str">
        <f>IF(COUNTA(Q14:Q25)=0,"",SUMPRODUCT(Q14:Q25,M14:M25))</f>
        <v/>
      </c>
      <c r="R6" s="7">
        <f>IF(COUNTA(R14:R25)=0,"",SUMPRODUCT(R14:R25,M14:M25))</f>
        <v>95.367847411444146</v>
      </c>
      <c r="S6" s="26" t="str">
        <f>IF(COUNTA(S14:S25)=0,"",SUMPRODUCT(S14:S25,M14:M25))</f>
        <v/>
      </c>
      <c r="T6" s="21"/>
      <c r="U6" s="21"/>
      <c r="V6" s="73"/>
      <c r="W6" s="12" t="str">
        <f>HLOOKUP(Introduction!$G$4,nametranslations,75,FALSE)</f>
        <v>Mejorado</v>
      </c>
      <c r="X6" s="7" t="str">
        <f>IF(COUNTA(X14:X25)=0,"",SUMPRODUCT(X14:X25,W14:W25))</f>
        <v/>
      </c>
      <c r="Y6" s="7" t="str">
        <f>IF(COUNTA(Y14:Y25)=0,"",SUMPRODUCT(Y14:Y25,W14:W25))</f>
        <v/>
      </c>
      <c r="Z6" s="7">
        <f>IF(COUNTA(Z14:Z25)=0,"",SUMPRODUCT(Z14:Z25,W14:W25))</f>
        <v>75.900000000000006</v>
      </c>
      <c r="AA6" s="7" t="str">
        <f>IF(COUNTA(AA14:AA25)=0,"",SUMPRODUCT(AA14:AA25,W14:W25))</f>
        <v/>
      </c>
      <c r="AB6" s="7" t="str">
        <f>IF(COUNTA(AB14:AB25)=0,"",SUMPRODUCT(AB14:AB25,W14:W25))</f>
        <v/>
      </c>
      <c r="AC6" s="26" t="str">
        <f>IF(COUNTA(AC14:AC25)=0,"",SUMPRODUCT(AC14:AC25,W14:W25))</f>
        <v/>
      </c>
      <c r="AD6" s="21"/>
      <c r="AE6" s="21"/>
      <c r="AF6" s="81"/>
      <c r="AP6" s="81"/>
      <c r="AZ6" s="81"/>
      <c r="BA6" s="81"/>
      <c r="BB6" s="85"/>
      <c r="BC6" s="85"/>
      <c r="BD6" s="85"/>
      <c r="BE6" s="85"/>
      <c r="BF6" s="85"/>
      <c r="BG6" s="85"/>
      <c r="BJ6" s="81"/>
      <c r="BT6" s="81"/>
      <c r="CD6" s="81"/>
      <c r="CN6" s="81"/>
      <c r="CX6" s="81"/>
      <c r="DH6" s="81"/>
      <c r="DR6" s="81"/>
      <c r="EB6" s="81"/>
      <c r="EL6" s="81"/>
      <c r="EV6" s="81"/>
      <c r="FF6" s="81"/>
      <c r="FP6" s="81"/>
      <c r="FZ6" s="81"/>
      <c r="GJ6" s="81"/>
      <c r="GT6" s="81"/>
      <c r="HD6" s="81"/>
      <c r="HN6" s="81"/>
      <c r="HX6" s="81"/>
    </row>
    <row r="7" spans="1:232" s="2" customFormat="1" x14ac:dyDescent="0.3">
      <c r="A7" s="611" t="str">
        <f ca="1">IF(ISBLANK('Data Summary'!A9),"",'Data Summary'!A9)</f>
        <v/>
      </c>
      <c r="B7" s="73"/>
      <c r="C7" s="57" t="str">
        <f>HLOOKUP(Introduction!$G$4,nametranslations,105,FALSE)</f>
        <v>Disponible</v>
      </c>
      <c r="D7" s="6"/>
      <c r="E7" s="6"/>
      <c r="F7" s="6"/>
      <c r="G7" s="6"/>
      <c r="H7" s="6"/>
      <c r="I7" s="26"/>
      <c r="J7" s="21"/>
      <c r="K7" s="21"/>
      <c r="L7" s="73"/>
      <c r="M7" s="28" t="str">
        <f>HLOOKUP(Introduction!$G$4,nametranslations,105,FALSE)</f>
        <v>Disponible</v>
      </c>
      <c r="N7" s="6"/>
      <c r="O7" s="6"/>
      <c r="P7" s="6"/>
      <c r="Q7" s="6"/>
      <c r="R7" s="6"/>
      <c r="S7" s="26"/>
      <c r="T7" s="21"/>
      <c r="U7" s="21"/>
      <c r="V7" s="73" t="s">
        <v>213</v>
      </c>
      <c r="W7" s="28" t="str">
        <f>HLOOKUP(Introduction!$G$4,nametranslations,105,FALSE)</f>
        <v>Disponible</v>
      </c>
      <c r="X7" s="6"/>
      <c r="Y7" s="6"/>
      <c r="Z7" s="6">
        <v>68.596800000000002</v>
      </c>
      <c r="AA7" s="6"/>
      <c r="AB7" s="6"/>
      <c r="AC7" s="26"/>
      <c r="AD7" s="21"/>
      <c r="AE7" s="21"/>
      <c r="AF7" s="81"/>
      <c r="AP7" s="81"/>
      <c r="AZ7" s="81"/>
      <c r="BA7" s="81"/>
      <c r="BB7" s="85"/>
      <c r="BC7" s="85"/>
      <c r="BD7" s="85"/>
      <c r="BE7" s="85"/>
      <c r="BF7" s="85"/>
      <c r="BG7" s="85"/>
      <c r="BJ7" s="81"/>
      <c r="BT7" s="81"/>
      <c r="CD7" s="81"/>
      <c r="CN7" s="81"/>
      <c r="CX7" s="81"/>
      <c r="DH7" s="81"/>
      <c r="DR7" s="81"/>
      <c r="EB7" s="81"/>
      <c r="EL7" s="81"/>
      <c r="EV7" s="81"/>
      <c r="FF7" s="81"/>
      <c r="FP7" s="81"/>
      <c r="FZ7" s="81"/>
      <c r="GJ7" s="81"/>
      <c r="GT7" s="81"/>
      <c r="HD7" s="81"/>
      <c r="HN7" s="81"/>
      <c r="HX7" s="81"/>
    </row>
    <row r="8" spans="1:232" s="2" customFormat="1" ht="15.6" customHeight="1" x14ac:dyDescent="0.3">
      <c r="A8" s="611" t="str">
        <f ca="1">IF(ISBLANK('Data Summary'!A10),"",'Data Summary'!A10)</f>
        <v/>
      </c>
      <c r="B8" s="73"/>
      <c r="C8" s="57" t="str">
        <f>HLOOKUP(Introduction!$G$4,nametranslations,106,FALSE)</f>
        <v>En las escuelas</v>
      </c>
      <c r="D8" s="58"/>
      <c r="E8" s="7"/>
      <c r="F8" s="7"/>
      <c r="G8" s="7"/>
      <c r="H8" s="7"/>
      <c r="I8" s="26"/>
      <c r="J8" s="21"/>
      <c r="K8" s="21"/>
      <c r="L8" s="73"/>
      <c r="M8" s="28" t="str">
        <f>HLOOKUP(Introduction!$G$4,nametranslations,106,FALSE)</f>
        <v>En las escuelas</v>
      </c>
      <c r="N8" s="7"/>
      <c r="O8" s="7"/>
      <c r="P8" s="7"/>
      <c r="Q8" s="7"/>
      <c r="R8" s="7"/>
      <c r="S8" s="26"/>
      <c r="T8" s="21"/>
      <c r="U8" s="21"/>
      <c r="V8" s="73"/>
      <c r="W8" s="28" t="str">
        <f>HLOOKUP(Introduction!$G$4,nametranslations,106,FALSE)</f>
        <v>En las escuelas</v>
      </c>
      <c r="X8" s="7"/>
      <c r="Y8" s="7"/>
      <c r="Z8" s="7"/>
      <c r="AA8" s="7"/>
      <c r="AB8" s="7"/>
      <c r="AC8" s="26"/>
      <c r="AD8" s="21"/>
      <c r="AE8" s="21"/>
      <c r="AF8" s="81"/>
      <c r="AP8" s="81"/>
      <c r="AZ8" s="81"/>
      <c r="BA8" s="81"/>
      <c r="BB8" s="85"/>
      <c r="BC8" s="85"/>
      <c r="BD8" s="85"/>
      <c r="BE8" s="85"/>
      <c r="BF8" s="85"/>
      <c r="BG8" s="85"/>
      <c r="BJ8" s="81"/>
      <c r="BT8" s="81"/>
      <c r="CD8" s="81"/>
      <c r="CN8" s="81"/>
      <c r="CX8" s="81"/>
      <c r="DH8" s="81"/>
      <c r="DR8" s="81"/>
      <c r="EB8" s="81"/>
      <c r="EL8" s="81"/>
      <c r="EV8" s="81"/>
      <c r="FF8" s="81"/>
      <c r="FP8" s="81"/>
      <c r="FZ8" s="81"/>
      <c r="GJ8" s="81"/>
      <c r="GT8" s="81"/>
      <c r="HD8" s="81"/>
      <c r="HN8" s="81"/>
      <c r="HX8" s="81"/>
    </row>
    <row r="9" spans="1:232" s="626" customFormat="1" ht="21" customHeight="1" x14ac:dyDescent="0.3">
      <c r="A9" s="617" t="str">
        <f ca="1">IF(ISBLANK('Data Summary'!A11),"",'Data Summary'!A11)</f>
        <v/>
      </c>
      <c r="B9" s="618"/>
      <c r="C9" s="619" t="str">
        <f>HLOOKUP(Introduction!$G$4,nametranslations,76,FALSE)</f>
        <v>Basico (mejorado y disponible)</v>
      </c>
      <c r="D9" s="620"/>
      <c r="E9" s="621"/>
      <c r="F9" s="621"/>
      <c r="G9" s="621"/>
      <c r="H9" s="621"/>
      <c r="I9" s="622"/>
      <c r="J9" s="623"/>
      <c r="K9" s="623"/>
      <c r="L9" s="618"/>
      <c r="M9" s="619" t="str">
        <f>HLOOKUP(Introduction!$G$4,nametranslations,76,FALSE)</f>
        <v>Basico (mejorado y disponible)</v>
      </c>
      <c r="N9" s="624"/>
      <c r="O9" s="624"/>
      <c r="P9" s="624"/>
      <c r="Q9" s="624"/>
      <c r="R9" s="624"/>
      <c r="S9" s="622"/>
      <c r="T9" s="623"/>
      <c r="U9" s="623"/>
      <c r="V9" s="618" t="s">
        <v>214</v>
      </c>
      <c r="W9" s="619" t="str">
        <f>HLOOKUP(Introduction!$G$4,nametranslations,76,FALSE)</f>
        <v>Basico (mejorado y disponible)</v>
      </c>
      <c r="X9" s="624"/>
      <c r="Y9" s="624"/>
      <c r="Z9" s="621">
        <v>52.064971200000009</v>
      </c>
      <c r="AA9" s="624"/>
      <c r="AB9" s="624"/>
      <c r="AC9" s="622"/>
      <c r="AD9" s="623"/>
      <c r="AE9" s="623"/>
      <c r="AF9" s="625"/>
      <c r="AP9" s="625"/>
      <c r="AZ9" s="625"/>
      <c r="BA9" s="625"/>
      <c r="BB9" s="627"/>
      <c r="BC9" s="627"/>
      <c r="BD9" s="627"/>
      <c r="BE9" s="627"/>
      <c r="BF9" s="627"/>
      <c r="BG9" s="627"/>
      <c r="BJ9" s="625"/>
      <c r="BT9" s="625"/>
      <c r="CD9" s="625"/>
      <c r="CN9" s="625"/>
      <c r="CX9" s="625"/>
      <c r="DH9" s="625"/>
      <c r="DR9" s="625"/>
      <c r="EB9" s="625"/>
      <c r="EL9" s="625"/>
      <c r="EV9" s="625"/>
      <c r="FF9" s="625"/>
      <c r="FP9" s="625"/>
      <c r="FZ9" s="625"/>
      <c r="GJ9" s="625"/>
      <c r="GT9" s="625"/>
      <c r="HD9" s="625"/>
      <c r="HN9" s="625"/>
      <c r="HX9" s="625"/>
    </row>
    <row r="10" spans="1:232" s="626" customFormat="1" ht="21" customHeight="1" x14ac:dyDescent="0.3">
      <c r="A10" s="617" t="str">
        <f ca="1">IF(ISBLANK('Data Summary'!A12),"",'Data Summary'!A12)</f>
        <v/>
      </c>
      <c r="B10" s="618"/>
      <c r="C10" s="619" t="str">
        <f>HLOOKUP(Introduction!$G$4,nametranslations,107,FALSE)</f>
        <v>Mejorado y disponible</v>
      </c>
      <c r="D10" s="628"/>
      <c r="E10" s="621"/>
      <c r="F10" s="621"/>
      <c r="G10" s="621"/>
      <c r="H10" s="621"/>
      <c r="I10" s="622"/>
      <c r="J10" s="623"/>
      <c r="K10" s="623"/>
      <c r="L10" s="618"/>
      <c r="M10" s="619" t="str">
        <f>HLOOKUP(Introduction!$G$4,nametranslations,107,FALSE)</f>
        <v>Mejorado y disponible</v>
      </c>
      <c r="N10" s="629"/>
      <c r="O10" s="621"/>
      <c r="P10" s="621"/>
      <c r="Q10" s="621"/>
      <c r="R10" s="621"/>
      <c r="S10" s="622"/>
      <c r="T10" s="623"/>
      <c r="U10" s="623"/>
      <c r="V10" s="618"/>
      <c r="W10" s="619" t="str">
        <f>HLOOKUP(Introduction!$G$4,nametranslations,107,FALSE)</f>
        <v>Mejorado y disponible</v>
      </c>
      <c r="X10" s="629"/>
      <c r="Y10" s="621"/>
      <c r="Z10" s="621"/>
      <c r="AA10" s="621"/>
      <c r="AB10" s="621"/>
      <c r="AC10" s="622"/>
      <c r="AD10" s="623"/>
      <c r="AE10" s="623"/>
      <c r="AF10" s="625"/>
      <c r="AP10" s="625"/>
      <c r="AZ10" s="625"/>
      <c r="BA10" s="625"/>
      <c r="BJ10" s="625"/>
      <c r="BT10" s="625"/>
      <c r="CD10" s="625"/>
      <c r="CN10" s="625"/>
      <c r="CX10" s="625"/>
      <c r="DH10" s="625"/>
      <c r="DR10" s="625"/>
      <c r="EB10" s="625"/>
      <c r="EL10" s="625"/>
      <c r="EV10" s="625"/>
      <c r="FF10" s="625"/>
      <c r="FP10" s="625"/>
      <c r="FZ10" s="625"/>
      <c r="GJ10" s="625"/>
      <c r="GT10" s="625"/>
      <c r="HD10" s="625"/>
      <c r="HN10" s="625"/>
      <c r="HX10" s="625"/>
    </row>
    <row r="11" spans="1:232" s="626" customFormat="1" ht="21" customHeight="1" x14ac:dyDescent="0.3">
      <c r="A11" s="617" t="str">
        <f ca="1">IF(ISBLANK('Data Summary'!A13),"",'Data Summary'!A13)</f>
        <v/>
      </c>
      <c r="B11" s="618"/>
      <c r="C11" s="619" t="str">
        <f>HLOOKUP(Introduction!$G$4,nametranslations,108,FALSE)</f>
        <v>Mejorado, disponible en las escuelas</v>
      </c>
      <c r="D11" s="628"/>
      <c r="E11" s="621"/>
      <c r="F11" s="621"/>
      <c r="G11" s="621"/>
      <c r="H11" s="621"/>
      <c r="I11" s="622"/>
      <c r="J11" s="623"/>
      <c r="K11" s="623"/>
      <c r="L11" s="618"/>
      <c r="M11" s="619" t="str">
        <f>HLOOKUP(Introduction!$G$4,nametranslations,108,FALSE)</f>
        <v>Mejorado, disponible en las escuelas</v>
      </c>
      <c r="N11" s="629"/>
      <c r="O11" s="621"/>
      <c r="P11" s="621"/>
      <c r="Q11" s="621"/>
      <c r="R11" s="621"/>
      <c r="S11" s="622"/>
      <c r="T11" s="623"/>
      <c r="U11" s="623"/>
      <c r="V11" s="618"/>
      <c r="W11" s="619" t="str">
        <f>HLOOKUP(Introduction!$G$4,nametranslations,108,FALSE)</f>
        <v>Mejorado, disponible en las escuelas</v>
      </c>
      <c r="X11" s="629"/>
      <c r="Y11" s="621"/>
      <c r="Z11" s="621"/>
      <c r="AA11" s="621"/>
      <c r="AB11" s="621"/>
      <c r="AC11" s="622"/>
      <c r="AD11" s="623"/>
      <c r="AE11" s="623"/>
      <c r="AF11" s="625"/>
      <c r="AP11" s="625"/>
      <c r="AZ11" s="625"/>
      <c r="BA11" s="625"/>
      <c r="BJ11" s="625"/>
      <c r="BT11" s="625"/>
      <c r="CD11" s="625"/>
      <c r="CN11" s="625"/>
      <c r="CX11" s="625"/>
      <c r="DH11" s="625"/>
      <c r="DR11" s="625"/>
      <c r="EB11" s="625"/>
      <c r="EL11" s="625"/>
      <c r="EV11" s="625"/>
      <c r="FF11" s="625"/>
      <c r="FP11" s="625"/>
      <c r="FZ11" s="625"/>
      <c r="GJ11" s="625"/>
      <c r="GT11" s="625"/>
      <c r="HD11" s="625"/>
      <c r="HN11" s="625"/>
      <c r="HX11" s="625"/>
    </row>
    <row r="12" spans="1:232" s="144" customFormat="1" ht="18" customHeight="1" x14ac:dyDescent="0.2">
      <c r="A12" s="611" t="str">
        <f ca="1">IF(ISBLANK('Data Summary'!A14),"",'Data Summary'!A14)</f>
        <v/>
      </c>
      <c r="B12" s="139" t="str">
        <f>HLOOKUP(Introduction!$G$4,nametranslations,109,FALSE)</f>
        <v>Tipo de installacion</v>
      </c>
      <c r="C12" s="140" t="str">
        <f>HLOOKUP(Introduction!$G$4,nametranslations,110,FALSE)</f>
        <v>Proporción mejorado</v>
      </c>
      <c r="D12" s="141"/>
      <c r="E12" s="141"/>
      <c r="F12" s="141"/>
      <c r="G12" s="141"/>
      <c r="H12" s="141"/>
      <c r="I12" s="142"/>
      <c r="J12" s="136"/>
      <c r="K12" s="136"/>
      <c r="L12" s="139" t="str">
        <f>HLOOKUP(Introduction!$G$4,nametranslations,109,FALSE)</f>
        <v>Tipo de installacion</v>
      </c>
      <c r="M12" s="140" t="str">
        <f>HLOOKUP(Introduction!$G$4,nametranslations,110,FALSE)</f>
        <v>Proporción mejorado</v>
      </c>
      <c r="N12" s="141"/>
      <c r="O12" s="141"/>
      <c r="P12" s="141"/>
      <c r="Q12" s="141"/>
      <c r="R12" s="141"/>
      <c r="S12" s="142"/>
      <c r="T12" s="136"/>
      <c r="U12" s="136"/>
      <c r="V12" s="139" t="str">
        <f>HLOOKUP(Introduction!$G$4,nametranslations,109,FALSE)</f>
        <v>Tipo de installacion</v>
      </c>
      <c r="W12" s="140" t="str">
        <f>HLOOKUP(Introduction!$G$4,nametranslations,110,FALSE)</f>
        <v>Proporción mejorado</v>
      </c>
      <c r="X12" s="141"/>
      <c r="Y12" s="141"/>
      <c r="Z12" s="141"/>
      <c r="AA12" s="141"/>
      <c r="AB12" s="141"/>
      <c r="AC12" s="142"/>
      <c r="AD12" s="136"/>
      <c r="AE12" s="136"/>
      <c r="AF12" s="143"/>
      <c r="AP12" s="143"/>
      <c r="AZ12" s="143"/>
      <c r="BA12" s="143"/>
      <c r="BJ12" s="143"/>
      <c r="BT12" s="143"/>
      <c r="CD12" s="143"/>
      <c r="CN12" s="143"/>
      <c r="CX12" s="143"/>
      <c r="DH12" s="143"/>
      <c r="DR12" s="143"/>
      <c r="EB12" s="143"/>
      <c r="EL12" s="143"/>
      <c r="EV12" s="143"/>
      <c r="FF12" s="143"/>
      <c r="FP12" s="143"/>
      <c r="FZ12" s="143"/>
      <c r="GJ12" s="143"/>
      <c r="GT12" s="143"/>
      <c r="HD12" s="143"/>
      <c r="HN12" s="143"/>
      <c r="HX12" s="143"/>
    </row>
    <row r="13" spans="1:232" s="2" customFormat="1" ht="14.25" customHeight="1" x14ac:dyDescent="0.2">
      <c r="A13" s="611" t="str">
        <f ca="1">IF(ISBLANK('Data Summary'!A15),"",'Data Summary'!A15)</f>
        <v/>
      </c>
      <c r="B13" s="74" t="s">
        <v>54</v>
      </c>
      <c r="C13" s="3">
        <v>0</v>
      </c>
      <c r="D13" s="27"/>
      <c r="E13" s="27"/>
      <c r="F13" s="27"/>
      <c r="G13" s="27"/>
      <c r="H13" s="27"/>
      <c r="I13" s="32"/>
      <c r="J13" s="9"/>
      <c r="K13" s="9"/>
      <c r="L13" s="74" t="s">
        <v>54</v>
      </c>
      <c r="M13" s="3">
        <v>0</v>
      </c>
      <c r="N13" s="27"/>
      <c r="O13" s="27"/>
      <c r="P13" s="27"/>
      <c r="Q13" s="27"/>
      <c r="R13" s="27"/>
      <c r="S13" s="32"/>
      <c r="T13" s="9"/>
      <c r="U13" s="9"/>
      <c r="V13" s="74" t="s">
        <v>54</v>
      </c>
      <c r="W13" s="3">
        <v>0</v>
      </c>
      <c r="X13" s="27"/>
      <c r="Y13" s="27"/>
      <c r="Z13" s="27">
        <v>0</v>
      </c>
      <c r="AA13" s="27"/>
      <c r="AB13" s="27"/>
      <c r="AC13" s="32"/>
      <c r="AD13" s="9"/>
      <c r="AE13" s="9"/>
      <c r="AF13" s="81"/>
      <c r="AP13" s="81"/>
      <c r="AZ13" s="81"/>
      <c r="BA13" s="85"/>
      <c r="BB13" s="85"/>
      <c r="BC13" s="85"/>
      <c r="BD13" s="85"/>
      <c r="BE13" s="85"/>
      <c r="BF13" s="85"/>
      <c r="BG13" s="85"/>
      <c r="BJ13" s="81"/>
      <c r="BT13" s="81"/>
      <c r="CD13" s="81"/>
      <c r="CN13" s="81"/>
      <c r="CX13" s="81"/>
      <c r="DH13" s="81"/>
      <c r="DR13" s="81"/>
      <c r="EB13" s="81"/>
      <c r="EL13" s="81"/>
      <c r="EV13" s="81"/>
      <c r="FF13" s="81"/>
      <c r="FP13" s="81"/>
      <c r="FZ13" s="81"/>
      <c r="GJ13" s="81"/>
      <c r="GT13" s="81"/>
      <c r="HD13" s="81"/>
      <c r="HN13" s="81"/>
      <c r="HX13" s="81"/>
    </row>
    <row r="14" spans="1:232" x14ac:dyDescent="0.3">
      <c r="A14" s="611" t="str">
        <f ca="1">IF(ISBLANK('Data Summary'!A16),"",'Data Summary'!A16)</f>
        <v/>
      </c>
      <c r="B14" s="75" t="s">
        <v>96</v>
      </c>
      <c r="C14" s="19">
        <v>0</v>
      </c>
      <c r="D14" s="27"/>
      <c r="E14" s="27"/>
      <c r="F14" s="27"/>
      <c r="G14" s="27"/>
      <c r="H14" s="27">
        <f>1/162</f>
        <v>6.1728395061728392E-3</v>
      </c>
      <c r="I14" s="32"/>
      <c r="J14" s="9"/>
      <c r="K14" s="9"/>
      <c r="L14" s="75" t="s">
        <v>96</v>
      </c>
      <c r="M14" s="19">
        <v>0</v>
      </c>
      <c r="N14" s="27"/>
      <c r="O14" s="27"/>
      <c r="P14" s="27"/>
      <c r="Q14" s="27"/>
      <c r="R14" s="27"/>
      <c r="S14" s="32"/>
      <c r="T14" s="9"/>
      <c r="U14" s="9"/>
      <c r="V14" s="75" t="s">
        <v>96</v>
      </c>
      <c r="W14" s="19">
        <v>0</v>
      </c>
      <c r="X14" s="27"/>
      <c r="Y14" s="27"/>
      <c r="Z14" s="27"/>
      <c r="AA14" s="27"/>
      <c r="AB14" s="27"/>
      <c r="AC14" s="32"/>
      <c r="AD14" s="9"/>
      <c r="AE14" s="9"/>
      <c r="BA14" s="86"/>
      <c r="BB14" s="86"/>
      <c r="BC14" s="86"/>
      <c r="BD14" s="86"/>
      <c r="BE14" s="86"/>
      <c r="BF14" s="86"/>
      <c r="BG14" s="86"/>
    </row>
    <row r="15" spans="1:232" s="1" customFormat="1" x14ac:dyDescent="0.3">
      <c r="A15" s="611" t="str">
        <f ca="1">IF(ISBLANK('Data Summary'!A17),"",'Data Summary'!A17)</f>
        <v/>
      </c>
      <c r="B15" s="75" t="s">
        <v>147</v>
      </c>
      <c r="C15" s="4">
        <v>1</v>
      </c>
      <c r="D15" s="27">
        <v>92</v>
      </c>
      <c r="E15" s="5">
        <v>99</v>
      </c>
      <c r="F15" s="5">
        <v>78</v>
      </c>
      <c r="G15" s="5"/>
      <c r="H15" s="27">
        <v>92</v>
      </c>
      <c r="I15" s="32"/>
      <c r="J15" s="9"/>
      <c r="K15" s="9"/>
      <c r="L15" s="75" t="s">
        <v>147</v>
      </c>
      <c r="M15" s="4">
        <v>1</v>
      </c>
      <c r="N15" s="27">
        <v>95.4</v>
      </c>
      <c r="O15" s="5">
        <f>237/238*100</f>
        <v>99.579831932773118</v>
      </c>
      <c r="P15" s="5">
        <f>113/129*100</f>
        <v>87.596899224806208</v>
      </c>
      <c r="Q15" s="5"/>
      <c r="R15" s="27">
        <f>350/367*100</f>
        <v>95.367847411444146</v>
      </c>
      <c r="S15" s="32"/>
      <c r="T15" s="9"/>
      <c r="U15" s="9"/>
      <c r="V15" s="75" t="s">
        <v>215</v>
      </c>
      <c r="W15" s="4" t="s">
        <v>216</v>
      </c>
      <c r="X15" s="27"/>
      <c r="Y15" s="5"/>
      <c r="Z15" s="5">
        <v>59.6</v>
      </c>
      <c r="AA15" s="5"/>
      <c r="AB15" s="27"/>
      <c r="AC15" s="32"/>
      <c r="AD15" s="9"/>
      <c r="AE15" s="9"/>
      <c r="AF15" s="82"/>
      <c r="AP15" s="82"/>
      <c r="AZ15" s="82"/>
      <c r="BA15" s="87"/>
      <c r="BB15" s="87"/>
      <c r="BC15" s="87"/>
      <c r="BD15" s="87"/>
      <c r="BE15" s="87"/>
      <c r="BF15" s="87"/>
      <c r="BG15" s="87"/>
      <c r="BJ15" s="82"/>
      <c r="BT15" s="82"/>
      <c r="CD15" s="82"/>
      <c r="CN15" s="82"/>
      <c r="CX15" s="82"/>
      <c r="DH15" s="82"/>
      <c r="DR15" s="82"/>
      <c r="EB15" s="82"/>
      <c r="EL15" s="82"/>
      <c r="EV15" s="82"/>
      <c r="FF15" s="82"/>
      <c r="FP15" s="82"/>
      <c r="FZ15" s="82"/>
      <c r="GJ15" s="82"/>
      <c r="GT15" s="82"/>
      <c r="HD15" s="82"/>
      <c r="HN15" s="82"/>
      <c r="HX15" s="82"/>
    </row>
    <row r="16" spans="1:232" s="1" customFormat="1" x14ac:dyDescent="0.3">
      <c r="A16" s="611" t="str">
        <f ca="1">IF(ISBLANK('Data Summary'!A18),"",'Data Summary'!A18)</f>
        <v/>
      </c>
      <c r="B16" s="76"/>
      <c r="C16" s="59"/>
      <c r="D16" s="27"/>
      <c r="E16" s="5"/>
      <c r="F16" s="5"/>
      <c r="G16" s="5"/>
      <c r="H16" s="27"/>
      <c r="I16" s="32"/>
      <c r="J16" s="9"/>
      <c r="K16" s="9"/>
      <c r="L16" s="75"/>
      <c r="M16" s="11"/>
      <c r="N16" s="27"/>
      <c r="O16" s="5"/>
      <c r="P16" s="5"/>
      <c r="Q16" s="5"/>
      <c r="R16" s="27"/>
      <c r="S16" s="32"/>
      <c r="T16" s="9"/>
      <c r="U16" s="9"/>
      <c r="V16" s="75" t="s">
        <v>217</v>
      </c>
      <c r="W16" s="11" t="s">
        <v>216</v>
      </c>
      <c r="X16" s="27"/>
      <c r="Y16" s="5"/>
      <c r="Z16" s="5">
        <v>12.927999999999999</v>
      </c>
      <c r="AA16" s="5"/>
      <c r="AB16" s="27"/>
      <c r="AC16" s="32"/>
      <c r="AD16" s="9"/>
      <c r="AE16" s="9"/>
      <c r="AF16" s="82"/>
      <c r="AP16" s="82"/>
      <c r="AZ16" s="82"/>
      <c r="BA16" s="87"/>
      <c r="BB16" s="87"/>
      <c r="BC16" s="87"/>
      <c r="BD16" s="87"/>
      <c r="BE16" s="87"/>
      <c r="BF16" s="87"/>
      <c r="BG16" s="87"/>
      <c r="BJ16" s="82"/>
      <c r="BT16" s="82"/>
      <c r="CD16" s="82"/>
      <c r="CN16" s="82"/>
      <c r="CX16" s="82"/>
      <c r="DH16" s="82"/>
      <c r="DR16" s="82"/>
      <c r="EB16" s="82"/>
      <c r="EL16" s="82"/>
      <c r="EV16" s="82"/>
      <c r="FF16" s="82"/>
      <c r="FP16" s="82"/>
      <c r="FZ16" s="82"/>
      <c r="GJ16" s="82"/>
      <c r="GT16" s="82"/>
      <c r="HD16" s="82"/>
      <c r="HN16" s="82"/>
      <c r="HX16" s="82"/>
    </row>
    <row r="17" spans="1:232" s="1" customFormat="1" x14ac:dyDescent="0.3">
      <c r="A17" s="611" t="str">
        <f ca="1">IF(ISBLANK('Data Summary'!A19),"",'Data Summary'!A19)</f>
        <v/>
      </c>
      <c r="B17" s="76"/>
      <c r="C17" s="59"/>
      <c r="D17" s="27"/>
      <c r="E17" s="5"/>
      <c r="F17" s="5"/>
      <c r="G17" s="5"/>
      <c r="H17" s="27"/>
      <c r="I17" s="23"/>
      <c r="J17" s="9"/>
      <c r="K17" s="9"/>
      <c r="L17" s="75"/>
      <c r="M17" s="11"/>
      <c r="N17" s="27"/>
      <c r="O17" s="5"/>
      <c r="P17" s="5"/>
      <c r="Q17" s="5"/>
      <c r="R17" s="5"/>
      <c r="S17" s="23"/>
      <c r="T17" s="9"/>
      <c r="U17" s="9"/>
      <c r="V17" s="75" t="s">
        <v>218</v>
      </c>
      <c r="W17" s="11" t="s">
        <v>216</v>
      </c>
      <c r="X17" s="27"/>
      <c r="Y17" s="5"/>
      <c r="Z17" s="5">
        <v>16.968</v>
      </c>
      <c r="AA17" s="5"/>
      <c r="AB17" s="5"/>
      <c r="AC17" s="23"/>
      <c r="AD17" s="9"/>
      <c r="AE17" s="9"/>
      <c r="AF17" s="82"/>
      <c r="AP17" s="82"/>
      <c r="AZ17" s="82"/>
      <c r="BA17" s="87"/>
      <c r="BB17" s="87"/>
      <c r="BC17" s="87"/>
      <c r="BD17" s="87"/>
      <c r="BE17" s="87"/>
      <c r="BF17" s="87"/>
      <c r="BG17" s="87"/>
      <c r="BJ17" s="82"/>
      <c r="BT17" s="82"/>
      <c r="CD17" s="82"/>
      <c r="CN17" s="82"/>
      <c r="CX17" s="82"/>
      <c r="DH17" s="82"/>
      <c r="DR17" s="82"/>
      <c r="EB17" s="82"/>
      <c r="EL17" s="82"/>
      <c r="EV17" s="82"/>
      <c r="FF17" s="82"/>
      <c r="FP17" s="82"/>
      <c r="FZ17" s="82"/>
      <c r="GJ17" s="82"/>
      <c r="GT17" s="82"/>
      <c r="HD17" s="82"/>
      <c r="HN17" s="82"/>
      <c r="HX17" s="82"/>
    </row>
    <row r="18" spans="1:232" s="1" customFormat="1" x14ac:dyDescent="0.3">
      <c r="A18" s="611" t="str">
        <f ca="1">IF(ISBLANK('Data Summary'!A20),"",'Data Summary'!A20)</f>
        <v/>
      </c>
      <c r="B18" s="75"/>
      <c r="C18" s="11"/>
      <c r="D18" s="27"/>
      <c r="E18" s="33"/>
      <c r="F18" s="33"/>
      <c r="G18" s="5"/>
      <c r="H18" s="27"/>
      <c r="I18" s="23"/>
      <c r="J18" s="9"/>
      <c r="K18" s="9"/>
      <c r="L18" s="75"/>
      <c r="M18" s="11"/>
      <c r="N18" s="27"/>
      <c r="O18" s="33"/>
      <c r="P18" s="33"/>
      <c r="Q18" s="5"/>
      <c r="R18" s="5"/>
      <c r="S18" s="23"/>
      <c r="T18" s="9"/>
      <c r="U18" s="9"/>
      <c r="V18" s="75" t="s">
        <v>219</v>
      </c>
      <c r="W18" s="11" t="s">
        <v>216</v>
      </c>
      <c r="X18" s="27"/>
      <c r="Y18" s="33"/>
      <c r="Z18" s="33">
        <v>10.504</v>
      </c>
      <c r="AA18" s="5"/>
      <c r="AB18" s="5"/>
      <c r="AC18" s="23"/>
      <c r="AD18" s="9"/>
      <c r="AE18" s="9"/>
      <c r="AF18" s="82"/>
      <c r="AP18" s="82"/>
      <c r="AZ18" s="82"/>
      <c r="BA18" s="87"/>
      <c r="BB18" s="87"/>
      <c r="BC18" s="87"/>
      <c r="BD18" s="87"/>
      <c r="BE18" s="87"/>
      <c r="BF18" s="87"/>
      <c r="BG18" s="87"/>
      <c r="BJ18" s="82"/>
      <c r="BT18" s="82"/>
      <c r="CD18" s="82"/>
      <c r="CN18" s="82"/>
      <c r="CX18" s="82"/>
      <c r="DH18" s="82"/>
      <c r="DR18" s="82"/>
      <c r="EB18" s="82"/>
      <c r="EL18" s="82"/>
      <c r="EV18" s="82"/>
      <c r="FF18" s="82"/>
      <c r="FP18" s="82"/>
      <c r="FZ18" s="82"/>
      <c r="GJ18" s="82"/>
      <c r="GT18" s="82"/>
      <c r="HD18" s="82"/>
      <c r="HN18" s="82"/>
      <c r="HX18" s="82"/>
    </row>
    <row r="19" spans="1:232" s="1" customFormat="1" x14ac:dyDescent="0.3">
      <c r="A19" s="611" t="str">
        <f ca="1">IF(ISBLANK('Data Summary'!A21),"",'Data Summary'!A21)</f>
        <v/>
      </c>
      <c r="B19" s="75"/>
      <c r="C19" s="4"/>
      <c r="D19" s="60"/>
      <c r="E19" s="33"/>
      <c r="F19" s="33"/>
      <c r="G19" s="33"/>
      <c r="H19" s="27"/>
      <c r="I19" s="34"/>
      <c r="J19" s="9"/>
      <c r="K19" s="9"/>
      <c r="L19" s="75"/>
      <c r="M19" s="4"/>
      <c r="N19" s="27"/>
      <c r="O19" s="33"/>
      <c r="P19" s="33"/>
      <c r="Q19" s="33"/>
      <c r="R19" s="33"/>
      <c r="S19" s="34"/>
      <c r="T19" s="9"/>
      <c r="U19" s="9"/>
      <c r="V19" s="75" t="s">
        <v>220</v>
      </c>
      <c r="W19" s="4">
        <v>1</v>
      </c>
      <c r="X19" s="27"/>
      <c r="Y19" s="33"/>
      <c r="Z19" s="33">
        <v>75.900000000000006</v>
      </c>
      <c r="AA19" s="33"/>
      <c r="AB19" s="33"/>
      <c r="AC19" s="34"/>
      <c r="AD19" s="9"/>
      <c r="AE19" s="9"/>
      <c r="AF19" s="82"/>
      <c r="AP19" s="82"/>
      <c r="AZ19" s="82"/>
      <c r="BA19" s="87"/>
      <c r="BB19" s="87"/>
      <c r="BC19" s="87"/>
      <c r="BD19" s="87"/>
      <c r="BE19" s="87"/>
      <c r="BF19" s="87"/>
      <c r="BG19" s="87"/>
      <c r="BJ19" s="82"/>
      <c r="BT19" s="82"/>
      <c r="CD19" s="82"/>
      <c r="CN19" s="82"/>
      <c r="CX19" s="82"/>
      <c r="DH19" s="82"/>
      <c r="DR19" s="82"/>
      <c r="EB19" s="82"/>
      <c r="EL19" s="82"/>
      <c r="EV19" s="82"/>
      <c r="FF19" s="82"/>
      <c r="FP19" s="82"/>
      <c r="FZ19" s="82"/>
      <c r="GJ19" s="82"/>
      <c r="GT19" s="82"/>
      <c r="HD19" s="82"/>
      <c r="HN19" s="82"/>
      <c r="HX19" s="82"/>
    </row>
    <row r="20" spans="1:232" s="1" customFormat="1" x14ac:dyDescent="0.3">
      <c r="A20" s="611" t="str">
        <f ca="1">IF(ISBLANK('Data Summary'!A22),"",'Data Summary'!A22)</f>
        <v/>
      </c>
      <c r="B20" s="75"/>
      <c r="C20" s="4"/>
      <c r="D20" s="61"/>
      <c r="E20" s="33"/>
      <c r="F20" s="33"/>
      <c r="G20" s="33"/>
      <c r="H20" s="33"/>
      <c r="I20" s="35"/>
      <c r="J20" s="9"/>
      <c r="K20" s="9"/>
      <c r="L20" s="75"/>
      <c r="M20" s="4"/>
      <c r="N20" s="33"/>
      <c r="O20" s="33"/>
      <c r="P20" s="33"/>
      <c r="Q20" s="33"/>
      <c r="R20" s="33"/>
      <c r="S20" s="35"/>
      <c r="T20" s="9"/>
      <c r="U20" s="9"/>
      <c r="V20" s="75" t="s">
        <v>221</v>
      </c>
      <c r="W20" s="4">
        <v>0</v>
      </c>
      <c r="X20" s="33"/>
      <c r="Y20" s="33"/>
      <c r="Z20" s="33">
        <v>24.1</v>
      </c>
      <c r="AA20" s="33"/>
      <c r="AB20" s="33"/>
      <c r="AC20" s="35"/>
      <c r="AD20" s="9"/>
      <c r="AE20" s="9"/>
      <c r="AF20" s="82"/>
      <c r="AP20" s="82"/>
      <c r="AZ20" s="82"/>
      <c r="BA20" s="87"/>
      <c r="BB20" s="87"/>
      <c r="BC20" s="87"/>
      <c r="BD20" s="87"/>
      <c r="BE20" s="87"/>
      <c r="BF20" s="87"/>
      <c r="BG20" s="87"/>
      <c r="BJ20" s="82"/>
      <c r="BT20" s="82"/>
      <c r="CD20" s="82"/>
      <c r="CN20" s="82"/>
      <c r="CX20" s="82"/>
      <c r="DH20" s="82"/>
      <c r="DR20" s="82"/>
      <c r="EB20" s="82"/>
      <c r="EL20" s="82"/>
      <c r="EV20" s="82"/>
      <c r="FF20" s="82"/>
      <c r="FP20" s="82"/>
      <c r="FZ20" s="82"/>
      <c r="GJ20" s="82"/>
      <c r="GT20" s="82"/>
      <c r="HD20" s="82"/>
      <c r="HN20" s="82"/>
      <c r="HX20" s="82"/>
    </row>
    <row r="21" spans="1:232" s="1" customFormat="1" x14ac:dyDescent="0.3">
      <c r="A21" s="611" t="str">
        <f ca="1">IF(ISBLANK('Data Summary'!A23),"",'Data Summary'!A23)</f>
        <v/>
      </c>
      <c r="B21" s="75"/>
      <c r="C21" s="11"/>
      <c r="D21" s="62"/>
      <c r="E21" s="5"/>
      <c r="F21" s="5"/>
      <c r="G21" s="5"/>
      <c r="H21" s="5"/>
      <c r="I21" s="35"/>
      <c r="J21" s="9"/>
      <c r="K21" s="9"/>
      <c r="L21" s="75"/>
      <c r="M21" s="11"/>
      <c r="N21" s="5"/>
      <c r="O21" s="5"/>
      <c r="P21" s="5"/>
      <c r="Q21" s="5"/>
      <c r="R21" s="5"/>
      <c r="S21" s="35"/>
      <c r="T21" s="9"/>
      <c r="U21" s="9"/>
      <c r="V21" s="75"/>
      <c r="W21" s="11"/>
      <c r="X21" s="5"/>
      <c r="Y21" s="5"/>
      <c r="Z21" s="5"/>
      <c r="AA21" s="5"/>
      <c r="AB21" s="5"/>
      <c r="AC21" s="35"/>
      <c r="AD21" s="9"/>
      <c r="AE21" s="9"/>
      <c r="AF21" s="82"/>
      <c r="AP21" s="82"/>
      <c r="AZ21" s="82"/>
      <c r="BA21" s="87"/>
      <c r="BB21" s="87"/>
      <c r="BC21" s="87"/>
      <c r="BD21" s="87"/>
      <c r="BE21" s="87"/>
      <c r="BF21" s="87"/>
      <c r="BG21" s="87"/>
      <c r="BJ21" s="82"/>
      <c r="BT21" s="82"/>
      <c r="CD21" s="82"/>
      <c r="CN21" s="82"/>
      <c r="CX21" s="82"/>
      <c r="DH21" s="82"/>
      <c r="DR21" s="82"/>
      <c r="EB21" s="82"/>
      <c r="EL21" s="82"/>
      <c r="EV21" s="82"/>
      <c r="FF21" s="82"/>
      <c r="FP21" s="82"/>
      <c r="FZ21" s="82"/>
      <c r="GJ21" s="82"/>
      <c r="GT21" s="82"/>
      <c r="HD21" s="82"/>
      <c r="HN21" s="82"/>
      <c r="HX21" s="82"/>
    </row>
    <row r="22" spans="1:232" s="1" customFormat="1" x14ac:dyDescent="0.3">
      <c r="A22" s="611" t="str">
        <f ca="1">IF(ISBLANK('Data Summary'!A24),"",'Data Summary'!A24)</f>
        <v/>
      </c>
      <c r="B22" s="75"/>
      <c r="C22" s="11"/>
      <c r="D22" s="62"/>
      <c r="E22" s="5"/>
      <c r="F22" s="5"/>
      <c r="G22" s="5"/>
      <c r="H22" s="5"/>
      <c r="I22" s="23"/>
      <c r="J22" s="9"/>
      <c r="K22" s="9"/>
      <c r="L22" s="75"/>
      <c r="M22" s="11"/>
      <c r="N22" s="5"/>
      <c r="O22" s="5"/>
      <c r="P22" s="5"/>
      <c r="Q22" s="5"/>
      <c r="R22" s="5"/>
      <c r="S22" s="23"/>
      <c r="T22" s="9"/>
      <c r="U22" s="9"/>
      <c r="V22" s="75"/>
      <c r="W22" s="11"/>
      <c r="X22" s="5"/>
      <c r="Y22" s="5"/>
      <c r="Z22" s="5"/>
      <c r="AA22" s="5"/>
      <c r="AB22" s="5"/>
      <c r="AC22" s="23"/>
      <c r="AD22" s="9"/>
      <c r="AE22" s="9"/>
      <c r="AF22" s="82"/>
      <c r="AP22" s="82"/>
      <c r="AZ22" s="82"/>
      <c r="BA22" s="87"/>
      <c r="BB22" s="87"/>
      <c r="BC22" s="87"/>
      <c r="BD22" s="87"/>
      <c r="BE22" s="87"/>
      <c r="BF22" s="87"/>
      <c r="BG22" s="87"/>
      <c r="BJ22" s="82"/>
      <c r="BT22" s="82"/>
      <c r="CD22" s="82"/>
      <c r="CN22" s="82"/>
      <c r="CX22" s="82"/>
      <c r="DH22" s="82"/>
      <c r="DR22" s="82"/>
      <c r="EB22" s="82"/>
      <c r="EL22" s="82"/>
      <c r="EV22" s="82"/>
      <c r="FF22" s="82"/>
      <c r="FP22" s="82"/>
      <c r="FZ22" s="82"/>
      <c r="GJ22" s="82"/>
      <c r="GT22" s="82"/>
      <c r="HD22" s="82"/>
      <c r="HN22" s="82"/>
      <c r="HX22" s="82"/>
    </row>
    <row r="23" spans="1:232" s="1" customFormat="1" x14ac:dyDescent="0.3">
      <c r="A23" s="611" t="str">
        <f ca="1">IF(ISBLANK('Data Summary'!A25),"",'Data Summary'!A25)</f>
        <v/>
      </c>
      <c r="B23" s="75"/>
      <c r="C23" s="11"/>
      <c r="D23" s="5"/>
      <c r="E23" s="5"/>
      <c r="F23" s="5"/>
      <c r="G23" s="5"/>
      <c r="H23" s="5"/>
      <c r="I23" s="23"/>
      <c r="J23" s="9"/>
      <c r="K23" s="9"/>
      <c r="L23" s="75"/>
      <c r="M23" s="11"/>
      <c r="N23" s="5"/>
      <c r="O23" s="5"/>
      <c r="P23" s="5"/>
      <c r="Q23" s="5"/>
      <c r="R23" s="5"/>
      <c r="S23" s="23"/>
      <c r="T23" s="9"/>
      <c r="U23" s="9"/>
      <c r="V23" s="75"/>
      <c r="W23" s="11"/>
      <c r="X23" s="5"/>
      <c r="Y23" s="5"/>
      <c r="Z23" s="5"/>
      <c r="AA23" s="5"/>
      <c r="AB23" s="5"/>
      <c r="AC23" s="23"/>
      <c r="AD23" s="9"/>
      <c r="AE23" s="9"/>
      <c r="AF23" s="82"/>
      <c r="AP23" s="82"/>
      <c r="AZ23" s="82"/>
      <c r="BA23" s="87"/>
      <c r="BB23" s="87"/>
      <c r="BC23" s="87"/>
      <c r="BD23" s="87"/>
      <c r="BE23" s="87"/>
      <c r="BF23" s="87"/>
      <c r="BG23" s="87"/>
      <c r="BJ23" s="82"/>
      <c r="BT23" s="82"/>
      <c r="CD23" s="82"/>
      <c r="CN23" s="82"/>
      <c r="CX23" s="82"/>
      <c r="DH23" s="82"/>
      <c r="DR23" s="82"/>
      <c r="EB23" s="82"/>
      <c r="EL23" s="82"/>
      <c r="EV23" s="82"/>
      <c r="FF23" s="82"/>
      <c r="FP23" s="82"/>
      <c r="FZ23" s="82"/>
      <c r="GJ23" s="82"/>
      <c r="GT23" s="82"/>
      <c r="HD23" s="82"/>
      <c r="HN23" s="82"/>
      <c r="HX23" s="82"/>
    </row>
    <row r="24" spans="1:232" s="1" customFormat="1" x14ac:dyDescent="0.3">
      <c r="A24" s="611" t="str">
        <f ca="1">IF(ISBLANK('Data Summary'!A26),"",'Data Summary'!A26)</f>
        <v/>
      </c>
      <c r="B24" s="75"/>
      <c r="C24" s="11"/>
      <c r="D24" s="5"/>
      <c r="E24" s="5"/>
      <c r="F24" s="5"/>
      <c r="G24" s="5"/>
      <c r="H24" s="5"/>
      <c r="I24" s="23"/>
      <c r="J24" s="9"/>
      <c r="K24" s="9"/>
      <c r="L24" s="75"/>
      <c r="M24" s="11"/>
      <c r="N24" s="5"/>
      <c r="O24" s="5"/>
      <c r="P24" s="5"/>
      <c r="Q24" s="5"/>
      <c r="R24" s="5"/>
      <c r="S24" s="23"/>
      <c r="T24" s="9"/>
      <c r="U24" s="9"/>
      <c r="V24" s="75"/>
      <c r="W24" s="11"/>
      <c r="X24" s="5"/>
      <c r="Y24" s="5"/>
      <c r="Z24" s="5"/>
      <c r="AA24" s="5"/>
      <c r="AB24" s="5"/>
      <c r="AC24" s="23"/>
      <c r="AD24" s="9"/>
      <c r="AE24" s="9"/>
      <c r="AF24" s="82"/>
      <c r="AP24" s="82"/>
      <c r="AZ24" s="82"/>
      <c r="BA24" s="87"/>
      <c r="BB24" s="87"/>
      <c r="BC24" s="87"/>
      <c r="BD24" s="87"/>
      <c r="BE24" s="87"/>
      <c r="BF24" s="87"/>
      <c r="BG24" s="87"/>
      <c r="BJ24" s="82"/>
      <c r="BT24" s="82"/>
      <c r="CD24" s="82"/>
      <c r="CN24" s="82"/>
      <c r="CX24" s="82"/>
      <c r="DH24" s="82"/>
      <c r="DR24" s="82"/>
      <c r="EB24" s="82"/>
      <c r="EL24" s="82"/>
      <c r="EV24" s="82"/>
      <c r="FF24" s="82"/>
      <c r="FP24" s="82"/>
      <c r="FZ24" s="82"/>
      <c r="GJ24" s="82"/>
      <c r="GT24" s="82"/>
      <c r="HD24" s="82"/>
      <c r="HN24" s="82"/>
      <c r="HX24" s="82"/>
    </row>
    <row r="25" spans="1:232" s="1" customFormat="1" x14ac:dyDescent="0.3">
      <c r="A25" s="611" t="str">
        <f ca="1">IF(ISBLANK('Data Summary'!A27),"",'Data Summary'!A27)</f>
        <v/>
      </c>
      <c r="B25" s="75"/>
      <c r="C25" s="11"/>
      <c r="D25" s="5"/>
      <c r="E25" s="5"/>
      <c r="F25" s="5"/>
      <c r="G25" s="5"/>
      <c r="H25" s="5"/>
      <c r="I25" s="23"/>
      <c r="J25" s="9"/>
      <c r="K25" s="9"/>
      <c r="L25" s="75"/>
      <c r="M25" s="11"/>
      <c r="N25" s="5"/>
      <c r="O25" s="5"/>
      <c r="P25" s="5"/>
      <c r="Q25" s="5"/>
      <c r="R25" s="5"/>
      <c r="S25" s="23"/>
      <c r="T25" s="9"/>
      <c r="U25" s="9"/>
      <c r="V25" s="75"/>
      <c r="W25" s="11"/>
      <c r="X25" s="5"/>
      <c r="Y25" s="5"/>
      <c r="Z25" s="5"/>
      <c r="AA25" s="5"/>
      <c r="AB25" s="5"/>
      <c r="AC25" s="23"/>
      <c r="AD25" s="9"/>
      <c r="AE25" s="9"/>
      <c r="AF25" s="82"/>
      <c r="AP25" s="82"/>
      <c r="AZ25" s="82"/>
      <c r="BA25" s="87"/>
      <c r="BB25" s="87"/>
      <c r="BC25" s="87"/>
      <c r="BD25" s="87"/>
      <c r="BE25" s="87"/>
      <c r="BF25" s="87"/>
      <c r="BG25" s="87"/>
      <c r="BJ25" s="82"/>
      <c r="BT25" s="82"/>
      <c r="CD25" s="82"/>
      <c r="CN25" s="82"/>
      <c r="CX25" s="82"/>
      <c r="DH25" s="82"/>
      <c r="DR25" s="82"/>
      <c r="EB25" s="82"/>
      <c r="EL25" s="82"/>
      <c r="EV25" s="82"/>
      <c r="FF25" s="82"/>
      <c r="FP25" s="82"/>
      <c r="FZ25" s="82"/>
      <c r="GJ25" s="82"/>
      <c r="GT25" s="82"/>
      <c r="HD25" s="82"/>
      <c r="HN25" s="82"/>
      <c r="HX25" s="82"/>
    </row>
    <row r="26" spans="1:232" s="1" customFormat="1" ht="83.25" customHeight="1" x14ac:dyDescent="0.3">
      <c r="A26" s="611" t="str">
        <f ca="1">IF(ISBLANK('Data Summary'!A28),"",'Data Summary'!A28)</f>
        <v/>
      </c>
      <c r="B26" s="77" t="str">
        <f>HLOOKUP(Introduction!$G$4,nametranslations,111,FALSE)</f>
        <v>Notas</v>
      </c>
      <c r="C26" s="352" t="s">
        <v>148</v>
      </c>
      <c r="D26" s="352"/>
      <c r="E26" s="352"/>
      <c r="F26" s="352"/>
      <c r="G26" s="352"/>
      <c r="H26" s="352"/>
      <c r="I26" s="353"/>
      <c r="J26" s="9"/>
      <c r="K26" s="9"/>
      <c r="L26" s="77" t="str">
        <f>HLOOKUP(Introduction!$G$4,nametranslations,111,FALSE)</f>
        <v>Notas</v>
      </c>
      <c r="M26" s="352" t="s">
        <v>149</v>
      </c>
      <c r="N26" s="354"/>
      <c r="O26" s="354"/>
      <c r="P26" s="354"/>
      <c r="Q26" s="354"/>
      <c r="R26" s="354"/>
      <c r="S26" s="355"/>
      <c r="T26" s="9"/>
      <c r="U26" s="9"/>
      <c r="V26" s="77" t="str">
        <f>HLOOKUP(Introduction!$G$4,nametranslations,111,FALSE)</f>
        <v>Notas</v>
      </c>
      <c r="W26" s="357" t="s">
        <v>222</v>
      </c>
      <c r="X26" s="358"/>
      <c r="Y26" s="358"/>
      <c r="Z26" s="358"/>
      <c r="AA26" s="358"/>
      <c r="AB26" s="358"/>
      <c r="AC26" s="359"/>
      <c r="AD26" s="9"/>
      <c r="AE26" s="9"/>
      <c r="AF26" s="82"/>
      <c r="AP26" s="82"/>
      <c r="AZ26" s="82"/>
      <c r="BA26" s="351"/>
      <c r="BB26" s="351"/>
      <c r="BC26" s="351"/>
      <c r="BD26" s="351"/>
      <c r="BE26" s="351"/>
      <c r="BF26" s="351"/>
      <c r="BG26" s="351"/>
      <c r="BJ26" s="82"/>
      <c r="BT26" s="82"/>
      <c r="CD26" s="82"/>
      <c r="CN26" s="82"/>
      <c r="CX26" s="82"/>
      <c r="DH26" s="82"/>
      <c r="DR26" s="82"/>
      <c r="EB26" s="82"/>
      <c r="EL26" s="82"/>
      <c r="EV26" s="82"/>
      <c r="FF26" s="82"/>
      <c r="FP26" s="82"/>
      <c r="FZ26" s="82"/>
      <c r="GJ26" s="82"/>
      <c r="GT26" s="82"/>
      <c r="HD26" s="82"/>
      <c r="HN26" s="82"/>
      <c r="HX26" s="82"/>
    </row>
    <row r="27" spans="1:232" s="1" customFormat="1" ht="15.75" customHeight="1" x14ac:dyDescent="0.3">
      <c r="A27" s="188" t="str">
        <f ca="1">IF(ISBLANK('Data Summary'!A29),"",'Data Summary'!A29)</f>
        <v/>
      </c>
      <c r="B27" s="77"/>
      <c r="C27" s="10" t="str">
        <f>HLOOKUP(Introduction!$G$4,nametranslations,112,FALSE)</f>
        <v>Estimación de la instalación utilizada</v>
      </c>
      <c r="D27" s="63"/>
      <c r="E27" s="63"/>
      <c r="F27" s="63"/>
      <c r="G27" s="63"/>
      <c r="H27" s="63"/>
      <c r="I27" s="56"/>
      <c r="J27" s="9"/>
      <c r="K27" s="9"/>
      <c r="L27" s="77"/>
      <c r="M27" s="10" t="str">
        <f>HLOOKUP(Introduction!$G$4,nametranslations,112,FALSE)</f>
        <v>Estimación de la instalación utilizada</v>
      </c>
      <c r="N27" s="64"/>
      <c r="O27" s="64"/>
      <c r="P27" s="64"/>
      <c r="Q27" s="64"/>
      <c r="R27" s="64"/>
      <c r="S27" s="65"/>
      <c r="T27" s="9"/>
      <c r="U27" s="9"/>
      <c r="V27" s="77"/>
      <c r="W27" s="10" t="str">
        <f>HLOOKUP(Introduction!$G$4,nametranslations,112,FALSE)</f>
        <v>Estimación de la instalación utilizada</v>
      </c>
      <c r="X27" s="64"/>
      <c r="Y27" s="64"/>
      <c r="Z27" s="29" t="s">
        <v>150</v>
      </c>
      <c r="AA27" s="64"/>
      <c r="AB27" s="64"/>
      <c r="AC27" s="65"/>
      <c r="AD27" s="9"/>
      <c r="AE27" s="9"/>
      <c r="AF27" s="82"/>
      <c r="AP27" s="82"/>
      <c r="AZ27" s="82"/>
      <c r="BA27" s="82"/>
      <c r="BB27" s="87"/>
      <c r="BC27" s="87"/>
      <c r="BD27" s="87"/>
      <c r="BE27" s="87"/>
      <c r="BF27" s="87"/>
      <c r="BG27" s="87"/>
      <c r="BJ27" s="82"/>
      <c r="BT27" s="82"/>
      <c r="CD27" s="82"/>
      <c r="CN27" s="82"/>
      <c r="CX27" s="82"/>
      <c r="DH27" s="82"/>
      <c r="DR27" s="82"/>
      <c r="EB27" s="82"/>
      <c r="EL27" s="82"/>
      <c r="EV27" s="82"/>
      <c r="FF27" s="82"/>
      <c r="FP27" s="82"/>
      <c r="FZ27" s="82"/>
      <c r="GJ27" s="82"/>
      <c r="GT27" s="82"/>
      <c r="HD27" s="82"/>
      <c r="HN27" s="82"/>
      <c r="HX27" s="82"/>
    </row>
    <row r="28" spans="1:232" s="1" customFormat="1" ht="15.75" customHeight="1" x14ac:dyDescent="0.3">
      <c r="A28" s="188" t="str">
        <f ca="1">IF(ISBLANK('Data Summary'!A30),"",'Data Summary'!A30)</f>
        <v/>
      </c>
      <c r="B28" s="77"/>
      <c r="C28" s="10" t="str">
        <f>HLOOKUP(Introduction!$G$4,nametranslations,113,FALSE)</f>
        <v>Estimación mejorada utilizada</v>
      </c>
      <c r="D28" s="29" t="s">
        <v>150</v>
      </c>
      <c r="E28" s="29" t="s">
        <v>150</v>
      </c>
      <c r="F28" s="29" t="s">
        <v>150</v>
      </c>
      <c r="G28" s="29"/>
      <c r="H28" s="29" t="s">
        <v>150</v>
      </c>
      <c r="I28" s="54"/>
      <c r="J28" s="9"/>
      <c r="K28" s="9"/>
      <c r="L28" s="77"/>
      <c r="M28" s="10" t="str">
        <f>HLOOKUP(Introduction!$G$4,nametranslations,113,FALSE)</f>
        <v>Estimación mejorada utilizada</v>
      </c>
      <c r="N28" s="36" t="s">
        <v>150</v>
      </c>
      <c r="O28" s="29" t="s">
        <v>150</v>
      </c>
      <c r="P28" s="29" t="s">
        <v>150</v>
      </c>
      <c r="Q28" s="29"/>
      <c r="R28" s="29" t="s">
        <v>150</v>
      </c>
      <c r="S28" s="54"/>
      <c r="T28" s="9"/>
      <c r="U28" s="9"/>
      <c r="V28" s="77"/>
      <c r="W28" s="10" t="str">
        <f>HLOOKUP(Introduction!$G$4,nametranslations,113,FALSE)</f>
        <v>Estimación mejorada utilizada</v>
      </c>
      <c r="X28" s="36"/>
      <c r="Y28" s="29"/>
      <c r="Z28" s="29" t="s">
        <v>150</v>
      </c>
      <c r="AA28" s="29"/>
      <c r="AB28" s="29"/>
      <c r="AC28" s="54"/>
      <c r="AD28" s="9"/>
      <c r="AE28" s="9"/>
      <c r="AF28" s="82"/>
      <c r="AP28" s="82"/>
      <c r="AZ28" s="82"/>
      <c r="BA28" s="82"/>
      <c r="BB28" s="87"/>
      <c r="BC28" s="87"/>
      <c r="BD28" s="87"/>
      <c r="BE28" s="87"/>
      <c r="BF28" s="87"/>
      <c r="BG28" s="87"/>
      <c r="BJ28" s="82"/>
      <c r="BT28" s="82"/>
      <c r="CD28" s="82"/>
      <c r="CN28" s="82"/>
      <c r="CX28" s="82"/>
      <c r="DH28" s="82"/>
      <c r="DR28" s="82"/>
      <c r="EB28" s="82"/>
      <c r="EL28" s="82"/>
      <c r="EV28" s="82"/>
      <c r="FF28" s="82"/>
      <c r="FP28" s="82"/>
      <c r="FZ28" s="82"/>
      <c r="GJ28" s="82"/>
      <c r="GT28" s="82"/>
      <c r="HD28" s="82"/>
      <c r="HN28" s="82"/>
      <c r="HX28" s="82"/>
    </row>
    <row r="29" spans="1:232" ht="15.75" customHeight="1" x14ac:dyDescent="0.3">
      <c r="A29" s="188" t="str">
        <f ca="1">IF(ISBLANK('Data Summary'!A31),"",'Data Summary'!A31)</f>
        <v/>
      </c>
      <c r="B29" s="77"/>
      <c r="C29" s="10" t="str">
        <f>HLOOKUP(Introduction!$G$4,nametranslations,114,FALSE)</f>
        <v>Estimación básica utilizada</v>
      </c>
      <c r="D29" s="29"/>
      <c r="E29" s="29"/>
      <c r="F29" s="29"/>
      <c r="G29" s="29"/>
      <c r="H29" s="29"/>
      <c r="I29" s="54"/>
      <c r="J29" s="9"/>
      <c r="K29" s="9"/>
      <c r="L29" s="77"/>
      <c r="M29" s="10" t="str">
        <f>HLOOKUP(Introduction!$G$4,nametranslations,114,FALSE)</f>
        <v>Estimación básica utilizada</v>
      </c>
      <c r="N29" s="29"/>
      <c r="O29" s="29"/>
      <c r="P29" s="29"/>
      <c r="Q29" s="29"/>
      <c r="R29" s="29"/>
      <c r="S29" s="54"/>
      <c r="T29" s="9"/>
      <c r="U29" s="9"/>
      <c r="V29" s="77"/>
      <c r="W29" s="10" t="str">
        <f>HLOOKUP(Introduction!$G$4,nametranslations,114,FALSE)</f>
        <v>Estimación básica utilizada</v>
      </c>
      <c r="X29" s="29"/>
      <c r="Y29" s="29"/>
      <c r="Z29" s="29" t="s">
        <v>150</v>
      </c>
      <c r="AA29" s="29"/>
      <c r="AB29" s="29"/>
      <c r="AC29" s="54"/>
      <c r="AD29" s="9"/>
      <c r="AE29" s="9"/>
      <c r="BB29" s="86"/>
      <c r="BC29" s="86"/>
      <c r="BD29" s="86"/>
      <c r="BE29" s="86"/>
      <c r="BF29" s="86"/>
      <c r="BG29" s="86"/>
    </row>
    <row r="30" spans="1:232" ht="15.75" customHeight="1" x14ac:dyDescent="0.3">
      <c r="A30" s="188" t="str">
        <f ca="1">IF(ISBLANK('Data Summary'!A32),"",'Data Summary'!A32)</f>
        <v/>
      </c>
      <c r="B30" s="78"/>
      <c r="C30" s="10" t="str">
        <f>HLOOKUP(Introduction!$G$4,nametranslations,115,FALSE)</f>
        <v>Número total de escuelas</v>
      </c>
      <c r="D30" s="37"/>
      <c r="E30" s="37"/>
      <c r="F30" s="37"/>
      <c r="G30" s="38"/>
      <c r="H30" s="39"/>
      <c r="I30" s="40"/>
      <c r="J30" s="9"/>
      <c r="K30" s="9"/>
      <c r="L30" s="78"/>
      <c r="M30" s="10" t="str">
        <f>HLOOKUP(Introduction!$G$4,nametranslations,115,FALSE)</f>
        <v>Número total de escuelas</v>
      </c>
      <c r="N30" s="37"/>
      <c r="O30" s="37"/>
      <c r="P30" s="37"/>
      <c r="Q30" s="38"/>
      <c r="R30" s="39"/>
      <c r="S30" s="40"/>
      <c r="T30" s="9"/>
      <c r="U30" s="9"/>
      <c r="V30" s="78"/>
      <c r="W30" s="10" t="str">
        <f>HLOOKUP(Introduction!$G$4,nametranslations,115,FALSE)</f>
        <v>Número total de escuelas</v>
      </c>
      <c r="X30" s="37" t="s">
        <v>223</v>
      </c>
      <c r="Y30" s="37" t="s">
        <v>223</v>
      </c>
      <c r="Z30" s="37" t="s">
        <v>223</v>
      </c>
      <c r="AA30" s="38" t="s">
        <v>223</v>
      </c>
      <c r="AB30" s="39" t="s">
        <v>223</v>
      </c>
      <c r="AC30" s="40" t="s">
        <v>223</v>
      </c>
      <c r="AD30" s="9"/>
      <c r="AE30" s="9"/>
      <c r="BB30" s="86"/>
      <c r="BC30" s="86"/>
      <c r="BD30" s="86"/>
      <c r="BE30" s="86"/>
      <c r="BF30" s="86"/>
      <c r="BG30" s="86"/>
    </row>
    <row r="31" spans="1:232" ht="16.2" thickBot="1" x14ac:dyDescent="0.35">
      <c r="A31" s="188" t="str">
        <f ca="1">IF(ISBLANK('Data Summary'!A33),"",'Data Summary'!A33)</f>
        <v/>
      </c>
      <c r="B31" s="79"/>
      <c r="C31" s="41" t="str">
        <f>HLOOKUP(Introduction!$G$4,nametranslations,116,FALSE)</f>
        <v>Número encuestado</v>
      </c>
      <c r="D31" s="42">
        <v>162</v>
      </c>
      <c r="E31" s="42">
        <f>6+31+67+6</f>
        <v>110</v>
      </c>
      <c r="F31" s="42">
        <v>50</v>
      </c>
      <c r="G31" s="42"/>
      <c r="H31" s="42">
        <v>162</v>
      </c>
      <c r="I31" s="43"/>
      <c r="J31" s="9"/>
      <c r="K31" s="9"/>
      <c r="L31" s="79"/>
      <c r="M31" s="41" t="str">
        <f>HLOOKUP(Introduction!$G$4,nametranslations,116,FALSE)</f>
        <v>Número encuestado</v>
      </c>
      <c r="N31" s="42">
        <v>367</v>
      </c>
      <c r="O31" s="42">
        <v>238</v>
      </c>
      <c r="P31" s="42">
        <v>129</v>
      </c>
      <c r="Q31" s="42"/>
      <c r="R31" s="42">
        <v>367</v>
      </c>
      <c r="S31" s="43"/>
      <c r="T31" s="9"/>
      <c r="U31" s="9"/>
      <c r="V31" s="79"/>
      <c r="W31" s="41" t="str">
        <f>HLOOKUP(Introduction!$G$4,nametranslations,116,FALSE)</f>
        <v>Número encuestado</v>
      </c>
      <c r="X31" s="42" t="s">
        <v>223</v>
      </c>
      <c r="Y31" s="42" t="s">
        <v>223</v>
      </c>
      <c r="Z31" s="42">
        <v>599</v>
      </c>
      <c r="AA31" s="42" t="s">
        <v>223</v>
      </c>
      <c r="AB31" s="42" t="s">
        <v>223</v>
      </c>
      <c r="AC31" s="43" t="s">
        <v>223</v>
      </c>
      <c r="AD31" s="9"/>
      <c r="AE31" s="9"/>
      <c r="BB31" s="86"/>
      <c r="BC31" s="86"/>
      <c r="BD31" s="86"/>
      <c r="BE31" s="86"/>
      <c r="BF31" s="86"/>
      <c r="BG31" s="86"/>
    </row>
    <row r="32" spans="1:232" x14ac:dyDescent="0.3">
      <c r="A32" s="188" t="str">
        <f ca="1">IF(ISBLANK('Data Summary'!A34),"",'Data Summary'!A34)</f>
        <v/>
      </c>
    </row>
    <row r="33" spans="1:1" x14ac:dyDescent="0.3">
      <c r="A33" s="188" t="str">
        <f ca="1">IF(ISBLANK('Data Summary'!A35),"",'Data Summary'!A35)</f>
        <v/>
      </c>
    </row>
    <row r="34" spans="1:1" x14ac:dyDescent="0.3">
      <c r="A34" s="188" t="str">
        <f ca="1">IF(ISBLANK('Data Summary'!A36),"",'Data Summary'!A36)</f>
        <v/>
      </c>
    </row>
    <row r="35" spans="1:1" x14ac:dyDescent="0.3">
      <c r="A35" s="188" t="str">
        <f ca="1">IF(ISBLANK('Data Summary'!A37),"",'Data Summary'!A37)</f>
        <v/>
      </c>
    </row>
    <row r="36" spans="1:1" x14ac:dyDescent="0.3">
      <c r="A36" s="188" t="str">
        <f ca="1">IF(ISBLANK('Data Summary'!A38),"",'Data Summary'!A38)</f>
        <v/>
      </c>
    </row>
    <row r="37" spans="1:1" x14ac:dyDescent="0.3">
      <c r="A37" s="188" t="str">
        <f ca="1">IF(ISBLANK('Data Summary'!A39),"",'Data Summary'!A39)</f>
        <v/>
      </c>
    </row>
    <row r="38" spans="1:1" x14ac:dyDescent="0.3">
      <c r="A38" s="188" t="str">
        <f ca="1">IF(ISBLANK('Data Summary'!A40),"",'Data Summary'!A40)</f>
        <v/>
      </c>
    </row>
    <row r="39" spans="1:1" x14ac:dyDescent="0.3">
      <c r="A39" s="188" t="str">
        <f ca="1">IF(ISBLANK('Data Summary'!A41),"",'Data Summary'!A41)</f>
        <v/>
      </c>
    </row>
    <row r="40" spans="1:1" x14ac:dyDescent="0.3">
      <c r="A40" s="188" t="str">
        <f ca="1">IF(ISBLANK('Data Summary'!A42),"",'Data Summary'!A42)</f>
        <v/>
      </c>
    </row>
    <row r="41" spans="1:1" x14ac:dyDescent="0.3">
      <c r="A41" s="188" t="str">
        <f ca="1">IF(ISBLANK('Data Summary'!A43),"",'Data Summary'!A43)</f>
        <v/>
      </c>
    </row>
    <row r="42" spans="1:1" x14ac:dyDescent="0.3">
      <c r="A42" s="188" t="str">
        <f ca="1">IF(ISBLANK('Data Summary'!A44),"",'Data Summary'!A44)</f>
        <v/>
      </c>
    </row>
    <row r="43" spans="1:1" x14ac:dyDescent="0.3">
      <c r="A43" s="188" t="str">
        <f ca="1">IF(ISBLANK('Data Summary'!A45),"",'Data Summary'!A45)</f>
        <v/>
      </c>
    </row>
    <row r="44" spans="1:1" x14ac:dyDescent="0.3">
      <c r="A44" s="188" t="str">
        <f ca="1">IF(ISBLANK('Data Summary'!A46),"",'Data Summary'!A46)</f>
        <v/>
      </c>
    </row>
    <row r="45" spans="1:1" x14ac:dyDescent="0.3">
      <c r="A45" s="188" t="str">
        <f ca="1">IF(ISBLANK('Data Summary'!A47),"",'Data Summary'!A47)</f>
        <v/>
      </c>
    </row>
    <row r="46" spans="1:1" x14ac:dyDescent="0.3">
      <c r="A46" s="188" t="str">
        <f ca="1">IF(ISBLANK('Data Summary'!A48),"",'Data Summary'!A48)</f>
        <v/>
      </c>
    </row>
    <row r="47" spans="1:1" x14ac:dyDescent="0.3">
      <c r="A47" s="188" t="str">
        <f ca="1">IF(ISBLANK('Data Summary'!A49),"",'Data Summary'!A49)</f>
        <v/>
      </c>
    </row>
    <row r="48" spans="1:1" x14ac:dyDescent="0.3">
      <c r="A48" s="188" t="str">
        <f ca="1">IF(ISBLANK('Data Summary'!A50),"",'Data Summary'!A50)</f>
        <v/>
      </c>
    </row>
    <row r="49" spans="1:1" x14ac:dyDescent="0.3">
      <c r="A49" s="188" t="str">
        <f ca="1">IF(ISBLANK('Data Summary'!A51),"",'Data Summary'!A51)</f>
        <v/>
      </c>
    </row>
    <row r="50" spans="1:1" x14ac:dyDescent="0.3">
      <c r="A50" s="188" t="str">
        <f ca="1">IF(ISBLANK('Data Summary'!A52),"",'Data Summary'!A52)</f>
        <v/>
      </c>
    </row>
    <row r="51" spans="1:1" x14ac:dyDescent="0.3">
      <c r="A51" s="188" t="str">
        <f ca="1">IF(ISBLANK('Data Summary'!A53),"",'Data Summary'!A53)</f>
        <v/>
      </c>
    </row>
    <row r="52" spans="1:1" x14ac:dyDescent="0.3">
      <c r="A52" s="188" t="str">
        <f ca="1">IF(ISBLANK('Data Summary'!A54),"",'Data Summary'!A54)</f>
        <v/>
      </c>
    </row>
    <row r="53" spans="1:1" x14ac:dyDescent="0.3">
      <c r="A53" s="188" t="str">
        <f ca="1">IF(ISBLANK('Data Summary'!A55),"",'Data Summary'!A55)</f>
        <v/>
      </c>
    </row>
    <row r="54" spans="1:1" x14ac:dyDescent="0.3">
      <c r="A54" s="188" t="str">
        <f ca="1">IF(ISBLANK('Data Summary'!A56),"",'Data Summary'!A56)</f>
        <v/>
      </c>
    </row>
    <row r="55" spans="1:1" x14ac:dyDescent="0.3">
      <c r="A55" s="188" t="str">
        <f ca="1">IF(ISBLANK('Data Summary'!A57),"",'Data Summary'!A57)</f>
        <v/>
      </c>
    </row>
    <row r="56" spans="1:1" x14ac:dyDescent="0.3">
      <c r="A56" s="188" t="str">
        <f ca="1">IF(ISBLANK('Data Summary'!A58),"",'Data Summary'!A58)</f>
        <v/>
      </c>
    </row>
    <row r="57" spans="1:1" x14ac:dyDescent="0.3">
      <c r="A57" s="188" t="str">
        <f ca="1">IF(ISBLANK('Data Summary'!A59),"",'Data Summary'!A59)</f>
        <v/>
      </c>
    </row>
    <row r="58" spans="1:1" x14ac:dyDescent="0.3">
      <c r="A58" s="188" t="str">
        <f ca="1">IF(ISBLANK('Data Summary'!A60),"",'Data Summary'!A60)</f>
        <v/>
      </c>
    </row>
    <row r="59" spans="1:1" x14ac:dyDescent="0.3">
      <c r="A59" s="188" t="str">
        <f ca="1">IF(ISBLANK('Data Summary'!A61),"",'Data Summary'!A61)</f>
        <v/>
      </c>
    </row>
    <row r="60" spans="1:1" x14ac:dyDescent="0.3">
      <c r="A60" s="188" t="str">
        <f ca="1">IF(ISBLANK('Data Summary'!A62),"",'Data Summary'!A62)</f>
        <v/>
      </c>
    </row>
    <row r="61" spans="1:1" x14ac:dyDescent="0.3">
      <c r="A61" s="188" t="str">
        <f ca="1">IF(ISBLANK('Data Summary'!A63),"",'Data Summary'!A63)</f>
        <v/>
      </c>
    </row>
    <row r="62" spans="1:1" x14ac:dyDescent="0.3">
      <c r="A62" s="188" t="str">
        <f ca="1">IF(ISBLANK('Data Summary'!A64),"",'Data Summary'!A64)</f>
        <v/>
      </c>
    </row>
    <row r="63" spans="1:1" x14ac:dyDescent="0.3">
      <c r="A63" s="188" t="str">
        <f ca="1">IF(ISBLANK('Data Summary'!A65),"",'Data Summary'!A65)</f>
        <v/>
      </c>
    </row>
    <row r="64" spans="1:1" x14ac:dyDescent="0.3">
      <c r="A64" s="188" t="str">
        <f ca="1">IF(ISBLANK('Data Summary'!A66),"",'Data Summary'!A66)</f>
        <v/>
      </c>
    </row>
    <row r="65" spans="1:1" x14ac:dyDescent="0.3">
      <c r="A65" s="188" t="str">
        <f ca="1">IF(ISBLANK('Data Summary'!A67),"",'Data Summary'!A67)</f>
        <v/>
      </c>
    </row>
    <row r="66" spans="1:1" x14ac:dyDescent="0.3">
      <c r="A66" s="188" t="str">
        <f ca="1">IF(ISBLANK('Data Summary'!A68),"",'Data Summary'!A68)</f>
        <v/>
      </c>
    </row>
    <row r="67" spans="1:1" x14ac:dyDescent="0.3">
      <c r="A67" s="188" t="str">
        <f ca="1">IF(ISBLANK('Data Summary'!A69),"",'Data Summary'!A69)</f>
        <v/>
      </c>
    </row>
    <row r="68" spans="1:1" x14ac:dyDescent="0.3">
      <c r="A68" s="188" t="str">
        <f ca="1">IF(ISBLANK('Data Summary'!A70),"",'Data Summary'!A70)</f>
        <v/>
      </c>
    </row>
    <row r="69" spans="1:1" x14ac:dyDescent="0.3">
      <c r="A69" s="188" t="str">
        <f ca="1">IF(ISBLANK('Data Summary'!A71),"",'Data Summary'!A71)</f>
        <v/>
      </c>
    </row>
    <row r="70" spans="1:1" x14ac:dyDescent="0.3">
      <c r="A70" s="188" t="str">
        <f ca="1">IF(ISBLANK('Data Summary'!A72),"",'Data Summary'!A72)</f>
        <v/>
      </c>
    </row>
    <row r="71" spans="1:1" x14ac:dyDescent="0.3">
      <c r="A71" s="188" t="str">
        <f ca="1">IF(ISBLANK('Data Summary'!A73),"",'Data Summary'!A73)</f>
        <v/>
      </c>
    </row>
    <row r="72" spans="1:1" x14ac:dyDescent="0.3">
      <c r="A72" s="188" t="str">
        <f ca="1">IF(ISBLANK('Data Summary'!A74),"",'Data Summary'!A74)</f>
        <v/>
      </c>
    </row>
    <row r="73" spans="1:1" x14ac:dyDescent="0.3">
      <c r="A73" s="188" t="str">
        <f ca="1">IF(ISBLANK('Data Summary'!A75),"",'Data Summary'!A75)</f>
        <v/>
      </c>
    </row>
    <row r="74" spans="1:1" x14ac:dyDescent="0.3">
      <c r="A74" s="188" t="str">
        <f ca="1">IF(ISBLANK('Data Summary'!A76),"",'Data Summary'!A76)</f>
        <v/>
      </c>
    </row>
    <row r="75" spans="1:1" x14ac:dyDescent="0.3">
      <c r="A75" s="188" t="str">
        <f ca="1">IF(ISBLANK('Data Summary'!A77),"",'Data Summary'!A77)</f>
        <v/>
      </c>
    </row>
    <row r="76" spans="1:1" x14ac:dyDescent="0.3">
      <c r="A76" s="188" t="str">
        <f ca="1">IF(ISBLANK('Data Summary'!A78),"",'Data Summary'!A78)</f>
        <v/>
      </c>
    </row>
    <row r="77" spans="1:1" x14ac:dyDescent="0.3">
      <c r="A77" s="188" t="str">
        <f ca="1">IF(ISBLANK('Data Summary'!A79),"",'Data Summary'!A79)</f>
        <v/>
      </c>
    </row>
    <row r="78" spans="1:1" x14ac:dyDescent="0.3">
      <c r="A78" s="188" t="str">
        <f ca="1">IF(ISBLANK('Data Summary'!A80),"",'Data Summary'!A80)</f>
        <v/>
      </c>
    </row>
    <row r="79" spans="1:1" x14ac:dyDescent="0.3">
      <c r="A79" s="188" t="str">
        <f ca="1">IF(ISBLANK('Data Summary'!A81),"",'Data Summary'!A81)</f>
        <v/>
      </c>
    </row>
    <row r="80" spans="1:1" x14ac:dyDescent="0.3">
      <c r="A80" s="188" t="str">
        <f ca="1">IF(ISBLANK('Data Summary'!A82),"",'Data Summary'!A82)</f>
        <v/>
      </c>
    </row>
    <row r="81" spans="1:1" x14ac:dyDescent="0.3">
      <c r="A81" s="188" t="str">
        <f ca="1">IF(ISBLANK('Data Summary'!A83),"",'Data Summary'!A83)</f>
        <v/>
      </c>
    </row>
    <row r="82" spans="1:1" x14ac:dyDescent="0.3">
      <c r="A82" s="188" t="str">
        <f ca="1">IF(ISBLANK('Data Summary'!A84),"",'Data Summary'!A84)</f>
        <v/>
      </c>
    </row>
    <row r="83" spans="1:1" x14ac:dyDescent="0.3">
      <c r="A83" s="188" t="str">
        <f ca="1">IF(ISBLANK('Data Summary'!A85),"",'Data Summary'!A85)</f>
        <v/>
      </c>
    </row>
    <row r="84" spans="1:1" x14ac:dyDescent="0.3">
      <c r="A84" s="188" t="str">
        <f ca="1">IF(ISBLANK('Data Summary'!A86),"",'Data Summary'!A86)</f>
        <v/>
      </c>
    </row>
    <row r="85" spans="1:1" x14ac:dyDescent="0.3">
      <c r="A85" s="188" t="str">
        <f ca="1">IF(ISBLANK('Data Summary'!A87),"",'Data Summary'!A87)</f>
        <v/>
      </c>
    </row>
    <row r="86" spans="1:1" x14ac:dyDescent="0.3">
      <c r="A86" s="188" t="str">
        <f ca="1">IF(ISBLANK('Data Summary'!A88),"",'Data Summary'!A88)</f>
        <v/>
      </c>
    </row>
    <row r="87" spans="1:1" x14ac:dyDescent="0.3">
      <c r="A87" s="188" t="str">
        <f ca="1">IF(ISBLANK('Data Summary'!A89),"",'Data Summary'!A89)</f>
        <v/>
      </c>
    </row>
    <row r="88" spans="1:1" x14ac:dyDescent="0.3">
      <c r="A88" s="188" t="str">
        <f ca="1">IF(ISBLANK('Data Summary'!A90),"",'Data Summary'!A90)</f>
        <v/>
      </c>
    </row>
    <row r="89" spans="1:1" x14ac:dyDescent="0.3">
      <c r="A89" s="188" t="str">
        <f ca="1">IF(ISBLANK('Data Summary'!A91),"",'Data Summary'!A91)</f>
        <v/>
      </c>
    </row>
    <row r="90" spans="1:1" x14ac:dyDescent="0.3">
      <c r="A90" s="188" t="str">
        <f ca="1">IF(ISBLANK('Data Summary'!A92),"",'Data Summary'!A92)</f>
        <v/>
      </c>
    </row>
    <row r="91" spans="1:1" x14ac:dyDescent="0.3">
      <c r="A91" s="188" t="str">
        <f ca="1">IF(ISBLANK('Data Summary'!A93),"",'Data Summary'!A93)</f>
        <v/>
      </c>
    </row>
    <row r="92" spans="1:1" x14ac:dyDescent="0.3">
      <c r="A92" s="188" t="str">
        <f ca="1">IF(ISBLANK('Data Summary'!A94),"",'Data Summary'!A94)</f>
        <v/>
      </c>
    </row>
    <row r="93" spans="1:1" x14ac:dyDescent="0.3">
      <c r="A93" s="188" t="str">
        <f ca="1">IF(ISBLANK('Data Summary'!A95),"",'Data Summary'!A95)</f>
        <v/>
      </c>
    </row>
    <row r="94" spans="1:1" x14ac:dyDescent="0.3">
      <c r="A94" s="188" t="str">
        <f ca="1">IF(ISBLANK('Data Summary'!A96),"",'Data Summary'!A96)</f>
        <v/>
      </c>
    </row>
    <row r="95" spans="1:1" x14ac:dyDescent="0.3">
      <c r="A95" s="188" t="str">
        <f ca="1">IF(ISBLANK('Data Summary'!A97),"",'Data Summary'!A97)</f>
        <v/>
      </c>
    </row>
    <row r="96" spans="1:1" x14ac:dyDescent="0.3">
      <c r="A96" s="188" t="str">
        <f ca="1">IF(ISBLANK('Data Summary'!A98),"",'Data Summary'!A98)</f>
        <v/>
      </c>
    </row>
    <row r="97" spans="1:1" x14ac:dyDescent="0.3">
      <c r="A97" s="188" t="str">
        <f ca="1">IF(ISBLANK('Data Summary'!A99),"",'Data Summary'!A99)</f>
        <v/>
      </c>
    </row>
    <row r="98" spans="1:1" x14ac:dyDescent="0.3">
      <c r="A98" s="188" t="str">
        <f ca="1">IF(ISBLANK('Data Summary'!A100),"",'Data Summary'!A100)</f>
        <v/>
      </c>
    </row>
    <row r="99" spans="1:1" x14ac:dyDescent="0.3">
      <c r="A99" s="188" t="str">
        <f ca="1">IF(ISBLANK('Data Summary'!A101),"",'Data Summary'!A101)</f>
        <v/>
      </c>
    </row>
    <row r="100" spans="1:1" x14ac:dyDescent="0.3">
      <c r="A100" s="188" t="str">
        <f ca="1">IF(ISBLANK('Data Summary'!A102),"",'Data Summary'!A102)</f>
        <v/>
      </c>
    </row>
    <row r="101" spans="1:1" x14ac:dyDescent="0.3">
      <c r="A101" s="188" t="str">
        <f ca="1">IF(ISBLANK('Data Summary'!A103),"",'Data Summary'!A103)</f>
        <v/>
      </c>
    </row>
    <row r="102" spans="1:1" x14ac:dyDescent="0.3">
      <c r="A102" s="188" t="str">
        <f ca="1">IF(ISBLANK('Data Summary'!A104),"",'Data Summary'!A104)</f>
        <v/>
      </c>
    </row>
    <row r="103" spans="1:1" x14ac:dyDescent="0.3">
      <c r="A103" s="188" t="str">
        <f ca="1">IF(ISBLANK('Data Summary'!A105),"",'Data Summary'!A105)</f>
        <v/>
      </c>
    </row>
    <row r="104" spans="1:1" x14ac:dyDescent="0.3">
      <c r="A104" s="188" t="str">
        <f ca="1">IF(ISBLANK('Data Summary'!A106),"",'Data Summary'!A106)</f>
        <v/>
      </c>
    </row>
    <row r="105" spans="1:1" x14ac:dyDescent="0.3">
      <c r="A105" s="188" t="str">
        <f ca="1">IF(ISBLANK('Data Summary'!A107),"",'Data Summary'!A107)</f>
        <v/>
      </c>
    </row>
    <row r="106" spans="1:1" x14ac:dyDescent="0.3">
      <c r="A106" s="188" t="str">
        <f ca="1">IF(ISBLANK('Data Summary'!A108),"",'Data Summary'!A108)</f>
        <v/>
      </c>
    </row>
    <row r="107" spans="1:1" x14ac:dyDescent="0.3">
      <c r="A107" s="188" t="str">
        <f ca="1">IF(ISBLANK('Data Summary'!A109),"",'Data Summary'!A109)</f>
        <v/>
      </c>
    </row>
    <row r="108" spans="1:1" x14ac:dyDescent="0.3">
      <c r="A108" s="188" t="str">
        <f ca="1">IF(ISBLANK('Data Summary'!A110),"",'Data Summary'!A110)</f>
        <v/>
      </c>
    </row>
    <row r="109" spans="1:1" x14ac:dyDescent="0.3">
      <c r="A109" s="188" t="str">
        <f ca="1">IF(ISBLANK('Data Summary'!A111),"",'Data Summary'!A111)</f>
        <v/>
      </c>
    </row>
    <row r="110" spans="1:1" x14ac:dyDescent="0.3">
      <c r="A110" s="188" t="str">
        <f ca="1">IF(ISBLANK('Data Summary'!A112),"",'Data Summary'!A112)</f>
        <v/>
      </c>
    </row>
    <row r="111" spans="1:1" x14ac:dyDescent="0.3">
      <c r="A111" s="188" t="str">
        <f ca="1">IF(ISBLANK('Data Summary'!A113),"",'Data Summary'!A113)</f>
        <v/>
      </c>
    </row>
    <row r="112" spans="1:1" x14ac:dyDescent="0.3">
      <c r="A112" s="188" t="str">
        <f ca="1">IF(ISBLANK('Data Summary'!A114),"",'Data Summary'!A114)</f>
        <v/>
      </c>
    </row>
    <row r="113" spans="1:1" x14ac:dyDescent="0.3">
      <c r="A113" s="188" t="str">
        <f ca="1">IF(ISBLANK('Data Summary'!A115),"",'Data Summary'!A115)</f>
        <v/>
      </c>
    </row>
    <row r="114" spans="1:1" x14ac:dyDescent="0.3">
      <c r="A114" s="188" t="str">
        <f ca="1">IF(ISBLANK('Data Summary'!A116),"",'Data Summary'!A116)</f>
        <v/>
      </c>
    </row>
    <row r="115" spans="1:1" x14ac:dyDescent="0.3">
      <c r="A115" s="188" t="str">
        <f ca="1">IF(ISBLANK('Data Summary'!A117),"",'Data Summary'!A117)</f>
        <v/>
      </c>
    </row>
    <row r="116" spans="1:1" x14ac:dyDescent="0.3">
      <c r="A116" s="188" t="str">
        <f ca="1">IF(ISBLANK('Data Summary'!A118),"",'Data Summary'!A118)</f>
        <v/>
      </c>
    </row>
    <row r="117" spans="1:1" x14ac:dyDescent="0.3">
      <c r="A117" s="188" t="str">
        <f ca="1">IF(ISBLANK('Data Summary'!A119),"",'Data Summary'!A119)</f>
        <v/>
      </c>
    </row>
    <row r="118" spans="1:1" x14ac:dyDescent="0.3">
      <c r="A118" s="188" t="str">
        <f ca="1">IF(ISBLANK('Data Summary'!A120),"",'Data Summary'!A120)</f>
        <v/>
      </c>
    </row>
    <row r="119" spans="1:1" x14ac:dyDescent="0.3">
      <c r="A119" s="188" t="str">
        <f ca="1">IF(ISBLANK('Data Summary'!A121),"",'Data Summary'!A121)</f>
        <v/>
      </c>
    </row>
    <row r="120" spans="1:1" x14ac:dyDescent="0.3">
      <c r="A120" s="188" t="str">
        <f ca="1">IF(ISBLANK('Data Summary'!A122),"",'Data Summary'!A122)</f>
        <v/>
      </c>
    </row>
    <row r="121" spans="1:1" x14ac:dyDescent="0.3">
      <c r="A121" s="188" t="str">
        <f ca="1">IF(ISBLANK('Data Summary'!A123),"",'Data Summary'!A123)</f>
        <v/>
      </c>
    </row>
    <row r="122" spans="1:1" x14ac:dyDescent="0.3">
      <c r="A122" s="188" t="str">
        <f ca="1">IF(ISBLANK('Data Summary'!A124),"",'Data Summary'!A124)</f>
        <v/>
      </c>
    </row>
    <row r="123" spans="1:1" x14ac:dyDescent="0.3">
      <c r="A123" s="188" t="str">
        <f ca="1">IF(ISBLANK('Data Summary'!A125),"",'Data Summary'!A125)</f>
        <v/>
      </c>
    </row>
    <row r="124" spans="1:1" x14ac:dyDescent="0.3">
      <c r="A124" s="188" t="str">
        <f ca="1">IF(ISBLANK('Data Summary'!A126),"",'Data Summary'!A126)</f>
        <v/>
      </c>
    </row>
    <row r="125" spans="1:1" x14ac:dyDescent="0.3">
      <c r="A125" s="188" t="str">
        <f ca="1">IF(ISBLANK('Data Summary'!A127),"",'Data Summary'!A127)</f>
        <v/>
      </c>
    </row>
    <row r="126" spans="1:1" x14ac:dyDescent="0.3">
      <c r="A126" s="188" t="str">
        <f ca="1">IF(ISBLANK('Data Summary'!A128),"",'Data Summary'!A128)</f>
        <v/>
      </c>
    </row>
    <row r="127" spans="1:1" x14ac:dyDescent="0.3">
      <c r="A127" s="188" t="str">
        <f ca="1">IF(ISBLANK('Data Summary'!A129),"",'Data Summary'!A129)</f>
        <v/>
      </c>
    </row>
    <row r="128" spans="1:1" x14ac:dyDescent="0.3">
      <c r="A128" s="188" t="str">
        <f ca="1">IF(ISBLANK('Data Summary'!A130),"",'Data Summary'!A130)</f>
        <v/>
      </c>
    </row>
    <row r="129" spans="1:1" x14ac:dyDescent="0.3">
      <c r="A129" s="188" t="str">
        <f ca="1">IF(ISBLANK('Data Summary'!A131),"",'Data Summary'!A131)</f>
        <v/>
      </c>
    </row>
    <row r="130" spans="1:1" x14ac:dyDescent="0.3">
      <c r="A130" s="188" t="str">
        <f ca="1">IF(ISBLANK('Data Summary'!A132),"",'Data Summary'!A132)</f>
        <v/>
      </c>
    </row>
    <row r="131" spans="1:1" x14ac:dyDescent="0.3">
      <c r="A131" s="188" t="str">
        <f ca="1">IF(ISBLANK('Data Summary'!A133),"",'Data Summary'!A133)</f>
        <v/>
      </c>
    </row>
    <row r="132" spans="1:1" x14ac:dyDescent="0.3">
      <c r="A132" s="188" t="str">
        <f ca="1">IF(ISBLANK('Data Summary'!A134),"",'Data Summary'!A134)</f>
        <v/>
      </c>
    </row>
    <row r="133" spans="1:1" x14ac:dyDescent="0.3">
      <c r="A133" s="188" t="str">
        <f ca="1">IF(ISBLANK('Data Summary'!A135),"",'Data Summary'!A135)</f>
        <v/>
      </c>
    </row>
    <row r="134" spans="1:1" x14ac:dyDescent="0.3">
      <c r="A134" s="188" t="str">
        <f ca="1">IF(ISBLANK('Data Summary'!A136),"",'Data Summary'!A136)</f>
        <v/>
      </c>
    </row>
    <row r="135" spans="1:1" x14ac:dyDescent="0.3">
      <c r="A135" s="188" t="str">
        <f ca="1">IF(ISBLANK('Data Summary'!A137),"",'Data Summary'!A137)</f>
        <v/>
      </c>
    </row>
    <row r="136" spans="1:1" x14ac:dyDescent="0.3">
      <c r="A136" s="188" t="str">
        <f ca="1">IF(ISBLANK('Data Summary'!A138),"",'Data Summary'!A138)</f>
        <v/>
      </c>
    </row>
    <row r="137" spans="1:1" x14ac:dyDescent="0.3">
      <c r="A137" s="188" t="str">
        <f ca="1">IF(ISBLANK('Data Summary'!A139),"",'Data Summary'!A139)</f>
        <v/>
      </c>
    </row>
    <row r="138" spans="1:1" x14ac:dyDescent="0.3">
      <c r="A138" s="188" t="str">
        <f ca="1">IF(ISBLANK('Data Summary'!A140),"",'Data Summary'!A140)</f>
        <v/>
      </c>
    </row>
    <row r="139" spans="1:1" x14ac:dyDescent="0.3">
      <c r="A139" s="188" t="str">
        <f ca="1">IF(ISBLANK('Data Summary'!A141),"",'Data Summary'!A141)</f>
        <v/>
      </c>
    </row>
    <row r="140" spans="1:1" x14ac:dyDescent="0.3">
      <c r="A140" s="188" t="str">
        <f ca="1">IF(ISBLANK('Data Summary'!A142),"",'Data Summary'!A142)</f>
        <v/>
      </c>
    </row>
    <row r="141" spans="1:1" x14ac:dyDescent="0.3">
      <c r="A141" s="188" t="str">
        <f ca="1">IF(ISBLANK('Data Summary'!A143),"",'Data Summary'!A143)</f>
        <v/>
      </c>
    </row>
    <row r="142" spans="1:1" x14ac:dyDescent="0.3">
      <c r="A142" s="188" t="str">
        <f ca="1">IF(ISBLANK('Data Summary'!A144),"",'Data Summary'!A144)</f>
        <v/>
      </c>
    </row>
    <row r="143" spans="1:1" x14ac:dyDescent="0.3">
      <c r="A143" s="188" t="str">
        <f ca="1">IF(ISBLANK('Data Summary'!A145),"",'Data Summary'!A145)</f>
        <v/>
      </c>
    </row>
    <row r="144" spans="1:1" x14ac:dyDescent="0.3">
      <c r="A144" s="188" t="str">
        <f ca="1">IF(ISBLANK('Data Summary'!A146),"",'Data Summary'!A146)</f>
        <v/>
      </c>
    </row>
    <row r="145" spans="1:1" x14ac:dyDescent="0.3">
      <c r="A145" s="188" t="str">
        <f ca="1">IF(ISBLANK('Data Summary'!A147),"",'Data Summary'!A147)</f>
        <v/>
      </c>
    </row>
    <row r="146" spans="1:1" x14ac:dyDescent="0.3">
      <c r="A146" s="188" t="str">
        <f ca="1">IF(ISBLANK('Data Summary'!A148),"",'Data Summary'!A148)</f>
        <v/>
      </c>
    </row>
    <row r="147" spans="1:1" x14ac:dyDescent="0.3">
      <c r="A147" s="188" t="str">
        <f ca="1">IF(ISBLANK('Data Summary'!A149),"",'Data Summary'!A149)</f>
        <v/>
      </c>
    </row>
    <row r="148" spans="1:1" x14ac:dyDescent="0.3">
      <c r="A148" s="188" t="e">
        <f>IF(ISBLANK(#REF!),"",#REF!)</f>
        <v>#REF!</v>
      </c>
    </row>
    <row r="149" spans="1:1" x14ac:dyDescent="0.3">
      <c r="A149" s="188" t="e">
        <f>IF(ISBLANK(#REF!),"",#REF!)</f>
        <v>#REF!</v>
      </c>
    </row>
    <row r="150" spans="1:1" x14ac:dyDescent="0.3">
      <c r="A150" s="188" t="e">
        <f>IF(ISBLANK(#REF!),"",#REF!)</f>
        <v>#REF!</v>
      </c>
    </row>
    <row r="151" spans="1:1" x14ac:dyDescent="0.3">
      <c r="A151" s="188" t="e">
        <f>IF(ISBLANK(#REF!),"",#REF!)</f>
        <v>#REF!</v>
      </c>
    </row>
    <row r="152" spans="1:1" x14ac:dyDescent="0.3">
      <c r="A152" s="187"/>
    </row>
    <row r="153" spans="1:1" x14ac:dyDescent="0.3">
      <c r="A153" s="187"/>
    </row>
    <row r="154" spans="1:1" x14ac:dyDescent="0.3">
      <c r="A154" s="187"/>
    </row>
    <row r="155" spans="1:1" x14ac:dyDescent="0.3">
      <c r="A155" s="187"/>
    </row>
    <row r="156" spans="1:1" x14ac:dyDescent="0.3">
      <c r="A156" s="187"/>
    </row>
    <row r="157" spans="1:1" x14ac:dyDescent="0.3">
      <c r="A157" s="187"/>
    </row>
    <row r="158" spans="1:1" x14ac:dyDescent="0.3">
      <c r="A158" s="187"/>
    </row>
    <row r="159" spans="1:1" x14ac:dyDescent="0.3">
      <c r="A159" s="187"/>
    </row>
    <row r="160" spans="1:1" x14ac:dyDescent="0.3">
      <c r="A160" s="187"/>
    </row>
    <row r="161" spans="1:1" x14ac:dyDescent="0.3">
      <c r="A161" s="187"/>
    </row>
    <row r="162" spans="1:1" x14ac:dyDescent="0.3">
      <c r="A162" s="187"/>
    </row>
    <row r="163" spans="1:1" x14ac:dyDescent="0.3">
      <c r="A163" s="187"/>
    </row>
    <row r="164" spans="1:1" x14ac:dyDescent="0.3">
      <c r="A164" s="187"/>
    </row>
    <row r="165" spans="1:1" x14ac:dyDescent="0.3">
      <c r="A165" s="187"/>
    </row>
    <row r="166" spans="1:1" x14ac:dyDescent="0.3">
      <c r="A166" s="187"/>
    </row>
    <row r="167" spans="1:1" x14ac:dyDescent="0.3">
      <c r="A167" s="187"/>
    </row>
    <row r="168" spans="1:1" x14ac:dyDescent="0.3">
      <c r="A168" s="187"/>
    </row>
    <row r="169" spans="1:1" x14ac:dyDescent="0.3">
      <c r="A169" s="187"/>
    </row>
    <row r="170" spans="1:1" x14ac:dyDescent="0.3">
      <c r="A170" s="187"/>
    </row>
    <row r="171" spans="1:1" x14ac:dyDescent="0.3">
      <c r="A171" s="187"/>
    </row>
    <row r="172" spans="1:1" x14ac:dyDescent="0.3">
      <c r="A172" s="187"/>
    </row>
    <row r="173" spans="1:1" x14ac:dyDescent="0.3">
      <c r="A173" s="187"/>
    </row>
    <row r="174" spans="1:1" x14ac:dyDescent="0.3">
      <c r="A174" s="187"/>
    </row>
    <row r="175" spans="1:1" x14ac:dyDescent="0.3">
      <c r="A175" s="187"/>
    </row>
    <row r="176" spans="1:1" x14ac:dyDescent="0.3">
      <c r="A176" s="187"/>
    </row>
    <row r="177" spans="1:1" x14ac:dyDescent="0.3">
      <c r="A177" s="187"/>
    </row>
    <row r="178" spans="1:1" x14ac:dyDescent="0.3">
      <c r="A178" s="187"/>
    </row>
    <row r="179" spans="1:1" x14ac:dyDescent="0.3">
      <c r="A179" s="187"/>
    </row>
    <row r="180" spans="1:1" x14ac:dyDescent="0.3">
      <c r="A180" s="187"/>
    </row>
    <row r="181" spans="1:1" x14ac:dyDescent="0.3">
      <c r="A181" s="187"/>
    </row>
    <row r="182" spans="1:1" x14ac:dyDescent="0.3">
      <c r="A182" s="187"/>
    </row>
    <row r="183" spans="1:1" x14ac:dyDescent="0.3">
      <c r="A183" s="187"/>
    </row>
    <row r="184" spans="1:1" x14ac:dyDescent="0.3">
      <c r="A184" s="187"/>
    </row>
    <row r="185" spans="1:1" x14ac:dyDescent="0.3">
      <c r="A185" s="187"/>
    </row>
    <row r="186" spans="1:1" x14ac:dyDescent="0.3">
      <c r="A186" s="187"/>
    </row>
    <row r="187" spans="1:1" x14ac:dyDescent="0.3">
      <c r="A187" s="187"/>
    </row>
    <row r="188" spans="1:1" x14ac:dyDescent="0.3">
      <c r="A188" s="187"/>
    </row>
    <row r="189" spans="1:1" x14ac:dyDescent="0.3">
      <c r="A189" s="187"/>
    </row>
    <row r="190" spans="1:1" x14ac:dyDescent="0.3">
      <c r="A190" s="187"/>
    </row>
    <row r="191" spans="1:1" x14ac:dyDescent="0.3">
      <c r="A191" s="187"/>
    </row>
    <row r="192" spans="1:1" x14ac:dyDescent="0.3">
      <c r="A192" s="187"/>
    </row>
    <row r="193" spans="1:1" x14ac:dyDescent="0.3">
      <c r="A193" s="187"/>
    </row>
    <row r="194" spans="1:1" x14ac:dyDescent="0.3">
      <c r="A194" s="187"/>
    </row>
    <row r="195" spans="1:1" x14ac:dyDescent="0.3">
      <c r="A195" s="187"/>
    </row>
    <row r="196" spans="1:1" x14ac:dyDescent="0.3">
      <c r="A196" s="187"/>
    </row>
    <row r="197" spans="1:1" x14ac:dyDescent="0.3">
      <c r="A197" s="187"/>
    </row>
    <row r="198" spans="1:1" x14ac:dyDescent="0.3">
      <c r="A198" s="187"/>
    </row>
    <row r="199" spans="1:1" x14ac:dyDescent="0.3">
      <c r="A199" s="187"/>
    </row>
    <row r="200" spans="1:1" x14ac:dyDescent="0.3">
      <c r="A200" s="187"/>
    </row>
    <row r="201" spans="1:1" x14ac:dyDescent="0.3">
      <c r="A201" s="187"/>
    </row>
    <row r="202" spans="1:1" x14ac:dyDescent="0.3">
      <c r="A202" s="187"/>
    </row>
    <row r="203" spans="1:1" x14ac:dyDescent="0.3">
      <c r="A203" s="187"/>
    </row>
    <row r="204" spans="1:1" x14ac:dyDescent="0.3">
      <c r="A204" s="187"/>
    </row>
    <row r="205" spans="1:1" x14ac:dyDescent="0.3">
      <c r="A205" s="187"/>
    </row>
    <row r="206" spans="1:1" x14ac:dyDescent="0.3">
      <c r="A206" s="187"/>
    </row>
    <row r="207" spans="1:1" x14ac:dyDescent="0.3">
      <c r="A207" s="187"/>
    </row>
    <row r="208" spans="1:1" x14ac:dyDescent="0.3">
      <c r="A208" s="187"/>
    </row>
    <row r="209" spans="1:1" x14ac:dyDescent="0.3">
      <c r="A209" s="187"/>
    </row>
    <row r="210" spans="1:1" x14ac:dyDescent="0.3">
      <c r="A210" s="187"/>
    </row>
    <row r="211" spans="1:1" x14ac:dyDescent="0.3">
      <c r="A211" s="187"/>
    </row>
    <row r="212" spans="1:1" x14ac:dyDescent="0.3">
      <c r="A212" s="187"/>
    </row>
    <row r="213" spans="1:1" x14ac:dyDescent="0.3">
      <c r="A213" s="187"/>
    </row>
    <row r="214" spans="1:1" x14ac:dyDescent="0.3">
      <c r="A214" s="187"/>
    </row>
    <row r="215" spans="1:1" x14ac:dyDescent="0.3">
      <c r="A215" s="187"/>
    </row>
    <row r="216" spans="1:1" x14ac:dyDescent="0.3">
      <c r="A216" s="187"/>
    </row>
    <row r="217" spans="1:1" x14ac:dyDescent="0.3">
      <c r="A217" s="187"/>
    </row>
    <row r="218" spans="1:1" x14ac:dyDescent="0.3">
      <c r="A218" s="187"/>
    </row>
    <row r="219" spans="1:1" x14ac:dyDescent="0.3">
      <c r="A219" s="187"/>
    </row>
    <row r="220" spans="1:1" x14ac:dyDescent="0.3">
      <c r="A220" s="187"/>
    </row>
    <row r="221" spans="1:1" x14ac:dyDescent="0.3">
      <c r="A221" s="187"/>
    </row>
    <row r="222" spans="1:1" x14ac:dyDescent="0.3">
      <c r="A222" s="187"/>
    </row>
    <row r="223" spans="1:1" x14ac:dyDescent="0.3">
      <c r="A223" s="187"/>
    </row>
    <row r="224" spans="1:1" x14ac:dyDescent="0.3">
      <c r="A224" s="187"/>
    </row>
    <row r="225" spans="1:1" x14ac:dyDescent="0.3">
      <c r="A225" s="187"/>
    </row>
    <row r="226" spans="1:1" x14ac:dyDescent="0.3">
      <c r="A226" s="187"/>
    </row>
    <row r="227" spans="1:1" x14ac:dyDescent="0.3">
      <c r="A227" s="187"/>
    </row>
    <row r="228" spans="1:1" x14ac:dyDescent="0.3">
      <c r="A228" s="187"/>
    </row>
    <row r="229" spans="1:1" x14ac:dyDescent="0.3">
      <c r="A229" s="187"/>
    </row>
    <row r="230" spans="1:1" x14ac:dyDescent="0.3">
      <c r="A230" s="187"/>
    </row>
    <row r="231" spans="1:1" x14ac:dyDescent="0.3">
      <c r="A231" s="187"/>
    </row>
    <row r="232" spans="1:1" x14ac:dyDescent="0.3">
      <c r="A232" s="187"/>
    </row>
    <row r="233" spans="1:1" x14ac:dyDescent="0.3">
      <c r="A233" s="187"/>
    </row>
    <row r="234" spans="1:1" x14ac:dyDescent="0.3">
      <c r="A234" s="187"/>
    </row>
    <row r="235" spans="1:1" x14ac:dyDescent="0.3">
      <c r="A235" s="187"/>
    </row>
    <row r="236" spans="1:1" x14ac:dyDescent="0.3">
      <c r="A236" s="187"/>
    </row>
    <row r="237" spans="1:1" x14ac:dyDescent="0.3">
      <c r="A237" s="187"/>
    </row>
    <row r="238" spans="1:1" x14ac:dyDescent="0.3">
      <c r="A238" s="187"/>
    </row>
    <row r="239" spans="1:1" x14ac:dyDescent="0.3">
      <c r="A239" s="187"/>
    </row>
    <row r="240" spans="1:1" x14ac:dyDescent="0.3">
      <c r="A240" s="187"/>
    </row>
    <row r="241" spans="1:1" x14ac:dyDescent="0.3">
      <c r="A241" s="187"/>
    </row>
    <row r="242" spans="1:1" x14ac:dyDescent="0.3">
      <c r="A242" s="187"/>
    </row>
    <row r="243" spans="1:1" x14ac:dyDescent="0.3">
      <c r="A243" s="187"/>
    </row>
    <row r="244" spans="1:1" x14ac:dyDescent="0.3">
      <c r="A244" s="187"/>
    </row>
    <row r="245" spans="1:1" x14ac:dyDescent="0.3">
      <c r="A245" s="187"/>
    </row>
    <row r="246" spans="1:1" x14ac:dyDescent="0.3">
      <c r="A246" s="187"/>
    </row>
    <row r="247" spans="1:1" x14ac:dyDescent="0.3">
      <c r="A247" s="187"/>
    </row>
    <row r="248" spans="1:1" x14ac:dyDescent="0.3">
      <c r="A248" s="187"/>
    </row>
    <row r="249" spans="1:1" x14ac:dyDescent="0.3">
      <c r="A249" s="187"/>
    </row>
    <row r="250" spans="1:1" x14ac:dyDescent="0.3">
      <c r="A250" s="187"/>
    </row>
    <row r="251" spans="1:1" x14ac:dyDescent="0.3">
      <c r="A251" s="187"/>
    </row>
    <row r="252" spans="1:1" x14ac:dyDescent="0.3">
      <c r="A252" s="187"/>
    </row>
    <row r="253" spans="1:1" x14ac:dyDescent="0.3">
      <c r="A253" s="187"/>
    </row>
    <row r="254" spans="1:1" x14ac:dyDescent="0.3">
      <c r="A254" s="187"/>
    </row>
    <row r="255" spans="1:1" x14ac:dyDescent="0.3">
      <c r="A255" s="187"/>
    </row>
    <row r="256" spans="1:1" x14ac:dyDescent="0.3">
      <c r="A256" s="187"/>
    </row>
    <row r="257" spans="1:1" x14ac:dyDescent="0.3">
      <c r="A257" s="187"/>
    </row>
    <row r="258" spans="1:1" x14ac:dyDescent="0.3">
      <c r="A258" s="187"/>
    </row>
    <row r="259" spans="1:1" x14ac:dyDescent="0.3">
      <c r="A259" s="187"/>
    </row>
    <row r="260" spans="1:1" x14ac:dyDescent="0.3">
      <c r="A260" s="187"/>
    </row>
    <row r="261" spans="1:1" x14ac:dyDescent="0.3">
      <c r="A261" s="187"/>
    </row>
    <row r="262" spans="1:1" x14ac:dyDescent="0.3">
      <c r="A262" s="187"/>
    </row>
    <row r="263" spans="1:1" x14ac:dyDescent="0.3">
      <c r="A263" s="187"/>
    </row>
    <row r="264" spans="1:1" x14ac:dyDescent="0.3">
      <c r="A264" s="187"/>
    </row>
    <row r="265" spans="1:1" x14ac:dyDescent="0.3">
      <c r="A265" s="187"/>
    </row>
    <row r="266" spans="1:1" x14ac:dyDescent="0.3">
      <c r="A266" s="187"/>
    </row>
    <row r="267" spans="1:1" x14ac:dyDescent="0.3">
      <c r="A267" s="187"/>
    </row>
    <row r="268" spans="1:1" x14ac:dyDescent="0.3">
      <c r="A268" s="187"/>
    </row>
    <row r="269" spans="1:1" x14ac:dyDescent="0.3">
      <c r="A269" s="187"/>
    </row>
    <row r="270" spans="1:1" x14ac:dyDescent="0.3">
      <c r="A270" s="187"/>
    </row>
    <row r="271" spans="1:1" x14ac:dyDescent="0.3">
      <c r="A271" s="187"/>
    </row>
    <row r="272" spans="1:1" x14ac:dyDescent="0.3">
      <c r="A272" s="187"/>
    </row>
    <row r="273" spans="1:1" x14ac:dyDescent="0.3">
      <c r="A273" s="187"/>
    </row>
    <row r="274" spans="1:1" x14ac:dyDescent="0.3">
      <c r="A274" s="187"/>
    </row>
    <row r="275" spans="1:1" x14ac:dyDescent="0.3">
      <c r="A275" s="187"/>
    </row>
    <row r="276" spans="1:1" x14ac:dyDescent="0.3">
      <c r="A276" s="187"/>
    </row>
    <row r="277" spans="1:1" x14ac:dyDescent="0.3">
      <c r="A277" s="187"/>
    </row>
    <row r="278" spans="1:1" x14ac:dyDescent="0.3">
      <c r="A278" s="187"/>
    </row>
    <row r="279" spans="1:1" x14ac:dyDescent="0.3">
      <c r="A279" s="187"/>
    </row>
    <row r="280" spans="1:1" x14ac:dyDescent="0.3">
      <c r="A280" s="187"/>
    </row>
    <row r="281" spans="1:1" x14ac:dyDescent="0.3">
      <c r="A281" s="187"/>
    </row>
    <row r="282" spans="1:1" x14ac:dyDescent="0.3">
      <c r="A282" s="187"/>
    </row>
    <row r="283" spans="1:1" x14ac:dyDescent="0.3">
      <c r="A283" s="187"/>
    </row>
    <row r="284" spans="1:1" x14ac:dyDescent="0.3">
      <c r="A284" s="187"/>
    </row>
    <row r="285" spans="1:1" x14ac:dyDescent="0.3">
      <c r="A285" s="187"/>
    </row>
    <row r="286" spans="1:1" x14ac:dyDescent="0.3">
      <c r="A286" s="187"/>
    </row>
    <row r="287" spans="1:1" x14ac:dyDescent="0.3">
      <c r="A287" s="187"/>
    </row>
    <row r="288" spans="1:1" x14ac:dyDescent="0.3">
      <c r="A288" s="187"/>
    </row>
    <row r="289" spans="1:1" x14ac:dyDescent="0.3">
      <c r="A289" s="187"/>
    </row>
    <row r="290" spans="1:1" x14ac:dyDescent="0.3">
      <c r="A290" s="187"/>
    </row>
    <row r="291" spans="1:1" x14ac:dyDescent="0.3">
      <c r="A291" s="187"/>
    </row>
    <row r="292" spans="1:1" x14ac:dyDescent="0.3">
      <c r="A292" s="187"/>
    </row>
    <row r="293" spans="1:1" x14ac:dyDescent="0.3">
      <c r="A293" s="187"/>
    </row>
    <row r="294" spans="1:1" x14ac:dyDescent="0.3">
      <c r="A294" s="187"/>
    </row>
    <row r="295" spans="1:1" x14ac:dyDescent="0.3">
      <c r="A295" s="187"/>
    </row>
    <row r="296" spans="1:1" x14ac:dyDescent="0.3">
      <c r="A296" s="187"/>
    </row>
    <row r="297" spans="1:1" x14ac:dyDescent="0.3">
      <c r="A297" s="187"/>
    </row>
    <row r="298" spans="1:1" x14ac:dyDescent="0.3">
      <c r="A298" s="187"/>
    </row>
    <row r="299" spans="1:1" x14ac:dyDescent="0.3">
      <c r="A299" s="187"/>
    </row>
    <row r="300" spans="1:1" x14ac:dyDescent="0.3">
      <c r="A300" s="187"/>
    </row>
    <row r="301" spans="1:1" x14ac:dyDescent="0.3">
      <c r="A301" s="187"/>
    </row>
    <row r="302" spans="1:1" x14ac:dyDescent="0.3">
      <c r="A302" s="187"/>
    </row>
    <row r="303" spans="1:1" x14ac:dyDescent="0.3">
      <c r="A303" s="187"/>
    </row>
    <row r="304" spans="1:1" x14ac:dyDescent="0.3">
      <c r="A304" s="187"/>
    </row>
    <row r="305" spans="1:1" x14ac:dyDescent="0.3">
      <c r="A305" s="187"/>
    </row>
    <row r="306" spans="1:1" x14ac:dyDescent="0.3">
      <c r="A306" s="187"/>
    </row>
    <row r="307" spans="1:1" x14ac:dyDescent="0.3">
      <c r="A307" s="187"/>
    </row>
    <row r="308" spans="1:1" x14ac:dyDescent="0.3">
      <c r="A308" s="187"/>
    </row>
    <row r="309" spans="1:1" x14ac:dyDescent="0.3">
      <c r="A309" s="187"/>
    </row>
    <row r="310" spans="1:1" x14ac:dyDescent="0.3">
      <c r="A310" s="187"/>
    </row>
    <row r="311" spans="1:1" x14ac:dyDescent="0.3">
      <c r="A311" s="187"/>
    </row>
    <row r="312" spans="1:1" x14ac:dyDescent="0.3">
      <c r="A312" s="187"/>
    </row>
    <row r="313" spans="1:1" x14ac:dyDescent="0.3">
      <c r="A313" s="187"/>
    </row>
    <row r="314" spans="1:1" x14ac:dyDescent="0.3">
      <c r="A314" s="187"/>
    </row>
    <row r="315" spans="1:1" x14ac:dyDescent="0.3">
      <c r="A315" s="187"/>
    </row>
    <row r="316" spans="1:1" x14ac:dyDescent="0.3">
      <c r="A316" s="187"/>
    </row>
    <row r="317" spans="1:1" x14ac:dyDescent="0.3">
      <c r="A317" s="187"/>
    </row>
    <row r="318" spans="1:1" x14ac:dyDescent="0.3">
      <c r="A318" s="187"/>
    </row>
    <row r="319" spans="1:1" x14ac:dyDescent="0.3">
      <c r="A319" s="187"/>
    </row>
    <row r="320" spans="1:1" x14ac:dyDescent="0.3">
      <c r="A320" s="187"/>
    </row>
    <row r="321" spans="1:1" x14ac:dyDescent="0.3">
      <c r="A321" s="187"/>
    </row>
    <row r="322" spans="1:1" x14ac:dyDescent="0.3">
      <c r="A322" s="187"/>
    </row>
    <row r="323" spans="1:1" x14ac:dyDescent="0.3">
      <c r="A323" s="187"/>
    </row>
    <row r="324" spans="1:1" x14ac:dyDescent="0.3">
      <c r="A324" s="187"/>
    </row>
    <row r="325" spans="1:1" x14ac:dyDescent="0.3">
      <c r="A325" s="187"/>
    </row>
    <row r="326" spans="1:1" x14ac:dyDescent="0.3">
      <c r="A326" s="187"/>
    </row>
    <row r="327" spans="1:1" x14ac:dyDescent="0.3">
      <c r="A327" s="187"/>
    </row>
    <row r="328" spans="1:1" x14ac:dyDescent="0.3">
      <c r="A328" s="187"/>
    </row>
    <row r="329" spans="1:1" x14ac:dyDescent="0.3">
      <c r="A329" s="187"/>
    </row>
    <row r="330" spans="1:1" x14ac:dyDescent="0.3">
      <c r="A330" s="187"/>
    </row>
    <row r="331" spans="1:1" x14ac:dyDescent="0.3">
      <c r="A331" s="187"/>
    </row>
    <row r="332" spans="1:1" x14ac:dyDescent="0.3">
      <c r="A332" s="187"/>
    </row>
    <row r="333" spans="1:1" x14ac:dyDescent="0.3">
      <c r="A333" s="187"/>
    </row>
    <row r="334" spans="1:1" x14ac:dyDescent="0.3">
      <c r="A334" s="187"/>
    </row>
    <row r="335" spans="1:1" x14ac:dyDescent="0.3">
      <c r="A335" s="187"/>
    </row>
    <row r="336" spans="1:1" x14ac:dyDescent="0.3">
      <c r="A336" s="187"/>
    </row>
    <row r="337" spans="1:1" x14ac:dyDescent="0.3">
      <c r="A337" s="187"/>
    </row>
    <row r="338" spans="1:1" x14ac:dyDescent="0.3">
      <c r="A338" s="187"/>
    </row>
    <row r="339" spans="1:1" x14ac:dyDescent="0.3">
      <c r="A339" s="187"/>
    </row>
    <row r="340" spans="1:1" x14ac:dyDescent="0.3">
      <c r="A340" s="187"/>
    </row>
    <row r="341" spans="1:1" x14ac:dyDescent="0.3">
      <c r="A341" s="187"/>
    </row>
    <row r="342" spans="1:1" x14ac:dyDescent="0.3">
      <c r="A342" s="187"/>
    </row>
    <row r="343" spans="1:1" x14ac:dyDescent="0.3">
      <c r="A343" s="187"/>
    </row>
    <row r="344" spans="1:1" x14ac:dyDescent="0.3">
      <c r="A344" s="187"/>
    </row>
    <row r="345" spans="1:1" x14ac:dyDescent="0.3">
      <c r="A345" s="187"/>
    </row>
    <row r="346" spans="1:1" x14ac:dyDescent="0.3">
      <c r="A346" s="187"/>
    </row>
    <row r="347" spans="1:1" x14ac:dyDescent="0.3">
      <c r="A347" s="187"/>
    </row>
    <row r="348" spans="1:1" x14ac:dyDescent="0.3">
      <c r="A348" s="187"/>
    </row>
    <row r="349" spans="1:1" x14ac:dyDescent="0.3">
      <c r="A349" s="187"/>
    </row>
    <row r="350" spans="1:1" x14ac:dyDescent="0.3">
      <c r="A350" s="187"/>
    </row>
    <row r="351" spans="1:1" x14ac:dyDescent="0.3">
      <c r="A351" s="187"/>
    </row>
    <row r="352" spans="1:1" x14ac:dyDescent="0.3">
      <c r="A352" s="187"/>
    </row>
    <row r="353" spans="1:1" x14ac:dyDescent="0.3">
      <c r="A353" s="187"/>
    </row>
    <row r="354" spans="1:1" x14ac:dyDescent="0.3">
      <c r="A354" s="187"/>
    </row>
    <row r="355" spans="1:1" x14ac:dyDescent="0.3">
      <c r="A355" s="187"/>
    </row>
    <row r="356" spans="1:1" x14ac:dyDescent="0.3">
      <c r="A356" s="187"/>
    </row>
    <row r="357" spans="1:1" x14ac:dyDescent="0.3">
      <c r="A357" s="187"/>
    </row>
    <row r="358" spans="1:1" x14ac:dyDescent="0.3">
      <c r="A358" s="187"/>
    </row>
    <row r="359" spans="1:1" x14ac:dyDescent="0.3">
      <c r="A359" s="187"/>
    </row>
    <row r="360" spans="1:1" x14ac:dyDescent="0.3">
      <c r="A360" s="187"/>
    </row>
    <row r="361" spans="1:1" x14ac:dyDescent="0.3">
      <c r="A361" s="187"/>
    </row>
    <row r="362" spans="1:1" x14ac:dyDescent="0.3">
      <c r="A362" s="187"/>
    </row>
    <row r="363" spans="1:1" x14ac:dyDescent="0.3">
      <c r="A363" s="187"/>
    </row>
    <row r="364" spans="1:1" x14ac:dyDescent="0.3">
      <c r="A364" s="187"/>
    </row>
    <row r="365" spans="1:1" x14ac:dyDescent="0.3">
      <c r="A365" s="187"/>
    </row>
    <row r="366" spans="1:1" x14ac:dyDescent="0.3">
      <c r="A366" s="187"/>
    </row>
    <row r="367" spans="1:1" x14ac:dyDescent="0.3">
      <c r="A367" s="187"/>
    </row>
    <row r="368" spans="1:1" x14ac:dyDescent="0.3">
      <c r="A368" s="187"/>
    </row>
    <row r="369" spans="1:1" x14ac:dyDescent="0.3">
      <c r="A369" s="187"/>
    </row>
    <row r="370" spans="1:1" x14ac:dyDescent="0.3">
      <c r="A370" s="187"/>
    </row>
    <row r="371" spans="1:1" x14ac:dyDescent="0.3">
      <c r="A371" s="187"/>
    </row>
    <row r="372" spans="1:1" x14ac:dyDescent="0.3">
      <c r="A372" s="187"/>
    </row>
    <row r="373" spans="1:1" x14ac:dyDescent="0.3">
      <c r="A373" s="187"/>
    </row>
    <row r="374" spans="1:1" x14ac:dyDescent="0.3">
      <c r="A374" s="187"/>
    </row>
    <row r="375" spans="1:1" x14ac:dyDescent="0.3">
      <c r="A375" s="187"/>
    </row>
    <row r="376" spans="1:1" x14ac:dyDescent="0.3">
      <c r="A376" s="187"/>
    </row>
    <row r="377" spans="1:1" x14ac:dyDescent="0.3">
      <c r="A377" s="187"/>
    </row>
    <row r="378" spans="1:1" x14ac:dyDescent="0.3">
      <c r="A378" s="187"/>
    </row>
    <row r="379" spans="1:1" x14ac:dyDescent="0.3">
      <c r="A379" s="187"/>
    </row>
    <row r="380" spans="1:1" x14ac:dyDescent="0.3">
      <c r="A380" s="187"/>
    </row>
    <row r="381" spans="1:1" x14ac:dyDescent="0.3">
      <c r="A381" s="187"/>
    </row>
    <row r="382" spans="1:1" x14ac:dyDescent="0.3">
      <c r="A382" s="187"/>
    </row>
    <row r="383" spans="1:1" x14ac:dyDescent="0.3">
      <c r="A383" s="187"/>
    </row>
    <row r="384" spans="1:1" x14ac:dyDescent="0.3">
      <c r="A384" s="187"/>
    </row>
    <row r="385" spans="1:1" x14ac:dyDescent="0.3">
      <c r="A385" s="187"/>
    </row>
    <row r="386" spans="1:1" x14ac:dyDescent="0.3">
      <c r="A386" s="187"/>
    </row>
    <row r="387" spans="1:1" x14ac:dyDescent="0.3">
      <c r="A387" s="187"/>
    </row>
    <row r="388" spans="1:1" x14ac:dyDescent="0.3">
      <c r="A388" s="187"/>
    </row>
    <row r="389" spans="1:1" x14ac:dyDescent="0.3">
      <c r="A389" s="187"/>
    </row>
    <row r="390" spans="1:1" x14ac:dyDescent="0.3">
      <c r="A390" s="187"/>
    </row>
    <row r="391" spans="1:1" x14ac:dyDescent="0.3">
      <c r="A391" s="187"/>
    </row>
    <row r="392" spans="1:1" x14ac:dyDescent="0.3">
      <c r="A392" s="187"/>
    </row>
    <row r="393" spans="1:1" x14ac:dyDescent="0.3">
      <c r="A393" s="187"/>
    </row>
    <row r="394" spans="1:1" x14ac:dyDescent="0.3">
      <c r="A394" s="187"/>
    </row>
    <row r="395" spans="1:1" x14ac:dyDescent="0.3">
      <c r="A395" s="187"/>
    </row>
    <row r="396" spans="1:1" x14ac:dyDescent="0.3">
      <c r="A396" s="187"/>
    </row>
    <row r="397" spans="1:1" x14ac:dyDescent="0.3">
      <c r="A397" s="187"/>
    </row>
    <row r="398" spans="1:1" x14ac:dyDescent="0.3">
      <c r="A398" s="187"/>
    </row>
    <row r="399" spans="1:1" x14ac:dyDescent="0.3">
      <c r="A399" s="187"/>
    </row>
    <row r="400" spans="1:1" x14ac:dyDescent="0.3">
      <c r="A400" s="187"/>
    </row>
    <row r="401" spans="1:1" x14ac:dyDescent="0.3">
      <c r="A401" s="187"/>
    </row>
    <row r="402" spans="1:1" x14ac:dyDescent="0.3">
      <c r="A402" s="187"/>
    </row>
    <row r="403" spans="1:1" x14ac:dyDescent="0.3">
      <c r="A403" s="187"/>
    </row>
    <row r="404" spans="1:1" x14ac:dyDescent="0.3">
      <c r="A404" s="187"/>
    </row>
    <row r="405" spans="1:1" x14ac:dyDescent="0.3">
      <c r="A405" s="187"/>
    </row>
    <row r="406" spans="1:1" x14ac:dyDescent="0.3">
      <c r="A406" s="187"/>
    </row>
    <row r="407" spans="1:1" x14ac:dyDescent="0.3">
      <c r="A407" s="187"/>
    </row>
    <row r="408" spans="1:1" x14ac:dyDescent="0.3">
      <c r="A408" s="187"/>
    </row>
    <row r="409" spans="1:1" x14ac:dyDescent="0.3">
      <c r="A409" s="187"/>
    </row>
    <row r="410" spans="1:1" x14ac:dyDescent="0.3">
      <c r="A410" s="187"/>
    </row>
    <row r="411" spans="1:1" x14ac:dyDescent="0.3">
      <c r="A411" s="187"/>
    </row>
    <row r="412" spans="1:1" x14ac:dyDescent="0.3">
      <c r="A412" s="187"/>
    </row>
    <row r="413" spans="1:1" x14ac:dyDescent="0.3">
      <c r="A413" s="187"/>
    </row>
    <row r="414" spans="1:1" x14ac:dyDescent="0.3">
      <c r="A414" s="187"/>
    </row>
    <row r="415" spans="1:1" x14ac:dyDescent="0.3">
      <c r="A415" s="187"/>
    </row>
    <row r="416" spans="1:1" x14ac:dyDescent="0.3">
      <c r="A416" s="187"/>
    </row>
    <row r="417" spans="1:1" x14ac:dyDescent="0.3">
      <c r="A417" s="187"/>
    </row>
    <row r="418" spans="1:1" x14ac:dyDescent="0.3">
      <c r="A418" s="187"/>
    </row>
    <row r="419" spans="1:1" x14ac:dyDescent="0.3">
      <c r="A419" s="187"/>
    </row>
    <row r="420" spans="1:1" x14ac:dyDescent="0.3">
      <c r="A420" s="187"/>
    </row>
    <row r="421" spans="1:1" x14ac:dyDescent="0.3">
      <c r="A421" s="187"/>
    </row>
    <row r="422" spans="1:1" x14ac:dyDescent="0.3">
      <c r="A422" s="187"/>
    </row>
    <row r="423" spans="1:1" x14ac:dyDescent="0.3">
      <c r="A423" s="187"/>
    </row>
    <row r="424" spans="1:1" x14ac:dyDescent="0.3">
      <c r="A424" s="187"/>
    </row>
    <row r="425" spans="1:1" x14ac:dyDescent="0.3">
      <c r="A425" s="187"/>
    </row>
    <row r="426" spans="1:1" x14ac:dyDescent="0.3">
      <c r="A426" s="187"/>
    </row>
    <row r="427" spans="1:1" x14ac:dyDescent="0.3">
      <c r="A427" s="187"/>
    </row>
    <row r="428" spans="1:1" x14ac:dyDescent="0.3">
      <c r="A428" s="187"/>
    </row>
    <row r="429" spans="1:1" x14ac:dyDescent="0.3">
      <c r="A429" s="187"/>
    </row>
    <row r="430" spans="1:1" x14ac:dyDescent="0.3">
      <c r="A430" s="187"/>
    </row>
    <row r="431" spans="1:1" x14ac:dyDescent="0.3">
      <c r="A431" s="187"/>
    </row>
    <row r="432" spans="1:1" x14ac:dyDescent="0.3">
      <c r="A432" s="187"/>
    </row>
    <row r="433" spans="1:1" x14ac:dyDescent="0.3">
      <c r="A433" s="187"/>
    </row>
    <row r="434" spans="1:1" x14ac:dyDescent="0.3">
      <c r="A434" s="187"/>
    </row>
    <row r="435" spans="1:1" x14ac:dyDescent="0.3">
      <c r="A435" s="187"/>
    </row>
    <row r="436" spans="1:1" x14ac:dyDescent="0.3">
      <c r="A436" s="187"/>
    </row>
    <row r="437" spans="1:1" x14ac:dyDescent="0.3">
      <c r="A437" s="187"/>
    </row>
    <row r="438" spans="1:1" x14ac:dyDescent="0.3">
      <c r="A438" s="187"/>
    </row>
    <row r="439" spans="1:1" x14ac:dyDescent="0.3">
      <c r="A439" s="187"/>
    </row>
    <row r="440" spans="1:1" x14ac:dyDescent="0.3">
      <c r="A440" s="187"/>
    </row>
    <row r="441" spans="1:1" x14ac:dyDescent="0.3">
      <c r="A441" s="187"/>
    </row>
    <row r="442" spans="1:1" x14ac:dyDescent="0.3">
      <c r="A442" s="187"/>
    </row>
    <row r="443" spans="1:1" x14ac:dyDescent="0.3">
      <c r="A443" s="187"/>
    </row>
    <row r="444" spans="1:1" x14ac:dyDescent="0.3">
      <c r="A444" s="187"/>
    </row>
    <row r="445" spans="1:1" x14ac:dyDescent="0.3">
      <c r="A445" s="187"/>
    </row>
    <row r="446" spans="1:1" x14ac:dyDescent="0.3">
      <c r="A446" s="187"/>
    </row>
    <row r="447" spans="1:1" x14ac:dyDescent="0.3">
      <c r="A447" s="187"/>
    </row>
    <row r="448" spans="1:1" x14ac:dyDescent="0.3">
      <c r="A448" s="187"/>
    </row>
    <row r="449" spans="1:1" x14ac:dyDescent="0.3">
      <c r="A449" s="187"/>
    </row>
    <row r="450" spans="1:1" x14ac:dyDescent="0.3">
      <c r="A450" s="187"/>
    </row>
    <row r="451" spans="1:1" x14ac:dyDescent="0.3">
      <c r="A451" s="187"/>
    </row>
    <row r="452" spans="1:1" x14ac:dyDescent="0.3">
      <c r="A452" s="187"/>
    </row>
    <row r="453" spans="1:1" x14ac:dyDescent="0.3">
      <c r="A453" s="187"/>
    </row>
    <row r="454" spans="1:1" x14ac:dyDescent="0.3">
      <c r="A454" s="187"/>
    </row>
    <row r="455" spans="1:1" x14ac:dyDescent="0.3">
      <c r="A455" s="187"/>
    </row>
    <row r="456" spans="1:1" x14ac:dyDescent="0.3">
      <c r="A456" s="187"/>
    </row>
    <row r="457" spans="1:1" x14ac:dyDescent="0.3">
      <c r="A457" s="187"/>
    </row>
    <row r="458" spans="1:1" x14ac:dyDescent="0.3">
      <c r="A458" s="187"/>
    </row>
    <row r="459" spans="1:1" x14ac:dyDescent="0.3">
      <c r="A459" s="187"/>
    </row>
    <row r="460" spans="1:1" x14ac:dyDescent="0.3">
      <c r="A460" s="187"/>
    </row>
    <row r="461" spans="1:1" x14ac:dyDescent="0.3">
      <c r="A461" s="187"/>
    </row>
    <row r="462" spans="1:1" x14ac:dyDescent="0.3">
      <c r="A462" s="187"/>
    </row>
    <row r="463" spans="1:1" x14ac:dyDescent="0.3">
      <c r="A463" s="187"/>
    </row>
    <row r="464" spans="1:1" x14ac:dyDescent="0.3">
      <c r="A464" s="187"/>
    </row>
    <row r="465" spans="1:1" x14ac:dyDescent="0.3">
      <c r="A465" s="187"/>
    </row>
    <row r="466" spans="1:1" x14ac:dyDescent="0.3">
      <c r="A466" s="187"/>
    </row>
    <row r="467" spans="1:1" x14ac:dyDescent="0.3">
      <c r="A467" s="187"/>
    </row>
    <row r="468" spans="1:1" x14ac:dyDescent="0.3">
      <c r="A468" s="187"/>
    </row>
    <row r="469" spans="1:1" x14ac:dyDescent="0.3">
      <c r="A469" s="187"/>
    </row>
    <row r="470" spans="1:1" x14ac:dyDescent="0.3">
      <c r="A470" s="187"/>
    </row>
    <row r="471" spans="1:1" x14ac:dyDescent="0.3">
      <c r="A471" s="187"/>
    </row>
    <row r="472" spans="1:1" x14ac:dyDescent="0.3">
      <c r="A472" s="187"/>
    </row>
    <row r="473" spans="1:1" x14ac:dyDescent="0.3">
      <c r="A473" s="187"/>
    </row>
    <row r="474" spans="1:1" x14ac:dyDescent="0.3">
      <c r="A474" s="187"/>
    </row>
    <row r="475" spans="1:1" x14ac:dyDescent="0.3">
      <c r="A475" s="187"/>
    </row>
    <row r="476" spans="1:1" x14ac:dyDescent="0.3">
      <c r="A476" s="187"/>
    </row>
    <row r="477" spans="1:1" x14ac:dyDescent="0.3">
      <c r="A477" s="187"/>
    </row>
    <row r="478" spans="1:1" x14ac:dyDescent="0.3">
      <c r="A478" s="187"/>
    </row>
    <row r="479" spans="1:1" x14ac:dyDescent="0.3">
      <c r="A479" s="187"/>
    </row>
    <row r="480" spans="1:1" x14ac:dyDescent="0.3">
      <c r="A480" s="187"/>
    </row>
    <row r="481" spans="1:1" x14ac:dyDescent="0.3">
      <c r="A481" s="187"/>
    </row>
    <row r="482" spans="1:1" x14ac:dyDescent="0.3">
      <c r="A482" s="187"/>
    </row>
    <row r="483" spans="1:1" x14ac:dyDescent="0.3">
      <c r="A483" s="187"/>
    </row>
    <row r="484" spans="1:1" x14ac:dyDescent="0.3">
      <c r="A484" s="187"/>
    </row>
    <row r="485" spans="1:1" x14ac:dyDescent="0.3">
      <c r="A485" s="187"/>
    </row>
    <row r="486" spans="1:1" x14ac:dyDescent="0.3">
      <c r="A486" s="187"/>
    </row>
    <row r="487" spans="1:1" x14ac:dyDescent="0.3">
      <c r="A487" s="187"/>
    </row>
    <row r="488" spans="1:1" x14ac:dyDescent="0.3">
      <c r="A488" s="187"/>
    </row>
    <row r="489" spans="1:1" x14ac:dyDescent="0.3">
      <c r="A489" s="187"/>
    </row>
    <row r="490" spans="1:1" x14ac:dyDescent="0.3">
      <c r="A490" s="187"/>
    </row>
    <row r="491" spans="1:1" x14ac:dyDescent="0.3">
      <c r="A491" s="187"/>
    </row>
    <row r="492" spans="1:1" x14ac:dyDescent="0.3">
      <c r="A492" s="187"/>
    </row>
    <row r="493" spans="1:1" x14ac:dyDescent="0.3">
      <c r="A493" s="187"/>
    </row>
    <row r="494" spans="1:1" x14ac:dyDescent="0.3">
      <c r="A494" s="187"/>
    </row>
    <row r="495" spans="1:1" x14ac:dyDescent="0.3">
      <c r="A495" s="187"/>
    </row>
    <row r="496" spans="1:1" x14ac:dyDescent="0.3">
      <c r="A496" s="187"/>
    </row>
    <row r="497" spans="1:1" x14ac:dyDescent="0.3">
      <c r="A497" s="187"/>
    </row>
    <row r="498" spans="1:1" x14ac:dyDescent="0.3">
      <c r="A498" s="187"/>
    </row>
    <row r="499" spans="1:1" x14ac:dyDescent="0.3">
      <c r="A499" s="187"/>
    </row>
    <row r="500" spans="1:1" x14ac:dyDescent="0.3">
      <c r="A500" s="187"/>
    </row>
    <row r="501" spans="1:1" x14ac:dyDescent="0.3">
      <c r="A501" s="187"/>
    </row>
    <row r="502" spans="1:1" x14ac:dyDescent="0.3">
      <c r="A502" s="187"/>
    </row>
    <row r="503" spans="1:1" x14ac:dyDescent="0.3">
      <c r="A503" s="187"/>
    </row>
    <row r="504" spans="1:1" x14ac:dyDescent="0.3">
      <c r="A504" s="187"/>
    </row>
    <row r="505" spans="1:1" x14ac:dyDescent="0.3">
      <c r="A505" s="187"/>
    </row>
    <row r="506" spans="1:1" x14ac:dyDescent="0.3">
      <c r="A506" s="187"/>
    </row>
    <row r="507" spans="1:1" x14ac:dyDescent="0.3">
      <c r="A507" s="187"/>
    </row>
    <row r="508" spans="1:1" x14ac:dyDescent="0.3">
      <c r="A508" s="187"/>
    </row>
    <row r="509" spans="1:1" x14ac:dyDescent="0.3">
      <c r="A509" s="187"/>
    </row>
    <row r="510" spans="1:1" x14ac:dyDescent="0.3">
      <c r="A510" s="187"/>
    </row>
    <row r="511" spans="1:1" x14ac:dyDescent="0.3">
      <c r="A511" s="187"/>
    </row>
    <row r="512" spans="1:1" x14ac:dyDescent="0.3">
      <c r="A512" s="187"/>
    </row>
    <row r="513" spans="1:1" x14ac:dyDescent="0.3">
      <c r="A513" s="187"/>
    </row>
    <row r="514" spans="1:1" x14ac:dyDescent="0.3">
      <c r="A514" s="187"/>
    </row>
    <row r="515" spans="1:1" x14ac:dyDescent="0.3">
      <c r="A515" s="187"/>
    </row>
    <row r="516" spans="1:1" x14ac:dyDescent="0.3">
      <c r="A516" s="187"/>
    </row>
    <row r="517" spans="1:1" x14ac:dyDescent="0.3">
      <c r="A517" s="187"/>
    </row>
    <row r="518" spans="1:1" x14ac:dyDescent="0.3">
      <c r="A518" s="187"/>
    </row>
    <row r="519" spans="1:1" x14ac:dyDescent="0.3">
      <c r="A519" s="187"/>
    </row>
    <row r="520" spans="1:1" x14ac:dyDescent="0.3">
      <c r="A520" s="187"/>
    </row>
    <row r="521" spans="1:1" x14ac:dyDescent="0.3">
      <c r="A521" s="187"/>
    </row>
    <row r="522" spans="1:1" x14ac:dyDescent="0.3">
      <c r="A522" s="187"/>
    </row>
    <row r="523" spans="1:1" x14ac:dyDescent="0.3">
      <c r="A523" s="187"/>
    </row>
    <row r="524" spans="1:1" x14ac:dyDescent="0.3">
      <c r="A524" s="187"/>
    </row>
    <row r="525" spans="1:1" x14ac:dyDescent="0.3">
      <c r="A525" s="187"/>
    </row>
    <row r="526" spans="1:1" x14ac:dyDescent="0.3">
      <c r="A526" s="187"/>
    </row>
    <row r="527" spans="1:1" x14ac:dyDescent="0.3">
      <c r="A527" s="187"/>
    </row>
    <row r="528" spans="1:1" x14ac:dyDescent="0.3">
      <c r="A528" s="187"/>
    </row>
    <row r="529" spans="1:1" x14ac:dyDescent="0.3">
      <c r="A529" s="187"/>
    </row>
    <row r="530" spans="1:1" x14ac:dyDescent="0.3">
      <c r="A530" s="187"/>
    </row>
    <row r="531" spans="1:1" x14ac:dyDescent="0.3">
      <c r="A531" s="187"/>
    </row>
    <row r="532" spans="1:1" x14ac:dyDescent="0.3">
      <c r="A532" s="187"/>
    </row>
    <row r="533" spans="1:1" x14ac:dyDescent="0.3">
      <c r="A533" s="187"/>
    </row>
    <row r="534" spans="1:1" x14ac:dyDescent="0.3">
      <c r="A534" s="187"/>
    </row>
    <row r="535" spans="1:1" x14ac:dyDescent="0.3">
      <c r="A535" s="187"/>
    </row>
    <row r="536" spans="1:1" x14ac:dyDescent="0.3">
      <c r="A536" s="187"/>
    </row>
    <row r="537" spans="1:1" x14ac:dyDescent="0.3">
      <c r="A537" s="187"/>
    </row>
    <row r="538" spans="1:1" x14ac:dyDescent="0.3">
      <c r="A538" s="187"/>
    </row>
    <row r="539" spans="1:1" x14ac:dyDescent="0.3">
      <c r="A539" s="187"/>
    </row>
    <row r="540" spans="1:1" x14ac:dyDescent="0.3">
      <c r="A540" s="187"/>
    </row>
    <row r="541" spans="1:1" x14ac:dyDescent="0.3">
      <c r="A541" s="187"/>
    </row>
    <row r="542" spans="1:1" x14ac:dyDescent="0.3">
      <c r="A542" s="187"/>
    </row>
    <row r="543" spans="1:1" x14ac:dyDescent="0.3">
      <c r="A543" s="187"/>
    </row>
    <row r="544" spans="1:1" x14ac:dyDescent="0.3">
      <c r="A544" s="187"/>
    </row>
    <row r="545" spans="1:1" x14ac:dyDescent="0.3">
      <c r="A545" s="187"/>
    </row>
    <row r="546" spans="1:1" x14ac:dyDescent="0.3">
      <c r="A546" s="187"/>
    </row>
    <row r="547" spans="1:1" x14ac:dyDescent="0.3">
      <c r="A547" s="187"/>
    </row>
    <row r="548" spans="1:1" x14ac:dyDescent="0.3">
      <c r="A548" s="187"/>
    </row>
    <row r="549" spans="1:1" x14ac:dyDescent="0.3">
      <c r="A549" s="187"/>
    </row>
    <row r="550" spans="1:1" x14ac:dyDescent="0.3">
      <c r="A550" s="187"/>
    </row>
    <row r="551" spans="1:1" x14ac:dyDescent="0.3">
      <c r="A551" s="187"/>
    </row>
    <row r="552" spans="1:1" x14ac:dyDescent="0.3">
      <c r="A552" s="187"/>
    </row>
    <row r="553" spans="1:1" x14ac:dyDescent="0.3">
      <c r="A553" s="187"/>
    </row>
    <row r="554" spans="1:1" x14ac:dyDescent="0.3">
      <c r="A554" s="187"/>
    </row>
    <row r="555" spans="1:1" x14ac:dyDescent="0.3">
      <c r="A555" s="187"/>
    </row>
    <row r="556" spans="1:1" x14ac:dyDescent="0.3">
      <c r="A556" s="187"/>
    </row>
    <row r="557" spans="1:1" x14ac:dyDescent="0.3">
      <c r="A557" s="187"/>
    </row>
    <row r="558" spans="1:1" x14ac:dyDescent="0.3">
      <c r="A558" s="187"/>
    </row>
    <row r="559" spans="1:1" x14ac:dyDescent="0.3">
      <c r="A559" s="187"/>
    </row>
    <row r="560" spans="1:1" x14ac:dyDescent="0.3">
      <c r="A560" s="187"/>
    </row>
    <row r="561" spans="1:1" x14ac:dyDescent="0.3">
      <c r="A561" s="187"/>
    </row>
    <row r="562" spans="1:1" x14ac:dyDescent="0.3">
      <c r="A562" s="187"/>
    </row>
    <row r="563" spans="1:1" x14ac:dyDescent="0.3">
      <c r="A563" s="187"/>
    </row>
    <row r="564" spans="1:1" x14ac:dyDescent="0.3">
      <c r="A564" s="187"/>
    </row>
    <row r="565" spans="1:1" x14ac:dyDescent="0.3">
      <c r="A565" s="187"/>
    </row>
    <row r="566" spans="1:1" x14ac:dyDescent="0.3">
      <c r="A566" s="187"/>
    </row>
    <row r="567" spans="1:1" x14ac:dyDescent="0.3">
      <c r="A567" s="187"/>
    </row>
    <row r="568" spans="1:1" x14ac:dyDescent="0.3">
      <c r="A568" s="187"/>
    </row>
    <row r="569" spans="1:1" x14ac:dyDescent="0.3">
      <c r="A569" s="187"/>
    </row>
    <row r="570" spans="1:1" x14ac:dyDescent="0.3">
      <c r="A570" s="187"/>
    </row>
    <row r="571" spans="1:1" x14ac:dyDescent="0.3">
      <c r="A571" s="187"/>
    </row>
    <row r="572" spans="1:1" x14ac:dyDescent="0.3">
      <c r="A572" s="187"/>
    </row>
    <row r="573" spans="1:1" x14ac:dyDescent="0.3">
      <c r="A573" s="187"/>
    </row>
    <row r="574" spans="1:1" x14ac:dyDescent="0.3">
      <c r="A574" s="187"/>
    </row>
    <row r="575" spans="1:1" x14ac:dyDescent="0.3">
      <c r="A575" s="187"/>
    </row>
    <row r="576" spans="1:1" x14ac:dyDescent="0.3">
      <c r="A576" s="187"/>
    </row>
    <row r="577" spans="1:1" x14ac:dyDescent="0.3">
      <c r="A577" s="187"/>
    </row>
    <row r="578" spans="1:1" x14ac:dyDescent="0.3">
      <c r="A578" s="187"/>
    </row>
    <row r="579" spans="1:1" x14ac:dyDescent="0.3">
      <c r="A579" s="187"/>
    </row>
    <row r="580" spans="1:1" x14ac:dyDescent="0.3">
      <c r="A580" s="187"/>
    </row>
    <row r="581" spans="1:1" x14ac:dyDescent="0.3">
      <c r="A581" s="187"/>
    </row>
    <row r="582" spans="1:1" x14ac:dyDescent="0.3">
      <c r="A582" s="187"/>
    </row>
    <row r="583" spans="1:1" x14ac:dyDescent="0.3">
      <c r="A583" s="187"/>
    </row>
    <row r="584" spans="1:1" x14ac:dyDescent="0.3">
      <c r="A584" s="187"/>
    </row>
    <row r="585" spans="1:1" x14ac:dyDescent="0.3">
      <c r="A585" s="187"/>
    </row>
    <row r="586" spans="1:1" x14ac:dyDescent="0.3">
      <c r="A586" s="187"/>
    </row>
    <row r="587" spans="1:1" x14ac:dyDescent="0.3">
      <c r="A587" s="187"/>
    </row>
    <row r="588" spans="1:1" x14ac:dyDescent="0.3">
      <c r="A588" s="187"/>
    </row>
    <row r="589" spans="1:1" x14ac:dyDescent="0.3">
      <c r="A589" s="187"/>
    </row>
    <row r="590" spans="1:1" x14ac:dyDescent="0.3">
      <c r="A590" s="187"/>
    </row>
    <row r="591" spans="1:1" x14ac:dyDescent="0.3">
      <c r="A591" s="187"/>
    </row>
    <row r="592" spans="1:1" x14ac:dyDescent="0.3">
      <c r="A592" s="187"/>
    </row>
    <row r="593" spans="1:1" x14ac:dyDescent="0.3">
      <c r="A593" s="187"/>
    </row>
    <row r="594" spans="1:1" x14ac:dyDescent="0.3">
      <c r="A594" s="187"/>
    </row>
    <row r="595" spans="1:1" x14ac:dyDescent="0.3">
      <c r="A595" s="187"/>
    </row>
    <row r="596" spans="1:1" x14ac:dyDescent="0.3">
      <c r="A596" s="187"/>
    </row>
    <row r="597" spans="1:1" x14ac:dyDescent="0.3">
      <c r="A597" s="187"/>
    </row>
    <row r="598" spans="1:1" x14ac:dyDescent="0.3">
      <c r="A598" s="187"/>
    </row>
    <row r="599" spans="1:1" x14ac:dyDescent="0.3">
      <c r="A599" s="187"/>
    </row>
    <row r="600" spans="1:1" x14ac:dyDescent="0.3">
      <c r="A600" s="187"/>
    </row>
    <row r="601" spans="1:1" x14ac:dyDescent="0.3">
      <c r="A601" s="187"/>
    </row>
    <row r="602" spans="1:1" x14ac:dyDescent="0.3">
      <c r="A602" s="187"/>
    </row>
    <row r="603" spans="1:1" x14ac:dyDescent="0.3">
      <c r="A603" s="187"/>
    </row>
    <row r="604" spans="1:1" x14ac:dyDescent="0.3">
      <c r="A604" s="187"/>
    </row>
    <row r="605" spans="1:1" x14ac:dyDescent="0.3">
      <c r="A605" s="187"/>
    </row>
    <row r="606" spans="1:1" x14ac:dyDescent="0.3">
      <c r="A606" s="187"/>
    </row>
    <row r="607" spans="1:1" x14ac:dyDescent="0.3">
      <c r="A607" s="187"/>
    </row>
    <row r="608" spans="1:1" x14ac:dyDescent="0.3">
      <c r="A608" s="187"/>
    </row>
    <row r="609" spans="1:1" x14ac:dyDescent="0.3">
      <c r="A609" s="187"/>
    </row>
    <row r="610" spans="1:1" x14ac:dyDescent="0.3">
      <c r="A610" s="187"/>
    </row>
    <row r="611" spans="1:1" x14ac:dyDescent="0.3">
      <c r="A611" s="187"/>
    </row>
    <row r="612" spans="1:1" x14ac:dyDescent="0.3">
      <c r="A612" s="187"/>
    </row>
    <row r="613" spans="1:1" x14ac:dyDescent="0.3">
      <c r="A613" s="187"/>
    </row>
    <row r="614" spans="1:1" x14ac:dyDescent="0.3">
      <c r="A614" s="187"/>
    </row>
    <row r="615" spans="1:1" x14ac:dyDescent="0.3">
      <c r="A615" s="187"/>
    </row>
    <row r="616" spans="1:1" x14ac:dyDescent="0.3">
      <c r="A616" s="187"/>
    </row>
    <row r="617" spans="1:1" x14ac:dyDescent="0.3">
      <c r="A617" s="187"/>
    </row>
    <row r="618" spans="1:1" x14ac:dyDescent="0.3">
      <c r="A618" s="187"/>
    </row>
    <row r="619" spans="1:1" x14ac:dyDescent="0.3">
      <c r="A619" s="187"/>
    </row>
    <row r="620" spans="1:1" x14ac:dyDescent="0.3">
      <c r="A620" s="187"/>
    </row>
    <row r="621" spans="1:1" x14ac:dyDescent="0.3">
      <c r="A621" s="187"/>
    </row>
    <row r="622" spans="1:1" x14ac:dyDescent="0.3">
      <c r="A622" s="187"/>
    </row>
    <row r="623" spans="1:1" x14ac:dyDescent="0.3">
      <c r="A623" s="187"/>
    </row>
    <row r="624" spans="1:1" x14ac:dyDescent="0.3">
      <c r="A624" s="187"/>
    </row>
    <row r="625" spans="1:1" x14ac:dyDescent="0.3">
      <c r="A625" s="187"/>
    </row>
    <row r="626" spans="1:1" x14ac:dyDescent="0.3">
      <c r="A626" s="187"/>
    </row>
    <row r="627" spans="1:1" x14ac:dyDescent="0.3">
      <c r="A627" s="187"/>
    </row>
    <row r="628" spans="1:1" x14ac:dyDescent="0.3">
      <c r="A628" s="187"/>
    </row>
    <row r="629" spans="1:1" x14ac:dyDescent="0.3">
      <c r="A629" s="187"/>
    </row>
    <row r="630" spans="1:1" x14ac:dyDescent="0.3">
      <c r="A630" s="187"/>
    </row>
    <row r="631" spans="1:1" x14ac:dyDescent="0.3">
      <c r="A631" s="187"/>
    </row>
    <row r="632" spans="1:1" x14ac:dyDescent="0.3">
      <c r="A632" s="187"/>
    </row>
    <row r="633" spans="1:1" x14ac:dyDescent="0.3">
      <c r="A633" s="187"/>
    </row>
    <row r="634" spans="1:1" x14ac:dyDescent="0.3">
      <c r="A634" s="187"/>
    </row>
    <row r="635" spans="1:1" x14ac:dyDescent="0.3">
      <c r="A635" s="187"/>
    </row>
    <row r="636" spans="1:1" x14ac:dyDescent="0.3">
      <c r="A636" s="187"/>
    </row>
    <row r="637" spans="1:1" x14ac:dyDescent="0.3">
      <c r="A637" s="187"/>
    </row>
  </sheetData>
  <mergeCells count="5">
    <mergeCell ref="BA26:BG26"/>
    <mergeCell ref="C26:I26"/>
    <mergeCell ref="M26:S26"/>
    <mergeCell ref="A2:A3"/>
    <mergeCell ref="W26:AC26"/>
  </mergeCells>
  <hyperlinks>
    <hyperlink ref="A4" location="myrangeW0" display="myrangeW0" xr:uid="{14796983-6F43-4E7B-A6F9-C16DB5B6AC43}"/>
    <hyperlink ref="A5" location="myrangeW1" display="myrangeW1" xr:uid="{66C5ACFB-8C03-42AC-AAE3-AFC84A703745}"/>
    <hyperlink ref="A6" location="myrangeW2" display="myrangeW2" xr:uid="{C541C63C-E656-4191-B742-D91621A9FA5A}"/>
    <hyperlink ref="A7" location="myrangeW3" display="myrangeW3" xr:uid="{CA0E06E5-8D07-4A03-A407-B0AE4822B42B}"/>
    <hyperlink ref="A8" location="myrangeW4" display="myrangeW4" xr:uid="{F7C36524-DFE9-4F11-8A33-B931A961ABBB}"/>
    <hyperlink ref="A9" location="myrangeW5" display="myrangeW5" xr:uid="{92A7AFBC-698F-474B-A41D-D8C779CDBA7F}"/>
    <hyperlink ref="A10" location="myrangeW6" display="myrangeW6" xr:uid="{202BE2E4-F1D4-47A6-ACFD-87BC8526328C}"/>
    <hyperlink ref="A11" location="myrangeW7" display="myrangeW7" xr:uid="{C5A7AE5C-CD1E-43E3-BD3F-DF68E9611932}"/>
    <hyperlink ref="A12" location="myrangeW8" display="myrangeW8" xr:uid="{980DDD32-C82D-4EF1-ABEC-8C1C96E54DEE}"/>
    <hyperlink ref="A13" location="myrangeW9" display="myrangeW9" xr:uid="{E4CA2735-8B33-40AB-8ABE-077118765D6E}"/>
    <hyperlink ref="A14" location="myrangeW10" display="myrangeW10" xr:uid="{DD3F68D0-C09E-4CB6-8C2A-2C2D10A07907}"/>
    <hyperlink ref="A15" location="myrangeW11" display="myrangeW11" xr:uid="{2008EC1A-E740-4C01-B417-501AD68E8CBC}"/>
    <hyperlink ref="A16" location="myrangeW12" display="myrangeW12" xr:uid="{CB1DDC76-6DFA-48C5-BF7E-6C48620109C3}"/>
    <hyperlink ref="A17" location="myrangeW13" display="myrangeW13" xr:uid="{A4468005-9D8F-407A-8598-1CC5339F8732}"/>
    <hyperlink ref="A18" location="myrangeW14" display="myrangeW14" xr:uid="{7C11607A-9DB4-4596-90C6-A12502E93741}"/>
    <hyperlink ref="A19" location="myrangeW15" display="myrangeW15" xr:uid="{19EEC5D9-4845-4152-ABC4-08220D7D8F44}"/>
    <hyperlink ref="A20" location="myrangeW16" display="myrangeW16" xr:uid="{15CB0CAA-FF09-4424-A725-C6BE730D0A64}"/>
    <hyperlink ref="A21" location="myrangeW17" display="myrangeW17" xr:uid="{444BDCF6-E378-4CEA-8E40-1DC86440A48A}"/>
    <hyperlink ref="A22" location="myrangeW18" display="myrangeW18" xr:uid="{9D22E1E3-FCA0-4C6E-8621-FF64EE3FCF48}"/>
    <hyperlink ref="A23" location="myrangeW19" display="myrangeW19" xr:uid="{ECAE7F17-5257-471E-93AE-A06CF1857C1C}"/>
    <hyperlink ref="A24" location="myrangeW20" display="myrangeW20" xr:uid="{71EE33CE-8569-448B-8DDE-F0D98567C1CB}"/>
    <hyperlink ref="A25" location="myrangeW21" display="myrangeW21" xr:uid="{48045F96-7478-489D-8731-3520D320500D}"/>
    <hyperlink ref="A26" location="myrangeW22" display="myrangeW22" xr:uid="{F605A619-505A-4F24-99D4-6BB23819F69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style="80"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60" customFormat="1" ht="30" customHeight="1" x14ac:dyDescent="0.3">
      <c r="B1" s="615" t="str">
        <f>HLOOKUP(Introduction!$G$4,nametranslations,117,FALSE)</f>
        <v>Saneamiento en las Escuelas</v>
      </c>
      <c r="C1" s="192" t="s">
        <v>193</v>
      </c>
      <c r="D1" s="157" t="str">
        <f>+Introduction!$C$7</f>
        <v>Chile</v>
      </c>
      <c r="E1" s="157"/>
      <c r="F1" s="157"/>
      <c r="G1" s="157"/>
      <c r="H1" s="157"/>
      <c r="I1" s="174"/>
      <c r="J1" s="158"/>
      <c r="K1" s="158"/>
      <c r="L1" s="615" t="str">
        <f>HLOOKUP(Introduction!$G$4,nametranslations,117,FALSE)</f>
        <v>Saneamiento en las Escuelas</v>
      </c>
      <c r="M1" s="192" t="s">
        <v>194</v>
      </c>
      <c r="N1" s="157" t="str">
        <f>+Introduction!$C$7</f>
        <v>Chile</v>
      </c>
      <c r="O1" s="157"/>
      <c r="P1" s="157"/>
      <c r="Q1" s="157"/>
      <c r="R1" s="157"/>
      <c r="S1" s="174"/>
      <c r="T1" s="158"/>
      <c r="U1" s="159"/>
      <c r="V1" s="615" t="str">
        <f>HLOOKUP(Introduction!$G$4,nametranslations,117,FALSE)</f>
        <v>Saneamiento en las Escuelas</v>
      </c>
      <c r="W1" s="192">
        <v>2021</v>
      </c>
      <c r="X1" s="157" t="str">
        <f>+Introduction!$C$7</f>
        <v>Chile</v>
      </c>
      <c r="Y1" s="157"/>
      <c r="Z1" s="157"/>
      <c r="AA1" s="157"/>
      <c r="AB1" s="157"/>
      <c r="AC1" s="174"/>
      <c r="AD1" s="158"/>
      <c r="AE1" s="159"/>
    </row>
    <row r="2" spans="1:232" s="160" customFormat="1" ht="30" customHeight="1" x14ac:dyDescent="0.3">
      <c r="A2" s="356" t="s">
        <v>210</v>
      </c>
      <c r="B2" s="163" t="s">
        <v>191</v>
      </c>
      <c r="C2" s="145" t="s">
        <v>146</v>
      </c>
      <c r="D2" s="145" t="s">
        <v>144</v>
      </c>
      <c r="E2" s="164"/>
      <c r="F2" s="164"/>
      <c r="G2" s="164"/>
      <c r="H2" s="164"/>
      <c r="I2" s="165"/>
      <c r="J2" s="161" t="s">
        <v>195</v>
      </c>
      <c r="K2" s="161"/>
      <c r="L2" s="163" t="s">
        <v>192</v>
      </c>
      <c r="M2" s="145" t="s">
        <v>146</v>
      </c>
      <c r="N2" s="145" t="s">
        <v>145</v>
      </c>
      <c r="O2" s="164"/>
      <c r="P2" s="164"/>
      <c r="Q2" s="164"/>
      <c r="R2" s="164"/>
      <c r="S2" s="165"/>
      <c r="T2" s="161" t="s">
        <v>195</v>
      </c>
      <c r="U2" s="162"/>
      <c r="V2" s="163" t="s">
        <v>211</v>
      </c>
      <c r="W2" s="145" t="s">
        <v>146</v>
      </c>
      <c r="X2" s="145" t="s">
        <v>212</v>
      </c>
      <c r="Y2" s="164"/>
      <c r="Z2" s="164"/>
      <c r="AA2" s="164"/>
      <c r="AB2" s="164"/>
      <c r="AC2" s="165"/>
      <c r="AD2" s="161" t="s">
        <v>195</v>
      </c>
      <c r="AE2" s="162"/>
    </row>
    <row r="3" spans="1:232" s="138" customFormat="1" ht="18" customHeight="1" x14ac:dyDescent="0.3">
      <c r="A3" s="356"/>
      <c r="B3" s="182" t="str">
        <f>HLOOKUP(Introduction!$G$4,nametranslations,152,FALSE)</f>
        <v>Definición</v>
      </c>
      <c r="C3" s="147" t="str">
        <f>HLOOKUP(Introduction!$G$4,nametranslations,102,FALSE)</f>
        <v>Estimaciones (%)</v>
      </c>
      <c r="D3" s="148" t="str">
        <f>HLOOKUP(Introduction!$G$4,nametranslations,24,FALSE)</f>
        <v>Total</v>
      </c>
      <c r="E3" s="149" t="str">
        <f>HLOOKUP(Introduction!$G$4,nametranslations,26,FALSE)</f>
        <v>Urbano</v>
      </c>
      <c r="F3" s="149" t="str">
        <f>HLOOKUP(Introduction!$G$4,nametranslations,25,FALSE)</f>
        <v>Rural</v>
      </c>
      <c r="G3" s="149" t="str">
        <f>HLOOKUP(Introduction!$G$4,nametranslations,27,FALSE)</f>
        <v>Preprimaria</v>
      </c>
      <c r="H3" s="149" t="str">
        <f>HLOOKUP(Introduction!$G$4,nametranslations,28,FALSE)</f>
        <v>Primaria</v>
      </c>
      <c r="I3" s="150" t="str">
        <f>HLOOKUP(Introduction!$G$4,nametranslations,29,FALSE)</f>
        <v>Secundaria</v>
      </c>
      <c r="J3" s="136"/>
      <c r="K3" s="136"/>
      <c r="L3" s="182" t="str">
        <f>HLOOKUP(Introduction!$G$4,nametranslations,152,FALSE)</f>
        <v>Definición</v>
      </c>
      <c r="M3" s="147" t="str">
        <f>HLOOKUP(Introduction!$G$4,nametranslations,102,FALSE)</f>
        <v>Estimaciones (%)</v>
      </c>
      <c r="N3" s="148" t="str">
        <f>HLOOKUP(Introduction!$G$4,nametranslations,24,FALSE)</f>
        <v>Total</v>
      </c>
      <c r="O3" s="149" t="str">
        <f>HLOOKUP(Introduction!$G$4,nametranslations,26,FALSE)</f>
        <v>Urbano</v>
      </c>
      <c r="P3" s="149" t="str">
        <f>HLOOKUP(Introduction!$G$4,nametranslations,25,FALSE)</f>
        <v>Rural</v>
      </c>
      <c r="Q3" s="149" t="str">
        <f>HLOOKUP(Introduction!$G$4,nametranslations,27,FALSE)</f>
        <v>Preprimaria</v>
      </c>
      <c r="R3" s="149" t="str">
        <f>HLOOKUP(Introduction!$G$4,nametranslations,28,FALSE)</f>
        <v>Primaria</v>
      </c>
      <c r="S3" s="150" t="str">
        <f>HLOOKUP(Introduction!$G$4,nametranslations,29,FALSE)</f>
        <v>Secundaria</v>
      </c>
      <c r="T3" s="136"/>
      <c r="U3" s="151"/>
      <c r="V3" s="182" t="str">
        <f>HLOOKUP(Introduction!$G$4,nametranslations,152,FALSE)</f>
        <v>Definición</v>
      </c>
      <c r="W3" s="147" t="str">
        <f>HLOOKUP(Introduction!$G$4,nametranslations,102,FALSE)</f>
        <v>Estimaciones (%)</v>
      </c>
      <c r="X3" s="148" t="str">
        <f>HLOOKUP(Introduction!$G$4,nametranslations,24,FALSE)</f>
        <v>Total</v>
      </c>
      <c r="Y3" s="149" t="str">
        <f>HLOOKUP(Introduction!$G$4,nametranslations,26,FALSE)</f>
        <v>Urbano</v>
      </c>
      <c r="Z3" s="149" t="str">
        <f>HLOOKUP(Introduction!$G$4,nametranslations,25,FALSE)</f>
        <v>Rural</v>
      </c>
      <c r="AA3" s="149" t="str">
        <f>HLOOKUP(Introduction!$G$4,nametranslations,27,FALSE)</f>
        <v>Preprimaria</v>
      </c>
      <c r="AB3" s="149" t="str">
        <f>HLOOKUP(Introduction!$G$4,nametranslations,28,FALSE)</f>
        <v>Primaria</v>
      </c>
      <c r="AC3" s="150" t="str">
        <f>HLOOKUP(Introduction!$G$4,nametranslations,29,FALSE)</f>
        <v>Secundaria</v>
      </c>
      <c r="AD3" s="136"/>
      <c r="AE3" s="151"/>
      <c r="AF3" s="137"/>
      <c r="AP3" s="137"/>
      <c r="AZ3" s="137"/>
      <c r="BA3" s="137"/>
      <c r="BB3" s="129"/>
      <c r="BC3" s="129"/>
      <c r="BD3" s="129"/>
      <c r="BE3" s="129"/>
      <c r="BF3" s="129"/>
      <c r="BG3" s="129"/>
      <c r="BJ3" s="137"/>
      <c r="BT3" s="137"/>
      <c r="CD3" s="137"/>
      <c r="CN3" s="137"/>
      <c r="CX3" s="137"/>
      <c r="DH3" s="137"/>
      <c r="DR3" s="137"/>
      <c r="EB3" s="137"/>
      <c r="EL3" s="137"/>
      <c r="EV3" s="137"/>
      <c r="FF3" s="137"/>
      <c r="FP3" s="137"/>
      <c r="FZ3" s="137"/>
      <c r="GJ3" s="137"/>
      <c r="GT3" s="137"/>
      <c r="HD3" s="137"/>
      <c r="HN3" s="137"/>
      <c r="HX3" s="137"/>
    </row>
    <row r="4" spans="1:232" s="2" customFormat="1" x14ac:dyDescent="0.3">
      <c r="A4" s="642" t="str">
        <f>IF(ISBLANK('Data Summary'!A6),"",'Data Summary'!A6)</f>
        <v>CHL_2006_LLECE</v>
      </c>
      <c r="B4" s="73"/>
      <c r="C4" s="12" t="str">
        <f>HLOOKUP(Introduction!$G$4,nametranslations,118,FALSE)</f>
        <v>Sin instalaciones</v>
      </c>
      <c r="D4" s="7" t="str">
        <f t="shared" ref="D4:I4" si="0">IF(COUNTA(D14)=0,"",D14)</f>
        <v/>
      </c>
      <c r="E4" s="7" t="str">
        <f t="shared" si="0"/>
        <v/>
      </c>
      <c r="F4" s="7" t="str">
        <f t="shared" si="0"/>
        <v/>
      </c>
      <c r="G4" s="7" t="str">
        <f t="shared" si="0"/>
        <v/>
      </c>
      <c r="H4" s="7" t="str">
        <f t="shared" si="0"/>
        <v/>
      </c>
      <c r="I4" s="26" t="str">
        <f t="shared" si="0"/>
        <v/>
      </c>
      <c r="J4" s="21"/>
      <c r="K4" s="21"/>
      <c r="L4" s="73"/>
      <c r="M4" s="12" t="str">
        <f>HLOOKUP(Introduction!$G$4,nametranslations,118,FALSE)</f>
        <v>Sin instalaciones</v>
      </c>
      <c r="N4" s="7" t="str">
        <f t="shared" ref="N4:S4" si="1">IF(COUNTA(N14)=0,"",N14)</f>
        <v/>
      </c>
      <c r="O4" s="7" t="str">
        <f t="shared" si="1"/>
        <v/>
      </c>
      <c r="P4" s="7" t="str">
        <f t="shared" si="1"/>
        <v/>
      </c>
      <c r="Q4" s="7" t="str">
        <f t="shared" si="1"/>
        <v/>
      </c>
      <c r="R4" s="7" t="str">
        <f t="shared" si="1"/>
        <v/>
      </c>
      <c r="S4" s="26" t="str">
        <f t="shared" si="1"/>
        <v/>
      </c>
      <c r="T4" s="21"/>
      <c r="U4" s="14"/>
      <c r="V4" s="73"/>
      <c r="W4" s="12" t="str">
        <f>HLOOKUP(Introduction!$G$4,nametranslations,118,FALSE)</f>
        <v>Sin instalaciones</v>
      </c>
      <c r="X4" s="7" t="str">
        <f t="shared" ref="X4:AC4" si="2">IF(COUNTA(X14)=0,"",X14)</f>
        <v/>
      </c>
      <c r="Y4" s="7" t="str">
        <f t="shared" si="2"/>
        <v/>
      </c>
      <c r="Z4" s="7" t="str">
        <f t="shared" si="2"/>
        <v/>
      </c>
      <c r="AA4" s="7" t="str">
        <f t="shared" si="2"/>
        <v/>
      </c>
      <c r="AB4" s="7" t="str">
        <f t="shared" si="2"/>
        <v/>
      </c>
      <c r="AC4" s="26" t="str">
        <f t="shared" si="2"/>
        <v/>
      </c>
      <c r="AD4" s="21"/>
      <c r="AE4" s="14"/>
      <c r="AF4" s="81"/>
      <c r="AP4" s="81"/>
      <c r="AZ4" s="81"/>
      <c r="BA4" s="81"/>
      <c r="BB4" s="85"/>
      <c r="BC4" s="85"/>
      <c r="BD4" s="85"/>
      <c r="BE4" s="85"/>
      <c r="BF4" s="85"/>
      <c r="BG4" s="85"/>
      <c r="BJ4" s="81"/>
      <c r="BT4" s="81"/>
      <c r="CD4" s="81"/>
      <c r="CN4" s="81"/>
      <c r="CX4" s="81"/>
      <c r="DH4" s="81"/>
      <c r="DR4" s="81"/>
      <c r="EB4" s="81"/>
      <c r="EL4" s="81"/>
      <c r="EV4" s="81"/>
      <c r="FF4" s="81"/>
      <c r="FP4" s="81"/>
      <c r="FZ4" s="81"/>
      <c r="GJ4" s="81"/>
      <c r="GT4" s="81"/>
      <c r="HD4" s="81"/>
      <c r="HN4" s="81"/>
      <c r="HX4" s="81"/>
    </row>
    <row r="5" spans="1:232" s="2" customFormat="1" x14ac:dyDescent="0.3">
      <c r="A5" s="642" t="str">
        <f ca="1">IF(ISBLANK('Data Summary'!A7),"",'Data Summary'!A7)</f>
        <v>CHL_2013_LLECE</v>
      </c>
      <c r="B5" s="73"/>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21"/>
      <c r="L5" s="73"/>
      <c r="M5" s="12" t="str">
        <f>HLOOKUP(Introduction!$G$4,nametranslations,104,FALSE)</f>
        <v>No mejorado</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3"/>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81"/>
      <c r="AP5" s="81"/>
      <c r="AZ5" s="81"/>
      <c r="BA5" s="81"/>
      <c r="BB5" s="85"/>
      <c r="BC5" s="85"/>
      <c r="BD5" s="85"/>
      <c r="BE5" s="85"/>
      <c r="BF5" s="85"/>
      <c r="BG5" s="85"/>
      <c r="BJ5" s="81"/>
      <c r="BT5" s="81"/>
      <c r="CD5" s="81"/>
      <c r="CN5" s="81"/>
      <c r="CX5" s="81"/>
      <c r="DH5" s="81"/>
      <c r="DR5" s="81"/>
      <c r="EB5" s="81"/>
      <c r="EL5" s="81"/>
      <c r="EV5" s="81"/>
      <c r="FF5" s="81"/>
      <c r="FP5" s="81"/>
      <c r="FZ5" s="81"/>
      <c r="GJ5" s="81"/>
      <c r="GT5" s="81"/>
      <c r="HD5" s="81"/>
      <c r="HN5" s="81"/>
      <c r="HX5" s="81"/>
    </row>
    <row r="6" spans="1:232" s="2" customFormat="1" x14ac:dyDescent="0.3">
      <c r="A6" s="642" t="str">
        <f ca="1">IF(ISBLANK('Data Summary'!A8),"",'Data Summary'!A8)</f>
        <v>CHL_2021_SUR</v>
      </c>
      <c r="B6" s="73"/>
      <c r="C6" s="12" t="str">
        <f>HLOOKUP(Introduction!$G$4,nametranslations,75,FALSE)</f>
        <v>Mejorado</v>
      </c>
      <c r="D6" s="7">
        <f>IF(COUNTA(D15:D26)=0,"",SUMPRODUCT(D15:D26,C15:C26))</f>
        <v>53</v>
      </c>
      <c r="E6" s="7">
        <f>IF(COUNTA(E15:E26)=0,"",SUMPRODUCT(E15:E26,C15:C26))</f>
        <v>74</v>
      </c>
      <c r="F6" s="7">
        <f>IF(COUNTA(F15:F26)=0,"",SUMPRODUCT(F15:F26,C15:C26))</f>
        <v>8</v>
      </c>
      <c r="G6" s="7" t="str">
        <f>IF(COUNTA(G15:G26)=0,"",SUMPRODUCT(G15:G26,C15:C26))</f>
        <v/>
      </c>
      <c r="H6" s="7">
        <f>IF(COUNTA(H15:H26)=0,"",SUMPRODUCT(H15:H26,C15:C26))</f>
        <v>53</v>
      </c>
      <c r="I6" s="26" t="str">
        <f>IF(COUNTA(I15:I26)=0,"",SUMPRODUCT(I15:I26,C15:C26))</f>
        <v/>
      </c>
      <c r="J6" s="21"/>
      <c r="K6" s="21"/>
      <c r="L6" s="73"/>
      <c r="M6" s="12" t="str">
        <f>HLOOKUP(Introduction!$G$4,nametranslations,75,FALSE)</f>
        <v>Mejorado</v>
      </c>
      <c r="N6" s="7">
        <f>IF(COUNTA(N15:N26)=0,"",SUMPRODUCT(N15:N26,M15:M26))</f>
        <v>96.3</v>
      </c>
      <c r="O6" s="7">
        <f>IF(COUNTA(O15:O26)=0,"",SUMPRODUCT(O15:O26,M15:M26))</f>
        <v>99.789915966386559</v>
      </c>
      <c r="P6" s="7">
        <f>IF(COUNTA(P15:P26)=0,"",SUMPRODUCT(P15:P26,M15:M26))</f>
        <v>79.84496124031007</v>
      </c>
      <c r="Q6" s="7" t="str">
        <f>IF(COUNTA(Q15:Q26)=0,"",SUMPRODUCT(Q15:Q26,M15:M26))</f>
        <v/>
      </c>
      <c r="R6" s="7">
        <f>IF(COUNTA(R15:R26)=0,"",SUMPRODUCT(R15:R26,M15:M26))</f>
        <v>96.321525885558586</v>
      </c>
      <c r="S6" s="26" t="str">
        <f>IF(COUNTA(S15:S26)=0,"",SUMPRODUCT(S15:S26,M15:M26))</f>
        <v/>
      </c>
      <c r="T6" s="21"/>
      <c r="U6" s="14"/>
      <c r="V6" s="73"/>
      <c r="W6" s="12" t="str">
        <f>HLOOKUP(Introduction!$G$4,nametranslations,75,FALSE)</f>
        <v>Mejorado</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81"/>
      <c r="AP6" s="81"/>
      <c r="AZ6" s="81"/>
      <c r="BA6" s="81"/>
      <c r="BB6" s="85"/>
      <c r="BC6" s="85"/>
      <c r="BD6" s="85"/>
      <c r="BE6" s="85"/>
      <c r="BF6" s="85"/>
      <c r="BG6" s="85"/>
      <c r="BJ6" s="81"/>
      <c r="BT6" s="81"/>
      <c r="CD6" s="81"/>
      <c r="CN6" s="81"/>
      <c r="CX6" s="81"/>
      <c r="DH6" s="81"/>
      <c r="DR6" s="81"/>
      <c r="EB6" s="81"/>
      <c r="EL6" s="81"/>
      <c r="EV6" s="81"/>
      <c r="FF6" s="81"/>
      <c r="FP6" s="81"/>
      <c r="FZ6" s="81"/>
      <c r="GJ6" s="81"/>
      <c r="GT6" s="81"/>
      <c r="HD6" s="81"/>
      <c r="HN6" s="81"/>
      <c r="HX6" s="81"/>
    </row>
    <row r="7" spans="1:232" s="2" customFormat="1" x14ac:dyDescent="0.3">
      <c r="A7" s="612" t="str">
        <f ca="1">IF(ISBLANK('Data Summary'!A9),"",'Data Summary'!A9)</f>
        <v/>
      </c>
      <c r="B7" s="73"/>
      <c r="C7" s="28" t="str">
        <f>HLOOKUP(Introduction!$G$4,nametranslations,119,FALSE)</f>
        <v>Utilizable</v>
      </c>
      <c r="D7" s="27"/>
      <c r="E7" s="16"/>
      <c r="F7" s="16"/>
      <c r="G7" s="16"/>
      <c r="H7" s="16"/>
      <c r="I7" s="44"/>
      <c r="J7" s="21"/>
      <c r="K7" s="21"/>
      <c r="L7" s="83"/>
      <c r="M7" s="28" t="str">
        <f>HLOOKUP(Introduction!$G$4,nametranslations,119,FALSE)</f>
        <v>Utilizable</v>
      </c>
      <c r="N7" s="16"/>
      <c r="O7" s="16"/>
      <c r="P7" s="16"/>
      <c r="Q7" s="16"/>
      <c r="R7" s="16"/>
      <c r="S7" s="44"/>
      <c r="T7" s="21"/>
      <c r="U7" s="14"/>
      <c r="V7" s="83"/>
      <c r="W7" s="28" t="str">
        <f>HLOOKUP(Introduction!$G$4,nametranslations,119,FALSE)</f>
        <v>Utilizable</v>
      </c>
      <c r="X7" s="16"/>
      <c r="Y7" s="16"/>
      <c r="Z7" s="16"/>
      <c r="AA7" s="16"/>
      <c r="AB7" s="16"/>
      <c r="AC7" s="44"/>
      <c r="AD7" s="21"/>
      <c r="AE7" s="14"/>
      <c r="AF7" s="81"/>
      <c r="AP7" s="81"/>
      <c r="AZ7" s="81"/>
      <c r="BA7" s="81"/>
      <c r="BB7" s="85"/>
      <c r="BC7" s="85"/>
      <c r="BD7" s="85"/>
      <c r="BE7" s="85"/>
      <c r="BF7" s="85"/>
      <c r="BG7" s="85"/>
      <c r="BJ7" s="81"/>
      <c r="BT7" s="81"/>
      <c r="CD7" s="81"/>
      <c r="CN7" s="81"/>
      <c r="CX7" s="81"/>
      <c r="DH7" s="81"/>
      <c r="DR7" s="81"/>
      <c r="EB7" s="81"/>
      <c r="EL7" s="81"/>
      <c r="EV7" s="81"/>
      <c r="FF7" s="81"/>
      <c r="FP7" s="81"/>
      <c r="FZ7" s="81"/>
      <c r="GJ7" s="81"/>
      <c r="GT7" s="81"/>
      <c r="HD7" s="81"/>
      <c r="HN7" s="81"/>
      <c r="HX7" s="81"/>
    </row>
    <row r="8" spans="1:232" s="2" customFormat="1" x14ac:dyDescent="0.3">
      <c r="A8" s="612" t="str">
        <f ca="1">IF(ISBLANK('Data Summary'!A10),"",'Data Summary'!A10)</f>
        <v/>
      </c>
      <c r="B8" s="73"/>
      <c r="C8" s="28" t="str">
        <f>HLOOKUP(Introduction!$G$4,nametranslations,120,FALSE)</f>
        <v>De un solo sexo</v>
      </c>
      <c r="D8" s="27"/>
      <c r="E8" s="16"/>
      <c r="F8" s="16"/>
      <c r="G8" s="16"/>
      <c r="H8" s="16"/>
      <c r="I8" s="44"/>
      <c r="J8" s="21"/>
      <c r="K8" s="21"/>
      <c r="L8" s="73"/>
      <c r="M8" s="28" t="str">
        <f>HLOOKUP(Introduction!$G$4,nametranslations,120,FALSE)</f>
        <v>De un solo sexo</v>
      </c>
      <c r="N8" s="16"/>
      <c r="O8" s="16"/>
      <c r="P8" s="16"/>
      <c r="Q8" s="16"/>
      <c r="R8" s="16"/>
      <c r="S8" s="44"/>
      <c r="T8" s="21"/>
      <c r="U8" s="14"/>
      <c r="V8" s="73"/>
      <c r="W8" s="28" t="str">
        <f>HLOOKUP(Introduction!$G$4,nametranslations,120,FALSE)</f>
        <v>De un solo sexo</v>
      </c>
      <c r="X8" s="16"/>
      <c r="Y8" s="16"/>
      <c r="Z8" s="16"/>
      <c r="AA8" s="16"/>
      <c r="AB8" s="16"/>
      <c r="AC8" s="44"/>
      <c r="AD8" s="21"/>
      <c r="AE8" s="14"/>
      <c r="AF8" s="81"/>
      <c r="AP8" s="81"/>
      <c r="AZ8" s="81"/>
      <c r="BA8" s="81"/>
      <c r="BB8" s="85"/>
      <c r="BC8" s="85"/>
      <c r="BD8" s="85"/>
      <c r="BE8" s="85"/>
      <c r="BF8" s="85"/>
      <c r="BG8" s="85"/>
      <c r="BJ8" s="81"/>
      <c r="BT8" s="81"/>
      <c r="CD8" s="81"/>
      <c r="CN8" s="81"/>
      <c r="CX8" s="81"/>
      <c r="DH8" s="81"/>
      <c r="DR8" s="81"/>
      <c r="EB8" s="81"/>
      <c r="EL8" s="81"/>
      <c r="EV8" s="81"/>
      <c r="FF8" s="81"/>
      <c r="FP8" s="81"/>
      <c r="FZ8" s="81"/>
      <c r="GJ8" s="81"/>
      <c r="GT8" s="81"/>
      <c r="HD8" s="81"/>
      <c r="HN8" s="81"/>
      <c r="HX8" s="81"/>
    </row>
    <row r="9" spans="1:232" s="626" customFormat="1" ht="21" customHeight="1" x14ac:dyDescent="0.3">
      <c r="A9" s="630" t="str">
        <f ca="1">IF(ISBLANK('Data Summary'!A11),"",'Data Summary'!A11)</f>
        <v/>
      </c>
      <c r="B9" s="618"/>
      <c r="C9" s="631" t="str">
        <f>HLOOKUP(Introduction!$G$4,nametranslations,121,FALSE)</f>
        <v>Utilizable y de un solo sexo</v>
      </c>
      <c r="D9" s="629"/>
      <c r="E9" s="629"/>
      <c r="F9" s="629"/>
      <c r="G9" s="629"/>
      <c r="H9" s="629"/>
      <c r="I9" s="632"/>
      <c r="J9" s="623"/>
      <c r="K9" s="623"/>
      <c r="L9" s="618"/>
      <c r="M9" s="631" t="str">
        <f>HLOOKUP(Introduction!$G$4,nametranslations,121,FALSE)</f>
        <v>Utilizable y de un solo sexo</v>
      </c>
      <c r="N9" s="629"/>
      <c r="O9" s="629"/>
      <c r="P9" s="629"/>
      <c r="Q9" s="629"/>
      <c r="R9" s="629"/>
      <c r="S9" s="632"/>
      <c r="T9" s="623"/>
      <c r="U9" s="633"/>
      <c r="V9" s="618"/>
      <c r="W9" s="631" t="str">
        <f>HLOOKUP(Introduction!$G$4,nametranslations,121,FALSE)</f>
        <v>Utilizable y de un solo sexo</v>
      </c>
      <c r="X9" s="629"/>
      <c r="Y9" s="629"/>
      <c r="Z9" s="629"/>
      <c r="AA9" s="629"/>
      <c r="AB9" s="629"/>
      <c r="AC9" s="632"/>
      <c r="AD9" s="623"/>
      <c r="AE9" s="633"/>
      <c r="AF9" s="625"/>
      <c r="AP9" s="625"/>
      <c r="AZ9" s="625"/>
      <c r="BA9" s="625"/>
      <c r="BB9" s="627"/>
      <c r="BC9" s="627"/>
      <c r="BD9" s="627"/>
      <c r="BE9" s="627"/>
      <c r="BF9" s="627"/>
      <c r="BG9" s="627"/>
      <c r="BJ9" s="625"/>
      <c r="BT9" s="625"/>
      <c r="CD9" s="625"/>
      <c r="CN9" s="625"/>
      <c r="CX9" s="625"/>
      <c r="DH9" s="625"/>
      <c r="DR9" s="625"/>
      <c r="EB9" s="625"/>
      <c r="EL9" s="625"/>
      <c r="EV9" s="625"/>
      <c r="FF9" s="625"/>
      <c r="FP9" s="625"/>
      <c r="FZ9" s="625"/>
      <c r="GJ9" s="625"/>
      <c r="GT9" s="625"/>
      <c r="HD9" s="625"/>
      <c r="HN9" s="625"/>
      <c r="HX9" s="625"/>
    </row>
    <row r="10" spans="1:232" s="2" customFormat="1" ht="21" customHeight="1" x14ac:dyDescent="0.3">
      <c r="A10" s="612" t="str">
        <f ca="1">IF(ISBLANK('Data Summary'!A12),"",'Data Summary'!A12)</f>
        <v/>
      </c>
      <c r="B10" s="73"/>
      <c r="C10" s="31" t="str">
        <f>HLOOKUP(Introduction!$G$4,nametranslations,153,FALSE)</f>
        <v>Mejorada y utilizable</v>
      </c>
      <c r="D10" s="45"/>
      <c r="E10" s="16"/>
      <c r="F10" s="16"/>
      <c r="G10" s="16"/>
      <c r="H10" s="5"/>
      <c r="I10" s="23"/>
      <c r="J10" s="21"/>
      <c r="K10" s="21"/>
      <c r="L10" s="73" t="s">
        <v>151</v>
      </c>
      <c r="M10" s="31" t="str">
        <f>HLOOKUP(Introduction!$G$4,nametranslations,153,FALSE)</f>
        <v>Mejorada y utilizable</v>
      </c>
      <c r="N10" s="45">
        <v>95.6</v>
      </c>
      <c r="O10" s="16">
        <f>233/238*100</f>
        <v>97.899159663865547</v>
      </c>
      <c r="P10" s="16">
        <f>118/129*100</f>
        <v>91.472868217054256</v>
      </c>
      <c r="Q10" s="16"/>
      <c r="R10" s="16">
        <f>351/367*100</f>
        <v>95.640326975476839</v>
      </c>
      <c r="S10" s="44"/>
      <c r="T10" s="21"/>
      <c r="U10" s="14"/>
      <c r="V10" s="73"/>
      <c r="W10" s="31" t="str">
        <f>HLOOKUP(Introduction!$G$4,nametranslations,153,FALSE)</f>
        <v>Mejorada y utilizable</v>
      </c>
      <c r="X10" s="45"/>
      <c r="Y10" s="16"/>
      <c r="Z10" s="16"/>
      <c r="AA10" s="16"/>
      <c r="AB10" s="16"/>
      <c r="AC10" s="44"/>
      <c r="AD10" s="21"/>
      <c r="AE10" s="14"/>
      <c r="AF10" s="81"/>
      <c r="AP10" s="81"/>
      <c r="AZ10" s="81"/>
      <c r="BA10" s="81"/>
      <c r="BB10" s="85"/>
      <c r="BC10" s="85"/>
      <c r="BD10" s="85"/>
      <c r="BE10" s="85"/>
      <c r="BF10" s="85"/>
      <c r="BG10" s="85"/>
      <c r="BJ10" s="81"/>
      <c r="BT10" s="81"/>
      <c r="CD10" s="81"/>
      <c r="CN10" s="81"/>
      <c r="CX10" s="81"/>
      <c r="DH10" s="81"/>
      <c r="DR10" s="81"/>
      <c r="EB10" s="81"/>
      <c r="EL10" s="81"/>
      <c r="EV10" s="81"/>
      <c r="FF10" s="81"/>
      <c r="FP10" s="81"/>
      <c r="FZ10" s="81"/>
      <c r="GJ10" s="81"/>
      <c r="GT10" s="81"/>
      <c r="HD10" s="81"/>
      <c r="HN10" s="81"/>
      <c r="HX10" s="81"/>
    </row>
    <row r="11" spans="1:232" s="626" customFormat="1" ht="21" customHeight="1" x14ac:dyDescent="0.3">
      <c r="A11" s="630" t="str">
        <f ca="1">IF(ISBLANK('Data Summary'!A13),"",'Data Summary'!A13)</f>
        <v/>
      </c>
      <c r="B11" s="618"/>
      <c r="C11" s="619" t="str">
        <f>HLOOKUP(Introduction!$G$4,nametranslations,154,FALSE)</f>
        <v>Mejorado y de un solo sexo</v>
      </c>
      <c r="D11" s="629"/>
      <c r="E11" s="621"/>
      <c r="F11" s="621"/>
      <c r="G11" s="621"/>
      <c r="H11" s="621"/>
      <c r="I11" s="622"/>
      <c r="J11" s="623"/>
      <c r="K11" s="623"/>
      <c r="L11" s="618"/>
      <c r="M11" s="619" t="str">
        <f>HLOOKUP(Introduction!$G$4,nametranslations,154,FALSE)</f>
        <v>Mejorado y de un solo sexo</v>
      </c>
      <c r="N11" s="629"/>
      <c r="O11" s="621"/>
      <c r="P11" s="621"/>
      <c r="Q11" s="621"/>
      <c r="R11" s="621"/>
      <c r="S11" s="622"/>
      <c r="T11" s="623"/>
      <c r="U11" s="633"/>
      <c r="V11" s="618"/>
      <c r="W11" s="619" t="str">
        <f>HLOOKUP(Introduction!$G$4,nametranslations,154,FALSE)</f>
        <v>Mejorado y de un solo sexo</v>
      </c>
      <c r="X11" s="629"/>
      <c r="Y11" s="621"/>
      <c r="Z11" s="621"/>
      <c r="AA11" s="621"/>
      <c r="AB11" s="621"/>
      <c r="AC11" s="622"/>
      <c r="AD11" s="623"/>
      <c r="AE11" s="633"/>
      <c r="AF11" s="625"/>
      <c r="AP11" s="625"/>
      <c r="AZ11" s="625"/>
      <c r="BA11" s="625"/>
      <c r="BB11" s="627"/>
      <c r="BC11" s="627"/>
      <c r="BD11" s="627"/>
      <c r="BE11" s="627"/>
      <c r="BF11" s="627"/>
      <c r="BG11" s="627"/>
      <c r="BJ11" s="625"/>
      <c r="BT11" s="625"/>
      <c r="CD11" s="625"/>
      <c r="CN11" s="625"/>
      <c r="CX11" s="625"/>
      <c r="DH11" s="625"/>
      <c r="DR11" s="625"/>
      <c r="EB11" s="625"/>
      <c r="EL11" s="625"/>
      <c r="EV11" s="625"/>
      <c r="FF11" s="625"/>
      <c r="FP11" s="625"/>
      <c r="FZ11" s="625"/>
      <c r="GJ11" s="625"/>
      <c r="GT11" s="625"/>
      <c r="HD11" s="625"/>
      <c r="HN11" s="625"/>
      <c r="HX11" s="625"/>
    </row>
    <row r="12" spans="1:232" s="636" customFormat="1" ht="33" customHeight="1" x14ac:dyDescent="0.2">
      <c r="A12" s="630" t="str">
        <f ca="1">IF(ISBLANK('Data Summary'!A14),"",'Data Summary'!A14)</f>
        <v/>
      </c>
      <c r="B12" s="618"/>
      <c r="C12" s="619" t="str">
        <f>HLOOKUP(Introduction!$G$4,nametranslations,79,FALSE)</f>
        <v>Básico
(mejorado, utilizable y de un solo sexo)</v>
      </c>
      <c r="D12" s="629"/>
      <c r="E12" s="629"/>
      <c r="F12" s="629"/>
      <c r="G12" s="629"/>
      <c r="H12" s="629"/>
      <c r="I12" s="632"/>
      <c r="J12" s="623"/>
      <c r="K12" s="623"/>
      <c r="L12" s="618" t="s">
        <v>152</v>
      </c>
      <c r="M12" s="619" t="str">
        <f>HLOOKUP(Introduction!$G$4,nametranslations,79,FALSE)</f>
        <v>Básico
(mejorado, utilizable y de un solo sexo)</v>
      </c>
      <c r="N12" s="634">
        <v>95.6</v>
      </c>
      <c r="O12" s="629">
        <f>233/238*100</f>
        <v>97.899159663865547</v>
      </c>
      <c r="P12" s="629">
        <f>118/129*100</f>
        <v>91.472868217054256</v>
      </c>
      <c r="Q12" s="629"/>
      <c r="R12" s="629">
        <f>351/367*100</f>
        <v>95.640326975476839</v>
      </c>
      <c r="S12" s="632"/>
      <c r="T12" s="623"/>
      <c r="U12" s="633"/>
      <c r="V12" s="618"/>
      <c r="W12" s="619" t="str">
        <f>HLOOKUP(Introduction!$G$4,nametranslations,79,FALSE)</f>
        <v>Básico
(mejorado, utilizable y de un solo sexo)</v>
      </c>
      <c r="X12" s="634"/>
      <c r="Y12" s="629"/>
      <c r="Z12" s="629"/>
      <c r="AA12" s="629"/>
      <c r="AB12" s="629"/>
      <c r="AC12" s="632"/>
      <c r="AD12" s="623"/>
      <c r="AE12" s="633"/>
      <c r="AF12" s="635"/>
      <c r="AP12" s="635"/>
      <c r="AZ12" s="635"/>
      <c r="BA12" s="635"/>
      <c r="BB12" s="637"/>
      <c r="BC12" s="637"/>
      <c r="BD12" s="637"/>
      <c r="BE12" s="637"/>
      <c r="BF12" s="637"/>
      <c r="BG12" s="637"/>
      <c r="BJ12" s="635"/>
      <c r="BT12" s="635"/>
      <c r="CD12" s="635"/>
      <c r="CN12" s="635"/>
      <c r="CX12" s="635"/>
      <c r="DH12" s="635"/>
      <c r="DR12" s="635"/>
      <c r="EB12" s="635"/>
      <c r="EL12" s="635"/>
      <c r="EV12" s="635"/>
      <c r="FF12" s="635"/>
      <c r="FP12" s="635"/>
      <c r="FZ12" s="635"/>
      <c r="GJ12" s="635"/>
      <c r="GT12" s="635"/>
      <c r="HD12" s="635"/>
      <c r="HN12" s="635"/>
      <c r="HX12" s="635"/>
    </row>
    <row r="13" spans="1:232" s="138" customFormat="1" ht="18" customHeight="1" x14ac:dyDescent="0.3">
      <c r="A13" s="612" t="str">
        <f ca="1">IF(ISBLANK('Data Summary'!A15),"",'Data Summary'!A15)</f>
        <v/>
      </c>
      <c r="B13" s="146" t="str">
        <f>HLOOKUP(Introduction!$G$4,nametranslations,109,FALSE)</f>
        <v>Tipo de installacion</v>
      </c>
      <c r="C13" s="152" t="str">
        <f>HLOOKUP(Introduction!$G$4,nametranslations,110,FALSE)</f>
        <v>Proporción mejorado</v>
      </c>
      <c r="D13" s="153"/>
      <c r="E13" s="153"/>
      <c r="F13" s="153"/>
      <c r="G13" s="154"/>
      <c r="H13" s="154"/>
      <c r="I13" s="155"/>
      <c r="J13" s="136"/>
      <c r="K13" s="136"/>
      <c r="L13" s="146" t="str">
        <f>HLOOKUP(Introduction!$G$4,nametranslations,109,FALSE)</f>
        <v>Tipo de installacion</v>
      </c>
      <c r="M13" s="152" t="str">
        <f>HLOOKUP(Introduction!$G$4,nametranslations,110,FALSE)</f>
        <v>Proporción mejorado</v>
      </c>
      <c r="N13" s="153"/>
      <c r="O13" s="153"/>
      <c r="P13" s="153"/>
      <c r="Q13" s="154"/>
      <c r="R13" s="154"/>
      <c r="S13" s="155"/>
      <c r="T13" s="136"/>
      <c r="U13" s="151"/>
      <c r="V13" s="146" t="str">
        <f>HLOOKUP(Introduction!$G$4,nametranslations,109,FALSE)</f>
        <v>Tipo de installacion</v>
      </c>
      <c r="W13" s="152" t="str">
        <f>HLOOKUP(Introduction!$G$4,nametranslations,110,FALSE)</f>
        <v>Proporción mejorado</v>
      </c>
      <c r="X13" s="153"/>
      <c r="Y13" s="153"/>
      <c r="Z13" s="153"/>
      <c r="AA13" s="154"/>
      <c r="AB13" s="154"/>
      <c r="AC13" s="155"/>
      <c r="AD13" s="136"/>
      <c r="AE13" s="151"/>
      <c r="AF13" s="137"/>
      <c r="AP13" s="137"/>
      <c r="AZ13" s="137"/>
      <c r="BA13" s="137"/>
      <c r="BB13" s="129"/>
      <c r="BC13" s="129"/>
      <c r="BD13" s="129"/>
      <c r="BE13" s="129"/>
      <c r="BF13" s="129"/>
      <c r="BG13" s="129"/>
      <c r="BJ13" s="137"/>
      <c r="BT13" s="137"/>
      <c r="CD13" s="137"/>
      <c r="CN13" s="137"/>
      <c r="CX13" s="137"/>
      <c r="DH13" s="137"/>
      <c r="DR13" s="137"/>
      <c r="EB13" s="137"/>
      <c r="EL13" s="137"/>
      <c r="EV13" s="137"/>
      <c r="FF13" s="137"/>
      <c r="FP13" s="137"/>
      <c r="FZ13" s="137"/>
      <c r="GJ13" s="137"/>
      <c r="GT13" s="137"/>
      <c r="HD13" s="137"/>
      <c r="HN13" s="137"/>
      <c r="HX13" s="137"/>
    </row>
    <row r="14" spans="1:232" x14ac:dyDescent="0.3">
      <c r="A14" s="612" t="str">
        <f ca="1">IF(ISBLANK('Data Summary'!A16),"",'Data Summary'!A16)</f>
        <v/>
      </c>
      <c r="B14" s="74" t="s">
        <v>29</v>
      </c>
      <c r="C14" s="17">
        <v>0</v>
      </c>
      <c r="D14" s="45"/>
      <c r="E14" s="27"/>
      <c r="F14" s="27"/>
      <c r="G14" s="5"/>
      <c r="H14" s="5"/>
      <c r="I14" s="23"/>
      <c r="J14" s="9"/>
      <c r="K14" s="9"/>
      <c r="L14" s="74" t="s">
        <v>29</v>
      </c>
      <c r="M14" s="17">
        <v>0</v>
      </c>
      <c r="N14" s="45"/>
      <c r="O14" s="27"/>
      <c r="P14" s="27"/>
      <c r="Q14" s="5"/>
      <c r="R14" s="5"/>
      <c r="S14" s="23"/>
      <c r="T14" s="9"/>
      <c r="U14" s="13"/>
      <c r="V14" s="74" t="s">
        <v>29</v>
      </c>
      <c r="W14" s="17">
        <v>0</v>
      </c>
      <c r="X14" s="45"/>
      <c r="Y14" s="27"/>
      <c r="Z14" s="27"/>
      <c r="AA14" s="5"/>
      <c r="AB14" s="5"/>
      <c r="AC14" s="23"/>
      <c r="AD14" s="9"/>
      <c r="AE14" s="13"/>
      <c r="BA14" s="86"/>
      <c r="BB14" s="85"/>
      <c r="BC14" s="85"/>
      <c r="BD14" s="85"/>
      <c r="BE14" s="85"/>
      <c r="BF14" s="85"/>
      <c r="BG14" s="85"/>
    </row>
    <row r="15" spans="1:232" s="1" customFormat="1" x14ac:dyDescent="0.3">
      <c r="A15" s="612" t="str">
        <f ca="1">IF(ISBLANK('Data Summary'!A17),"",'Data Summary'!A17)</f>
        <v/>
      </c>
      <c r="B15" s="74" t="s">
        <v>96</v>
      </c>
      <c r="C15" s="46">
        <v>0</v>
      </c>
      <c r="D15" s="27"/>
      <c r="E15" s="27"/>
      <c r="F15" s="27"/>
      <c r="G15" s="5"/>
      <c r="H15" s="5"/>
      <c r="I15" s="23"/>
      <c r="J15" s="9"/>
      <c r="K15" s="9"/>
      <c r="L15" s="74" t="s">
        <v>96</v>
      </c>
      <c r="M15" s="46">
        <v>0</v>
      </c>
      <c r="N15" s="27"/>
      <c r="O15" s="27"/>
      <c r="P15" s="27"/>
      <c r="Q15" s="5"/>
      <c r="R15" s="5"/>
      <c r="S15" s="23"/>
      <c r="T15" s="9"/>
      <c r="U15" s="13"/>
      <c r="V15" s="74" t="s">
        <v>96</v>
      </c>
      <c r="W15" s="46">
        <v>0</v>
      </c>
      <c r="X15" s="27"/>
      <c r="Y15" s="27"/>
      <c r="Z15" s="27"/>
      <c r="AA15" s="5"/>
      <c r="AB15" s="5"/>
      <c r="AC15" s="23"/>
      <c r="AD15" s="9"/>
      <c r="AE15" s="13"/>
      <c r="AF15" s="82"/>
      <c r="AP15" s="82"/>
      <c r="AZ15" s="82"/>
      <c r="BA15" s="87"/>
      <c r="BB15" s="88"/>
      <c r="BC15" s="88"/>
      <c r="BD15" s="88"/>
      <c r="BE15" s="88"/>
      <c r="BF15" s="88"/>
      <c r="BG15" s="88"/>
      <c r="BJ15" s="82"/>
      <c r="BT15" s="82"/>
      <c r="CD15" s="82"/>
      <c r="CN15" s="82"/>
      <c r="CX15" s="82"/>
      <c r="DH15" s="82"/>
      <c r="DR15" s="82"/>
      <c r="EB15" s="82"/>
      <c r="EL15" s="82"/>
      <c r="EV15" s="82"/>
      <c r="FF15" s="82"/>
      <c r="FP15" s="82"/>
      <c r="FZ15" s="82"/>
      <c r="GJ15" s="82"/>
      <c r="GT15" s="82"/>
      <c r="HD15" s="82"/>
      <c r="HN15" s="82"/>
      <c r="HX15" s="82"/>
    </row>
    <row r="16" spans="1:232" s="1" customFormat="1" x14ac:dyDescent="0.3">
      <c r="A16" s="612" t="str">
        <f ca="1">IF(ISBLANK('Data Summary'!A18),"",'Data Summary'!A18)</f>
        <v/>
      </c>
      <c r="B16" s="75" t="s">
        <v>153</v>
      </c>
      <c r="C16" s="18">
        <v>1</v>
      </c>
      <c r="D16" s="45">
        <v>53</v>
      </c>
      <c r="E16" s="27">
        <v>74</v>
      </c>
      <c r="F16" s="5">
        <v>8</v>
      </c>
      <c r="G16" s="5"/>
      <c r="H16" s="5">
        <v>53</v>
      </c>
      <c r="I16" s="23"/>
      <c r="J16" s="9"/>
      <c r="K16" s="9"/>
      <c r="L16" s="75" t="s">
        <v>154</v>
      </c>
      <c r="M16" s="18">
        <v>1</v>
      </c>
      <c r="N16" s="45">
        <v>92.6</v>
      </c>
      <c r="O16" s="27">
        <f>237/238*100</f>
        <v>99.579831932773118</v>
      </c>
      <c r="P16" s="27">
        <f>103/129*100</f>
        <v>79.84496124031007</v>
      </c>
      <c r="Q16" s="5"/>
      <c r="R16" s="5">
        <f>340/367*100</f>
        <v>92.643051771117172</v>
      </c>
      <c r="S16" s="23"/>
      <c r="T16" s="9"/>
      <c r="U16" s="13"/>
      <c r="V16" s="75"/>
      <c r="W16" s="18"/>
      <c r="X16" s="45"/>
      <c r="Y16" s="27"/>
      <c r="Z16" s="27"/>
      <c r="AA16" s="5"/>
      <c r="AB16" s="5"/>
      <c r="AC16" s="23"/>
      <c r="AD16" s="9"/>
      <c r="AE16" s="13"/>
      <c r="AF16" s="82"/>
      <c r="AP16" s="82"/>
      <c r="AZ16" s="82"/>
      <c r="BA16" s="87"/>
      <c r="BB16" s="88"/>
      <c r="BC16" s="88"/>
      <c r="BD16" s="88"/>
      <c r="BE16" s="88"/>
      <c r="BF16" s="88"/>
      <c r="BG16" s="88"/>
      <c r="BJ16" s="82"/>
      <c r="BT16" s="82"/>
      <c r="CD16" s="82"/>
      <c r="CN16" s="82"/>
      <c r="CX16" s="82"/>
      <c r="DH16" s="82"/>
      <c r="DR16" s="82"/>
      <c r="EB16" s="82"/>
      <c r="EL16" s="82"/>
      <c r="EV16" s="82"/>
      <c r="FF16" s="82"/>
      <c r="FP16" s="82"/>
      <c r="FZ16" s="82"/>
      <c r="GJ16" s="82"/>
      <c r="GT16" s="82"/>
      <c r="HD16" s="82"/>
      <c r="HN16" s="82"/>
      <c r="HX16" s="82"/>
    </row>
    <row r="17" spans="1:232" s="1" customFormat="1" x14ac:dyDescent="0.3">
      <c r="A17" s="612" t="str">
        <f ca="1">IF(ISBLANK('Data Summary'!A19),"",'Data Summary'!A19)</f>
        <v/>
      </c>
      <c r="B17" s="75"/>
      <c r="C17" s="19"/>
      <c r="D17" s="27"/>
      <c r="E17" s="27"/>
      <c r="F17" s="27"/>
      <c r="G17" s="27"/>
      <c r="H17" s="27"/>
      <c r="I17" s="23"/>
      <c r="J17" s="9"/>
      <c r="K17" s="9"/>
      <c r="L17" s="75" t="s">
        <v>157</v>
      </c>
      <c r="M17" s="19">
        <v>0.5</v>
      </c>
      <c r="N17" s="45">
        <f>100-N16</f>
        <v>7.4000000000000057</v>
      </c>
      <c r="O17" s="45">
        <f t="shared" ref="O17:R17" si="3">100-O16</f>
        <v>0.42016806722688216</v>
      </c>
      <c r="P17" s="45"/>
      <c r="Q17" s="45"/>
      <c r="R17" s="45">
        <f t="shared" si="3"/>
        <v>7.3569482288828283</v>
      </c>
      <c r="S17" s="23"/>
      <c r="T17" s="9"/>
      <c r="U17" s="13"/>
      <c r="V17" s="75"/>
      <c r="W17" s="19"/>
      <c r="X17" s="45"/>
      <c r="Y17" s="45"/>
      <c r="Z17" s="45"/>
      <c r="AA17" s="45"/>
      <c r="AB17" s="45"/>
      <c r="AC17" s="23"/>
      <c r="AD17" s="9"/>
      <c r="AE17" s="13"/>
      <c r="AF17" s="82"/>
      <c r="AP17" s="82"/>
      <c r="AZ17" s="82"/>
      <c r="BA17" s="87"/>
      <c r="BB17" s="88"/>
      <c r="BC17" s="88"/>
      <c r="BD17" s="88"/>
      <c r="BE17" s="88"/>
      <c r="BF17" s="88"/>
      <c r="BG17" s="88"/>
      <c r="BJ17" s="82"/>
      <c r="BT17" s="82"/>
      <c r="CD17" s="82"/>
      <c r="CN17" s="82"/>
      <c r="CX17" s="82"/>
      <c r="DH17" s="82"/>
      <c r="DR17" s="82"/>
      <c r="EB17" s="82"/>
      <c r="EL17" s="82"/>
      <c r="EV17" s="82"/>
      <c r="FF17" s="82"/>
      <c r="FP17" s="82"/>
      <c r="FZ17" s="82"/>
      <c r="GJ17" s="82"/>
      <c r="GT17" s="82"/>
      <c r="HD17" s="82"/>
      <c r="HN17" s="82"/>
      <c r="HX17" s="82"/>
    </row>
    <row r="18" spans="1:232" s="1" customFormat="1" x14ac:dyDescent="0.3">
      <c r="A18" s="612" t="str">
        <f ca="1">IF(ISBLANK('Data Summary'!A20),"",'Data Summary'!A20)</f>
        <v/>
      </c>
      <c r="B18" s="75"/>
      <c r="C18" s="19"/>
      <c r="D18" s="5"/>
      <c r="E18" s="5"/>
      <c r="F18" s="5"/>
      <c r="G18" s="5"/>
      <c r="H18" s="5"/>
      <c r="I18" s="23"/>
      <c r="J18" s="9"/>
      <c r="K18" s="9"/>
      <c r="L18" s="75"/>
      <c r="M18" s="19"/>
      <c r="N18" s="5"/>
      <c r="O18" s="5"/>
      <c r="P18" s="5"/>
      <c r="Q18" s="5"/>
      <c r="R18" s="5"/>
      <c r="S18" s="23"/>
      <c r="T18" s="9"/>
      <c r="U18" s="13"/>
      <c r="V18" s="75"/>
      <c r="W18" s="19"/>
      <c r="X18" s="5"/>
      <c r="Y18" s="5"/>
      <c r="Z18" s="5"/>
      <c r="AA18" s="5"/>
      <c r="AB18" s="5"/>
      <c r="AC18" s="23"/>
      <c r="AD18" s="9"/>
      <c r="AE18" s="13"/>
      <c r="AF18" s="82"/>
      <c r="AP18" s="82"/>
      <c r="AZ18" s="82"/>
      <c r="BA18" s="87"/>
      <c r="BB18" s="88"/>
      <c r="BC18" s="88"/>
      <c r="BD18" s="88"/>
      <c r="BE18" s="88"/>
      <c r="BF18" s="88"/>
      <c r="BG18" s="88"/>
      <c r="BJ18" s="82"/>
      <c r="BT18" s="82"/>
      <c r="CD18" s="82"/>
      <c r="CN18" s="82"/>
      <c r="CX18" s="82"/>
      <c r="DH18" s="82"/>
      <c r="DR18" s="82"/>
      <c r="EB18" s="82"/>
      <c r="EL18" s="82"/>
      <c r="EV18" s="82"/>
      <c r="FF18" s="82"/>
      <c r="FP18" s="82"/>
      <c r="FZ18" s="82"/>
      <c r="GJ18" s="82"/>
      <c r="GT18" s="82"/>
      <c r="HD18" s="82"/>
      <c r="HN18" s="82"/>
      <c r="HX18" s="82"/>
    </row>
    <row r="19" spans="1:232" s="1" customFormat="1" x14ac:dyDescent="0.3">
      <c r="A19" s="612" t="str">
        <f ca="1">IF(ISBLANK('Data Summary'!A21),"",'Data Summary'!A21)</f>
        <v/>
      </c>
      <c r="B19" s="75"/>
      <c r="C19" s="19"/>
      <c r="D19" s="5"/>
      <c r="E19" s="5"/>
      <c r="F19" s="33"/>
      <c r="G19" s="5"/>
      <c r="H19" s="5"/>
      <c r="I19" s="23"/>
      <c r="J19" s="9"/>
      <c r="K19" s="9"/>
      <c r="L19" s="75"/>
      <c r="M19" s="19"/>
      <c r="N19" s="5"/>
      <c r="O19" s="5"/>
      <c r="P19" s="5"/>
      <c r="Q19" s="5"/>
      <c r="R19" s="5"/>
      <c r="S19" s="23"/>
      <c r="T19" s="9"/>
      <c r="U19" s="13"/>
      <c r="V19" s="75"/>
      <c r="W19" s="19"/>
      <c r="X19" s="5"/>
      <c r="Y19" s="5"/>
      <c r="Z19" s="5"/>
      <c r="AA19" s="5"/>
      <c r="AB19" s="5"/>
      <c r="AC19" s="23"/>
      <c r="AD19" s="9"/>
      <c r="AE19" s="13"/>
      <c r="AF19" s="82"/>
      <c r="AP19" s="82"/>
      <c r="AZ19" s="82"/>
      <c r="BA19" s="87"/>
      <c r="BB19" s="88"/>
      <c r="BC19" s="88"/>
      <c r="BD19" s="88"/>
      <c r="BE19" s="88"/>
      <c r="BF19" s="88"/>
      <c r="BG19" s="88"/>
      <c r="BJ19" s="82"/>
      <c r="BT19" s="82"/>
      <c r="CD19" s="82"/>
      <c r="CN19" s="82"/>
      <c r="CX19" s="82"/>
      <c r="DH19" s="82"/>
      <c r="DR19" s="82"/>
      <c r="EB19" s="82"/>
      <c r="EL19" s="82"/>
      <c r="EV19" s="82"/>
      <c r="FF19" s="82"/>
      <c r="FP19" s="82"/>
      <c r="FZ19" s="82"/>
      <c r="GJ19" s="82"/>
      <c r="GT19" s="82"/>
      <c r="HD19" s="82"/>
      <c r="HN19" s="82"/>
      <c r="HX19" s="82"/>
    </row>
    <row r="20" spans="1:232" s="1" customFormat="1" x14ac:dyDescent="0.3">
      <c r="A20" s="612" t="str">
        <f ca="1">IF(ISBLANK('Data Summary'!A22),"",'Data Summary'!A22)</f>
        <v/>
      </c>
      <c r="B20" s="75"/>
      <c r="C20" s="18"/>
      <c r="D20" s="5"/>
      <c r="E20" s="33"/>
      <c r="F20" s="33"/>
      <c r="G20" s="5"/>
      <c r="H20" s="5"/>
      <c r="I20" s="23"/>
      <c r="J20" s="9"/>
      <c r="K20" s="9"/>
      <c r="L20" s="75"/>
      <c r="M20" s="18"/>
      <c r="N20" s="5"/>
      <c r="O20" s="33"/>
      <c r="P20" s="33"/>
      <c r="Q20" s="5"/>
      <c r="R20" s="5"/>
      <c r="S20" s="23"/>
      <c r="T20" s="9"/>
      <c r="U20" s="13"/>
      <c r="V20" s="75"/>
      <c r="W20" s="18"/>
      <c r="X20" s="5"/>
      <c r="Y20" s="33"/>
      <c r="Z20" s="33"/>
      <c r="AA20" s="5"/>
      <c r="AB20" s="5"/>
      <c r="AC20" s="23"/>
      <c r="AD20" s="9"/>
      <c r="AE20" s="13"/>
      <c r="AF20" s="82"/>
      <c r="AP20" s="82"/>
      <c r="AZ20" s="82"/>
      <c r="BA20" s="87"/>
      <c r="BB20" s="88"/>
      <c r="BC20" s="88"/>
      <c r="BD20" s="88"/>
      <c r="BE20" s="88"/>
      <c r="BF20" s="88"/>
      <c r="BG20" s="88"/>
      <c r="BJ20" s="82"/>
      <c r="BT20" s="82"/>
      <c r="CD20" s="82"/>
      <c r="CN20" s="82"/>
      <c r="CX20" s="82"/>
      <c r="DH20" s="82"/>
      <c r="DR20" s="82"/>
      <c r="EB20" s="82"/>
      <c r="EL20" s="82"/>
      <c r="EV20" s="82"/>
      <c r="FF20" s="82"/>
      <c r="FP20" s="82"/>
      <c r="FZ20" s="82"/>
      <c r="GJ20" s="82"/>
      <c r="GT20" s="82"/>
      <c r="HD20" s="82"/>
      <c r="HN20" s="82"/>
      <c r="HX20" s="82"/>
    </row>
    <row r="21" spans="1:232" s="1" customFormat="1" x14ac:dyDescent="0.3">
      <c r="A21" s="612" t="str">
        <f ca="1">IF(ISBLANK('Data Summary'!A23),"",'Data Summary'!A23)</f>
        <v/>
      </c>
      <c r="B21" s="75"/>
      <c r="C21" s="18"/>
      <c r="D21" s="33"/>
      <c r="E21" s="33"/>
      <c r="F21" s="33"/>
      <c r="G21" s="33"/>
      <c r="H21" s="33"/>
      <c r="I21" s="34"/>
      <c r="J21" s="9"/>
      <c r="K21" s="9"/>
      <c r="L21" s="75"/>
      <c r="M21" s="18"/>
      <c r="N21" s="33"/>
      <c r="O21" s="33"/>
      <c r="P21" s="33"/>
      <c r="Q21" s="33"/>
      <c r="R21" s="33"/>
      <c r="S21" s="34"/>
      <c r="T21" s="9"/>
      <c r="U21" s="13"/>
      <c r="V21" s="75"/>
      <c r="W21" s="18"/>
      <c r="X21" s="33"/>
      <c r="Y21" s="33"/>
      <c r="Z21" s="33"/>
      <c r="AA21" s="33"/>
      <c r="AB21" s="33"/>
      <c r="AC21" s="34"/>
      <c r="AD21" s="9"/>
      <c r="AE21" s="13"/>
      <c r="AF21" s="82"/>
      <c r="AP21" s="82"/>
      <c r="AZ21" s="82"/>
      <c r="BA21" s="87"/>
      <c r="BB21" s="88"/>
      <c r="BC21" s="88"/>
      <c r="BD21" s="88"/>
      <c r="BE21" s="88"/>
      <c r="BF21" s="88"/>
      <c r="BG21" s="88"/>
      <c r="BJ21" s="82"/>
      <c r="BT21" s="82"/>
      <c r="CD21" s="82"/>
      <c r="CN21" s="82"/>
      <c r="CX21" s="82"/>
      <c r="DH21" s="82"/>
      <c r="DR21" s="82"/>
      <c r="EB21" s="82"/>
      <c r="EL21" s="82"/>
      <c r="EV21" s="82"/>
      <c r="FF21" s="82"/>
      <c r="FP21" s="82"/>
      <c r="FZ21" s="82"/>
      <c r="GJ21" s="82"/>
      <c r="GT21" s="82"/>
      <c r="HD21" s="82"/>
      <c r="HN21" s="82"/>
      <c r="HX21" s="82"/>
    </row>
    <row r="22" spans="1:232" s="1" customFormat="1" x14ac:dyDescent="0.3">
      <c r="A22" s="612" t="str">
        <f ca="1">IF(ISBLANK('Data Summary'!A24),"",'Data Summary'!A24)</f>
        <v/>
      </c>
      <c r="B22" s="75"/>
      <c r="C22" s="18"/>
      <c r="D22" s="33"/>
      <c r="E22" s="33"/>
      <c r="F22" s="33"/>
      <c r="G22" s="33"/>
      <c r="H22" s="33"/>
      <c r="I22" s="34"/>
      <c r="J22" s="9"/>
      <c r="K22" s="9"/>
      <c r="L22" s="75"/>
      <c r="M22" s="18"/>
      <c r="N22" s="33"/>
      <c r="O22" s="33"/>
      <c r="P22" s="33"/>
      <c r="Q22" s="33"/>
      <c r="R22" s="33"/>
      <c r="S22" s="34"/>
      <c r="T22" s="9"/>
      <c r="U22" s="13"/>
      <c r="V22" s="75"/>
      <c r="W22" s="18"/>
      <c r="X22" s="33"/>
      <c r="Y22" s="33"/>
      <c r="Z22" s="33"/>
      <c r="AA22" s="33"/>
      <c r="AB22" s="33"/>
      <c r="AC22" s="34"/>
      <c r="AD22" s="9"/>
      <c r="AE22" s="13"/>
      <c r="AF22" s="82"/>
      <c r="AP22" s="82"/>
      <c r="AZ22" s="82"/>
      <c r="BA22" s="87"/>
      <c r="BB22" s="88"/>
      <c r="BC22" s="88"/>
      <c r="BD22" s="88"/>
      <c r="BE22" s="88"/>
      <c r="BF22" s="88"/>
      <c r="BG22" s="88"/>
      <c r="BJ22" s="82"/>
      <c r="BT22" s="82"/>
      <c r="CD22" s="82"/>
      <c r="CN22" s="82"/>
      <c r="CX22" s="82"/>
      <c r="DH22" s="82"/>
      <c r="DR22" s="82"/>
      <c r="EB22" s="82"/>
      <c r="EL22" s="82"/>
      <c r="EV22" s="82"/>
      <c r="FF22" s="82"/>
      <c r="FP22" s="82"/>
      <c r="FZ22" s="82"/>
      <c r="GJ22" s="82"/>
      <c r="GT22" s="82"/>
      <c r="HD22" s="82"/>
      <c r="HN22" s="82"/>
      <c r="HX22" s="82"/>
    </row>
    <row r="23" spans="1:232" s="1" customFormat="1" x14ac:dyDescent="0.3">
      <c r="A23" s="612" t="str">
        <f ca="1">IF(ISBLANK('Data Summary'!A25),"",'Data Summary'!A25)</f>
        <v/>
      </c>
      <c r="B23" s="75"/>
      <c r="C23" s="18"/>
      <c r="D23" s="33"/>
      <c r="E23" s="33"/>
      <c r="F23" s="33"/>
      <c r="G23" s="33"/>
      <c r="H23" s="33"/>
      <c r="I23" s="34"/>
      <c r="J23" s="9"/>
      <c r="K23" s="9"/>
      <c r="L23" s="75"/>
      <c r="M23" s="18"/>
      <c r="N23" s="33"/>
      <c r="O23" s="33"/>
      <c r="P23" s="33"/>
      <c r="Q23" s="33"/>
      <c r="R23" s="33"/>
      <c r="S23" s="34"/>
      <c r="T23" s="9"/>
      <c r="U23" s="13"/>
      <c r="V23" s="75"/>
      <c r="W23" s="18"/>
      <c r="X23" s="33"/>
      <c r="Y23" s="33"/>
      <c r="Z23" s="33"/>
      <c r="AA23" s="33"/>
      <c r="AB23" s="33"/>
      <c r="AC23" s="34"/>
      <c r="AD23" s="9"/>
      <c r="AE23" s="13"/>
      <c r="AF23" s="82"/>
      <c r="AP23" s="82"/>
      <c r="AZ23" s="82"/>
      <c r="BA23" s="87"/>
      <c r="BB23" s="88"/>
      <c r="BC23" s="88"/>
      <c r="BD23" s="88"/>
      <c r="BE23" s="88"/>
      <c r="BF23" s="88"/>
      <c r="BG23" s="88"/>
      <c r="BJ23" s="82"/>
      <c r="BT23" s="82"/>
      <c r="CD23" s="82"/>
      <c r="CN23" s="82"/>
      <c r="CX23" s="82"/>
      <c r="DH23" s="82"/>
      <c r="DR23" s="82"/>
      <c r="EB23" s="82"/>
      <c r="EL23" s="82"/>
      <c r="EV23" s="82"/>
      <c r="FF23" s="82"/>
      <c r="FP23" s="82"/>
      <c r="FZ23" s="82"/>
      <c r="GJ23" s="82"/>
      <c r="GT23" s="82"/>
      <c r="HD23" s="82"/>
      <c r="HN23" s="82"/>
      <c r="HX23" s="82"/>
    </row>
    <row r="24" spans="1:232" s="1" customFormat="1" x14ac:dyDescent="0.3">
      <c r="A24" s="612" t="str">
        <f ca="1">IF(ISBLANK('Data Summary'!A26),"",'Data Summary'!A26)</f>
        <v/>
      </c>
      <c r="B24" s="75"/>
      <c r="C24" s="18"/>
      <c r="D24" s="33"/>
      <c r="E24" s="33"/>
      <c r="F24" s="33"/>
      <c r="G24" s="33"/>
      <c r="H24" s="33"/>
      <c r="I24" s="34"/>
      <c r="J24" s="9"/>
      <c r="K24" s="9"/>
      <c r="L24" s="75"/>
      <c r="M24" s="18"/>
      <c r="N24" s="33"/>
      <c r="O24" s="33"/>
      <c r="P24" s="33"/>
      <c r="Q24" s="33"/>
      <c r="R24" s="33"/>
      <c r="S24" s="34"/>
      <c r="T24" s="9"/>
      <c r="U24" s="13"/>
      <c r="V24" s="75"/>
      <c r="W24" s="18"/>
      <c r="X24" s="33"/>
      <c r="Y24" s="33"/>
      <c r="Z24" s="33"/>
      <c r="AA24" s="33"/>
      <c r="AB24" s="33"/>
      <c r="AC24" s="34"/>
      <c r="AD24" s="9"/>
      <c r="AE24" s="13"/>
      <c r="AF24" s="82"/>
      <c r="AP24" s="82"/>
      <c r="AZ24" s="82"/>
      <c r="BA24" s="87"/>
      <c r="BB24" s="88"/>
      <c r="BC24" s="88"/>
      <c r="BD24" s="88"/>
      <c r="BE24" s="88"/>
      <c r="BF24" s="88"/>
      <c r="BG24" s="88"/>
      <c r="BJ24" s="82"/>
      <c r="BT24" s="82"/>
      <c r="CD24" s="82"/>
      <c r="CN24" s="82"/>
      <c r="CX24" s="82"/>
      <c r="DH24" s="82"/>
      <c r="DR24" s="82"/>
      <c r="EB24" s="82"/>
      <c r="EL24" s="82"/>
      <c r="EV24" s="82"/>
      <c r="FF24" s="82"/>
      <c r="FP24" s="82"/>
      <c r="FZ24" s="82"/>
      <c r="GJ24" s="82"/>
      <c r="GT24" s="82"/>
      <c r="HD24" s="82"/>
      <c r="HN24" s="82"/>
      <c r="HX24" s="82"/>
    </row>
    <row r="25" spans="1:232" s="1" customFormat="1" x14ac:dyDescent="0.3">
      <c r="A25" s="612" t="str">
        <f ca="1">IF(ISBLANK('Data Summary'!A27),"",'Data Summary'!A27)</f>
        <v/>
      </c>
      <c r="B25" s="75"/>
      <c r="C25" s="18"/>
      <c r="D25" s="33"/>
      <c r="E25" s="33"/>
      <c r="F25" s="33"/>
      <c r="G25" s="33"/>
      <c r="H25" s="33"/>
      <c r="I25" s="34"/>
      <c r="J25" s="9"/>
      <c r="K25" s="9"/>
      <c r="L25" s="75"/>
      <c r="M25" s="18"/>
      <c r="N25" s="33"/>
      <c r="O25" s="33"/>
      <c r="P25" s="33"/>
      <c r="Q25" s="33"/>
      <c r="R25" s="33"/>
      <c r="S25" s="34"/>
      <c r="T25" s="9"/>
      <c r="U25" s="13"/>
      <c r="V25" s="75"/>
      <c r="W25" s="18"/>
      <c r="X25" s="33"/>
      <c r="Y25" s="33"/>
      <c r="Z25" s="33"/>
      <c r="AA25" s="33"/>
      <c r="AB25" s="33"/>
      <c r="AC25" s="34"/>
      <c r="AD25" s="9"/>
      <c r="AE25" s="13"/>
      <c r="AF25" s="82"/>
      <c r="AP25" s="82"/>
      <c r="AZ25" s="82"/>
      <c r="BA25" s="87"/>
      <c r="BB25" s="88"/>
      <c r="BC25" s="88"/>
      <c r="BD25" s="88"/>
      <c r="BE25" s="88"/>
      <c r="BF25" s="88"/>
      <c r="BG25" s="88"/>
      <c r="BJ25" s="82"/>
      <c r="BT25" s="82"/>
      <c r="CD25" s="82"/>
      <c r="CN25" s="82"/>
      <c r="CX25" s="82"/>
      <c r="DH25" s="82"/>
      <c r="DR25" s="82"/>
      <c r="EB25" s="82"/>
      <c r="EL25" s="82"/>
      <c r="EV25" s="82"/>
      <c r="FF25" s="82"/>
      <c r="FP25" s="82"/>
      <c r="FZ25" s="82"/>
      <c r="GJ25" s="82"/>
      <c r="GT25" s="82"/>
      <c r="HD25" s="82"/>
      <c r="HN25" s="82"/>
      <c r="HX25" s="82"/>
    </row>
    <row r="26" spans="1:232" s="1" customFormat="1" x14ac:dyDescent="0.3">
      <c r="A26" s="612" t="str">
        <f ca="1">IF(ISBLANK('Data Summary'!A28),"",'Data Summary'!A28)</f>
        <v/>
      </c>
      <c r="B26" s="75"/>
      <c r="C26" s="18"/>
      <c r="D26" s="4"/>
      <c r="E26" s="4"/>
      <c r="F26" s="4"/>
      <c r="G26" s="4"/>
      <c r="H26" s="4"/>
      <c r="I26" s="24"/>
      <c r="J26" s="9"/>
      <c r="K26" s="9"/>
      <c r="L26" s="75"/>
      <c r="M26" s="20"/>
      <c r="N26" s="4"/>
      <c r="O26" s="4"/>
      <c r="P26" s="4"/>
      <c r="Q26" s="4"/>
      <c r="R26" s="4"/>
      <c r="S26" s="24"/>
      <c r="T26" s="9"/>
      <c r="U26" s="13"/>
      <c r="V26" s="75"/>
      <c r="W26" s="20"/>
      <c r="X26" s="4"/>
      <c r="Y26" s="4"/>
      <c r="Z26" s="4"/>
      <c r="AA26" s="4"/>
      <c r="AB26" s="4"/>
      <c r="AC26" s="24"/>
      <c r="AD26" s="9"/>
      <c r="AE26" s="13"/>
      <c r="AF26" s="82"/>
      <c r="AP26" s="82"/>
      <c r="AZ26" s="82"/>
      <c r="BA26" s="87"/>
      <c r="BB26" s="88"/>
      <c r="BC26" s="88"/>
      <c r="BD26" s="88"/>
      <c r="BE26" s="88"/>
      <c r="BF26" s="88"/>
      <c r="BG26" s="88"/>
      <c r="BJ26" s="82"/>
      <c r="BT26" s="82"/>
      <c r="CD26" s="82"/>
      <c r="CN26" s="82"/>
      <c r="CX26" s="82"/>
      <c r="DH26" s="82"/>
      <c r="DR26" s="82"/>
      <c r="EB26" s="82"/>
      <c r="EL26" s="82"/>
      <c r="EV26" s="82"/>
      <c r="FF26" s="82"/>
      <c r="FP26" s="82"/>
      <c r="FZ26" s="82"/>
      <c r="GJ26" s="82"/>
      <c r="GT26" s="82"/>
      <c r="HD26" s="82"/>
      <c r="HN26" s="82"/>
      <c r="HX26" s="82"/>
    </row>
    <row r="27" spans="1:232" s="1" customFormat="1" ht="93" customHeight="1" x14ac:dyDescent="0.3">
      <c r="A27" s="189" t="str">
        <f ca="1">IF(ISBLANK('Data Summary'!A29),"",'Data Summary'!A29)</f>
        <v/>
      </c>
      <c r="B27" s="77" t="str">
        <f>HLOOKUP(Introduction!$G$4,nametranslations,111,FALSE)</f>
        <v>Notas</v>
      </c>
      <c r="C27" s="352" t="s">
        <v>158</v>
      </c>
      <c r="D27" s="354"/>
      <c r="E27" s="354"/>
      <c r="F27" s="354"/>
      <c r="G27" s="354"/>
      <c r="H27" s="354"/>
      <c r="I27" s="355"/>
      <c r="J27" s="9"/>
      <c r="K27" s="9"/>
      <c r="L27" s="77" t="str">
        <f>HLOOKUP(Introduction!$G$4,nametranslations,111,FALSE)</f>
        <v>Notas</v>
      </c>
      <c r="M27" s="352" t="s">
        <v>165</v>
      </c>
      <c r="N27" s="354"/>
      <c r="O27" s="354"/>
      <c r="P27" s="354"/>
      <c r="Q27" s="354"/>
      <c r="R27" s="354"/>
      <c r="S27" s="355"/>
      <c r="T27" s="9"/>
      <c r="U27" s="13"/>
      <c r="V27" s="77" t="str">
        <f>HLOOKUP(Introduction!$G$4,nametranslations,111,FALSE)</f>
        <v>Notas</v>
      </c>
      <c r="W27" s="357" t="s">
        <v>224</v>
      </c>
      <c r="X27" s="358"/>
      <c r="Y27" s="358"/>
      <c r="Z27" s="358"/>
      <c r="AA27" s="358"/>
      <c r="AB27" s="358"/>
      <c r="AC27" s="359"/>
      <c r="AD27" s="9"/>
      <c r="AE27" s="13"/>
      <c r="AF27" s="82"/>
      <c r="AP27" s="82"/>
      <c r="AZ27" s="82"/>
      <c r="BA27" s="351"/>
      <c r="BB27" s="351"/>
      <c r="BC27" s="351"/>
      <c r="BD27" s="351"/>
      <c r="BE27" s="351"/>
      <c r="BF27" s="351"/>
      <c r="BG27" s="351"/>
      <c r="BJ27" s="82"/>
      <c r="BT27" s="82"/>
      <c r="CD27" s="82"/>
      <c r="CN27" s="82"/>
      <c r="CX27" s="82"/>
      <c r="DH27" s="82"/>
      <c r="DR27" s="82"/>
      <c r="EB27" s="82"/>
      <c r="EL27" s="82"/>
      <c r="EV27" s="82"/>
      <c r="FF27" s="82"/>
      <c r="FP27" s="82"/>
      <c r="FZ27" s="82"/>
      <c r="GJ27" s="82"/>
      <c r="GT27" s="82"/>
      <c r="HD27" s="82"/>
      <c r="HN27" s="82"/>
      <c r="HX27" s="82"/>
    </row>
    <row r="28" spans="1:232" s="1" customFormat="1" ht="15.75" customHeight="1" x14ac:dyDescent="0.3">
      <c r="A28" s="189" t="str">
        <f ca="1">IF(ISBLANK('Data Summary'!A30),"",'Data Summary'!A30)</f>
        <v/>
      </c>
      <c r="B28" s="77"/>
      <c r="C28" s="10" t="str">
        <f>HLOOKUP(Introduction!$G$4,nametranslations,112,FALSE)</f>
        <v>Estimación de la instalación utilizada</v>
      </c>
      <c r="D28" s="64"/>
      <c r="E28" s="64"/>
      <c r="F28" s="64"/>
      <c r="G28" s="64"/>
      <c r="H28" s="64"/>
      <c r="I28" s="65"/>
      <c r="J28" s="9"/>
      <c r="K28" s="9"/>
      <c r="L28" s="77"/>
      <c r="M28" s="10" t="str">
        <f>HLOOKUP(Introduction!$G$4,nametranslations,112,FALSE)</f>
        <v>Estimación de la instalación utilizada</v>
      </c>
      <c r="N28" s="64"/>
      <c r="O28" s="64"/>
      <c r="P28" s="64"/>
      <c r="Q28" s="64"/>
      <c r="R28" s="64"/>
      <c r="S28" s="65"/>
      <c r="T28" s="9"/>
      <c r="U28" s="13"/>
      <c r="V28" s="77"/>
      <c r="W28" s="10" t="str">
        <f>HLOOKUP(Introduction!$G$4,nametranslations,112,FALSE)</f>
        <v>Estimación de la instalación utilizada</v>
      </c>
      <c r="X28" s="64"/>
      <c r="Y28" s="64"/>
      <c r="Z28" s="64"/>
      <c r="AA28" s="64"/>
      <c r="AB28" s="64"/>
      <c r="AC28" s="65"/>
      <c r="AD28" s="9"/>
      <c r="AE28" s="13"/>
      <c r="AF28" s="82"/>
      <c r="AP28" s="82"/>
      <c r="AZ28" s="82"/>
      <c r="BA28" s="82"/>
      <c r="BB28" s="87"/>
      <c r="BC28" s="87"/>
      <c r="BD28" s="87"/>
      <c r="BE28" s="87"/>
      <c r="BF28" s="87"/>
      <c r="BG28" s="87"/>
      <c r="BJ28" s="82"/>
      <c r="BT28" s="82"/>
      <c r="CD28" s="82"/>
      <c r="CN28" s="82"/>
      <c r="CX28" s="82"/>
      <c r="DH28" s="82"/>
      <c r="DR28" s="82"/>
      <c r="EB28" s="82"/>
      <c r="EL28" s="82"/>
      <c r="EV28" s="82"/>
      <c r="FF28" s="82"/>
      <c r="FP28" s="82"/>
      <c r="FZ28" s="82"/>
      <c r="GJ28" s="82"/>
      <c r="GT28" s="82"/>
      <c r="HD28" s="82"/>
      <c r="HN28" s="82"/>
      <c r="HX28" s="82"/>
    </row>
    <row r="29" spans="1:232" s="1" customFormat="1" ht="15" customHeight="1" x14ac:dyDescent="0.3">
      <c r="A29" s="189" t="str">
        <f ca="1">IF(ISBLANK('Data Summary'!A31),"",'Data Summary'!A31)</f>
        <v/>
      </c>
      <c r="B29" s="77"/>
      <c r="C29" s="10" t="str">
        <f>HLOOKUP(Introduction!$G$4,nametranslations,113,FALSE)</f>
        <v>Estimación mejorada utilizada</v>
      </c>
      <c r="D29" s="29" t="s">
        <v>155</v>
      </c>
      <c r="E29" s="29" t="s">
        <v>155</v>
      </c>
      <c r="F29" s="29" t="s">
        <v>155</v>
      </c>
      <c r="G29" s="29"/>
      <c r="H29" s="29" t="s">
        <v>155</v>
      </c>
      <c r="I29" s="54"/>
      <c r="J29" s="9"/>
      <c r="K29" s="9"/>
      <c r="L29" s="77"/>
      <c r="M29" s="10" t="str">
        <f>HLOOKUP(Introduction!$G$4,nametranslations,113,FALSE)</f>
        <v>Estimación mejorada utilizada</v>
      </c>
      <c r="N29" s="29" t="s">
        <v>150</v>
      </c>
      <c r="O29" s="29" t="s">
        <v>150</v>
      </c>
      <c r="P29" s="29" t="s">
        <v>155</v>
      </c>
      <c r="Q29" s="29"/>
      <c r="R29" s="29" t="s">
        <v>150</v>
      </c>
      <c r="S29" s="54"/>
      <c r="T29" s="9"/>
      <c r="U29" s="13"/>
      <c r="V29" s="77"/>
      <c r="W29" s="10" t="str">
        <f>HLOOKUP(Introduction!$G$4,nametranslations,113,FALSE)</f>
        <v>Estimación mejorada utilizada</v>
      </c>
      <c r="X29" s="29"/>
      <c r="Y29" s="29"/>
      <c r="Z29" s="29"/>
      <c r="AA29" s="29"/>
      <c r="AB29" s="29"/>
      <c r="AC29" s="54"/>
      <c r="AD29" s="9"/>
      <c r="AE29" s="13"/>
      <c r="AF29" s="82"/>
      <c r="AP29" s="82"/>
      <c r="AZ29" s="82"/>
      <c r="BA29" s="82"/>
      <c r="BB29" s="87"/>
      <c r="BC29" s="87"/>
      <c r="BD29" s="87"/>
      <c r="BE29" s="87"/>
      <c r="BF29" s="87"/>
      <c r="BG29" s="87"/>
      <c r="BJ29" s="82"/>
      <c r="BT29" s="82"/>
      <c r="CD29" s="82"/>
      <c r="CN29" s="82"/>
      <c r="CX29" s="82"/>
      <c r="DH29" s="82"/>
      <c r="DR29" s="82"/>
      <c r="EB29" s="82"/>
      <c r="EL29" s="82"/>
      <c r="EV29" s="82"/>
      <c r="FF29" s="82"/>
      <c r="FP29" s="82"/>
      <c r="FZ29" s="82"/>
      <c r="GJ29" s="82"/>
      <c r="GT29" s="82"/>
      <c r="HD29" s="82"/>
      <c r="HN29" s="82"/>
      <c r="HX29" s="82"/>
    </row>
    <row r="30" spans="1:232" s="1" customFormat="1" ht="21" customHeight="1" x14ac:dyDescent="0.3">
      <c r="A30" s="189" t="str">
        <f ca="1">IF(ISBLANK('Data Summary'!A32),"",'Data Summary'!A32)</f>
        <v/>
      </c>
      <c r="B30" s="77"/>
      <c r="C30" s="10" t="str">
        <f>HLOOKUP(Introduction!$G$4,nametranslations,122,FALSE)</f>
        <v>Estimación mejorada y utilizable utilizada</v>
      </c>
      <c r="D30" s="29"/>
      <c r="E30" s="29"/>
      <c r="F30" s="29"/>
      <c r="G30" s="29"/>
      <c r="H30" s="29"/>
      <c r="I30" s="54"/>
      <c r="J30" s="9"/>
      <c r="K30" s="9"/>
      <c r="L30" s="77"/>
      <c r="M30" s="10" t="str">
        <f>HLOOKUP(Introduction!$G$4,nametranslations,122,FALSE)</f>
        <v>Estimación mejorada y utilizable utilizada</v>
      </c>
      <c r="N30" s="29" t="s">
        <v>150</v>
      </c>
      <c r="O30" s="29" t="s">
        <v>150</v>
      </c>
      <c r="P30" s="29" t="s">
        <v>150</v>
      </c>
      <c r="Q30" s="29"/>
      <c r="R30" s="29" t="s">
        <v>150</v>
      </c>
      <c r="S30" s="54"/>
      <c r="T30" s="9"/>
      <c r="U30" s="13"/>
      <c r="V30" s="77"/>
      <c r="W30" s="10" t="str">
        <f>HLOOKUP(Introduction!$G$4,nametranslations,122,FALSE)</f>
        <v>Estimación mejorada y utilizable utilizada</v>
      </c>
      <c r="X30" s="29"/>
      <c r="Y30" s="29"/>
      <c r="Z30" s="29"/>
      <c r="AA30" s="29"/>
      <c r="AB30" s="29"/>
      <c r="AC30" s="54"/>
      <c r="AD30" s="9"/>
      <c r="AE30" s="13"/>
      <c r="AF30" s="82"/>
      <c r="AP30" s="82"/>
      <c r="AZ30" s="82"/>
      <c r="BA30" s="82"/>
      <c r="BB30" s="87"/>
      <c r="BC30" s="87"/>
      <c r="BD30" s="87"/>
      <c r="BE30" s="87"/>
      <c r="BF30" s="87"/>
      <c r="BG30" s="87"/>
      <c r="BJ30" s="82"/>
      <c r="BT30" s="82"/>
      <c r="CD30" s="82"/>
      <c r="CN30" s="82"/>
      <c r="CX30" s="82"/>
      <c r="DH30" s="82"/>
      <c r="DR30" s="82"/>
      <c r="EB30" s="82"/>
      <c r="EL30" s="82"/>
      <c r="EV30" s="82"/>
      <c r="FF30" s="82"/>
      <c r="FP30" s="82"/>
      <c r="FZ30" s="82"/>
      <c r="GJ30" s="82"/>
      <c r="GT30" s="82"/>
      <c r="HD30" s="82"/>
      <c r="HN30" s="82"/>
      <c r="HX30" s="82"/>
    </row>
    <row r="31" spans="1:232" ht="21" customHeight="1" x14ac:dyDescent="0.3">
      <c r="A31" s="189" t="str">
        <f ca="1">IF(ISBLANK('Data Summary'!A33),"",'Data Summary'!A33)</f>
        <v/>
      </c>
      <c r="B31" s="77"/>
      <c r="C31" s="10" t="str">
        <f>HLOOKUP(Introduction!$G$4,nametranslations,123,FALSE)</f>
        <v>Estimación mejorada y de un solo sexo utilizada</v>
      </c>
      <c r="D31" s="29"/>
      <c r="E31" s="29"/>
      <c r="F31" s="29"/>
      <c r="G31" s="29"/>
      <c r="H31" s="29"/>
      <c r="I31" s="54"/>
      <c r="J31" s="9"/>
      <c r="K31" s="9"/>
      <c r="L31" s="77"/>
      <c r="M31" s="10" t="str">
        <f>HLOOKUP(Introduction!$G$4,nametranslations,123,FALSE)</f>
        <v>Estimación mejorada y de un solo sexo utilizada</v>
      </c>
      <c r="N31" s="29"/>
      <c r="O31" s="29"/>
      <c r="P31" s="29"/>
      <c r="Q31" s="29"/>
      <c r="R31" s="29"/>
      <c r="S31" s="54"/>
      <c r="T31" s="9"/>
      <c r="U31" s="13"/>
      <c r="V31" s="77"/>
      <c r="W31" s="10" t="str">
        <f>HLOOKUP(Introduction!$G$4,nametranslations,123,FALSE)</f>
        <v>Estimación mejorada y de un solo sexo utilizada</v>
      </c>
      <c r="X31" s="29"/>
      <c r="Y31" s="29"/>
      <c r="Z31" s="29"/>
      <c r="AA31" s="29"/>
      <c r="AB31" s="29"/>
      <c r="AC31" s="54"/>
      <c r="AD31" s="9"/>
      <c r="AE31" s="13"/>
      <c r="BB31" s="86"/>
      <c r="BC31" s="86"/>
      <c r="BD31" s="86"/>
      <c r="BE31" s="86"/>
      <c r="BF31" s="86"/>
      <c r="BG31" s="86"/>
    </row>
    <row r="32" spans="1:232" ht="16.5" customHeight="1" x14ac:dyDescent="0.3">
      <c r="A32" s="189" t="str">
        <f ca="1">IF(ISBLANK('Data Summary'!A34),"",'Data Summary'!A34)</f>
        <v/>
      </c>
      <c r="B32" s="77"/>
      <c r="C32" s="10" t="str">
        <f>HLOOKUP(Introduction!$G$4,nametranslations,114,FALSE)</f>
        <v>Estimación básica utilizada</v>
      </c>
      <c r="D32" s="29"/>
      <c r="E32" s="29"/>
      <c r="F32" s="29"/>
      <c r="G32" s="29"/>
      <c r="H32" s="29"/>
      <c r="I32" s="54"/>
      <c r="J32" s="9"/>
      <c r="K32" s="9"/>
      <c r="L32" s="77"/>
      <c r="M32" s="10" t="str">
        <f>HLOOKUP(Introduction!$G$4,nametranslations,114,FALSE)</f>
        <v>Estimación básica utilizada</v>
      </c>
      <c r="N32" s="29" t="s">
        <v>150</v>
      </c>
      <c r="O32" s="29" t="s">
        <v>150</v>
      </c>
      <c r="P32" s="29" t="s">
        <v>150</v>
      </c>
      <c r="Q32" s="29"/>
      <c r="R32" s="29" t="s">
        <v>150</v>
      </c>
      <c r="S32" s="54"/>
      <c r="T32" s="9"/>
      <c r="U32" s="13"/>
      <c r="V32" s="77"/>
      <c r="W32" s="10" t="str">
        <f>HLOOKUP(Introduction!$G$4,nametranslations,114,FALSE)</f>
        <v>Estimación básica utilizada</v>
      </c>
      <c r="X32" s="29"/>
      <c r="Y32" s="29"/>
      <c r="Z32" s="29"/>
      <c r="AA32" s="29"/>
      <c r="AB32" s="29"/>
      <c r="AC32" s="54"/>
      <c r="AD32" s="9"/>
      <c r="AE32" s="13"/>
      <c r="BB32" s="86"/>
      <c r="BC32" s="86"/>
      <c r="BD32" s="86"/>
      <c r="BE32" s="86"/>
      <c r="BF32" s="86"/>
      <c r="BG32" s="86"/>
    </row>
    <row r="33" spans="1:59" ht="16.5" customHeight="1" x14ac:dyDescent="0.3">
      <c r="A33" s="189" t="str">
        <f ca="1">IF(ISBLANK('Data Summary'!A35),"",'Data Summary'!A35)</f>
        <v/>
      </c>
      <c r="B33" s="78"/>
      <c r="C33" s="10" t="str">
        <f>HLOOKUP(Introduction!$G$4,nametranslations,115,FALSE)</f>
        <v>Número total de escuelas</v>
      </c>
      <c r="D33" s="37"/>
      <c r="E33" s="37"/>
      <c r="F33" s="37"/>
      <c r="G33" s="38"/>
      <c r="H33" s="39"/>
      <c r="I33" s="40"/>
      <c r="J33" s="9"/>
      <c r="K33" s="9"/>
      <c r="L33" s="78"/>
      <c r="M33" s="10" t="str">
        <f>HLOOKUP(Introduction!$G$4,nametranslations,115,FALSE)</f>
        <v>Número total de escuelas</v>
      </c>
      <c r="N33" s="37"/>
      <c r="O33" s="8"/>
      <c r="P33" s="8"/>
      <c r="Q33" s="38"/>
      <c r="R33" s="39"/>
      <c r="S33" s="40"/>
      <c r="T33" s="9"/>
      <c r="U33" s="13"/>
      <c r="V33" s="78"/>
      <c r="W33" s="10" t="str">
        <f>HLOOKUP(Introduction!$G$4,nametranslations,115,FALSE)</f>
        <v>Número total de escuelas</v>
      </c>
      <c r="X33" s="37" t="s">
        <v>223</v>
      </c>
      <c r="Y33" s="8" t="s">
        <v>223</v>
      </c>
      <c r="Z33" s="8" t="s">
        <v>223</v>
      </c>
      <c r="AA33" s="38" t="s">
        <v>223</v>
      </c>
      <c r="AB33" s="39" t="s">
        <v>223</v>
      </c>
      <c r="AC33" s="40" t="s">
        <v>223</v>
      </c>
      <c r="AD33" s="9"/>
      <c r="AE33" s="13"/>
      <c r="BB33" s="86"/>
      <c r="BC33" s="86"/>
      <c r="BD33" s="86"/>
      <c r="BE33" s="86"/>
      <c r="BF33" s="86"/>
      <c r="BG33" s="86"/>
    </row>
    <row r="34" spans="1:59" ht="16.5" customHeight="1" thickBot="1" x14ac:dyDescent="0.35">
      <c r="A34" s="189" t="str">
        <f ca="1">IF(ISBLANK('Data Summary'!A36),"",'Data Summary'!A36)</f>
        <v/>
      </c>
      <c r="B34" s="79"/>
      <c r="C34" s="25" t="str">
        <f>HLOOKUP(Introduction!$G$4,nametranslations,116,FALSE)</f>
        <v>Número encuestado</v>
      </c>
      <c r="D34" s="42">
        <v>162</v>
      </c>
      <c r="E34" s="42">
        <f>6+31+67+6</f>
        <v>110</v>
      </c>
      <c r="F34" s="42">
        <v>50</v>
      </c>
      <c r="G34" s="42"/>
      <c r="H34" s="42">
        <v>162</v>
      </c>
      <c r="I34" s="43"/>
      <c r="J34" s="22"/>
      <c r="K34" s="22"/>
      <c r="L34" s="79"/>
      <c r="M34" s="25" t="str">
        <f>HLOOKUP(Introduction!$G$4,nametranslations,116,FALSE)</f>
        <v>Número encuestado</v>
      </c>
      <c r="N34" s="42">
        <v>367</v>
      </c>
      <c r="O34" s="42">
        <v>238</v>
      </c>
      <c r="P34" s="42">
        <v>129</v>
      </c>
      <c r="Q34" s="42"/>
      <c r="R34" s="42">
        <v>367</v>
      </c>
      <c r="S34" s="49"/>
      <c r="T34" s="22"/>
      <c r="U34" s="15"/>
      <c r="V34" s="79"/>
      <c r="W34" s="25" t="str">
        <f>HLOOKUP(Introduction!$G$4,nametranslations,116,FALSE)</f>
        <v>Número encuestado</v>
      </c>
      <c r="X34" s="42" t="s">
        <v>223</v>
      </c>
      <c r="Y34" s="42" t="s">
        <v>223</v>
      </c>
      <c r="Z34" s="42">
        <v>599</v>
      </c>
      <c r="AA34" s="42" t="s">
        <v>223</v>
      </c>
      <c r="AB34" s="42" t="s">
        <v>223</v>
      </c>
      <c r="AC34" s="49" t="s">
        <v>223</v>
      </c>
      <c r="AD34" s="22"/>
      <c r="AE34" s="15"/>
      <c r="BB34" s="86"/>
      <c r="BC34" s="86"/>
      <c r="BD34" s="86"/>
      <c r="BE34" s="86"/>
      <c r="BF34" s="86"/>
      <c r="BG34" s="86"/>
    </row>
    <row r="35" spans="1:59" x14ac:dyDescent="0.3">
      <c r="A35" s="189" t="str">
        <f ca="1">IF(ISBLANK('Data Summary'!A37),"",'Data Summary'!A37)</f>
        <v/>
      </c>
    </row>
    <row r="36" spans="1:59" x14ac:dyDescent="0.3">
      <c r="A36" s="189" t="str">
        <f ca="1">IF(ISBLANK('Data Summary'!A38),"",'Data Summary'!A38)</f>
        <v/>
      </c>
    </row>
    <row r="37" spans="1:59" x14ac:dyDescent="0.3">
      <c r="A37" s="189" t="str">
        <f ca="1">IF(ISBLANK('Data Summary'!A39),"",'Data Summary'!A39)</f>
        <v/>
      </c>
    </row>
    <row r="38" spans="1:59" x14ac:dyDescent="0.3">
      <c r="A38" s="189" t="str">
        <f ca="1">IF(ISBLANK('Data Summary'!A40),"",'Data Summary'!A40)</f>
        <v/>
      </c>
    </row>
    <row r="39" spans="1:59" x14ac:dyDescent="0.3">
      <c r="A39" s="189" t="str">
        <f ca="1">IF(ISBLANK('Data Summary'!A41),"",'Data Summary'!A41)</f>
        <v/>
      </c>
    </row>
    <row r="40" spans="1:59" x14ac:dyDescent="0.3">
      <c r="A40" s="189" t="str">
        <f ca="1">IF(ISBLANK('Data Summary'!A42),"",'Data Summary'!A42)</f>
        <v/>
      </c>
    </row>
    <row r="41" spans="1:59" x14ac:dyDescent="0.3">
      <c r="A41" s="189" t="str">
        <f ca="1">IF(ISBLANK('Data Summary'!A43),"",'Data Summary'!A43)</f>
        <v/>
      </c>
    </row>
    <row r="42" spans="1:59" x14ac:dyDescent="0.3">
      <c r="A42" s="189" t="str">
        <f ca="1">IF(ISBLANK('Data Summary'!A44),"",'Data Summary'!A44)</f>
        <v/>
      </c>
    </row>
    <row r="43" spans="1:59" x14ac:dyDescent="0.3">
      <c r="A43" s="189" t="str">
        <f ca="1">IF(ISBLANK('Data Summary'!A45),"",'Data Summary'!A45)</f>
        <v/>
      </c>
    </row>
    <row r="44" spans="1:59" x14ac:dyDescent="0.3">
      <c r="A44" s="189" t="str">
        <f ca="1">IF(ISBLANK('Data Summary'!A46),"",'Data Summary'!A46)</f>
        <v/>
      </c>
    </row>
    <row r="45" spans="1:59" x14ac:dyDescent="0.3">
      <c r="A45" s="189" t="str">
        <f ca="1">IF(ISBLANK('Data Summary'!A47),"",'Data Summary'!A47)</f>
        <v/>
      </c>
    </row>
    <row r="46" spans="1:59" x14ac:dyDescent="0.3">
      <c r="A46" s="189" t="str">
        <f ca="1">IF(ISBLANK('Data Summary'!A48),"",'Data Summary'!A48)</f>
        <v/>
      </c>
    </row>
    <row r="47" spans="1:59" x14ac:dyDescent="0.3">
      <c r="A47" s="189" t="str">
        <f ca="1">IF(ISBLANK('Data Summary'!A49),"",'Data Summary'!A49)</f>
        <v/>
      </c>
    </row>
    <row r="48" spans="1:59" x14ac:dyDescent="0.3">
      <c r="A48" s="189" t="str">
        <f ca="1">IF(ISBLANK('Data Summary'!A50),"",'Data Summary'!A50)</f>
        <v/>
      </c>
    </row>
    <row r="49" spans="1:1" x14ac:dyDescent="0.3">
      <c r="A49" s="189" t="str">
        <f ca="1">IF(ISBLANK('Data Summary'!A51),"",'Data Summary'!A51)</f>
        <v/>
      </c>
    </row>
    <row r="50" spans="1:1" x14ac:dyDescent="0.3">
      <c r="A50" s="189" t="str">
        <f ca="1">IF(ISBLANK('Data Summary'!A52),"",'Data Summary'!A52)</f>
        <v/>
      </c>
    </row>
    <row r="51" spans="1:1" x14ac:dyDescent="0.3">
      <c r="A51" s="189" t="str">
        <f ca="1">IF(ISBLANK('Data Summary'!A53),"",'Data Summary'!A53)</f>
        <v/>
      </c>
    </row>
    <row r="52" spans="1:1" x14ac:dyDescent="0.3">
      <c r="A52" s="189" t="str">
        <f ca="1">IF(ISBLANK('Data Summary'!A54),"",'Data Summary'!A54)</f>
        <v/>
      </c>
    </row>
    <row r="53" spans="1:1" x14ac:dyDescent="0.3">
      <c r="A53" s="189" t="str">
        <f ca="1">IF(ISBLANK('Data Summary'!A55),"",'Data Summary'!A55)</f>
        <v/>
      </c>
    </row>
    <row r="54" spans="1:1" x14ac:dyDescent="0.3">
      <c r="A54" s="189" t="str">
        <f ca="1">IF(ISBLANK('Data Summary'!A56),"",'Data Summary'!A56)</f>
        <v/>
      </c>
    </row>
    <row r="55" spans="1:1" x14ac:dyDescent="0.3">
      <c r="A55" s="189" t="str">
        <f ca="1">IF(ISBLANK('Data Summary'!A57),"",'Data Summary'!A57)</f>
        <v/>
      </c>
    </row>
    <row r="56" spans="1:1" x14ac:dyDescent="0.3">
      <c r="A56" s="189" t="str">
        <f ca="1">IF(ISBLANK('Data Summary'!A58),"",'Data Summary'!A58)</f>
        <v/>
      </c>
    </row>
    <row r="57" spans="1:1" x14ac:dyDescent="0.3">
      <c r="A57" s="189" t="str">
        <f ca="1">IF(ISBLANK('Data Summary'!A59),"",'Data Summary'!A59)</f>
        <v/>
      </c>
    </row>
    <row r="58" spans="1:1" x14ac:dyDescent="0.3">
      <c r="A58" s="189" t="str">
        <f ca="1">IF(ISBLANK('Data Summary'!A60),"",'Data Summary'!A60)</f>
        <v/>
      </c>
    </row>
    <row r="59" spans="1:1" x14ac:dyDescent="0.3">
      <c r="A59" s="189" t="str">
        <f ca="1">IF(ISBLANK('Data Summary'!A61),"",'Data Summary'!A61)</f>
        <v/>
      </c>
    </row>
    <row r="60" spans="1:1" x14ac:dyDescent="0.3">
      <c r="A60" s="189" t="str">
        <f ca="1">IF(ISBLANK('Data Summary'!A62),"",'Data Summary'!A62)</f>
        <v/>
      </c>
    </row>
    <row r="61" spans="1:1" x14ac:dyDescent="0.3">
      <c r="A61" s="189" t="str">
        <f ca="1">IF(ISBLANK('Data Summary'!A63),"",'Data Summary'!A63)</f>
        <v/>
      </c>
    </row>
    <row r="62" spans="1:1" x14ac:dyDescent="0.3">
      <c r="A62" s="189" t="str">
        <f ca="1">IF(ISBLANK('Data Summary'!A64),"",'Data Summary'!A64)</f>
        <v/>
      </c>
    </row>
    <row r="63" spans="1:1" x14ac:dyDescent="0.3">
      <c r="A63" s="189" t="str">
        <f ca="1">IF(ISBLANK('Data Summary'!A65),"",'Data Summary'!A65)</f>
        <v/>
      </c>
    </row>
    <row r="64" spans="1:1" x14ac:dyDescent="0.3">
      <c r="A64" s="189" t="str">
        <f ca="1">IF(ISBLANK('Data Summary'!A66),"",'Data Summary'!A66)</f>
        <v/>
      </c>
    </row>
    <row r="65" spans="1:1" x14ac:dyDescent="0.3">
      <c r="A65" s="189" t="str">
        <f ca="1">IF(ISBLANK('Data Summary'!A67),"",'Data Summary'!A67)</f>
        <v/>
      </c>
    </row>
    <row r="66" spans="1:1" x14ac:dyDescent="0.3">
      <c r="A66" s="189" t="str">
        <f ca="1">IF(ISBLANK('Data Summary'!A68),"",'Data Summary'!A68)</f>
        <v/>
      </c>
    </row>
    <row r="67" spans="1:1" x14ac:dyDescent="0.3">
      <c r="A67" s="189" t="str">
        <f ca="1">IF(ISBLANK('Data Summary'!A69),"",'Data Summary'!A69)</f>
        <v/>
      </c>
    </row>
    <row r="68" spans="1:1" x14ac:dyDescent="0.3">
      <c r="A68" s="189" t="str">
        <f ca="1">IF(ISBLANK('Data Summary'!A70),"",'Data Summary'!A70)</f>
        <v/>
      </c>
    </row>
    <row r="69" spans="1:1" x14ac:dyDescent="0.3">
      <c r="A69" s="189" t="str">
        <f ca="1">IF(ISBLANK('Data Summary'!A71),"",'Data Summary'!A71)</f>
        <v/>
      </c>
    </row>
    <row r="70" spans="1:1" x14ac:dyDescent="0.3">
      <c r="A70" s="189" t="str">
        <f ca="1">IF(ISBLANK('Data Summary'!A72),"",'Data Summary'!A72)</f>
        <v/>
      </c>
    </row>
    <row r="71" spans="1:1" x14ac:dyDescent="0.3">
      <c r="A71" s="189" t="str">
        <f ca="1">IF(ISBLANK('Data Summary'!A73),"",'Data Summary'!A73)</f>
        <v/>
      </c>
    </row>
    <row r="72" spans="1:1" x14ac:dyDescent="0.3">
      <c r="A72" s="189" t="str">
        <f ca="1">IF(ISBLANK('Data Summary'!A74),"",'Data Summary'!A74)</f>
        <v/>
      </c>
    </row>
    <row r="73" spans="1:1" x14ac:dyDescent="0.3">
      <c r="A73" s="189" t="str">
        <f ca="1">IF(ISBLANK('Data Summary'!A75),"",'Data Summary'!A75)</f>
        <v/>
      </c>
    </row>
    <row r="74" spans="1:1" x14ac:dyDescent="0.3">
      <c r="A74" s="189" t="str">
        <f ca="1">IF(ISBLANK('Data Summary'!A76),"",'Data Summary'!A76)</f>
        <v/>
      </c>
    </row>
    <row r="75" spans="1:1" x14ac:dyDescent="0.3">
      <c r="A75" s="189" t="str">
        <f ca="1">IF(ISBLANK('Data Summary'!A77),"",'Data Summary'!A77)</f>
        <v/>
      </c>
    </row>
    <row r="76" spans="1:1" x14ac:dyDescent="0.3">
      <c r="A76" s="189" t="str">
        <f ca="1">IF(ISBLANK('Data Summary'!A78),"",'Data Summary'!A78)</f>
        <v/>
      </c>
    </row>
    <row r="77" spans="1:1" x14ac:dyDescent="0.3">
      <c r="A77" s="189" t="str">
        <f ca="1">IF(ISBLANK('Data Summary'!A79),"",'Data Summary'!A79)</f>
        <v/>
      </c>
    </row>
    <row r="78" spans="1:1" x14ac:dyDescent="0.3">
      <c r="A78" s="189" t="str">
        <f ca="1">IF(ISBLANK('Data Summary'!A80),"",'Data Summary'!A80)</f>
        <v/>
      </c>
    </row>
    <row r="79" spans="1:1" x14ac:dyDescent="0.3">
      <c r="A79" s="189" t="str">
        <f ca="1">IF(ISBLANK('Data Summary'!A81),"",'Data Summary'!A81)</f>
        <v/>
      </c>
    </row>
    <row r="80" spans="1:1" x14ac:dyDescent="0.3">
      <c r="A80" s="189" t="str">
        <f ca="1">IF(ISBLANK('Data Summary'!A82),"",'Data Summary'!A82)</f>
        <v/>
      </c>
    </row>
    <row r="81" spans="1:1" x14ac:dyDescent="0.3">
      <c r="A81" s="189" t="str">
        <f ca="1">IF(ISBLANK('Data Summary'!A83),"",'Data Summary'!A83)</f>
        <v/>
      </c>
    </row>
    <row r="82" spans="1:1" x14ac:dyDescent="0.3">
      <c r="A82" s="189" t="str">
        <f ca="1">IF(ISBLANK('Data Summary'!A84),"",'Data Summary'!A84)</f>
        <v/>
      </c>
    </row>
    <row r="83" spans="1:1" x14ac:dyDescent="0.3">
      <c r="A83" s="189" t="str">
        <f ca="1">IF(ISBLANK('Data Summary'!A85),"",'Data Summary'!A85)</f>
        <v/>
      </c>
    </row>
    <row r="84" spans="1:1" x14ac:dyDescent="0.3">
      <c r="A84" s="189" t="str">
        <f ca="1">IF(ISBLANK('Data Summary'!A86),"",'Data Summary'!A86)</f>
        <v/>
      </c>
    </row>
    <row r="85" spans="1:1" x14ac:dyDescent="0.3">
      <c r="A85" s="189" t="str">
        <f ca="1">IF(ISBLANK('Data Summary'!A87),"",'Data Summary'!A87)</f>
        <v/>
      </c>
    </row>
    <row r="86" spans="1:1" x14ac:dyDescent="0.3">
      <c r="A86" s="189" t="str">
        <f ca="1">IF(ISBLANK('Data Summary'!A88),"",'Data Summary'!A88)</f>
        <v/>
      </c>
    </row>
    <row r="87" spans="1:1" x14ac:dyDescent="0.3">
      <c r="A87" s="189" t="str">
        <f ca="1">IF(ISBLANK('Data Summary'!A89),"",'Data Summary'!A89)</f>
        <v/>
      </c>
    </row>
    <row r="88" spans="1:1" x14ac:dyDescent="0.3">
      <c r="A88" s="189" t="str">
        <f ca="1">IF(ISBLANK('Data Summary'!A90),"",'Data Summary'!A90)</f>
        <v/>
      </c>
    </row>
    <row r="89" spans="1:1" x14ac:dyDescent="0.3">
      <c r="A89" s="189" t="str">
        <f ca="1">IF(ISBLANK('Data Summary'!A91),"",'Data Summary'!A91)</f>
        <v/>
      </c>
    </row>
    <row r="90" spans="1:1" x14ac:dyDescent="0.3">
      <c r="A90" s="189" t="str">
        <f ca="1">IF(ISBLANK('Data Summary'!A92),"",'Data Summary'!A92)</f>
        <v/>
      </c>
    </row>
    <row r="91" spans="1:1" x14ac:dyDescent="0.3">
      <c r="A91" s="189" t="str">
        <f ca="1">IF(ISBLANK('Data Summary'!A93),"",'Data Summary'!A93)</f>
        <v/>
      </c>
    </row>
    <row r="92" spans="1:1" x14ac:dyDescent="0.3">
      <c r="A92" s="189" t="str">
        <f ca="1">IF(ISBLANK('Data Summary'!A94),"",'Data Summary'!A94)</f>
        <v/>
      </c>
    </row>
    <row r="93" spans="1:1" x14ac:dyDescent="0.3">
      <c r="A93" s="189" t="str">
        <f ca="1">IF(ISBLANK('Data Summary'!A95),"",'Data Summary'!A95)</f>
        <v/>
      </c>
    </row>
    <row r="94" spans="1:1" x14ac:dyDescent="0.3">
      <c r="A94" s="189" t="str">
        <f ca="1">IF(ISBLANK('Data Summary'!A96),"",'Data Summary'!A96)</f>
        <v/>
      </c>
    </row>
    <row r="95" spans="1:1" x14ac:dyDescent="0.3">
      <c r="A95" s="189" t="str">
        <f ca="1">IF(ISBLANK('Data Summary'!A97),"",'Data Summary'!A97)</f>
        <v/>
      </c>
    </row>
    <row r="96" spans="1:1" x14ac:dyDescent="0.3">
      <c r="A96" s="189" t="str">
        <f ca="1">IF(ISBLANK('Data Summary'!A98),"",'Data Summary'!A98)</f>
        <v/>
      </c>
    </row>
    <row r="97" spans="1:1" x14ac:dyDescent="0.3">
      <c r="A97" s="189" t="str">
        <f ca="1">IF(ISBLANK('Data Summary'!A99),"",'Data Summary'!A99)</f>
        <v/>
      </c>
    </row>
    <row r="98" spans="1:1" x14ac:dyDescent="0.3">
      <c r="A98" s="189" t="str">
        <f ca="1">IF(ISBLANK('Data Summary'!A100),"",'Data Summary'!A100)</f>
        <v/>
      </c>
    </row>
    <row r="99" spans="1:1" x14ac:dyDescent="0.3">
      <c r="A99" s="189" t="str">
        <f ca="1">IF(ISBLANK('Data Summary'!A101),"",'Data Summary'!A101)</f>
        <v/>
      </c>
    </row>
    <row r="100" spans="1:1" x14ac:dyDescent="0.3">
      <c r="A100" s="189" t="str">
        <f ca="1">IF(ISBLANK('Data Summary'!A102),"",'Data Summary'!A102)</f>
        <v/>
      </c>
    </row>
    <row r="101" spans="1:1" x14ac:dyDescent="0.3">
      <c r="A101" s="189" t="str">
        <f ca="1">IF(ISBLANK('Data Summary'!A103),"",'Data Summary'!A103)</f>
        <v/>
      </c>
    </row>
    <row r="102" spans="1:1" x14ac:dyDescent="0.3">
      <c r="A102" s="189" t="str">
        <f ca="1">IF(ISBLANK('Data Summary'!A104),"",'Data Summary'!A104)</f>
        <v/>
      </c>
    </row>
    <row r="103" spans="1:1" x14ac:dyDescent="0.3">
      <c r="A103" s="189" t="str">
        <f ca="1">IF(ISBLANK('Data Summary'!A105),"",'Data Summary'!A105)</f>
        <v/>
      </c>
    </row>
    <row r="104" spans="1:1" x14ac:dyDescent="0.3">
      <c r="A104" s="189" t="str">
        <f ca="1">IF(ISBLANK('Data Summary'!A106),"",'Data Summary'!A106)</f>
        <v/>
      </c>
    </row>
    <row r="105" spans="1:1" x14ac:dyDescent="0.3">
      <c r="A105" s="189" t="str">
        <f ca="1">IF(ISBLANK('Data Summary'!A107),"",'Data Summary'!A107)</f>
        <v/>
      </c>
    </row>
    <row r="106" spans="1:1" x14ac:dyDescent="0.3">
      <c r="A106" s="189" t="str">
        <f ca="1">IF(ISBLANK('Data Summary'!A108),"",'Data Summary'!A108)</f>
        <v/>
      </c>
    </row>
    <row r="107" spans="1:1" x14ac:dyDescent="0.3">
      <c r="A107" s="189" t="str">
        <f ca="1">IF(ISBLANK('Data Summary'!A109),"",'Data Summary'!A109)</f>
        <v/>
      </c>
    </row>
    <row r="108" spans="1:1" x14ac:dyDescent="0.3">
      <c r="A108" s="189" t="str">
        <f ca="1">IF(ISBLANK('Data Summary'!A110),"",'Data Summary'!A110)</f>
        <v/>
      </c>
    </row>
    <row r="109" spans="1:1" x14ac:dyDescent="0.3">
      <c r="A109" s="189" t="str">
        <f ca="1">IF(ISBLANK('Data Summary'!A111),"",'Data Summary'!A111)</f>
        <v/>
      </c>
    </row>
    <row r="110" spans="1:1" x14ac:dyDescent="0.3">
      <c r="A110" s="189" t="str">
        <f ca="1">IF(ISBLANK('Data Summary'!A112),"",'Data Summary'!A112)</f>
        <v/>
      </c>
    </row>
    <row r="111" spans="1:1" x14ac:dyDescent="0.3">
      <c r="A111" s="189" t="str">
        <f ca="1">IF(ISBLANK('Data Summary'!A113),"",'Data Summary'!A113)</f>
        <v/>
      </c>
    </row>
    <row r="112" spans="1:1" x14ac:dyDescent="0.3">
      <c r="A112" s="189" t="str">
        <f ca="1">IF(ISBLANK('Data Summary'!A114),"",'Data Summary'!A114)</f>
        <v/>
      </c>
    </row>
    <row r="113" spans="1:1" x14ac:dyDescent="0.3">
      <c r="A113" s="189" t="str">
        <f ca="1">IF(ISBLANK('Data Summary'!A115),"",'Data Summary'!A115)</f>
        <v/>
      </c>
    </row>
    <row r="114" spans="1:1" x14ac:dyDescent="0.3">
      <c r="A114" s="189" t="str">
        <f ca="1">IF(ISBLANK('Data Summary'!A116),"",'Data Summary'!A116)</f>
        <v/>
      </c>
    </row>
    <row r="115" spans="1:1" x14ac:dyDescent="0.3">
      <c r="A115" s="189" t="str">
        <f ca="1">IF(ISBLANK('Data Summary'!A117),"",'Data Summary'!A117)</f>
        <v/>
      </c>
    </row>
    <row r="116" spans="1:1" x14ac:dyDescent="0.3">
      <c r="A116" s="189" t="str">
        <f ca="1">IF(ISBLANK('Data Summary'!A118),"",'Data Summary'!A118)</f>
        <v/>
      </c>
    </row>
    <row r="117" spans="1:1" x14ac:dyDescent="0.3">
      <c r="A117" s="189" t="str">
        <f ca="1">IF(ISBLANK('Data Summary'!A119),"",'Data Summary'!A119)</f>
        <v/>
      </c>
    </row>
    <row r="118" spans="1:1" x14ac:dyDescent="0.3">
      <c r="A118" s="189" t="str">
        <f ca="1">IF(ISBLANK('Data Summary'!A120),"",'Data Summary'!A120)</f>
        <v/>
      </c>
    </row>
    <row r="119" spans="1:1" x14ac:dyDescent="0.3">
      <c r="A119" s="189" t="str">
        <f ca="1">IF(ISBLANK('Data Summary'!A121),"",'Data Summary'!A121)</f>
        <v/>
      </c>
    </row>
    <row r="120" spans="1:1" x14ac:dyDescent="0.3">
      <c r="A120" s="189" t="str">
        <f ca="1">IF(ISBLANK('Data Summary'!A122),"",'Data Summary'!A122)</f>
        <v/>
      </c>
    </row>
    <row r="121" spans="1:1" x14ac:dyDescent="0.3">
      <c r="A121" s="189" t="str">
        <f ca="1">IF(ISBLANK('Data Summary'!A123),"",'Data Summary'!A123)</f>
        <v/>
      </c>
    </row>
    <row r="122" spans="1:1" x14ac:dyDescent="0.3">
      <c r="A122" s="189" t="str">
        <f ca="1">IF(ISBLANK('Data Summary'!A124),"",'Data Summary'!A124)</f>
        <v/>
      </c>
    </row>
    <row r="123" spans="1:1" x14ac:dyDescent="0.3">
      <c r="A123" s="189" t="str">
        <f ca="1">IF(ISBLANK('Data Summary'!A125),"",'Data Summary'!A125)</f>
        <v/>
      </c>
    </row>
    <row r="124" spans="1:1" x14ac:dyDescent="0.3">
      <c r="A124" s="189" t="str">
        <f ca="1">IF(ISBLANK('Data Summary'!A126),"",'Data Summary'!A126)</f>
        <v/>
      </c>
    </row>
    <row r="125" spans="1:1" x14ac:dyDescent="0.3">
      <c r="A125" s="189" t="str">
        <f ca="1">IF(ISBLANK('Data Summary'!A127),"",'Data Summary'!A127)</f>
        <v/>
      </c>
    </row>
    <row r="126" spans="1:1" x14ac:dyDescent="0.3">
      <c r="A126" s="189" t="str">
        <f ca="1">IF(ISBLANK('Data Summary'!A128),"",'Data Summary'!A128)</f>
        <v/>
      </c>
    </row>
    <row r="127" spans="1:1" x14ac:dyDescent="0.3">
      <c r="A127" s="189" t="str">
        <f ca="1">IF(ISBLANK('Data Summary'!A129),"",'Data Summary'!A129)</f>
        <v/>
      </c>
    </row>
    <row r="128" spans="1:1" x14ac:dyDescent="0.3">
      <c r="A128" s="189" t="str">
        <f ca="1">IF(ISBLANK('Data Summary'!A130),"",'Data Summary'!A130)</f>
        <v/>
      </c>
    </row>
    <row r="129" spans="1:1" x14ac:dyDescent="0.3">
      <c r="A129" s="189" t="str">
        <f ca="1">IF(ISBLANK('Data Summary'!A131),"",'Data Summary'!A131)</f>
        <v/>
      </c>
    </row>
    <row r="130" spans="1:1" x14ac:dyDescent="0.3">
      <c r="A130" s="189" t="str">
        <f ca="1">IF(ISBLANK('Data Summary'!A132),"",'Data Summary'!A132)</f>
        <v/>
      </c>
    </row>
    <row r="131" spans="1:1" x14ac:dyDescent="0.3">
      <c r="A131" s="189" t="str">
        <f ca="1">IF(ISBLANK('Data Summary'!A133),"",'Data Summary'!A133)</f>
        <v/>
      </c>
    </row>
    <row r="132" spans="1:1" x14ac:dyDescent="0.3">
      <c r="A132" s="189" t="str">
        <f ca="1">IF(ISBLANK('Data Summary'!A134),"",'Data Summary'!A134)</f>
        <v/>
      </c>
    </row>
    <row r="133" spans="1:1" x14ac:dyDescent="0.3">
      <c r="A133" s="189" t="str">
        <f ca="1">IF(ISBLANK('Data Summary'!A135),"",'Data Summary'!A135)</f>
        <v/>
      </c>
    </row>
    <row r="134" spans="1:1" x14ac:dyDescent="0.3">
      <c r="A134" s="189" t="str">
        <f ca="1">IF(ISBLANK('Data Summary'!A136),"",'Data Summary'!A136)</f>
        <v/>
      </c>
    </row>
    <row r="135" spans="1:1" x14ac:dyDescent="0.3">
      <c r="A135" s="189" t="str">
        <f ca="1">IF(ISBLANK('Data Summary'!A137),"",'Data Summary'!A137)</f>
        <v/>
      </c>
    </row>
    <row r="136" spans="1:1" x14ac:dyDescent="0.3">
      <c r="A136" s="189" t="str">
        <f ca="1">IF(ISBLANK('Data Summary'!A138),"",'Data Summary'!A138)</f>
        <v/>
      </c>
    </row>
    <row r="137" spans="1:1" x14ac:dyDescent="0.3">
      <c r="A137" s="189" t="str">
        <f ca="1">IF(ISBLANK('Data Summary'!A139),"",'Data Summary'!A139)</f>
        <v/>
      </c>
    </row>
    <row r="138" spans="1:1" x14ac:dyDescent="0.3">
      <c r="A138" s="189" t="str">
        <f ca="1">IF(ISBLANK('Data Summary'!A140),"",'Data Summary'!A140)</f>
        <v/>
      </c>
    </row>
    <row r="139" spans="1:1" x14ac:dyDescent="0.3">
      <c r="A139" s="189" t="str">
        <f ca="1">IF(ISBLANK('Data Summary'!A141),"",'Data Summary'!A141)</f>
        <v/>
      </c>
    </row>
    <row r="140" spans="1:1" x14ac:dyDescent="0.3">
      <c r="A140" s="189" t="str">
        <f ca="1">IF(ISBLANK('Data Summary'!A142),"",'Data Summary'!A142)</f>
        <v/>
      </c>
    </row>
    <row r="141" spans="1:1" x14ac:dyDescent="0.3">
      <c r="A141" s="189" t="str">
        <f ca="1">IF(ISBLANK('Data Summary'!A143),"",'Data Summary'!A143)</f>
        <v/>
      </c>
    </row>
    <row r="142" spans="1:1" x14ac:dyDescent="0.3">
      <c r="A142" s="189" t="str">
        <f ca="1">IF(ISBLANK('Data Summary'!A144),"",'Data Summary'!A144)</f>
        <v/>
      </c>
    </row>
    <row r="143" spans="1:1" x14ac:dyDescent="0.3">
      <c r="A143" s="189" t="str">
        <f ca="1">IF(ISBLANK('Data Summary'!A145),"",'Data Summary'!A145)</f>
        <v/>
      </c>
    </row>
    <row r="144" spans="1:1" x14ac:dyDescent="0.3">
      <c r="A144" s="189" t="str">
        <f ca="1">IF(ISBLANK('Data Summary'!A146),"",'Data Summary'!A146)</f>
        <v/>
      </c>
    </row>
    <row r="145" spans="1:1" x14ac:dyDescent="0.3">
      <c r="A145" s="189" t="str">
        <f ca="1">IF(ISBLANK('Data Summary'!A147),"",'Data Summary'!A147)</f>
        <v/>
      </c>
    </row>
    <row r="146" spans="1:1" x14ac:dyDescent="0.3">
      <c r="A146" s="189" t="str">
        <f ca="1">IF(ISBLANK('Data Summary'!A148),"",'Data Summary'!A148)</f>
        <v/>
      </c>
    </row>
    <row r="147" spans="1:1" x14ac:dyDescent="0.3">
      <c r="A147" s="189" t="str">
        <f ca="1">IF(ISBLANK('Data Summary'!A149),"",'Data Summary'!A149)</f>
        <v/>
      </c>
    </row>
    <row r="148" spans="1:1" x14ac:dyDescent="0.3">
      <c r="A148" s="189" t="e">
        <f>IF(ISBLANK(#REF!),"",#REF!)</f>
        <v>#REF!</v>
      </c>
    </row>
    <row r="149" spans="1:1" x14ac:dyDescent="0.3">
      <c r="A149" s="189" t="e">
        <f>IF(ISBLANK(#REF!),"",#REF!)</f>
        <v>#REF!</v>
      </c>
    </row>
    <row r="150" spans="1:1" x14ac:dyDescent="0.3">
      <c r="A150" s="189" t="e">
        <f>IF(ISBLANK(#REF!),"",#REF!)</f>
        <v>#REF!</v>
      </c>
    </row>
    <row r="151" spans="1:1" x14ac:dyDescent="0.3">
      <c r="A151" s="189" t="e">
        <f>IF(ISBLANK(#REF!),"",#REF!)</f>
        <v>#REF!</v>
      </c>
    </row>
    <row r="152" spans="1:1" x14ac:dyDescent="0.3">
      <c r="A152" s="187"/>
    </row>
    <row r="153" spans="1:1" x14ac:dyDescent="0.3">
      <c r="A153" s="187"/>
    </row>
    <row r="154" spans="1:1" x14ac:dyDescent="0.3">
      <c r="A154" s="187"/>
    </row>
    <row r="155" spans="1:1" x14ac:dyDescent="0.3">
      <c r="A155" s="187"/>
    </row>
    <row r="156" spans="1:1" x14ac:dyDescent="0.3">
      <c r="A156" s="187"/>
    </row>
    <row r="157" spans="1:1" x14ac:dyDescent="0.3">
      <c r="A157" s="187"/>
    </row>
    <row r="158" spans="1:1" x14ac:dyDescent="0.3">
      <c r="A158" s="187"/>
    </row>
    <row r="159" spans="1:1" x14ac:dyDescent="0.3">
      <c r="A159" s="187"/>
    </row>
    <row r="160" spans="1:1" x14ac:dyDescent="0.3">
      <c r="A160" s="187"/>
    </row>
    <row r="161" spans="1:1" x14ac:dyDescent="0.3">
      <c r="A161" s="187"/>
    </row>
    <row r="162" spans="1:1" x14ac:dyDescent="0.3">
      <c r="A162" s="187"/>
    </row>
    <row r="163" spans="1:1" x14ac:dyDescent="0.3">
      <c r="A163" s="187"/>
    </row>
    <row r="164" spans="1:1" x14ac:dyDescent="0.3">
      <c r="A164" s="187"/>
    </row>
    <row r="165" spans="1:1" x14ac:dyDescent="0.3">
      <c r="A165" s="187"/>
    </row>
    <row r="166" spans="1:1" x14ac:dyDescent="0.3">
      <c r="A166" s="187"/>
    </row>
    <row r="167" spans="1:1" x14ac:dyDescent="0.3">
      <c r="A167" s="187"/>
    </row>
    <row r="168" spans="1:1" x14ac:dyDescent="0.3">
      <c r="A168" s="187"/>
    </row>
    <row r="169" spans="1:1" x14ac:dyDescent="0.3">
      <c r="A169" s="187"/>
    </row>
    <row r="170" spans="1:1" x14ac:dyDescent="0.3">
      <c r="A170" s="187"/>
    </row>
    <row r="171" spans="1:1" x14ac:dyDescent="0.3">
      <c r="A171" s="187"/>
    </row>
    <row r="172" spans="1:1" x14ac:dyDescent="0.3">
      <c r="A172" s="187"/>
    </row>
    <row r="173" spans="1:1" x14ac:dyDescent="0.3">
      <c r="A173" s="187"/>
    </row>
    <row r="174" spans="1:1" x14ac:dyDescent="0.3">
      <c r="A174" s="187"/>
    </row>
    <row r="175" spans="1:1" x14ac:dyDescent="0.3">
      <c r="A175" s="187"/>
    </row>
    <row r="176" spans="1:1" x14ac:dyDescent="0.3">
      <c r="A176" s="187"/>
    </row>
    <row r="177" spans="1:1" x14ac:dyDescent="0.3">
      <c r="A177" s="187"/>
    </row>
    <row r="178" spans="1:1" x14ac:dyDescent="0.3">
      <c r="A178" s="187"/>
    </row>
    <row r="179" spans="1:1" x14ac:dyDescent="0.3">
      <c r="A179" s="187"/>
    </row>
    <row r="180" spans="1:1" x14ac:dyDescent="0.3">
      <c r="A180" s="187"/>
    </row>
    <row r="181" spans="1:1" x14ac:dyDescent="0.3">
      <c r="A181" s="187"/>
    </row>
    <row r="182" spans="1:1" x14ac:dyDescent="0.3">
      <c r="A182" s="187"/>
    </row>
    <row r="183" spans="1:1" x14ac:dyDescent="0.3">
      <c r="A183" s="187"/>
    </row>
    <row r="184" spans="1:1" x14ac:dyDescent="0.3">
      <c r="A184" s="187"/>
    </row>
    <row r="185" spans="1:1" x14ac:dyDescent="0.3">
      <c r="A185" s="187"/>
    </row>
    <row r="186" spans="1:1" x14ac:dyDescent="0.3">
      <c r="A186" s="187"/>
    </row>
    <row r="187" spans="1:1" x14ac:dyDescent="0.3">
      <c r="A187" s="187"/>
    </row>
    <row r="188" spans="1:1" x14ac:dyDescent="0.3">
      <c r="A188" s="187"/>
    </row>
    <row r="189" spans="1:1" x14ac:dyDescent="0.3">
      <c r="A189" s="187"/>
    </row>
    <row r="190" spans="1:1" x14ac:dyDescent="0.3">
      <c r="A190" s="187"/>
    </row>
    <row r="191" spans="1:1" x14ac:dyDescent="0.3">
      <c r="A191" s="187"/>
    </row>
    <row r="192" spans="1:1" x14ac:dyDescent="0.3">
      <c r="A192" s="187"/>
    </row>
    <row r="193" spans="1:1" x14ac:dyDescent="0.3">
      <c r="A193" s="187"/>
    </row>
    <row r="194" spans="1:1" x14ac:dyDescent="0.3">
      <c r="A194" s="187"/>
    </row>
    <row r="195" spans="1:1" x14ac:dyDescent="0.3">
      <c r="A195" s="187"/>
    </row>
    <row r="196" spans="1:1" x14ac:dyDescent="0.3">
      <c r="A196" s="187"/>
    </row>
    <row r="197" spans="1:1" x14ac:dyDescent="0.3">
      <c r="A197" s="187"/>
    </row>
    <row r="198" spans="1:1" x14ac:dyDescent="0.3">
      <c r="A198" s="187"/>
    </row>
    <row r="199" spans="1:1" x14ac:dyDescent="0.3">
      <c r="A199" s="187"/>
    </row>
    <row r="200" spans="1:1" x14ac:dyDescent="0.3">
      <c r="A200" s="187"/>
    </row>
    <row r="201" spans="1:1" x14ac:dyDescent="0.3">
      <c r="A201" s="187"/>
    </row>
    <row r="202" spans="1:1" x14ac:dyDescent="0.3">
      <c r="A202" s="187"/>
    </row>
    <row r="203" spans="1:1" x14ac:dyDescent="0.3">
      <c r="A203" s="187"/>
    </row>
    <row r="204" spans="1:1" x14ac:dyDescent="0.3">
      <c r="A204" s="187"/>
    </row>
    <row r="205" spans="1:1" x14ac:dyDescent="0.3">
      <c r="A205" s="187"/>
    </row>
    <row r="206" spans="1:1" x14ac:dyDescent="0.3">
      <c r="A206" s="187"/>
    </row>
    <row r="207" spans="1:1" x14ac:dyDescent="0.3">
      <c r="A207" s="187"/>
    </row>
    <row r="208" spans="1:1" x14ac:dyDescent="0.3">
      <c r="A208" s="187"/>
    </row>
    <row r="209" spans="1:1" x14ac:dyDescent="0.3">
      <c r="A209" s="187"/>
    </row>
    <row r="210" spans="1:1" x14ac:dyDescent="0.3">
      <c r="A210" s="187"/>
    </row>
    <row r="211" spans="1:1" x14ac:dyDescent="0.3">
      <c r="A211" s="187"/>
    </row>
    <row r="212" spans="1:1" x14ac:dyDescent="0.3">
      <c r="A212" s="187"/>
    </row>
    <row r="213" spans="1:1" x14ac:dyDescent="0.3">
      <c r="A213" s="187"/>
    </row>
    <row r="214" spans="1:1" x14ac:dyDescent="0.3">
      <c r="A214" s="187"/>
    </row>
    <row r="215" spans="1:1" x14ac:dyDescent="0.3">
      <c r="A215" s="187"/>
    </row>
    <row r="216" spans="1:1" x14ac:dyDescent="0.3">
      <c r="A216" s="187"/>
    </row>
    <row r="217" spans="1:1" x14ac:dyDescent="0.3">
      <c r="A217" s="187"/>
    </row>
    <row r="218" spans="1:1" x14ac:dyDescent="0.3">
      <c r="A218" s="187"/>
    </row>
    <row r="219" spans="1:1" x14ac:dyDescent="0.3">
      <c r="A219" s="187"/>
    </row>
    <row r="220" spans="1:1" x14ac:dyDescent="0.3">
      <c r="A220" s="187"/>
    </row>
    <row r="221" spans="1:1" x14ac:dyDescent="0.3">
      <c r="A221" s="187"/>
    </row>
    <row r="222" spans="1:1" x14ac:dyDescent="0.3">
      <c r="A222" s="187"/>
    </row>
    <row r="223" spans="1:1" x14ac:dyDescent="0.3">
      <c r="A223" s="187"/>
    </row>
    <row r="224" spans="1:1" x14ac:dyDescent="0.3">
      <c r="A224" s="187"/>
    </row>
    <row r="225" spans="1:1" x14ac:dyDescent="0.3">
      <c r="A225" s="187"/>
    </row>
    <row r="226" spans="1:1" x14ac:dyDescent="0.3">
      <c r="A226" s="187"/>
    </row>
    <row r="227" spans="1:1" x14ac:dyDescent="0.3">
      <c r="A227" s="187"/>
    </row>
    <row r="228" spans="1:1" x14ac:dyDescent="0.3">
      <c r="A228" s="187"/>
    </row>
    <row r="229" spans="1:1" x14ac:dyDescent="0.3">
      <c r="A229" s="187"/>
    </row>
    <row r="230" spans="1:1" x14ac:dyDescent="0.3">
      <c r="A230" s="187"/>
    </row>
    <row r="231" spans="1:1" x14ac:dyDescent="0.3">
      <c r="A231" s="187"/>
    </row>
    <row r="232" spans="1:1" x14ac:dyDescent="0.3">
      <c r="A232" s="187"/>
    </row>
    <row r="233" spans="1:1" x14ac:dyDescent="0.3">
      <c r="A233" s="187"/>
    </row>
    <row r="234" spans="1:1" x14ac:dyDescent="0.3">
      <c r="A234" s="187"/>
    </row>
    <row r="235" spans="1:1" x14ac:dyDescent="0.3">
      <c r="A235" s="187"/>
    </row>
    <row r="236" spans="1:1" x14ac:dyDescent="0.3">
      <c r="A236" s="187"/>
    </row>
    <row r="237" spans="1:1" x14ac:dyDescent="0.3">
      <c r="A237" s="187"/>
    </row>
    <row r="238" spans="1:1" x14ac:dyDescent="0.3">
      <c r="A238" s="187"/>
    </row>
    <row r="239" spans="1:1" x14ac:dyDescent="0.3">
      <c r="A239" s="187"/>
    </row>
    <row r="240" spans="1:1" x14ac:dyDescent="0.3">
      <c r="A240" s="187"/>
    </row>
    <row r="241" spans="1:1" x14ac:dyDescent="0.3">
      <c r="A241" s="187"/>
    </row>
    <row r="242" spans="1:1" x14ac:dyDescent="0.3">
      <c r="A242" s="187"/>
    </row>
    <row r="243" spans="1:1" x14ac:dyDescent="0.3">
      <c r="A243" s="187"/>
    </row>
    <row r="244" spans="1:1" x14ac:dyDescent="0.3">
      <c r="A244" s="187"/>
    </row>
    <row r="245" spans="1:1" x14ac:dyDescent="0.3">
      <c r="A245" s="187"/>
    </row>
    <row r="246" spans="1:1" x14ac:dyDescent="0.3">
      <c r="A246" s="187"/>
    </row>
    <row r="247" spans="1:1" x14ac:dyDescent="0.3">
      <c r="A247" s="187"/>
    </row>
    <row r="248" spans="1:1" x14ac:dyDescent="0.3">
      <c r="A248" s="187"/>
    </row>
    <row r="249" spans="1:1" x14ac:dyDescent="0.3">
      <c r="A249" s="187"/>
    </row>
    <row r="250" spans="1:1" x14ac:dyDescent="0.3">
      <c r="A250" s="187"/>
    </row>
    <row r="251" spans="1:1" x14ac:dyDescent="0.3">
      <c r="A251" s="187"/>
    </row>
    <row r="252" spans="1:1" x14ac:dyDescent="0.3">
      <c r="A252" s="187"/>
    </row>
    <row r="253" spans="1:1" x14ac:dyDescent="0.3">
      <c r="A253" s="187"/>
    </row>
    <row r="254" spans="1:1" x14ac:dyDescent="0.3">
      <c r="A254" s="187"/>
    </row>
    <row r="255" spans="1:1" x14ac:dyDescent="0.3">
      <c r="A255" s="187"/>
    </row>
    <row r="256" spans="1:1" x14ac:dyDescent="0.3">
      <c r="A256" s="187"/>
    </row>
    <row r="257" spans="1:1" x14ac:dyDescent="0.3">
      <c r="A257" s="187"/>
    </row>
    <row r="258" spans="1:1" x14ac:dyDescent="0.3">
      <c r="A258" s="187"/>
    </row>
    <row r="259" spans="1:1" x14ac:dyDescent="0.3">
      <c r="A259" s="187"/>
    </row>
    <row r="260" spans="1:1" x14ac:dyDescent="0.3">
      <c r="A260" s="187"/>
    </row>
    <row r="261" spans="1:1" x14ac:dyDescent="0.3">
      <c r="A261" s="187"/>
    </row>
    <row r="262" spans="1:1" x14ac:dyDescent="0.3">
      <c r="A262" s="187"/>
    </row>
    <row r="263" spans="1:1" x14ac:dyDescent="0.3">
      <c r="A263" s="187"/>
    </row>
    <row r="264" spans="1:1" x14ac:dyDescent="0.3">
      <c r="A264" s="187"/>
    </row>
    <row r="265" spans="1:1" x14ac:dyDescent="0.3">
      <c r="A265" s="187"/>
    </row>
    <row r="266" spans="1:1" x14ac:dyDescent="0.3">
      <c r="A266" s="187"/>
    </row>
    <row r="267" spans="1:1" x14ac:dyDescent="0.3">
      <c r="A267" s="187"/>
    </row>
    <row r="268" spans="1:1" x14ac:dyDescent="0.3">
      <c r="A268" s="187"/>
    </row>
    <row r="269" spans="1:1" x14ac:dyDescent="0.3">
      <c r="A269" s="187"/>
    </row>
    <row r="270" spans="1:1" x14ac:dyDescent="0.3">
      <c r="A270" s="187"/>
    </row>
    <row r="271" spans="1:1" x14ac:dyDescent="0.3">
      <c r="A271" s="187"/>
    </row>
    <row r="272" spans="1:1" x14ac:dyDescent="0.3">
      <c r="A272" s="187"/>
    </row>
    <row r="273" spans="1:1" x14ac:dyDescent="0.3">
      <c r="A273" s="187"/>
    </row>
    <row r="274" spans="1:1" x14ac:dyDescent="0.3">
      <c r="A274" s="187"/>
    </row>
    <row r="275" spans="1:1" x14ac:dyDescent="0.3">
      <c r="A275" s="187"/>
    </row>
    <row r="276" spans="1:1" x14ac:dyDescent="0.3">
      <c r="A276" s="187"/>
    </row>
    <row r="277" spans="1:1" x14ac:dyDescent="0.3">
      <c r="A277" s="187"/>
    </row>
    <row r="278" spans="1:1" x14ac:dyDescent="0.3">
      <c r="A278" s="187"/>
    </row>
    <row r="279" spans="1:1" x14ac:dyDescent="0.3">
      <c r="A279" s="187"/>
    </row>
    <row r="280" spans="1:1" x14ac:dyDescent="0.3">
      <c r="A280" s="187"/>
    </row>
    <row r="281" spans="1:1" x14ac:dyDescent="0.3">
      <c r="A281" s="187"/>
    </row>
    <row r="282" spans="1:1" x14ac:dyDescent="0.3">
      <c r="A282" s="187"/>
    </row>
    <row r="283" spans="1:1" x14ac:dyDescent="0.3">
      <c r="A283" s="187"/>
    </row>
    <row r="284" spans="1:1" x14ac:dyDescent="0.3">
      <c r="A284" s="187"/>
    </row>
    <row r="285" spans="1:1" x14ac:dyDescent="0.3">
      <c r="A285" s="187"/>
    </row>
    <row r="286" spans="1:1" x14ac:dyDescent="0.3">
      <c r="A286" s="187"/>
    </row>
    <row r="287" spans="1:1" x14ac:dyDescent="0.3">
      <c r="A287" s="187"/>
    </row>
    <row r="288" spans="1:1" x14ac:dyDescent="0.3">
      <c r="A288" s="187"/>
    </row>
    <row r="289" spans="1:1" x14ac:dyDescent="0.3">
      <c r="A289" s="187"/>
    </row>
    <row r="290" spans="1:1" x14ac:dyDescent="0.3">
      <c r="A290" s="187"/>
    </row>
    <row r="291" spans="1:1" x14ac:dyDescent="0.3">
      <c r="A291" s="187"/>
    </row>
    <row r="292" spans="1:1" x14ac:dyDescent="0.3">
      <c r="A292" s="187"/>
    </row>
    <row r="293" spans="1:1" x14ac:dyDescent="0.3">
      <c r="A293" s="187"/>
    </row>
    <row r="294" spans="1:1" x14ac:dyDescent="0.3">
      <c r="A294" s="187"/>
    </row>
    <row r="295" spans="1:1" x14ac:dyDescent="0.3">
      <c r="A295" s="187"/>
    </row>
    <row r="296" spans="1:1" x14ac:dyDescent="0.3">
      <c r="A296" s="187"/>
    </row>
    <row r="297" spans="1:1" x14ac:dyDescent="0.3">
      <c r="A297" s="187"/>
    </row>
    <row r="298" spans="1:1" x14ac:dyDescent="0.3">
      <c r="A298" s="187"/>
    </row>
    <row r="299" spans="1:1" x14ac:dyDescent="0.3">
      <c r="A299" s="187"/>
    </row>
    <row r="300" spans="1:1" x14ac:dyDescent="0.3">
      <c r="A300" s="187"/>
    </row>
    <row r="301" spans="1:1" x14ac:dyDescent="0.3">
      <c r="A301" s="187"/>
    </row>
    <row r="302" spans="1:1" x14ac:dyDescent="0.3">
      <c r="A302" s="187"/>
    </row>
    <row r="303" spans="1:1" x14ac:dyDescent="0.3">
      <c r="A303" s="187"/>
    </row>
    <row r="304" spans="1:1" x14ac:dyDescent="0.3">
      <c r="A304" s="187"/>
    </row>
    <row r="305" spans="1:1" x14ac:dyDescent="0.3">
      <c r="A305" s="187"/>
    </row>
    <row r="306" spans="1:1" x14ac:dyDescent="0.3">
      <c r="A306" s="187"/>
    </row>
    <row r="307" spans="1:1" x14ac:dyDescent="0.3">
      <c r="A307" s="187"/>
    </row>
    <row r="308" spans="1:1" x14ac:dyDescent="0.3">
      <c r="A308" s="187"/>
    </row>
    <row r="309" spans="1:1" x14ac:dyDescent="0.3">
      <c r="A309" s="187"/>
    </row>
    <row r="310" spans="1:1" x14ac:dyDescent="0.3">
      <c r="A310" s="187"/>
    </row>
    <row r="311" spans="1:1" x14ac:dyDescent="0.3">
      <c r="A311" s="187"/>
    </row>
    <row r="312" spans="1:1" x14ac:dyDescent="0.3">
      <c r="A312" s="187"/>
    </row>
    <row r="313" spans="1:1" x14ac:dyDescent="0.3">
      <c r="A313" s="187"/>
    </row>
    <row r="314" spans="1:1" x14ac:dyDescent="0.3">
      <c r="A314" s="187"/>
    </row>
    <row r="315" spans="1:1" x14ac:dyDescent="0.3">
      <c r="A315" s="187"/>
    </row>
    <row r="316" spans="1:1" x14ac:dyDescent="0.3">
      <c r="A316" s="187"/>
    </row>
    <row r="317" spans="1:1" x14ac:dyDescent="0.3">
      <c r="A317" s="187"/>
    </row>
    <row r="318" spans="1:1" x14ac:dyDescent="0.3">
      <c r="A318" s="187"/>
    </row>
    <row r="319" spans="1:1" x14ac:dyDescent="0.3">
      <c r="A319" s="187"/>
    </row>
    <row r="320" spans="1:1" x14ac:dyDescent="0.3">
      <c r="A320" s="187"/>
    </row>
    <row r="321" spans="1:1" x14ac:dyDescent="0.3">
      <c r="A321" s="187"/>
    </row>
    <row r="322" spans="1:1" x14ac:dyDescent="0.3">
      <c r="A322" s="187"/>
    </row>
    <row r="323" spans="1:1" x14ac:dyDescent="0.3">
      <c r="A323" s="187"/>
    </row>
    <row r="324" spans="1:1" x14ac:dyDescent="0.3">
      <c r="A324" s="187"/>
    </row>
    <row r="325" spans="1:1" x14ac:dyDescent="0.3">
      <c r="A325" s="187"/>
    </row>
    <row r="326" spans="1:1" x14ac:dyDescent="0.3">
      <c r="A326" s="187"/>
    </row>
    <row r="327" spans="1:1" x14ac:dyDescent="0.3">
      <c r="A327" s="187"/>
    </row>
    <row r="328" spans="1:1" x14ac:dyDescent="0.3">
      <c r="A328" s="187"/>
    </row>
    <row r="329" spans="1:1" x14ac:dyDescent="0.3">
      <c r="A329" s="187"/>
    </row>
    <row r="330" spans="1:1" x14ac:dyDescent="0.3">
      <c r="A330" s="187"/>
    </row>
    <row r="331" spans="1:1" x14ac:dyDescent="0.3">
      <c r="A331" s="187"/>
    </row>
    <row r="332" spans="1:1" x14ac:dyDescent="0.3">
      <c r="A332" s="187"/>
    </row>
    <row r="333" spans="1:1" x14ac:dyDescent="0.3">
      <c r="A333" s="187"/>
    </row>
    <row r="334" spans="1:1" x14ac:dyDescent="0.3">
      <c r="A334" s="187"/>
    </row>
    <row r="335" spans="1:1" x14ac:dyDescent="0.3">
      <c r="A335" s="187"/>
    </row>
    <row r="336" spans="1:1" x14ac:dyDescent="0.3">
      <c r="A336" s="187"/>
    </row>
    <row r="337" spans="1:1" x14ac:dyDescent="0.3">
      <c r="A337" s="187"/>
    </row>
    <row r="338" spans="1:1" x14ac:dyDescent="0.3">
      <c r="A338" s="187"/>
    </row>
    <row r="339" spans="1:1" x14ac:dyDescent="0.3">
      <c r="A339" s="187"/>
    </row>
    <row r="340" spans="1:1" x14ac:dyDescent="0.3">
      <c r="A340" s="187"/>
    </row>
    <row r="341" spans="1:1" x14ac:dyDescent="0.3">
      <c r="A341" s="187"/>
    </row>
    <row r="342" spans="1:1" x14ac:dyDescent="0.3">
      <c r="A342" s="187"/>
    </row>
    <row r="343" spans="1:1" x14ac:dyDescent="0.3">
      <c r="A343" s="187"/>
    </row>
    <row r="344" spans="1:1" x14ac:dyDescent="0.3">
      <c r="A344" s="187"/>
    </row>
    <row r="345" spans="1:1" x14ac:dyDescent="0.3">
      <c r="A345" s="187"/>
    </row>
    <row r="346" spans="1:1" x14ac:dyDescent="0.3">
      <c r="A346" s="187"/>
    </row>
    <row r="347" spans="1:1" x14ac:dyDescent="0.3">
      <c r="A347" s="187"/>
    </row>
    <row r="348" spans="1:1" x14ac:dyDescent="0.3">
      <c r="A348" s="187"/>
    </row>
    <row r="349" spans="1:1" x14ac:dyDescent="0.3">
      <c r="A349" s="187"/>
    </row>
    <row r="350" spans="1:1" x14ac:dyDescent="0.3">
      <c r="A350" s="187"/>
    </row>
    <row r="351" spans="1:1" x14ac:dyDescent="0.3">
      <c r="A351" s="187"/>
    </row>
    <row r="352" spans="1:1" x14ac:dyDescent="0.3">
      <c r="A352" s="187"/>
    </row>
    <row r="353" spans="1:1" x14ac:dyDescent="0.3">
      <c r="A353" s="187"/>
    </row>
    <row r="354" spans="1:1" x14ac:dyDescent="0.3">
      <c r="A354" s="187"/>
    </row>
    <row r="355" spans="1:1" x14ac:dyDescent="0.3">
      <c r="A355" s="187"/>
    </row>
    <row r="356" spans="1:1" x14ac:dyDescent="0.3">
      <c r="A356" s="187"/>
    </row>
    <row r="357" spans="1:1" x14ac:dyDescent="0.3">
      <c r="A357" s="187"/>
    </row>
    <row r="358" spans="1:1" x14ac:dyDescent="0.3">
      <c r="A358" s="187"/>
    </row>
    <row r="359" spans="1:1" x14ac:dyDescent="0.3">
      <c r="A359" s="187"/>
    </row>
    <row r="360" spans="1:1" x14ac:dyDescent="0.3">
      <c r="A360" s="187"/>
    </row>
    <row r="361" spans="1:1" x14ac:dyDescent="0.3">
      <c r="A361" s="187"/>
    </row>
    <row r="362" spans="1:1" x14ac:dyDescent="0.3">
      <c r="A362" s="187"/>
    </row>
    <row r="363" spans="1:1" x14ac:dyDescent="0.3">
      <c r="A363" s="187"/>
    </row>
    <row r="364" spans="1:1" x14ac:dyDescent="0.3">
      <c r="A364" s="187"/>
    </row>
    <row r="365" spans="1:1" x14ac:dyDescent="0.3">
      <c r="A365" s="187"/>
    </row>
    <row r="366" spans="1:1" x14ac:dyDescent="0.3">
      <c r="A366" s="187"/>
    </row>
    <row r="367" spans="1:1" x14ac:dyDescent="0.3">
      <c r="A367" s="187"/>
    </row>
    <row r="368" spans="1:1" x14ac:dyDescent="0.3">
      <c r="A368" s="187"/>
    </row>
    <row r="369" spans="1:1" x14ac:dyDescent="0.3">
      <c r="A369" s="187"/>
    </row>
    <row r="370" spans="1:1" x14ac:dyDescent="0.3">
      <c r="A370" s="187"/>
    </row>
    <row r="371" spans="1:1" x14ac:dyDescent="0.3">
      <c r="A371" s="187"/>
    </row>
    <row r="372" spans="1:1" x14ac:dyDescent="0.3">
      <c r="A372" s="187"/>
    </row>
    <row r="373" spans="1:1" x14ac:dyDescent="0.3">
      <c r="A373" s="187"/>
    </row>
    <row r="374" spans="1:1" x14ac:dyDescent="0.3">
      <c r="A374" s="187"/>
    </row>
    <row r="375" spans="1:1" x14ac:dyDescent="0.3">
      <c r="A375" s="187"/>
    </row>
    <row r="376" spans="1:1" x14ac:dyDescent="0.3">
      <c r="A376" s="187"/>
    </row>
    <row r="377" spans="1:1" x14ac:dyDescent="0.3">
      <c r="A377" s="187"/>
    </row>
    <row r="378" spans="1:1" x14ac:dyDescent="0.3">
      <c r="A378" s="187"/>
    </row>
    <row r="379" spans="1:1" x14ac:dyDescent="0.3">
      <c r="A379" s="187"/>
    </row>
    <row r="380" spans="1:1" x14ac:dyDescent="0.3">
      <c r="A380" s="187"/>
    </row>
    <row r="381" spans="1:1" x14ac:dyDescent="0.3">
      <c r="A381" s="187"/>
    </row>
    <row r="382" spans="1:1" x14ac:dyDescent="0.3">
      <c r="A382" s="187"/>
    </row>
    <row r="383" spans="1:1" x14ac:dyDescent="0.3">
      <c r="A383" s="187"/>
    </row>
    <row r="384" spans="1:1" x14ac:dyDescent="0.3">
      <c r="A384" s="187"/>
    </row>
    <row r="385" spans="1:1" x14ac:dyDescent="0.3">
      <c r="A385" s="187"/>
    </row>
    <row r="386" spans="1:1" x14ac:dyDescent="0.3">
      <c r="A386" s="187"/>
    </row>
    <row r="387" spans="1:1" x14ac:dyDescent="0.3">
      <c r="A387" s="187"/>
    </row>
    <row r="388" spans="1:1" x14ac:dyDescent="0.3">
      <c r="A388" s="187"/>
    </row>
    <row r="389" spans="1:1" x14ac:dyDescent="0.3">
      <c r="A389" s="187"/>
    </row>
    <row r="390" spans="1:1" x14ac:dyDescent="0.3">
      <c r="A390" s="187"/>
    </row>
    <row r="391" spans="1:1" x14ac:dyDescent="0.3">
      <c r="A391" s="187"/>
    </row>
    <row r="392" spans="1:1" x14ac:dyDescent="0.3">
      <c r="A392" s="187"/>
    </row>
    <row r="393" spans="1:1" x14ac:dyDescent="0.3">
      <c r="A393" s="187"/>
    </row>
    <row r="394" spans="1:1" x14ac:dyDescent="0.3">
      <c r="A394" s="187"/>
    </row>
    <row r="395" spans="1:1" x14ac:dyDescent="0.3">
      <c r="A395" s="187"/>
    </row>
    <row r="396" spans="1:1" x14ac:dyDescent="0.3">
      <c r="A396" s="187"/>
    </row>
    <row r="397" spans="1:1" x14ac:dyDescent="0.3">
      <c r="A397" s="187"/>
    </row>
    <row r="398" spans="1:1" x14ac:dyDescent="0.3">
      <c r="A398" s="187"/>
    </row>
    <row r="399" spans="1:1" x14ac:dyDescent="0.3">
      <c r="A399" s="187"/>
    </row>
    <row r="400" spans="1:1" x14ac:dyDescent="0.3">
      <c r="A400" s="187"/>
    </row>
    <row r="401" spans="1:1" x14ac:dyDescent="0.3">
      <c r="A401" s="187"/>
    </row>
    <row r="402" spans="1:1" x14ac:dyDescent="0.3">
      <c r="A402" s="187"/>
    </row>
    <row r="403" spans="1:1" x14ac:dyDescent="0.3">
      <c r="A403" s="187"/>
    </row>
    <row r="404" spans="1:1" x14ac:dyDescent="0.3">
      <c r="A404" s="187"/>
    </row>
    <row r="405" spans="1:1" x14ac:dyDescent="0.3">
      <c r="A405" s="187"/>
    </row>
    <row r="406" spans="1:1" x14ac:dyDescent="0.3">
      <c r="A406" s="187"/>
    </row>
    <row r="407" spans="1:1" x14ac:dyDescent="0.3">
      <c r="A407" s="187"/>
    </row>
    <row r="408" spans="1:1" x14ac:dyDescent="0.3">
      <c r="A408" s="187"/>
    </row>
    <row r="409" spans="1:1" x14ac:dyDescent="0.3">
      <c r="A409" s="187"/>
    </row>
    <row r="410" spans="1:1" x14ac:dyDescent="0.3">
      <c r="A410" s="187"/>
    </row>
    <row r="411" spans="1:1" x14ac:dyDescent="0.3">
      <c r="A411" s="187"/>
    </row>
    <row r="412" spans="1:1" x14ac:dyDescent="0.3">
      <c r="A412" s="187"/>
    </row>
    <row r="413" spans="1:1" x14ac:dyDescent="0.3">
      <c r="A413" s="187"/>
    </row>
    <row r="414" spans="1:1" x14ac:dyDescent="0.3">
      <c r="A414" s="187"/>
    </row>
    <row r="415" spans="1:1" x14ac:dyDescent="0.3">
      <c r="A415" s="187"/>
    </row>
    <row r="416" spans="1:1" x14ac:dyDescent="0.3">
      <c r="A416" s="187"/>
    </row>
    <row r="417" spans="1:1" x14ac:dyDescent="0.3">
      <c r="A417" s="187"/>
    </row>
    <row r="418" spans="1:1" x14ac:dyDescent="0.3">
      <c r="A418" s="187"/>
    </row>
    <row r="419" spans="1:1" x14ac:dyDescent="0.3">
      <c r="A419" s="187"/>
    </row>
    <row r="420" spans="1:1" x14ac:dyDescent="0.3">
      <c r="A420" s="187"/>
    </row>
    <row r="421" spans="1:1" x14ac:dyDescent="0.3">
      <c r="A421" s="187"/>
    </row>
    <row r="422" spans="1:1" x14ac:dyDescent="0.3">
      <c r="A422" s="187"/>
    </row>
    <row r="423" spans="1:1" x14ac:dyDescent="0.3">
      <c r="A423" s="187"/>
    </row>
    <row r="424" spans="1:1" x14ac:dyDescent="0.3">
      <c r="A424" s="187"/>
    </row>
    <row r="425" spans="1:1" x14ac:dyDescent="0.3">
      <c r="A425" s="187"/>
    </row>
    <row r="426" spans="1:1" x14ac:dyDescent="0.3">
      <c r="A426" s="187"/>
    </row>
    <row r="427" spans="1:1" x14ac:dyDescent="0.3">
      <c r="A427" s="187"/>
    </row>
    <row r="428" spans="1:1" x14ac:dyDescent="0.3">
      <c r="A428" s="187"/>
    </row>
    <row r="429" spans="1:1" x14ac:dyDescent="0.3">
      <c r="A429" s="187"/>
    </row>
    <row r="430" spans="1:1" x14ac:dyDescent="0.3">
      <c r="A430" s="187"/>
    </row>
    <row r="431" spans="1:1" x14ac:dyDescent="0.3">
      <c r="A431" s="187"/>
    </row>
    <row r="432" spans="1:1" x14ac:dyDescent="0.3">
      <c r="A432" s="187"/>
    </row>
    <row r="433" spans="1:1" x14ac:dyDescent="0.3">
      <c r="A433" s="187"/>
    </row>
    <row r="434" spans="1:1" x14ac:dyDescent="0.3">
      <c r="A434" s="187"/>
    </row>
    <row r="435" spans="1:1" x14ac:dyDescent="0.3">
      <c r="A435" s="187"/>
    </row>
    <row r="436" spans="1:1" x14ac:dyDescent="0.3">
      <c r="A436" s="187"/>
    </row>
    <row r="437" spans="1:1" x14ac:dyDescent="0.3">
      <c r="A437" s="187"/>
    </row>
    <row r="438" spans="1:1" x14ac:dyDescent="0.3">
      <c r="A438" s="187"/>
    </row>
    <row r="439" spans="1:1" x14ac:dyDescent="0.3">
      <c r="A439" s="187"/>
    </row>
    <row r="440" spans="1:1" x14ac:dyDescent="0.3">
      <c r="A440" s="187"/>
    </row>
    <row r="441" spans="1:1" x14ac:dyDescent="0.3">
      <c r="A441" s="187"/>
    </row>
    <row r="442" spans="1:1" x14ac:dyDescent="0.3">
      <c r="A442" s="187"/>
    </row>
    <row r="443" spans="1:1" x14ac:dyDescent="0.3">
      <c r="A443" s="187"/>
    </row>
    <row r="444" spans="1:1" x14ac:dyDescent="0.3">
      <c r="A444" s="187"/>
    </row>
    <row r="445" spans="1:1" x14ac:dyDescent="0.3">
      <c r="A445" s="187"/>
    </row>
    <row r="446" spans="1:1" x14ac:dyDescent="0.3">
      <c r="A446" s="187"/>
    </row>
    <row r="447" spans="1:1" x14ac:dyDescent="0.3">
      <c r="A447" s="187"/>
    </row>
    <row r="448" spans="1:1" x14ac:dyDescent="0.3">
      <c r="A448" s="187"/>
    </row>
    <row r="449" spans="1:1" x14ac:dyDescent="0.3">
      <c r="A449" s="187"/>
    </row>
    <row r="450" spans="1:1" x14ac:dyDescent="0.3">
      <c r="A450" s="187"/>
    </row>
    <row r="451" spans="1:1" x14ac:dyDescent="0.3">
      <c r="A451" s="187"/>
    </row>
    <row r="452" spans="1:1" x14ac:dyDescent="0.3">
      <c r="A452" s="187"/>
    </row>
    <row r="453" spans="1:1" x14ac:dyDescent="0.3">
      <c r="A453" s="187"/>
    </row>
    <row r="454" spans="1:1" x14ac:dyDescent="0.3">
      <c r="A454" s="187"/>
    </row>
    <row r="455" spans="1:1" x14ac:dyDescent="0.3">
      <c r="A455" s="187"/>
    </row>
    <row r="456" spans="1:1" x14ac:dyDescent="0.3">
      <c r="A456" s="187"/>
    </row>
    <row r="457" spans="1:1" x14ac:dyDescent="0.3">
      <c r="A457" s="187"/>
    </row>
    <row r="458" spans="1:1" x14ac:dyDescent="0.3">
      <c r="A458" s="187"/>
    </row>
    <row r="459" spans="1:1" x14ac:dyDescent="0.3">
      <c r="A459" s="187"/>
    </row>
    <row r="460" spans="1:1" x14ac:dyDescent="0.3">
      <c r="A460" s="187"/>
    </row>
    <row r="461" spans="1:1" x14ac:dyDescent="0.3">
      <c r="A461" s="187"/>
    </row>
    <row r="462" spans="1:1" x14ac:dyDescent="0.3">
      <c r="A462" s="187"/>
    </row>
    <row r="463" spans="1:1" x14ac:dyDescent="0.3">
      <c r="A463" s="187"/>
    </row>
    <row r="464" spans="1:1" x14ac:dyDescent="0.3">
      <c r="A464" s="187"/>
    </row>
    <row r="465" spans="1:1" x14ac:dyDescent="0.3">
      <c r="A465" s="187"/>
    </row>
    <row r="466" spans="1:1" x14ac:dyDescent="0.3">
      <c r="A466" s="187"/>
    </row>
    <row r="467" spans="1:1" x14ac:dyDescent="0.3">
      <c r="A467" s="187"/>
    </row>
    <row r="468" spans="1:1" x14ac:dyDescent="0.3">
      <c r="A468" s="187"/>
    </row>
    <row r="469" spans="1:1" x14ac:dyDescent="0.3">
      <c r="A469" s="187"/>
    </row>
    <row r="470" spans="1:1" x14ac:dyDescent="0.3">
      <c r="A470" s="187"/>
    </row>
    <row r="471" spans="1:1" x14ac:dyDescent="0.3">
      <c r="A471" s="187"/>
    </row>
    <row r="472" spans="1:1" x14ac:dyDescent="0.3">
      <c r="A472" s="187"/>
    </row>
    <row r="473" spans="1:1" x14ac:dyDescent="0.3">
      <c r="A473" s="187"/>
    </row>
    <row r="474" spans="1:1" x14ac:dyDescent="0.3">
      <c r="A474" s="187"/>
    </row>
    <row r="475" spans="1:1" x14ac:dyDescent="0.3">
      <c r="A475" s="187"/>
    </row>
    <row r="476" spans="1:1" x14ac:dyDescent="0.3">
      <c r="A476" s="187"/>
    </row>
    <row r="477" spans="1:1" x14ac:dyDescent="0.3">
      <c r="A477" s="187"/>
    </row>
    <row r="478" spans="1:1" x14ac:dyDescent="0.3">
      <c r="A478" s="187"/>
    </row>
    <row r="479" spans="1:1" x14ac:dyDescent="0.3">
      <c r="A479" s="187"/>
    </row>
    <row r="480" spans="1:1" x14ac:dyDescent="0.3">
      <c r="A480" s="187"/>
    </row>
    <row r="481" spans="1:1" x14ac:dyDescent="0.3">
      <c r="A481" s="187"/>
    </row>
    <row r="482" spans="1:1" x14ac:dyDescent="0.3">
      <c r="A482" s="187"/>
    </row>
    <row r="483" spans="1:1" x14ac:dyDescent="0.3">
      <c r="A483" s="187"/>
    </row>
    <row r="484" spans="1:1" x14ac:dyDescent="0.3">
      <c r="A484" s="187"/>
    </row>
    <row r="485" spans="1:1" x14ac:dyDescent="0.3">
      <c r="A485" s="187"/>
    </row>
    <row r="486" spans="1:1" x14ac:dyDescent="0.3">
      <c r="A486" s="187"/>
    </row>
    <row r="487" spans="1:1" x14ac:dyDescent="0.3">
      <c r="A487" s="187"/>
    </row>
    <row r="488" spans="1:1" x14ac:dyDescent="0.3">
      <c r="A488" s="187"/>
    </row>
    <row r="489" spans="1:1" x14ac:dyDescent="0.3">
      <c r="A489" s="187"/>
    </row>
    <row r="490" spans="1:1" x14ac:dyDescent="0.3">
      <c r="A490" s="187"/>
    </row>
    <row r="491" spans="1:1" x14ac:dyDescent="0.3">
      <c r="A491" s="187"/>
    </row>
    <row r="492" spans="1:1" x14ac:dyDescent="0.3">
      <c r="A492" s="187"/>
    </row>
    <row r="493" spans="1:1" x14ac:dyDescent="0.3">
      <c r="A493" s="187"/>
    </row>
    <row r="494" spans="1:1" x14ac:dyDescent="0.3">
      <c r="A494" s="187"/>
    </row>
    <row r="495" spans="1:1" x14ac:dyDescent="0.3">
      <c r="A495" s="187"/>
    </row>
    <row r="496" spans="1:1" x14ac:dyDescent="0.3">
      <c r="A496" s="187"/>
    </row>
    <row r="497" spans="1:1" x14ac:dyDescent="0.3">
      <c r="A497" s="187"/>
    </row>
    <row r="498" spans="1:1" x14ac:dyDescent="0.3">
      <c r="A498" s="187"/>
    </row>
    <row r="499" spans="1:1" x14ac:dyDescent="0.3">
      <c r="A499" s="187"/>
    </row>
    <row r="500" spans="1:1" x14ac:dyDescent="0.3">
      <c r="A500" s="187"/>
    </row>
    <row r="501" spans="1:1" x14ac:dyDescent="0.3">
      <c r="A501" s="187"/>
    </row>
    <row r="502" spans="1:1" x14ac:dyDescent="0.3">
      <c r="A502" s="187"/>
    </row>
    <row r="503" spans="1:1" x14ac:dyDescent="0.3">
      <c r="A503" s="187"/>
    </row>
    <row r="504" spans="1:1" x14ac:dyDescent="0.3">
      <c r="A504" s="187"/>
    </row>
    <row r="505" spans="1:1" x14ac:dyDescent="0.3">
      <c r="A505" s="187"/>
    </row>
    <row r="506" spans="1:1" x14ac:dyDescent="0.3">
      <c r="A506" s="187"/>
    </row>
    <row r="507" spans="1:1" x14ac:dyDescent="0.3">
      <c r="A507" s="187"/>
    </row>
    <row r="508" spans="1:1" x14ac:dyDescent="0.3">
      <c r="A508" s="187"/>
    </row>
    <row r="509" spans="1:1" x14ac:dyDescent="0.3">
      <c r="A509" s="187"/>
    </row>
    <row r="510" spans="1:1" x14ac:dyDescent="0.3">
      <c r="A510" s="187"/>
    </row>
    <row r="511" spans="1:1" x14ac:dyDescent="0.3">
      <c r="A511" s="187"/>
    </row>
    <row r="512" spans="1:1" x14ac:dyDescent="0.3">
      <c r="A512" s="187"/>
    </row>
    <row r="513" spans="1:1" x14ac:dyDescent="0.3">
      <c r="A513" s="187"/>
    </row>
    <row r="514" spans="1:1" x14ac:dyDescent="0.3">
      <c r="A514" s="187"/>
    </row>
    <row r="515" spans="1:1" x14ac:dyDescent="0.3">
      <c r="A515" s="187"/>
    </row>
    <row r="516" spans="1:1" x14ac:dyDescent="0.3">
      <c r="A516" s="187"/>
    </row>
    <row r="517" spans="1:1" x14ac:dyDescent="0.3">
      <c r="A517" s="187"/>
    </row>
    <row r="518" spans="1:1" x14ac:dyDescent="0.3">
      <c r="A518" s="187"/>
    </row>
    <row r="519" spans="1:1" x14ac:dyDescent="0.3">
      <c r="A519" s="187"/>
    </row>
    <row r="520" spans="1:1" x14ac:dyDescent="0.3">
      <c r="A520" s="187"/>
    </row>
    <row r="521" spans="1:1" x14ac:dyDescent="0.3">
      <c r="A521" s="187"/>
    </row>
    <row r="522" spans="1:1" x14ac:dyDescent="0.3">
      <c r="A522" s="187"/>
    </row>
    <row r="523" spans="1:1" x14ac:dyDescent="0.3">
      <c r="A523" s="187"/>
    </row>
    <row r="524" spans="1:1" x14ac:dyDescent="0.3">
      <c r="A524" s="187"/>
    </row>
    <row r="525" spans="1:1" x14ac:dyDescent="0.3">
      <c r="A525" s="187"/>
    </row>
    <row r="526" spans="1:1" x14ac:dyDescent="0.3">
      <c r="A526" s="187"/>
    </row>
    <row r="527" spans="1:1" x14ac:dyDescent="0.3">
      <c r="A527" s="187"/>
    </row>
    <row r="528" spans="1:1" x14ac:dyDescent="0.3">
      <c r="A528" s="187"/>
    </row>
    <row r="529" spans="1:1" x14ac:dyDescent="0.3">
      <c r="A529" s="187"/>
    </row>
    <row r="530" spans="1:1" x14ac:dyDescent="0.3">
      <c r="A530" s="187"/>
    </row>
    <row r="531" spans="1:1" x14ac:dyDescent="0.3">
      <c r="A531" s="187"/>
    </row>
    <row r="532" spans="1:1" x14ac:dyDescent="0.3">
      <c r="A532" s="187"/>
    </row>
    <row r="533" spans="1:1" x14ac:dyDescent="0.3">
      <c r="A533" s="187"/>
    </row>
    <row r="534" spans="1:1" x14ac:dyDescent="0.3">
      <c r="A534" s="187"/>
    </row>
    <row r="535" spans="1:1" x14ac:dyDescent="0.3">
      <c r="A535" s="187"/>
    </row>
    <row r="536" spans="1:1" x14ac:dyDescent="0.3">
      <c r="A536" s="187"/>
    </row>
    <row r="537" spans="1:1" x14ac:dyDescent="0.3">
      <c r="A537" s="187"/>
    </row>
    <row r="538" spans="1:1" x14ac:dyDescent="0.3">
      <c r="A538" s="187"/>
    </row>
    <row r="539" spans="1:1" x14ac:dyDescent="0.3">
      <c r="A539" s="187"/>
    </row>
    <row r="540" spans="1:1" x14ac:dyDescent="0.3">
      <c r="A540" s="187"/>
    </row>
    <row r="541" spans="1:1" x14ac:dyDescent="0.3">
      <c r="A541" s="187"/>
    </row>
    <row r="542" spans="1:1" x14ac:dyDescent="0.3">
      <c r="A542" s="187"/>
    </row>
    <row r="543" spans="1:1" x14ac:dyDescent="0.3">
      <c r="A543" s="187"/>
    </row>
    <row r="544" spans="1:1" x14ac:dyDescent="0.3">
      <c r="A544" s="187"/>
    </row>
    <row r="545" spans="1:1" x14ac:dyDescent="0.3">
      <c r="A545" s="187"/>
    </row>
    <row r="546" spans="1:1" x14ac:dyDescent="0.3">
      <c r="A546" s="187"/>
    </row>
    <row r="547" spans="1:1" x14ac:dyDescent="0.3">
      <c r="A547" s="187"/>
    </row>
    <row r="548" spans="1:1" x14ac:dyDescent="0.3">
      <c r="A548" s="187"/>
    </row>
    <row r="549" spans="1:1" x14ac:dyDescent="0.3">
      <c r="A549" s="187"/>
    </row>
    <row r="550" spans="1:1" x14ac:dyDescent="0.3">
      <c r="A550" s="187"/>
    </row>
    <row r="551" spans="1:1" x14ac:dyDescent="0.3">
      <c r="A551" s="187"/>
    </row>
    <row r="552" spans="1:1" x14ac:dyDescent="0.3">
      <c r="A552" s="187"/>
    </row>
    <row r="553" spans="1:1" x14ac:dyDescent="0.3">
      <c r="A553" s="187"/>
    </row>
    <row r="554" spans="1:1" x14ac:dyDescent="0.3">
      <c r="A554" s="187"/>
    </row>
    <row r="555" spans="1:1" x14ac:dyDescent="0.3">
      <c r="A555" s="187"/>
    </row>
    <row r="556" spans="1:1" x14ac:dyDescent="0.3">
      <c r="A556" s="187"/>
    </row>
    <row r="557" spans="1:1" x14ac:dyDescent="0.3">
      <c r="A557" s="187"/>
    </row>
    <row r="558" spans="1:1" x14ac:dyDescent="0.3">
      <c r="A558" s="187"/>
    </row>
    <row r="559" spans="1:1" x14ac:dyDescent="0.3">
      <c r="A559" s="187"/>
    </row>
    <row r="560" spans="1:1" x14ac:dyDescent="0.3">
      <c r="A560" s="187"/>
    </row>
    <row r="561" spans="1:1" x14ac:dyDescent="0.3">
      <c r="A561" s="187"/>
    </row>
    <row r="562" spans="1:1" x14ac:dyDescent="0.3">
      <c r="A562" s="187"/>
    </row>
    <row r="563" spans="1:1" x14ac:dyDescent="0.3">
      <c r="A563" s="187"/>
    </row>
    <row r="564" spans="1:1" x14ac:dyDescent="0.3">
      <c r="A564" s="187"/>
    </row>
    <row r="565" spans="1:1" x14ac:dyDescent="0.3">
      <c r="A565" s="187"/>
    </row>
    <row r="566" spans="1:1" x14ac:dyDescent="0.3">
      <c r="A566" s="187"/>
    </row>
    <row r="567" spans="1:1" x14ac:dyDescent="0.3">
      <c r="A567" s="187"/>
    </row>
    <row r="568" spans="1:1" x14ac:dyDescent="0.3">
      <c r="A568" s="187"/>
    </row>
    <row r="569" spans="1:1" x14ac:dyDescent="0.3">
      <c r="A569" s="187"/>
    </row>
    <row r="570" spans="1:1" x14ac:dyDescent="0.3">
      <c r="A570" s="187"/>
    </row>
    <row r="571" spans="1:1" x14ac:dyDescent="0.3">
      <c r="A571" s="187"/>
    </row>
    <row r="572" spans="1:1" x14ac:dyDescent="0.3">
      <c r="A572" s="187"/>
    </row>
    <row r="573" spans="1:1" x14ac:dyDescent="0.3">
      <c r="A573" s="187"/>
    </row>
    <row r="574" spans="1:1" x14ac:dyDescent="0.3">
      <c r="A574" s="187"/>
    </row>
    <row r="575" spans="1:1" x14ac:dyDescent="0.3">
      <c r="A575" s="187"/>
    </row>
    <row r="576" spans="1:1" x14ac:dyDescent="0.3">
      <c r="A576" s="187"/>
    </row>
    <row r="577" spans="1:1" x14ac:dyDescent="0.3">
      <c r="A577" s="187"/>
    </row>
    <row r="578" spans="1:1" x14ac:dyDescent="0.3">
      <c r="A578" s="187"/>
    </row>
    <row r="579" spans="1:1" x14ac:dyDescent="0.3">
      <c r="A579" s="187"/>
    </row>
    <row r="580" spans="1:1" x14ac:dyDescent="0.3">
      <c r="A580" s="187"/>
    </row>
    <row r="581" spans="1:1" x14ac:dyDescent="0.3">
      <c r="A581" s="187"/>
    </row>
    <row r="582" spans="1:1" x14ac:dyDescent="0.3">
      <c r="A582" s="187"/>
    </row>
    <row r="583" spans="1:1" x14ac:dyDescent="0.3">
      <c r="A583" s="187"/>
    </row>
    <row r="584" spans="1:1" x14ac:dyDescent="0.3">
      <c r="A584" s="187"/>
    </row>
    <row r="585" spans="1:1" x14ac:dyDescent="0.3">
      <c r="A585" s="187"/>
    </row>
    <row r="586" spans="1:1" x14ac:dyDescent="0.3">
      <c r="A586" s="187"/>
    </row>
    <row r="587" spans="1:1" x14ac:dyDescent="0.3">
      <c r="A587" s="187"/>
    </row>
    <row r="588" spans="1:1" x14ac:dyDescent="0.3">
      <c r="A588" s="187"/>
    </row>
    <row r="589" spans="1:1" x14ac:dyDescent="0.3">
      <c r="A589" s="187"/>
    </row>
    <row r="590" spans="1:1" x14ac:dyDescent="0.3">
      <c r="A590" s="187"/>
    </row>
    <row r="591" spans="1:1" x14ac:dyDescent="0.3">
      <c r="A591" s="187"/>
    </row>
    <row r="592" spans="1:1" x14ac:dyDescent="0.3">
      <c r="A592" s="187"/>
    </row>
    <row r="593" spans="1:1" x14ac:dyDescent="0.3">
      <c r="A593" s="187"/>
    </row>
    <row r="594" spans="1:1" x14ac:dyDescent="0.3">
      <c r="A594" s="187"/>
    </row>
    <row r="595" spans="1:1" x14ac:dyDescent="0.3">
      <c r="A595" s="187"/>
    </row>
    <row r="596" spans="1:1" x14ac:dyDescent="0.3">
      <c r="A596" s="187"/>
    </row>
    <row r="597" spans="1:1" x14ac:dyDescent="0.3">
      <c r="A597" s="187"/>
    </row>
    <row r="598" spans="1:1" x14ac:dyDescent="0.3">
      <c r="A598" s="187"/>
    </row>
    <row r="599" spans="1:1" x14ac:dyDescent="0.3">
      <c r="A599" s="187"/>
    </row>
    <row r="600" spans="1:1" x14ac:dyDescent="0.3">
      <c r="A600" s="187"/>
    </row>
    <row r="601" spans="1:1" x14ac:dyDescent="0.3">
      <c r="A601" s="187"/>
    </row>
    <row r="602" spans="1:1" x14ac:dyDescent="0.3">
      <c r="A602" s="187"/>
    </row>
    <row r="603" spans="1:1" x14ac:dyDescent="0.3">
      <c r="A603" s="187"/>
    </row>
    <row r="604" spans="1:1" x14ac:dyDescent="0.3">
      <c r="A604" s="187"/>
    </row>
    <row r="605" spans="1:1" x14ac:dyDescent="0.3">
      <c r="A605" s="187"/>
    </row>
    <row r="606" spans="1:1" x14ac:dyDescent="0.3">
      <c r="A606" s="187"/>
    </row>
    <row r="607" spans="1:1" x14ac:dyDescent="0.3">
      <c r="A607" s="187"/>
    </row>
    <row r="608" spans="1:1" x14ac:dyDescent="0.3">
      <c r="A608" s="187"/>
    </row>
    <row r="609" spans="1:1" x14ac:dyDescent="0.3">
      <c r="A609" s="187"/>
    </row>
    <row r="610" spans="1:1" x14ac:dyDescent="0.3">
      <c r="A610" s="187"/>
    </row>
    <row r="611" spans="1:1" x14ac:dyDescent="0.3">
      <c r="A611" s="187"/>
    </row>
    <row r="612" spans="1:1" x14ac:dyDescent="0.3">
      <c r="A612" s="187"/>
    </row>
    <row r="613" spans="1:1" x14ac:dyDescent="0.3">
      <c r="A613" s="187"/>
    </row>
    <row r="614" spans="1:1" x14ac:dyDescent="0.3">
      <c r="A614" s="187"/>
    </row>
    <row r="615" spans="1:1" x14ac:dyDescent="0.3">
      <c r="A615" s="187"/>
    </row>
    <row r="616" spans="1:1" x14ac:dyDescent="0.3">
      <c r="A616" s="187"/>
    </row>
    <row r="617" spans="1:1" x14ac:dyDescent="0.3">
      <c r="A617" s="187"/>
    </row>
    <row r="618" spans="1:1" x14ac:dyDescent="0.3">
      <c r="A618" s="187"/>
    </row>
    <row r="619" spans="1:1" x14ac:dyDescent="0.3">
      <c r="A619" s="187"/>
    </row>
    <row r="620" spans="1:1" x14ac:dyDescent="0.3">
      <c r="A620" s="187"/>
    </row>
    <row r="621" spans="1:1" x14ac:dyDescent="0.3">
      <c r="A621" s="187"/>
    </row>
    <row r="622" spans="1:1" x14ac:dyDescent="0.3">
      <c r="A622" s="187"/>
    </row>
    <row r="623" spans="1:1" x14ac:dyDescent="0.3">
      <c r="A623" s="187"/>
    </row>
    <row r="624" spans="1:1" x14ac:dyDescent="0.3">
      <c r="A624" s="187"/>
    </row>
    <row r="625" spans="1:1" x14ac:dyDescent="0.3">
      <c r="A625" s="187"/>
    </row>
    <row r="626" spans="1:1" x14ac:dyDescent="0.3">
      <c r="A626" s="187"/>
    </row>
    <row r="627" spans="1:1" x14ac:dyDescent="0.3">
      <c r="A627" s="187"/>
    </row>
    <row r="628" spans="1:1" x14ac:dyDescent="0.3">
      <c r="A628" s="187"/>
    </row>
    <row r="629" spans="1:1" x14ac:dyDescent="0.3">
      <c r="A629" s="187"/>
    </row>
    <row r="630" spans="1:1" x14ac:dyDescent="0.3">
      <c r="A630" s="187"/>
    </row>
    <row r="631" spans="1:1" x14ac:dyDescent="0.3">
      <c r="A631" s="187"/>
    </row>
    <row r="632" spans="1:1" x14ac:dyDescent="0.3">
      <c r="A632" s="187"/>
    </row>
    <row r="633" spans="1:1" x14ac:dyDescent="0.3">
      <c r="A633" s="187"/>
    </row>
    <row r="634" spans="1:1" x14ac:dyDescent="0.3">
      <c r="A634" s="187"/>
    </row>
    <row r="635" spans="1:1" x14ac:dyDescent="0.3">
      <c r="A635" s="187"/>
    </row>
    <row r="636" spans="1:1" x14ac:dyDescent="0.3">
      <c r="A636" s="187"/>
    </row>
    <row r="637" spans="1:1" x14ac:dyDescent="0.3">
      <c r="A637" s="187"/>
    </row>
    <row r="638" spans="1:1" x14ac:dyDescent="0.3">
      <c r="A638" s="187"/>
    </row>
    <row r="639" spans="1:1" x14ac:dyDescent="0.3">
      <c r="A639" s="187"/>
    </row>
    <row r="640" spans="1:1" x14ac:dyDescent="0.3">
      <c r="A640" s="187"/>
    </row>
  </sheetData>
  <mergeCells count="5">
    <mergeCell ref="BA27:BG27"/>
    <mergeCell ref="C27:I27"/>
    <mergeCell ref="M27:S27"/>
    <mergeCell ref="A2:A3"/>
    <mergeCell ref="W27:AC27"/>
  </mergeCells>
  <hyperlinks>
    <hyperlink ref="A4" location="myrangeS0" display="myrangeS0" xr:uid="{751CA335-9714-41AC-AE3A-A14C962D9BF9}"/>
    <hyperlink ref="A5" location="myrangeS1" display="myrangeS1" xr:uid="{54A7A296-10E5-4713-81E9-6DFF50B89A4E}"/>
    <hyperlink ref="A6" location="myrangeS2" display="myrangeS2" xr:uid="{C237A9B5-F328-4281-BA54-41DC0C16EF9B}"/>
    <hyperlink ref="A7" location="myrangeS3" display="myrangeS3" xr:uid="{4706E7FA-6B5C-4AD6-8D5A-FEAC26001A7D}"/>
    <hyperlink ref="A8" location="myrangeS4" display="myrangeS4" xr:uid="{686D37CF-0FF9-4A47-AC8B-9A32C107C0A5}"/>
    <hyperlink ref="A9" location="myrangeS5" display="myrangeS5" xr:uid="{49C4BB43-F9B0-4AC8-8A51-C44433B58FB4}"/>
    <hyperlink ref="A10" location="myrangeS6" display="myrangeS6" xr:uid="{7CCF4EEC-AC1F-471D-89F5-1D44DEDBC06D}"/>
    <hyperlink ref="A11" location="myrangeS7" display="myrangeS7" xr:uid="{43B4038F-9B4E-43A0-885E-A2FEB6AE4719}"/>
    <hyperlink ref="A12" location="myrangeS8" display="myrangeS8" xr:uid="{457E9FF1-7786-4755-9823-DBBB77E5AB5F}"/>
    <hyperlink ref="A13" location="myrangeS9" display="myrangeS9" xr:uid="{8CA04441-EC52-4E5E-9254-930511855A52}"/>
    <hyperlink ref="A14" location="myrangeS10" display="myrangeS10" xr:uid="{2B0549F5-78F4-43D4-BB02-910C9BD47FBE}"/>
    <hyperlink ref="A15" location="myrangeS11" display="myrangeS11" xr:uid="{12463705-8FE4-48D7-A795-C3278BA22B43}"/>
    <hyperlink ref="A16" location="myrangeS12" display="myrangeS12" xr:uid="{50E7606D-445E-4C09-8E65-565E71006DA7}"/>
    <hyperlink ref="A17" location="myrangeS13" display="myrangeS13" xr:uid="{F0DF422C-ABB6-4E74-8ACC-AD2C4ECDDB86}"/>
    <hyperlink ref="A18" location="myrangeS14" display="myrangeS14" xr:uid="{3C29685B-113D-42D5-92AE-DA57AD24781C}"/>
    <hyperlink ref="A19" location="myrangeS15" display="myrangeS15" xr:uid="{74F030E7-8953-4B00-A292-3259BAF3CAD7}"/>
    <hyperlink ref="A20" location="myrangeS16" display="myrangeS16" xr:uid="{7000E51E-7DA0-46FE-8B13-7D2DC7A1A5B6}"/>
    <hyperlink ref="A21" location="myrangeS17" display="myrangeS17" xr:uid="{C4A5249F-D080-44CD-9A90-F6B138007869}"/>
    <hyperlink ref="A22" location="myrangeS18" display="myrangeS18" xr:uid="{1FBCF06D-2993-4C35-AB6E-EEDB86038A90}"/>
    <hyperlink ref="A23" location="myrangeS19" display="myrangeS19" xr:uid="{FD04F820-C5D6-4AB6-A531-46FE1471C3F6}"/>
    <hyperlink ref="A24" location="myrangeS20" display="myrangeS20" xr:uid="{8C2C8FB2-140C-45F9-9A55-2F687889414F}"/>
    <hyperlink ref="A25" location="myrangeS21" display="myrangeS21" xr:uid="{7CFFC5C7-49D7-4F88-9133-3E971C174776}"/>
    <hyperlink ref="A26" location="myrangeS22" display="myrangeS22" xr:uid="{C0D98D9C-4572-41A4-BBC4-96B028A26B1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style="80"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60" customFormat="1" ht="30" customHeight="1" x14ac:dyDescent="0.3">
      <c r="B1" s="616" t="str">
        <f>HLOOKUP(Introduction!$G$4,nametranslations,124,FALSE)</f>
        <v>Higiene en las Escuelas</v>
      </c>
      <c r="C1" s="193" t="s">
        <v>193</v>
      </c>
      <c r="D1" s="166" t="str">
        <f>+Introduction!$C$7</f>
        <v>Chile</v>
      </c>
      <c r="E1" s="166"/>
      <c r="F1" s="166"/>
      <c r="G1" s="166"/>
      <c r="H1" s="166"/>
      <c r="I1" s="175"/>
      <c r="J1" s="158"/>
      <c r="K1" s="158"/>
      <c r="L1" s="616" t="str">
        <f>HLOOKUP(Introduction!$G$4,nametranslations,124,FALSE)</f>
        <v>Higiene en las Escuelas</v>
      </c>
      <c r="M1" s="193" t="s">
        <v>194</v>
      </c>
      <c r="N1" s="166" t="str">
        <f>+Introduction!$C$7</f>
        <v>Chile</v>
      </c>
      <c r="O1" s="166"/>
      <c r="P1" s="166"/>
      <c r="Q1" s="166"/>
      <c r="R1" s="166"/>
      <c r="S1" s="175"/>
      <c r="T1" s="158"/>
      <c r="U1" s="158"/>
      <c r="V1" s="616" t="str">
        <f>HLOOKUP(Introduction!$G$4,nametranslations,124,FALSE)</f>
        <v>Higiene en las Escuelas</v>
      </c>
      <c r="W1" s="193">
        <v>2021</v>
      </c>
      <c r="X1" s="166" t="str">
        <f>+Introduction!$C$7</f>
        <v>Chile</v>
      </c>
      <c r="Y1" s="166"/>
      <c r="Z1" s="166"/>
      <c r="AA1" s="166"/>
      <c r="AB1" s="166"/>
      <c r="AC1" s="175"/>
      <c r="AD1" s="158"/>
      <c r="AE1" s="158"/>
    </row>
    <row r="2" spans="1:232" s="160" customFormat="1" ht="30" customHeight="1" x14ac:dyDescent="0.3">
      <c r="A2" s="356" t="s">
        <v>210</v>
      </c>
      <c r="B2" s="167" t="s">
        <v>191</v>
      </c>
      <c r="C2" s="156" t="s">
        <v>146</v>
      </c>
      <c r="D2" s="156" t="s">
        <v>144</v>
      </c>
      <c r="E2" s="168"/>
      <c r="F2" s="168"/>
      <c r="G2" s="168"/>
      <c r="H2" s="168"/>
      <c r="I2" s="176"/>
      <c r="J2" s="161" t="s">
        <v>195</v>
      </c>
      <c r="K2" s="161"/>
      <c r="L2" s="167" t="s">
        <v>192</v>
      </c>
      <c r="M2" s="156" t="s">
        <v>146</v>
      </c>
      <c r="N2" s="156" t="s">
        <v>145</v>
      </c>
      <c r="O2" s="168"/>
      <c r="P2" s="168"/>
      <c r="Q2" s="168"/>
      <c r="R2" s="168"/>
      <c r="S2" s="176"/>
      <c r="T2" s="161" t="s">
        <v>195</v>
      </c>
      <c r="U2" s="161"/>
      <c r="V2" s="167" t="s">
        <v>211</v>
      </c>
      <c r="W2" s="156" t="s">
        <v>146</v>
      </c>
      <c r="X2" s="156" t="s">
        <v>212</v>
      </c>
      <c r="Y2" s="168"/>
      <c r="Z2" s="168"/>
      <c r="AA2" s="168"/>
      <c r="AB2" s="168"/>
      <c r="AC2" s="176"/>
      <c r="AD2" s="161" t="s">
        <v>195</v>
      </c>
      <c r="AE2" s="161"/>
    </row>
    <row r="3" spans="1:232" s="138" customFormat="1" ht="18" customHeight="1" x14ac:dyDescent="0.3">
      <c r="A3" s="356"/>
      <c r="B3" s="183" t="str">
        <f>HLOOKUP(Introduction!$G$4,nametranslations,152,FALSE)</f>
        <v>Definición</v>
      </c>
      <c r="C3" s="184" t="str">
        <f>HLOOKUP(Introduction!$G$4,nametranslations,102,FALSE)</f>
        <v>Estimaciones (%)</v>
      </c>
      <c r="D3" s="185" t="str">
        <f>HLOOKUP(Introduction!$G$4,nametranslations,24,FALSE)</f>
        <v>Total</v>
      </c>
      <c r="E3" s="185" t="str">
        <f>HLOOKUP(Introduction!$G$4,nametranslations,26,FALSE)</f>
        <v>Urbano</v>
      </c>
      <c r="F3" s="185" t="str">
        <f>HLOOKUP(Introduction!$G$4,nametranslations,25,FALSE)</f>
        <v>Rural</v>
      </c>
      <c r="G3" s="185" t="str">
        <f>HLOOKUP(Introduction!$G$4,nametranslations,27,FALSE)</f>
        <v>Preprimaria</v>
      </c>
      <c r="H3" s="185" t="str">
        <f>HLOOKUP(Introduction!$G$4,nametranslations,28,FALSE)</f>
        <v>Primaria</v>
      </c>
      <c r="I3" s="186" t="str">
        <f>HLOOKUP(Introduction!$G$4,nametranslations,29,FALSE)</f>
        <v>Secundaria</v>
      </c>
      <c r="J3" s="136"/>
      <c r="K3" s="136"/>
      <c r="L3" s="183" t="str">
        <f>HLOOKUP(Introduction!$G$4,nametranslations,152,FALSE)</f>
        <v>Definición</v>
      </c>
      <c r="M3" s="184" t="str">
        <f>HLOOKUP(Introduction!$G$4,nametranslations,102,FALSE)</f>
        <v>Estimaciones (%)</v>
      </c>
      <c r="N3" s="185" t="str">
        <f>HLOOKUP(Introduction!$G$4,nametranslations,24,FALSE)</f>
        <v>Total</v>
      </c>
      <c r="O3" s="185" t="str">
        <f>HLOOKUP(Introduction!$G$4,nametranslations,26,FALSE)</f>
        <v>Urbano</v>
      </c>
      <c r="P3" s="185" t="str">
        <f>HLOOKUP(Introduction!$G$4,nametranslations,25,FALSE)</f>
        <v>Rural</v>
      </c>
      <c r="Q3" s="185" t="str">
        <f>HLOOKUP(Introduction!$G$4,nametranslations,27,FALSE)</f>
        <v>Preprimaria</v>
      </c>
      <c r="R3" s="185" t="str">
        <f>HLOOKUP(Introduction!$G$4,nametranslations,28,FALSE)</f>
        <v>Primaria</v>
      </c>
      <c r="S3" s="186" t="str">
        <f>HLOOKUP(Introduction!$G$4,nametranslations,29,FALSE)</f>
        <v>Secundaria</v>
      </c>
      <c r="T3" s="136"/>
      <c r="U3" s="136"/>
      <c r="V3" s="183" t="str">
        <f>HLOOKUP(Introduction!$G$4,nametranslations,152,FALSE)</f>
        <v>Definición</v>
      </c>
      <c r="W3" s="184" t="str">
        <f>HLOOKUP(Introduction!$G$4,nametranslations,102,FALSE)</f>
        <v>Estimaciones (%)</v>
      </c>
      <c r="X3" s="185" t="str">
        <f>HLOOKUP(Introduction!$G$4,nametranslations,24,FALSE)</f>
        <v>Total</v>
      </c>
      <c r="Y3" s="185" t="str">
        <f>HLOOKUP(Introduction!$G$4,nametranslations,26,FALSE)</f>
        <v>Urbano</v>
      </c>
      <c r="Z3" s="185" t="str">
        <f>HLOOKUP(Introduction!$G$4,nametranslations,25,FALSE)</f>
        <v>Rural</v>
      </c>
      <c r="AA3" s="185" t="str">
        <f>HLOOKUP(Introduction!$G$4,nametranslations,27,FALSE)</f>
        <v>Preprimaria</v>
      </c>
      <c r="AB3" s="185" t="str">
        <f>HLOOKUP(Introduction!$G$4,nametranslations,28,FALSE)</f>
        <v>Primaria</v>
      </c>
      <c r="AC3" s="186" t="str">
        <f>HLOOKUP(Introduction!$G$4,nametranslations,29,FALSE)</f>
        <v>Secundaria</v>
      </c>
      <c r="AD3" s="136"/>
      <c r="AE3" s="136"/>
      <c r="AF3" s="137"/>
      <c r="AP3" s="137"/>
      <c r="AZ3" s="137"/>
      <c r="BA3" s="137"/>
      <c r="BB3" s="129"/>
      <c r="BC3" s="129"/>
      <c r="BD3" s="129"/>
      <c r="BE3" s="129"/>
      <c r="BF3" s="129"/>
      <c r="BG3" s="129"/>
      <c r="BJ3" s="137"/>
      <c r="BT3" s="137"/>
      <c r="CD3" s="137"/>
      <c r="CN3" s="137"/>
      <c r="CX3" s="137"/>
      <c r="DH3" s="137"/>
      <c r="DR3" s="137"/>
      <c r="EB3" s="137"/>
      <c r="EL3" s="137"/>
      <c r="EV3" s="137"/>
      <c r="FF3" s="137"/>
      <c r="FP3" s="137"/>
      <c r="FZ3" s="137"/>
      <c r="GJ3" s="137"/>
      <c r="GT3" s="137"/>
      <c r="HD3" s="137"/>
      <c r="HN3" s="137"/>
      <c r="HX3" s="137"/>
    </row>
    <row r="4" spans="1:232" s="2" customFormat="1" x14ac:dyDescent="0.3">
      <c r="A4" s="643" t="str">
        <f>IF(ISBLANK('Data Summary'!A6),"",'Data Summary'!A6)</f>
        <v>CHL_2006_LLECE</v>
      </c>
      <c r="B4" s="73"/>
      <c r="C4" s="50" t="str">
        <f>HLOOKUP(Introduction!$G$4,nametranslations,118,FALSE)</f>
        <v>Sin instalaciones</v>
      </c>
      <c r="D4" s="5"/>
      <c r="E4" s="5"/>
      <c r="F4" s="5"/>
      <c r="G4" s="5"/>
      <c r="H4" s="5"/>
      <c r="I4" s="23"/>
      <c r="J4" s="21"/>
      <c r="K4" s="21"/>
      <c r="L4" s="84"/>
      <c r="M4" s="50" t="str">
        <f>HLOOKUP(Introduction!$G$4,nametranslations,118,FALSE)</f>
        <v>Sin instalaciones</v>
      </c>
      <c r="N4" s="5"/>
      <c r="O4" s="5"/>
      <c r="P4" s="5"/>
      <c r="Q4" s="5"/>
      <c r="R4" s="5"/>
      <c r="S4" s="23"/>
      <c r="T4" s="21"/>
      <c r="U4" s="21"/>
      <c r="V4" s="84"/>
      <c r="W4" s="50" t="str">
        <f>HLOOKUP(Introduction!$G$4,nametranslations,118,FALSE)</f>
        <v>Sin instalaciones</v>
      </c>
      <c r="X4" s="5"/>
      <c r="Y4" s="5"/>
      <c r="Z4" s="5"/>
      <c r="AA4" s="5"/>
      <c r="AB4" s="5"/>
      <c r="AC4" s="23"/>
      <c r="AD4" s="21"/>
      <c r="AE4" s="21"/>
      <c r="AF4" s="81"/>
      <c r="AP4" s="81"/>
      <c r="AZ4" s="81"/>
      <c r="BA4" s="81"/>
      <c r="BB4" s="85"/>
      <c r="BC4" s="85"/>
      <c r="BD4" s="85"/>
      <c r="BE4" s="85"/>
      <c r="BF4" s="85"/>
      <c r="BG4" s="85"/>
      <c r="BJ4" s="81"/>
      <c r="BT4" s="81"/>
      <c r="CD4" s="81"/>
      <c r="CN4" s="81"/>
      <c r="CX4" s="81"/>
      <c r="DH4" s="81"/>
      <c r="DR4" s="81"/>
      <c r="EB4" s="81"/>
      <c r="EL4" s="81"/>
      <c r="EV4" s="81"/>
      <c r="FF4" s="81"/>
      <c r="FP4" s="81"/>
      <c r="FZ4" s="81"/>
      <c r="GJ4" s="81"/>
      <c r="GT4" s="81"/>
      <c r="HD4" s="81"/>
      <c r="HN4" s="81"/>
      <c r="HX4" s="81"/>
    </row>
    <row r="5" spans="1:232" s="2" customFormat="1" x14ac:dyDescent="0.3">
      <c r="A5" s="643" t="str">
        <f ca="1">IF(ISBLANK('Data Summary'!A7),"",'Data Summary'!A7)</f>
        <v>CHL_2013_LLECE</v>
      </c>
      <c r="B5" s="73"/>
      <c r="C5" s="50" t="str">
        <f>HLOOKUP(Introduction!$G$4,nametranslations,74,FALSE)</f>
        <v>Instalaciónes</v>
      </c>
      <c r="D5" s="5"/>
      <c r="E5" s="5"/>
      <c r="F5" s="5"/>
      <c r="G5" s="5"/>
      <c r="H5" s="5"/>
      <c r="I5" s="23"/>
      <c r="J5" s="21"/>
      <c r="K5" s="21"/>
      <c r="L5" s="84"/>
      <c r="M5" s="50" t="str">
        <f>HLOOKUP(Introduction!$G$4,nametranslations,74,FALSE)</f>
        <v>Instalaciónes</v>
      </c>
      <c r="N5" s="5"/>
      <c r="O5" s="5"/>
      <c r="P5" s="5"/>
      <c r="Q5" s="5"/>
      <c r="R5" s="5"/>
      <c r="S5" s="23"/>
      <c r="T5" s="21"/>
      <c r="U5" s="21"/>
      <c r="V5" s="84"/>
      <c r="W5" s="50" t="str">
        <f>HLOOKUP(Introduction!$G$4,nametranslations,74,FALSE)</f>
        <v>Instalaciónes</v>
      </c>
      <c r="X5" s="5"/>
      <c r="Y5" s="5"/>
      <c r="Z5" s="5"/>
      <c r="AA5" s="5"/>
      <c r="AB5" s="5"/>
      <c r="AC5" s="23"/>
      <c r="AD5" s="21"/>
      <c r="AE5" s="21"/>
      <c r="AF5" s="81"/>
      <c r="AP5" s="81"/>
      <c r="AZ5" s="81"/>
      <c r="BA5" s="81"/>
      <c r="BB5" s="85"/>
      <c r="BC5" s="85"/>
      <c r="BD5" s="85"/>
      <c r="BE5" s="85"/>
      <c r="BF5" s="85"/>
      <c r="BG5" s="85"/>
      <c r="BJ5" s="81"/>
      <c r="BT5" s="81"/>
      <c r="CD5" s="81"/>
      <c r="CN5" s="81"/>
      <c r="CX5" s="81"/>
      <c r="DH5" s="81"/>
      <c r="DR5" s="81"/>
      <c r="EB5" s="81"/>
      <c r="EL5" s="81"/>
      <c r="EV5" s="81"/>
      <c r="FF5" s="81"/>
      <c r="FP5" s="81"/>
      <c r="FZ5" s="81"/>
      <c r="GJ5" s="81"/>
      <c r="GT5" s="81"/>
      <c r="HD5" s="81"/>
      <c r="HN5" s="81"/>
      <c r="HX5" s="81"/>
    </row>
    <row r="6" spans="1:232" s="2" customFormat="1" x14ac:dyDescent="0.3">
      <c r="A6" s="643" t="str">
        <f ca="1">IF(ISBLANK('Data Summary'!A8),"",'Data Summary'!A8)</f>
        <v>CHL_2021_SUR</v>
      </c>
      <c r="B6" s="84"/>
      <c r="C6" s="51" t="str">
        <f>HLOOKUP(Introduction!$G$4,nametranslations,125,FALSE)</f>
        <v>Instalación sin agua ni jabón.</v>
      </c>
      <c r="D6" s="16"/>
      <c r="E6" s="5"/>
      <c r="F6" s="5"/>
      <c r="G6" s="5"/>
      <c r="H6" s="5"/>
      <c r="I6" s="23"/>
      <c r="J6" s="21"/>
      <c r="K6" s="21"/>
      <c r="L6" s="84"/>
      <c r="M6" s="51" t="str">
        <f>HLOOKUP(Introduction!$G$4,nametranslations,125,FALSE)</f>
        <v>Instalación sin agua ni jabón.</v>
      </c>
      <c r="N6" s="16"/>
      <c r="O6" s="5"/>
      <c r="P6" s="5"/>
      <c r="Q6" s="5"/>
      <c r="R6" s="5"/>
      <c r="S6" s="23"/>
      <c r="T6" s="21"/>
      <c r="U6" s="21"/>
      <c r="V6" s="84"/>
      <c r="W6" s="51" t="str">
        <f>HLOOKUP(Introduction!$G$4,nametranslations,125,FALSE)</f>
        <v>Instalación sin agua ni jabón.</v>
      </c>
      <c r="X6" s="16"/>
      <c r="Y6" s="5"/>
      <c r="Z6" s="5"/>
      <c r="AA6" s="5"/>
      <c r="AB6" s="5"/>
      <c r="AC6" s="23"/>
      <c r="AD6" s="21"/>
      <c r="AE6" s="21"/>
      <c r="AF6" s="81"/>
      <c r="AP6" s="81"/>
      <c r="AZ6" s="81"/>
      <c r="BA6" s="81"/>
      <c r="BB6" s="85"/>
      <c r="BC6" s="85"/>
      <c r="BD6" s="85"/>
      <c r="BE6" s="85"/>
      <c r="BF6" s="85"/>
      <c r="BG6" s="85"/>
      <c r="BJ6" s="81"/>
      <c r="BT6" s="81"/>
      <c r="CD6" s="81"/>
      <c r="CN6" s="81"/>
      <c r="CX6" s="81"/>
      <c r="DH6" s="81"/>
      <c r="DR6" s="81"/>
      <c r="EB6" s="81"/>
      <c r="EL6" s="81"/>
      <c r="EV6" s="81"/>
      <c r="FF6" s="81"/>
      <c r="FP6" s="81"/>
      <c r="FZ6" s="81"/>
      <c r="GJ6" s="81"/>
      <c r="GT6" s="81"/>
      <c r="HD6" s="81"/>
      <c r="HN6" s="81"/>
      <c r="HX6" s="81"/>
    </row>
    <row r="7" spans="1:232" s="2" customFormat="1" x14ac:dyDescent="0.3">
      <c r="A7" s="613" t="str">
        <f ca="1">IF(ISBLANK('Data Summary'!A9),"",'Data Summary'!A9)</f>
        <v/>
      </c>
      <c r="B7" s="73"/>
      <c r="C7" s="51" t="str">
        <f>HLOOKUP(Introduction!$G$4,nametranslations,126,FALSE)</f>
        <v>Instalación con agua</v>
      </c>
      <c r="D7" s="45"/>
      <c r="E7" s="5"/>
      <c r="F7" s="5"/>
      <c r="G7" s="5"/>
      <c r="H7" s="5"/>
      <c r="I7" s="23"/>
      <c r="J7" s="21"/>
      <c r="K7" s="21"/>
      <c r="L7" s="73"/>
      <c r="M7" s="51" t="str">
        <f>HLOOKUP(Introduction!$G$4,nametranslations,126,FALSE)</f>
        <v>Instalación con agua</v>
      </c>
      <c r="N7" s="45"/>
      <c r="O7" s="5"/>
      <c r="P7" s="5"/>
      <c r="Q7" s="5"/>
      <c r="R7" s="5"/>
      <c r="S7" s="23"/>
      <c r="T7" s="21"/>
      <c r="U7" s="21"/>
      <c r="V7" s="73"/>
      <c r="W7" s="51" t="str">
        <f>HLOOKUP(Introduction!$G$4,nametranslations,126,FALSE)</f>
        <v>Instalación con agua</v>
      </c>
      <c r="X7" s="45"/>
      <c r="Y7" s="5"/>
      <c r="Z7" s="5"/>
      <c r="AA7" s="5"/>
      <c r="AB7" s="5"/>
      <c r="AC7" s="23"/>
      <c r="AD7" s="21"/>
      <c r="AE7" s="21"/>
      <c r="AF7" s="81"/>
      <c r="AP7" s="81"/>
      <c r="AZ7" s="81"/>
      <c r="BA7" s="81"/>
      <c r="BB7" s="85"/>
      <c r="BC7" s="85"/>
      <c r="BD7" s="85"/>
      <c r="BE7" s="85"/>
      <c r="BF7" s="85"/>
      <c r="BG7" s="85"/>
      <c r="BJ7" s="81"/>
      <c r="BT7" s="81"/>
      <c r="CD7" s="81"/>
      <c r="CN7" s="81"/>
      <c r="CX7" s="81"/>
      <c r="DH7" s="81"/>
      <c r="DR7" s="81"/>
      <c r="EB7" s="81"/>
      <c r="EL7" s="81"/>
      <c r="EV7" s="81"/>
      <c r="FF7" s="81"/>
      <c r="FP7" s="81"/>
      <c r="FZ7" s="81"/>
      <c r="GJ7" s="81"/>
      <c r="GT7" s="81"/>
      <c r="HD7" s="81"/>
      <c r="HN7" s="81"/>
      <c r="HX7" s="81"/>
    </row>
    <row r="8" spans="1:232" s="2" customFormat="1" x14ac:dyDescent="0.3">
      <c r="A8" s="613" t="str">
        <f ca="1">IF(ISBLANK('Data Summary'!A10),"",'Data Summary'!A10)</f>
        <v/>
      </c>
      <c r="B8" s="84"/>
      <c r="C8" s="51" t="str">
        <f>HLOOKUP(Introduction!$G$4,nametranslations,127,FALSE)</f>
        <v>Instalación con jabon</v>
      </c>
      <c r="D8" s="16"/>
      <c r="E8" s="5"/>
      <c r="F8" s="5"/>
      <c r="G8" s="5"/>
      <c r="H8" s="5"/>
      <c r="I8" s="23"/>
      <c r="J8" s="21"/>
      <c r="K8" s="21"/>
      <c r="L8" s="84"/>
      <c r="M8" s="51" t="str">
        <f>HLOOKUP(Introduction!$G$4,nametranslations,127,FALSE)</f>
        <v>Instalación con jabon</v>
      </c>
      <c r="N8" s="16"/>
      <c r="O8" s="5"/>
      <c r="P8" s="5"/>
      <c r="Q8" s="5"/>
      <c r="R8" s="5"/>
      <c r="S8" s="23"/>
      <c r="T8" s="21"/>
      <c r="U8" s="21"/>
      <c r="V8" s="84"/>
      <c r="W8" s="51" t="str">
        <f>HLOOKUP(Introduction!$G$4,nametranslations,127,FALSE)</f>
        <v>Instalación con jabon</v>
      </c>
      <c r="X8" s="16"/>
      <c r="Y8" s="5"/>
      <c r="Z8" s="5"/>
      <c r="AA8" s="5"/>
      <c r="AB8" s="5"/>
      <c r="AC8" s="23"/>
      <c r="AD8" s="21"/>
      <c r="AE8" s="21"/>
      <c r="AF8" s="81"/>
      <c r="AP8" s="81"/>
      <c r="AZ8" s="81"/>
      <c r="BA8" s="81"/>
      <c r="BB8" s="85"/>
      <c r="BC8" s="85"/>
      <c r="BD8" s="85"/>
      <c r="BE8" s="85"/>
      <c r="BF8" s="85"/>
      <c r="BG8" s="85"/>
      <c r="BJ8" s="81"/>
      <c r="BT8" s="81"/>
      <c r="CD8" s="81"/>
      <c r="CN8" s="81"/>
      <c r="CX8" s="81"/>
      <c r="DH8" s="81"/>
      <c r="DR8" s="81"/>
      <c r="EB8" s="81"/>
      <c r="EL8" s="81"/>
      <c r="EV8" s="81"/>
      <c r="FF8" s="81"/>
      <c r="FP8" s="81"/>
      <c r="FZ8" s="81"/>
      <c r="GJ8" s="81"/>
      <c r="GT8" s="81"/>
      <c r="HD8" s="81"/>
      <c r="HN8" s="81"/>
      <c r="HX8" s="81"/>
    </row>
    <row r="9" spans="1:232" s="626" customFormat="1" ht="20.399999999999999" x14ac:dyDescent="0.3">
      <c r="A9" s="638" t="str">
        <f ca="1">IF(ISBLANK('Data Summary'!A11),"",'Data Summary'!A11)</f>
        <v/>
      </c>
      <c r="B9" s="618"/>
      <c r="C9" s="639" t="str">
        <f>HLOOKUP(Introduction!$G$4,nametranslations,81,FALSE)</f>
        <v>Básico
 (instalación con agua y jabón)</v>
      </c>
      <c r="D9" s="629"/>
      <c r="E9" s="621"/>
      <c r="F9" s="621"/>
      <c r="G9" s="621"/>
      <c r="H9" s="621"/>
      <c r="I9" s="622"/>
      <c r="J9" s="623"/>
      <c r="K9" s="623"/>
      <c r="L9" s="640"/>
      <c r="M9" s="639" t="str">
        <f>HLOOKUP(Introduction!$G$4,nametranslations,81,FALSE)</f>
        <v>Básico
 (instalación con agua y jabón)</v>
      </c>
      <c r="N9" s="629"/>
      <c r="O9" s="621"/>
      <c r="P9" s="621"/>
      <c r="Q9" s="621"/>
      <c r="R9" s="621"/>
      <c r="S9" s="622"/>
      <c r="T9" s="623"/>
      <c r="U9" s="623"/>
      <c r="V9" s="640"/>
      <c r="W9" s="639" t="str">
        <f>HLOOKUP(Introduction!$G$4,nametranslations,81,FALSE)</f>
        <v>Básico
 (instalación con agua y jabón)</v>
      </c>
      <c r="X9" s="629"/>
      <c r="Y9" s="621"/>
      <c r="Z9" s="621"/>
      <c r="AA9" s="621"/>
      <c r="AB9" s="621"/>
      <c r="AC9" s="622"/>
      <c r="AD9" s="623"/>
      <c r="AE9" s="623"/>
      <c r="AF9" s="625"/>
      <c r="AP9" s="625"/>
      <c r="AZ9" s="625"/>
      <c r="BA9" s="625"/>
      <c r="BB9" s="627"/>
      <c r="BC9" s="627"/>
      <c r="BD9" s="627"/>
      <c r="BE9" s="627"/>
      <c r="BF9" s="627"/>
      <c r="BG9" s="627"/>
      <c r="BJ9" s="625"/>
      <c r="BT9" s="625"/>
      <c r="CD9" s="625"/>
      <c r="CN9" s="625"/>
      <c r="CX9" s="625"/>
      <c r="DH9" s="625"/>
      <c r="DR9" s="625"/>
      <c r="EB9" s="625"/>
      <c r="EL9" s="625"/>
      <c r="EV9" s="625"/>
      <c r="FF9" s="625"/>
      <c r="FP9" s="625"/>
      <c r="FZ9" s="625"/>
      <c r="GJ9" s="625"/>
      <c r="GT9" s="625"/>
      <c r="HD9" s="625"/>
      <c r="HN9" s="625"/>
      <c r="HX9" s="625"/>
    </row>
    <row r="10" spans="1:232" s="1" customFormat="1" ht="86.55" customHeight="1" x14ac:dyDescent="0.3">
      <c r="A10" s="613" t="str">
        <f ca="1">IF(ISBLANK('Data Summary'!A12),"",'Data Summary'!A12)</f>
        <v/>
      </c>
      <c r="B10" s="77" t="str">
        <f>HLOOKUP(Introduction!$G$4,nametranslations,111,FALSE)</f>
        <v>Notas</v>
      </c>
      <c r="C10" s="358" t="s">
        <v>156</v>
      </c>
      <c r="D10" s="358"/>
      <c r="E10" s="358"/>
      <c r="F10" s="358"/>
      <c r="G10" s="358"/>
      <c r="H10" s="358"/>
      <c r="I10" s="359"/>
      <c r="J10" s="9"/>
      <c r="K10" s="9"/>
      <c r="L10" s="77" t="str">
        <f>HLOOKUP(Introduction!$G$4,nametranslations,111,FALSE)</f>
        <v>Notas</v>
      </c>
      <c r="M10" s="358" t="s">
        <v>156</v>
      </c>
      <c r="N10" s="358"/>
      <c r="O10" s="358"/>
      <c r="P10" s="358"/>
      <c r="Q10" s="358"/>
      <c r="R10" s="358"/>
      <c r="S10" s="359"/>
      <c r="T10" s="9"/>
      <c r="U10" s="9"/>
      <c r="V10" s="77" t="str">
        <f>HLOOKUP(Introduction!$G$4,nametranslations,111,FALSE)</f>
        <v>Notas</v>
      </c>
      <c r="W10" s="358" t="s">
        <v>225</v>
      </c>
      <c r="X10" s="358"/>
      <c r="Y10" s="358"/>
      <c r="Z10" s="358"/>
      <c r="AA10" s="358"/>
      <c r="AB10" s="358"/>
      <c r="AC10" s="359"/>
      <c r="AD10" s="9"/>
      <c r="AE10" s="9"/>
      <c r="AF10" s="82"/>
      <c r="AP10" s="82"/>
      <c r="AZ10" s="82"/>
      <c r="BA10" s="351"/>
      <c r="BB10" s="351"/>
      <c r="BC10" s="351"/>
      <c r="BD10" s="351"/>
      <c r="BE10" s="351"/>
      <c r="BF10" s="351"/>
      <c r="BG10" s="351"/>
      <c r="BJ10" s="82"/>
      <c r="BT10" s="82"/>
      <c r="CD10" s="82"/>
      <c r="CN10" s="82"/>
      <c r="CX10" s="82"/>
      <c r="DH10" s="82"/>
      <c r="DR10" s="82"/>
      <c r="EB10" s="82"/>
      <c r="EL10" s="82"/>
      <c r="EV10" s="82"/>
      <c r="FF10" s="82"/>
      <c r="FP10" s="82"/>
      <c r="FZ10" s="82"/>
      <c r="GJ10" s="82"/>
      <c r="GT10" s="82"/>
      <c r="HD10" s="82"/>
      <c r="HN10" s="82"/>
      <c r="HX10" s="82"/>
    </row>
    <row r="11" spans="1:232" s="1" customFormat="1" ht="15.6" customHeight="1" x14ac:dyDescent="0.3">
      <c r="A11" s="613" t="str">
        <f ca="1">IF(ISBLANK('Data Summary'!A13),"",'Data Summary'!A13)</f>
        <v/>
      </c>
      <c r="B11" s="77"/>
      <c r="C11" s="52" t="str">
        <f>HLOOKUP(Introduction!$G$4,nametranslations,112,FALSE)</f>
        <v>Estimación de la instalación utilizada</v>
      </c>
      <c r="D11" s="30"/>
      <c r="E11" s="30"/>
      <c r="F11" s="30"/>
      <c r="G11" s="30"/>
      <c r="H11" s="30"/>
      <c r="I11" s="56"/>
      <c r="J11" s="9"/>
      <c r="K11" s="9"/>
      <c r="L11" s="77"/>
      <c r="M11" s="52" t="str">
        <f>HLOOKUP(Introduction!$G$4,nametranslations,112,FALSE)</f>
        <v>Estimación de la instalación utilizada</v>
      </c>
      <c r="N11" s="55"/>
      <c r="O11" s="55"/>
      <c r="P11" s="55"/>
      <c r="Q11" s="55"/>
      <c r="R11" s="55"/>
      <c r="S11" s="56"/>
      <c r="T11" s="9"/>
      <c r="U11" s="9"/>
      <c r="V11" s="77"/>
      <c r="W11" s="52" t="str">
        <f>HLOOKUP(Introduction!$G$4,nametranslations,112,FALSE)</f>
        <v>Estimación de la instalación utilizada</v>
      </c>
      <c r="X11" s="55"/>
      <c r="Y11" s="55"/>
      <c r="Z11" s="55"/>
      <c r="AA11" s="55"/>
      <c r="AB11" s="55"/>
      <c r="AC11" s="56"/>
      <c r="AD11" s="9"/>
      <c r="AE11" s="9"/>
      <c r="AF11" s="82"/>
      <c r="AP11" s="82"/>
      <c r="AZ11" s="82"/>
      <c r="BA11" s="82"/>
      <c r="BB11" s="87"/>
      <c r="BC11" s="87"/>
      <c r="BD11" s="87"/>
      <c r="BE11" s="87"/>
      <c r="BF11" s="87"/>
      <c r="BG11" s="87"/>
      <c r="BJ11" s="82"/>
      <c r="BT11" s="82"/>
      <c r="CD11" s="82"/>
      <c r="CN11" s="82"/>
      <c r="CX11" s="82"/>
      <c r="DH11" s="82"/>
      <c r="DR11" s="82"/>
      <c r="EB11" s="82"/>
      <c r="EL11" s="82"/>
      <c r="EV11" s="82"/>
      <c r="FF11" s="82"/>
      <c r="FP11" s="82"/>
      <c r="FZ11" s="82"/>
      <c r="GJ11" s="82"/>
      <c r="GT11" s="82"/>
      <c r="HD11" s="82"/>
      <c r="HN11" s="82"/>
      <c r="HX11" s="82"/>
    </row>
    <row r="12" spans="1:232" s="1" customFormat="1" ht="15" customHeight="1" x14ac:dyDescent="0.3">
      <c r="A12" s="613" t="str">
        <f ca="1">IF(ISBLANK('Data Summary'!A14),"",'Data Summary'!A14)</f>
        <v/>
      </c>
      <c r="B12" s="77"/>
      <c r="C12" s="52" t="str">
        <f>HLOOKUP(Introduction!$G$4,nametranslations,128,FALSE)</f>
        <v>Estimación de instalación con agua utilizada</v>
      </c>
      <c r="D12" s="30"/>
      <c r="E12" s="30"/>
      <c r="F12" s="30"/>
      <c r="G12" s="30"/>
      <c r="H12" s="30"/>
      <c r="I12" s="54"/>
      <c r="J12" s="9"/>
      <c r="K12" s="9"/>
      <c r="L12" s="77"/>
      <c r="M12" s="52" t="str">
        <f>HLOOKUP(Introduction!$G$4,nametranslations,128,FALSE)</f>
        <v>Estimación de instalación con agua utilizada</v>
      </c>
      <c r="N12" s="30"/>
      <c r="O12" s="30"/>
      <c r="P12" s="30"/>
      <c r="Q12" s="30"/>
      <c r="R12" s="30"/>
      <c r="S12" s="54"/>
      <c r="T12" s="9"/>
      <c r="U12" s="9"/>
      <c r="V12" s="77"/>
      <c r="W12" s="52" t="str">
        <f>HLOOKUP(Introduction!$G$4,nametranslations,128,FALSE)</f>
        <v>Estimación de instalación con agua utilizada</v>
      </c>
      <c r="X12" s="30"/>
      <c r="Y12" s="30"/>
      <c r="Z12" s="30"/>
      <c r="AA12" s="30"/>
      <c r="AB12" s="30"/>
      <c r="AC12" s="54"/>
      <c r="AD12" s="9"/>
      <c r="AE12" s="9"/>
      <c r="AF12" s="82"/>
      <c r="AP12" s="82"/>
      <c r="AZ12" s="82"/>
      <c r="BA12" s="82"/>
      <c r="BB12" s="87"/>
      <c r="BC12" s="87"/>
      <c r="BD12" s="87"/>
      <c r="BE12" s="87"/>
      <c r="BF12" s="87"/>
      <c r="BG12" s="87"/>
      <c r="BJ12" s="82"/>
      <c r="BT12" s="82"/>
      <c r="CD12" s="82"/>
      <c r="CN12" s="82"/>
      <c r="CX12" s="82"/>
      <c r="DH12" s="82"/>
      <c r="DR12" s="82"/>
      <c r="EB12" s="82"/>
      <c r="EL12" s="82"/>
      <c r="EV12" s="82"/>
      <c r="FF12" s="82"/>
      <c r="FP12" s="82"/>
      <c r="FZ12" s="82"/>
      <c r="GJ12" s="82"/>
      <c r="GT12" s="82"/>
      <c r="HD12" s="82"/>
      <c r="HN12" s="82"/>
      <c r="HX12" s="82"/>
    </row>
    <row r="13" spans="1:232" s="1" customFormat="1" ht="15" customHeight="1" x14ac:dyDescent="0.3">
      <c r="A13" s="613" t="str">
        <f ca="1">IF(ISBLANK('Data Summary'!A15),"",'Data Summary'!A15)</f>
        <v/>
      </c>
      <c r="B13" s="77"/>
      <c r="C13" s="52" t="str">
        <f>HLOOKUP(Introduction!$G$4,nametranslations,114,FALSE)</f>
        <v>Estimación básica utilizada</v>
      </c>
      <c r="D13" s="30"/>
      <c r="E13" s="30"/>
      <c r="F13" s="30"/>
      <c r="G13" s="30"/>
      <c r="H13" s="30"/>
      <c r="I13" s="54"/>
      <c r="J13" s="9"/>
      <c r="K13" s="9"/>
      <c r="L13" s="77"/>
      <c r="M13" s="52" t="str">
        <f>HLOOKUP(Introduction!$G$4,nametranslations,114,FALSE)</f>
        <v>Estimación básica utilizada</v>
      </c>
      <c r="N13" s="30"/>
      <c r="O13" s="30"/>
      <c r="P13" s="30"/>
      <c r="Q13" s="30"/>
      <c r="R13" s="30"/>
      <c r="S13" s="54"/>
      <c r="T13" s="9"/>
      <c r="U13" s="9"/>
      <c r="V13" s="77"/>
      <c r="W13" s="52" t="str">
        <f>HLOOKUP(Introduction!$G$4,nametranslations,114,FALSE)</f>
        <v>Estimación básica utilizada</v>
      </c>
      <c r="X13" s="30"/>
      <c r="Y13" s="30"/>
      <c r="Z13" s="30"/>
      <c r="AA13" s="30"/>
      <c r="AB13" s="30"/>
      <c r="AC13" s="54"/>
      <c r="AD13" s="9"/>
      <c r="AE13" s="9"/>
      <c r="AF13" s="82"/>
      <c r="AP13" s="82"/>
      <c r="AZ13" s="82"/>
      <c r="BA13" s="82"/>
      <c r="BB13" s="87"/>
      <c r="BC13" s="87"/>
      <c r="BD13" s="87"/>
      <c r="BE13" s="87"/>
      <c r="BF13" s="87"/>
      <c r="BG13" s="87"/>
      <c r="BJ13" s="82"/>
      <c r="BT13" s="82"/>
      <c r="CD13" s="82"/>
      <c r="CN13" s="82"/>
      <c r="CX13" s="82"/>
      <c r="DH13" s="82"/>
      <c r="DR13" s="82"/>
      <c r="EB13" s="82"/>
      <c r="EL13" s="82"/>
      <c r="EV13" s="82"/>
      <c r="FF13" s="82"/>
      <c r="FP13" s="82"/>
      <c r="FZ13" s="82"/>
      <c r="GJ13" s="82"/>
      <c r="GT13" s="82"/>
      <c r="HD13" s="82"/>
      <c r="HN13" s="82"/>
      <c r="HX13" s="82"/>
    </row>
    <row r="14" spans="1:232" ht="15.75" customHeight="1" x14ac:dyDescent="0.3">
      <c r="A14" s="613" t="str">
        <f ca="1">IF(ISBLANK('Data Summary'!A16),"",'Data Summary'!A16)</f>
        <v/>
      </c>
      <c r="B14" s="78"/>
      <c r="C14" s="52" t="str">
        <f>HLOOKUP(Introduction!$G$4,nametranslations,115,FALSE)</f>
        <v>Número total de escuelas</v>
      </c>
      <c r="D14" s="8"/>
      <c r="E14" s="8"/>
      <c r="F14" s="8"/>
      <c r="G14" s="38"/>
      <c r="H14" s="39"/>
      <c r="I14" s="40"/>
      <c r="J14" s="9"/>
      <c r="K14" s="9"/>
      <c r="L14" s="78"/>
      <c r="M14" s="52" t="str">
        <f>HLOOKUP(Introduction!$G$4,nametranslations,115,FALSE)</f>
        <v>Número total de escuelas</v>
      </c>
      <c r="N14" s="8"/>
      <c r="O14" s="8"/>
      <c r="P14" s="8"/>
      <c r="Q14" s="38"/>
      <c r="R14" s="39"/>
      <c r="S14" s="40"/>
      <c r="T14" s="9"/>
      <c r="U14" s="9"/>
      <c r="V14" s="78"/>
      <c r="W14" s="52" t="str">
        <f>HLOOKUP(Introduction!$G$4,nametranslations,115,FALSE)</f>
        <v>Número total de escuelas</v>
      </c>
      <c r="X14" s="8"/>
      <c r="Y14" s="8"/>
      <c r="Z14" s="8"/>
      <c r="AA14" s="38"/>
      <c r="AB14" s="39"/>
      <c r="AC14" s="40"/>
      <c r="AD14" s="9"/>
      <c r="AE14" s="9"/>
      <c r="BB14" s="86"/>
      <c r="BC14" s="86"/>
      <c r="BD14" s="86"/>
      <c r="BE14" s="86"/>
      <c r="BF14" s="86"/>
      <c r="BG14" s="86"/>
    </row>
    <row r="15" spans="1:232" ht="15.75" customHeight="1" thickBot="1" x14ac:dyDescent="0.35">
      <c r="A15" s="613" t="str">
        <f ca="1">IF(ISBLANK('Data Summary'!A17),"",'Data Summary'!A17)</f>
        <v/>
      </c>
      <c r="B15" s="79"/>
      <c r="C15" s="53" t="str">
        <f>HLOOKUP(Introduction!$G$4,nametranslations,116,FALSE)</f>
        <v>Número encuestado</v>
      </c>
      <c r="D15" s="42"/>
      <c r="E15" s="42"/>
      <c r="F15" s="42"/>
      <c r="G15" s="42"/>
      <c r="H15" s="42"/>
      <c r="I15" s="43"/>
      <c r="J15" s="22"/>
      <c r="K15" s="22"/>
      <c r="L15" s="79"/>
      <c r="M15" s="53" t="str">
        <f>HLOOKUP(Introduction!$G$4,nametranslations,116,FALSE)</f>
        <v>Número encuestado</v>
      </c>
      <c r="N15" s="42"/>
      <c r="O15" s="47"/>
      <c r="P15" s="47"/>
      <c r="Q15" s="48"/>
      <c r="R15" s="47"/>
      <c r="S15" s="49"/>
      <c r="T15" s="22"/>
      <c r="U15" s="22"/>
      <c r="V15" s="79"/>
      <c r="W15" s="53" t="str">
        <f>HLOOKUP(Introduction!$G$4,nametranslations,116,FALSE)</f>
        <v>Número encuestado</v>
      </c>
      <c r="X15" s="42"/>
      <c r="Y15" s="47"/>
      <c r="Z15" s="47">
        <v>599</v>
      </c>
      <c r="AA15" s="48"/>
      <c r="AB15" s="47"/>
      <c r="AC15" s="49"/>
      <c r="AD15" s="22"/>
      <c r="AE15" s="22"/>
      <c r="BB15" s="86"/>
      <c r="BC15" s="86"/>
      <c r="BD15" s="86"/>
      <c r="BE15" s="86"/>
      <c r="BF15" s="86"/>
      <c r="BG15" s="86"/>
    </row>
    <row r="16" spans="1:232" x14ac:dyDescent="0.3">
      <c r="A16" s="613" t="str">
        <f ca="1">IF(ISBLANK('Data Summary'!A18),"",'Data Summary'!A18)</f>
        <v/>
      </c>
    </row>
    <row r="17" spans="1:1" x14ac:dyDescent="0.3">
      <c r="A17" s="613" t="str">
        <f ca="1">IF(ISBLANK('Data Summary'!A19),"",'Data Summary'!A19)</f>
        <v/>
      </c>
    </row>
    <row r="18" spans="1:1" x14ac:dyDescent="0.3">
      <c r="A18" s="613" t="str">
        <f ca="1">IF(ISBLANK('Data Summary'!A20),"",'Data Summary'!A20)</f>
        <v/>
      </c>
    </row>
    <row r="19" spans="1:1" x14ac:dyDescent="0.3">
      <c r="A19" s="613" t="str">
        <f ca="1">IF(ISBLANK('Data Summary'!A21),"",'Data Summary'!A21)</f>
        <v/>
      </c>
    </row>
    <row r="20" spans="1:1" x14ac:dyDescent="0.3">
      <c r="A20" s="613" t="str">
        <f ca="1">IF(ISBLANK('Data Summary'!A22),"",'Data Summary'!A22)</f>
        <v/>
      </c>
    </row>
    <row r="21" spans="1:1" x14ac:dyDescent="0.3">
      <c r="A21" s="613" t="str">
        <f ca="1">IF(ISBLANK('Data Summary'!A23),"",'Data Summary'!A23)</f>
        <v/>
      </c>
    </row>
    <row r="22" spans="1:1" x14ac:dyDescent="0.3">
      <c r="A22" s="613" t="str">
        <f ca="1">IF(ISBLANK('Data Summary'!A24),"",'Data Summary'!A24)</f>
        <v/>
      </c>
    </row>
    <row r="23" spans="1:1" x14ac:dyDescent="0.3">
      <c r="A23" s="613" t="str">
        <f ca="1">IF(ISBLANK('Data Summary'!A25),"",'Data Summary'!A25)</f>
        <v/>
      </c>
    </row>
    <row r="24" spans="1:1" x14ac:dyDescent="0.3">
      <c r="A24" s="613" t="str">
        <f ca="1">IF(ISBLANK('Data Summary'!A26),"",'Data Summary'!A26)</f>
        <v/>
      </c>
    </row>
    <row r="25" spans="1:1" x14ac:dyDescent="0.3">
      <c r="A25" s="613" t="str">
        <f ca="1">IF(ISBLANK('Data Summary'!A27),"",'Data Summary'!A27)</f>
        <v/>
      </c>
    </row>
    <row r="26" spans="1:1" x14ac:dyDescent="0.3">
      <c r="A26" s="613" t="str">
        <f ca="1">IF(ISBLANK('Data Summary'!A28),"",'Data Summary'!A28)</f>
        <v/>
      </c>
    </row>
    <row r="27" spans="1:1" x14ac:dyDescent="0.3">
      <c r="A27" s="190" t="str">
        <f ca="1">IF(ISBLANK('Data Summary'!A29),"",'Data Summary'!A29)</f>
        <v/>
      </c>
    </row>
    <row r="28" spans="1:1" x14ac:dyDescent="0.3">
      <c r="A28" s="190" t="str">
        <f ca="1">IF(ISBLANK('Data Summary'!A30),"",'Data Summary'!A30)</f>
        <v/>
      </c>
    </row>
    <row r="29" spans="1:1" x14ac:dyDescent="0.3">
      <c r="A29" s="190" t="str">
        <f ca="1">IF(ISBLANK('Data Summary'!A31),"",'Data Summary'!A31)</f>
        <v/>
      </c>
    </row>
    <row r="30" spans="1:1" x14ac:dyDescent="0.3">
      <c r="A30" s="190" t="str">
        <f ca="1">IF(ISBLANK('Data Summary'!A32),"",'Data Summary'!A32)</f>
        <v/>
      </c>
    </row>
    <row r="31" spans="1:1" x14ac:dyDescent="0.3">
      <c r="A31" s="190" t="str">
        <f ca="1">IF(ISBLANK('Data Summary'!A33),"",'Data Summary'!A33)</f>
        <v/>
      </c>
    </row>
    <row r="32" spans="1:1" x14ac:dyDescent="0.3">
      <c r="A32" s="190" t="str">
        <f ca="1">IF(ISBLANK('Data Summary'!A34),"",'Data Summary'!A34)</f>
        <v/>
      </c>
    </row>
    <row r="33" spans="1:1" x14ac:dyDescent="0.3">
      <c r="A33" s="190" t="str">
        <f ca="1">IF(ISBLANK('Data Summary'!A35),"",'Data Summary'!A35)</f>
        <v/>
      </c>
    </row>
    <row r="34" spans="1:1" x14ac:dyDescent="0.3">
      <c r="A34" s="190" t="str">
        <f ca="1">IF(ISBLANK('Data Summary'!A36),"",'Data Summary'!A36)</f>
        <v/>
      </c>
    </row>
    <row r="35" spans="1:1" x14ac:dyDescent="0.3">
      <c r="A35" s="190" t="str">
        <f ca="1">IF(ISBLANK('Data Summary'!A37),"",'Data Summary'!A37)</f>
        <v/>
      </c>
    </row>
    <row r="36" spans="1:1" x14ac:dyDescent="0.3">
      <c r="A36" s="190" t="str">
        <f ca="1">IF(ISBLANK('Data Summary'!A38),"",'Data Summary'!A38)</f>
        <v/>
      </c>
    </row>
    <row r="37" spans="1:1" x14ac:dyDescent="0.3">
      <c r="A37" s="190" t="str">
        <f ca="1">IF(ISBLANK('Data Summary'!A39),"",'Data Summary'!A39)</f>
        <v/>
      </c>
    </row>
    <row r="38" spans="1:1" x14ac:dyDescent="0.3">
      <c r="A38" s="190" t="str">
        <f ca="1">IF(ISBLANK('Data Summary'!A40),"",'Data Summary'!A40)</f>
        <v/>
      </c>
    </row>
    <row r="39" spans="1:1" x14ac:dyDescent="0.3">
      <c r="A39" s="190" t="str">
        <f ca="1">IF(ISBLANK('Data Summary'!A41),"",'Data Summary'!A41)</f>
        <v/>
      </c>
    </row>
    <row r="40" spans="1:1" x14ac:dyDescent="0.3">
      <c r="A40" s="190" t="str">
        <f ca="1">IF(ISBLANK('Data Summary'!A42),"",'Data Summary'!A42)</f>
        <v/>
      </c>
    </row>
    <row r="41" spans="1:1" x14ac:dyDescent="0.3">
      <c r="A41" s="190" t="str">
        <f ca="1">IF(ISBLANK('Data Summary'!A43),"",'Data Summary'!A43)</f>
        <v/>
      </c>
    </row>
    <row r="42" spans="1:1" x14ac:dyDescent="0.3">
      <c r="A42" s="190" t="str">
        <f ca="1">IF(ISBLANK('Data Summary'!A44),"",'Data Summary'!A44)</f>
        <v/>
      </c>
    </row>
    <row r="43" spans="1:1" x14ac:dyDescent="0.3">
      <c r="A43" s="190" t="str">
        <f ca="1">IF(ISBLANK('Data Summary'!A45),"",'Data Summary'!A45)</f>
        <v/>
      </c>
    </row>
    <row r="44" spans="1:1" x14ac:dyDescent="0.3">
      <c r="A44" s="190" t="str">
        <f ca="1">IF(ISBLANK('Data Summary'!A46),"",'Data Summary'!A46)</f>
        <v/>
      </c>
    </row>
    <row r="45" spans="1:1" x14ac:dyDescent="0.3">
      <c r="A45" s="190" t="str">
        <f ca="1">IF(ISBLANK('Data Summary'!A47),"",'Data Summary'!A47)</f>
        <v/>
      </c>
    </row>
    <row r="46" spans="1:1" x14ac:dyDescent="0.3">
      <c r="A46" s="190" t="str">
        <f ca="1">IF(ISBLANK('Data Summary'!A48),"",'Data Summary'!A48)</f>
        <v/>
      </c>
    </row>
    <row r="47" spans="1:1" x14ac:dyDescent="0.3">
      <c r="A47" s="190" t="str">
        <f ca="1">IF(ISBLANK('Data Summary'!A49),"",'Data Summary'!A49)</f>
        <v/>
      </c>
    </row>
    <row r="48" spans="1:1" x14ac:dyDescent="0.3">
      <c r="A48" s="190" t="str">
        <f ca="1">IF(ISBLANK('Data Summary'!A50),"",'Data Summary'!A50)</f>
        <v/>
      </c>
    </row>
    <row r="49" spans="1:1" x14ac:dyDescent="0.3">
      <c r="A49" s="190" t="str">
        <f ca="1">IF(ISBLANK('Data Summary'!A51),"",'Data Summary'!A51)</f>
        <v/>
      </c>
    </row>
    <row r="50" spans="1:1" x14ac:dyDescent="0.3">
      <c r="A50" s="190" t="str">
        <f ca="1">IF(ISBLANK('Data Summary'!A52),"",'Data Summary'!A52)</f>
        <v/>
      </c>
    </row>
    <row r="51" spans="1:1" x14ac:dyDescent="0.3">
      <c r="A51" s="190" t="str">
        <f ca="1">IF(ISBLANK('Data Summary'!A53),"",'Data Summary'!A53)</f>
        <v/>
      </c>
    </row>
    <row r="52" spans="1:1" x14ac:dyDescent="0.3">
      <c r="A52" s="190" t="str">
        <f ca="1">IF(ISBLANK('Data Summary'!A54),"",'Data Summary'!A54)</f>
        <v/>
      </c>
    </row>
    <row r="53" spans="1:1" x14ac:dyDescent="0.3">
      <c r="A53" s="190" t="str">
        <f ca="1">IF(ISBLANK('Data Summary'!A55),"",'Data Summary'!A55)</f>
        <v/>
      </c>
    </row>
    <row r="54" spans="1:1" x14ac:dyDescent="0.3">
      <c r="A54" s="190" t="str">
        <f ca="1">IF(ISBLANK('Data Summary'!A56),"",'Data Summary'!A56)</f>
        <v/>
      </c>
    </row>
    <row r="55" spans="1:1" x14ac:dyDescent="0.3">
      <c r="A55" s="190" t="str">
        <f ca="1">IF(ISBLANK('Data Summary'!A57),"",'Data Summary'!A57)</f>
        <v/>
      </c>
    </row>
    <row r="56" spans="1:1" x14ac:dyDescent="0.3">
      <c r="A56" s="190" t="str">
        <f ca="1">IF(ISBLANK('Data Summary'!A58),"",'Data Summary'!A58)</f>
        <v/>
      </c>
    </row>
    <row r="57" spans="1:1" x14ac:dyDescent="0.3">
      <c r="A57" s="190" t="str">
        <f ca="1">IF(ISBLANK('Data Summary'!A59),"",'Data Summary'!A59)</f>
        <v/>
      </c>
    </row>
    <row r="58" spans="1:1" x14ac:dyDescent="0.3">
      <c r="A58" s="190" t="str">
        <f ca="1">IF(ISBLANK('Data Summary'!A60),"",'Data Summary'!A60)</f>
        <v/>
      </c>
    </row>
    <row r="59" spans="1:1" x14ac:dyDescent="0.3">
      <c r="A59" s="190" t="str">
        <f ca="1">IF(ISBLANK('Data Summary'!A61),"",'Data Summary'!A61)</f>
        <v/>
      </c>
    </row>
    <row r="60" spans="1:1" x14ac:dyDescent="0.3">
      <c r="A60" s="190" t="str">
        <f ca="1">IF(ISBLANK('Data Summary'!A62),"",'Data Summary'!A62)</f>
        <v/>
      </c>
    </row>
    <row r="61" spans="1:1" x14ac:dyDescent="0.3">
      <c r="A61" s="190" t="str">
        <f ca="1">IF(ISBLANK('Data Summary'!A63),"",'Data Summary'!A63)</f>
        <v/>
      </c>
    </row>
    <row r="62" spans="1:1" x14ac:dyDescent="0.3">
      <c r="A62" s="190" t="str">
        <f ca="1">IF(ISBLANK('Data Summary'!A64),"",'Data Summary'!A64)</f>
        <v/>
      </c>
    </row>
    <row r="63" spans="1:1" x14ac:dyDescent="0.3">
      <c r="A63" s="190" t="str">
        <f ca="1">IF(ISBLANK('Data Summary'!A65),"",'Data Summary'!A65)</f>
        <v/>
      </c>
    </row>
    <row r="64" spans="1:1" x14ac:dyDescent="0.3">
      <c r="A64" s="190" t="str">
        <f ca="1">IF(ISBLANK('Data Summary'!A66),"",'Data Summary'!A66)</f>
        <v/>
      </c>
    </row>
    <row r="65" spans="1:1" x14ac:dyDescent="0.3">
      <c r="A65" s="190" t="str">
        <f ca="1">IF(ISBLANK('Data Summary'!A67),"",'Data Summary'!A67)</f>
        <v/>
      </c>
    </row>
    <row r="66" spans="1:1" x14ac:dyDescent="0.3">
      <c r="A66" s="190" t="str">
        <f ca="1">IF(ISBLANK('Data Summary'!A68),"",'Data Summary'!A68)</f>
        <v/>
      </c>
    </row>
    <row r="67" spans="1:1" x14ac:dyDescent="0.3">
      <c r="A67" s="190" t="str">
        <f ca="1">IF(ISBLANK('Data Summary'!A69),"",'Data Summary'!A69)</f>
        <v/>
      </c>
    </row>
    <row r="68" spans="1:1" x14ac:dyDescent="0.3">
      <c r="A68" s="190" t="str">
        <f ca="1">IF(ISBLANK('Data Summary'!A70),"",'Data Summary'!A70)</f>
        <v/>
      </c>
    </row>
    <row r="69" spans="1:1" x14ac:dyDescent="0.3">
      <c r="A69" s="190" t="str">
        <f ca="1">IF(ISBLANK('Data Summary'!A71),"",'Data Summary'!A71)</f>
        <v/>
      </c>
    </row>
    <row r="70" spans="1:1" x14ac:dyDescent="0.3">
      <c r="A70" s="190" t="str">
        <f ca="1">IF(ISBLANK('Data Summary'!A72),"",'Data Summary'!A72)</f>
        <v/>
      </c>
    </row>
    <row r="71" spans="1:1" x14ac:dyDescent="0.3">
      <c r="A71" s="190" t="str">
        <f ca="1">IF(ISBLANK('Data Summary'!A73),"",'Data Summary'!A73)</f>
        <v/>
      </c>
    </row>
    <row r="72" spans="1:1" x14ac:dyDescent="0.3">
      <c r="A72" s="190" t="str">
        <f ca="1">IF(ISBLANK('Data Summary'!A74),"",'Data Summary'!A74)</f>
        <v/>
      </c>
    </row>
    <row r="73" spans="1:1" x14ac:dyDescent="0.3">
      <c r="A73" s="190" t="str">
        <f ca="1">IF(ISBLANK('Data Summary'!A75),"",'Data Summary'!A75)</f>
        <v/>
      </c>
    </row>
    <row r="74" spans="1:1" x14ac:dyDescent="0.3">
      <c r="A74" s="190" t="str">
        <f ca="1">IF(ISBLANK('Data Summary'!A76),"",'Data Summary'!A76)</f>
        <v/>
      </c>
    </row>
    <row r="75" spans="1:1" x14ac:dyDescent="0.3">
      <c r="A75" s="190" t="str">
        <f ca="1">IF(ISBLANK('Data Summary'!A77),"",'Data Summary'!A77)</f>
        <v/>
      </c>
    </row>
    <row r="76" spans="1:1" x14ac:dyDescent="0.3">
      <c r="A76" s="190" t="str">
        <f ca="1">IF(ISBLANK('Data Summary'!A78),"",'Data Summary'!A78)</f>
        <v/>
      </c>
    </row>
    <row r="77" spans="1:1" x14ac:dyDescent="0.3">
      <c r="A77" s="190" t="str">
        <f ca="1">IF(ISBLANK('Data Summary'!A79),"",'Data Summary'!A79)</f>
        <v/>
      </c>
    </row>
    <row r="78" spans="1:1" x14ac:dyDescent="0.3">
      <c r="A78" s="190" t="str">
        <f ca="1">IF(ISBLANK('Data Summary'!A80),"",'Data Summary'!A80)</f>
        <v/>
      </c>
    </row>
    <row r="79" spans="1:1" x14ac:dyDescent="0.3">
      <c r="A79" s="190" t="str">
        <f ca="1">IF(ISBLANK('Data Summary'!A81),"",'Data Summary'!A81)</f>
        <v/>
      </c>
    </row>
    <row r="80" spans="1:1" x14ac:dyDescent="0.3">
      <c r="A80" s="190" t="str">
        <f ca="1">IF(ISBLANK('Data Summary'!A82),"",'Data Summary'!A82)</f>
        <v/>
      </c>
    </row>
    <row r="81" spans="1:1" x14ac:dyDescent="0.3">
      <c r="A81" s="190" t="str">
        <f ca="1">IF(ISBLANK('Data Summary'!A83),"",'Data Summary'!A83)</f>
        <v/>
      </c>
    </row>
    <row r="82" spans="1:1" x14ac:dyDescent="0.3">
      <c r="A82" s="190" t="str">
        <f ca="1">IF(ISBLANK('Data Summary'!A84),"",'Data Summary'!A84)</f>
        <v/>
      </c>
    </row>
    <row r="83" spans="1:1" x14ac:dyDescent="0.3">
      <c r="A83" s="190" t="str">
        <f ca="1">IF(ISBLANK('Data Summary'!A85),"",'Data Summary'!A85)</f>
        <v/>
      </c>
    </row>
    <row r="84" spans="1:1" x14ac:dyDescent="0.3">
      <c r="A84" s="190" t="str">
        <f ca="1">IF(ISBLANK('Data Summary'!A86),"",'Data Summary'!A86)</f>
        <v/>
      </c>
    </row>
    <row r="85" spans="1:1" x14ac:dyDescent="0.3">
      <c r="A85" s="190" t="str">
        <f ca="1">IF(ISBLANK('Data Summary'!A87),"",'Data Summary'!A87)</f>
        <v/>
      </c>
    </row>
    <row r="86" spans="1:1" x14ac:dyDescent="0.3">
      <c r="A86" s="190" t="str">
        <f ca="1">IF(ISBLANK('Data Summary'!A88),"",'Data Summary'!A88)</f>
        <v/>
      </c>
    </row>
    <row r="87" spans="1:1" x14ac:dyDescent="0.3">
      <c r="A87" s="190" t="str">
        <f ca="1">IF(ISBLANK('Data Summary'!A89),"",'Data Summary'!A89)</f>
        <v/>
      </c>
    </row>
    <row r="88" spans="1:1" x14ac:dyDescent="0.3">
      <c r="A88" s="190" t="str">
        <f ca="1">IF(ISBLANK('Data Summary'!A90),"",'Data Summary'!A90)</f>
        <v/>
      </c>
    </row>
    <row r="89" spans="1:1" x14ac:dyDescent="0.3">
      <c r="A89" s="190" t="str">
        <f ca="1">IF(ISBLANK('Data Summary'!A91),"",'Data Summary'!A91)</f>
        <v/>
      </c>
    </row>
    <row r="90" spans="1:1" x14ac:dyDescent="0.3">
      <c r="A90" s="190" t="str">
        <f ca="1">IF(ISBLANK('Data Summary'!A92),"",'Data Summary'!A92)</f>
        <v/>
      </c>
    </row>
    <row r="91" spans="1:1" x14ac:dyDescent="0.3">
      <c r="A91" s="190" t="str">
        <f ca="1">IF(ISBLANK('Data Summary'!A93),"",'Data Summary'!A93)</f>
        <v/>
      </c>
    </row>
    <row r="92" spans="1:1" x14ac:dyDescent="0.3">
      <c r="A92" s="190" t="str">
        <f ca="1">IF(ISBLANK('Data Summary'!A94),"",'Data Summary'!A94)</f>
        <v/>
      </c>
    </row>
    <row r="93" spans="1:1" x14ac:dyDescent="0.3">
      <c r="A93" s="190" t="str">
        <f ca="1">IF(ISBLANK('Data Summary'!A95),"",'Data Summary'!A95)</f>
        <v/>
      </c>
    </row>
    <row r="94" spans="1:1" x14ac:dyDescent="0.3">
      <c r="A94" s="190" t="str">
        <f ca="1">IF(ISBLANK('Data Summary'!A96),"",'Data Summary'!A96)</f>
        <v/>
      </c>
    </row>
    <row r="95" spans="1:1" x14ac:dyDescent="0.3">
      <c r="A95" s="190" t="str">
        <f ca="1">IF(ISBLANK('Data Summary'!A97),"",'Data Summary'!A97)</f>
        <v/>
      </c>
    </row>
    <row r="96" spans="1:1" x14ac:dyDescent="0.3">
      <c r="A96" s="190" t="str">
        <f ca="1">IF(ISBLANK('Data Summary'!A98),"",'Data Summary'!A98)</f>
        <v/>
      </c>
    </row>
    <row r="97" spans="1:1" x14ac:dyDescent="0.3">
      <c r="A97" s="190" t="str">
        <f ca="1">IF(ISBLANK('Data Summary'!A99),"",'Data Summary'!A99)</f>
        <v/>
      </c>
    </row>
    <row r="98" spans="1:1" x14ac:dyDescent="0.3">
      <c r="A98" s="190" t="str">
        <f ca="1">IF(ISBLANK('Data Summary'!A100),"",'Data Summary'!A100)</f>
        <v/>
      </c>
    </row>
    <row r="99" spans="1:1" x14ac:dyDescent="0.3">
      <c r="A99" s="190" t="str">
        <f ca="1">IF(ISBLANK('Data Summary'!A101),"",'Data Summary'!A101)</f>
        <v/>
      </c>
    </row>
    <row r="100" spans="1:1" x14ac:dyDescent="0.3">
      <c r="A100" s="190" t="str">
        <f ca="1">IF(ISBLANK('Data Summary'!A102),"",'Data Summary'!A102)</f>
        <v/>
      </c>
    </row>
    <row r="101" spans="1:1" x14ac:dyDescent="0.3">
      <c r="A101" s="190" t="str">
        <f ca="1">IF(ISBLANK('Data Summary'!A103),"",'Data Summary'!A103)</f>
        <v/>
      </c>
    </row>
    <row r="102" spans="1:1" x14ac:dyDescent="0.3">
      <c r="A102" s="190" t="str">
        <f ca="1">IF(ISBLANK('Data Summary'!A104),"",'Data Summary'!A104)</f>
        <v/>
      </c>
    </row>
    <row r="103" spans="1:1" x14ac:dyDescent="0.3">
      <c r="A103" s="190" t="str">
        <f ca="1">IF(ISBLANK('Data Summary'!A105),"",'Data Summary'!A105)</f>
        <v/>
      </c>
    </row>
    <row r="104" spans="1:1" x14ac:dyDescent="0.3">
      <c r="A104" s="190" t="str">
        <f ca="1">IF(ISBLANK('Data Summary'!A106),"",'Data Summary'!A106)</f>
        <v/>
      </c>
    </row>
    <row r="105" spans="1:1" x14ac:dyDescent="0.3">
      <c r="A105" s="190" t="str">
        <f ca="1">IF(ISBLANK('Data Summary'!A107),"",'Data Summary'!A107)</f>
        <v/>
      </c>
    </row>
    <row r="106" spans="1:1" x14ac:dyDescent="0.3">
      <c r="A106" s="190" t="str">
        <f ca="1">IF(ISBLANK('Data Summary'!A108),"",'Data Summary'!A108)</f>
        <v/>
      </c>
    </row>
    <row r="107" spans="1:1" x14ac:dyDescent="0.3">
      <c r="A107" s="190" t="str">
        <f ca="1">IF(ISBLANK('Data Summary'!A109),"",'Data Summary'!A109)</f>
        <v/>
      </c>
    </row>
    <row r="108" spans="1:1" x14ac:dyDescent="0.3">
      <c r="A108" s="190" t="str">
        <f ca="1">IF(ISBLANK('Data Summary'!A110),"",'Data Summary'!A110)</f>
        <v/>
      </c>
    </row>
    <row r="109" spans="1:1" x14ac:dyDescent="0.3">
      <c r="A109" s="190" t="str">
        <f ca="1">IF(ISBLANK('Data Summary'!A111),"",'Data Summary'!A111)</f>
        <v/>
      </c>
    </row>
    <row r="110" spans="1:1" x14ac:dyDescent="0.3">
      <c r="A110" s="190" t="str">
        <f ca="1">IF(ISBLANK('Data Summary'!A112),"",'Data Summary'!A112)</f>
        <v/>
      </c>
    </row>
    <row r="111" spans="1:1" x14ac:dyDescent="0.3">
      <c r="A111" s="190" t="str">
        <f ca="1">IF(ISBLANK('Data Summary'!A113),"",'Data Summary'!A113)</f>
        <v/>
      </c>
    </row>
    <row r="112" spans="1:1" x14ac:dyDescent="0.3">
      <c r="A112" s="190" t="str">
        <f ca="1">IF(ISBLANK('Data Summary'!A114),"",'Data Summary'!A114)</f>
        <v/>
      </c>
    </row>
    <row r="113" spans="1:1" x14ac:dyDescent="0.3">
      <c r="A113" s="190" t="str">
        <f ca="1">IF(ISBLANK('Data Summary'!A115),"",'Data Summary'!A115)</f>
        <v/>
      </c>
    </row>
    <row r="114" spans="1:1" x14ac:dyDescent="0.3">
      <c r="A114" s="190" t="str">
        <f ca="1">IF(ISBLANK('Data Summary'!A116),"",'Data Summary'!A116)</f>
        <v/>
      </c>
    </row>
    <row r="115" spans="1:1" x14ac:dyDescent="0.3">
      <c r="A115" s="190" t="str">
        <f ca="1">IF(ISBLANK('Data Summary'!A117),"",'Data Summary'!A117)</f>
        <v/>
      </c>
    </row>
    <row r="116" spans="1:1" x14ac:dyDescent="0.3">
      <c r="A116" s="190" t="str">
        <f ca="1">IF(ISBLANK('Data Summary'!A118),"",'Data Summary'!A118)</f>
        <v/>
      </c>
    </row>
    <row r="117" spans="1:1" x14ac:dyDescent="0.3">
      <c r="A117" s="190" t="str">
        <f ca="1">IF(ISBLANK('Data Summary'!A119),"",'Data Summary'!A119)</f>
        <v/>
      </c>
    </row>
    <row r="118" spans="1:1" x14ac:dyDescent="0.3">
      <c r="A118" s="190" t="str">
        <f ca="1">IF(ISBLANK('Data Summary'!A120),"",'Data Summary'!A120)</f>
        <v/>
      </c>
    </row>
    <row r="119" spans="1:1" x14ac:dyDescent="0.3">
      <c r="A119" s="190" t="str">
        <f ca="1">IF(ISBLANK('Data Summary'!A121),"",'Data Summary'!A121)</f>
        <v/>
      </c>
    </row>
    <row r="120" spans="1:1" x14ac:dyDescent="0.3">
      <c r="A120" s="190" t="str">
        <f ca="1">IF(ISBLANK('Data Summary'!A122),"",'Data Summary'!A122)</f>
        <v/>
      </c>
    </row>
    <row r="121" spans="1:1" x14ac:dyDescent="0.3">
      <c r="A121" s="190" t="str">
        <f ca="1">IF(ISBLANK('Data Summary'!A123),"",'Data Summary'!A123)</f>
        <v/>
      </c>
    </row>
    <row r="122" spans="1:1" x14ac:dyDescent="0.3">
      <c r="A122" s="190" t="str">
        <f ca="1">IF(ISBLANK('Data Summary'!A124),"",'Data Summary'!A124)</f>
        <v/>
      </c>
    </row>
    <row r="123" spans="1:1" x14ac:dyDescent="0.3">
      <c r="A123" s="190" t="str">
        <f ca="1">IF(ISBLANK('Data Summary'!A125),"",'Data Summary'!A125)</f>
        <v/>
      </c>
    </row>
    <row r="124" spans="1:1" x14ac:dyDescent="0.3">
      <c r="A124" s="190" t="str">
        <f ca="1">IF(ISBLANK('Data Summary'!A126),"",'Data Summary'!A126)</f>
        <v/>
      </c>
    </row>
    <row r="125" spans="1:1" x14ac:dyDescent="0.3">
      <c r="A125" s="190" t="str">
        <f ca="1">IF(ISBLANK('Data Summary'!A127),"",'Data Summary'!A127)</f>
        <v/>
      </c>
    </row>
    <row r="126" spans="1:1" x14ac:dyDescent="0.3">
      <c r="A126" s="190" t="str">
        <f ca="1">IF(ISBLANK('Data Summary'!A128),"",'Data Summary'!A128)</f>
        <v/>
      </c>
    </row>
    <row r="127" spans="1:1" x14ac:dyDescent="0.3">
      <c r="A127" s="190" t="str">
        <f ca="1">IF(ISBLANK('Data Summary'!A129),"",'Data Summary'!A129)</f>
        <v/>
      </c>
    </row>
    <row r="128" spans="1:1" x14ac:dyDescent="0.3">
      <c r="A128" s="190" t="str">
        <f ca="1">IF(ISBLANK('Data Summary'!A130),"",'Data Summary'!A130)</f>
        <v/>
      </c>
    </row>
    <row r="129" spans="1:1" x14ac:dyDescent="0.3">
      <c r="A129" s="190" t="str">
        <f ca="1">IF(ISBLANK('Data Summary'!A131),"",'Data Summary'!A131)</f>
        <v/>
      </c>
    </row>
    <row r="130" spans="1:1" x14ac:dyDescent="0.3">
      <c r="A130" s="190" t="str">
        <f ca="1">IF(ISBLANK('Data Summary'!A132),"",'Data Summary'!A132)</f>
        <v/>
      </c>
    </row>
    <row r="131" spans="1:1" x14ac:dyDescent="0.3">
      <c r="A131" s="190" t="str">
        <f ca="1">IF(ISBLANK('Data Summary'!A133),"",'Data Summary'!A133)</f>
        <v/>
      </c>
    </row>
    <row r="132" spans="1:1" x14ac:dyDescent="0.3">
      <c r="A132" s="190" t="str">
        <f ca="1">IF(ISBLANK('Data Summary'!A134),"",'Data Summary'!A134)</f>
        <v/>
      </c>
    </row>
    <row r="133" spans="1:1" x14ac:dyDescent="0.3">
      <c r="A133" s="190" t="str">
        <f ca="1">IF(ISBLANK('Data Summary'!A135),"",'Data Summary'!A135)</f>
        <v/>
      </c>
    </row>
    <row r="134" spans="1:1" x14ac:dyDescent="0.3">
      <c r="A134" s="190" t="str">
        <f ca="1">IF(ISBLANK('Data Summary'!A136),"",'Data Summary'!A136)</f>
        <v/>
      </c>
    </row>
    <row r="135" spans="1:1" x14ac:dyDescent="0.3">
      <c r="A135" s="190" t="str">
        <f ca="1">IF(ISBLANK('Data Summary'!A137),"",'Data Summary'!A137)</f>
        <v/>
      </c>
    </row>
    <row r="136" spans="1:1" x14ac:dyDescent="0.3">
      <c r="A136" s="190" t="str">
        <f ca="1">IF(ISBLANK('Data Summary'!A138),"",'Data Summary'!A138)</f>
        <v/>
      </c>
    </row>
    <row r="137" spans="1:1" x14ac:dyDescent="0.3">
      <c r="A137" s="190" t="str">
        <f ca="1">IF(ISBLANK('Data Summary'!A139),"",'Data Summary'!A139)</f>
        <v/>
      </c>
    </row>
    <row r="138" spans="1:1" x14ac:dyDescent="0.3">
      <c r="A138" s="190" t="str">
        <f ca="1">IF(ISBLANK('Data Summary'!A140),"",'Data Summary'!A140)</f>
        <v/>
      </c>
    </row>
    <row r="139" spans="1:1" x14ac:dyDescent="0.3">
      <c r="A139" s="190" t="str">
        <f ca="1">IF(ISBLANK('Data Summary'!A141),"",'Data Summary'!A141)</f>
        <v/>
      </c>
    </row>
    <row r="140" spans="1:1" x14ac:dyDescent="0.3">
      <c r="A140" s="190" t="str">
        <f ca="1">IF(ISBLANK('Data Summary'!A142),"",'Data Summary'!A142)</f>
        <v/>
      </c>
    </row>
    <row r="141" spans="1:1" x14ac:dyDescent="0.3">
      <c r="A141" s="190" t="str">
        <f ca="1">IF(ISBLANK('Data Summary'!A143),"",'Data Summary'!A143)</f>
        <v/>
      </c>
    </row>
    <row r="142" spans="1:1" x14ac:dyDescent="0.3">
      <c r="A142" s="190" t="str">
        <f ca="1">IF(ISBLANK('Data Summary'!A144),"",'Data Summary'!A144)</f>
        <v/>
      </c>
    </row>
    <row r="143" spans="1:1" x14ac:dyDescent="0.3">
      <c r="A143" s="190" t="str">
        <f ca="1">IF(ISBLANK('Data Summary'!A145),"",'Data Summary'!A145)</f>
        <v/>
      </c>
    </row>
    <row r="144" spans="1:1" x14ac:dyDescent="0.3">
      <c r="A144" s="190" t="str">
        <f ca="1">IF(ISBLANK('Data Summary'!A146),"",'Data Summary'!A146)</f>
        <v/>
      </c>
    </row>
    <row r="145" spans="1:1" x14ac:dyDescent="0.3">
      <c r="A145" s="190" t="str">
        <f ca="1">IF(ISBLANK('Data Summary'!A147),"",'Data Summary'!A147)</f>
        <v/>
      </c>
    </row>
    <row r="146" spans="1:1" x14ac:dyDescent="0.3">
      <c r="A146" s="190" t="str">
        <f ca="1">IF(ISBLANK('Data Summary'!A148),"",'Data Summary'!A148)</f>
        <v/>
      </c>
    </row>
    <row r="147" spans="1:1" x14ac:dyDescent="0.3">
      <c r="A147" s="190" t="str">
        <f ca="1">IF(ISBLANK('Data Summary'!A149),"",'Data Summary'!A149)</f>
        <v/>
      </c>
    </row>
    <row r="148" spans="1:1" x14ac:dyDescent="0.3">
      <c r="A148" s="190" t="e">
        <f>IF(ISBLANK(#REF!),"",#REF!)</f>
        <v>#REF!</v>
      </c>
    </row>
    <row r="149" spans="1:1" x14ac:dyDescent="0.3">
      <c r="A149" s="190" t="e">
        <f>IF(ISBLANK(#REF!),"",#REF!)</f>
        <v>#REF!</v>
      </c>
    </row>
    <row r="150" spans="1:1" x14ac:dyDescent="0.3">
      <c r="A150" s="190" t="e">
        <f>IF(ISBLANK(#REF!),"",#REF!)</f>
        <v>#REF!</v>
      </c>
    </row>
    <row r="151" spans="1:1" x14ac:dyDescent="0.3">
      <c r="A151" s="190" t="e">
        <f>IF(ISBLANK(#REF!),"",#REF!)</f>
        <v>#REF!</v>
      </c>
    </row>
    <row r="152" spans="1:1" x14ac:dyDescent="0.3">
      <c r="A152" s="187"/>
    </row>
    <row r="153" spans="1:1" x14ac:dyDescent="0.3">
      <c r="A153" s="187"/>
    </row>
    <row r="154" spans="1:1" x14ac:dyDescent="0.3">
      <c r="A154" s="187"/>
    </row>
    <row r="155" spans="1:1" x14ac:dyDescent="0.3">
      <c r="A155" s="187"/>
    </row>
    <row r="156" spans="1:1" x14ac:dyDescent="0.3">
      <c r="A156" s="187"/>
    </row>
    <row r="157" spans="1:1" x14ac:dyDescent="0.3">
      <c r="A157" s="187"/>
    </row>
    <row r="158" spans="1:1" x14ac:dyDescent="0.3">
      <c r="A158" s="187"/>
    </row>
    <row r="159" spans="1:1" x14ac:dyDescent="0.3">
      <c r="A159" s="187"/>
    </row>
    <row r="160" spans="1:1" x14ac:dyDescent="0.3">
      <c r="A160" s="187"/>
    </row>
    <row r="161" spans="1:1" x14ac:dyDescent="0.3">
      <c r="A161" s="187"/>
    </row>
    <row r="162" spans="1:1" x14ac:dyDescent="0.3">
      <c r="A162" s="187"/>
    </row>
    <row r="163" spans="1:1" x14ac:dyDescent="0.3">
      <c r="A163" s="187"/>
    </row>
    <row r="164" spans="1:1" x14ac:dyDescent="0.3">
      <c r="A164" s="187"/>
    </row>
    <row r="165" spans="1:1" x14ac:dyDescent="0.3">
      <c r="A165" s="187"/>
    </row>
    <row r="166" spans="1:1" x14ac:dyDescent="0.3">
      <c r="A166" s="187"/>
    </row>
    <row r="167" spans="1:1" x14ac:dyDescent="0.3">
      <c r="A167" s="187"/>
    </row>
    <row r="168" spans="1:1" x14ac:dyDescent="0.3">
      <c r="A168" s="187"/>
    </row>
    <row r="169" spans="1:1" x14ac:dyDescent="0.3">
      <c r="A169" s="187"/>
    </row>
    <row r="170" spans="1:1" x14ac:dyDescent="0.3">
      <c r="A170" s="187"/>
    </row>
    <row r="171" spans="1:1" x14ac:dyDescent="0.3">
      <c r="A171" s="187"/>
    </row>
    <row r="172" spans="1:1" x14ac:dyDescent="0.3">
      <c r="A172" s="187"/>
    </row>
    <row r="173" spans="1:1" x14ac:dyDescent="0.3">
      <c r="A173" s="187"/>
    </row>
    <row r="174" spans="1:1" x14ac:dyDescent="0.3">
      <c r="A174" s="187"/>
    </row>
    <row r="175" spans="1:1" x14ac:dyDescent="0.3">
      <c r="A175" s="187"/>
    </row>
    <row r="176" spans="1:1" x14ac:dyDescent="0.3">
      <c r="A176" s="187"/>
    </row>
    <row r="177" spans="1:1" x14ac:dyDescent="0.3">
      <c r="A177" s="187"/>
    </row>
    <row r="178" spans="1:1" x14ac:dyDescent="0.3">
      <c r="A178" s="187"/>
    </row>
    <row r="179" spans="1:1" x14ac:dyDescent="0.3">
      <c r="A179" s="187"/>
    </row>
    <row r="180" spans="1:1" x14ac:dyDescent="0.3">
      <c r="A180" s="187"/>
    </row>
    <row r="181" spans="1:1" x14ac:dyDescent="0.3">
      <c r="A181" s="187"/>
    </row>
    <row r="182" spans="1:1" x14ac:dyDescent="0.3">
      <c r="A182" s="187"/>
    </row>
    <row r="183" spans="1:1" x14ac:dyDescent="0.3">
      <c r="A183" s="187"/>
    </row>
    <row r="184" spans="1:1" x14ac:dyDescent="0.3">
      <c r="A184" s="187"/>
    </row>
    <row r="185" spans="1:1" x14ac:dyDescent="0.3">
      <c r="A185" s="187"/>
    </row>
    <row r="186" spans="1:1" x14ac:dyDescent="0.3">
      <c r="A186" s="187"/>
    </row>
    <row r="187" spans="1:1" x14ac:dyDescent="0.3">
      <c r="A187" s="187"/>
    </row>
    <row r="188" spans="1:1" x14ac:dyDescent="0.3">
      <c r="A188" s="187"/>
    </row>
    <row r="189" spans="1:1" x14ac:dyDescent="0.3">
      <c r="A189" s="187"/>
    </row>
    <row r="190" spans="1:1" x14ac:dyDescent="0.3">
      <c r="A190" s="187"/>
    </row>
    <row r="191" spans="1:1" x14ac:dyDescent="0.3">
      <c r="A191" s="187"/>
    </row>
    <row r="192" spans="1:1" x14ac:dyDescent="0.3">
      <c r="A192" s="187"/>
    </row>
    <row r="193" spans="1:1" x14ac:dyDescent="0.3">
      <c r="A193" s="187"/>
    </row>
    <row r="194" spans="1:1" x14ac:dyDescent="0.3">
      <c r="A194" s="187"/>
    </row>
    <row r="195" spans="1:1" x14ac:dyDescent="0.3">
      <c r="A195" s="187"/>
    </row>
    <row r="196" spans="1:1" x14ac:dyDescent="0.3">
      <c r="A196" s="187"/>
    </row>
    <row r="197" spans="1:1" x14ac:dyDescent="0.3">
      <c r="A197" s="187"/>
    </row>
    <row r="198" spans="1:1" x14ac:dyDescent="0.3">
      <c r="A198" s="187"/>
    </row>
    <row r="199" spans="1:1" x14ac:dyDescent="0.3">
      <c r="A199" s="187"/>
    </row>
    <row r="200" spans="1:1" x14ac:dyDescent="0.3">
      <c r="A200" s="187"/>
    </row>
    <row r="201" spans="1:1" x14ac:dyDescent="0.3">
      <c r="A201" s="187"/>
    </row>
    <row r="202" spans="1:1" x14ac:dyDescent="0.3">
      <c r="A202" s="187"/>
    </row>
    <row r="203" spans="1:1" x14ac:dyDescent="0.3">
      <c r="A203" s="187"/>
    </row>
    <row r="204" spans="1:1" x14ac:dyDescent="0.3">
      <c r="A204" s="187"/>
    </row>
    <row r="205" spans="1:1" x14ac:dyDescent="0.3">
      <c r="A205" s="187"/>
    </row>
    <row r="206" spans="1:1" x14ac:dyDescent="0.3">
      <c r="A206" s="187"/>
    </row>
    <row r="207" spans="1:1" x14ac:dyDescent="0.3">
      <c r="A207" s="187"/>
    </row>
    <row r="208" spans="1:1" x14ac:dyDescent="0.3">
      <c r="A208" s="187"/>
    </row>
    <row r="209" spans="1:1" x14ac:dyDescent="0.3">
      <c r="A209" s="187"/>
    </row>
    <row r="210" spans="1:1" x14ac:dyDescent="0.3">
      <c r="A210" s="187"/>
    </row>
    <row r="211" spans="1:1" x14ac:dyDescent="0.3">
      <c r="A211" s="187"/>
    </row>
    <row r="212" spans="1:1" x14ac:dyDescent="0.3">
      <c r="A212" s="187"/>
    </row>
    <row r="213" spans="1:1" x14ac:dyDescent="0.3">
      <c r="A213" s="187"/>
    </row>
    <row r="214" spans="1:1" x14ac:dyDescent="0.3">
      <c r="A214" s="187"/>
    </row>
    <row r="215" spans="1:1" x14ac:dyDescent="0.3">
      <c r="A215" s="187"/>
    </row>
    <row r="216" spans="1:1" x14ac:dyDescent="0.3">
      <c r="A216" s="187"/>
    </row>
    <row r="217" spans="1:1" x14ac:dyDescent="0.3">
      <c r="A217" s="187"/>
    </row>
    <row r="218" spans="1:1" x14ac:dyDescent="0.3">
      <c r="A218" s="187"/>
    </row>
    <row r="219" spans="1:1" x14ac:dyDescent="0.3">
      <c r="A219" s="187"/>
    </row>
    <row r="220" spans="1:1" x14ac:dyDescent="0.3">
      <c r="A220" s="187"/>
    </row>
    <row r="221" spans="1:1" x14ac:dyDescent="0.3">
      <c r="A221" s="187"/>
    </row>
    <row r="222" spans="1:1" x14ac:dyDescent="0.3">
      <c r="A222" s="187"/>
    </row>
    <row r="223" spans="1:1" x14ac:dyDescent="0.3">
      <c r="A223" s="187"/>
    </row>
    <row r="224" spans="1:1" x14ac:dyDescent="0.3">
      <c r="A224" s="187"/>
    </row>
    <row r="225" spans="1:1" x14ac:dyDescent="0.3">
      <c r="A225" s="187"/>
    </row>
    <row r="226" spans="1:1" x14ac:dyDescent="0.3">
      <c r="A226" s="187"/>
    </row>
    <row r="227" spans="1:1" x14ac:dyDescent="0.3">
      <c r="A227" s="187"/>
    </row>
    <row r="228" spans="1:1" x14ac:dyDescent="0.3">
      <c r="A228" s="187"/>
    </row>
    <row r="229" spans="1:1" x14ac:dyDescent="0.3">
      <c r="A229" s="187"/>
    </row>
    <row r="230" spans="1:1" x14ac:dyDescent="0.3">
      <c r="A230" s="187"/>
    </row>
    <row r="231" spans="1:1" x14ac:dyDescent="0.3">
      <c r="A231" s="187"/>
    </row>
    <row r="232" spans="1:1" x14ac:dyDescent="0.3">
      <c r="A232" s="187"/>
    </row>
    <row r="233" spans="1:1" x14ac:dyDescent="0.3">
      <c r="A233" s="187"/>
    </row>
    <row r="234" spans="1:1" x14ac:dyDescent="0.3">
      <c r="A234" s="187"/>
    </row>
    <row r="235" spans="1:1" x14ac:dyDescent="0.3">
      <c r="A235" s="187"/>
    </row>
    <row r="236" spans="1:1" x14ac:dyDescent="0.3">
      <c r="A236" s="187"/>
    </row>
    <row r="237" spans="1:1" x14ac:dyDescent="0.3">
      <c r="A237" s="187"/>
    </row>
    <row r="238" spans="1:1" x14ac:dyDescent="0.3">
      <c r="A238" s="187"/>
    </row>
    <row r="239" spans="1:1" x14ac:dyDescent="0.3">
      <c r="A239" s="187"/>
    </row>
    <row r="240" spans="1:1" x14ac:dyDescent="0.3">
      <c r="A240" s="187"/>
    </row>
    <row r="241" spans="1:1" x14ac:dyDescent="0.3">
      <c r="A241" s="187"/>
    </row>
    <row r="242" spans="1:1" x14ac:dyDescent="0.3">
      <c r="A242" s="187"/>
    </row>
    <row r="243" spans="1:1" x14ac:dyDescent="0.3">
      <c r="A243" s="187"/>
    </row>
    <row r="244" spans="1:1" x14ac:dyDescent="0.3">
      <c r="A244" s="187"/>
    </row>
    <row r="245" spans="1:1" x14ac:dyDescent="0.3">
      <c r="A245" s="187"/>
    </row>
    <row r="246" spans="1:1" x14ac:dyDescent="0.3">
      <c r="A246" s="187"/>
    </row>
    <row r="247" spans="1:1" x14ac:dyDescent="0.3">
      <c r="A247" s="187"/>
    </row>
    <row r="248" spans="1:1" x14ac:dyDescent="0.3">
      <c r="A248" s="187"/>
    </row>
    <row r="249" spans="1:1" x14ac:dyDescent="0.3">
      <c r="A249" s="187"/>
    </row>
    <row r="250" spans="1:1" x14ac:dyDescent="0.3">
      <c r="A250" s="187"/>
    </row>
    <row r="251" spans="1:1" x14ac:dyDescent="0.3">
      <c r="A251" s="187"/>
    </row>
    <row r="252" spans="1:1" x14ac:dyDescent="0.3">
      <c r="A252" s="187"/>
    </row>
    <row r="253" spans="1:1" x14ac:dyDescent="0.3">
      <c r="A253" s="187"/>
    </row>
    <row r="254" spans="1:1" x14ac:dyDescent="0.3">
      <c r="A254" s="187"/>
    </row>
    <row r="255" spans="1:1" x14ac:dyDescent="0.3">
      <c r="A255" s="187"/>
    </row>
    <row r="256" spans="1:1" x14ac:dyDescent="0.3">
      <c r="A256" s="187"/>
    </row>
    <row r="257" spans="1:1" x14ac:dyDescent="0.3">
      <c r="A257" s="187"/>
    </row>
    <row r="258" spans="1:1" x14ac:dyDescent="0.3">
      <c r="A258" s="187"/>
    </row>
    <row r="259" spans="1:1" x14ac:dyDescent="0.3">
      <c r="A259" s="187"/>
    </row>
    <row r="260" spans="1:1" x14ac:dyDescent="0.3">
      <c r="A260" s="187"/>
    </row>
    <row r="261" spans="1:1" x14ac:dyDescent="0.3">
      <c r="A261" s="187"/>
    </row>
    <row r="262" spans="1:1" x14ac:dyDescent="0.3">
      <c r="A262" s="187"/>
    </row>
    <row r="263" spans="1:1" x14ac:dyDescent="0.3">
      <c r="A263" s="187"/>
    </row>
    <row r="264" spans="1:1" x14ac:dyDescent="0.3">
      <c r="A264" s="187"/>
    </row>
    <row r="265" spans="1:1" x14ac:dyDescent="0.3">
      <c r="A265" s="187"/>
    </row>
    <row r="266" spans="1:1" x14ac:dyDescent="0.3">
      <c r="A266" s="187"/>
    </row>
    <row r="267" spans="1:1" x14ac:dyDescent="0.3">
      <c r="A267" s="187"/>
    </row>
    <row r="268" spans="1:1" x14ac:dyDescent="0.3">
      <c r="A268" s="187"/>
    </row>
    <row r="269" spans="1:1" x14ac:dyDescent="0.3">
      <c r="A269" s="187"/>
    </row>
    <row r="270" spans="1:1" x14ac:dyDescent="0.3">
      <c r="A270" s="187"/>
    </row>
    <row r="271" spans="1:1" x14ac:dyDescent="0.3">
      <c r="A271" s="187"/>
    </row>
    <row r="272" spans="1:1" x14ac:dyDescent="0.3">
      <c r="A272" s="187"/>
    </row>
    <row r="273" spans="1:1" x14ac:dyDescent="0.3">
      <c r="A273" s="187"/>
    </row>
    <row r="274" spans="1:1" x14ac:dyDescent="0.3">
      <c r="A274" s="187"/>
    </row>
    <row r="275" spans="1:1" x14ac:dyDescent="0.3">
      <c r="A275" s="187"/>
    </row>
    <row r="276" spans="1:1" x14ac:dyDescent="0.3">
      <c r="A276" s="187"/>
    </row>
    <row r="277" spans="1:1" x14ac:dyDescent="0.3">
      <c r="A277" s="187"/>
    </row>
    <row r="278" spans="1:1" x14ac:dyDescent="0.3">
      <c r="A278" s="187"/>
    </row>
    <row r="279" spans="1:1" x14ac:dyDescent="0.3">
      <c r="A279" s="187"/>
    </row>
    <row r="280" spans="1:1" x14ac:dyDescent="0.3">
      <c r="A280" s="187"/>
    </row>
    <row r="281" spans="1:1" x14ac:dyDescent="0.3">
      <c r="A281" s="187"/>
    </row>
    <row r="282" spans="1:1" x14ac:dyDescent="0.3">
      <c r="A282" s="187"/>
    </row>
    <row r="283" spans="1:1" x14ac:dyDescent="0.3">
      <c r="A283" s="187"/>
    </row>
    <row r="284" spans="1:1" x14ac:dyDescent="0.3">
      <c r="A284" s="187"/>
    </row>
    <row r="285" spans="1:1" x14ac:dyDescent="0.3">
      <c r="A285" s="187"/>
    </row>
    <row r="286" spans="1:1" x14ac:dyDescent="0.3">
      <c r="A286" s="187"/>
    </row>
    <row r="287" spans="1:1" x14ac:dyDescent="0.3">
      <c r="A287" s="187"/>
    </row>
    <row r="288" spans="1:1" x14ac:dyDescent="0.3">
      <c r="A288" s="187"/>
    </row>
    <row r="289" spans="1:1" x14ac:dyDescent="0.3">
      <c r="A289" s="187"/>
    </row>
    <row r="290" spans="1:1" x14ac:dyDescent="0.3">
      <c r="A290" s="187"/>
    </row>
    <row r="291" spans="1:1" x14ac:dyDescent="0.3">
      <c r="A291" s="187"/>
    </row>
    <row r="292" spans="1:1" x14ac:dyDescent="0.3">
      <c r="A292" s="187"/>
    </row>
    <row r="293" spans="1:1" x14ac:dyDescent="0.3">
      <c r="A293" s="187"/>
    </row>
    <row r="294" spans="1:1" x14ac:dyDescent="0.3">
      <c r="A294" s="187"/>
    </row>
    <row r="295" spans="1:1" x14ac:dyDescent="0.3">
      <c r="A295" s="187"/>
    </row>
    <row r="296" spans="1:1" x14ac:dyDescent="0.3">
      <c r="A296" s="187"/>
    </row>
    <row r="297" spans="1:1" x14ac:dyDescent="0.3">
      <c r="A297" s="187"/>
    </row>
    <row r="298" spans="1:1" x14ac:dyDescent="0.3">
      <c r="A298" s="187"/>
    </row>
    <row r="299" spans="1:1" x14ac:dyDescent="0.3">
      <c r="A299" s="187"/>
    </row>
    <row r="300" spans="1:1" x14ac:dyDescent="0.3">
      <c r="A300" s="187"/>
    </row>
    <row r="301" spans="1:1" x14ac:dyDescent="0.3">
      <c r="A301" s="187"/>
    </row>
    <row r="302" spans="1:1" x14ac:dyDescent="0.3">
      <c r="A302" s="187"/>
    </row>
    <row r="303" spans="1:1" x14ac:dyDescent="0.3">
      <c r="A303" s="187"/>
    </row>
    <row r="304" spans="1:1" x14ac:dyDescent="0.3">
      <c r="A304" s="187"/>
    </row>
    <row r="305" spans="1:1" x14ac:dyDescent="0.3">
      <c r="A305" s="187"/>
    </row>
    <row r="306" spans="1:1" x14ac:dyDescent="0.3">
      <c r="A306" s="187"/>
    </row>
    <row r="307" spans="1:1" x14ac:dyDescent="0.3">
      <c r="A307" s="187"/>
    </row>
    <row r="308" spans="1:1" x14ac:dyDescent="0.3">
      <c r="A308" s="187"/>
    </row>
    <row r="309" spans="1:1" x14ac:dyDescent="0.3">
      <c r="A309" s="187"/>
    </row>
    <row r="310" spans="1:1" x14ac:dyDescent="0.3">
      <c r="A310" s="187"/>
    </row>
    <row r="311" spans="1:1" x14ac:dyDescent="0.3">
      <c r="A311" s="187"/>
    </row>
    <row r="312" spans="1:1" x14ac:dyDescent="0.3">
      <c r="A312" s="187"/>
    </row>
    <row r="313" spans="1:1" x14ac:dyDescent="0.3">
      <c r="A313" s="187"/>
    </row>
    <row r="314" spans="1:1" x14ac:dyDescent="0.3">
      <c r="A314" s="187"/>
    </row>
    <row r="315" spans="1:1" x14ac:dyDescent="0.3">
      <c r="A315" s="187"/>
    </row>
    <row r="316" spans="1:1" x14ac:dyDescent="0.3">
      <c r="A316" s="187"/>
    </row>
    <row r="317" spans="1:1" x14ac:dyDescent="0.3">
      <c r="A317" s="187"/>
    </row>
    <row r="318" spans="1:1" x14ac:dyDescent="0.3">
      <c r="A318" s="187"/>
    </row>
    <row r="319" spans="1:1" x14ac:dyDescent="0.3">
      <c r="A319" s="187"/>
    </row>
    <row r="320" spans="1:1" x14ac:dyDescent="0.3">
      <c r="A320" s="187"/>
    </row>
    <row r="321" spans="1:1" x14ac:dyDescent="0.3">
      <c r="A321" s="187"/>
    </row>
    <row r="322" spans="1:1" x14ac:dyDescent="0.3">
      <c r="A322" s="187"/>
    </row>
    <row r="323" spans="1:1" x14ac:dyDescent="0.3">
      <c r="A323" s="187"/>
    </row>
    <row r="324" spans="1:1" x14ac:dyDescent="0.3">
      <c r="A324" s="187"/>
    </row>
    <row r="325" spans="1:1" x14ac:dyDescent="0.3">
      <c r="A325" s="187"/>
    </row>
    <row r="326" spans="1:1" x14ac:dyDescent="0.3">
      <c r="A326" s="187"/>
    </row>
    <row r="327" spans="1:1" x14ac:dyDescent="0.3">
      <c r="A327" s="187"/>
    </row>
    <row r="328" spans="1:1" x14ac:dyDescent="0.3">
      <c r="A328" s="187"/>
    </row>
    <row r="329" spans="1:1" x14ac:dyDescent="0.3">
      <c r="A329" s="187"/>
    </row>
    <row r="330" spans="1:1" x14ac:dyDescent="0.3">
      <c r="A330" s="187"/>
    </row>
    <row r="331" spans="1:1" x14ac:dyDescent="0.3">
      <c r="A331" s="187"/>
    </row>
    <row r="332" spans="1:1" x14ac:dyDescent="0.3">
      <c r="A332" s="187"/>
    </row>
    <row r="333" spans="1:1" x14ac:dyDescent="0.3">
      <c r="A333" s="187"/>
    </row>
    <row r="334" spans="1:1" x14ac:dyDescent="0.3">
      <c r="A334" s="187"/>
    </row>
    <row r="335" spans="1:1" x14ac:dyDescent="0.3">
      <c r="A335" s="187"/>
    </row>
    <row r="336" spans="1:1" x14ac:dyDescent="0.3">
      <c r="A336" s="187"/>
    </row>
    <row r="337" spans="1:1" x14ac:dyDescent="0.3">
      <c r="A337" s="187"/>
    </row>
    <row r="338" spans="1:1" x14ac:dyDescent="0.3">
      <c r="A338" s="187"/>
    </row>
    <row r="339" spans="1:1" x14ac:dyDescent="0.3">
      <c r="A339" s="187"/>
    </row>
    <row r="340" spans="1:1" x14ac:dyDescent="0.3">
      <c r="A340" s="187"/>
    </row>
    <row r="341" spans="1:1" x14ac:dyDescent="0.3">
      <c r="A341" s="187"/>
    </row>
    <row r="342" spans="1:1" x14ac:dyDescent="0.3">
      <c r="A342" s="187"/>
    </row>
    <row r="343" spans="1:1" x14ac:dyDescent="0.3">
      <c r="A343" s="187"/>
    </row>
    <row r="344" spans="1:1" x14ac:dyDescent="0.3">
      <c r="A344" s="187"/>
    </row>
    <row r="345" spans="1:1" x14ac:dyDescent="0.3">
      <c r="A345" s="187"/>
    </row>
    <row r="346" spans="1:1" x14ac:dyDescent="0.3">
      <c r="A346" s="187"/>
    </row>
    <row r="347" spans="1:1" x14ac:dyDescent="0.3">
      <c r="A347" s="187"/>
    </row>
    <row r="348" spans="1:1" x14ac:dyDescent="0.3">
      <c r="A348" s="187"/>
    </row>
    <row r="349" spans="1:1" x14ac:dyDescent="0.3">
      <c r="A349" s="187"/>
    </row>
    <row r="350" spans="1:1" x14ac:dyDescent="0.3">
      <c r="A350" s="187"/>
    </row>
    <row r="351" spans="1:1" x14ac:dyDescent="0.3">
      <c r="A351" s="187"/>
    </row>
    <row r="352" spans="1:1" x14ac:dyDescent="0.3">
      <c r="A352" s="187"/>
    </row>
    <row r="353" spans="1:1" x14ac:dyDescent="0.3">
      <c r="A353" s="187"/>
    </row>
    <row r="354" spans="1:1" x14ac:dyDescent="0.3">
      <c r="A354" s="187"/>
    </row>
    <row r="355" spans="1:1" x14ac:dyDescent="0.3">
      <c r="A355" s="187"/>
    </row>
    <row r="356" spans="1:1" x14ac:dyDescent="0.3">
      <c r="A356" s="187"/>
    </row>
    <row r="357" spans="1:1" x14ac:dyDescent="0.3">
      <c r="A357" s="187"/>
    </row>
    <row r="358" spans="1:1" x14ac:dyDescent="0.3">
      <c r="A358" s="187"/>
    </row>
    <row r="359" spans="1:1" x14ac:dyDescent="0.3">
      <c r="A359" s="187"/>
    </row>
    <row r="360" spans="1:1" x14ac:dyDescent="0.3">
      <c r="A360" s="187"/>
    </row>
    <row r="361" spans="1:1" x14ac:dyDescent="0.3">
      <c r="A361" s="187"/>
    </row>
    <row r="362" spans="1:1" x14ac:dyDescent="0.3">
      <c r="A362" s="187"/>
    </row>
    <row r="363" spans="1:1" x14ac:dyDescent="0.3">
      <c r="A363" s="187"/>
    </row>
    <row r="364" spans="1:1" x14ac:dyDescent="0.3">
      <c r="A364" s="187"/>
    </row>
    <row r="365" spans="1:1" x14ac:dyDescent="0.3">
      <c r="A365" s="187"/>
    </row>
    <row r="366" spans="1:1" x14ac:dyDescent="0.3">
      <c r="A366" s="187"/>
    </row>
    <row r="367" spans="1:1" x14ac:dyDescent="0.3">
      <c r="A367" s="187"/>
    </row>
    <row r="368" spans="1:1" x14ac:dyDescent="0.3">
      <c r="A368" s="187"/>
    </row>
    <row r="369" spans="1:1" x14ac:dyDescent="0.3">
      <c r="A369" s="187"/>
    </row>
    <row r="370" spans="1:1" x14ac:dyDescent="0.3">
      <c r="A370" s="187"/>
    </row>
    <row r="371" spans="1:1" x14ac:dyDescent="0.3">
      <c r="A371" s="187"/>
    </row>
    <row r="372" spans="1:1" x14ac:dyDescent="0.3">
      <c r="A372" s="187"/>
    </row>
    <row r="373" spans="1:1" x14ac:dyDescent="0.3">
      <c r="A373" s="187"/>
    </row>
    <row r="374" spans="1:1" x14ac:dyDescent="0.3">
      <c r="A374" s="187"/>
    </row>
    <row r="375" spans="1:1" x14ac:dyDescent="0.3">
      <c r="A375" s="187"/>
    </row>
    <row r="376" spans="1:1" x14ac:dyDescent="0.3">
      <c r="A376" s="187"/>
    </row>
    <row r="377" spans="1:1" x14ac:dyDescent="0.3">
      <c r="A377" s="187"/>
    </row>
    <row r="378" spans="1:1" x14ac:dyDescent="0.3">
      <c r="A378" s="187"/>
    </row>
    <row r="379" spans="1:1" x14ac:dyDescent="0.3">
      <c r="A379" s="187"/>
    </row>
    <row r="380" spans="1:1" x14ac:dyDescent="0.3">
      <c r="A380" s="187"/>
    </row>
    <row r="381" spans="1:1" x14ac:dyDescent="0.3">
      <c r="A381" s="187"/>
    </row>
    <row r="382" spans="1:1" x14ac:dyDescent="0.3">
      <c r="A382" s="187"/>
    </row>
    <row r="383" spans="1:1" x14ac:dyDescent="0.3">
      <c r="A383" s="187"/>
    </row>
    <row r="384" spans="1:1" x14ac:dyDescent="0.3">
      <c r="A384" s="187"/>
    </row>
    <row r="385" spans="1:1" x14ac:dyDescent="0.3">
      <c r="A385" s="187"/>
    </row>
    <row r="386" spans="1:1" x14ac:dyDescent="0.3">
      <c r="A386" s="187"/>
    </row>
    <row r="387" spans="1:1" x14ac:dyDescent="0.3">
      <c r="A387" s="187"/>
    </row>
    <row r="388" spans="1:1" x14ac:dyDescent="0.3">
      <c r="A388" s="187"/>
    </row>
    <row r="389" spans="1:1" x14ac:dyDescent="0.3">
      <c r="A389" s="187"/>
    </row>
    <row r="390" spans="1:1" x14ac:dyDescent="0.3">
      <c r="A390" s="187"/>
    </row>
    <row r="391" spans="1:1" x14ac:dyDescent="0.3">
      <c r="A391" s="187"/>
    </row>
    <row r="392" spans="1:1" x14ac:dyDescent="0.3">
      <c r="A392" s="187"/>
    </row>
    <row r="393" spans="1:1" x14ac:dyDescent="0.3">
      <c r="A393" s="187"/>
    </row>
    <row r="394" spans="1:1" x14ac:dyDescent="0.3">
      <c r="A394" s="187"/>
    </row>
    <row r="395" spans="1:1" x14ac:dyDescent="0.3">
      <c r="A395" s="187"/>
    </row>
    <row r="396" spans="1:1" x14ac:dyDescent="0.3">
      <c r="A396" s="187"/>
    </row>
    <row r="397" spans="1:1" x14ac:dyDescent="0.3">
      <c r="A397" s="187"/>
    </row>
    <row r="398" spans="1:1" x14ac:dyDescent="0.3">
      <c r="A398" s="187"/>
    </row>
    <row r="399" spans="1:1" x14ac:dyDescent="0.3">
      <c r="A399" s="187"/>
    </row>
    <row r="400" spans="1:1" x14ac:dyDescent="0.3">
      <c r="A400" s="187"/>
    </row>
    <row r="401" spans="1:1" x14ac:dyDescent="0.3">
      <c r="A401" s="187"/>
    </row>
    <row r="402" spans="1:1" x14ac:dyDescent="0.3">
      <c r="A402" s="187"/>
    </row>
    <row r="403" spans="1:1" x14ac:dyDescent="0.3">
      <c r="A403" s="187"/>
    </row>
    <row r="404" spans="1:1" x14ac:dyDescent="0.3">
      <c r="A404" s="187"/>
    </row>
    <row r="405" spans="1:1" x14ac:dyDescent="0.3">
      <c r="A405" s="187"/>
    </row>
    <row r="406" spans="1:1" x14ac:dyDescent="0.3">
      <c r="A406" s="187"/>
    </row>
    <row r="407" spans="1:1" x14ac:dyDescent="0.3">
      <c r="A407" s="187"/>
    </row>
    <row r="408" spans="1:1" x14ac:dyDescent="0.3">
      <c r="A408" s="187"/>
    </row>
    <row r="409" spans="1:1" x14ac:dyDescent="0.3">
      <c r="A409" s="187"/>
    </row>
    <row r="410" spans="1:1" x14ac:dyDescent="0.3">
      <c r="A410" s="187"/>
    </row>
    <row r="411" spans="1:1" x14ac:dyDescent="0.3">
      <c r="A411" s="187"/>
    </row>
    <row r="412" spans="1:1" x14ac:dyDescent="0.3">
      <c r="A412" s="187"/>
    </row>
    <row r="413" spans="1:1" x14ac:dyDescent="0.3">
      <c r="A413" s="187"/>
    </row>
    <row r="414" spans="1:1" x14ac:dyDescent="0.3">
      <c r="A414" s="187"/>
    </row>
    <row r="415" spans="1:1" x14ac:dyDescent="0.3">
      <c r="A415" s="187"/>
    </row>
    <row r="416" spans="1:1" x14ac:dyDescent="0.3">
      <c r="A416" s="187"/>
    </row>
    <row r="417" spans="1:1" x14ac:dyDescent="0.3">
      <c r="A417" s="187"/>
    </row>
    <row r="418" spans="1:1" x14ac:dyDescent="0.3">
      <c r="A418" s="187"/>
    </row>
    <row r="419" spans="1:1" x14ac:dyDescent="0.3">
      <c r="A419" s="187"/>
    </row>
    <row r="420" spans="1:1" x14ac:dyDescent="0.3">
      <c r="A420" s="187"/>
    </row>
    <row r="421" spans="1:1" x14ac:dyDescent="0.3">
      <c r="A421" s="187"/>
    </row>
    <row r="422" spans="1:1" x14ac:dyDescent="0.3">
      <c r="A422" s="187"/>
    </row>
    <row r="423" spans="1:1" x14ac:dyDescent="0.3">
      <c r="A423" s="187"/>
    </row>
    <row r="424" spans="1:1" x14ac:dyDescent="0.3">
      <c r="A424" s="187"/>
    </row>
    <row r="425" spans="1:1" x14ac:dyDescent="0.3">
      <c r="A425" s="187"/>
    </row>
    <row r="426" spans="1:1" x14ac:dyDescent="0.3">
      <c r="A426" s="187"/>
    </row>
    <row r="427" spans="1:1" x14ac:dyDescent="0.3">
      <c r="A427" s="187"/>
    </row>
    <row r="428" spans="1:1" x14ac:dyDescent="0.3">
      <c r="A428" s="187"/>
    </row>
    <row r="429" spans="1:1" x14ac:dyDescent="0.3">
      <c r="A429" s="187"/>
    </row>
    <row r="430" spans="1:1" x14ac:dyDescent="0.3">
      <c r="A430" s="187"/>
    </row>
    <row r="431" spans="1:1" x14ac:dyDescent="0.3">
      <c r="A431" s="187"/>
    </row>
    <row r="432" spans="1:1" x14ac:dyDescent="0.3">
      <c r="A432" s="187"/>
    </row>
    <row r="433" spans="1:1" x14ac:dyDescent="0.3">
      <c r="A433" s="187"/>
    </row>
    <row r="434" spans="1:1" x14ac:dyDescent="0.3">
      <c r="A434" s="187"/>
    </row>
    <row r="435" spans="1:1" x14ac:dyDescent="0.3">
      <c r="A435" s="187"/>
    </row>
    <row r="436" spans="1:1" x14ac:dyDescent="0.3">
      <c r="A436" s="187"/>
    </row>
    <row r="437" spans="1:1" x14ac:dyDescent="0.3">
      <c r="A437" s="187"/>
    </row>
    <row r="438" spans="1:1" x14ac:dyDescent="0.3">
      <c r="A438" s="187"/>
    </row>
    <row r="439" spans="1:1" x14ac:dyDescent="0.3">
      <c r="A439" s="187"/>
    </row>
    <row r="440" spans="1:1" x14ac:dyDescent="0.3">
      <c r="A440" s="187"/>
    </row>
    <row r="441" spans="1:1" x14ac:dyDescent="0.3">
      <c r="A441" s="187"/>
    </row>
    <row r="442" spans="1:1" x14ac:dyDescent="0.3">
      <c r="A442" s="187"/>
    </row>
    <row r="443" spans="1:1" x14ac:dyDescent="0.3">
      <c r="A443" s="187"/>
    </row>
    <row r="444" spans="1:1" x14ac:dyDescent="0.3">
      <c r="A444" s="187"/>
    </row>
    <row r="445" spans="1:1" x14ac:dyDescent="0.3">
      <c r="A445" s="187"/>
    </row>
    <row r="446" spans="1:1" x14ac:dyDescent="0.3">
      <c r="A446" s="187"/>
    </row>
    <row r="447" spans="1:1" x14ac:dyDescent="0.3">
      <c r="A447" s="187"/>
    </row>
    <row r="448" spans="1:1" x14ac:dyDescent="0.3">
      <c r="A448" s="187"/>
    </row>
    <row r="449" spans="1:1" x14ac:dyDescent="0.3">
      <c r="A449" s="187"/>
    </row>
    <row r="450" spans="1:1" x14ac:dyDescent="0.3">
      <c r="A450" s="187"/>
    </row>
    <row r="451" spans="1:1" x14ac:dyDescent="0.3">
      <c r="A451" s="187"/>
    </row>
    <row r="452" spans="1:1" x14ac:dyDescent="0.3">
      <c r="A452" s="187"/>
    </row>
    <row r="453" spans="1:1" x14ac:dyDescent="0.3">
      <c r="A453" s="187"/>
    </row>
    <row r="454" spans="1:1" x14ac:dyDescent="0.3">
      <c r="A454" s="187"/>
    </row>
    <row r="455" spans="1:1" x14ac:dyDescent="0.3">
      <c r="A455" s="187"/>
    </row>
    <row r="456" spans="1:1" x14ac:dyDescent="0.3">
      <c r="A456" s="187"/>
    </row>
    <row r="457" spans="1:1" x14ac:dyDescent="0.3">
      <c r="A457" s="187"/>
    </row>
    <row r="458" spans="1:1" x14ac:dyDescent="0.3">
      <c r="A458" s="187"/>
    </row>
    <row r="459" spans="1:1" x14ac:dyDescent="0.3">
      <c r="A459" s="187"/>
    </row>
    <row r="460" spans="1:1" x14ac:dyDescent="0.3">
      <c r="A460" s="187"/>
    </row>
    <row r="461" spans="1:1" x14ac:dyDescent="0.3">
      <c r="A461" s="187"/>
    </row>
    <row r="462" spans="1:1" x14ac:dyDescent="0.3">
      <c r="A462" s="187"/>
    </row>
    <row r="463" spans="1:1" x14ac:dyDescent="0.3">
      <c r="A463" s="187"/>
    </row>
    <row r="464" spans="1:1" x14ac:dyDescent="0.3">
      <c r="A464" s="187"/>
    </row>
    <row r="465" spans="1:1" x14ac:dyDescent="0.3">
      <c r="A465" s="187"/>
    </row>
    <row r="466" spans="1:1" x14ac:dyDescent="0.3">
      <c r="A466" s="187"/>
    </row>
    <row r="467" spans="1:1" x14ac:dyDescent="0.3">
      <c r="A467" s="187"/>
    </row>
    <row r="468" spans="1:1" x14ac:dyDescent="0.3">
      <c r="A468" s="187"/>
    </row>
    <row r="469" spans="1:1" x14ac:dyDescent="0.3">
      <c r="A469" s="187"/>
    </row>
    <row r="470" spans="1:1" x14ac:dyDescent="0.3">
      <c r="A470" s="187"/>
    </row>
    <row r="471" spans="1:1" x14ac:dyDescent="0.3">
      <c r="A471" s="187"/>
    </row>
    <row r="472" spans="1:1" x14ac:dyDescent="0.3">
      <c r="A472" s="187"/>
    </row>
    <row r="473" spans="1:1" x14ac:dyDescent="0.3">
      <c r="A473" s="187"/>
    </row>
    <row r="474" spans="1:1" x14ac:dyDescent="0.3">
      <c r="A474" s="187"/>
    </row>
    <row r="475" spans="1:1" x14ac:dyDescent="0.3">
      <c r="A475" s="187"/>
    </row>
    <row r="476" spans="1:1" x14ac:dyDescent="0.3">
      <c r="A476" s="187"/>
    </row>
    <row r="477" spans="1:1" x14ac:dyDescent="0.3">
      <c r="A477" s="187"/>
    </row>
    <row r="478" spans="1:1" x14ac:dyDescent="0.3">
      <c r="A478" s="187"/>
    </row>
    <row r="479" spans="1:1" x14ac:dyDescent="0.3">
      <c r="A479" s="187"/>
    </row>
    <row r="480" spans="1:1" x14ac:dyDescent="0.3">
      <c r="A480" s="187"/>
    </row>
    <row r="481" spans="1:1" x14ac:dyDescent="0.3">
      <c r="A481" s="187"/>
    </row>
    <row r="482" spans="1:1" x14ac:dyDescent="0.3">
      <c r="A482" s="187"/>
    </row>
    <row r="483" spans="1:1" x14ac:dyDescent="0.3">
      <c r="A483" s="187"/>
    </row>
    <row r="484" spans="1:1" x14ac:dyDescent="0.3">
      <c r="A484" s="187"/>
    </row>
    <row r="485" spans="1:1" x14ac:dyDescent="0.3">
      <c r="A485" s="187"/>
    </row>
    <row r="486" spans="1:1" x14ac:dyDescent="0.3">
      <c r="A486" s="187"/>
    </row>
    <row r="487" spans="1:1" x14ac:dyDescent="0.3">
      <c r="A487" s="187"/>
    </row>
    <row r="488" spans="1:1" x14ac:dyDescent="0.3">
      <c r="A488" s="187"/>
    </row>
    <row r="489" spans="1:1" x14ac:dyDescent="0.3">
      <c r="A489" s="187"/>
    </row>
    <row r="490" spans="1:1" x14ac:dyDescent="0.3">
      <c r="A490" s="187"/>
    </row>
    <row r="491" spans="1:1" x14ac:dyDescent="0.3">
      <c r="A491" s="187"/>
    </row>
    <row r="492" spans="1:1" x14ac:dyDescent="0.3">
      <c r="A492" s="187"/>
    </row>
    <row r="493" spans="1:1" x14ac:dyDescent="0.3">
      <c r="A493" s="187"/>
    </row>
    <row r="494" spans="1:1" x14ac:dyDescent="0.3">
      <c r="A494" s="187"/>
    </row>
    <row r="495" spans="1:1" x14ac:dyDescent="0.3">
      <c r="A495" s="187"/>
    </row>
    <row r="496" spans="1:1" x14ac:dyDescent="0.3">
      <c r="A496" s="187"/>
    </row>
    <row r="497" spans="1:1" x14ac:dyDescent="0.3">
      <c r="A497" s="187"/>
    </row>
    <row r="498" spans="1:1" x14ac:dyDescent="0.3">
      <c r="A498" s="187"/>
    </row>
    <row r="499" spans="1:1" x14ac:dyDescent="0.3">
      <c r="A499" s="187"/>
    </row>
    <row r="500" spans="1:1" x14ac:dyDescent="0.3">
      <c r="A500" s="187"/>
    </row>
    <row r="501" spans="1:1" x14ac:dyDescent="0.3">
      <c r="A501" s="187"/>
    </row>
    <row r="502" spans="1:1" x14ac:dyDescent="0.3">
      <c r="A502" s="187"/>
    </row>
    <row r="503" spans="1:1" x14ac:dyDescent="0.3">
      <c r="A503" s="187"/>
    </row>
    <row r="504" spans="1:1" x14ac:dyDescent="0.3">
      <c r="A504" s="187"/>
    </row>
    <row r="505" spans="1:1" x14ac:dyDescent="0.3">
      <c r="A505" s="187"/>
    </row>
    <row r="506" spans="1:1" x14ac:dyDescent="0.3">
      <c r="A506" s="187"/>
    </row>
    <row r="507" spans="1:1" x14ac:dyDescent="0.3">
      <c r="A507" s="187"/>
    </row>
    <row r="508" spans="1:1" x14ac:dyDescent="0.3">
      <c r="A508" s="187"/>
    </row>
    <row r="509" spans="1:1" x14ac:dyDescent="0.3">
      <c r="A509" s="187"/>
    </row>
    <row r="510" spans="1:1" x14ac:dyDescent="0.3">
      <c r="A510" s="187"/>
    </row>
    <row r="511" spans="1:1" x14ac:dyDescent="0.3">
      <c r="A511" s="187"/>
    </row>
    <row r="512" spans="1:1" x14ac:dyDescent="0.3">
      <c r="A512" s="187"/>
    </row>
    <row r="513" spans="1:1" x14ac:dyDescent="0.3">
      <c r="A513" s="187"/>
    </row>
    <row r="514" spans="1:1" x14ac:dyDescent="0.3">
      <c r="A514" s="187"/>
    </row>
    <row r="515" spans="1:1" x14ac:dyDescent="0.3">
      <c r="A515" s="187"/>
    </row>
    <row r="516" spans="1:1" x14ac:dyDescent="0.3">
      <c r="A516" s="187"/>
    </row>
    <row r="517" spans="1:1" x14ac:dyDescent="0.3">
      <c r="A517" s="187"/>
    </row>
    <row r="518" spans="1:1" x14ac:dyDescent="0.3">
      <c r="A518" s="187"/>
    </row>
    <row r="519" spans="1:1" x14ac:dyDescent="0.3">
      <c r="A519" s="187"/>
    </row>
    <row r="520" spans="1:1" x14ac:dyDescent="0.3">
      <c r="A520" s="187"/>
    </row>
    <row r="521" spans="1:1" x14ac:dyDescent="0.3">
      <c r="A521" s="187"/>
    </row>
    <row r="522" spans="1:1" x14ac:dyDescent="0.3">
      <c r="A522" s="187"/>
    </row>
    <row r="523" spans="1:1" x14ac:dyDescent="0.3">
      <c r="A523" s="187"/>
    </row>
    <row r="524" spans="1:1" x14ac:dyDescent="0.3">
      <c r="A524" s="187"/>
    </row>
    <row r="525" spans="1:1" x14ac:dyDescent="0.3">
      <c r="A525" s="187"/>
    </row>
    <row r="526" spans="1:1" x14ac:dyDescent="0.3">
      <c r="A526" s="187"/>
    </row>
    <row r="527" spans="1:1" x14ac:dyDescent="0.3">
      <c r="A527" s="187"/>
    </row>
    <row r="528" spans="1:1" x14ac:dyDescent="0.3">
      <c r="A528" s="187"/>
    </row>
    <row r="529" spans="1:1" x14ac:dyDescent="0.3">
      <c r="A529" s="187"/>
    </row>
    <row r="530" spans="1:1" x14ac:dyDescent="0.3">
      <c r="A530" s="187"/>
    </row>
    <row r="531" spans="1:1" x14ac:dyDescent="0.3">
      <c r="A531" s="187"/>
    </row>
    <row r="532" spans="1:1" x14ac:dyDescent="0.3">
      <c r="A532" s="187"/>
    </row>
    <row r="533" spans="1:1" x14ac:dyDescent="0.3">
      <c r="A533" s="187"/>
    </row>
    <row r="534" spans="1:1" x14ac:dyDescent="0.3">
      <c r="A534" s="187"/>
    </row>
    <row r="535" spans="1:1" x14ac:dyDescent="0.3">
      <c r="A535" s="187"/>
    </row>
    <row r="536" spans="1:1" x14ac:dyDescent="0.3">
      <c r="A536" s="187"/>
    </row>
    <row r="537" spans="1:1" x14ac:dyDescent="0.3">
      <c r="A537" s="187"/>
    </row>
    <row r="538" spans="1:1" x14ac:dyDescent="0.3">
      <c r="A538" s="187"/>
    </row>
    <row r="539" spans="1:1" x14ac:dyDescent="0.3">
      <c r="A539" s="187"/>
    </row>
    <row r="540" spans="1:1" x14ac:dyDescent="0.3">
      <c r="A540" s="187"/>
    </row>
    <row r="541" spans="1:1" x14ac:dyDescent="0.3">
      <c r="A541" s="187"/>
    </row>
    <row r="542" spans="1:1" x14ac:dyDescent="0.3">
      <c r="A542" s="187"/>
    </row>
    <row r="543" spans="1:1" x14ac:dyDescent="0.3">
      <c r="A543" s="187"/>
    </row>
    <row r="544" spans="1:1" x14ac:dyDescent="0.3">
      <c r="A544" s="187"/>
    </row>
    <row r="545" spans="1:1" x14ac:dyDescent="0.3">
      <c r="A545" s="187"/>
    </row>
    <row r="546" spans="1:1" x14ac:dyDescent="0.3">
      <c r="A546" s="187"/>
    </row>
    <row r="547" spans="1:1" x14ac:dyDescent="0.3">
      <c r="A547" s="187"/>
    </row>
    <row r="548" spans="1:1" x14ac:dyDescent="0.3">
      <c r="A548" s="187"/>
    </row>
    <row r="549" spans="1:1" x14ac:dyDescent="0.3">
      <c r="A549" s="187"/>
    </row>
    <row r="550" spans="1:1" x14ac:dyDescent="0.3">
      <c r="A550" s="187"/>
    </row>
    <row r="551" spans="1:1" x14ac:dyDescent="0.3">
      <c r="A551" s="187"/>
    </row>
    <row r="552" spans="1:1" x14ac:dyDescent="0.3">
      <c r="A552" s="187"/>
    </row>
    <row r="553" spans="1:1" x14ac:dyDescent="0.3">
      <c r="A553" s="187"/>
    </row>
    <row r="554" spans="1:1" x14ac:dyDescent="0.3">
      <c r="A554" s="187"/>
    </row>
    <row r="555" spans="1:1" x14ac:dyDescent="0.3">
      <c r="A555" s="187"/>
    </row>
    <row r="556" spans="1:1" x14ac:dyDescent="0.3">
      <c r="A556" s="187"/>
    </row>
    <row r="557" spans="1:1" x14ac:dyDescent="0.3">
      <c r="A557" s="187"/>
    </row>
    <row r="558" spans="1:1" x14ac:dyDescent="0.3">
      <c r="A558" s="187"/>
    </row>
    <row r="559" spans="1:1" x14ac:dyDescent="0.3">
      <c r="A559" s="187"/>
    </row>
    <row r="560" spans="1:1" x14ac:dyDescent="0.3">
      <c r="A560" s="187"/>
    </row>
    <row r="561" spans="1:1" x14ac:dyDescent="0.3">
      <c r="A561" s="187"/>
    </row>
    <row r="562" spans="1:1" x14ac:dyDescent="0.3">
      <c r="A562" s="187"/>
    </row>
    <row r="563" spans="1:1" x14ac:dyDescent="0.3">
      <c r="A563" s="187"/>
    </row>
    <row r="564" spans="1:1" x14ac:dyDescent="0.3">
      <c r="A564" s="187"/>
    </row>
    <row r="565" spans="1:1" x14ac:dyDescent="0.3">
      <c r="A565" s="187"/>
    </row>
    <row r="566" spans="1:1" x14ac:dyDescent="0.3">
      <c r="A566" s="187"/>
    </row>
    <row r="567" spans="1:1" x14ac:dyDescent="0.3">
      <c r="A567" s="187"/>
    </row>
    <row r="568" spans="1:1" x14ac:dyDescent="0.3">
      <c r="A568" s="187"/>
    </row>
    <row r="569" spans="1:1" x14ac:dyDescent="0.3">
      <c r="A569" s="187"/>
    </row>
    <row r="570" spans="1:1" x14ac:dyDescent="0.3">
      <c r="A570" s="187"/>
    </row>
    <row r="571" spans="1:1" x14ac:dyDescent="0.3">
      <c r="A571" s="187"/>
    </row>
    <row r="572" spans="1:1" x14ac:dyDescent="0.3">
      <c r="A572" s="187"/>
    </row>
    <row r="573" spans="1:1" x14ac:dyDescent="0.3">
      <c r="A573" s="187"/>
    </row>
    <row r="574" spans="1:1" x14ac:dyDescent="0.3">
      <c r="A574" s="187"/>
    </row>
    <row r="575" spans="1:1" x14ac:dyDescent="0.3">
      <c r="A575" s="187"/>
    </row>
    <row r="576" spans="1:1" x14ac:dyDescent="0.3">
      <c r="A576" s="187"/>
    </row>
    <row r="577" spans="1:1" x14ac:dyDescent="0.3">
      <c r="A577" s="187"/>
    </row>
    <row r="578" spans="1:1" x14ac:dyDescent="0.3">
      <c r="A578" s="187"/>
    </row>
    <row r="579" spans="1:1" x14ac:dyDescent="0.3">
      <c r="A579" s="187"/>
    </row>
    <row r="580" spans="1:1" x14ac:dyDescent="0.3">
      <c r="A580" s="187"/>
    </row>
    <row r="581" spans="1:1" x14ac:dyDescent="0.3">
      <c r="A581" s="187"/>
    </row>
    <row r="582" spans="1:1" x14ac:dyDescent="0.3">
      <c r="A582" s="187"/>
    </row>
    <row r="583" spans="1:1" x14ac:dyDescent="0.3">
      <c r="A583" s="187"/>
    </row>
    <row r="584" spans="1:1" x14ac:dyDescent="0.3">
      <c r="A584" s="187"/>
    </row>
    <row r="585" spans="1:1" x14ac:dyDescent="0.3">
      <c r="A585" s="187"/>
    </row>
    <row r="586" spans="1:1" x14ac:dyDescent="0.3">
      <c r="A586" s="187"/>
    </row>
    <row r="587" spans="1:1" x14ac:dyDescent="0.3">
      <c r="A587" s="187"/>
    </row>
    <row r="588" spans="1:1" x14ac:dyDescent="0.3">
      <c r="A588" s="187"/>
    </row>
    <row r="589" spans="1:1" x14ac:dyDescent="0.3">
      <c r="A589" s="187"/>
    </row>
    <row r="590" spans="1:1" x14ac:dyDescent="0.3">
      <c r="A590" s="187"/>
    </row>
    <row r="591" spans="1:1" x14ac:dyDescent="0.3">
      <c r="A591" s="187"/>
    </row>
    <row r="592" spans="1:1" x14ac:dyDescent="0.3">
      <c r="A592" s="187"/>
    </row>
    <row r="593" spans="1:1" x14ac:dyDescent="0.3">
      <c r="A593" s="187"/>
    </row>
    <row r="594" spans="1:1" x14ac:dyDescent="0.3">
      <c r="A594" s="187"/>
    </row>
    <row r="595" spans="1:1" x14ac:dyDescent="0.3">
      <c r="A595" s="187"/>
    </row>
    <row r="596" spans="1:1" x14ac:dyDescent="0.3">
      <c r="A596" s="187"/>
    </row>
    <row r="597" spans="1:1" x14ac:dyDescent="0.3">
      <c r="A597" s="187"/>
    </row>
    <row r="598" spans="1:1" x14ac:dyDescent="0.3">
      <c r="A598" s="187"/>
    </row>
    <row r="599" spans="1:1" x14ac:dyDescent="0.3">
      <c r="A599" s="187"/>
    </row>
    <row r="600" spans="1:1" x14ac:dyDescent="0.3">
      <c r="A600" s="187"/>
    </row>
    <row r="601" spans="1:1" x14ac:dyDescent="0.3">
      <c r="A601" s="187"/>
    </row>
    <row r="602" spans="1:1" x14ac:dyDescent="0.3">
      <c r="A602" s="187"/>
    </row>
    <row r="603" spans="1:1" x14ac:dyDescent="0.3">
      <c r="A603" s="187"/>
    </row>
    <row r="604" spans="1:1" x14ac:dyDescent="0.3">
      <c r="A604" s="187"/>
    </row>
    <row r="605" spans="1:1" x14ac:dyDescent="0.3">
      <c r="A605" s="187"/>
    </row>
    <row r="606" spans="1:1" x14ac:dyDescent="0.3">
      <c r="A606" s="187"/>
    </row>
    <row r="607" spans="1:1" x14ac:dyDescent="0.3">
      <c r="A607" s="187"/>
    </row>
    <row r="608" spans="1:1" x14ac:dyDescent="0.3">
      <c r="A608" s="187"/>
    </row>
    <row r="609" spans="1:1" x14ac:dyDescent="0.3">
      <c r="A609" s="187"/>
    </row>
    <row r="610" spans="1:1" x14ac:dyDescent="0.3">
      <c r="A610" s="187"/>
    </row>
    <row r="611" spans="1:1" x14ac:dyDescent="0.3">
      <c r="A611" s="187"/>
    </row>
    <row r="612" spans="1:1" x14ac:dyDescent="0.3">
      <c r="A612" s="187"/>
    </row>
    <row r="613" spans="1:1" x14ac:dyDescent="0.3">
      <c r="A613" s="187"/>
    </row>
    <row r="614" spans="1:1" x14ac:dyDescent="0.3">
      <c r="A614" s="187"/>
    </row>
    <row r="615" spans="1:1" x14ac:dyDescent="0.3">
      <c r="A615" s="187"/>
    </row>
    <row r="616" spans="1:1" x14ac:dyDescent="0.3">
      <c r="A616" s="187"/>
    </row>
    <row r="617" spans="1:1" x14ac:dyDescent="0.3">
      <c r="A617" s="187"/>
    </row>
    <row r="618" spans="1:1" x14ac:dyDescent="0.3">
      <c r="A618" s="187"/>
    </row>
    <row r="619" spans="1:1" x14ac:dyDescent="0.3">
      <c r="A619" s="187"/>
    </row>
    <row r="620" spans="1:1" x14ac:dyDescent="0.3">
      <c r="A620" s="187"/>
    </row>
    <row r="621" spans="1:1" x14ac:dyDescent="0.3">
      <c r="A621" s="187"/>
    </row>
    <row r="622" spans="1:1" x14ac:dyDescent="0.3">
      <c r="A622" s="187"/>
    </row>
  </sheetData>
  <mergeCells count="5">
    <mergeCell ref="BA10:BG10"/>
    <mergeCell ref="C10:I10"/>
    <mergeCell ref="M10:S10"/>
    <mergeCell ref="A2:A3"/>
    <mergeCell ref="W10:AC10"/>
  </mergeCells>
  <hyperlinks>
    <hyperlink ref="A4" location="myrangeH0" display="myrangeH0" xr:uid="{E1407558-F6D0-4B47-BB88-246102C45D97}"/>
    <hyperlink ref="A5" location="myrangeH1" display="myrangeH1" xr:uid="{2930EC9F-C3A0-446E-AAAF-F0C9B736DA48}"/>
    <hyperlink ref="A6" location="myrangeH2" display="myrangeH2" xr:uid="{F31386D1-EE8A-4D4B-90D7-291362466BE0}"/>
    <hyperlink ref="A7" location="myrangeH3" display="myrangeH3" xr:uid="{3AE302F0-EE20-4EB1-B6C6-B784AB0481B2}"/>
    <hyperlink ref="A8" location="myrangeH4" display="myrangeH4" xr:uid="{9AF5E993-8CA9-4F5B-9683-9444D64B5996}"/>
    <hyperlink ref="A9" location="myrangeH5" display="myrangeH5" xr:uid="{B50BD895-87F4-42C2-9479-C173A1F545F6}"/>
    <hyperlink ref="A10" location="myrangeH6" display="myrangeH6" xr:uid="{FCD9BF4D-F4E7-47EB-99F2-61C8EDA2E045}"/>
    <hyperlink ref="A11" location="myrangeH7" display="myrangeH7" xr:uid="{07D013D9-5833-477D-B9A1-901125F5B973}"/>
    <hyperlink ref="A12" location="myrangeH8" display="myrangeH8" xr:uid="{26900CBA-7600-4D91-AEF7-1343EE082DB3}"/>
    <hyperlink ref="A13" location="myrangeH9" display="myrangeH9" xr:uid="{61843173-3CE1-43C1-9FF4-FBF7FF61A3FE}"/>
    <hyperlink ref="A14" location="myrangeH10" display="myrangeH10" xr:uid="{ED29C890-26B5-46CD-8D3F-85FBD1337714}"/>
    <hyperlink ref="A15" location="myrangeH11" display="myrangeH11" xr:uid="{1A52D0CD-8648-4BF3-A2A6-5CB13E533483}"/>
    <hyperlink ref="A16" location="myrangeH12" display="myrangeH12" xr:uid="{338CC56C-FCD7-4A3A-9283-47B4183D2345}"/>
    <hyperlink ref="A17" location="myrangeH13" display="myrangeH13" xr:uid="{71D58BF3-A02F-4ADD-ACF7-16B1B1E87A73}"/>
    <hyperlink ref="A18" location="myrangeH14" display="myrangeH14" xr:uid="{151628D2-26C2-4BAB-8AC0-5E7AF5EE9ABA}"/>
    <hyperlink ref="A19" location="myrangeH15" display="myrangeH15" xr:uid="{73A7A8F1-7D68-430A-A605-83E7738E11F0}"/>
    <hyperlink ref="A20" location="myrangeH16" display="myrangeH16" xr:uid="{854A616B-70FF-4E4D-99C4-09E797BE4CAE}"/>
    <hyperlink ref="A21" location="myrangeH17" display="myrangeH17" xr:uid="{C67FA6BF-3AAD-4076-AE93-0B9E770D1D7D}"/>
    <hyperlink ref="A22" location="myrangeH18" display="myrangeH18" xr:uid="{714720CC-6985-4F3A-B834-3040CAA371BC}"/>
    <hyperlink ref="A23" location="myrangeH19" display="myrangeH19" xr:uid="{69BEC9AB-B276-47BA-861D-AE8E679D95FC}"/>
    <hyperlink ref="A24" location="myrangeH20" display="myrangeH20" xr:uid="{C2E095D8-F7D0-457C-8C14-EEB42A8C0745}"/>
    <hyperlink ref="A25" location="myrangeH21" display="myrangeH21" xr:uid="{A8929F23-DD60-4A7C-91AE-D5DD5DF60E83}"/>
    <hyperlink ref="A26" location="myrangeH22" display="myrangeH22" xr:uid="{CEB3BF32-9DE5-46FE-88B7-5582E8EDD23E}"/>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70"/>
    <col min="3" max="7" width="11.69921875" style="70" customWidth="1"/>
    <col min="8" max="16384" width="9" style="70"/>
  </cols>
  <sheetData>
    <row r="2" spans="2:7" ht="21" x14ac:dyDescent="0.25">
      <c r="B2" s="66" t="str">
        <f>+Introduction!C7</f>
        <v>Chile</v>
      </c>
      <c r="C2" s="67"/>
      <c r="D2" s="68"/>
      <c r="E2" s="68"/>
      <c r="F2" s="68"/>
      <c r="G2" s="69"/>
    </row>
    <row r="3" spans="2:7" ht="13.2" customHeight="1" x14ac:dyDescent="0.25">
      <c r="B3" s="595" t="str">
        <f>HLOOKUP(Introduction!$G$4,nametranslations,129,FALSE)</f>
        <v>POBLACIÓN DE NIÑOS EN EDAD ESCOLAR</v>
      </c>
      <c r="C3" s="595" t="str">
        <f ca="1">HLOOKUP([1]Introduction!$G$4,nametranslations,152,FALSE)</f>
        <v>Definición</v>
      </c>
      <c r="D3" s="595" t="str">
        <f ca="1">HLOOKUP([1]Introduction!$G$4,nametranslations,152,FALSE)</f>
        <v>Definición</v>
      </c>
      <c r="E3" s="595" t="str">
        <f ca="1">HLOOKUP([1]Introduction!$G$4,nametranslations,152,FALSE)</f>
        <v>Definición</v>
      </c>
      <c r="F3" s="595" t="str">
        <f ca="1">HLOOKUP([1]Introduction!$G$4,nametranslations,152,FALSE)</f>
        <v>Definición</v>
      </c>
      <c r="G3" s="596" t="str">
        <f ca="1">HLOOKUP([1]Introduction!$G$4,nametranslations,152,FALSE)</f>
        <v>Definición</v>
      </c>
    </row>
    <row r="4" spans="2:7" x14ac:dyDescent="0.25">
      <c r="B4" s="597" t="str">
        <f>HLOOKUP(Introduction!$G$4,nametranslations,72,FALSE)</f>
        <v>Año</v>
      </c>
      <c r="C4" s="597" t="str">
        <f>HLOOKUP(Introduction!$G$4,nametranslations,130,FALSE)</f>
        <v>Total (a)</v>
      </c>
      <c r="D4" s="597" t="str">
        <f>HLOOKUP(Introduction!$G$4,nametranslations,131,FALSE)</f>
        <v>Urbano % (b)</v>
      </c>
      <c r="E4" s="597" t="str">
        <f>HLOOKUP(Introduction!$G$4,nametranslations,132,FALSE)</f>
        <v>Preprimaria (c)</v>
      </c>
      <c r="F4" s="597" t="str">
        <f>HLOOKUP(Introduction!$G$4,nametranslations,133,FALSE)</f>
        <v>Primaria (c)</v>
      </c>
      <c r="G4" s="597" t="str">
        <f>HLOOKUP(Introduction!$G$4,nametranslations,134,FALSE)</f>
        <v>Secundaria (c)</v>
      </c>
    </row>
    <row r="5" spans="2:7" x14ac:dyDescent="0.25">
      <c r="B5" s="194">
        <v>2000</v>
      </c>
      <c r="C5" s="220">
        <v>3929860</v>
      </c>
      <c r="D5" s="221">
        <v>86.072998046875</v>
      </c>
      <c r="E5" s="222">
        <v>554548</v>
      </c>
      <c r="F5" s="223">
        <v>1774321</v>
      </c>
      <c r="G5" s="224">
        <v>1600991</v>
      </c>
    </row>
    <row r="6" spans="2:7" x14ac:dyDescent="0.25">
      <c r="B6" s="195">
        <v>2001</v>
      </c>
      <c r="C6" s="225">
        <v>3936250</v>
      </c>
      <c r="D6" s="226">
        <v>86.362998962402344</v>
      </c>
      <c r="E6" s="227">
        <v>543600</v>
      </c>
      <c r="F6" s="228">
        <v>1757686</v>
      </c>
      <c r="G6" s="229">
        <v>1634964</v>
      </c>
    </row>
    <row r="7" spans="2:7" ht="13.2" customHeight="1" x14ac:dyDescent="0.25">
      <c r="B7" s="196">
        <v>2002</v>
      </c>
      <c r="C7" s="230">
        <v>3938640</v>
      </c>
      <c r="D7" s="231">
        <v>86.606002807617188</v>
      </c>
      <c r="E7" s="232">
        <v>532953</v>
      </c>
      <c r="F7" s="233">
        <v>1731666</v>
      </c>
      <c r="G7" s="234">
        <v>1674021</v>
      </c>
    </row>
    <row r="8" spans="2:7" x14ac:dyDescent="0.25">
      <c r="B8" s="197">
        <v>2003</v>
      </c>
      <c r="C8" s="235">
        <v>3937690</v>
      </c>
      <c r="D8" s="236">
        <v>86.665000915527344</v>
      </c>
      <c r="E8" s="237">
        <v>523877</v>
      </c>
      <c r="F8" s="238">
        <v>1695535</v>
      </c>
      <c r="G8" s="239">
        <v>1718278</v>
      </c>
    </row>
    <row r="9" spans="2:7" x14ac:dyDescent="0.25">
      <c r="B9" s="198">
        <v>2004</v>
      </c>
      <c r="C9" s="240">
        <v>3929389</v>
      </c>
      <c r="D9" s="241">
        <v>86.725006103515625</v>
      </c>
      <c r="E9" s="242">
        <v>514533</v>
      </c>
      <c r="F9" s="243">
        <v>1662437</v>
      </c>
      <c r="G9" s="244">
        <v>1752419</v>
      </c>
    </row>
    <row r="10" spans="2:7" x14ac:dyDescent="0.25">
      <c r="B10" s="199">
        <v>2005</v>
      </c>
      <c r="C10" s="245">
        <v>3911308</v>
      </c>
      <c r="D10" s="246">
        <v>86.782997131347656</v>
      </c>
      <c r="E10" s="247">
        <v>506001</v>
      </c>
      <c r="F10" s="248">
        <v>1633548</v>
      </c>
      <c r="G10" s="249">
        <v>1771759</v>
      </c>
    </row>
    <row r="11" spans="2:7" x14ac:dyDescent="0.25">
      <c r="B11" s="200">
        <v>2006</v>
      </c>
      <c r="C11" s="250">
        <v>3878804</v>
      </c>
      <c r="D11" s="251">
        <v>86.842002868652344</v>
      </c>
      <c r="E11" s="252">
        <v>498954</v>
      </c>
      <c r="F11" s="253">
        <v>1603855</v>
      </c>
      <c r="G11" s="254">
        <v>1775995</v>
      </c>
    </row>
    <row r="12" spans="2:7" x14ac:dyDescent="0.25">
      <c r="B12" s="201">
        <v>2007</v>
      </c>
      <c r="C12" s="255">
        <v>3825981</v>
      </c>
      <c r="D12" s="256">
        <v>86.900001525878906</v>
      </c>
      <c r="E12" s="257">
        <v>489327</v>
      </c>
      <c r="F12" s="258">
        <v>1576286</v>
      </c>
      <c r="G12" s="259">
        <v>1760368</v>
      </c>
    </row>
    <row r="13" spans="2:7" x14ac:dyDescent="0.25">
      <c r="B13" s="202">
        <v>2008</v>
      </c>
      <c r="C13" s="260">
        <v>3765628</v>
      </c>
      <c r="D13" s="261">
        <v>86.958999633789063</v>
      </c>
      <c r="E13" s="262">
        <v>479744</v>
      </c>
      <c r="F13" s="263">
        <v>1550248</v>
      </c>
      <c r="G13" s="264">
        <v>1735636</v>
      </c>
    </row>
    <row r="14" spans="2:7" x14ac:dyDescent="0.25">
      <c r="B14" s="203">
        <v>2009</v>
      </c>
      <c r="C14" s="265">
        <v>3696670</v>
      </c>
      <c r="D14" s="266">
        <v>87.016998291015625</v>
      </c>
      <c r="E14" s="267">
        <v>472171</v>
      </c>
      <c r="F14" s="268">
        <v>1523849</v>
      </c>
      <c r="G14" s="269">
        <v>1700650</v>
      </c>
    </row>
    <row r="15" spans="2:7" x14ac:dyDescent="0.25">
      <c r="B15" s="204">
        <v>2010</v>
      </c>
      <c r="C15" s="270">
        <v>3635415</v>
      </c>
      <c r="D15" s="271">
        <v>87.073997497558594</v>
      </c>
      <c r="E15" s="272">
        <v>468721</v>
      </c>
      <c r="F15" s="273">
        <v>1498307</v>
      </c>
      <c r="G15" s="274">
        <v>1668387</v>
      </c>
    </row>
    <row r="16" spans="2:7" x14ac:dyDescent="0.25">
      <c r="B16" s="205">
        <v>2011</v>
      </c>
      <c r="C16" s="275">
        <v>3588537</v>
      </c>
      <c r="D16" s="276">
        <v>87.132003784179688</v>
      </c>
      <c r="E16" s="277">
        <v>473846</v>
      </c>
      <c r="F16" s="278">
        <v>1473682</v>
      </c>
      <c r="G16" s="279">
        <v>1641009</v>
      </c>
    </row>
    <row r="17" spans="2:7" x14ac:dyDescent="0.25">
      <c r="B17" s="206">
        <v>2012</v>
      </c>
      <c r="C17" s="280">
        <v>3553971</v>
      </c>
      <c r="D17" s="281">
        <v>87.189002990722656</v>
      </c>
      <c r="E17" s="282">
        <v>486246</v>
      </c>
      <c r="F17" s="283">
        <v>1454872</v>
      </c>
      <c r="G17" s="284">
        <v>1612853</v>
      </c>
    </row>
    <row r="18" spans="2:7" x14ac:dyDescent="0.25">
      <c r="B18" s="207">
        <v>2013</v>
      </c>
      <c r="C18" s="285">
        <v>3781159</v>
      </c>
      <c r="D18" s="286">
        <v>87.246002197265625</v>
      </c>
      <c r="E18" s="287">
        <v>754069</v>
      </c>
      <c r="F18" s="288">
        <v>1442278</v>
      </c>
      <c r="G18" s="289">
        <v>1584812</v>
      </c>
    </row>
    <row r="19" spans="2:7" x14ac:dyDescent="0.25">
      <c r="B19" s="208">
        <v>2014</v>
      </c>
      <c r="C19" s="290">
        <v>3760230</v>
      </c>
      <c r="D19" s="291">
        <v>87.303001403808594</v>
      </c>
      <c r="E19" s="292">
        <v>760491</v>
      </c>
      <c r="F19" s="293">
        <v>1441270</v>
      </c>
      <c r="G19" s="294">
        <v>1558469</v>
      </c>
    </row>
    <row r="20" spans="2:7" x14ac:dyDescent="0.25">
      <c r="B20" s="209">
        <v>2015</v>
      </c>
      <c r="C20" s="295">
        <v>3741086</v>
      </c>
      <c r="D20" s="296">
        <v>87.360000610351563</v>
      </c>
      <c r="E20" s="297">
        <v>756224</v>
      </c>
      <c r="F20" s="298">
        <v>1452661</v>
      </c>
      <c r="G20" s="299">
        <v>1532201</v>
      </c>
    </row>
    <row r="21" spans="2:7" x14ac:dyDescent="0.25">
      <c r="B21" s="210">
        <v>2016</v>
      </c>
      <c r="C21" s="300">
        <v>3725631</v>
      </c>
      <c r="D21" s="301">
        <v>87.422004699707031</v>
      </c>
      <c r="E21" s="302">
        <v>747483</v>
      </c>
      <c r="F21" s="303">
        <v>1470423</v>
      </c>
      <c r="G21" s="304">
        <v>1507725</v>
      </c>
    </row>
    <row r="22" spans="2:7" x14ac:dyDescent="0.25">
      <c r="B22" s="211">
        <v>2017</v>
      </c>
      <c r="C22" s="305">
        <v>3724222</v>
      </c>
      <c r="D22" s="306">
        <v>87.489997863769531</v>
      </c>
      <c r="E22" s="307">
        <v>743711</v>
      </c>
      <c r="F22" s="308">
        <v>1493902</v>
      </c>
      <c r="G22" s="309">
        <v>1486609</v>
      </c>
    </row>
    <row r="23" spans="2:7" x14ac:dyDescent="0.25">
      <c r="B23" s="212">
        <v>2018</v>
      </c>
      <c r="C23" s="310">
        <v>3742680</v>
      </c>
      <c r="D23" s="311">
        <v>87.563995361328125</v>
      </c>
      <c r="E23" s="312">
        <v>750591</v>
      </c>
      <c r="F23" s="313">
        <v>1516757</v>
      </c>
      <c r="G23" s="314">
        <v>1475332</v>
      </c>
    </row>
    <row r="24" spans="2:7" x14ac:dyDescent="0.25">
      <c r="B24" s="213">
        <v>2019</v>
      </c>
      <c r="C24" s="315">
        <v>3764798</v>
      </c>
      <c r="D24" s="316">
        <v>87.642997741699219</v>
      </c>
      <c r="E24" s="317">
        <v>757832</v>
      </c>
      <c r="F24" s="318">
        <v>1534603</v>
      </c>
      <c r="G24" s="319">
        <v>1472363</v>
      </c>
    </row>
    <row r="25" spans="2:7" x14ac:dyDescent="0.25">
      <c r="B25" s="214">
        <v>2020</v>
      </c>
      <c r="C25" s="320">
        <v>3777627</v>
      </c>
      <c r="D25" s="321">
        <v>87.726997375488281</v>
      </c>
      <c r="E25" s="322">
        <v>750333</v>
      </c>
      <c r="F25" s="323">
        <v>1546671</v>
      </c>
      <c r="G25" s="324">
        <v>1480623</v>
      </c>
    </row>
    <row r="26" spans="2:7" x14ac:dyDescent="0.25">
      <c r="B26" s="215">
        <v>2021</v>
      </c>
      <c r="C26" s="325">
        <v>3771960</v>
      </c>
      <c r="D26" s="326">
        <v>87.817001342773438</v>
      </c>
      <c r="E26" s="327">
        <v>727115</v>
      </c>
      <c r="F26" s="328">
        <v>1549683</v>
      </c>
      <c r="G26" s="329">
        <v>1495162</v>
      </c>
    </row>
    <row r="27" spans="2:7" x14ac:dyDescent="0.25">
      <c r="B27" s="216">
        <v>2022</v>
      </c>
      <c r="C27" s="330">
        <v>3761596</v>
      </c>
      <c r="D27" s="331">
        <v>87.912002563476563</v>
      </c>
      <c r="E27" s="332">
        <v>706933</v>
      </c>
      <c r="F27" s="333">
        <v>1542139</v>
      </c>
      <c r="G27" s="334">
        <v>1512524</v>
      </c>
    </row>
    <row r="28" spans="2:7" x14ac:dyDescent="0.25">
      <c r="B28" s="217">
        <v>2023</v>
      </c>
      <c r="C28" s="335">
        <v>3755863</v>
      </c>
      <c r="D28" s="336">
        <v>88.012001037597656</v>
      </c>
      <c r="E28" s="337">
        <v>702324</v>
      </c>
      <c r="F28" s="338">
        <v>1521752</v>
      </c>
      <c r="G28" s="339">
        <v>1531787</v>
      </c>
    </row>
    <row r="29" spans="2:7" x14ac:dyDescent="0.25">
      <c r="B29" s="218">
        <v>2024</v>
      </c>
      <c r="C29" s="342">
        <v>3674609</v>
      </c>
      <c r="D29" s="340">
        <v>88.116004943847656</v>
      </c>
      <c r="E29" s="343">
        <v>778100</v>
      </c>
      <c r="F29" s="344">
        <v>1434238</v>
      </c>
      <c r="G29" s="345">
        <v>1462271</v>
      </c>
    </row>
    <row r="30" spans="2:7" x14ac:dyDescent="0.25">
      <c r="B30" s="219">
        <v>2025</v>
      </c>
      <c r="C30" s="346">
        <v>3665795</v>
      </c>
      <c r="D30" s="341">
        <v>88.226005554199219</v>
      </c>
      <c r="E30" s="347">
        <v>791343</v>
      </c>
      <c r="F30" s="348">
        <v>1424149</v>
      </c>
      <c r="G30" s="349">
        <v>1450303</v>
      </c>
    </row>
    <row r="31" spans="2:7" x14ac:dyDescent="0.25">
      <c r="B31" s="123">
        <v>2026</v>
      </c>
      <c r="C31" s="177"/>
      <c r="D31" s="178"/>
      <c r="E31" s="179"/>
      <c r="F31" s="180"/>
      <c r="G31" s="181"/>
    </row>
    <row r="32" spans="2:7" x14ac:dyDescent="0.25">
      <c r="B32" s="122">
        <v>2027</v>
      </c>
      <c r="C32" s="177"/>
      <c r="D32" s="178"/>
      <c r="E32" s="179"/>
      <c r="F32" s="180"/>
      <c r="G32" s="181"/>
    </row>
    <row r="33" spans="2:7" x14ac:dyDescent="0.25">
      <c r="B33" s="123">
        <v>2028</v>
      </c>
      <c r="C33" s="177"/>
      <c r="D33" s="178"/>
      <c r="E33" s="179"/>
      <c r="F33" s="180"/>
      <c r="G33" s="181"/>
    </row>
    <row r="34" spans="2:7" x14ac:dyDescent="0.25">
      <c r="B34" s="122">
        <v>2029</v>
      </c>
      <c r="C34" s="177"/>
      <c r="D34" s="178"/>
      <c r="E34" s="179"/>
      <c r="F34" s="180"/>
      <c r="G34" s="181"/>
    </row>
    <row r="35" spans="2:7" x14ac:dyDescent="0.25">
      <c r="B35" s="123">
        <v>2030</v>
      </c>
      <c r="C35" s="127"/>
      <c r="D35" s="124"/>
      <c r="E35" s="128"/>
      <c r="F35" s="125"/>
      <c r="G35" s="126"/>
    </row>
    <row r="36" spans="2:7" ht="15.6" x14ac:dyDescent="0.25">
      <c r="B36" s="644" t="str">
        <f>HLOOKUP(Introduction!$G$4,nametranslations,135,FALSE)</f>
        <v>(a) Calculado sumando las poblaciones en edad preescolar, primaria y secundaria</v>
      </c>
      <c r="G36" s="71"/>
    </row>
    <row r="37" spans="2:7" ht="15.6" x14ac:dyDescent="0.25">
      <c r="B37" s="644" t="str">
        <f>HLOOKUP(Introduction!$G$4,nametranslations,136,FALSE)</f>
        <v>(b) Porcentaje de la población que reside en áreas urbanas, Fuente: División de Población de la ONU (2018)</v>
      </c>
    </row>
    <row r="38" spans="2:7" ht="15.6" x14ac:dyDescent="0.25">
      <c r="B38" s="644" t="str">
        <f>HLOOKUP(Introduction!$G$4,nametranslations,137,FALSE)</f>
        <v>(c) Fuente: Instituto de Estadística de la UNESCO (2025)</v>
      </c>
    </row>
    <row r="39" spans="2:7" x14ac:dyDescent="0.25">
      <c r="B39" s="645" t="str">
        <f>HLOOKUP(Introduction!$G$4,nametranslations,138,FALSE)</f>
        <v>Los valores en texto gris se imputan en función de la regresión lineal</v>
      </c>
    </row>
    <row r="41" spans="2:7" x14ac:dyDescent="0.25">
      <c r="B41" s="7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7C53C-FCF6-4988-8EB6-B56C95EBAEB1}">
  <sheetPr codeName="Sheet1">
    <tabColor rgb="FFEAEAEA"/>
  </sheetPr>
  <dimension ref="B2:C15"/>
  <sheetViews>
    <sheetView showGridLines="0" zoomScaleNormal="100" workbookViewId="0"/>
  </sheetViews>
  <sheetFormatPr defaultRowHeight="15.6" x14ac:dyDescent="0.3"/>
  <cols>
    <col min="1" max="1" width="1.59765625" style="599" customWidth="1"/>
    <col min="2" max="2" width="15.59765625" style="599" customWidth="1"/>
    <col min="3" max="3" width="90.69921875" style="601" customWidth="1"/>
    <col min="4" max="16384" width="8.796875" style="599"/>
  </cols>
  <sheetData>
    <row r="2" spans="2:3" ht="48.75" customHeight="1" x14ac:dyDescent="0.3">
      <c r="B2" s="598"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98" t="str">
        <f ca="1">HLOOKUP([1]Introduction!$G$4,nametranslations,72,FALSE)</f>
        <v>Año</v>
      </c>
    </row>
    <row r="3" spans="2:3" ht="6" customHeight="1" x14ac:dyDescent="0.3">
      <c r="B3" s="600"/>
    </row>
    <row r="4" spans="2:3" ht="30" customHeight="1" x14ac:dyDescent="0.3">
      <c r="B4" s="602" t="s">
        <v>197</v>
      </c>
      <c r="C4" s="603" t="str">
        <f>HLOOKUP(Introduction!$G$4,nametranslations,141,FALSE)</f>
        <v>La hoja de cálculo de Excel tiene una serie de pestañas, pero para facilitar la consulta, la página principal incluye enlaces a las pestañas clave.</v>
      </c>
    </row>
    <row r="5" spans="2:3" ht="50.25" customHeight="1" x14ac:dyDescent="0.3">
      <c r="B5" s="602" t="s">
        <v>47</v>
      </c>
      <c r="C5" s="603"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602" t="s">
        <v>199</v>
      </c>
      <c r="C6" s="603"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602" t="s">
        <v>201</v>
      </c>
      <c r="C7" s="603"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602" t="s">
        <v>132</v>
      </c>
      <c r="C8" s="603"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602" t="s">
        <v>203</v>
      </c>
      <c r="C9" s="603"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602" t="s">
        <v>136</v>
      </c>
      <c r="C10" s="603"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606" customFormat="1" ht="6.75" customHeight="1" x14ac:dyDescent="0.3">
      <c r="B11" s="604"/>
      <c r="C11" s="605"/>
    </row>
    <row r="12" spans="2:3" s="608" customFormat="1" ht="10.199999999999999" x14ac:dyDescent="0.2">
      <c r="B12" s="607" t="str">
        <f>HLOOKUP(Introduction!$G$4,nametranslations,148,FALSE)</f>
        <v>Los archivos de países están disponibles para cada país con datos en el sitio web de JMP: https://washdata.org/data/downloads</v>
      </c>
    </row>
    <row r="13" spans="2:3" x14ac:dyDescent="0.3">
      <c r="B13" s="607"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609" t="str">
        <f>HLOOKUP(Introduction!$G$4,nametranslations,150,FALSE)</f>
        <v>Flujos de datos en el archivo de país</v>
      </c>
    </row>
    <row r="15" spans="2:3" ht="90.75" customHeight="1" x14ac:dyDescent="0.3">
      <c r="B15" s="610"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610"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AE41F748-D7AF-434C-A7A3-399D1AA24072}"/>
    <hyperlink ref="B13" r:id="rId2" display="The JMP releases updated estimates every 2 years following consultations with national authorities: https://washdata.org/how-we-work/jmp-country-consultation" xr:uid="{973F9659-086F-4B03-9515-D7374DA9D03A}"/>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myrangeS0</vt:lpstr>
      <vt:lpstr>myrangeS1</vt:lpstr>
      <vt:lpstr>myrangeS2</vt:lpstr>
      <vt:lpstr>myrangeW0</vt:lpstr>
      <vt:lpstr>myrangeW1</vt:lpstr>
      <vt:lpstr>myrangeW2</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2026-09-10T06:20:32Z</dcterms:modified>
</cp:coreProperties>
</file>